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9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0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2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3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14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15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16.xml" ContentType="application/vnd.openxmlformats-officedocument.drawing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17.xml" ContentType="application/vnd.openxmlformats-officedocument.drawing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41" documentId="8_{BF6F03E3-01B6-4088-8070-BD0775C6C66C}" xr6:coauthVersionLast="47" xr6:coauthVersionMax="47" xr10:uidLastSave="{FC80A0B6-D9C7-4B5D-942D-023B757248CF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O" sheetId="66" r:id="rId11"/>
    <sheet name="RNR" sheetId="81" state="hidden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Fettgruppe" sheetId="49" r:id="rId25"/>
    <sheet name="FE" sheetId="73" r:id="rId26"/>
    <sheet name="Fett per mnd" sheetId="61" r:id="rId27"/>
    <sheet name="Ark3" sheetId="83" r:id="rId28"/>
    <sheet name="Vektgrupper" sheetId="50" r:id="rId29"/>
    <sheet name="VK" sheetId="76" r:id="rId30"/>
    <sheet name="Fylker" sheetId="51" r:id="rId31"/>
    <sheet name="F" sheetId="68" r:id="rId32"/>
    <sheet name="Variant" sheetId="82" r:id="rId33"/>
    <sheet name="Komm_nr" sheetId="80" state="hidden" r:id="rId34"/>
    <sheet name="Ark2" sheetId="56" state="hidden" r:id="rId35"/>
  </sheets>
  <externalReferences>
    <externalReference r:id="rId36"/>
    <externalReference r:id="rId37"/>
    <externalReference r:id="rId38"/>
  </externalReferences>
  <definedNames>
    <definedName name="__123Graph_ADIAGRAM1" localSheetId="15" hidden="1">Uke!#REF!</definedName>
    <definedName name="__123Graph_ADIAGRAM1" localSheetId="14" hidden="1">Uke!#REF!</definedName>
    <definedName name="__123Graph_ADIAGRAM1" localSheetId="31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0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6" hidden="1">U!#REF!</definedName>
    <definedName name="__123Graph_ADIAGRAM1" localSheetId="32" hidden="1">Uke!#REF!</definedName>
    <definedName name="__123Graph_ADIAGRAM1" localSheetId="28" hidden="1">Uke!#REF!</definedName>
    <definedName name="__123Graph_ADIAGRAM1" localSheetId="29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1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0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6" hidden="1">U!#REF!</definedName>
    <definedName name="__123Graph_ADIAGRAM2" localSheetId="32" hidden="1">Uke!#REF!</definedName>
    <definedName name="__123Graph_ADIAGRAM2" localSheetId="28" hidden="1">Uke!#REF!</definedName>
    <definedName name="__123Graph_ADIAGRAM2" localSheetId="29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1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6" hidden="1">U!#REF!</definedName>
    <definedName name="__123Graph_ADIAGRAM3" localSheetId="29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1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0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6" hidden="1">U!#REF!</definedName>
    <definedName name="__123Graph_ADIAGRAM4" localSheetId="32" hidden="1">Uke!#REF!</definedName>
    <definedName name="__123Graph_ADIAGRAM4" localSheetId="28" hidden="1">Uke!#REF!</definedName>
    <definedName name="__123Graph_ADIAGRAM4" localSheetId="29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1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0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6" hidden="1">U!#REF!</definedName>
    <definedName name="__123Graph_ADIAGRAM5" localSheetId="32" hidden="1">Uke!#REF!</definedName>
    <definedName name="__123Graph_ADIAGRAM5" localSheetId="28" hidden="1">Uke!#REF!</definedName>
    <definedName name="__123Graph_ADIAGRAM5" localSheetId="29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1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0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6" hidden="1">U!#REF!</definedName>
    <definedName name="__123Graph_BDIAGRAM1" localSheetId="32" hidden="1">Uke!#REF!</definedName>
    <definedName name="__123Graph_BDIAGRAM1" localSheetId="28" hidden="1">Uke!#REF!</definedName>
    <definedName name="__123Graph_BDIAGRAM1" localSheetId="29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1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0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6" hidden="1">U!#REF!</definedName>
    <definedName name="__123Graph_BDIAGRAM2" localSheetId="32" hidden="1">Uke!#REF!</definedName>
    <definedName name="__123Graph_BDIAGRAM2" localSheetId="28" hidden="1">Uke!#REF!</definedName>
    <definedName name="__123Graph_BDIAGRAM2" localSheetId="29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1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6" hidden="1">U!#REF!</definedName>
    <definedName name="__123Graph_BDIAGRAM3" localSheetId="29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1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0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6" hidden="1">U!#REF!</definedName>
    <definedName name="__123Graph_BDIAGRAM4" localSheetId="32" hidden="1">Uke!#REF!</definedName>
    <definedName name="__123Graph_BDIAGRAM4" localSheetId="28" hidden="1">Uke!#REF!</definedName>
    <definedName name="__123Graph_BDIAGRAM4" localSheetId="29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1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0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6" hidden="1">U!#REF!</definedName>
    <definedName name="__123Graph_CDIAGRAM5" localSheetId="32" hidden="1">Uke!#REF!</definedName>
    <definedName name="__123Graph_CDIAGRAM5" localSheetId="28" hidden="1">Uke!#REF!</definedName>
    <definedName name="__123Graph_CDIAGRAM5" localSheetId="29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1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6" hidden="1">U!#REF!</definedName>
    <definedName name="__123Graph_XDIAGRAM1" localSheetId="29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1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6" hidden="1">U!#REF!</definedName>
    <definedName name="__123Graph_XDIAGRAM2" localSheetId="29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1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6" hidden="1">U!#REF!</definedName>
    <definedName name="__123Graph_XDIAGRAM3" localSheetId="29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1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6" hidden="1">U!#REF!</definedName>
    <definedName name="__123Graph_XDIAGRAM4" localSheetId="29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1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6" hidden="1">U!#REF!</definedName>
    <definedName name="__123Graph_XDIAGRAM5" localSheetId="29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1" hidden="1">Uke!#REF!</definedName>
    <definedName name="a" localSheetId="25" hidden="1">Uke!#REF!</definedName>
    <definedName name="a" localSheetId="26" hidden="1">[1]Uke!#REF!</definedName>
    <definedName name="a" localSheetId="19" hidden="1">Uke!#REF!</definedName>
    <definedName name="a" localSheetId="20" hidden="1">[1]Uke!#REF!</definedName>
    <definedName name="a" localSheetId="22" hidden="1">[2]Uke!#REF!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3" hidden="1">Uke!#REF!</definedName>
    <definedName name="a" localSheetId="17" hidden="1">Uke!#REF!</definedName>
    <definedName name="a" localSheetId="6" hidden="1">U!#REF!</definedName>
    <definedName name="a" localSheetId="29" hidden="1">Uke!#REF!</definedName>
    <definedName name="a" localSheetId="2" hidden="1">Uke!#REF!</definedName>
    <definedName name="a" hidden="1">Uke!#REF!</definedName>
    <definedName name="Ark1">'Ark1'!$A$1:$AH$2732</definedName>
    <definedName name="Ark2" localSheetId="26">#REF!</definedName>
    <definedName name="Ark2" localSheetId="20">#REF!</definedName>
    <definedName name="Ark2" localSheetId="22">#REF!</definedName>
    <definedName name="Ark2">'Ark2'!$A$1:$P$22</definedName>
    <definedName name="asdadsa" localSheetId="15" hidden="1">[3]Uke!#REF!</definedName>
    <definedName name="asdadsa" localSheetId="31" hidden="1">[3]Uke!#REF!</definedName>
    <definedName name="asdadsa" localSheetId="25" hidden="1">[3]Uke!#REF!</definedName>
    <definedName name="asdadsa" localSheetId="26" hidden="1">[3]Uke!#REF!</definedName>
    <definedName name="asdadsa" localSheetId="19" hidden="1">[3]Uke!#REF!</definedName>
    <definedName name="asdadsa" localSheetId="20" hidden="1">[3]Uke!#REF!</definedName>
    <definedName name="asdadsa" localSheetId="22" hidden="1">[3]Uke!#REF!</definedName>
    <definedName name="asdadsa" localSheetId="4" hidden="1">[3]Uke!#REF!</definedName>
    <definedName name="asdadsa" localSheetId="10" hidden="1">[3]Uke!#REF!</definedName>
    <definedName name="asdadsa" localSheetId="8" hidden="1">[3]Uke!#REF!</definedName>
    <definedName name="asdadsa" localSheetId="13" hidden="1">[3]Uke!#REF!</definedName>
    <definedName name="asdadsa" localSheetId="17" hidden="1">[3]Uke!#REF!</definedName>
    <definedName name="asdadsa" localSheetId="6" hidden="1">[3]Uke!#REF!</definedName>
    <definedName name="asdadsa" localSheetId="29" hidden="1">[3]Uke!#REF!</definedName>
    <definedName name="asdadsa" localSheetId="2" hidden="1">[3]Uke!#REF!</definedName>
    <definedName name="asdadsa" hidden="1">[3]Uke!#REF!</definedName>
    <definedName name="BBB" localSheetId="15" hidden="1">Uke!#REF!</definedName>
    <definedName name="BBB" localSheetId="31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0" hidden="1">Uke!#REF!</definedName>
    <definedName name="BBB" localSheetId="19" hidden="1">Uke!#REF!</definedName>
    <definedName name="BBB" localSheetId="20" hidden="1">[1]Uke!#REF!</definedName>
    <definedName name="BBB" localSheetId="22" hidden="1">[2]Uke!#REF!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3" hidden="1">Uke!#REF!</definedName>
    <definedName name="BBB" localSheetId="17" hidden="1">Uke!#REF!</definedName>
    <definedName name="BBB" localSheetId="6" hidden="1">U!#REF!</definedName>
    <definedName name="BBB" localSheetId="32" hidden="1">Uke!#REF!</definedName>
    <definedName name="BBB" localSheetId="28" hidden="1">Uke!#REF!</definedName>
    <definedName name="BBB" localSheetId="29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1" hidden="1">Uke!#REF!</definedName>
    <definedName name="BNM" localSheetId="25" hidden="1">Uke!#REF!</definedName>
    <definedName name="BNM" localSheetId="26" hidden="1">[1]Uke!#REF!</definedName>
    <definedName name="BNM" localSheetId="19" hidden="1">Uke!#REF!</definedName>
    <definedName name="BNM" localSheetId="20" hidden="1">[1]Uke!#REF!</definedName>
    <definedName name="BNM" localSheetId="22" hidden="1">[2]Uke!#REF!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3" hidden="1">Uke!#REF!</definedName>
    <definedName name="BNM" localSheetId="17" hidden="1">Uke!#REF!</definedName>
    <definedName name="BNM" localSheetId="6" hidden="1">U!#REF!</definedName>
    <definedName name="BNM" localSheetId="29" hidden="1">Uke!#REF!</definedName>
    <definedName name="BNM" localSheetId="2" hidden="1">Uke!#REF!</definedName>
    <definedName name="BNM" hidden="1">Uke!#REF!</definedName>
    <definedName name="bvnbvnbvn" localSheetId="15" hidden="1">[3]Uke!#REF!</definedName>
    <definedName name="bvnbvnbvn" localSheetId="31" hidden="1">[3]Uke!#REF!</definedName>
    <definedName name="bvnbvnbvn" localSheetId="25" hidden="1">[3]Uke!#REF!</definedName>
    <definedName name="bvnbvnbvn" localSheetId="26" hidden="1">[3]Uke!#REF!</definedName>
    <definedName name="bvnbvnbvn" localSheetId="19" hidden="1">[3]Uke!#REF!</definedName>
    <definedName name="bvnbvnbvn" localSheetId="20" hidden="1">[3]Uke!#REF!</definedName>
    <definedName name="bvnbvnbvn" localSheetId="22" hidden="1">[3]Uke!#REF!</definedName>
    <definedName name="bvnbvnbvn" localSheetId="4" hidden="1">[3]Uke!#REF!</definedName>
    <definedName name="bvnbvnbvn" localSheetId="10" hidden="1">[3]Uke!#REF!</definedName>
    <definedName name="bvnbvnbvn" localSheetId="8" hidden="1">[3]Uke!#REF!</definedName>
    <definedName name="bvnbvnbvn" localSheetId="13" hidden="1">[3]Uke!#REF!</definedName>
    <definedName name="bvnbvnbvn" localSheetId="17" hidden="1">[3]Uke!#REF!</definedName>
    <definedName name="bvnbvnbvn" localSheetId="6" hidden="1">[3]Uke!#REF!</definedName>
    <definedName name="bvnbvnbvn" localSheetId="29" hidden="1">[3]Uke!#REF!</definedName>
    <definedName name="bvnbvnbvn" localSheetId="2" hidden="1">[3]Uke!#REF!</definedName>
    <definedName name="bvnbvnbvn" hidden="1">[3]Uke!#REF!</definedName>
    <definedName name="cc" localSheetId="15" hidden="1">Uke!#REF!</definedName>
    <definedName name="cc" localSheetId="31" hidden="1">Uke!#REF!</definedName>
    <definedName name="cc" localSheetId="25" hidden="1">Uke!#REF!</definedName>
    <definedName name="cc" localSheetId="26" hidden="1">[1]Uke!#REF!</definedName>
    <definedName name="cc" localSheetId="19" hidden="1">Uke!#REF!</definedName>
    <definedName name="cc" localSheetId="20" hidden="1">[1]Uke!#REF!</definedName>
    <definedName name="cc" localSheetId="22" hidden="1">[2]Uke!#REF!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3" hidden="1">Uke!#REF!</definedName>
    <definedName name="cc" localSheetId="17" hidden="1">Uke!#REF!</definedName>
    <definedName name="cc" localSheetId="6" hidden="1">U!#REF!</definedName>
    <definedName name="cc" localSheetId="29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1" hidden="1">Uke!#REF!</definedName>
    <definedName name="CFE" localSheetId="25" hidden="1">Uke!#REF!</definedName>
    <definedName name="CFE" localSheetId="26" hidden="1">[1]Uke!#REF!</definedName>
    <definedName name="CFE" localSheetId="30" hidden="1">Uke!#REF!</definedName>
    <definedName name="CFE" localSheetId="19" hidden="1">Uke!#REF!</definedName>
    <definedName name="CFE" localSheetId="20" hidden="1">[1]Uke!#REF!</definedName>
    <definedName name="CFE" localSheetId="22" hidden="1">[2]Uke!#REF!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3" hidden="1">Uke!#REF!</definedName>
    <definedName name="CFE" localSheetId="17" hidden="1">Uke!#REF!</definedName>
    <definedName name="CFE" localSheetId="6" hidden="1">U!#REF!</definedName>
    <definedName name="CFE" localSheetId="32" hidden="1">Uke!#REF!</definedName>
    <definedName name="CFE" localSheetId="28" hidden="1">Uke!#REF!</definedName>
    <definedName name="CFE" localSheetId="29" hidden="1">Uke!#REF!</definedName>
    <definedName name="CFE" localSheetId="2" hidden="1">Uke!#REF!</definedName>
    <definedName name="CFE" hidden="1">Uke!#REF!</definedName>
    <definedName name="cvxvcxvc" localSheetId="15" hidden="1">[3]Uke!#REF!</definedName>
    <definedName name="cvxvcxvc" localSheetId="31" hidden="1">[3]Uke!#REF!</definedName>
    <definedName name="cvxvcxvc" localSheetId="25" hidden="1">[3]Uke!#REF!</definedName>
    <definedName name="cvxvcxvc" localSheetId="26" hidden="1">[3]Uke!#REF!</definedName>
    <definedName name="cvxvcxvc" localSheetId="19" hidden="1">[3]Uke!#REF!</definedName>
    <definedName name="cvxvcxvc" localSheetId="20" hidden="1">[3]Uke!#REF!</definedName>
    <definedName name="cvxvcxvc" localSheetId="22" hidden="1">[3]Uke!#REF!</definedName>
    <definedName name="cvxvcxvc" localSheetId="4" hidden="1">[3]Uke!#REF!</definedName>
    <definedName name="cvxvcxvc" localSheetId="10" hidden="1">[3]Uke!#REF!</definedName>
    <definedName name="cvxvcxvc" localSheetId="8" hidden="1">[3]Uke!#REF!</definedName>
    <definedName name="cvxvcxvc" localSheetId="13" hidden="1">[3]Uke!#REF!</definedName>
    <definedName name="cvxvcxvc" localSheetId="17" hidden="1">[3]Uke!#REF!</definedName>
    <definedName name="cvxvcxvc" localSheetId="6" hidden="1">[3]Uke!#REF!</definedName>
    <definedName name="cvxvcxvc" localSheetId="29" hidden="1">[3]Uke!#REF!</definedName>
    <definedName name="cvxvcxvc" localSheetId="2" hidden="1">[3]Uke!#REF!</definedName>
    <definedName name="cvxvcxvc" hidden="1">[3]Uke!#REF!</definedName>
    <definedName name="d" localSheetId="15" hidden="1">Uke!#REF!</definedName>
    <definedName name="d" localSheetId="31" hidden="1">Uke!#REF!</definedName>
    <definedName name="d" localSheetId="25" hidden="1">Uke!#REF!</definedName>
    <definedName name="d" localSheetId="26" hidden="1">[1]Uke!#REF!</definedName>
    <definedName name="d" localSheetId="19" hidden="1">Uke!#REF!</definedName>
    <definedName name="d" localSheetId="20" hidden="1">[1]Uke!#REF!</definedName>
    <definedName name="d" localSheetId="22" hidden="1">[2]Uke!#REF!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3" hidden="1">Uke!#REF!</definedName>
    <definedName name="d" localSheetId="17" hidden="1">Uke!#REF!</definedName>
    <definedName name="d" localSheetId="6" hidden="1">U!#REF!</definedName>
    <definedName name="d" localSheetId="29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1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0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22" hidden="1">[2]Uke!#REF!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6" hidden="1">U!#REF!</definedName>
    <definedName name="DDD" localSheetId="32" hidden="1">Uke!#REF!</definedName>
    <definedName name="DDD" localSheetId="28" hidden="1">Uke!#REF!</definedName>
    <definedName name="DDD" localSheetId="29" hidden="1">Uke!#REF!</definedName>
    <definedName name="DDD" localSheetId="2" hidden="1">Uke!#REF!</definedName>
    <definedName name="DDD" hidden="1">Uke!#REF!</definedName>
    <definedName name="dfd" localSheetId="15" hidden="1">[3]Uke!#REF!</definedName>
    <definedName name="dfd" localSheetId="31" hidden="1">[3]Uke!#REF!</definedName>
    <definedName name="dfd" localSheetId="25" hidden="1">[3]Uke!#REF!</definedName>
    <definedName name="dfd" localSheetId="26" hidden="1">[3]Uke!#REF!</definedName>
    <definedName name="dfd" localSheetId="19" hidden="1">[3]Uke!#REF!</definedName>
    <definedName name="dfd" localSheetId="20" hidden="1">[3]Uke!#REF!</definedName>
    <definedName name="dfd" localSheetId="22" hidden="1">[3]Uke!#REF!</definedName>
    <definedName name="dfd" localSheetId="4" hidden="1">[3]Uke!#REF!</definedName>
    <definedName name="dfd" localSheetId="10" hidden="1">[3]Uke!#REF!</definedName>
    <definedName name="dfd" localSheetId="8" hidden="1">[3]Uke!#REF!</definedName>
    <definedName name="dfd" localSheetId="13" hidden="1">[3]Uke!#REF!</definedName>
    <definedName name="dfd" localSheetId="17" hidden="1">[3]Uke!#REF!</definedName>
    <definedName name="dfd" localSheetId="6" hidden="1">[3]Uke!#REF!</definedName>
    <definedName name="dfd" localSheetId="29" hidden="1">[3]Uke!#REF!</definedName>
    <definedName name="dfd" localSheetId="2" hidden="1">[3]Uke!#REF!</definedName>
    <definedName name="dfd" hidden="1">[3]Uke!#REF!</definedName>
    <definedName name="EEE" localSheetId="15" hidden="1">Uke!#REF!</definedName>
    <definedName name="EEE" localSheetId="31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0" hidden="1">Uke!#REF!</definedName>
    <definedName name="EEE" localSheetId="19" hidden="1">Uke!#REF!</definedName>
    <definedName name="EEE" localSheetId="20" hidden="1">[1]Uke!#REF!</definedName>
    <definedName name="EEE" localSheetId="22" hidden="1">[2]Uke!#REF!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3" hidden="1">Uke!#REF!</definedName>
    <definedName name="EEE" localSheetId="17" hidden="1">Uke!#REF!</definedName>
    <definedName name="EEE" localSheetId="6" hidden="1">U!#REF!</definedName>
    <definedName name="EEE" localSheetId="32" hidden="1">Uke!#REF!</definedName>
    <definedName name="EEE" localSheetId="28" hidden="1">Uke!#REF!</definedName>
    <definedName name="EEE" localSheetId="29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1" hidden="1">Uke!#REF!</definedName>
    <definedName name="f" localSheetId="25" hidden="1">Uke!#REF!</definedName>
    <definedName name="f" localSheetId="26" hidden="1">[1]Uke!#REF!</definedName>
    <definedName name="f" localSheetId="19" hidden="1">Uke!#REF!</definedName>
    <definedName name="f" localSheetId="20" hidden="1">[1]Uke!#REF!</definedName>
    <definedName name="f" localSheetId="22" hidden="1">[2]Uke!#REF!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3" hidden="1">Uke!#REF!</definedName>
    <definedName name="f" localSheetId="17" hidden="1">Uke!#REF!</definedName>
    <definedName name="f" localSheetId="6" hidden="1">U!#REF!</definedName>
    <definedName name="f" localSheetId="29" hidden="1">Uke!#REF!</definedName>
    <definedName name="f" localSheetId="2" hidden="1">Uke!#REF!</definedName>
    <definedName name="f" hidden="1">Uke!#REF!</definedName>
    <definedName name="fdgfdg" localSheetId="15" hidden="1">[3]Uke!#REF!</definedName>
    <definedName name="fdgfdg" localSheetId="31" hidden="1">[3]Uke!#REF!</definedName>
    <definedName name="fdgfdg" localSheetId="25" hidden="1">[3]Uke!#REF!</definedName>
    <definedName name="fdgfdg" localSheetId="26" hidden="1">[3]Uke!#REF!</definedName>
    <definedName name="fdgfdg" localSheetId="19" hidden="1">[3]Uke!#REF!</definedName>
    <definedName name="fdgfdg" localSheetId="20" hidden="1">[3]Uke!#REF!</definedName>
    <definedName name="fdgfdg" localSheetId="22" hidden="1">[3]Uke!#REF!</definedName>
    <definedName name="fdgfdg" localSheetId="4" hidden="1">[3]Uke!#REF!</definedName>
    <definedName name="fdgfdg" localSheetId="10" hidden="1">[3]Uke!#REF!</definedName>
    <definedName name="fdgfdg" localSheetId="8" hidden="1">[3]Uke!#REF!</definedName>
    <definedName name="fdgfdg" localSheetId="13" hidden="1">[3]Uke!#REF!</definedName>
    <definedName name="fdgfdg" localSheetId="17" hidden="1">[3]Uke!#REF!</definedName>
    <definedName name="fdgfdg" localSheetId="6" hidden="1">[3]Uke!#REF!</definedName>
    <definedName name="fdgfdg" localSheetId="29" hidden="1">[3]Uke!#REF!</definedName>
    <definedName name="fdgfdg" localSheetId="2" hidden="1">[3]Uke!#REF!</definedName>
    <definedName name="fdgfdg" hidden="1">[3]Uke!#REF!</definedName>
    <definedName name="FF" localSheetId="15" hidden="1">Uke!#REF!</definedName>
    <definedName name="FF" localSheetId="31" hidden="1">Uke!#REF!</definedName>
    <definedName name="FF" localSheetId="25" hidden="1">Uke!#REF!</definedName>
    <definedName name="FF" localSheetId="26" hidden="1">[1]Uke!#REF!</definedName>
    <definedName name="FF" localSheetId="19" hidden="1">Uke!#REF!</definedName>
    <definedName name="FF" localSheetId="20" hidden="1">[1]Uke!#REF!</definedName>
    <definedName name="FF" localSheetId="22" hidden="1">[2]Uke!#REF!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3" hidden="1">Uke!#REF!</definedName>
    <definedName name="FF" localSheetId="17" hidden="1">Uke!#REF!</definedName>
    <definedName name="FF" localSheetId="6" hidden="1">U!#REF!</definedName>
    <definedName name="FF" localSheetId="29" hidden="1">Uke!#REF!</definedName>
    <definedName name="FF" localSheetId="2" hidden="1">Uke!#REF!</definedName>
    <definedName name="FF" hidden="1">Uke!#REF!</definedName>
    <definedName name="fff" localSheetId="15" hidden="1">[3]Uke!#REF!</definedName>
    <definedName name="fff" localSheetId="31" hidden="1">[3]Uke!#REF!</definedName>
    <definedName name="fff" localSheetId="25" hidden="1">[3]Uke!#REF!</definedName>
    <definedName name="fff" localSheetId="26" hidden="1">[3]Uke!#REF!</definedName>
    <definedName name="fff" localSheetId="19" hidden="1">[3]Uke!#REF!</definedName>
    <definedName name="fff" localSheetId="20" hidden="1">[3]Uke!#REF!</definedName>
    <definedName name="fff" localSheetId="22" hidden="1">[3]Uke!#REF!</definedName>
    <definedName name="fff" localSheetId="4" hidden="1">[3]Uke!#REF!</definedName>
    <definedName name="fff" localSheetId="10" hidden="1">[3]Uke!#REF!</definedName>
    <definedName name="fff" localSheetId="8" hidden="1">[3]Uke!#REF!</definedName>
    <definedName name="fff" localSheetId="13" hidden="1">[3]Uke!#REF!</definedName>
    <definedName name="fff" localSheetId="17" hidden="1">[3]Uke!#REF!</definedName>
    <definedName name="fff" localSheetId="6" hidden="1">[3]Uke!#REF!</definedName>
    <definedName name="fff" localSheetId="29" hidden="1">[3]Uke!#REF!</definedName>
    <definedName name="fff" localSheetId="2" hidden="1">[3]Uke!#REF!</definedName>
    <definedName name="fff" hidden="1">[3]Uke!#REF!</definedName>
    <definedName name="fgfhg" localSheetId="15" hidden="1">[1]Uke!#REF!</definedName>
    <definedName name="fgfhg" localSheetId="31" hidden="1">[1]Uke!#REF!</definedName>
    <definedName name="fgfhg" localSheetId="25" hidden="1">[1]Uke!#REF!</definedName>
    <definedName name="fgfhg" localSheetId="26" hidden="1">[1]Uke!#REF!</definedName>
    <definedName name="fgfhg" localSheetId="19" hidden="1">[1]Uke!#REF!</definedName>
    <definedName name="fgfhg" localSheetId="20" hidden="1">[1]Uke!#REF!</definedName>
    <definedName name="fgfhg" localSheetId="22" hidden="1">[2]Uke!#REF!</definedName>
    <definedName name="fgfhg" localSheetId="4" hidden="1">[1]Uke!#REF!</definedName>
    <definedName name="fgfhg" localSheetId="10" hidden="1">[1]Uke!#REF!</definedName>
    <definedName name="fgfhg" localSheetId="8" hidden="1">[1]Uke!#REF!</definedName>
    <definedName name="fgfhg" localSheetId="13" hidden="1">[1]Uke!#REF!</definedName>
    <definedName name="fgfhg" localSheetId="17" hidden="1">[1]Uke!#REF!</definedName>
    <definedName name="fgfhg" localSheetId="6" hidden="1">[1]Uke!#REF!</definedName>
    <definedName name="fgfhg" localSheetId="29" hidden="1">[1]Uke!#REF!</definedName>
    <definedName name="fgfhg" localSheetId="2" hidden="1">[1]Uke!#REF!</definedName>
    <definedName name="fgfhg" hidden="1">[1]Uke!#REF!</definedName>
    <definedName name="fhgfhgfhg" localSheetId="15" hidden="1">[3]Uke!#REF!</definedName>
    <definedName name="fhgfhgfhg" localSheetId="31" hidden="1">[3]Uke!#REF!</definedName>
    <definedName name="fhgfhgfhg" localSheetId="25" hidden="1">[3]Uke!#REF!</definedName>
    <definedName name="fhgfhgfhg" localSheetId="26" hidden="1">[3]Uke!#REF!</definedName>
    <definedName name="fhgfhgfhg" localSheetId="19" hidden="1">[3]Uke!#REF!</definedName>
    <definedName name="fhgfhgfhg" localSheetId="20" hidden="1">[3]Uke!#REF!</definedName>
    <definedName name="fhgfhgfhg" localSheetId="22" hidden="1">[3]Uke!#REF!</definedName>
    <definedName name="fhgfhgfhg" localSheetId="4" hidden="1">[3]Uke!#REF!</definedName>
    <definedName name="fhgfhgfhg" localSheetId="10" hidden="1">[3]Uke!#REF!</definedName>
    <definedName name="fhgfhgfhg" localSheetId="8" hidden="1">[3]Uke!#REF!</definedName>
    <definedName name="fhgfhgfhg" localSheetId="13" hidden="1">[3]Uke!#REF!</definedName>
    <definedName name="fhgfhgfhg" localSheetId="17" hidden="1">[3]Uke!#REF!</definedName>
    <definedName name="fhgfhgfhg" localSheetId="6" hidden="1">[3]Uke!#REF!</definedName>
    <definedName name="fhgfhgfhg" localSheetId="29" hidden="1">[3]Uke!#REF!</definedName>
    <definedName name="fhgfhgfhg" localSheetId="2" hidden="1">[3]Uke!#REF!</definedName>
    <definedName name="fhgfhgfhg" hidden="1">[3]Uke!#REF!</definedName>
    <definedName name="GGG" localSheetId="15" hidden="1">Uke!#REF!</definedName>
    <definedName name="GGG" localSheetId="31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0" hidden="1">Uke!#REF!</definedName>
    <definedName name="GGG" localSheetId="19" hidden="1">Uke!#REF!</definedName>
    <definedName name="GGG" localSheetId="20" hidden="1">[1]Uke!#REF!</definedName>
    <definedName name="GGG" localSheetId="22" hidden="1">[2]Uke!#REF!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3" hidden="1">Uke!#REF!</definedName>
    <definedName name="GGG" localSheetId="17" hidden="1">Uke!#REF!</definedName>
    <definedName name="GGG" localSheetId="6" hidden="1">U!#REF!</definedName>
    <definedName name="GGG" localSheetId="32" hidden="1">Uke!#REF!</definedName>
    <definedName name="GGG" localSheetId="28" hidden="1">Uke!#REF!</definedName>
    <definedName name="GGG" localSheetId="29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1" hidden="1">Uke!#REF!</definedName>
    <definedName name="GH" localSheetId="25" hidden="1">Uke!#REF!</definedName>
    <definedName name="GH" localSheetId="26" hidden="1">[1]Uke!#REF!</definedName>
    <definedName name="GH" localSheetId="19" hidden="1">Uke!#REF!</definedName>
    <definedName name="GH" localSheetId="20" hidden="1">[1]Uke!#REF!</definedName>
    <definedName name="GH" localSheetId="22" hidden="1">[2]Uke!#REF!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3" hidden="1">Uke!#REF!</definedName>
    <definedName name="GH" localSheetId="17" hidden="1">Uke!#REF!</definedName>
    <definedName name="GH" localSheetId="6" hidden="1">U!#REF!</definedName>
    <definedName name="GH" localSheetId="29" hidden="1">Uke!#REF!</definedName>
    <definedName name="GH" localSheetId="2" hidden="1">Uke!#REF!</definedName>
    <definedName name="GH" hidden="1">Uke!#REF!</definedName>
    <definedName name="ghj" localSheetId="15" hidden="1">[1]Uke!#REF!</definedName>
    <definedName name="ghj" localSheetId="31" hidden="1">[1]Uke!#REF!</definedName>
    <definedName name="ghj" localSheetId="25" hidden="1">[1]Uke!#REF!</definedName>
    <definedName name="ghj" localSheetId="26" hidden="1">[1]Uke!#REF!</definedName>
    <definedName name="ghj" localSheetId="19" hidden="1">[1]Uke!#REF!</definedName>
    <definedName name="ghj" localSheetId="20" hidden="1">[1]Uke!#REF!</definedName>
    <definedName name="ghj" localSheetId="22" hidden="1">[2]Uke!#REF!</definedName>
    <definedName name="ghj" localSheetId="4" hidden="1">[1]Uke!#REF!</definedName>
    <definedName name="ghj" localSheetId="10" hidden="1">[1]Uke!#REF!</definedName>
    <definedName name="ghj" localSheetId="8" hidden="1">[1]Uke!#REF!</definedName>
    <definedName name="ghj" localSheetId="13" hidden="1">[1]Uke!#REF!</definedName>
    <definedName name="ghj" localSheetId="17" hidden="1">[1]Uke!#REF!</definedName>
    <definedName name="ghj" localSheetId="6" hidden="1">[1]Uke!#REF!</definedName>
    <definedName name="ghj" localSheetId="29" hidden="1">[1]Uke!#REF!</definedName>
    <definedName name="ghj" localSheetId="2" hidden="1">[1]Uke!#REF!</definedName>
    <definedName name="ghj" hidden="1">[1]Uke!#REF!</definedName>
    <definedName name="ghjghj" localSheetId="15" hidden="1">[3]Uke!#REF!</definedName>
    <definedName name="ghjghj" localSheetId="31" hidden="1">[3]Uke!#REF!</definedName>
    <definedName name="ghjghj" localSheetId="25" hidden="1">[3]Uke!#REF!</definedName>
    <definedName name="ghjghj" localSheetId="26" hidden="1">[3]Uke!#REF!</definedName>
    <definedName name="ghjghj" localSheetId="19" hidden="1">[3]Uke!#REF!</definedName>
    <definedName name="ghjghj" localSheetId="20" hidden="1">[3]Uke!#REF!</definedName>
    <definedName name="ghjghj" localSheetId="22" hidden="1">[3]Uke!#REF!</definedName>
    <definedName name="ghjghj" localSheetId="4" hidden="1">[3]Uke!#REF!</definedName>
    <definedName name="ghjghj" localSheetId="10" hidden="1">[3]Uke!#REF!</definedName>
    <definedName name="ghjghj" localSheetId="8" hidden="1">[3]Uke!#REF!</definedName>
    <definedName name="ghjghj" localSheetId="13" hidden="1">[3]Uke!#REF!</definedName>
    <definedName name="ghjghj" localSheetId="17" hidden="1">[3]Uke!#REF!</definedName>
    <definedName name="ghjghj" localSheetId="6" hidden="1">[3]Uke!#REF!</definedName>
    <definedName name="ghjghj" localSheetId="29" hidden="1">[3]Uke!#REF!</definedName>
    <definedName name="ghjghj" localSheetId="2" hidden="1">[3]Uke!#REF!</definedName>
    <definedName name="ghjghj" hidden="1">[3]Uke!#REF!</definedName>
    <definedName name="GI" localSheetId="15" hidden="1">Uke!#REF!</definedName>
    <definedName name="GI" localSheetId="31" hidden="1">Uke!#REF!</definedName>
    <definedName name="GI" localSheetId="25" hidden="1">Uke!#REF!</definedName>
    <definedName name="GI" localSheetId="26" hidden="1">[1]Uke!#REF!</definedName>
    <definedName name="GI" localSheetId="19" hidden="1">Uke!#REF!</definedName>
    <definedName name="GI" localSheetId="20" hidden="1">[1]Uke!#REF!</definedName>
    <definedName name="GI" localSheetId="22" hidden="1">[2]Uke!#REF!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3" hidden="1">Uke!#REF!</definedName>
    <definedName name="GI" localSheetId="17" hidden="1">Uke!#REF!</definedName>
    <definedName name="GI" localSheetId="6" hidden="1">U!#REF!</definedName>
    <definedName name="GI" localSheetId="29" hidden="1">Uke!#REF!</definedName>
    <definedName name="GI" localSheetId="2" hidden="1">Uke!#REF!</definedName>
    <definedName name="GI" hidden="1">Uke!#REF!</definedName>
    <definedName name="gjhghj" localSheetId="15" hidden="1">[3]Uke!#REF!</definedName>
    <definedName name="gjhghj" localSheetId="31" hidden="1">[3]Uke!#REF!</definedName>
    <definedName name="gjhghj" localSheetId="25" hidden="1">[3]Uke!#REF!</definedName>
    <definedName name="gjhghj" localSheetId="26" hidden="1">[3]Uke!#REF!</definedName>
    <definedName name="gjhghj" localSheetId="19" hidden="1">[3]Uke!#REF!</definedName>
    <definedName name="gjhghj" localSheetId="20" hidden="1">[3]Uke!#REF!</definedName>
    <definedName name="gjhghj" localSheetId="22" hidden="1">[3]Uke!#REF!</definedName>
    <definedName name="gjhghj" localSheetId="4" hidden="1">[3]Uke!#REF!</definedName>
    <definedName name="gjhghj" localSheetId="10" hidden="1">[3]Uke!#REF!</definedName>
    <definedName name="gjhghj" localSheetId="8" hidden="1">[3]Uke!#REF!</definedName>
    <definedName name="gjhghj" localSheetId="13" hidden="1">[3]Uke!#REF!</definedName>
    <definedName name="gjhghj" localSheetId="17" hidden="1">[3]Uke!#REF!</definedName>
    <definedName name="gjhghj" localSheetId="6" hidden="1">[3]Uke!#REF!</definedName>
    <definedName name="gjhghj" localSheetId="29" hidden="1">[3]Uke!#REF!</definedName>
    <definedName name="gjhghj" localSheetId="2" hidden="1">[3]Uke!#REF!</definedName>
    <definedName name="gjhghj" hidden="1">[3]Uke!#REF!</definedName>
    <definedName name="HG" localSheetId="15" hidden="1">Uke!#REF!</definedName>
    <definedName name="HG" localSheetId="31" hidden="1">Uke!#REF!</definedName>
    <definedName name="HG" localSheetId="25" hidden="1">Uke!#REF!</definedName>
    <definedName name="HG" localSheetId="26" hidden="1">[1]Uke!#REF!</definedName>
    <definedName name="HG" localSheetId="19" hidden="1">Uke!#REF!</definedName>
    <definedName name="HG" localSheetId="20" hidden="1">[1]Uke!#REF!</definedName>
    <definedName name="HG" localSheetId="22" hidden="1">[2]Uke!#REF!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3" hidden="1">Uke!#REF!</definedName>
    <definedName name="HG" localSheetId="17" hidden="1">Uke!#REF!</definedName>
    <definedName name="HG" localSheetId="6" hidden="1">U!#REF!</definedName>
    <definedName name="HG" localSheetId="29" hidden="1">Uke!#REF!</definedName>
    <definedName name="HG" localSheetId="2" hidden="1">Uke!#REF!</definedName>
    <definedName name="HG" hidden="1">Uke!#REF!</definedName>
    <definedName name="hghjg" localSheetId="15" hidden="1">[3]Uke!#REF!</definedName>
    <definedName name="hghjg" localSheetId="31" hidden="1">[3]Uke!#REF!</definedName>
    <definedName name="hghjg" localSheetId="25" hidden="1">[3]Uke!#REF!</definedName>
    <definedName name="hghjg" localSheetId="26" hidden="1">[3]Uke!#REF!</definedName>
    <definedName name="hghjg" localSheetId="19" hidden="1">[3]Uke!#REF!</definedName>
    <definedName name="hghjg" localSheetId="20" hidden="1">[3]Uke!#REF!</definedName>
    <definedName name="hghjg" localSheetId="22" hidden="1">[3]Uke!#REF!</definedName>
    <definedName name="hghjg" localSheetId="4" hidden="1">[3]Uke!#REF!</definedName>
    <definedName name="hghjg" localSheetId="10" hidden="1">[3]Uke!#REF!</definedName>
    <definedName name="hghjg" localSheetId="8" hidden="1">[3]Uke!#REF!</definedName>
    <definedName name="hghjg" localSheetId="13" hidden="1">[3]Uke!#REF!</definedName>
    <definedName name="hghjg" localSheetId="17" hidden="1">[3]Uke!#REF!</definedName>
    <definedName name="hghjg" localSheetId="6" hidden="1">[3]Uke!#REF!</definedName>
    <definedName name="hghjg" localSheetId="29" hidden="1">[3]Uke!#REF!</definedName>
    <definedName name="hghjg" localSheetId="2" hidden="1">[3]Uke!#REF!</definedName>
    <definedName name="hghjg" hidden="1">[3]Uke!#REF!</definedName>
    <definedName name="hjgjhgjh" localSheetId="15" hidden="1">[3]Uke!#REF!</definedName>
    <definedName name="hjgjhgjh" localSheetId="31" hidden="1">[3]Uke!#REF!</definedName>
    <definedName name="hjgjhgjh" localSheetId="25" hidden="1">[3]Uke!#REF!</definedName>
    <definedName name="hjgjhgjh" localSheetId="26" hidden="1">[3]Uke!#REF!</definedName>
    <definedName name="hjgjhgjh" localSheetId="19" hidden="1">[3]Uke!#REF!</definedName>
    <definedName name="hjgjhgjh" localSheetId="20" hidden="1">[3]Uke!#REF!</definedName>
    <definedName name="hjgjhgjh" localSheetId="22" hidden="1">[3]Uke!#REF!</definedName>
    <definedName name="hjgjhgjh" localSheetId="4" hidden="1">[3]Uke!#REF!</definedName>
    <definedName name="hjgjhgjh" localSheetId="10" hidden="1">[3]Uke!#REF!</definedName>
    <definedName name="hjgjhgjh" localSheetId="8" hidden="1">[3]Uke!#REF!</definedName>
    <definedName name="hjgjhgjh" localSheetId="13" hidden="1">[3]Uke!#REF!</definedName>
    <definedName name="hjgjhgjh" localSheetId="17" hidden="1">[3]Uke!#REF!</definedName>
    <definedName name="hjgjhgjh" localSheetId="6" hidden="1">[3]Uke!#REF!</definedName>
    <definedName name="hjgjhgjh" localSheetId="29" hidden="1">[3]Uke!#REF!</definedName>
    <definedName name="hjgjhgjh" localSheetId="2" hidden="1">[3]Uke!#REF!</definedName>
    <definedName name="hjgjhgjh" hidden="1">[3]Uke!#REF!</definedName>
    <definedName name="hkjhkj" localSheetId="15" hidden="1">[3]Uke!#REF!</definedName>
    <definedName name="hkjhkj" localSheetId="31" hidden="1">[3]Uke!#REF!</definedName>
    <definedName name="hkjhkj" localSheetId="25" hidden="1">[3]Uke!#REF!</definedName>
    <definedName name="hkjhkj" localSheetId="26" hidden="1">[3]Uke!#REF!</definedName>
    <definedName name="hkjhkj" localSheetId="19" hidden="1">[3]Uke!#REF!</definedName>
    <definedName name="hkjhkj" localSheetId="20" hidden="1">[3]Uke!#REF!</definedName>
    <definedName name="hkjhkj" localSheetId="22" hidden="1">[3]Uke!#REF!</definedName>
    <definedName name="hkjhkj" localSheetId="4" hidden="1">[3]Uke!#REF!</definedName>
    <definedName name="hkjhkj" localSheetId="10" hidden="1">[3]Uke!#REF!</definedName>
    <definedName name="hkjhkj" localSheetId="8" hidden="1">[3]Uke!#REF!</definedName>
    <definedName name="hkjhkj" localSheetId="13" hidden="1">[3]Uke!#REF!</definedName>
    <definedName name="hkjhkj" localSheetId="17" hidden="1">[3]Uke!#REF!</definedName>
    <definedName name="hkjhkj" localSheetId="6" hidden="1">[3]Uke!#REF!</definedName>
    <definedName name="hkjhkj" localSheetId="29" hidden="1">[3]Uke!#REF!</definedName>
    <definedName name="hkjhkj" localSheetId="2" hidden="1">[3]Uke!#REF!</definedName>
    <definedName name="hkjhkj" hidden="1">[3]Uke!#REF!</definedName>
    <definedName name="hkjhkjh" localSheetId="15" hidden="1">[3]Uke!#REF!</definedName>
    <definedName name="hkjhkjh" localSheetId="31" hidden="1">[3]Uke!#REF!</definedName>
    <definedName name="hkjhkjh" localSheetId="25" hidden="1">[3]Uke!#REF!</definedName>
    <definedName name="HKJHKJH" localSheetId="26" hidden="1">[1]Uke!#REF!</definedName>
    <definedName name="hkjhkjh" localSheetId="19" hidden="1">[3]Uke!#REF!</definedName>
    <definedName name="HKJHKJH" localSheetId="20" hidden="1">[1]Uke!#REF!</definedName>
    <definedName name="HKJHKJH" localSheetId="22" hidden="1">[2]Uke!#REF!</definedName>
    <definedName name="hkjhkjh" localSheetId="4" hidden="1">[3]Uke!#REF!</definedName>
    <definedName name="hkjhkjh" localSheetId="10" hidden="1">[3]Uke!#REF!</definedName>
    <definedName name="hkjhkjh" localSheetId="8" hidden="1">[3]Uke!#REF!</definedName>
    <definedName name="hkjhkjh" localSheetId="13" hidden="1">[3]Uke!#REF!</definedName>
    <definedName name="hkjhkjh" localSheetId="17" hidden="1">[3]Uke!#REF!</definedName>
    <definedName name="hkjhkjh" localSheetId="6" hidden="1">[3]Uke!#REF!</definedName>
    <definedName name="hkjhkjh" localSheetId="29" hidden="1">[3]Uke!#REF!</definedName>
    <definedName name="hkjhkjh" localSheetId="2" hidden="1">[3]Uke!#REF!</definedName>
    <definedName name="hkjhkjh" hidden="1">[3]Uke!#REF!</definedName>
    <definedName name="HT" localSheetId="15" hidden="1">Uke!#REF!</definedName>
    <definedName name="HT" localSheetId="31" hidden="1">Uke!#REF!</definedName>
    <definedName name="HT" localSheetId="25" hidden="1">Uke!#REF!</definedName>
    <definedName name="HT" localSheetId="26" hidden="1">[1]Uke!#REF!</definedName>
    <definedName name="HT" localSheetId="19" hidden="1">Uke!#REF!</definedName>
    <definedName name="HT" localSheetId="20" hidden="1">[1]Uke!#REF!</definedName>
    <definedName name="HT" localSheetId="22" hidden="1">[2]Uke!#REF!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3" hidden="1">Uke!#REF!</definedName>
    <definedName name="HT" localSheetId="17" hidden="1">Uke!#REF!</definedName>
    <definedName name="HT" localSheetId="6" hidden="1">U!#REF!</definedName>
    <definedName name="HT" localSheetId="29" hidden="1">Uke!#REF!</definedName>
    <definedName name="HT" localSheetId="2" hidden="1">Uke!#REF!</definedName>
    <definedName name="HT" hidden="1">Uke!#REF!</definedName>
    <definedName name="htt" localSheetId="15" hidden="1">[3]Uke!#REF!</definedName>
    <definedName name="htt" localSheetId="31" hidden="1">[3]Uke!#REF!</definedName>
    <definedName name="htt" localSheetId="25" hidden="1">[3]Uke!#REF!</definedName>
    <definedName name="htt" localSheetId="26" hidden="1">[3]Uke!#REF!</definedName>
    <definedName name="htt" localSheetId="19" hidden="1">[3]Uke!#REF!</definedName>
    <definedName name="htt" localSheetId="20" hidden="1">[3]Uke!#REF!</definedName>
    <definedName name="htt" localSheetId="22" hidden="1">[3]Uke!#REF!</definedName>
    <definedName name="htt" localSheetId="4" hidden="1">[3]Uke!#REF!</definedName>
    <definedName name="htt" localSheetId="10" hidden="1">[3]Uke!#REF!</definedName>
    <definedName name="htt" localSheetId="8" hidden="1">[3]Uke!#REF!</definedName>
    <definedName name="htt" localSheetId="13" hidden="1">[3]Uke!#REF!</definedName>
    <definedName name="htt" localSheetId="17" hidden="1">[3]Uke!#REF!</definedName>
    <definedName name="htt" localSheetId="6" hidden="1">[3]Uke!#REF!</definedName>
    <definedName name="htt" localSheetId="29" hidden="1">[3]Uke!#REF!</definedName>
    <definedName name="htt" localSheetId="2" hidden="1">[3]Uke!#REF!</definedName>
    <definedName name="htt" hidden="1">[3]Uke!#REF!</definedName>
    <definedName name="JHK" localSheetId="15" hidden="1">Uke!#REF!</definedName>
    <definedName name="JHK" localSheetId="31" hidden="1">Uke!#REF!</definedName>
    <definedName name="JHK" localSheetId="25" hidden="1">Uke!#REF!</definedName>
    <definedName name="JHK" localSheetId="26" hidden="1">[1]Uke!#REF!</definedName>
    <definedName name="JHK" localSheetId="19" hidden="1">Uke!#REF!</definedName>
    <definedName name="JHK" localSheetId="20" hidden="1">[1]Uke!#REF!</definedName>
    <definedName name="JHK" localSheetId="22" hidden="1">[2]Uke!#REF!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3" hidden="1">Uke!#REF!</definedName>
    <definedName name="JHK" localSheetId="17" hidden="1">Uke!#REF!</definedName>
    <definedName name="JHK" localSheetId="6" hidden="1">U!#REF!</definedName>
    <definedName name="JHK" localSheetId="29" hidden="1">Uke!#REF!</definedName>
    <definedName name="JHK" localSheetId="2" hidden="1">Uke!#REF!</definedName>
    <definedName name="JHK" hidden="1">Uke!#REF!</definedName>
    <definedName name="jhkjhjhjhkjhkj" localSheetId="15" hidden="1">[3]Uke!#REF!</definedName>
    <definedName name="jhkjhjhjhkjhkj" localSheetId="31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0" hidden="1">[3]Uke!#REF!</definedName>
    <definedName name="jhkjhjhjhkjhkj" localSheetId="8" hidden="1">[3]Uke!#REF!</definedName>
    <definedName name="jhkjhjhjhkjhkj" localSheetId="13" hidden="1">[3]Uke!#REF!</definedName>
    <definedName name="jhkjhjhjhkjhkj" localSheetId="17" hidden="1">[3]Uke!#REF!</definedName>
    <definedName name="jhkjhjhjhkjhkj" localSheetId="6" hidden="1">[3]Uke!#REF!</definedName>
    <definedName name="jhkjhjhjhkjhkj" localSheetId="29" hidden="1">[3]Uke!#REF!</definedName>
    <definedName name="jhkjhjhjhkjhkj" localSheetId="2" hidden="1">[3]Uke!#REF!</definedName>
    <definedName name="jhkjhjhjhkjhkj" hidden="1">[3]Uke!#REF!</definedName>
    <definedName name="jhkjhkjh" localSheetId="15" hidden="1">[3]Uke!#REF!</definedName>
    <definedName name="jhkjhkjh" localSheetId="31" hidden="1">[3]Uke!#REF!</definedName>
    <definedName name="jhkjhkjh" localSheetId="25" hidden="1">[3]Uke!#REF!</definedName>
    <definedName name="jhkjhkjh" localSheetId="26" hidden="1">[3]Uke!#REF!</definedName>
    <definedName name="jhkjhkjh" localSheetId="19" hidden="1">[3]Uke!#REF!</definedName>
    <definedName name="jhkjhkjh" localSheetId="20" hidden="1">[3]Uke!#REF!</definedName>
    <definedName name="jhkjhkjh" localSheetId="22" hidden="1">[3]Uke!#REF!</definedName>
    <definedName name="jhkjhkjh" localSheetId="4" hidden="1">[3]Uke!#REF!</definedName>
    <definedName name="jhkjhkjh" localSheetId="10" hidden="1">[3]Uke!#REF!</definedName>
    <definedName name="jhkjhkjh" localSheetId="8" hidden="1">[3]Uke!#REF!</definedName>
    <definedName name="jhkjhkjh" localSheetId="13" hidden="1">[3]Uke!#REF!</definedName>
    <definedName name="jhkjhkjh" localSheetId="17" hidden="1">[3]Uke!#REF!</definedName>
    <definedName name="jhkjhkjh" localSheetId="6" hidden="1">[3]Uke!#REF!</definedName>
    <definedName name="jhkjhkjh" localSheetId="29" hidden="1">[3]Uke!#REF!</definedName>
    <definedName name="jhkjhkjh" localSheetId="2" hidden="1">[3]Uke!#REF!</definedName>
    <definedName name="jhkjhkjh" hidden="1">[3]Uke!#REF!</definedName>
    <definedName name="JK" localSheetId="15" hidden="1">[1]Uke!#REF!</definedName>
    <definedName name="JK" localSheetId="31" hidden="1">[1]Uke!#REF!</definedName>
    <definedName name="JK" localSheetId="25" hidden="1">[1]Uke!#REF!</definedName>
    <definedName name="JK" localSheetId="26" hidden="1">[1]Uke!#REF!</definedName>
    <definedName name="JK" localSheetId="19" hidden="1">[1]Uke!#REF!</definedName>
    <definedName name="JK" localSheetId="20" hidden="1">[1]Uke!#REF!</definedName>
    <definedName name="JK" localSheetId="22" hidden="1">[2]Uke!#REF!</definedName>
    <definedName name="JK" localSheetId="4" hidden="1">[1]Uke!#REF!</definedName>
    <definedName name="JK" localSheetId="10" hidden="1">[1]Uke!#REF!</definedName>
    <definedName name="JK" localSheetId="8" hidden="1">[1]Uke!#REF!</definedName>
    <definedName name="JK" localSheetId="13" hidden="1">[1]Uke!#REF!</definedName>
    <definedName name="JK" localSheetId="17" hidden="1">[1]Uke!#REF!</definedName>
    <definedName name="JK" localSheetId="6" hidden="1">[1]Uke!#REF!</definedName>
    <definedName name="JK" localSheetId="29" hidden="1">[1]Uke!#REF!</definedName>
    <definedName name="JK" localSheetId="2" hidden="1">[1]Uke!#REF!</definedName>
    <definedName name="JK" hidden="1">[1]Uke!#REF!</definedName>
    <definedName name="JLK" localSheetId="15" hidden="1">Uke!#REF!</definedName>
    <definedName name="JLK" localSheetId="31" hidden="1">Uke!#REF!</definedName>
    <definedName name="JLK" localSheetId="25" hidden="1">Uke!#REF!</definedName>
    <definedName name="JLK" localSheetId="26" hidden="1">[1]Uke!#REF!</definedName>
    <definedName name="JLK" localSheetId="19" hidden="1">Uke!#REF!</definedName>
    <definedName name="JLK" localSheetId="20" hidden="1">[1]Uke!#REF!</definedName>
    <definedName name="JLK" localSheetId="22" hidden="1">[2]Uke!#REF!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3" hidden="1">Uke!#REF!</definedName>
    <definedName name="JLK" localSheetId="17" hidden="1">Uke!#REF!</definedName>
    <definedName name="JLK" localSheetId="6" hidden="1">U!#REF!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1" hidden="1">Uke!#REF!</definedName>
    <definedName name="JLKJ" localSheetId="25" hidden="1">Uke!#REF!</definedName>
    <definedName name="JLKJ" localSheetId="26" hidden="1">[1]Uke!#REF!</definedName>
    <definedName name="JLKJ" localSheetId="19" hidden="1">Uke!#REF!</definedName>
    <definedName name="JLKJ" localSheetId="20" hidden="1">[1]Uke!#REF!</definedName>
    <definedName name="JLKJ" localSheetId="22" hidden="1">[2]Uke!#REF!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3" hidden="1">Uke!#REF!</definedName>
    <definedName name="JLKJ" localSheetId="17" hidden="1">Uke!#REF!</definedName>
    <definedName name="JLKJ" localSheetId="6" hidden="1">U!#REF!</definedName>
    <definedName name="JLKJ" localSheetId="29" hidden="1">Uke!#REF!</definedName>
    <definedName name="JLKJ" localSheetId="2" hidden="1">Uke!#REF!</definedName>
    <definedName name="JLKJ" hidden="1">Uke!#REF!</definedName>
    <definedName name="JLKJL" localSheetId="15" hidden="1">[1]Uke!#REF!</definedName>
    <definedName name="JLKJL" localSheetId="31" hidden="1">[1]Uke!#REF!</definedName>
    <definedName name="JLKJL" localSheetId="25" hidden="1">[1]Uke!#REF!</definedName>
    <definedName name="JLKJL" localSheetId="26" hidden="1">[1]Uke!#REF!</definedName>
    <definedName name="JLKJL" localSheetId="19" hidden="1">[1]Uke!#REF!</definedName>
    <definedName name="JLKJL" localSheetId="20" hidden="1">[1]Uke!#REF!</definedName>
    <definedName name="JLKJL" localSheetId="22" hidden="1">[2]Uke!#REF!</definedName>
    <definedName name="JLKJL" localSheetId="4" hidden="1">[1]Uke!#REF!</definedName>
    <definedName name="JLKJL" localSheetId="10" hidden="1">[1]Uke!#REF!</definedName>
    <definedName name="JLKJL" localSheetId="8" hidden="1">[1]Uke!#REF!</definedName>
    <definedName name="JLKJL" localSheetId="13" hidden="1">[1]Uke!#REF!</definedName>
    <definedName name="JLKJL" localSheetId="17" hidden="1">[1]Uke!#REF!</definedName>
    <definedName name="JLKJL" localSheetId="6" hidden="1">[1]Uke!#REF!</definedName>
    <definedName name="JLKJL" localSheetId="29" hidden="1">[1]Uke!#REF!</definedName>
    <definedName name="JLKJL" localSheetId="2" hidden="1">[1]Uke!#REF!</definedName>
    <definedName name="JLKJL" hidden="1">[1]Uke!#REF!</definedName>
    <definedName name="JLKJLK" localSheetId="15" hidden="1">Uke!#REF!</definedName>
    <definedName name="JLKJLK" localSheetId="31" hidden="1">Uke!#REF!</definedName>
    <definedName name="JLKJLK" localSheetId="25" hidden="1">Uke!#REF!</definedName>
    <definedName name="JLKJLK" localSheetId="26" hidden="1">[1]Uke!#REF!</definedName>
    <definedName name="JLKJLK" localSheetId="19" hidden="1">Uke!#REF!</definedName>
    <definedName name="JLKJLK" localSheetId="20" hidden="1">[1]Uke!#REF!</definedName>
    <definedName name="JLKJLK" localSheetId="22" hidden="1">[2]Uke!#REF!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3" hidden="1">Uke!#REF!</definedName>
    <definedName name="JLKJLK" localSheetId="17" hidden="1">Uke!#REF!</definedName>
    <definedName name="JLKJLK" localSheetId="6" hidden="1">U!#REF!</definedName>
    <definedName name="JLKJLK" localSheetId="29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1" hidden="1">Uke!#REF!</definedName>
    <definedName name="KJH" localSheetId="25" hidden="1">Uke!#REF!</definedName>
    <definedName name="KJH" localSheetId="26" hidden="1">[1]Uke!#REF!</definedName>
    <definedName name="KJH" localSheetId="30" hidden="1">Uke!#REF!</definedName>
    <definedName name="KJH" localSheetId="19" hidden="1">Uke!#REF!</definedName>
    <definedName name="KJH" localSheetId="20" hidden="1">[1]Uke!#REF!</definedName>
    <definedName name="KJH" localSheetId="22" hidden="1">[2]Uke!#REF!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3" hidden="1">Uke!#REF!</definedName>
    <definedName name="KJH" localSheetId="17" hidden="1">Uke!#REF!</definedName>
    <definedName name="KJH" localSheetId="6" hidden="1">U!#REF!</definedName>
    <definedName name="KJH" localSheetId="32" hidden="1">Uke!#REF!</definedName>
    <definedName name="KJH" localSheetId="28" hidden="1">Uke!#REF!</definedName>
    <definedName name="KJH" localSheetId="29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1" hidden="1">Uke!#REF!</definedName>
    <definedName name="KJHK" localSheetId="25" hidden="1">Uke!#REF!</definedName>
    <definedName name="KJHK" localSheetId="26" hidden="1">[1]Uke!#REF!</definedName>
    <definedName name="KJHK" localSheetId="19" hidden="1">Uke!#REF!</definedName>
    <definedName name="KJHK" localSheetId="20" hidden="1">[1]Uke!#REF!</definedName>
    <definedName name="KJHK" localSheetId="22" hidden="1">[2]Uke!#REF!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3" hidden="1">Uke!#REF!</definedName>
    <definedName name="KJHK" localSheetId="17" hidden="1">Uke!#REF!</definedName>
    <definedName name="KJHK" localSheetId="6" hidden="1">U!#REF!</definedName>
    <definedName name="KJHK" localSheetId="29" hidden="1">Uke!#REF!</definedName>
    <definedName name="KJHK" localSheetId="2" hidden="1">Uke!#REF!</definedName>
    <definedName name="KJHK" hidden="1">Uke!#REF!</definedName>
    <definedName name="KJLKJ" localSheetId="15" hidden="1">[1]Uke!#REF!</definedName>
    <definedName name="KJLKJ" localSheetId="31" hidden="1">[1]Uke!#REF!</definedName>
    <definedName name="KJLKJ" localSheetId="25" hidden="1">[1]Uke!#REF!</definedName>
    <definedName name="KJLKJ" localSheetId="26" hidden="1">[1]Uke!#REF!</definedName>
    <definedName name="KJLKJ" localSheetId="19" hidden="1">[1]Uke!#REF!</definedName>
    <definedName name="KJLKJ" localSheetId="20" hidden="1">[1]Uke!#REF!</definedName>
    <definedName name="KJLKJ" localSheetId="22" hidden="1">[2]Uke!#REF!</definedName>
    <definedName name="KJLKJ" localSheetId="4" hidden="1">[1]Uke!#REF!</definedName>
    <definedName name="KJLKJ" localSheetId="10" hidden="1">[1]Uke!#REF!</definedName>
    <definedName name="KJLKJ" localSheetId="8" hidden="1">[1]Uke!#REF!</definedName>
    <definedName name="KJLKJ" localSheetId="13" hidden="1">[1]Uke!#REF!</definedName>
    <definedName name="KJLKJ" localSheetId="17" hidden="1">[1]Uke!#REF!</definedName>
    <definedName name="KJLKJ" localSheetId="6" hidden="1">[1]Uke!#REF!</definedName>
    <definedName name="KJLKJ" localSheetId="29" hidden="1">[1]Uke!#REF!</definedName>
    <definedName name="KJLKJ" localSheetId="2" hidden="1">[1]Uke!#REF!</definedName>
    <definedName name="KJLKJ" hidden="1">[1]Uke!#REF!</definedName>
    <definedName name="kkk" localSheetId="15" hidden="1">Uke!#REF!</definedName>
    <definedName name="kkk" localSheetId="31" hidden="1">Uke!#REF!</definedName>
    <definedName name="kkk" localSheetId="25" hidden="1">Uke!#REF!</definedName>
    <definedName name="kkk" localSheetId="26" hidden="1">[1]Uke!#REF!</definedName>
    <definedName name="kkk" localSheetId="19" hidden="1">Uke!#REF!</definedName>
    <definedName name="kkk" localSheetId="20" hidden="1">[1]Uke!#REF!</definedName>
    <definedName name="kkk" localSheetId="22" hidden="1">[2]Uke!#REF!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3" hidden="1">Uke!#REF!</definedName>
    <definedName name="kkk" localSheetId="17" hidden="1">Uke!#REF!</definedName>
    <definedName name="kkk" localSheetId="6" hidden="1">U!#REF!</definedName>
    <definedName name="kkk" localSheetId="29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1" hidden="1">Uke!#REF!</definedName>
    <definedName name="LKH" localSheetId="25" hidden="1">Uke!#REF!</definedName>
    <definedName name="LKH" localSheetId="26" hidden="1">[1]Uke!#REF!</definedName>
    <definedName name="LKH" localSheetId="30" hidden="1">Uke!#REF!</definedName>
    <definedName name="LKH" localSheetId="19" hidden="1">Uke!#REF!</definedName>
    <definedName name="LKH" localSheetId="20" hidden="1">[1]Uke!#REF!</definedName>
    <definedName name="LKH" localSheetId="22" hidden="1">[2]Uke!#REF!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3" hidden="1">Uke!#REF!</definedName>
    <definedName name="LKH" localSheetId="17" hidden="1">Uke!#REF!</definedName>
    <definedName name="LKH" localSheetId="6" hidden="1">U!#REF!</definedName>
    <definedName name="LKH" localSheetId="32" hidden="1">Uke!#REF!</definedName>
    <definedName name="LKH" localSheetId="28" hidden="1">Uke!#REF!</definedName>
    <definedName name="LKH" localSheetId="29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1" hidden="1">Uke!#REF!</definedName>
    <definedName name="lll" localSheetId="25" hidden="1">Uke!#REF!</definedName>
    <definedName name="lll" localSheetId="26" hidden="1">[1]Uke!#REF!</definedName>
    <definedName name="lll" localSheetId="19" hidden="1">Uke!#REF!</definedName>
    <definedName name="lll" localSheetId="20" hidden="1">[1]Uke!#REF!</definedName>
    <definedName name="lll" localSheetId="22" hidden="1">[2]Uke!#REF!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3" hidden="1">Uke!#REF!</definedName>
    <definedName name="lll" localSheetId="17" hidden="1">Uke!#REF!</definedName>
    <definedName name="lll" localSheetId="6" hidden="1">U!#REF!</definedName>
    <definedName name="lll" localSheetId="29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1" hidden="1">Uke!#REF!</definedName>
    <definedName name="MM" localSheetId="25" hidden="1">Uke!#REF!</definedName>
    <definedName name="MM" localSheetId="26" hidden="1">[1]Uke!#REF!</definedName>
    <definedName name="MM" localSheetId="19" hidden="1">Uke!#REF!</definedName>
    <definedName name="MM" localSheetId="20" hidden="1">[1]Uke!#REF!</definedName>
    <definedName name="MM" localSheetId="22" hidden="1">[2]Uke!#REF!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3" hidden="1">Uke!#REF!</definedName>
    <definedName name="MM" localSheetId="17" hidden="1">Uke!#REF!</definedName>
    <definedName name="MM" localSheetId="6" hidden="1">U!#REF!</definedName>
    <definedName name="MM" localSheetId="29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1" hidden="1">Uke!#REF!</definedName>
    <definedName name="mmm" localSheetId="25" hidden="1">Uke!#REF!</definedName>
    <definedName name="mmm" localSheetId="26" hidden="1">[1]Uke!#REF!</definedName>
    <definedName name="mmm" localSheetId="19" hidden="1">Uke!#REF!</definedName>
    <definedName name="mmm" localSheetId="20" hidden="1">[1]Uke!#REF!</definedName>
    <definedName name="mmm" localSheetId="22" hidden="1">[2]Uke!#REF!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3" hidden="1">Uke!#REF!</definedName>
    <definedName name="mmm" localSheetId="17" hidden="1">Uke!#REF!</definedName>
    <definedName name="mmm" localSheetId="6" hidden="1">U!#REF!</definedName>
    <definedName name="mmm" localSheetId="29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1" hidden="1">Uke!#REF!</definedName>
    <definedName name="nn" localSheetId="25" hidden="1">Uke!#REF!</definedName>
    <definedName name="nn" localSheetId="26" hidden="1">[1]Uke!#REF!</definedName>
    <definedName name="nn" localSheetId="19" hidden="1">Uke!#REF!</definedName>
    <definedName name="nn" localSheetId="20" hidden="1">[1]Uke!#REF!</definedName>
    <definedName name="nn" localSheetId="22" hidden="1">[2]Uke!#REF!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3" hidden="1">Uke!#REF!</definedName>
    <definedName name="nn" localSheetId="17" hidden="1">Uke!#REF!</definedName>
    <definedName name="nn" localSheetId="6" hidden="1">U!#REF!</definedName>
    <definedName name="nn" localSheetId="29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1" hidden="1">Uke!#REF!</definedName>
    <definedName name="NVN" localSheetId="25" hidden="1">Uke!#REF!</definedName>
    <definedName name="NVN" localSheetId="26" hidden="1">[1]Uke!#REF!</definedName>
    <definedName name="NVN" localSheetId="19" hidden="1">Uke!#REF!</definedName>
    <definedName name="NVN" localSheetId="20" hidden="1">[1]Uke!#REF!</definedName>
    <definedName name="NVN" localSheetId="22" hidden="1">[2]Uke!#REF!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3" hidden="1">Uke!#REF!</definedName>
    <definedName name="NVN" localSheetId="17" hidden="1">Uke!#REF!</definedName>
    <definedName name="NVN" localSheetId="6" hidden="1">U!#REF!</definedName>
    <definedName name="NVN" localSheetId="29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1" hidden="1">Uke!#REF!</definedName>
    <definedName name="q" localSheetId="25" hidden="1">Uke!#REF!</definedName>
    <definedName name="q" localSheetId="26" hidden="1">[1]Uke!#REF!</definedName>
    <definedName name="q" localSheetId="19" hidden="1">Uke!#REF!</definedName>
    <definedName name="q" localSheetId="20" hidden="1">[1]Uke!#REF!</definedName>
    <definedName name="q" localSheetId="22" hidden="1">[2]Uke!#REF!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3" hidden="1">Uke!#REF!</definedName>
    <definedName name="q" localSheetId="17" hidden="1">Uke!#REF!</definedName>
    <definedName name="q" localSheetId="6" hidden="1">U!#REF!</definedName>
    <definedName name="q" localSheetId="29" hidden="1">Uke!#REF!</definedName>
    <definedName name="q" localSheetId="2" hidden="1">Uke!#REF!</definedName>
    <definedName name="q" hidden="1">Uke!#REF!</definedName>
    <definedName name="reyteyt" localSheetId="15" hidden="1">[3]Uke!#REF!</definedName>
    <definedName name="reyteyt" localSheetId="31" hidden="1">[3]Uke!#REF!</definedName>
    <definedName name="reyteyt" localSheetId="25" hidden="1">[3]Uke!#REF!</definedName>
    <definedName name="reyteyt" localSheetId="26" hidden="1">[3]Uke!#REF!</definedName>
    <definedName name="reyteyt" localSheetId="19" hidden="1">[3]Uke!#REF!</definedName>
    <definedName name="reyteyt" localSheetId="20" hidden="1">[3]Uke!#REF!</definedName>
    <definedName name="reyteyt" localSheetId="22" hidden="1">[3]Uke!#REF!</definedName>
    <definedName name="reyteyt" localSheetId="4" hidden="1">[3]Uke!#REF!</definedName>
    <definedName name="reyteyt" localSheetId="10" hidden="1">[3]Uke!#REF!</definedName>
    <definedName name="reyteyt" localSheetId="8" hidden="1">[3]Uke!#REF!</definedName>
    <definedName name="reyteyt" localSheetId="13" hidden="1">[3]Uke!#REF!</definedName>
    <definedName name="reyteyt" localSheetId="17" hidden="1">[3]Uke!#REF!</definedName>
    <definedName name="reyteyt" localSheetId="6" hidden="1">[3]Uke!#REF!</definedName>
    <definedName name="reyteyt" localSheetId="29" hidden="1">[3]Uke!#REF!</definedName>
    <definedName name="reyteyt" localSheetId="2" hidden="1">[3]Uke!#REF!</definedName>
    <definedName name="reyteyt" hidden="1">[3]Uke!#REF!</definedName>
    <definedName name="rr" localSheetId="15" hidden="1">Uke!#REF!</definedName>
    <definedName name="rr" localSheetId="31" hidden="1">Uke!#REF!</definedName>
    <definedName name="rr" localSheetId="25" hidden="1">Uke!#REF!</definedName>
    <definedName name="rr" localSheetId="26" hidden="1">[1]Uke!#REF!</definedName>
    <definedName name="rr" localSheetId="19" hidden="1">Uke!#REF!</definedName>
    <definedName name="rr" localSheetId="20" hidden="1">[1]Uke!#REF!</definedName>
    <definedName name="rr" localSheetId="22" hidden="1">[2]Uke!#REF!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3" hidden="1">Uke!#REF!</definedName>
    <definedName name="rr" localSheetId="17" hidden="1">Uke!#REF!</definedName>
    <definedName name="rr" localSheetId="6" hidden="1">U!#REF!</definedName>
    <definedName name="rr" localSheetId="29" hidden="1">Uke!#REF!</definedName>
    <definedName name="rr" localSheetId="2" hidden="1">Uke!#REF!</definedName>
    <definedName name="rr" hidden="1">Uke!#REF!</definedName>
    <definedName name="rw" localSheetId="15" hidden="1">[3]Uke!#REF!</definedName>
    <definedName name="rw" localSheetId="31" hidden="1">[3]Uke!#REF!</definedName>
    <definedName name="rw" localSheetId="25" hidden="1">[3]Uke!#REF!</definedName>
    <definedName name="rw" localSheetId="26" hidden="1">[3]Uke!#REF!</definedName>
    <definedName name="rw" localSheetId="19" hidden="1">[3]Uke!#REF!</definedName>
    <definedName name="rw" localSheetId="20" hidden="1">[3]Uke!#REF!</definedName>
    <definedName name="rw" localSheetId="22" hidden="1">[3]Uke!#REF!</definedName>
    <definedName name="rw" localSheetId="4" hidden="1">[3]Uke!#REF!</definedName>
    <definedName name="rw" localSheetId="10" hidden="1">[3]Uke!#REF!</definedName>
    <definedName name="rw" localSheetId="8" hidden="1">[3]Uke!#REF!</definedName>
    <definedName name="rw" localSheetId="13" hidden="1">[3]Uke!#REF!</definedName>
    <definedName name="rw" localSheetId="17" hidden="1">[3]Uke!#REF!</definedName>
    <definedName name="rw" localSheetId="6" hidden="1">[3]Uke!#REF!</definedName>
    <definedName name="rw" localSheetId="29" hidden="1">[3]Uke!#REF!</definedName>
    <definedName name="rw" localSheetId="2" hidden="1">[3]Uke!#REF!</definedName>
    <definedName name="rw" hidden="1">[3]Uke!#REF!</definedName>
    <definedName name="saff" localSheetId="15" hidden="1">[3]Uke!#REF!</definedName>
    <definedName name="saff" localSheetId="31" hidden="1">[3]Uke!#REF!</definedName>
    <definedName name="saff" localSheetId="25" hidden="1">[3]Uke!#REF!</definedName>
    <definedName name="saff" localSheetId="26" hidden="1">[3]Uke!#REF!</definedName>
    <definedName name="saff" localSheetId="19" hidden="1">[3]Uke!#REF!</definedName>
    <definedName name="saff" localSheetId="20" hidden="1">[3]Uke!#REF!</definedName>
    <definedName name="saff" localSheetId="22" hidden="1">[3]Uke!#REF!</definedName>
    <definedName name="saff" localSheetId="4" hidden="1">[3]Uke!#REF!</definedName>
    <definedName name="saff" localSheetId="10" hidden="1">[3]Uke!#REF!</definedName>
    <definedName name="saff" localSheetId="8" hidden="1">[3]Uke!#REF!</definedName>
    <definedName name="saff" localSheetId="13" hidden="1">[3]Uke!#REF!</definedName>
    <definedName name="saff" localSheetId="17" hidden="1">[3]Uke!#REF!</definedName>
    <definedName name="saff" localSheetId="6" hidden="1">[3]Uke!#REF!</definedName>
    <definedName name="saff" localSheetId="29" hidden="1">[3]Uke!#REF!</definedName>
    <definedName name="saff" localSheetId="2" hidden="1">[3]Uke!#REF!</definedName>
    <definedName name="saff" hidden="1">[3]Uke!#REF!</definedName>
    <definedName name="sdf" localSheetId="15" hidden="1">[3]Uke!#REF!</definedName>
    <definedName name="sdf" localSheetId="31" hidden="1">[3]Uke!#REF!</definedName>
    <definedName name="sdf" localSheetId="25" hidden="1">[3]Uke!#REF!</definedName>
    <definedName name="sdf" localSheetId="26" hidden="1">[3]Uke!#REF!</definedName>
    <definedName name="sdf" localSheetId="19" hidden="1">[3]Uke!#REF!</definedName>
    <definedName name="sdf" localSheetId="20" hidden="1">[3]Uke!#REF!</definedName>
    <definedName name="sdf" localSheetId="22" hidden="1">[3]Uke!#REF!</definedName>
    <definedName name="sdf" localSheetId="4" hidden="1">[3]Uke!#REF!</definedName>
    <definedName name="sdf" localSheetId="10" hidden="1">[3]Uke!#REF!</definedName>
    <definedName name="sdf" localSheetId="8" hidden="1">[3]Uke!#REF!</definedName>
    <definedName name="sdf" localSheetId="13" hidden="1">[3]Uke!#REF!</definedName>
    <definedName name="sdf" localSheetId="17" hidden="1">[3]Uke!#REF!</definedName>
    <definedName name="sdf" localSheetId="6" hidden="1">[3]Uke!#REF!</definedName>
    <definedName name="sdf" localSheetId="29" hidden="1">[3]Uke!#REF!</definedName>
    <definedName name="sdf" localSheetId="2" hidden="1">[3]Uke!#REF!</definedName>
    <definedName name="sdf" hidden="1">[3]Uke!#REF!</definedName>
    <definedName name="sdfdsa" localSheetId="15" hidden="1">[3]Uke!#REF!</definedName>
    <definedName name="sdfdsa" localSheetId="31" hidden="1">[3]Uke!#REF!</definedName>
    <definedName name="sdfdsa" localSheetId="25" hidden="1">[3]Uke!#REF!</definedName>
    <definedName name="sdfdsa" localSheetId="26" hidden="1">[3]Uke!#REF!</definedName>
    <definedName name="sdfdsa" localSheetId="19" hidden="1">[3]Uke!#REF!</definedName>
    <definedName name="sdfdsa" localSheetId="20" hidden="1">[3]Uke!#REF!</definedName>
    <definedName name="sdfdsa" localSheetId="22" hidden="1">[3]Uke!#REF!</definedName>
    <definedName name="sdfdsa" localSheetId="4" hidden="1">[3]Uke!#REF!</definedName>
    <definedName name="sdfdsa" localSheetId="10" hidden="1">[3]Uke!#REF!</definedName>
    <definedName name="sdfdsa" localSheetId="8" hidden="1">[3]Uke!#REF!</definedName>
    <definedName name="sdfdsa" localSheetId="13" hidden="1">[3]Uke!#REF!</definedName>
    <definedName name="sdfdsa" localSheetId="17" hidden="1">[3]Uke!#REF!</definedName>
    <definedName name="sdfdsa" localSheetId="6" hidden="1">[3]Uke!#REF!</definedName>
    <definedName name="sdfdsa" localSheetId="29" hidden="1">[3]Uke!#REF!</definedName>
    <definedName name="sdfdsa" localSheetId="2" hidden="1">[3]Uke!#REF!</definedName>
    <definedName name="sdfdsa" hidden="1">[3]Uke!#REF!</definedName>
    <definedName name="sf" localSheetId="15" hidden="1">[3]Uke!#REF!</definedName>
    <definedName name="sf" localSheetId="31" hidden="1">[3]Uke!#REF!</definedName>
    <definedName name="sf" localSheetId="25" hidden="1">[3]Uke!#REF!</definedName>
    <definedName name="sf" localSheetId="26" hidden="1">[3]Uke!#REF!</definedName>
    <definedName name="sf" localSheetId="19" hidden="1">[3]Uke!#REF!</definedName>
    <definedName name="sf" localSheetId="20" hidden="1">[3]Uke!#REF!</definedName>
    <definedName name="sf" localSheetId="22" hidden="1">[3]Uke!#REF!</definedName>
    <definedName name="sf" localSheetId="4" hidden="1">[3]Uke!#REF!</definedName>
    <definedName name="sf" localSheetId="10" hidden="1">[3]Uke!#REF!</definedName>
    <definedName name="sf" localSheetId="8" hidden="1">[3]Uke!#REF!</definedName>
    <definedName name="sf" localSheetId="13" hidden="1">[3]Uke!#REF!</definedName>
    <definedName name="sf" localSheetId="17" hidden="1">[3]Uke!#REF!</definedName>
    <definedName name="sf" localSheetId="6" hidden="1">[3]Uke!#REF!</definedName>
    <definedName name="sf" localSheetId="29" hidden="1">[3]Uke!#REF!</definedName>
    <definedName name="sf" localSheetId="2" hidden="1">[3]Uke!#REF!</definedName>
    <definedName name="sf" hidden="1">[3]Uke!#REF!</definedName>
    <definedName name="sfd" localSheetId="15" hidden="1">[3]Uke!#REF!</definedName>
    <definedName name="sfd" localSheetId="31" hidden="1">[3]Uke!#REF!</definedName>
    <definedName name="sfd" localSheetId="25" hidden="1">[3]Uke!#REF!</definedName>
    <definedName name="sfd" localSheetId="26" hidden="1">[3]Uke!#REF!</definedName>
    <definedName name="sfd" localSheetId="19" hidden="1">[3]Uke!#REF!</definedName>
    <definedName name="sfd" localSheetId="20" hidden="1">[3]Uke!#REF!</definedName>
    <definedName name="sfd" localSheetId="22" hidden="1">[3]Uke!#REF!</definedName>
    <definedName name="sfd" localSheetId="4" hidden="1">[3]Uke!#REF!</definedName>
    <definedName name="sfd" localSheetId="10" hidden="1">[3]Uke!#REF!</definedName>
    <definedName name="sfd" localSheetId="8" hidden="1">[3]Uke!#REF!</definedName>
    <definedName name="sfd" localSheetId="13" hidden="1">[3]Uke!#REF!</definedName>
    <definedName name="sfd" localSheetId="17" hidden="1">[3]Uke!#REF!</definedName>
    <definedName name="sfd" localSheetId="6" hidden="1">[3]Uke!#REF!</definedName>
    <definedName name="sfd" localSheetId="29" hidden="1">[3]Uke!#REF!</definedName>
    <definedName name="sfd" localSheetId="2" hidden="1">[3]Uke!#REF!</definedName>
    <definedName name="sfd" hidden="1">[3]Uke!#REF!</definedName>
    <definedName name="sfdd" localSheetId="15" hidden="1">[3]Uke!#REF!</definedName>
    <definedName name="sfdd" localSheetId="31" hidden="1">[3]Uke!#REF!</definedName>
    <definedName name="sfdd" localSheetId="25" hidden="1">[3]Uke!#REF!</definedName>
    <definedName name="sfdd" localSheetId="26" hidden="1">[3]Uke!#REF!</definedName>
    <definedName name="sfdd" localSheetId="19" hidden="1">[3]Uke!#REF!</definedName>
    <definedName name="sfdd" localSheetId="20" hidden="1">[3]Uke!#REF!</definedName>
    <definedName name="sfdd" localSheetId="22" hidden="1">[3]Uke!#REF!</definedName>
    <definedName name="sfdd" localSheetId="4" hidden="1">[3]Uke!#REF!</definedName>
    <definedName name="sfdd" localSheetId="10" hidden="1">[3]Uke!#REF!</definedName>
    <definedName name="sfdd" localSheetId="8" hidden="1">[3]Uke!#REF!</definedName>
    <definedName name="sfdd" localSheetId="13" hidden="1">[3]Uke!#REF!</definedName>
    <definedName name="sfdd" localSheetId="17" hidden="1">[3]Uke!#REF!</definedName>
    <definedName name="sfdd" localSheetId="6" hidden="1">[3]Uke!#REF!</definedName>
    <definedName name="sfdd" localSheetId="29" hidden="1">[3]Uke!#REF!</definedName>
    <definedName name="sfdd" localSheetId="2" hidden="1">[3]Uke!#REF!</definedName>
    <definedName name="sfdd" hidden="1">[3]Uke!#REF!</definedName>
    <definedName name="SSS" localSheetId="15" hidden="1">Uke!#REF!</definedName>
    <definedName name="SSS" localSheetId="31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0" hidden="1">Uke!#REF!</definedName>
    <definedName name="SSS" localSheetId="19" hidden="1">Uke!#REF!</definedName>
    <definedName name="SSS" localSheetId="20" hidden="1">[1]Uke!#REF!</definedName>
    <definedName name="SSS" localSheetId="22" hidden="1">[2]Uke!#REF!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3" hidden="1">Uke!#REF!</definedName>
    <definedName name="SSS" localSheetId="17" hidden="1">Uke!#REF!</definedName>
    <definedName name="SSS" localSheetId="6" hidden="1">U!#REF!</definedName>
    <definedName name="SSS" localSheetId="32" hidden="1">Uke!#REF!</definedName>
    <definedName name="SSS" localSheetId="28" hidden="1">Uke!#REF!</definedName>
    <definedName name="SSS" localSheetId="29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1" hidden="1">Uke!#REF!</definedName>
    <definedName name="SSSS" localSheetId="25" hidden="1">Uke!#REF!</definedName>
    <definedName name="SSSS" localSheetId="26" hidden="1">[1]Uke!#REF!</definedName>
    <definedName name="SSSS" localSheetId="19" hidden="1">Uke!#REF!</definedName>
    <definedName name="SSSS" localSheetId="20" hidden="1">[1]Uke!#REF!</definedName>
    <definedName name="SSSS" localSheetId="22" hidden="1">[2]Uke!#REF!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3" hidden="1">Uke!#REF!</definedName>
    <definedName name="SSSS" localSheetId="17" hidden="1">Uke!#REF!</definedName>
    <definedName name="SSSS" localSheetId="6" hidden="1">U!#REF!</definedName>
    <definedName name="SSSS" localSheetId="29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1" hidden="1">Uke!#REF!</definedName>
    <definedName name="T" localSheetId="25" hidden="1">Uke!#REF!</definedName>
    <definedName name="T" localSheetId="26" hidden="1">[1]Uke!#REF!</definedName>
    <definedName name="T" localSheetId="19" hidden="1">Uke!#REF!</definedName>
    <definedName name="T" localSheetId="20" hidden="1">[1]Uke!#REF!</definedName>
    <definedName name="T" localSheetId="22" hidden="1">[2]Uke!#REF!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3" hidden="1">Uke!#REF!</definedName>
    <definedName name="T" localSheetId="17" hidden="1">Uke!#REF!</definedName>
    <definedName name="T" localSheetId="6" hidden="1">U!#REF!</definedName>
    <definedName name="T" localSheetId="29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1" hidden="1">Uke!#REF!</definedName>
    <definedName name="TT" localSheetId="25" hidden="1">Uke!#REF!</definedName>
    <definedName name="TT" localSheetId="26" hidden="1">[1]Uke!#REF!</definedName>
    <definedName name="TT" localSheetId="19" hidden="1">Uke!#REF!</definedName>
    <definedName name="TT" localSheetId="20" hidden="1">[1]Uke!#REF!</definedName>
    <definedName name="TT" localSheetId="22" hidden="1">[2]Uke!#REF!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3" hidden="1">Uke!#REF!</definedName>
    <definedName name="TT" localSheetId="17" hidden="1">Uke!#REF!</definedName>
    <definedName name="TT" localSheetId="6" hidden="1">U!#REF!</definedName>
    <definedName name="TT" localSheetId="29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1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0" hidden="1">Uke!#REF!</definedName>
    <definedName name="TTT" localSheetId="19" hidden="1">Uke!#REF!</definedName>
    <definedName name="TTT" localSheetId="20" hidden="1">[1]Uke!#REF!</definedName>
    <definedName name="TTT" localSheetId="22" hidden="1">[2]Uke!#REF!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3" hidden="1">Uke!#REF!</definedName>
    <definedName name="TTT" localSheetId="17" hidden="1">Uke!#REF!</definedName>
    <definedName name="TTT" localSheetId="6" hidden="1">U!#REF!</definedName>
    <definedName name="TTT" localSheetId="32" hidden="1">Uke!#REF!</definedName>
    <definedName name="TTT" localSheetId="28" hidden="1">Uke!#REF!</definedName>
    <definedName name="TTT" localSheetId="29" hidden="1">Uke!#REF!</definedName>
    <definedName name="TTT" localSheetId="2" hidden="1">Uke!#REF!</definedName>
    <definedName name="TTT" hidden="1">Uke!#REF!</definedName>
    <definedName name="tttt" localSheetId="15" hidden="1">[3]Uke!#REF!</definedName>
    <definedName name="tttt" localSheetId="31" hidden="1">[3]Uke!#REF!</definedName>
    <definedName name="tttt" localSheetId="25" hidden="1">[3]Uke!#REF!</definedName>
    <definedName name="tttt" localSheetId="26" hidden="1">[3]Uke!#REF!</definedName>
    <definedName name="tttt" localSheetId="19" hidden="1">[3]Uke!#REF!</definedName>
    <definedName name="tttt" localSheetId="20" hidden="1">[3]Uke!#REF!</definedName>
    <definedName name="tttt" localSheetId="22" hidden="1">[3]Uke!#REF!</definedName>
    <definedName name="tttt" localSheetId="4" hidden="1">[3]Uke!#REF!</definedName>
    <definedName name="tttt" localSheetId="10" hidden="1">[3]Uke!#REF!</definedName>
    <definedName name="tttt" localSheetId="8" hidden="1">[3]Uke!#REF!</definedName>
    <definedName name="tttt" localSheetId="13" hidden="1">[3]Uke!#REF!</definedName>
    <definedName name="tttt" localSheetId="17" hidden="1">[3]Uke!#REF!</definedName>
    <definedName name="tttt" localSheetId="6" hidden="1">[3]Uke!#REF!</definedName>
    <definedName name="tttt" localSheetId="29" hidden="1">[3]Uke!#REF!</definedName>
    <definedName name="tttt" localSheetId="2" hidden="1">[3]Uke!#REF!</definedName>
    <definedName name="tttt" hidden="1">[3]Uke!#REF!</definedName>
    <definedName name="ttyrytr" localSheetId="15" hidden="1">[3]Uke!#REF!</definedName>
    <definedName name="ttyrytr" localSheetId="31" hidden="1">[3]Uke!#REF!</definedName>
    <definedName name="ttyrytr" localSheetId="25" hidden="1">[3]Uke!#REF!</definedName>
    <definedName name="ttyrytr" localSheetId="26" hidden="1">[3]Uke!#REF!</definedName>
    <definedName name="ttyrytr" localSheetId="19" hidden="1">[3]Uke!#REF!</definedName>
    <definedName name="ttyrytr" localSheetId="20" hidden="1">[3]Uke!#REF!</definedName>
    <definedName name="ttyrytr" localSheetId="22" hidden="1">[3]Uke!#REF!</definedName>
    <definedName name="ttyrytr" localSheetId="4" hidden="1">[3]Uke!#REF!</definedName>
    <definedName name="ttyrytr" localSheetId="10" hidden="1">[3]Uke!#REF!</definedName>
    <definedName name="ttyrytr" localSheetId="8" hidden="1">[3]Uke!#REF!</definedName>
    <definedName name="ttyrytr" localSheetId="13" hidden="1">[3]Uke!#REF!</definedName>
    <definedName name="ttyrytr" localSheetId="17" hidden="1">[3]Uke!#REF!</definedName>
    <definedName name="ttyrytr" localSheetId="6" hidden="1">[3]Uke!#REF!</definedName>
    <definedName name="ttyrytr" localSheetId="29" hidden="1">[3]Uke!#REF!</definedName>
    <definedName name="ttyrytr" localSheetId="2" hidden="1">[3]Uke!#REF!</definedName>
    <definedName name="ttyrytr" hidden="1">[3]Uke!#REF!</definedName>
    <definedName name="u" localSheetId="15" hidden="1">Uke!#REF!</definedName>
    <definedName name="u" localSheetId="31" hidden="1">Uke!#REF!</definedName>
    <definedName name="u" localSheetId="25" hidden="1">Uke!#REF!</definedName>
    <definedName name="u" localSheetId="26" hidden="1">[1]Uke!#REF!</definedName>
    <definedName name="u" localSheetId="19" hidden="1">Uke!#REF!</definedName>
    <definedName name="u" localSheetId="20" hidden="1">[1]Uke!#REF!</definedName>
    <definedName name="u" localSheetId="22" hidden="1">[2]Uke!#REF!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3" hidden="1">Uke!#REF!</definedName>
    <definedName name="u" localSheetId="17" hidden="1">Uke!#REF!</definedName>
    <definedName name="u" localSheetId="6" hidden="1">U!#REF!</definedName>
    <definedName name="u" localSheetId="29" hidden="1">Uke!#REF!</definedName>
    <definedName name="u" localSheetId="2" hidden="1">Uke!#REF!</definedName>
    <definedName name="u" hidden="1">Uke!#REF!</definedName>
    <definedName name="_xlnm.Print_Area" localSheetId="3">Måned!$A$1:$AJ$48</definedName>
    <definedName name="_xlnm.Print_Area" localSheetId="2">Å!$A$275:$H$300</definedName>
    <definedName name="_xlnm.Print_Area" localSheetId="1">År!$A$4:$AH$37</definedName>
    <definedName name="v" localSheetId="15" hidden="1">Uke!#REF!</definedName>
    <definedName name="v" localSheetId="31" hidden="1">Uke!#REF!</definedName>
    <definedName name="v" localSheetId="25" hidden="1">Uke!#REF!</definedName>
    <definedName name="v" localSheetId="26" hidden="1">[1]Uke!#REF!</definedName>
    <definedName name="v" localSheetId="19" hidden="1">Uke!#REF!</definedName>
    <definedName name="v" localSheetId="20" hidden="1">[1]Uke!#REF!</definedName>
    <definedName name="v" localSheetId="22" hidden="1">[2]Uke!#REF!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3" hidden="1">Uke!#REF!</definedName>
    <definedName name="v" localSheetId="17" hidden="1">Uke!#REF!</definedName>
    <definedName name="v" localSheetId="6" hidden="1">U!#REF!</definedName>
    <definedName name="v" localSheetId="29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1" hidden="1">Uke!#REF!</definedName>
    <definedName name="vv" localSheetId="25" hidden="1">Uke!#REF!</definedName>
    <definedName name="vv" localSheetId="26" hidden="1">[1]Uke!#REF!</definedName>
    <definedName name="vv" localSheetId="19" hidden="1">Uke!#REF!</definedName>
    <definedName name="vv" localSheetId="20" hidden="1">[1]Uke!#REF!</definedName>
    <definedName name="vv" localSheetId="22" hidden="1">[2]Uke!#REF!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3" hidden="1">Uke!#REF!</definedName>
    <definedName name="vv" localSheetId="17" hidden="1">Uke!#REF!</definedName>
    <definedName name="vv" localSheetId="6" hidden="1">U!#REF!</definedName>
    <definedName name="vv" localSheetId="29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1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0" hidden="1">Uke!#REF!</definedName>
    <definedName name="VVV" localSheetId="19" hidden="1">Uke!#REF!</definedName>
    <definedName name="VVV" localSheetId="20" hidden="1">[1]Uke!#REF!</definedName>
    <definedName name="VVV" localSheetId="22" hidden="1">[2]Uke!#REF!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3" hidden="1">Uke!#REF!</definedName>
    <definedName name="VVV" localSheetId="17" hidden="1">Uke!#REF!</definedName>
    <definedName name="VVV" localSheetId="6" hidden="1">U!#REF!</definedName>
    <definedName name="VVV" localSheetId="32" hidden="1">Uke!#REF!</definedName>
    <definedName name="VVV" localSheetId="28" hidden="1">Uke!#REF!</definedName>
    <definedName name="VVV" localSheetId="29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1" hidden="1">Uke!#REF!</definedName>
    <definedName name="w" localSheetId="25" hidden="1">Uke!#REF!</definedName>
    <definedName name="w" localSheetId="26" hidden="1">[1]Uke!#REF!</definedName>
    <definedName name="w" localSheetId="19" hidden="1">Uke!#REF!</definedName>
    <definedName name="w" localSheetId="20" hidden="1">[1]Uke!#REF!</definedName>
    <definedName name="w" localSheetId="22" hidden="1">[2]Uke!#REF!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3" hidden="1">Uke!#REF!</definedName>
    <definedName name="w" localSheetId="17" hidden="1">Uke!#REF!</definedName>
    <definedName name="w" localSheetId="6" hidden="1">U!#REF!</definedName>
    <definedName name="w" localSheetId="29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1" hidden="1">Uke!#REF!</definedName>
    <definedName name="XCV" localSheetId="25" hidden="1">Uke!#REF!</definedName>
    <definedName name="XCV" localSheetId="26" hidden="1">[1]Uke!#REF!</definedName>
    <definedName name="XCV" localSheetId="30" hidden="1">Uke!#REF!</definedName>
    <definedName name="XCV" localSheetId="19" hidden="1">Uke!#REF!</definedName>
    <definedName name="XCV" localSheetId="20" hidden="1">[1]Uke!#REF!</definedName>
    <definedName name="XCV" localSheetId="22" hidden="1">[2]Uke!#REF!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3" hidden="1">Uke!#REF!</definedName>
    <definedName name="XCV" localSheetId="17" hidden="1">Uke!#REF!</definedName>
    <definedName name="XCV" localSheetId="6" hidden="1">U!#REF!</definedName>
    <definedName name="XCV" localSheetId="32" hidden="1">Uke!#REF!</definedName>
    <definedName name="XCV" localSheetId="28" hidden="1">Uke!#REF!</definedName>
    <definedName name="XCV" localSheetId="29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1" hidden="1">Uke!#REF!</definedName>
    <definedName name="XGXGF" localSheetId="25" hidden="1">Uke!#REF!</definedName>
    <definedName name="XGXGF" localSheetId="26" hidden="1">[1]Uke!#REF!</definedName>
    <definedName name="XGXGF" localSheetId="19" hidden="1">Uke!#REF!</definedName>
    <definedName name="XGXGF" localSheetId="20" hidden="1">[1]Uke!#REF!</definedName>
    <definedName name="XGXGF" localSheetId="22" hidden="1">[2]Uke!#REF!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3" hidden="1">Uke!#REF!</definedName>
    <definedName name="XGXGF" localSheetId="17" hidden="1">Uke!#REF!</definedName>
    <definedName name="XGXGF" localSheetId="6" hidden="1">U!#REF!</definedName>
    <definedName name="XGXGF" localSheetId="29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1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0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22" hidden="1">[2]Uke!#REF!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6" hidden="1">U!#REF!</definedName>
    <definedName name="XXX" localSheetId="32" hidden="1">Uke!#REF!</definedName>
    <definedName name="XXX" localSheetId="28" hidden="1">Uke!#REF!</definedName>
    <definedName name="XXX" localSheetId="29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1" hidden="1">Uke!#REF!</definedName>
    <definedName name="YUT" localSheetId="25" hidden="1">Uke!#REF!</definedName>
    <definedName name="YUT" localSheetId="26" hidden="1">[1]Uke!#REF!</definedName>
    <definedName name="YUT" localSheetId="19" hidden="1">Uke!#REF!</definedName>
    <definedName name="YUT" localSheetId="20" hidden="1">[1]Uke!#REF!</definedName>
    <definedName name="YUT" localSheetId="22" hidden="1">[2]Uke!#REF!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3" hidden="1">Uke!#REF!</definedName>
    <definedName name="YUT" localSheetId="17" hidden="1">Uke!#REF!</definedName>
    <definedName name="YUT" localSheetId="6" hidden="1">U!#REF!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1" hidden="1">Uke!#REF!</definedName>
    <definedName name="YY" localSheetId="25" hidden="1">Uke!#REF!</definedName>
    <definedName name="YY" localSheetId="26" hidden="1">[1]Uke!#REF!</definedName>
    <definedName name="YY" localSheetId="19" hidden="1">Uke!#REF!</definedName>
    <definedName name="YY" localSheetId="20" hidden="1">[1]Uke!#REF!</definedName>
    <definedName name="YY" localSheetId="22" hidden="1">[2]Uke!#REF!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3" hidden="1">Uke!#REF!</definedName>
    <definedName name="YY" localSheetId="17" hidden="1">Uke!#REF!</definedName>
    <definedName name="YY" localSheetId="6" hidden="1">U!#REF!</definedName>
    <definedName name="YY" localSheetId="29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1" hidden="1">Uke!#REF!</definedName>
    <definedName name="YYY" localSheetId="25" hidden="1">Uke!#REF!</definedName>
    <definedName name="YYY" localSheetId="26" hidden="1">[1]Uke!#REF!</definedName>
    <definedName name="YYY" localSheetId="19" hidden="1">Uke!#REF!</definedName>
    <definedName name="YYY" localSheetId="20" hidden="1">[1]Uke!#REF!</definedName>
    <definedName name="YYY" localSheetId="22" hidden="1">[2]Uke!#REF!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3" hidden="1">Uke!#REF!</definedName>
    <definedName name="YYY" localSheetId="17" hidden="1">Uke!#REF!</definedName>
    <definedName name="YYY" localSheetId="6" hidden="1">U!#REF!</definedName>
    <definedName name="YYY" localSheetId="29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1" hidden="1">Uke!#REF!</definedName>
    <definedName name="YYYY" localSheetId="25" hidden="1">Uke!#REF!</definedName>
    <definedName name="YYYY" localSheetId="26" hidden="1">[1]Uke!#REF!</definedName>
    <definedName name="YYYY" localSheetId="19" hidden="1">Uke!#REF!</definedName>
    <definedName name="YYYY" localSheetId="20" hidden="1">[1]Uke!#REF!</definedName>
    <definedName name="YYYY" localSheetId="22" hidden="1">[2]Uke!#REF!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3" hidden="1">Uke!#REF!</definedName>
    <definedName name="YYYY" localSheetId="17" hidden="1">Uke!#REF!</definedName>
    <definedName name="YYYY" localSheetId="6" hidden="1">U!#REF!</definedName>
    <definedName name="YYYY" localSheetId="29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1" hidden="1">Uke!#REF!</definedName>
    <definedName name="zz" localSheetId="25" hidden="1">Uke!#REF!</definedName>
    <definedName name="zz" localSheetId="26" hidden="1">[1]Uke!#REF!</definedName>
    <definedName name="zz" localSheetId="19" hidden="1">Uke!#REF!</definedName>
    <definedName name="zz" localSheetId="20" hidden="1">[1]Uke!#REF!</definedName>
    <definedName name="zz" localSheetId="22" hidden="1">[2]Uke!#REF!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3" hidden="1">Uke!#REF!</definedName>
    <definedName name="zz" localSheetId="17" hidden="1">Uke!#REF!</definedName>
    <definedName name="zz" localSheetId="6" hidden="1">U!#REF!</definedName>
    <definedName name="zz" localSheetId="29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1" hidden="1">Uke!#REF!</definedName>
    <definedName name="øøø" localSheetId="25" hidden="1">Uke!#REF!</definedName>
    <definedName name="øøø" localSheetId="26" hidden="1">[1]Uke!#REF!</definedName>
    <definedName name="øøø" localSheetId="19" hidden="1">Uke!#REF!</definedName>
    <definedName name="øøø" localSheetId="20" hidden="1">[1]Uke!#REF!</definedName>
    <definedName name="øøø" localSheetId="22" hidden="1">[2]Uke!#REF!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3" hidden="1">Uke!#REF!</definedName>
    <definedName name="øøø" localSheetId="17" hidden="1">Uke!#REF!</definedName>
    <definedName name="øøø" localSheetId="6" hidden="1">U!#REF!</definedName>
    <definedName name="øøø" localSheetId="29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1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0" hidden="1">Uke!#REF!</definedName>
    <definedName name="aa" localSheetId="19" hidden="1">Uke!#REF!</definedName>
    <definedName name="aa" localSheetId="18" hidden="1">Uke!#REF!</definedName>
    <definedName name="aa" localSheetId="20" hidden="1">[1]Uke!#REF!</definedName>
    <definedName name="aa" localSheetId="22" hidden="1">[2]Uke!#REF!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3" hidden="1">Uke!#REF!</definedName>
    <definedName name="aa" localSheetId="17" hidden="1">Uke!#REF!</definedName>
    <definedName name="aa" localSheetId="6" hidden="1">U!#REF!</definedName>
    <definedName name="aa" localSheetId="32" hidden="1">Uke!#REF!</definedName>
    <definedName name="aa" localSheetId="28" hidden="1">Uke!#REF!</definedName>
    <definedName name="aa" localSheetId="29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1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0" hidden="1">Uke!#REF!</definedName>
    <definedName name="aaa" localSheetId="19" hidden="1">Uke!#REF!</definedName>
    <definedName name="aaa" localSheetId="18" hidden="1">Uke!#REF!</definedName>
    <definedName name="aaa" localSheetId="20" hidden="1">[1]Uke!#REF!</definedName>
    <definedName name="aaa" localSheetId="22" hidden="1">[2]Uke!#REF!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3" hidden="1">Uke!#REF!</definedName>
    <definedName name="aaa" localSheetId="17" hidden="1">Uke!#REF!</definedName>
    <definedName name="aaa" localSheetId="6" hidden="1">U!#REF!</definedName>
    <definedName name="aaa" localSheetId="32" hidden="1">Uke!#REF!</definedName>
    <definedName name="aaa" localSheetId="28" hidden="1">Uke!#REF!</definedName>
    <definedName name="aaa" localSheetId="29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6" i="82" l="1"/>
  <c r="Q16" i="82"/>
  <c r="O17" i="82"/>
  <c r="Q17" i="82"/>
  <c r="O13" i="82"/>
  <c r="Q13" i="82"/>
  <c r="O14" i="82"/>
  <c r="Q14" i="82"/>
  <c r="O11" i="82"/>
  <c r="Q11" i="82"/>
  <c r="Q10" i="82"/>
  <c r="O10" i="82"/>
  <c r="R28" i="44" l="1"/>
  <c r="S28" i="44" s="1"/>
  <c r="R29" i="44"/>
  <c r="U29" i="44" s="1"/>
  <c r="R30" i="44"/>
  <c r="S30" i="44" s="1"/>
  <c r="R31" i="44"/>
  <c r="S31" i="44" s="1"/>
  <c r="R32" i="44"/>
  <c r="S32" i="44" s="1"/>
  <c r="R33" i="44"/>
  <c r="S33" i="44" s="1"/>
  <c r="R34" i="44"/>
  <c r="S34" i="44" s="1"/>
  <c r="R35" i="44"/>
  <c r="S35" i="44" s="1"/>
  <c r="O35" i="35"/>
  <c r="S35" i="35" s="1"/>
  <c r="O36" i="35"/>
  <c r="O37" i="35"/>
  <c r="S37" i="35" s="1"/>
  <c r="O38" i="35"/>
  <c r="U38" i="35" s="1"/>
  <c r="O39" i="35"/>
  <c r="S39" i="35" s="1"/>
  <c r="O40" i="35"/>
  <c r="O41" i="35"/>
  <c r="S41" i="35" s="1"/>
  <c r="O42" i="35"/>
  <c r="O43" i="35"/>
  <c r="S43" i="35" s="1"/>
  <c r="O44" i="35"/>
  <c r="O45" i="35"/>
  <c r="S45" i="35" s="1"/>
  <c r="O46" i="35"/>
  <c r="Q46" i="35" s="1"/>
  <c r="N73" i="16"/>
  <c r="O73" i="16"/>
  <c r="D11" i="16"/>
  <c r="N74" i="16"/>
  <c r="O74" i="16"/>
  <c r="O75" i="16"/>
  <c r="N75" i="16"/>
  <c r="N43" i="16"/>
  <c r="O43" i="16"/>
  <c r="O44" i="16"/>
  <c r="N44" i="16"/>
  <c r="N26" i="49"/>
  <c r="P26" i="49" s="1"/>
  <c r="N27" i="49"/>
  <c r="P27" i="49" s="1"/>
  <c r="N28" i="49"/>
  <c r="P28" i="49" s="1"/>
  <c r="N29" i="49"/>
  <c r="P29" i="49" s="1"/>
  <c r="N30" i="49"/>
  <c r="R30" i="49" s="1"/>
  <c r="N31" i="49"/>
  <c r="P31" i="49" s="1"/>
  <c r="N32" i="49"/>
  <c r="P32" i="49" s="1"/>
  <c r="N33" i="49"/>
  <c r="P33" i="49" s="1"/>
  <c r="N34" i="49"/>
  <c r="P34" i="49" s="1"/>
  <c r="N35" i="49"/>
  <c r="P35" i="49" s="1"/>
  <c r="N36" i="49"/>
  <c r="P36" i="49" s="1"/>
  <c r="N37" i="49"/>
  <c r="P37" i="49" s="1"/>
  <c r="N38" i="49"/>
  <c r="R38" i="49" s="1"/>
  <c r="N39" i="49"/>
  <c r="P39" i="49" s="1"/>
  <c r="N40" i="49"/>
  <c r="P40" i="49" s="1"/>
  <c r="N11" i="49"/>
  <c r="P11" i="49" s="1"/>
  <c r="N12" i="49"/>
  <c r="P12" i="49" s="1"/>
  <c r="N13" i="49"/>
  <c r="P13" i="49" s="1"/>
  <c r="N14" i="49"/>
  <c r="R14" i="49" s="1"/>
  <c r="N15" i="49"/>
  <c r="P15" i="49" s="1"/>
  <c r="N16" i="49"/>
  <c r="P16" i="49" s="1"/>
  <c r="N17" i="49"/>
  <c r="P17" i="49" s="1"/>
  <c r="N18" i="49"/>
  <c r="P18" i="49" s="1"/>
  <c r="N19" i="49"/>
  <c r="P19" i="49" s="1"/>
  <c r="N20" i="49"/>
  <c r="P20" i="49" s="1"/>
  <c r="N21" i="49"/>
  <c r="P21" i="49" s="1"/>
  <c r="N22" i="49"/>
  <c r="P22" i="49" s="1"/>
  <c r="N23" i="49"/>
  <c r="P23" i="49" s="1"/>
  <c r="N24" i="49"/>
  <c r="P24" i="49" s="1"/>
  <c r="N10" i="49"/>
  <c r="R10" i="49" s="1"/>
  <c r="P284" i="62"/>
  <c r="R284" i="62" s="1"/>
  <c r="P285" i="62"/>
  <c r="R285" i="62" s="1"/>
  <c r="P286" i="62"/>
  <c r="R286" i="62" s="1"/>
  <c r="P287" i="62"/>
  <c r="R287" i="62" s="1"/>
  <c r="P288" i="62"/>
  <c r="R288" i="62" s="1"/>
  <c r="P289" i="62"/>
  <c r="R289" i="62" s="1"/>
  <c r="P290" i="62"/>
  <c r="R290" i="62" s="1"/>
  <c r="P291" i="62"/>
  <c r="R291" i="62" s="1"/>
  <c r="P292" i="62"/>
  <c r="R292" i="62" s="1"/>
  <c r="P293" i="62"/>
  <c r="R293" i="62" s="1"/>
  <c r="P294" i="62"/>
  <c r="R294" i="62" s="1"/>
  <c r="P295" i="62"/>
  <c r="R295" i="62" s="1"/>
  <c r="P296" i="62"/>
  <c r="R296" i="62" s="1"/>
  <c r="P297" i="62"/>
  <c r="R297" i="62" s="1"/>
  <c r="P298" i="62"/>
  <c r="R298" i="62" s="1"/>
  <c r="P299" i="62"/>
  <c r="R299" i="62" s="1"/>
  <c r="P300" i="62"/>
  <c r="R300" i="62" s="1"/>
  <c r="P301" i="62"/>
  <c r="R301" i="62" s="1"/>
  <c r="P302" i="62"/>
  <c r="R302" i="62" s="1"/>
  <c r="P303" i="62"/>
  <c r="R303" i="62" s="1"/>
  <c r="P304" i="62"/>
  <c r="R304" i="62" s="1"/>
  <c r="P305" i="62"/>
  <c r="R305" i="62" s="1"/>
  <c r="P306" i="62"/>
  <c r="R306" i="62" s="1"/>
  <c r="P283" i="62"/>
  <c r="T283" i="62" s="1"/>
  <c r="P203" i="62"/>
  <c r="R203" i="62" s="1"/>
  <c r="P204" i="62"/>
  <c r="T204" i="62" s="1"/>
  <c r="P205" i="62"/>
  <c r="R205" i="62" s="1"/>
  <c r="P206" i="62"/>
  <c r="R206" i="62" s="1"/>
  <c r="P207" i="62"/>
  <c r="R207" i="62" s="1"/>
  <c r="P208" i="62"/>
  <c r="R208" i="62" s="1"/>
  <c r="P209" i="62"/>
  <c r="R209" i="62" s="1"/>
  <c r="P210" i="62"/>
  <c r="T210" i="62" s="1"/>
  <c r="P211" i="62"/>
  <c r="R211" i="62" s="1"/>
  <c r="P212" i="62"/>
  <c r="T212" i="62" s="1"/>
  <c r="P213" i="62"/>
  <c r="R213" i="62" s="1"/>
  <c r="P214" i="62"/>
  <c r="R214" i="62" s="1"/>
  <c r="P215" i="62"/>
  <c r="R215" i="62" s="1"/>
  <c r="P216" i="62"/>
  <c r="R216" i="62" s="1"/>
  <c r="P217" i="62"/>
  <c r="R217" i="62" s="1"/>
  <c r="P218" i="62"/>
  <c r="T218" i="62" s="1"/>
  <c r="P219" i="62"/>
  <c r="R219" i="62" s="1"/>
  <c r="P220" i="62"/>
  <c r="T220" i="62" s="1"/>
  <c r="P221" i="62"/>
  <c r="R221" i="62" s="1"/>
  <c r="P222" i="62"/>
  <c r="R222" i="62" s="1"/>
  <c r="P223" i="62"/>
  <c r="R223" i="62" s="1"/>
  <c r="P224" i="62"/>
  <c r="R224" i="62" s="1"/>
  <c r="P225" i="62"/>
  <c r="T225" i="62" s="1"/>
  <c r="P202" i="62"/>
  <c r="T202" i="62" s="1"/>
  <c r="P149" i="62"/>
  <c r="R149" i="62" s="1"/>
  <c r="P150" i="62"/>
  <c r="R150" i="62" s="1"/>
  <c r="P151" i="62"/>
  <c r="R151" i="62" s="1"/>
  <c r="P152" i="62"/>
  <c r="R152" i="62" s="1"/>
  <c r="P153" i="62"/>
  <c r="T153" i="62" s="1"/>
  <c r="P154" i="62"/>
  <c r="R154" i="62" s="1"/>
  <c r="P155" i="62"/>
  <c r="R155" i="62" s="1"/>
  <c r="P156" i="62"/>
  <c r="R156" i="62" s="1"/>
  <c r="P157" i="62"/>
  <c r="R157" i="62" s="1"/>
  <c r="P158" i="62"/>
  <c r="R158" i="62" s="1"/>
  <c r="P159" i="62"/>
  <c r="R159" i="62" s="1"/>
  <c r="P160" i="62"/>
  <c r="R160" i="62" s="1"/>
  <c r="P161" i="62"/>
  <c r="T161" i="62" s="1"/>
  <c r="P162" i="62"/>
  <c r="R162" i="62" s="1"/>
  <c r="P163" i="62"/>
  <c r="R163" i="62" s="1"/>
  <c r="P164" i="62"/>
  <c r="R164" i="62" s="1"/>
  <c r="P165" i="62"/>
  <c r="R165" i="62" s="1"/>
  <c r="P166" i="62"/>
  <c r="R166" i="62" s="1"/>
  <c r="P167" i="62"/>
  <c r="R167" i="62" s="1"/>
  <c r="P168" i="62"/>
  <c r="R168" i="62" s="1"/>
  <c r="P169" i="62"/>
  <c r="T169" i="62" s="1"/>
  <c r="P170" i="62"/>
  <c r="R170" i="62" s="1"/>
  <c r="P171" i="62"/>
  <c r="R171" i="62" s="1"/>
  <c r="P148" i="62"/>
  <c r="T148" i="62" s="1"/>
  <c r="P122" i="62"/>
  <c r="R122" i="62" s="1"/>
  <c r="P123" i="62"/>
  <c r="R123" i="62" s="1"/>
  <c r="P124" i="62"/>
  <c r="R124" i="62" s="1"/>
  <c r="P125" i="62"/>
  <c r="R125" i="62" s="1"/>
  <c r="P126" i="62"/>
  <c r="T126" i="62" s="1"/>
  <c r="P127" i="62"/>
  <c r="R127" i="62" s="1"/>
  <c r="P128" i="62"/>
  <c r="R128" i="62" s="1"/>
  <c r="P129" i="62"/>
  <c r="R129" i="62" s="1"/>
  <c r="P130" i="62"/>
  <c r="R130" i="62" s="1"/>
  <c r="P131" i="62"/>
  <c r="T131" i="62" s="1"/>
  <c r="P132" i="62"/>
  <c r="R132" i="62" s="1"/>
  <c r="P133" i="62"/>
  <c r="R133" i="62" s="1"/>
  <c r="P134" i="62"/>
  <c r="T134" i="62" s="1"/>
  <c r="P135" i="62"/>
  <c r="R135" i="62" s="1"/>
  <c r="P136" i="62"/>
  <c r="R136" i="62" s="1"/>
  <c r="P137" i="62"/>
  <c r="R137" i="62" s="1"/>
  <c r="P138" i="62"/>
  <c r="R138" i="62" s="1"/>
  <c r="P139" i="62"/>
  <c r="T139" i="62" s="1"/>
  <c r="P140" i="62"/>
  <c r="R140" i="62" s="1"/>
  <c r="P141" i="62"/>
  <c r="R141" i="62" s="1"/>
  <c r="P142" i="62"/>
  <c r="T142" i="62" s="1"/>
  <c r="P143" i="62"/>
  <c r="R143" i="62" s="1"/>
  <c r="P144" i="62"/>
  <c r="R144" i="62" s="1"/>
  <c r="P121" i="62"/>
  <c r="R121" i="62" s="1"/>
  <c r="P95" i="62"/>
  <c r="R95" i="62" s="1"/>
  <c r="P96" i="62"/>
  <c r="R96" i="62" s="1"/>
  <c r="P97" i="62"/>
  <c r="T97" i="62" s="1"/>
  <c r="P98" i="62"/>
  <c r="T98" i="62" s="1"/>
  <c r="P99" i="62"/>
  <c r="R99" i="62" s="1"/>
  <c r="P100" i="62"/>
  <c r="R100" i="62" s="1"/>
  <c r="P101" i="62"/>
  <c r="R101" i="62" s="1"/>
  <c r="P102" i="62"/>
  <c r="R102" i="62" s="1"/>
  <c r="P103" i="62"/>
  <c r="R103" i="62" s="1"/>
  <c r="P104" i="62"/>
  <c r="R104" i="62" s="1"/>
  <c r="P105" i="62"/>
  <c r="T105" i="62" s="1"/>
  <c r="P106" i="62"/>
  <c r="R106" i="62" s="1"/>
  <c r="P107" i="62"/>
  <c r="R107" i="62" s="1"/>
  <c r="P108" i="62"/>
  <c r="R108" i="62" s="1"/>
  <c r="P109" i="62"/>
  <c r="R109" i="62" s="1"/>
  <c r="P110" i="62"/>
  <c r="R110" i="62" s="1"/>
  <c r="P111" i="62"/>
  <c r="R111" i="62" s="1"/>
  <c r="P112" i="62"/>
  <c r="R112" i="62" s="1"/>
  <c r="P113" i="62"/>
  <c r="T113" i="62" s="1"/>
  <c r="P114" i="62"/>
  <c r="T114" i="62" s="1"/>
  <c r="P115" i="62"/>
  <c r="R115" i="62" s="1"/>
  <c r="P116" i="62"/>
  <c r="R116" i="62" s="1"/>
  <c r="P117" i="62"/>
  <c r="R117" i="62" s="1"/>
  <c r="P94" i="62"/>
  <c r="T94" i="62" s="1"/>
  <c r="P20" i="62"/>
  <c r="R20" i="62" s="1"/>
  <c r="P21" i="62"/>
  <c r="T21" i="62" s="1"/>
  <c r="P22" i="62"/>
  <c r="T22" i="62" s="1"/>
  <c r="P23" i="62"/>
  <c r="T23" i="62" s="1"/>
  <c r="P24" i="62"/>
  <c r="T24" i="62" s="1"/>
  <c r="P25" i="62"/>
  <c r="T25" i="62" s="1"/>
  <c r="P26" i="62"/>
  <c r="R26" i="62" s="1"/>
  <c r="P27" i="62"/>
  <c r="R27" i="62" s="1"/>
  <c r="P28" i="62"/>
  <c r="R28" i="62" s="1"/>
  <c r="P29" i="62"/>
  <c r="T29" i="62" s="1"/>
  <c r="P30" i="62"/>
  <c r="T30" i="62" s="1"/>
  <c r="P31" i="62"/>
  <c r="T31" i="62" s="1"/>
  <c r="P32" i="62"/>
  <c r="T32" i="62" s="1"/>
  <c r="P33" i="62"/>
  <c r="T33" i="62" s="1"/>
  <c r="P34" i="62"/>
  <c r="R34" i="62" s="1"/>
  <c r="P35" i="62"/>
  <c r="R35" i="62" s="1"/>
  <c r="P36" i="62"/>
  <c r="R36" i="62" s="1"/>
  <c r="P13" i="62"/>
  <c r="T13" i="62" s="1"/>
  <c r="P14" i="62"/>
  <c r="T14" i="62" s="1"/>
  <c r="P15" i="62"/>
  <c r="T15" i="62" s="1"/>
  <c r="P16" i="62"/>
  <c r="T16" i="62" s="1"/>
  <c r="P17" i="62"/>
  <c r="T17" i="62" s="1"/>
  <c r="P18" i="62"/>
  <c r="R18" i="62" s="1"/>
  <c r="P19" i="62"/>
  <c r="R19" i="62" s="1"/>
  <c r="P68" i="62"/>
  <c r="R68" i="62" s="1"/>
  <c r="P69" i="62"/>
  <c r="R69" i="62" s="1"/>
  <c r="P70" i="62"/>
  <c r="T70" i="62" s="1"/>
  <c r="P71" i="62"/>
  <c r="R71" i="62" s="1"/>
  <c r="P72" i="62"/>
  <c r="R72" i="62" s="1"/>
  <c r="P73" i="62"/>
  <c r="R73" i="62" s="1"/>
  <c r="P74" i="62"/>
  <c r="R74" i="62" s="1"/>
  <c r="P75" i="62"/>
  <c r="R75" i="62" s="1"/>
  <c r="P76" i="62"/>
  <c r="R76" i="62" s="1"/>
  <c r="P77" i="62"/>
  <c r="R77" i="62" s="1"/>
  <c r="P78" i="62"/>
  <c r="R78" i="62" s="1"/>
  <c r="P79" i="62"/>
  <c r="R79" i="62" s="1"/>
  <c r="P80" i="62"/>
  <c r="R80" i="62" s="1"/>
  <c r="P81" i="62"/>
  <c r="R81" i="62" s="1"/>
  <c r="P82" i="62"/>
  <c r="R82" i="62" s="1"/>
  <c r="P83" i="62"/>
  <c r="R83" i="62" s="1"/>
  <c r="P84" i="62"/>
  <c r="R84" i="62" s="1"/>
  <c r="P85" i="62"/>
  <c r="T85" i="62" s="1"/>
  <c r="P86" i="62"/>
  <c r="R86" i="62" s="1"/>
  <c r="P87" i="62"/>
  <c r="R87" i="62" s="1"/>
  <c r="P88" i="62"/>
  <c r="R88" i="62" s="1"/>
  <c r="P89" i="62"/>
  <c r="R89" i="62" s="1"/>
  <c r="P90" i="62"/>
  <c r="R90" i="62" s="1"/>
  <c r="P67" i="62"/>
  <c r="T67" i="62" s="1"/>
  <c r="P41" i="62"/>
  <c r="R41" i="62" s="1"/>
  <c r="P42" i="62"/>
  <c r="R42" i="62" s="1"/>
  <c r="P43" i="62"/>
  <c r="R43" i="62" s="1"/>
  <c r="P44" i="62"/>
  <c r="R44" i="62" s="1"/>
  <c r="P45" i="62"/>
  <c r="R45" i="62" s="1"/>
  <c r="P46" i="62"/>
  <c r="R46" i="62" s="1"/>
  <c r="P47" i="62"/>
  <c r="R47" i="62" s="1"/>
  <c r="P48" i="62"/>
  <c r="T48" i="62" s="1"/>
  <c r="P49" i="62"/>
  <c r="R49" i="62" s="1"/>
  <c r="P50" i="62"/>
  <c r="R50" i="62" s="1"/>
  <c r="P51" i="62"/>
  <c r="R51" i="62" s="1"/>
  <c r="P52" i="62"/>
  <c r="R52" i="62" s="1"/>
  <c r="P53" i="62"/>
  <c r="R53" i="62" s="1"/>
  <c r="P54" i="62"/>
  <c r="R54" i="62" s="1"/>
  <c r="P55" i="62"/>
  <c r="R55" i="62" s="1"/>
  <c r="P56" i="62"/>
  <c r="T56" i="62" s="1"/>
  <c r="P57" i="62"/>
  <c r="R57" i="62" s="1"/>
  <c r="P58" i="62"/>
  <c r="R58" i="62" s="1"/>
  <c r="P59" i="62"/>
  <c r="R59" i="62" s="1"/>
  <c r="P60" i="62"/>
  <c r="R60" i="62" s="1"/>
  <c r="P61" i="62"/>
  <c r="R61" i="62" s="1"/>
  <c r="P62" i="62"/>
  <c r="R62" i="62" s="1"/>
  <c r="P63" i="62"/>
  <c r="R63" i="62" s="1"/>
  <c r="P40" i="62"/>
  <c r="T40" i="62" s="1"/>
  <c r="U11" i="51"/>
  <c r="V11" i="51"/>
  <c r="U12" i="51"/>
  <c r="V12" i="51"/>
  <c r="U13" i="51"/>
  <c r="V13" i="51"/>
  <c r="U14" i="51"/>
  <c r="V14" i="51"/>
  <c r="U15" i="51"/>
  <c r="V15" i="51"/>
  <c r="U16" i="51"/>
  <c r="V16" i="51"/>
  <c r="U17" i="51"/>
  <c r="V17" i="51"/>
  <c r="U18" i="51"/>
  <c r="V18" i="51"/>
  <c r="U19" i="51"/>
  <c r="V19" i="51"/>
  <c r="U20" i="51"/>
  <c r="V20" i="51"/>
  <c r="U21" i="51"/>
  <c r="V21" i="51"/>
  <c r="U22" i="51"/>
  <c r="V22" i="51"/>
  <c r="U23" i="51"/>
  <c r="V23" i="51"/>
  <c r="G11" i="51"/>
  <c r="I11" i="51"/>
  <c r="G12" i="51"/>
  <c r="I12" i="51"/>
  <c r="G13" i="51"/>
  <c r="I13" i="51"/>
  <c r="G14" i="51"/>
  <c r="I14" i="51"/>
  <c r="G15" i="51"/>
  <c r="I15" i="51"/>
  <c r="G16" i="51"/>
  <c r="I16" i="51"/>
  <c r="G17" i="51"/>
  <c r="I17" i="51"/>
  <c r="G18" i="51"/>
  <c r="I18" i="51"/>
  <c r="G19" i="51"/>
  <c r="I19" i="51"/>
  <c r="G20" i="51"/>
  <c r="I20" i="51"/>
  <c r="G21" i="51"/>
  <c r="I21" i="51"/>
  <c r="G22" i="51"/>
  <c r="I22" i="51"/>
  <c r="G23" i="51"/>
  <c r="I23" i="51"/>
  <c r="M40" i="51"/>
  <c r="Q40" i="51" s="1"/>
  <c r="M41" i="51"/>
  <c r="O41" i="51" s="1"/>
  <c r="M42" i="51"/>
  <c r="O42" i="51" s="1"/>
  <c r="M43" i="51"/>
  <c r="O43" i="51" s="1"/>
  <c r="M44" i="51"/>
  <c r="O44" i="51" s="1"/>
  <c r="M45" i="51"/>
  <c r="O45" i="51" s="1"/>
  <c r="M46" i="51"/>
  <c r="O46" i="51" s="1"/>
  <c r="M47" i="51"/>
  <c r="O47" i="51" s="1"/>
  <c r="M48" i="51"/>
  <c r="Q48" i="51" s="1"/>
  <c r="M49" i="51"/>
  <c r="O49" i="51" s="1"/>
  <c r="M50" i="51"/>
  <c r="O50" i="51" s="1"/>
  <c r="M51" i="51"/>
  <c r="O51" i="51" s="1"/>
  <c r="M52" i="51"/>
  <c r="O52" i="51" s="1"/>
  <c r="M53" i="51"/>
  <c r="O53" i="51" s="1"/>
  <c r="B41" i="51"/>
  <c r="C41" i="51"/>
  <c r="D41" i="51" s="1"/>
  <c r="E41" i="51"/>
  <c r="G41" i="51"/>
  <c r="I41" i="51"/>
  <c r="K41" i="51"/>
  <c r="S41" i="51"/>
  <c r="U41" i="51"/>
  <c r="V41" i="51"/>
  <c r="Y41" i="51"/>
  <c r="Z41" i="51"/>
  <c r="AA41" i="51"/>
  <c r="AB41" i="51"/>
  <c r="AC41" i="51"/>
  <c r="AD41" i="51"/>
  <c r="AE41" i="51"/>
  <c r="AF41" i="51"/>
  <c r="AG41" i="51"/>
  <c r="B42" i="51"/>
  <c r="C42" i="51"/>
  <c r="D42" i="51" s="1"/>
  <c r="E42" i="51"/>
  <c r="G42" i="51"/>
  <c r="I42" i="51"/>
  <c r="K42" i="51"/>
  <c r="S42" i="51"/>
  <c r="U42" i="51"/>
  <c r="V42" i="51"/>
  <c r="Y42" i="51"/>
  <c r="Z42" i="51"/>
  <c r="AA42" i="51"/>
  <c r="AB42" i="51"/>
  <c r="AC42" i="51"/>
  <c r="AD42" i="51"/>
  <c r="AE42" i="51"/>
  <c r="AF42" i="51"/>
  <c r="AG42" i="51"/>
  <c r="B43" i="51"/>
  <c r="C43" i="51"/>
  <c r="D43" i="51" s="1"/>
  <c r="E43" i="51"/>
  <c r="G43" i="51"/>
  <c r="I43" i="51"/>
  <c r="K43" i="51"/>
  <c r="S43" i="51"/>
  <c r="U43" i="51"/>
  <c r="V43" i="51"/>
  <c r="Y43" i="51"/>
  <c r="Z43" i="51"/>
  <c r="AA43" i="51"/>
  <c r="AB43" i="51"/>
  <c r="AC43" i="51"/>
  <c r="AD43" i="51"/>
  <c r="AE43" i="51"/>
  <c r="AF43" i="51"/>
  <c r="AG43" i="51"/>
  <c r="B44" i="51"/>
  <c r="C44" i="51"/>
  <c r="D44" i="51" s="1"/>
  <c r="E44" i="51"/>
  <c r="G44" i="51"/>
  <c r="I44" i="51"/>
  <c r="K44" i="51"/>
  <c r="S44" i="51"/>
  <c r="U44" i="51"/>
  <c r="V44" i="51"/>
  <c r="Y44" i="51"/>
  <c r="Z44" i="51"/>
  <c r="AA44" i="51"/>
  <c r="AB44" i="51"/>
  <c r="AC44" i="51"/>
  <c r="AD44" i="51"/>
  <c r="AE44" i="51"/>
  <c r="AF44" i="51"/>
  <c r="AG44" i="51"/>
  <c r="B45" i="51"/>
  <c r="C45" i="51"/>
  <c r="D45" i="51" s="1"/>
  <c r="E45" i="51"/>
  <c r="G45" i="51"/>
  <c r="I45" i="51"/>
  <c r="K45" i="51"/>
  <c r="S45" i="51"/>
  <c r="U45" i="51"/>
  <c r="V45" i="51"/>
  <c r="Y45" i="51"/>
  <c r="Z45" i="51"/>
  <c r="AA45" i="51"/>
  <c r="AB45" i="51"/>
  <c r="AC45" i="51"/>
  <c r="AD45" i="51"/>
  <c r="AE45" i="51"/>
  <c r="AF45" i="51"/>
  <c r="AG45" i="51"/>
  <c r="B46" i="51"/>
  <c r="C46" i="51"/>
  <c r="D46" i="51" s="1"/>
  <c r="E46" i="51"/>
  <c r="G46" i="51"/>
  <c r="I46" i="51"/>
  <c r="K46" i="51"/>
  <c r="S46" i="51"/>
  <c r="U46" i="51"/>
  <c r="V46" i="51"/>
  <c r="Y46" i="51"/>
  <c r="Z46" i="51"/>
  <c r="AA46" i="51"/>
  <c r="AB46" i="51"/>
  <c r="AC46" i="51"/>
  <c r="AD46" i="51"/>
  <c r="AE46" i="51"/>
  <c r="AF46" i="51"/>
  <c r="AG46" i="51"/>
  <c r="B47" i="51"/>
  <c r="C47" i="51"/>
  <c r="D47" i="51" s="1"/>
  <c r="E47" i="51"/>
  <c r="G47" i="51"/>
  <c r="I47" i="51"/>
  <c r="K47" i="51"/>
  <c r="S47" i="51"/>
  <c r="U47" i="51"/>
  <c r="V47" i="51"/>
  <c r="Y47" i="51"/>
  <c r="Z47" i="51"/>
  <c r="AA47" i="51"/>
  <c r="AB47" i="51"/>
  <c r="AC47" i="51"/>
  <c r="AD47" i="51"/>
  <c r="AE47" i="51"/>
  <c r="AF47" i="51"/>
  <c r="AG47" i="51"/>
  <c r="B48" i="51"/>
  <c r="C48" i="51"/>
  <c r="D48" i="51" s="1"/>
  <c r="E48" i="51"/>
  <c r="G48" i="51"/>
  <c r="I48" i="51"/>
  <c r="K48" i="51"/>
  <c r="S48" i="51"/>
  <c r="U48" i="51"/>
  <c r="V48" i="51"/>
  <c r="Y48" i="51"/>
  <c r="Z48" i="51"/>
  <c r="AA48" i="51"/>
  <c r="AB48" i="51"/>
  <c r="AC48" i="51"/>
  <c r="AD48" i="51"/>
  <c r="AE48" i="51"/>
  <c r="AF48" i="51"/>
  <c r="AG48" i="51"/>
  <c r="B49" i="51"/>
  <c r="C49" i="51"/>
  <c r="D49" i="51" s="1"/>
  <c r="E49" i="51"/>
  <c r="G49" i="51"/>
  <c r="I49" i="51"/>
  <c r="K49" i="51"/>
  <c r="S49" i="51"/>
  <c r="U49" i="51"/>
  <c r="V49" i="51"/>
  <c r="Y49" i="51"/>
  <c r="Z49" i="51"/>
  <c r="AA49" i="51"/>
  <c r="AB49" i="51"/>
  <c r="AC49" i="51"/>
  <c r="AD49" i="51"/>
  <c r="AE49" i="51"/>
  <c r="AF49" i="51"/>
  <c r="AG49" i="51"/>
  <c r="B50" i="51"/>
  <c r="C50" i="51"/>
  <c r="D50" i="51" s="1"/>
  <c r="E50" i="51"/>
  <c r="G50" i="51"/>
  <c r="I50" i="51"/>
  <c r="K50" i="51"/>
  <c r="S50" i="51"/>
  <c r="U50" i="51"/>
  <c r="V50" i="51"/>
  <c r="Y50" i="51"/>
  <c r="Z50" i="51"/>
  <c r="AA50" i="51"/>
  <c r="AB50" i="51"/>
  <c r="AC50" i="51"/>
  <c r="AD50" i="51"/>
  <c r="AE50" i="51"/>
  <c r="AF50" i="51"/>
  <c r="AG50" i="51"/>
  <c r="B51" i="51"/>
  <c r="C51" i="51"/>
  <c r="D51" i="51" s="1"/>
  <c r="E51" i="51"/>
  <c r="G51" i="51"/>
  <c r="I51" i="51"/>
  <c r="K51" i="51"/>
  <c r="S51" i="51"/>
  <c r="U51" i="51"/>
  <c r="V51" i="51"/>
  <c r="Y51" i="51"/>
  <c r="Z51" i="51"/>
  <c r="AA51" i="51"/>
  <c r="AB51" i="51"/>
  <c r="AC51" i="51"/>
  <c r="AD51" i="51"/>
  <c r="AE51" i="51"/>
  <c r="AF51" i="51"/>
  <c r="AG51" i="51"/>
  <c r="B52" i="51"/>
  <c r="C52" i="51"/>
  <c r="D52" i="51" s="1"/>
  <c r="E52" i="51"/>
  <c r="G52" i="51"/>
  <c r="I52" i="51"/>
  <c r="K52" i="51"/>
  <c r="S52" i="51"/>
  <c r="U52" i="51"/>
  <c r="V52" i="51"/>
  <c r="Y52" i="51"/>
  <c r="Z52" i="51"/>
  <c r="AA52" i="51"/>
  <c r="AB52" i="51"/>
  <c r="AC52" i="51"/>
  <c r="AD52" i="51"/>
  <c r="AE52" i="51"/>
  <c r="AF52" i="51"/>
  <c r="AG52" i="51"/>
  <c r="B53" i="51"/>
  <c r="C53" i="51"/>
  <c r="D53" i="51" s="1"/>
  <c r="E53" i="51"/>
  <c r="G53" i="51"/>
  <c r="I53" i="51"/>
  <c r="K53" i="51"/>
  <c r="S53" i="51"/>
  <c r="U53" i="51"/>
  <c r="V53" i="51"/>
  <c r="Y53" i="51"/>
  <c r="Z53" i="51"/>
  <c r="AA53" i="51"/>
  <c r="AB53" i="51"/>
  <c r="AC53" i="51"/>
  <c r="AD53" i="51"/>
  <c r="AE53" i="51"/>
  <c r="AF53" i="51"/>
  <c r="AG53" i="51"/>
  <c r="B31" i="51"/>
  <c r="C31" i="51"/>
  <c r="D31" i="51" s="1"/>
  <c r="E31" i="51"/>
  <c r="G31" i="51"/>
  <c r="I31" i="51"/>
  <c r="K31" i="51"/>
  <c r="M31" i="51"/>
  <c r="Q31" i="51" s="1"/>
  <c r="S31" i="51"/>
  <c r="U31" i="51"/>
  <c r="V31" i="51"/>
  <c r="Y31" i="51"/>
  <c r="Z31" i="51"/>
  <c r="AA31" i="51"/>
  <c r="AB31" i="51"/>
  <c r="AC31" i="51"/>
  <c r="AD31" i="51"/>
  <c r="AE31" i="51"/>
  <c r="AF31" i="51"/>
  <c r="AG31" i="51"/>
  <c r="B32" i="51"/>
  <c r="C32" i="51"/>
  <c r="D32" i="51" s="1"/>
  <c r="E32" i="51"/>
  <c r="G32" i="51"/>
  <c r="I32" i="51"/>
  <c r="K32" i="51"/>
  <c r="M32" i="51"/>
  <c r="O32" i="51" s="1"/>
  <c r="S32" i="51"/>
  <c r="U32" i="51"/>
  <c r="V32" i="51"/>
  <c r="Y32" i="51"/>
  <c r="Z32" i="51"/>
  <c r="AA32" i="51"/>
  <c r="AB32" i="51"/>
  <c r="AC32" i="51"/>
  <c r="AD32" i="51"/>
  <c r="AE32" i="51"/>
  <c r="AF32" i="51"/>
  <c r="AG32" i="51"/>
  <c r="B33" i="51"/>
  <c r="C33" i="51"/>
  <c r="D33" i="51" s="1"/>
  <c r="E33" i="51"/>
  <c r="G33" i="51"/>
  <c r="I33" i="51"/>
  <c r="K33" i="51"/>
  <c r="M33" i="51"/>
  <c r="Q33" i="51" s="1"/>
  <c r="S33" i="51"/>
  <c r="U33" i="51"/>
  <c r="V33" i="51"/>
  <c r="Y33" i="51"/>
  <c r="Z33" i="51"/>
  <c r="AA33" i="51"/>
  <c r="AB33" i="51"/>
  <c r="AC33" i="51"/>
  <c r="AD33" i="51"/>
  <c r="AE33" i="51"/>
  <c r="AF33" i="51"/>
  <c r="AG33" i="51"/>
  <c r="B34" i="51"/>
  <c r="C34" i="51"/>
  <c r="D34" i="51" s="1"/>
  <c r="E34" i="51"/>
  <c r="G34" i="51"/>
  <c r="I34" i="51"/>
  <c r="K34" i="51"/>
  <c r="M34" i="51"/>
  <c r="O34" i="51" s="1"/>
  <c r="S34" i="51"/>
  <c r="U34" i="51"/>
  <c r="V34" i="51"/>
  <c r="Y34" i="51"/>
  <c r="Z34" i="51"/>
  <c r="AA34" i="51"/>
  <c r="AB34" i="51"/>
  <c r="AC34" i="51"/>
  <c r="AD34" i="51"/>
  <c r="AE34" i="51"/>
  <c r="AF34" i="51"/>
  <c r="AG34" i="51"/>
  <c r="B35" i="51"/>
  <c r="C35" i="51"/>
  <c r="D35" i="51" s="1"/>
  <c r="E35" i="51"/>
  <c r="G35" i="51"/>
  <c r="I35" i="51"/>
  <c r="K35" i="51"/>
  <c r="M35" i="51"/>
  <c r="Q35" i="51" s="1"/>
  <c r="S35" i="51"/>
  <c r="U35" i="51"/>
  <c r="V35" i="51"/>
  <c r="Y35" i="51"/>
  <c r="Z35" i="51"/>
  <c r="AA35" i="51"/>
  <c r="AB35" i="51"/>
  <c r="AC35" i="51"/>
  <c r="AD35" i="51"/>
  <c r="AE35" i="51"/>
  <c r="AF35" i="51"/>
  <c r="AG35" i="51"/>
  <c r="B36" i="51"/>
  <c r="C36" i="51"/>
  <c r="D36" i="51" s="1"/>
  <c r="E36" i="51"/>
  <c r="G36" i="51"/>
  <c r="I36" i="51"/>
  <c r="K36" i="51"/>
  <c r="M36" i="51"/>
  <c r="O36" i="51" s="1"/>
  <c r="S36" i="51"/>
  <c r="U36" i="51"/>
  <c r="V36" i="51"/>
  <c r="Y36" i="51"/>
  <c r="Z36" i="51"/>
  <c r="AA36" i="51"/>
  <c r="AB36" i="51"/>
  <c r="AC36" i="51"/>
  <c r="AD36" i="51"/>
  <c r="AE36" i="51"/>
  <c r="AF36" i="51"/>
  <c r="AG36" i="51"/>
  <c r="B37" i="51"/>
  <c r="C37" i="51"/>
  <c r="D37" i="51" s="1"/>
  <c r="E37" i="51"/>
  <c r="G37" i="51"/>
  <c r="I37" i="51"/>
  <c r="K37" i="51"/>
  <c r="M37" i="51"/>
  <c r="Q37" i="51" s="1"/>
  <c r="S37" i="51"/>
  <c r="U37" i="51"/>
  <c r="V37" i="51"/>
  <c r="Y37" i="51"/>
  <c r="Z37" i="51"/>
  <c r="AA37" i="51"/>
  <c r="AB37" i="51"/>
  <c r="AC37" i="51"/>
  <c r="AD37" i="51"/>
  <c r="AE37" i="51"/>
  <c r="AF37" i="51"/>
  <c r="AG37" i="51"/>
  <c r="B38" i="51"/>
  <c r="C38" i="51"/>
  <c r="D38" i="51" s="1"/>
  <c r="E38" i="51"/>
  <c r="G38" i="51"/>
  <c r="I38" i="51"/>
  <c r="K38" i="51"/>
  <c r="M38" i="51"/>
  <c r="O38" i="51" s="1"/>
  <c r="S38" i="51"/>
  <c r="U38" i="51"/>
  <c r="V38" i="51"/>
  <c r="Y38" i="51"/>
  <c r="Z38" i="51"/>
  <c r="AA38" i="51"/>
  <c r="AB38" i="51"/>
  <c r="AC38" i="51"/>
  <c r="AD38" i="51"/>
  <c r="AE38" i="51"/>
  <c r="AF38" i="51"/>
  <c r="AG38" i="51"/>
  <c r="B16" i="51"/>
  <c r="C16" i="51"/>
  <c r="D16" i="51" s="1"/>
  <c r="E16" i="51"/>
  <c r="K16" i="51"/>
  <c r="M16" i="51"/>
  <c r="Q16" i="51" s="1"/>
  <c r="S16" i="51"/>
  <c r="Y16" i="51"/>
  <c r="Z16" i="51"/>
  <c r="AA16" i="51"/>
  <c r="AB16" i="51"/>
  <c r="AC16" i="51"/>
  <c r="AD16" i="51"/>
  <c r="AE16" i="51"/>
  <c r="AF16" i="51"/>
  <c r="AG16" i="51"/>
  <c r="B17" i="51"/>
  <c r="C17" i="51"/>
  <c r="D17" i="51" s="1"/>
  <c r="E17" i="51"/>
  <c r="K17" i="51"/>
  <c r="M17" i="51"/>
  <c r="O17" i="51" s="1"/>
  <c r="S17" i="51"/>
  <c r="Y17" i="51"/>
  <c r="Z17" i="51"/>
  <c r="AA17" i="51"/>
  <c r="AB17" i="51"/>
  <c r="AC17" i="51"/>
  <c r="AD17" i="51"/>
  <c r="AE17" i="51"/>
  <c r="AF17" i="51"/>
  <c r="AG17" i="51"/>
  <c r="B18" i="51"/>
  <c r="C18" i="51"/>
  <c r="D18" i="51" s="1"/>
  <c r="E18" i="51"/>
  <c r="F18" i="51" s="1"/>
  <c r="K18" i="51"/>
  <c r="M18" i="51"/>
  <c r="O18" i="51" s="1"/>
  <c r="S18" i="51"/>
  <c r="Y18" i="51"/>
  <c r="Z18" i="51"/>
  <c r="AA18" i="51"/>
  <c r="AB18" i="51"/>
  <c r="AC18" i="51"/>
  <c r="AD18" i="51"/>
  <c r="AE18" i="51"/>
  <c r="AF18" i="51"/>
  <c r="AG18" i="51"/>
  <c r="B19" i="51"/>
  <c r="C19" i="51"/>
  <c r="D19" i="51" s="1"/>
  <c r="E19" i="51"/>
  <c r="K19" i="51"/>
  <c r="M19" i="51"/>
  <c r="O19" i="51" s="1"/>
  <c r="S19" i="51"/>
  <c r="Y19" i="51"/>
  <c r="Z19" i="51"/>
  <c r="AA19" i="51"/>
  <c r="AB19" i="51"/>
  <c r="AC19" i="51"/>
  <c r="AD19" i="51"/>
  <c r="AE19" i="51"/>
  <c r="AF19" i="51"/>
  <c r="AG19" i="51"/>
  <c r="B20" i="51"/>
  <c r="C20" i="51"/>
  <c r="D20" i="51" s="1"/>
  <c r="E20" i="51"/>
  <c r="F20" i="51" s="1"/>
  <c r="K20" i="51"/>
  <c r="M20" i="51"/>
  <c r="Q20" i="51" s="1"/>
  <c r="S20" i="51"/>
  <c r="Y20" i="51"/>
  <c r="Z20" i="51"/>
  <c r="AA20" i="51"/>
  <c r="AB20" i="51"/>
  <c r="AC20" i="51"/>
  <c r="AD20" i="51"/>
  <c r="AE20" i="51"/>
  <c r="AF20" i="51"/>
  <c r="AG20" i="51"/>
  <c r="B21" i="51"/>
  <c r="C21" i="51"/>
  <c r="D21" i="51" s="1"/>
  <c r="E21" i="51"/>
  <c r="K21" i="51"/>
  <c r="M21" i="51"/>
  <c r="O21" i="51" s="1"/>
  <c r="S21" i="51"/>
  <c r="Y21" i="51"/>
  <c r="Z21" i="51"/>
  <c r="AA21" i="51"/>
  <c r="AB21" i="51"/>
  <c r="AC21" i="51"/>
  <c r="AD21" i="51"/>
  <c r="AE21" i="51"/>
  <c r="AF21" i="51"/>
  <c r="AG21" i="51"/>
  <c r="B22" i="51"/>
  <c r="C22" i="51"/>
  <c r="D22" i="51" s="1"/>
  <c r="E22" i="51"/>
  <c r="F22" i="51" s="1"/>
  <c r="K22" i="51"/>
  <c r="M22" i="51"/>
  <c r="Q22" i="51" s="1"/>
  <c r="S22" i="51"/>
  <c r="Y22" i="51"/>
  <c r="Z22" i="51"/>
  <c r="AA22" i="51"/>
  <c r="AB22" i="51"/>
  <c r="AC22" i="51"/>
  <c r="AD22" i="51"/>
  <c r="AE22" i="51"/>
  <c r="AF22" i="51"/>
  <c r="AG22" i="51"/>
  <c r="B23" i="51"/>
  <c r="C23" i="51"/>
  <c r="D23" i="51" s="1"/>
  <c r="E23" i="51"/>
  <c r="K23" i="51"/>
  <c r="M23" i="51"/>
  <c r="O23" i="51" s="1"/>
  <c r="S23" i="51"/>
  <c r="Y23" i="51"/>
  <c r="Z23" i="51"/>
  <c r="AA23" i="51"/>
  <c r="AB23" i="51"/>
  <c r="AC23" i="51"/>
  <c r="AD23" i="51"/>
  <c r="AE23" i="51"/>
  <c r="AF23" i="51"/>
  <c r="AG23" i="51"/>
  <c r="B44" i="48"/>
  <c r="C44" i="48"/>
  <c r="D44" i="48" s="1"/>
  <c r="E44" i="48"/>
  <c r="G44" i="48"/>
  <c r="N44" i="48" s="1"/>
  <c r="I44" i="48"/>
  <c r="K44" i="48"/>
  <c r="L44" i="48"/>
  <c r="S44" i="48" s="1"/>
  <c r="P44" i="48"/>
  <c r="W44" i="48"/>
  <c r="Y44" i="48"/>
  <c r="AA44" i="48"/>
  <c r="AB44" i="48"/>
  <c r="AC44" i="48"/>
  <c r="AE44" i="48"/>
  <c r="AG44" i="48"/>
  <c r="B42" i="48"/>
  <c r="C42" i="48"/>
  <c r="D42" i="48" s="1"/>
  <c r="E42" i="48"/>
  <c r="G42" i="48"/>
  <c r="N42" i="48" s="1"/>
  <c r="I42" i="48"/>
  <c r="K42" i="48"/>
  <c r="L42" i="48"/>
  <c r="S42" i="48" s="1"/>
  <c r="P42" i="48"/>
  <c r="Q42" i="48" s="1"/>
  <c r="W42" i="48"/>
  <c r="X42" i="48" s="1"/>
  <c r="Y42" i="48"/>
  <c r="AA42" i="48"/>
  <c r="AB42" i="48"/>
  <c r="AC42" i="48"/>
  <c r="AE42" i="48"/>
  <c r="AG42" i="48"/>
  <c r="B24" i="48"/>
  <c r="C24" i="48"/>
  <c r="D24" i="48" s="1"/>
  <c r="E24" i="48"/>
  <c r="AH24" i="48" s="1"/>
  <c r="G24" i="48"/>
  <c r="N24" i="48" s="1"/>
  <c r="I24" i="48"/>
  <c r="K24" i="48"/>
  <c r="L24" i="48"/>
  <c r="S24" i="48" s="1"/>
  <c r="Y24" i="48"/>
  <c r="AA24" i="48"/>
  <c r="AB24" i="48"/>
  <c r="AC24" i="48"/>
  <c r="AE24" i="48"/>
  <c r="AG24" i="48"/>
  <c r="B26" i="48"/>
  <c r="C26" i="48"/>
  <c r="D26" i="48" s="1"/>
  <c r="E26" i="48"/>
  <c r="G26" i="48"/>
  <c r="P26" i="48" s="1"/>
  <c r="I26" i="48"/>
  <c r="K26" i="48"/>
  <c r="L26" i="48"/>
  <c r="U26" i="48" s="1"/>
  <c r="Y26" i="48"/>
  <c r="AA26" i="48"/>
  <c r="AB26" i="48"/>
  <c r="AC26" i="48"/>
  <c r="AE26" i="48"/>
  <c r="AG26" i="48"/>
  <c r="W34" i="2"/>
  <c r="W35" i="2"/>
  <c r="W36" i="2"/>
  <c r="N34" i="2"/>
  <c r="N35" i="2"/>
  <c r="N36" i="2"/>
  <c r="P144" i="65" s="1"/>
  <c r="L34" i="2"/>
  <c r="L35" i="2"/>
  <c r="L36" i="2"/>
  <c r="G36" i="2"/>
  <c r="G34" i="2"/>
  <c r="G35" i="2"/>
  <c r="B42" i="16"/>
  <c r="C42" i="16"/>
  <c r="E42" i="16"/>
  <c r="G42" i="16"/>
  <c r="I42" i="16"/>
  <c r="K42" i="16"/>
  <c r="P42" i="16"/>
  <c r="R42" i="16"/>
  <c r="T42" i="16"/>
  <c r="V42" i="16"/>
  <c r="W42" i="16"/>
  <c r="X42" i="16"/>
  <c r="Y42" i="16"/>
  <c r="Z42" i="16"/>
  <c r="AA42" i="16"/>
  <c r="AB42" i="16"/>
  <c r="AC42" i="16"/>
  <c r="AD42" i="16"/>
  <c r="AE42" i="16"/>
  <c r="B43" i="16"/>
  <c r="C43" i="16"/>
  <c r="E43" i="16"/>
  <c r="G43" i="16"/>
  <c r="I43" i="16"/>
  <c r="K43" i="16"/>
  <c r="P43" i="16"/>
  <c r="R43" i="16"/>
  <c r="T43" i="16"/>
  <c r="V43" i="16"/>
  <c r="W43" i="16"/>
  <c r="X43" i="16"/>
  <c r="Y43" i="16"/>
  <c r="Z43" i="16"/>
  <c r="AA43" i="16"/>
  <c r="AB43" i="16"/>
  <c r="AC43" i="16"/>
  <c r="AD43" i="16"/>
  <c r="AE43" i="16"/>
  <c r="B44" i="16"/>
  <c r="C44" i="16"/>
  <c r="E44" i="16"/>
  <c r="G44" i="16"/>
  <c r="I44" i="16"/>
  <c r="K44" i="16"/>
  <c r="P44" i="16"/>
  <c r="R44" i="16"/>
  <c r="T44" i="16"/>
  <c r="V44" i="16"/>
  <c r="W44" i="16"/>
  <c r="X44" i="16"/>
  <c r="Y44" i="16"/>
  <c r="Z44" i="16"/>
  <c r="AA44" i="16"/>
  <c r="AB44" i="16"/>
  <c r="AC44" i="16"/>
  <c r="AD44" i="16"/>
  <c r="AE44" i="16"/>
  <c r="B72" i="16"/>
  <c r="C72" i="16"/>
  <c r="E72" i="16"/>
  <c r="G72" i="16"/>
  <c r="I72" i="16"/>
  <c r="K72" i="16"/>
  <c r="P72" i="16"/>
  <c r="R72" i="16"/>
  <c r="T72" i="16"/>
  <c r="V72" i="16"/>
  <c r="W72" i="16"/>
  <c r="X72" i="16"/>
  <c r="Y72" i="16"/>
  <c r="Z72" i="16"/>
  <c r="AA72" i="16"/>
  <c r="AB72" i="16"/>
  <c r="AC72" i="16"/>
  <c r="AD72" i="16"/>
  <c r="AE72" i="16"/>
  <c r="B73" i="16"/>
  <c r="C73" i="16"/>
  <c r="E73" i="16"/>
  <c r="G73" i="16"/>
  <c r="I73" i="16"/>
  <c r="K73" i="16"/>
  <c r="P73" i="16"/>
  <c r="R73" i="16"/>
  <c r="T73" i="16"/>
  <c r="V73" i="16"/>
  <c r="W73" i="16"/>
  <c r="X73" i="16"/>
  <c r="Y73" i="16"/>
  <c r="Z73" i="16"/>
  <c r="AA73" i="16"/>
  <c r="AB73" i="16"/>
  <c r="AC73" i="16"/>
  <c r="AD73" i="16"/>
  <c r="AE73" i="16"/>
  <c r="B74" i="16"/>
  <c r="C74" i="16"/>
  <c r="E74" i="16"/>
  <c r="G74" i="16"/>
  <c r="I74" i="16"/>
  <c r="K74" i="16"/>
  <c r="P74" i="16"/>
  <c r="R74" i="16"/>
  <c r="T74" i="16"/>
  <c r="V74" i="16"/>
  <c r="W74" i="16"/>
  <c r="X74" i="16"/>
  <c r="Y74" i="16"/>
  <c r="Z74" i="16"/>
  <c r="AA74" i="16"/>
  <c r="AB74" i="16"/>
  <c r="AC74" i="16"/>
  <c r="AD74" i="16"/>
  <c r="AE74" i="16"/>
  <c r="B75" i="16"/>
  <c r="C75" i="16"/>
  <c r="E75" i="16"/>
  <c r="G75" i="16"/>
  <c r="I75" i="16"/>
  <c r="K75" i="16"/>
  <c r="P75" i="16"/>
  <c r="R75" i="16"/>
  <c r="T75" i="16"/>
  <c r="V75" i="16"/>
  <c r="W75" i="16"/>
  <c r="X75" i="16"/>
  <c r="Y75" i="16"/>
  <c r="Z75" i="16"/>
  <c r="AA75" i="16"/>
  <c r="AB75" i="16"/>
  <c r="AC75" i="16"/>
  <c r="AD75" i="16"/>
  <c r="AE75" i="16"/>
  <c r="I10" i="2"/>
  <c r="P10" i="2"/>
  <c r="S10" i="2"/>
  <c r="U10" i="2"/>
  <c r="Y10" i="2"/>
  <c r="Z10" i="2"/>
  <c r="AA10" i="2"/>
  <c r="AE10" i="2"/>
  <c r="I11" i="2"/>
  <c r="P11" i="2"/>
  <c r="S11" i="2"/>
  <c r="U11" i="2"/>
  <c r="Y11" i="2"/>
  <c r="Z11" i="2"/>
  <c r="AA11" i="2"/>
  <c r="AE11" i="2"/>
  <c r="I12" i="2"/>
  <c r="P12" i="2"/>
  <c r="S12" i="2"/>
  <c r="U12" i="2"/>
  <c r="Y12" i="2"/>
  <c r="Z12" i="2"/>
  <c r="AA12" i="2"/>
  <c r="AE12" i="2"/>
  <c r="I13" i="2"/>
  <c r="P13" i="2"/>
  <c r="S13" i="2"/>
  <c r="U13" i="2"/>
  <c r="Y13" i="2"/>
  <c r="Z13" i="2"/>
  <c r="AA13" i="2"/>
  <c r="AE13" i="2"/>
  <c r="I14" i="2"/>
  <c r="P14" i="2"/>
  <c r="S14" i="2"/>
  <c r="U14" i="2"/>
  <c r="Y14" i="2"/>
  <c r="Z14" i="2"/>
  <c r="AA14" i="2"/>
  <c r="AE14" i="2"/>
  <c r="I15" i="2"/>
  <c r="P15" i="2"/>
  <c r="S15" i="2"/>
  <c r="U15" i="2"/>
  <c r="Y15" i="2"/>
  <c r="Z15" i="2"/>
  <c r="AA15" i="2"/>
  <c r="AE15" i="2"/>
  <c r="I16" i="2"/>
  <c r="P16" i="2"/>
  <c r="S16" i="2"/>
  <c r="U16" i="2"/>
  <c r="Y16" i="2"/>
  <c r="Z16" i="2"/>
  <c r="AA16" i="2"/>
  <c r="AB16" i="2" s="1"/>
  <c r="AE16" i="2"/>
  <c r="I17" i="2"/>
  <c r="P17" i="2"/>
  <c r="S17" i="2"/>
  <c r="U17" i="2"/>
  <c r="Y17" i="2"/>
  <c r="Z17" i="2"/>
  <c r="AA17" i="2"/>
  <c r="AE17" i="2"/>
  <c r="I18" i="2"/>
  <c r="P18" i="2"/>
  <c r="S18" i="2"/>
  <c r="U18" i="2"/>
  <c r="Y18" i="2"/>
  <c r="Z18" i="2"/>
  <c r="AA18" i="2"/>
  <c r="AE18" i="2"/>
  <c r="I19" i="2"/>
  <c r="J19" i="2" s="1"/>
  <c r="P19" i="2"/>
  <c r="S19" i="2"/>
  <c r="U19" i="2"/>
  <c r="Y19" i="2"/>
  <c r="Z19" i="2"/>
  <c r="AA19" i="2"/>
  <c r="AE19" i="2"/>
  <c r="I20" i="2"/>
  <c r="P20" i="2"/>
  <c r="S20" i="2"/>
  <c r="U20" i="2"/>
  <c r="Y20" i="2"/>
  <c r="Z20" i="2"/>
  <c r="AA20" i="2"/>
  <c r="AE20" i="2"/>
  <c r="I21" i="2"/>
  <c r="P21" i="2"/>
  <c r="S21" i="2"/>
  <c r="U21" i="2"/>
  <c r="Y21" i="2"/>
  <c r="Z21" i="2"/>
  <c r="AA21" i="2"/>
  <c r="AE21" i="2"/>
  <c r="I22" i="2"/>
  <c r="J22" i="2" s="1"/>
  <c r="P22" i="2"/>
  <c r="S22" i="2"/>
  <c r="U22" i="2"/>
  <c r="Y22" i="2"/>
  <c r="Z22" i="2"/>
  <c r="AA22" i="2"/>
  <c r="AE22" i="2"/>
  <c r="I23" i="2"/>
  <c r="P23" i="2"/>
  <c r="S23" i="2"/>
  <c r="T23" i="2" s="1"/>
  <c r="U23" i="2"/>
  <c r="Y23" i="2"/>
  <c r="Z23" i="2"/>
  <c r="AA23" i="2"/>
  <c r="AE23" i="2"/>
  <c r="I24" i="2"/>
  <c r="P24" i="2"/>
  <c r="S24" i="2"/>
  <c r="U24" i="2"/>
  <c r="Y24" i="2"/>
  <c r="Z24" i="2"/>
  <c r="AA24" i="2"/>
  <c r="AE24" i="2"/>
  <c r="I25" i="2"/>
  <c r="P25" i="2"/>
  <c r="S25" i="2"/>
  <c r="U25" i="2"/>
  <c r="Y25" i="2"/>
  <c r="Z25" i="2"/>
  <c r="AA25" i="2"/>
  <c r="AE25" i="2"/>
  <c r="I26" i="2"/>
  <c r="P26" i="2"/>
  <c r="S26" i="2"/>
  <c r="U26" i="2"/>
  <c r="Y26" i="2"/>
  <c r="Z26" i="2"/>
  <c r="AA26" i="2"/>
  <c r="AE26" i="2"/>
  <c r="I27" i="2"/>
  <c r="P27" i="2"/>
  <c r="S27" i="2"/>
  <c r="T27" i="2" s="1"/>
  <c r="U27" i="2"/>
  <c r="Y27" i="2"/>
  <c r="Z27" i="2"/>
  <c r="AA27" i="2"/>
  <c r="AB27" i="2" s="1"/>
  <c r="AE27" i="2"/>
  <c r="I28" i="2"/>
  <c r="P28" i="2"/>
  <c r="S28" i="2"/>
  <c r="U28" i="2"/>
  <c r="Y28" i="2"/>
  <c r="Z28" i="2"/>
  <c r="AA28" i="2"/>
  <c r="AE28" i="2"/>
  <c r="I29" i="2"/>
  <c r="P29" i="2"/>
  <c r="S29" i="2"/>
  <c r="T29" i="2" s="1"/>
  <c r="U29" i="2"/>
  <c r="Y29" i="2"/>
  <c r="Z29" i="2"/>
  <c r="AA29" i="2"/>
  <c r="AE29" i="2"/>
  <c r="I30" i="2"/>
  <c r="P30" i="2"/>
  <c r="S30" i="2"/>
  <c r="U30" i="2"/>
  <c r="Y30" i="2"/>
  <c r="Z30" i="2"/>
  <c r="AA30" i="2"/>
  <c r="AB30" i="2" s="1"/>
  <c r="AE30" i="2"/>
  <c r="I31" i="2"/>
  <c r="P31" i="2"/>
  <c r="S31" i="2"/>
  <c r="U31" i="2"/>
  <c r="Y31" i="2"/>
  <c r="Z31" i="2"/>
  <c r="AA31" i="2"/>
  <c r="AE31" i="2"/>
  <c r="I32" i="2"/>
  <c r="P32" i="2"/>
  <c r="S32" i="2"/>
  <c r="T32" i="2" s="1"/>
  <c r="U32" i="2"/>
  <c r="Y32" i="2"/>
  <c r="Z32" i="2"/>
  <c r="AA32" i="2"/>
  <c r="AE32" i="2"/>
  <c r="I33" i="2"/>
  <c r="P33" i="2"/>
  <c r="S33" i="2"/>
  <c r="U33" i="2"/>
  <c r="Y33" i="2"/>
  <c r="Z33" i="2"/>
  <c r="AA33" i="2"/>
  <c r="AE33" i="2"/>
  <c r="I34" i="2"/>
  <c r="P34" i="2"/>
  <c r="S34" i="2"/>
  <c r="U34" i="2"/>
  <c r="Y34" i="2"/>
  <c r="Z34" i="2"/>
  <c r="AA34" i="2"/>
  <c r="AB34" i="2" s="1"/>
  <c r="AE34" i="2"/>
  <c r="I35" i="2"/>
  <c r="J35" i="2" s="1"/>
  <c r="P35" i="2"/>
  <c r="S35" i="2"/>
  <c r="U35" i="2"/>
  <c r="Y35" i="2"/>
  <c r="Z35" i="2"/>
  <c r="AA35" i="2"/>
  <c r="AE35" i="2"/>
  <c r="I36" i="2"/>
  <c r="P36" i="2"/>
  <c r="S36" i="2"/>
  <c r="U36" i="2"/>
  <c r="Y36" i="2"/>
  <c r="Z36" i="2"/>
  <c r="AA36" i="2"/>
  <c r="AB36" i="2" s="1"/>
  <c r="AE36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G107" i="48"/>
  <c r="AG108" i="48"/>
  <c r="AG109" i="48"/>
  <c r="AG110" i="48"/>
  <c r="AG111" i="48"/>
  <c r="AG112" i="48"/>
  <c r="AG113" i="48"/>
  <c r="AG114" i="48"/>
  <c r="AG115" i="48"/>
  <c r="AG116" i="48"/>
  <c r="AG117" i="48"/>
  <c r="AG118" i="48"/>
  <c r="AG119" i="48"/>
  <c r="AG120" i="48"/>
  <c r="AG121" i="48"/>
  <c r="AG122" i="48"/>
  <c r="AG123" i="48"/>
  <c r="AG124" i="48"/>
  <c r="AG125" i="48"/>
  <c r="AG126" i="48"/>
  <c r="AG127" i="48"/>
  <c r="AG128" i="48"/>
  <c r="AG129" i="48"/>
  <c r="AG130" i="48"/>
  <c r="AG131" i="48"/>
  <c r="AG132" i="48"/>
  <c r="AG133" i="48"/>
  <c r="AG134" i="48"/>
  <c r="AG135" i="48"/>
  <c r="AG136" i="48"/>
  <c r="AG137" i="48"/>
  <c r="AG138" i="48"/>
  <c r="AG139" i="48"/>
  <c r="AG140" i="48"/>
  <c r="AG141" i="48"/>
  <c r="AG142" i="48"/>
  <c r="AG143" i="48"/>
  <c r="AG144" i="48"/>
  <c r="AG145" i="48"/>
  <c r="AG146" i="48"/>
  <c r="AG147" i="48"/>
  <c r="AG148" i="48"/>
  <c r="AG149" i="48"/>
  <c r="AG150" i="48"/>
  <c r="AG151" i="48"/>
  <c r="AG152" i="48"/>
  <c r="AG153" i="48"/>
  <c r="AG154" i="48"/>
  <c r="AG155" i="48"/>
  <c r="AG156" i="48"/>
  <c r="AG10" i="48"/>
  <c r="AF125" i="48"/>
  <c r="AF141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1" i="48"/>
  <c r="AE46" i="48"/>
  <c r="AE47" i="48"/>
  <c r="AE48" i="48"/>
  <c r="AE49" i="48"/>
  <c r="AE50" i="48"/>
  <c r="AE51" i="48"/>
  <c r="AE52" i="48"/>
  <c r="AE53" i="48"/>
  <c r="AE54" i="48"/>
  <c r="AE55" i="48"/>
  <c r="AE56" i="48"/>
  <c r="AE57" i="48"/>
  <c r="AE58" i="48"/>
  <c r="AE59" i="48"/>
  <c r="AE60" i="48"/>
  <c r="AE62" i="48"/>
  <c r="AE63" i="48"/>
  <c r="AE64" i="48"/>
  <c r="AE65" i="48"/>
  <c r="AE66" i="48"/>
  <c r="AE67" i="48"/>
  <c r="AE68" i="48"/>
  <c r="AE69" i="48"/>
  <c r="AE70" i="48"/>
  <c r="AE71" i="48"/>
  <c r="AE72" i="48"/>
  <c r="AE73" i="48"/>
  <c r="AE74" i="48"/>
  <c r="AE75" i="48"/>
  <c r="AE76" i="48"/>
  <c r="AE78" i="48"/>
  <c r="AE79" i="48"/>
  <c r="AE80" i="48"/>
  <c r="AE81" i="48"/>
  <c r="AE82" i="48"/>
  <c r="AE83" i="48"/>
  <c r="AE84" i="48"/>
  <c r="AE85" i="48"/>
  <c r="AE86" i="48"/>
  <c r="AE87" i="48"/>
  <c r="AE88" i="48"/>
  <c r="AE89" i="48"/>
  <c r="AE90" i="48"/>
  <c r="AE91" i="48"/>
  <c r="AE92" i="48"/>
  <c r="AE94" i="48"/>
  <c r="AE95" i="48"/>
  <c r="AE96" i="48"/>
  <c r="AE97" i="48"/>
  <c r="AE98" i="48"/>
  <c r="AE99" i="48"/>
  <c r="AE100" i="48"/>
  <c r="AE101" i="48"/>
  <c r="AE102" i="48"/>
  <c r="AE103" i="48"/>
  <c r="AE104" i="48"/>
  <c r="AE105" i="48"/>
  <c r="AE106" i="48"/>
  <c r="AE107" i="48"/>
  <c r="AE108" i="48"/>
  <c r="AE110" i="48"/>
  <c r="AE111" i="48"/>
  <c r="AE112" i="48"/>
  <c r="AE113" i="48"/>
  <c r="AE114" i="48"/>
  <c r="AE115" i="48"/>
  <c r="AE116" i="48"/>
  <c r="AE117" i="48"/>
  <c r="AE118" i="48"/>
  <c r="AE119" i="48"/>
  <c r="AE120" i="48"/>
  <c r="AE121" i="48"/>
  <c r="AE122" i="48"/>
  <c r="AE123" i="48"/>
  <c r="AE124" i="48"/>
  <c r="AE126" i="48"/>
  <c r="AE127" i="48"/>
  <c r="AE128" i="48"/>
  <c r="AE129" i="48"/>
  <c r="AE130" i="48"/>
  <c r="AE131" i="48"/>
  <c r="AE132" i="48"/>
  <c r="AE133" i="48"/>
  <c r="AE134" i="48"/>
  <c r="AE135" i="48"/>
  <c r="AE136" i="48"/>
  <c r="AE137" i="48"/>
  <c r="AE138" i="48"/>
  <c r="AE139" i="48"/>
  <c r="AE140" i="48"/>
  <c r="AE142" i="48"/>
  <c r="AE143" i="48"/>
  <c r="AE144" i="48"/>
  <c r="AE145" i="48"/>
  <c r="AE146" i="48"/>
  <c r="AE147" i="48"/>
  <c r="AE148" i="48"/>
  <c r="AE149" i="48"/>
  <c r="AE150" i="48"/>
  <c r="AE151" i="48"/>
  <c r="AE152" i="48"/>
  <c r="AE153" i="48"/>
  <c r="AE154" i="48"/>
  <c r="AE155" i="48"/>
  <c r="AE156" i="48"/>
  <c r="AE10" i="48"/>
  <c r="AE8" i="2"/>
  <c r="AE9" i="2"/>
  <c r="D335" i="62"/>
  <c r="B147" i="50"/>
  <c r="C147" i="50"/>
  <c r="D147" i="50" s="1"/>
  <c r="E147" i="50"/>
  <c r="F147" i="50"/>
  <c r="G147" i="50"/>
  <c r="H147" i="50" s="1"/>
  <c r="I147" i="50"/>
  <c r="K147" i="50"/>
  <c r="M147" i="50" s="1"/>
  <c r="Q147" i="50"/>
  <c r="T147" i="50"/>
  <c r="W147" i="50"/>
  <c r="Y147" i="50"/>
  <c r="Z147" i="50"/>
  <c r="AA147" i="50"/>
  <c r="AB147" i="50"/>
  <c r="AC147" i="50"/>
  <c r="B148" i="50"/>
  <c r="C148" i="50"/>
  <c r="D148" i="50" s="1"/>
  <c r="E148" i="50"/>
  <c r="F148" i="50"/>
  <c r="G148" i="50"/>
  <c r="H148" i="50" s="1"/>
  <c r="I148" i="50"/>
  <c r="K148" i="50"/>
  <c r="M148" i="50" s="1"/>
  <c r="Q148" i="50"/>
  <c r="T148" i="50"/>
  <c r="W148" i="50"/>
  <c r="Y148" i="50"/>
  <c r="Z148" i="50"/>
  <c r="AA148" i="50"/>
  <c r="AB148" i="50"/>
  <c r="AC148" i="50"/>
  <c r="B149" i="50"/>
  <c r="C149" i="50"/>
  <c r="D149" i="50" s="1"/>
  <c r="E149" i="50"/>
  <c r="F149" i="50"/>
  <c r="G149" i="50"/>
  <c r="H149" i="50" s="1"/>
  <c r="I149" i="50"/>
  <c r="K149" i="50"/>
  <c r="M149" i="50" s="1"/>
  <c r="Q149" i="50"/>
  <c r="T149" i="50"/>
  <c r="W149" i="50"/>
  <c r="Y149" i="50"/>
  <c r="Z149" i="50"/>
  <c r="AA149" i="50"/>
  <c r="AB149" i="50"/>
  <c r="AC149" i="50"/>
  <c r="B150" i="50"/>
  <c r="C150" i="50"/>
  <c r="D150" i="50" s="1"/>
  <c r="E150" i="50"/>
  <c r="F150" i="50"/>
  <c r="G150" i="50"/>
  <c r="H150" i="50" s="1"/>
  <c r="I150" i="50"/>
  <c r="K150" i="50"/>
  <c r="M150" i="50" s="1"/>
  <c r="Q150" i="50"/>
  <c r="T150" i="50"/>
  <c r="W150" i="50"/>
  <c r="Y150" i="50"/>
  <c r="Z150" i="50"/>
  <c r="AA150" i="50"/>
  <c r="AB150" i="50"/>
  <c r="AC150" i="50"/>
  <c r="B151" i="50"/>
  <c r="C151" i="50"/>
  <c r="D151" i="50" s="1"/>
  <c r="E151" i="50"/>
  <c r="F151" i="50"/>
  <c r="G151" i="50"/>
  <c r="H151" i="50" s="1"/>
  <c r="I151" i="50"/>
  <c r="K151" i="50"/>
  <c r="O151" i="50" s="1"/>
  <c r="Q151" i="50"/>
  <c r="T151" i="50"/>
  <c r="W151" i="50"/>
  <c r="Y151" i="50"/>
  <c r="Z151" i="50"/>
  <c r="AA151" i="50"/>
  <c r="AB151" i="50"/>
  <c r="AC151" i="50"/>
  <c r="B152" i="50"/>
  <c r="C152" i="50"/>
  <c r="D152" i="50" s="1"/>
  <c r="E152" i="50"/>
  <c r="F152" i="50"/>
  <c r="G152" i="50"/>
  <c r="H152" i="50" s="1"/>
  <c r="I152" i="50"/>
  <c r="K152" i="50"/>
  <c r="O152" i="50" s="1"/>
  <c r="Q152" i="50"/>
  <c r="T152" i="50"/>
  <c r="W152" i="50"/>
  <c r="Y152" i="50"/>
  <c r="Z152" i="50"/>
  <c r="AA152" i="50"/>
  <c r="AB152" i="50"/>
  <c r="AC152" i="50"/>
  <c r="B153" i="50"/>
  <c r="C153" i="50"/>
  <c r="D153" i="50" s="1"/>
  <c r="E153" i="50"/>
  <c r="F153" i="50"/>
  <c r="G153" i="50"/>
  <c r="H153" i="50" s="1"/>
  <c r="I153" i="50"/>
  <c r="K153" i="50"/>
  <c r="M153" i="50" s="1"/>
  <c r="Q153" i="50"/>
  <c r="T153" i="50"/>
  <c r="W153" i="50"/>
  <c r="Y153" i="50"/>
  <c r="Z153" i="50"/>
  <c r="AA153" i="50"/>
  <c r="AB153" i="50"/>
  <c r="AC153" i="50"/>
  <c r="B154" i="50"/>
  <c r="C154" i="50"/>
  <c r="D154" i="50" s="1"/>
  <c r="E154" i="50"/>
  <c r="F154" i="50"/>
  <c r="G154" i="50"/>
  <c r="H154" i="50" s="1"/>
  <c r="I154" i="50"/>
  <c r="K154" i="50"/>
  <c r="O154" i="50" s="1"/>
  <c r="Q154" i="50"/>
  <c r="T154" i="50"/>
  <c r="W154" i="50"/>
  <c r="Y154" i="50"/>
  <c r="Z154" i="50"/>
  <c r="AA154" i="50"/>
  <c r="AB154" i="50"/>
  <c r="AC154" i="50"/>
  <c r="B155" i="50"/>
  <c r="C155" i="50"/>
  <c r="D155" i="50" s="1"/>
  <c r="E155" i="50"/>
  <c r="F155" i="50"/>
  <c r="G155" i="50"/>
  <c r="H155" i="50" s="1"/>
  <c r="I155" i="50"/>
  <c r="K155" i="50"/>
  <c r="M155" i="50" s="1"/>
  <c r="Q155" i="50"/>
  <c r="T155" i="50"/>
  <c r="W155" i="50"/>
  <c r="Y155" i="50"/>
  <c r="Z155" i="50"/>
  <c r="AA155" i="50"/>
  <c r="AB155" i="50"/>
  <c r="AC155" i="50"/>
  <c r="B156" i="50"/>
  <c r="C156" i="50"/>
  <c r="D156" i="50" s="1"/>
  <c r="E156" i="50"/>
  <c r="F156" i="50"/>
  <c r="G156" i="50"/>
  <c r="H156" i="50" s="1"/>
  <c r="I156" i="50"/>
  <c r="K156" i="50"/>
  <c r="M156" i="50" s="1"/>
  <c r="Q156" i="50"/>
  <c r="T156" i="50"/>
  <c r="W156" i="50"/>
  <c r="Y156" i="50"/>
  <c r="Z156" i="50"/>
  <c r="AA156" i="50"/>
  <c r="AB156" i="50"/>
  <c r="AC156" i="50"/>
  <c r="B157" i="50"/>
  <c r="C157" i="50"/>
  <c r="D157" i="50" s="1"/>
  <c r="E157" i="50"/>
  <c r="F157" i="50"/>
  <c r="G157" i="50"/>
  <c r="H157" i="50" s="1"/>
  <c r="I157" i="50"/>
  <c r="K157" i="50"/>
  <c r="M157" i="50" s="1"/>
  <c r="Q157" i="50"/>
  <c r="T157" i="50"/>
  <c r="W157" i="50"/>
  <c r="Y157" i="50"/>
  <c r="Z157" i="50"/>
  <c r="AA157" i="50"/>
  <c r="AB157" i="50"/>
  <c r="AC157" i="50"/>
  <c r="B158" i="50"/>
  <c r="C158" i="50"/>
  <c r="D158" i="50" s="1"/>
  <c r="E158" i="50"/>
  <c r="F158" i="50"/>
  <c r="G158" i="50"/>
  <c r="H158" i="50" s="1"/>
  <c r="I158" i="50"/>
  <c r="K158" i="50"/>
  <c r="M158" i="50" s="1"/>
  <c r="Q158" i="50"/>
  <c r="T158" i="50"/>
  <c r="W158" i="50"/>
  <c r="Y158" i="50"/>
  <c r="Z158" i="50"/>
  <c r="AA158" i="50"/>
  <c r="AB158" i="50"/>
  <c r="AC158" i="50"/>
  <c r="B159" i="50"/>
  <c r="C159" i="50"/>
  <c r="D159" i="50" s="1"/>
  <c r="E159" i="50"/>
  <c r="F159" i="50"/>
  <c r="G159" i="50"/>
  <c r="H159" i="50" s="1"/>
  <c r="I159" i="50"/>
  <c r="K159" i="50"/>
  <c r="O159" i="50" s="1"/>
  <c r="Q159" i="50"/>
  <c r="T159" i="50"/>
  <c r="W159" i="50"/>
  <c r="Y159" i="50"/>
  <c r="Z159" i="50"/>
  <c r="AA159" i="50"/>
  <c r="AB159" i="50"/>
  <c r="AC159" i="50"/>
  <c r="B160" i="50"/>
  <c r="C160" i="50"/>
  <c r="D160" i="50" s="1"/>
  <c r="E160" i="50"/>
  <c r="F160" i="50"/>
  <c r="G160" i="50"/>
  <c r="H160" i="50" s="1"/>
  <c r="I160" i="50"/>
  <c r="K160" i="50"/>
  <c r="M160" i="50" s="1"/>
  <c r="Q160" i="50"/>
  <c r="T160" i="50"/>
  <c r="W160" i="50"/>
  <c r="Y160" i="50"/>
  <c r="Z160" i="50"/>
  <c r="AA160" i="50"/>
  <c r="AB160" i="50"/>
  <c r="AC160" i="50"/>
  <c r="B100" i="50"/>
  <c r="C100" i="50"/>
  <c r="D100" i="50" s="1"/>
  <c r="E100" i="50"/>
  <c r="F100" i="50"/>
  <c r="G100" i="50"/>
  <c r="I100" i="50"/>
  <c r="K100" i="50"/>
  <c r="O100" i="50" s="1"/>
  <c r="Q100" i="50"/>
  <c r="T100" i="50"/>
  <c r="W100" i="50"/>
  <c r="Y100" i="50"/>
  <c r="Z100" i="50"/>
  <c r="AA100" i="50"/>
  <c r="AB100" i="50"/>
  <c r="AC100" i="50"/>
  <c r="B101" i="50"/>
  <c r="C101" i="50"/>
  <c r="D101" i="50" s="1"/>
  <c r="E101" i="50"/>
  <c r="F101" i="50"/>
  <c r="G101" i="50"/>
  <c r="I101" i="50"/>
  <c r="K101" i="50"/>
  <c r="M101" i="50" s="1"/>
  <c r="Q101" i="50"/>
  <c r="T101" i="50"/>
  <c r="W101" i="50"/>
  <c r="Y101" i="50"/>
  <c r="Z101" i="50"/>
  <c r="AA101" i="50"/>
  <c r="AB101" i="50"/>
  <c r="AC101" i="50"/>
  <c r="B102" i="50"/>
  <c r="C102" i="50"/>
  <c r="D102" i="50" s="1"/>
  <c r="E102" i="50"/>
  <c r="F102" i="50"/>
  <c r="G102" i="50"/>
  <c r="I102" i="50"/>
  <c r="K102" i="50"/>
  <c r="O102" i="50" s="1"/>
  <c r="Q102" i="50"/>
  <c r="T102" i="50"/>
  <c r="W102" i="50"/>
  <c r="Y102" i="50"/>
  <c r="Z102" i="50"/>
  <c r="AA102" i="50"/>
  <c r="AB102" i="50"/>
  <c r="AC102" i="50"/>
  <c r="B104" i="50"/>
  <c r="C104" i="50"/>
  <c r="D104" i="50" s="1"/>
  <c r="E104" i="50"/>
  <c r="F104" i="50"/>
  <c r="G104" i="50"/>
  <c r="I104" i="50"/>
  <c r="K104" i="50"/>
  <c r="M104" i="50" s="1"/>
  <c r="Q104" i="50"/>
  <c r="T104" i="50"/>
  <c r="W104" i="50"/>
  <c r="Y104" i="50"/>
  <c r="Z104" i="50"/>
  <c r="AA104" i="50"/>
  <c r="AB104" i="50"/>
  <c r="AC104" i="50"/>
  <c r="B105" i="50"/>
  <c r="C105" i="50"/>
  <c r="D105" i="50" s="1"/>
  <c r="E105" i="50"/>
  <c r="F105" i="50"/>
  <c r="G105" i="50"/>
  <c r="I105" i="50"/>
  <c r="K105" i="50"/>
  <c r="O105" i="50" s="1"/>
  <c r="Q105" i="50"/>
  <c r="T105" i="50"/>
  <c r="W105" i="50"/>
  <c r="Y105" i="50"/>
  <c r="Z105" i="50"/>
  <c r="AA105" i="50"/>
  <c r="AB105" i="50"/>
  <c r="AC105" i="50"/>
  <c r="B106" i="50"/>
  <c r="C106" i="50"/>
  <c r="D106" i="50" s="1"/>
  <c r="E106" i="50"/>
  <c r="F106" i="50"/>
  <c r="G106" i="50"/>
  <c r="I106" i="50"/>
  <c r="K106" i="50"/>
  <c r="M106" i="50" s="1"/>
  <c r="Q106" i="50"/>
  <c r="T106" i="50"/>
  <c r="W106" i="50"/>
  <c r="Y106" i="50"/>
  <c r="Z106" i="50"/>
  <c r="AA106" i="50"/>
  <c r="AB106" i="50"/>
  <c r="AC106" i="50"/>
  <c r="B107" i="50"/>
  <c r="C107" i="50"/>
  <c r="D107" i="50" s="1"/>
  <c r="E107" i="50"/>
  <c r="F107" i="50"/>
  <c r="G107" i="50"/>
  <c r="I107" i="50"/>
  <c r="K107" i="50"/>
  <c r="M107" i="50" s="1"/>
  <c r="Q107" i="50"/>
  <c r="T107" i="50"/>
  <c r="W107" i="50"/>
  <c r="Y107" i="50"/>
  <c r="Z107" i="50"/>
  <c r="AA107" i="50"/>
  <c r="AB107" i="50"/>
  <c r="AC107" i="50"/>
  <c r="B108" i="50"/>
  <c r="C108" i="50"/>
  <c r="D108" i="50" s="1"/>
  <c r="E108" i="50"/>
  <c r="F108" i="50"/>
  <c r="G108" i="50"/>
  <c r="I108" i="50"/>
  <c r="K108" i="50"/>
  <c r="M108" i="50" s="1"/>
  <c r="Q108" i="50"/>
  <c r="T108" i="50"/>
  <c r="W108" i="50"/>
  <c r="Y108" i="50"/>
  <c r="Z108" i="50"/>
  <c r="AA108" i="50"/>
  <c r="AB108" i="50"/>
  <c r="AC108" i="50"/>
  <c r="B109" i="50"/>
  <c r="C109" i="50"/>
  <c r="D109" i="50" s="1"/>
  <c r="E109" i="50"/>
  <c r="F109" i="50"/>
  <c r="G109" i="50"/>
  <c r="I109" i="50"/>
  <c r="K109" i="50"/>
  <c r="O109" i="50" s="1"/>
  <c r="Q109" i="50"/>
  <c r="T109" i="50"/>
  <c r="W109" i="50"/>
  <c r="Y109" i="50"/>
  <c r="Z109" i="50"/>
  <c r="AA109" i="50"/>
  <c r="AB109" i="50"/>
  <c r="AC109" i="50"/>
  <c r="B110" i="50"/>
  <c r="C110" i="50"/>
  <c r="D110" i="50" s="1"/>
  <c r="E110" i="50"/>
  <c r="F110" i="50"/>
  <c r="G110" i="50"/>
  <c r="I110" i="50"/>
  <c r="K110" i="50"/>
  <c r="M110" i="50" s="1"/>
  <c r="Q110" i="50"/>
  <c r="T110" i="50"/>
  <c r="W110" i="50"/>
  <c r="Y110" i="50"/>
  <c r="Z110" i="50"/>
  <c r="AA110" i="50"/>
  <c r="AB110" i="50"/>
  <c r="AC110" i="50"/>
  <c r="B111" i="50"/>
  <c r="C111" i="50"/>
  <c r="D111" i="50" s="1"/>
  <c r="E111" i="50"/>
  <c r="F111" i="50"/>
  <c r="G111" i="50"/>
  <c r="I111" i="50"/>
  <c r="K111" i="50"/>
  <c r="O111" i="50" s="1"/>
  <c r="Q111" i="50"/>
  <c r="T111" i="50"/>
  <c r="W111" i="50"/>
  <c r="Y111" i="50"/>
  <c r="Z111" i="50"/>
  <c r="AA111" i="50"/>
  <c r="AB111" i="50"/>
  <c r="AC111" i="50"/>
  <c r="B112" i="50"/>
  <c r="C112" i="50"/>
  <c r="D112" i="50" s="1"/>
  <c r="E112" i="50"/>
  <c r="F112" i="50"/>
  <c r="G112" i="50"/>
  <c r="I112" i="50"/>
  <c r="K112" i="50"/>
  <c r="M112" i="50" s="1"/>
  <c r="Q112" i="50"/>
  <c r="T112" i="50"/>
  <c r="W112" i="50"/>
  <c r="Y112" i="50"/>
  <c r="Z112" i="50"/>
  <c r="AA112" i="50"/>
  <c r="AB112" i="50"/>
  <c r="AC112" i="50"/>
  <c r="B113" i="50"/>
  <c r="C113" i="50"/>
  <c r="D113" i="50" s="1"/>
  <c r="E113" i="50"/>
  <c r="F113" i="50"/>
  <c r="G113" i="50"/>
  <c r="I113" i="50"/>
  <c r="K113" i="50"/>
  <c r="O113" i="50" s="1"/>
  <c r="Q113" i="50"/>
  <c r="T113" i="50"/>
  <c r="W113" i="50"/>
  <c r="Y113" i="50"/>
  <c r="Z113" i="50"/>
  <c r="AA113" i="50"/>
  <c r="AB113" i="50"/>
  <c r="AC113" i="50"/>
  <c r="B114" i="50"/>
  <c r="C114" i="50"/>
  <c r="D114" i="50" s="1"/>
  <c r="E114" i="50"/>
  <c r="F114" i="50"/>
  <c r="G114" i="50"/>
  <c r="I114" i="50"/>
  <c r="K114" i="50"/>
  <c r="M114" i="50" s="1"/>
  <c r="Q114" i="50"/>
  <c r="T114" i="50"/>
  <c r="W114" i="50"/>
  <c r="Y114" i="50"/>
  <c r="Z114" i="50"/>
  <c r="AA114" i="50"/>
  <c r="AB114" i="50"/>
  <c r="AC114" i="50"/>
  <c r="B115" i="50"/>
  <c r="C115" i="50"/>
  <c r="D115" i="50" s="1"/>
  <c r="E115" i="50"/>
  <c r="F115" i="50"/>
  <c r="G115" i="50"/>
  <c r="I115" i="50"/>
  <c r="K115" i="50"/>
  <c r="M115" i="50" s="1"/>
  <c r="Q115" i="50"/>
  <c r="T115" i="50"/>
  <c r="W115" i="50"/>
  <c r="Y115" i="50"/>
  <c r="Z115" i="50"/>
  <c r="AA115" i="50"/>
  <c r="AB115" i="50"/>
  <c r="AC115" i="50"/>
  <c r="B116" i="50"/>
  <c r="C116" i="50"/>
  <c r="D116" i="50" s="1"/>
  <c r="E116" i="50"/>
  <c r="F116" i="50"/>
  <c r="G116" i="50"/>
  <c r="I116" i="50"/>
  <c r="K116" i="50"/>
  <c r="M116" i="50" s="1"/>
  <c r="Q116" i="50"/>
  <c r="T116" i="50"/>
  <c r="W116" i="50"/>
  <c r="Y116" i="50"/>
  <c r="Z116" i="50"/>
  <c r="AA116" i="50"/>
  <c r="AB116" i="50"/>
  <c r="AC116" i="50"/>
  <c r="B117" i="50"/>
  <c r="C117" i="50"/>
  <c r="D117" i="50" s="1"/>
  <c r="E117" i="50"/>
  <c r="F117" i="50"/>
  <c r="G117" i="50"/>
  <c r="I117" i="50"/>
  <c r="K117" i="50"/>
  <c r="O117" i="50" s="1"/>
  <c r="Q117" i="50"/>
  <c r="T117" i="50"/>
  <c r="W117" i="50"/>
  <c r="Y117" i="50"/>
  <c r="Z117" i="50"/>
  <c r="AA117" i="50"/>
  <c r="AB117" i="50"/>
  <c r="AC117" i="50"/>
  <c r="B118" i="50"/>
  <c r="C118" i="50"/>
  <c r="D118" i="50" s="1"/>
  <c r="E118" i="50"/>
  <c r="F118" i="50"/>
  <c r="G118" i="50"/>
  <c r="I118" i="50"/>
  <c r="K118" i="50"/>
  <c r="M118" i="50" s="1"/>
  <c r="Q118" i="50"/>
  <c r="T118" i="50"/>
  <c r="W118" i="50"/>
  <c r="Y118" i="50"/>
  <c r="Z118" i="50"/>
  <c r="AA118" i="50"/>
  <c r="AB118" i="50"/>
  <c r="AC118" i="50"/>
  <c r="B119" i="50"/>
  <c r="C119" i="50"/>
  <c r="D119" i="50" s="1"/>
  <c r="E119" i="50"/>
  <c r="F119" i="50"/>
  <c r="G119" i="50"/>
  <c r="I119" i="50"/>
  <c r="K119" i="50"/>
  <c r="O119" i="50" s="1"/>
  <c r="Q119" i="50"/>
  <c r="T119" i="50"/>
  <c r="W119" i="50"/>
  <c r="Y119" i="50"/>
  <c r="Z119" i="50"/>
  <c r="AA119" i="50"/>
  <c r="AB119" i="50"/>
  <c r="AC119" i="50"/>
  <c r="B120" i="50"/>
  <c r="C120" i="50"/>
  <c r="D120" i="50" s="1"/>
  <c r="E120" i="50"/>
  <c r="F120" i="50"/>
  <c r="G120" i="50"/>
  <c r="I120" i="50"/>
  <c r="K120" i="50"/>
  <c r="M120" i="50" s="1"/>
  <c r="Q120" i="50"/>
  <c r="T120" i="50"/>
  <c r="W120" i="50"/>
  <c r="Y120" i="50"/>
  <c r="Z120" i="50"/>
  <c r="AA120" i="50"/>
  <c r="AB120" i="50"/>
  <c r="AC120" i="50"/>
  <c r="B121" i="50"/>
  <c r="C121" i="50"/>
  <c r="D121" i="50" s="1"/>
  <c r="E121" i="50"/>
  <c r="F121" i="50"/>
  <c r="G121" i="50"/>
  <c r="I121" i="50"/>
  <c r="K121" i="50"/>
  <c r="O121" i="50" s="1"/>
  <c r="Q121" i="50"/>
  <c r="T121" i="50"/>
  <c r="W121" i="50"/>
  <c r="Y121" i="50"/>
  <c r="Z121" i="50"/>
  <c r="AA121" i="50"/>
  <c r="AB121" i="50"/>
  <c r="AC121" i="50"/>
  <c r="B122" i="50"/>
  <c r="C122" i="50"/>
  <c r="D122" i="50" s="1"/>
  <c r="E122" i="50"/>
  <c r="F122" i="50"/>
  <c r="G122" i="50"/>
  <c r="I122" i="50"/>
  <c r="K122" i="50"/>
  <c r="M122" i="50" s="1"/>
  <c r="Q122" i="50"/>
  <c r="T122" i="50"/>
  <c r="W122" i="50"/>
  <c r="Y122" i="50"/>
  <c r="Z122" i="50"/>
  <c r="AA122" i="50"/>
  <c r="AB122" i="50"/>
  <c r="AC122" i="50"/>
  <c r="B124" i="50"/>
  <c r="C124" i="50"/>
  <c r="D124" i="50" s="1"/>
  <c r="E124" i="50"/>
  <c r="F124" i="50"/>
  <c r="G124" i="50"/>
  <c r="I124" i="50"/>
  <c r="K124" i="50"/>
  <c r="M124" i="50" s="1"/>
  <c r="Q124" i="50"/>
  <c r="T124" i="50"/>
  <c r="W124" i="50"/>
  <c r="Y124" i="50"/>
  <c r="Z124" i="50"/>
  <c r="AA124" i="50"/>
  <c r="AB124" i="50"/>
  <c r="AC124" i="50"/>
  <c r="B125" i="50"/>
  <c r="C125" i="50"/>
  <c r="D125" i="50" s="1"/>
  <c r="E125" i="50"/>
  <c r="F125" i="50"/>
  <c r="G125" i="50"/>
  <c r="I125" i="50"/>
  <c r="K125" i="50"/>
  <c r="M125" i="50" s="1"/>
  <c r="Q125" i="50"/>
  <c r="T125" i="50"/>
  <c r="W125" i="50"/>
  <c r="Y125" i="50"/>
  <c r="Z125" i="50"/>
  <c r="AA125" i="50"/>
  <c r="AB125" i="50"/>
  <c r="AC125" i="50"/>
  <c r="B126" i="50"/>
  <c r="C126" i="50"/>
  <c r="D126" i="50" s="1"/>
  <c r="E126" i="50"/>
  <c r="F126" i="50"/>
  <c r="G126" i="50"/>
  <c r="I126" i="50"/>
  <c r="K126" i="50"/>
  <c r="O126" i="50" s="1"/>
  <c r="Q126" i="50"/>
  <c r="T126" i="50"/>
  <c r="W126" i="50"/>
  <c r="Y126" i="50"/>
  <c r="Z126" i="50"/>
  <c r="AA126" i="50"/>
  <c r="AB126" i="50"/>
  <c r="AC126" i="50"/>
  <c r="B127" i="50"/>
  <c r="C127" i="50"/>
  <c r="D127" i="50" s="1"/>
  <c r="E127" i="50"/>
  <c r="F127" i="50"/>
  <c r="G127" i="50"/>
  <c r="I127" i="50"/>
  <c r="K127" i="50"/>
  <c r="M127" i="50" s="1"/>
  <c r="Q127" i="50"/>
  <c r="T127" i="50"/>
  <c r="W127" i="50"/>
  <c r="Y127" i="50"/>
  <c r="Z127" i="50"/>
  <c r="AA127" i="50"/>
  <c r="AB127" i="50"/>
  <c r="AC127" i="50"/>
  <c r="B128" i="50"/>
  <c r="C128" i="50"/>
  <c r="D128" i="50" s="1"/>
  <c r="E128" i="50"/>
  <c r="F128" i="50"/>
  <c r="G128" i="50"/>
  <c r="H128" i="50" s="1"/>
  <c r="I128" i="50"/>
  <c r="K128" i="50"/>
  <c r="M128" i="50" s="1"/>
  <c r="Q128" i="50"/>
  <c r="T128" i="50"/>
  <c r="W128" i="50"/>
  <c r="Y128" i="50"/>
  <c r="Z128" i="50"/>
  <c r="AA128" i="50"/>
  <c r="AB128" i="50"/>
  <c r="AC128" i="50"/>
  <c r="B129" i="50"/>
  <c r="C129" i="50"/>
  <c r="D129" i="50" s="1"/>
  <c r="E129" i="50"/>
  <c r="F129" i="50"/>
  <c r="G129" i="50"/>
  <c r="I129" i="50"/>
  <c r="K129" i="50"/>
  <c r="M129" i="50" s="1"/>
  <c r="Q129" i="50"/>
  <c r="T129" i="50"/>
  <c r="W129" i="50"/>
  <c r="Y129" i="50"/>
  <c r="Z129" i="50"/>
  <c r="AA129" i="50"/>
  <c r="AB129" i="50"/>
  <c r="AC129" i="50"/>
  <c r="B130" i="50"/>
  <c r="C130" i="50"/>
  <c r="D130" i="50" s="1"/>
  <c r="E130" i="50"/>
  <c r="F130" i="50"/>
  <c r="G130" i="50"/>
  <c r="I130" i="50"/>
  <c r="K130" i="50"/>
  <c r="O130" i="50" s="1"/>
  <c r="Q130" i="50"/>
  <c r="T130" i="50"/>
  <c r="W130" i="50"/>
  <c r="Y130" i="50"/>
  <c r="Z130" i="50"/>
  <c r="AA130" i="50"/>
  <c r="AB130" i="50"/>
  <c r="AC130" i="50"/>
  <c r="B131" i="50"/>
  <c r="C131" i="50"/>
  <c r="D131" i="50" s="1"/>
  <c r="E131" i="50"/>
  <c r="F131" i="50"/>
  <c r="G131" i="50"/>
  <c r="I131" i="50"/>
  <c r="K131" i="50"/>
  <c r="M131" i="50" s="1"/>
  <c r="Q131" i="50"/>
  <c r="T131" i="50"/>
  <c r="W131" i="50"/>
  <c r="Y131" i="50"/>
  <c r="Z131" i="50"/>
  <c r="AA131" i="50"/>
  <c r="AB131" i="50"/>
  <c r="AC131" i="50"/>
  <c r="B132" i="50"/>
  <c r="C132" i="50"/>
  <c r="D132" i="50" s="1"/>
  <c r="E132" i="50"/>
  <c r="F132" i="50"/>
  <c r="G132" i="50"/>
  <c r="H132" i="50" s="1"/>
  <c r="I132" i="50"/>
  <c r="K132" i="50"/>
  <c r="M132" i="50" s="1"/>
  <c r="Q132" i="50"/>
  <c r="T132" i="50"/>
  <c r="W132" i="50"/>
  <c r="Y132" i="50"/>
  <c r="Z132" i="50"/>
  <c r="AA132" i="50"/>
  <c r="AB132" i="50"/>
  <c r="AC132" i="50"/>
  <c r="B133" i="50"/>
  <c r="C133" i="50"/>
  <c r="D133" i="50" s="1"/>
  <c r="E133" i="50"/>
  <c r="F133" i="50"/>
  <c r="G133" i="50"/>
  <c r="I133" i="50"/>
  <c r="K133" i="50"/>
  <c r="M133" i="50" s="1"/>
  <c r="Q133" i="50"/>
  <c r="T133" i="50"/>
  <c r="W133" i="50"/>
  <c r="Y133" i="50"/>
  <c r="Z133" i="50"/>
  <c r="AA133" i="50"/>
  <c r="AB133" i="50"/>
  <c r="AC133" i="50"/>
  <c r="B134" i="50"/>
  <c r="C134" i="50"/>
  <c r="D134" i="50" s="1"/>
  <c r="E134" i="50"/>
  <c r="F134" i="50"/>
  <c r="G134" i="50"/>
  <c r="I134" i="50"/>
  <c r="K134" i="50"/>
  <c r="O134" i="50" s="1"/>
  <c r="Q134" i="50"/>
  <c r="T134" i="50"/>
  <c r="W134" i="50"/>
  <c r="Y134" i="50"/>
  <c r="Z134" i="50"/>
  <c r="AA134" i="50"/>
  <c r="AB134" i="50"/>
  <c r="AC134" i="50"/>
  <c r="B135" i="50"/>
  <c r="C135" i="50"/>
  <c r="D135" i="50" s="1"/>
  <c r="E135" i="50"/>
  <c r="F135" i="50"/>
  <c r="G135" i="50"/>
  <c r="I135" i="50"/>
  <c r="K135" i="50"/>
  <c r="M135" i="50" s="1"/>
  <c r="Q135" i="50"/>
  <c r="T135" i="50"/>
  <c r="W135" i="50"/>
  <c r="Y135" i="50"/>
  <c r="Z135" i="50"/>
  <c r="AA135" i="50"/>
  <c r="AB135" i="50"/>
  <c r="AC135" i="50"/>
  <c r="B136" i="50"/>
  <c r="C136" i="50"/>
  <c r="D136" i="50" s="1"/>
  <c r="E136" i="50"/>
  <c r="F136" i="50"/>
  <c r="G136" i="50"/>
  <c r="I136" i="50"/>
  <c r="K136" i="50"/>
  <c r="O136" i="50" s="1"/>
  <c r="Q136" i="50"/>
  <c r="T136" i="50"/>
  <c r="W136" i="50"/>
  <c r="Y136" i="50"/>
  <c r="Z136" i="50"/>
  <c r="AA136" i="50"/>
  <c r="AB136" i="50"/>
  <c r="AC136" i="50"/>
  <c r="B137" i="50"/>
  <c r="C137" i="50"/>
  <c r="D137" i="50" s="1"/>
  <c r="E137" i="50"/>
  <c r="F137" i="50"/>
  <c r="G137" i="50"/>
  <c r="I137" i="50"/>
  <c r="K137" i="50"/>
  <c r="M137" i="50" s="1"/>
  <c r="Q137" i="50"/>
  <c r="T137" i="50"/>
  <c r="W137" i="50"/>
  <c r="Y137" i="50"/>
  <c r="Z137" i="50"/>
  <c r="AA137" i="50"/>
  <c r="AB137" i="50"/>
  <c r="AC137" i="50"/>
  <c r="B138" i="50"/>
  <c r="C138" i="50"/>
  <c r="D138" i="50" s="1"/>
  <c r="E138" i="50"/>
  <c r="F138" i="50"/>
  <c r="G138" i="50"/>
  <c r="I138" i="50"/>
  <c r="K138" i="50"/>
  <c r="M138" i="50" s="1"/>
  <c r="Q138" i="50"/>
  <c r="T138" i="50"/>
  <c r="W138" i="50"/>
  <c r="Y138" i="50"/>
  <c r="Z138" i="50"/>
  <c r="AA138" i="50"/>
  <c r="AB138" i="50"/>
  <c r="AC138" i="50"/>
  <c r="B139" i="50"/>
  <c r="C139" i="50"/>
  <c r="D139" i="50" s="1"/>
  <c r="E139" i="50"/>
  <c r="F139" i="50"/>
  <c r="G139" i="50"/>
  <c r="I139" i="50"/>
  <c r="K139" i="50"/>
  <c r="M139" i="50" s="1"/>
  <c r="Q139" i="50"/>
  <c r="T139" i="50"/>
  <c r="W139" i="50"/>
  <c r="Y139" i="50"/>
  <c r="Z139" i="50"/>
  <c r="AA139" i="50"/>
  <c r="AB139" i="50"/>
  <c r="AC139" i="50"/>
  <c r="B140" i="50"/>
  <c r="C140" i="50"/>
  <c r="D140" i="50" s="1"/>
  <c r="E140" i="50"/>
  <c r="F140" i="50"/>
  <c r="G140" i="50"/>
  <c r="I140" i="50"/>
  <c r="K140" i="50"/>
  <c r="O140" i="50" s="1"/>
  <c r="Q140" i="50"/>
  <c r="T140" i="50"/>
  <c r="W140" i="50"/>
  <c r="Y140" i="50"/>
  <c r="Z140" i="50"/>
  <c r="AA140" i="50"/>
  <c r="AB140" i="50"/>
  <c r="AC140" i="50"/>
  <c r="B141" i="50"/>
  <c r="C141" i="50"/>
  <c r="D141" i="50" s="1"/>
  <c r="E141" i="50"/>
  <c r="F141" i="50"/>
  <c r="G141" i="50"/>
  <c r="I141" i="50"/>
  <c r="K141" i="50"/>
  <c r="M141" i="50" s="1"/>
  <c r="Q141" i="50"/>
  <c r="T141" i="50"/>
  <c r="W141" i="50"/>
  <c r="Y141" i="50"/>
  <c r="Z141" i="50"/>
  <c r="AA141" i="50"/>
  <c r="AB141" i="50"/>
  <c r="AC141" i="50"/>
  <c r="B143" i="50"/>
  <c r="C143" i="50"/>
  <c r="D143" i="50" s="1"/>
  <c r="E143" i="50"/>
  <c r="F143" i="50"/>
  <c r="G143" i="50"/>
  <c r="H143" i="50" s="1"/>
  <c r="I143" i="50"/>
  <c r="K143" i="50"/>
  <c r="O143" i="50" s="1"/>
  <c r="Q143" i="50"/>
  <c r="T143" i="50"/>
  <c r="W143" i="50"/>
  <c r="Y143" i="50"/>
  <c r="Z143" i="50"/>
  <c r="AA143" i="50"/>
  <c r="AB143" i="50"/>
  <c r="AC143" i="50"/>
  <c r="B144" i="50"/>
  <c r="C144" i="50"/>
  <c r="D144" i="50" s="1"/>
  <c r="E144" i="50"/>
  <c r="F144" i="50"/>
  <c r="G144" i="50"/>
  <c r="I144" i="50"/>
  <c r="K144" i="50"/>
  <c r="M144" i="50" s="1"/>
  <c r="Q144" i="50"/>
  <c r="T144" i="50"/>
  <c r="W144" i="50"/>
  <c r="Y144" i="50"/>
  <c r="Z144" i="50"/>
  <c r="AA144" i="50"/>
  <c r="AB144" i="50"/>
  <c r="AC144" i="50"/>
  <c r="B145" i="50"/>
  <c r="C145" i="50"/>
  <c r="D145" i="50" s="1"/>
  <c r="E145" i="50"/>
  <c r="F145" i="50"/>
  <c r="G145" i="50"/>
  <c r="H145" i="50" s="1"/>
  <c r="I145" i="50"/>
  <c r="K145" i="50"/>
  <c r="M145" i="50" s="1"/>
  <c r="Q145" i="50"/>
  <c r="T145" i="50"/>
  <c r="W145" i="50"/>
  <c r="Y145" i="50"/>
  <c r="Z145" i="50"/>
  <c r="AA145" i="50"/>
  <c r="AB145" i="50"/>
  <c r="AC145" i="50"/>
  <c r="B146" i="50"/>
  <c r="C146" i="50"/>
  <c r="D146" i="50" s="1"/>
  <c r="E146" i="50"/>
  <c r="F146" i="50"/>
  <c r="G146" i="50"/>
  <c r="H146" i="50" s="1"/>
  <c r="I146" i="50"/>
  <c r="K146" i="50"/>
  <c r="M146" i="50" s="1"/>
  <c r="Q146" i="50"/>
  <c r="T146" i="50"/>
  <c r="W146" i="50"/>
  <c r="Y146" i="50"/>
  <c r="Z146" i="50"/>
  <c r="AA146" i="50"/>
  <c r="AB146" i="50"/>
  <c r="AC146" i="50"/>
  <c r="B67" i="50"/>
  <c r="C67" i="50"/>
  <c r="D67" i="50" s="1"/>
  <c r="E67" i="50"/>
  <c r="F67" i="50"/>
  <c r="G67" i="50"/>
  <c r="I67" i="50"/>
  <c r="K67" i="50"/>
  <c r="M67" i="50" s="1"/>
  <c r="Q67" i="50"/>
  <c r="T67" i="50"/>
  <c r="W67" i="50"/>
  <c r="Y67" i="50"/>
  <c r="Z67" i="50"/>
  <c r="AA67" i="50"/>
  <c r="AB67" i="50"/>
  <c r="AC67" i="50"/>
  <c r="B68" i="50"/>
  <c r="C68" i="50"/>
  <c r="D68" i="50" s="1"/>
  <c r="E68" i="50"/>
  <c r="F68" i="50"/>
  <c r="G68" i="50"/>
  <c r="I68" i="50"/>
  <c r="K68" i="50"/>
  <c r="M68" i="50" s="1"/>
  <c r="Q68" i="50"/>
  <c r="T68" i="50"/>
  <c r="W68" i="50"/>
  <c r="Y68" i="50"/>
  <c r="Z68" i="50"/>
  <c r="AA68" i="50"/>
  <c r="AB68" i="50"/>
  <c r="AC68" i="50"/>
  <c r="B69" i="50"/>
  <c r="C69" i="50"/>
  <c r="D69" i="50" s="1"/>
  <c r="E69" i="50"/>
  <c r="F69" i="50"/>
  <c r="G69" i="50"/>
  <c r="I69" i="50"/>
  <c r="K69" i="50"/>
  <c r="M69" i="50" s="1"/>
  <c r="Q69" i="50"/>
  <c r="T69" i="50"/>
  <c r="W69" i="50"/>
  <c r="Y69" i="50"/>
  <c r="Z69" i="50"/>
  <c r="AA69" i="50"/>
  <c r="AB69" i="50"/>
  <c r="AC69" i="50"/>
  <c r="B70" i="50"/>
  <c r="C70" i="50"/>
  <c r="D70" i="50" s="1"/>
  <c r="E70" i="50"/>
  <c r="F70" i="50"/>
  <c r="G70" i="50"/>
  <c r="I70" i="50"/>
  <c r="K70" i="50"/>
  <c r="M70" i="50" s="1"/>
  <c r="Q70" i="50"/>
  <c r="T70" i="50"/>
  <c r="W70" i="50"/>
  <c r="Y70" i="50"/>
  <c r="Z70" i="50"/>
  <c r="AA70" i="50"/>
  <c r="AB70" i="50"/>
  <c r="AC70" i="50"/>
  <c r="B71" i="50"/>
  <c r="C71" i="50"/>
  <c r="D71" i="50" s="1"/>
  <c r="E71" i="50"/>
  <c r="F71" i="50"/>
  <c r="G71" i="50"/>
  <c r="I71" i="50"/>
  <c r="K71" i="50"/>
  <c r="M71" i="50" s="1"/>
  <c r="Q71" i="50"/>
  <c r="T71" i="50"/>
  <c r="W71" i="50"/>
  <c r="Y71" i="50"/>
  <c r="Z71" i="50"/>
  <c r="AA71" i="50"/>
  <c r="AB71" i="50"/>
  <c r="AC71" i="50"/>
  <c r="B72" i="50"/>
  <c r="C72" i="50"/>
  <c r="D72" i="50" s="1"/>
  <c r="E72" i="50"/>
  <c r="F72" i="50"/>
  <c r="G72" i="50"/>
  <c r="I72" i="50"/>
  <c r="K72" i="50"/>
  <c r="M72" i="50" s="1"/>
  <c r="Q72" i="50"/>
  <c r="T72" i="50"/>
  <c r="W72" i="50"/>
  <c r="Y72" i="50"/>
  <c r="Z72" i="50"/>
  <c r="AA72" i="50"/>
  <c r="AB72" i="50"/>
  <c r="AC72" i="50"/>
  <c r="B73" i="50"/>
  <c r="C73" i="50"/>
  <c r="D73" i="50" s="1"/>
  <c r="E73" i="50"/>
  <c r="F73" i="50"/>
  <c r="G73" i="50"/>
  <c r="I73" i="50"/>
  <c r="K73" i="50"/>
  <c r="O73" i="50" s="1"/>
  <c r="Q73" i="50"/>
  <c r="T73" i="50"/>
  <c r="W73" i="50"/>
  <c r="Y73" i="50"/>
  <c r="Z73" i="50"/>
  <c r="AA73" i="50"/>
  <c r="AB73" i="50"/>
  <c r="AC73" i="50"/>
  <c r="B74" i="50"/>
  <c r="C74" i="50"/>
  <c r="D74" i="50" s="1"/>
  <c r="E74" i="50"/>
  <c r="F74" i="50"/>
  <c r="G74" i="50"/>
  <c r="I74" i="50"/>
  <c r="K74" i="50"/>
  <c r="M74" i="50" s="1"/>
  <c r="Q74" i="50"/>
  <c r="T74" i="50"/>
  <c r="W74" i="50"/>
  <c r="Y74" i="50"/>
  <c r="Z74" i="50"/>
  <c r="AA74" i="50"/>
  <c r="AB74" i="50"/>
  <c r="AC74" i="50"/>
  <c r="B75" i="50"/>
  <c r="C75" i="50"/>
  <c r="D75" i="50" s="1"/>
  <c r="E75" i="50"/>
  <c r="F75" i="50"/>
  <c r="G75" i="50"/>
  <c r="I75" i="50"/>
  <c r="K75" i="50"/>
  <c r="M75" i="50" s="1"/>
  <c r="Q75" i="50"/>
  <c r="T75" i="50"/>
  <c r="W75" i="50"/>
  <c r="Y75" i="50"/>
  <c r="Z75" i="50"/>
  <c r="AA75" i="50"/>
  <c r="AB75" i="50"/>
  <c r="AC75" i="50"/>
  <c r="B76" i="50"/>
  <c r="C76" i="50"/>
  <c r="D76" i="50" s="1"/>
  <c r="E76" i="50"/>
  <c r="F76" i="50"/>
  <c r="G76" i="50"/>
  <c r="I76" i="50"/>
  <c r="K76" i="50"/>
  <c r="M76" i="50" s="1"/>
  <c r="Q76" i="50"/>
  <c r="T76" i="50"/>
  <c r="W76" i="50"/>
  <c r="Y76" i="50"/>
  <c r="Z76" i="50"/>
  <c r="AA76" i="50"/>
  <c r="AB76" i="50"/>
  <c r="AC76" i="50"/>
  <c r="B77" i="50"/>
  <c r="C77" i="50"/>
  <c r="D77" i="50" s="1"/>
  <c r="E77" i="50"/>
  <c r="F77" i="50"/>
  <c r="G77" i="50"/>
  <c r="I77" i="50"/>
  <c r="K77" i="50"/>
  <c r="M77" i="50" s="1"/>
  <c r="Q77" i="50"/>
  <c r="T77" i="50"/>
  <c r="W77" i="50"/>
  <c r="Y77" i="50"/>
  <c r="Z77" i="50"/>
  <c r="AA77" i="50"/>
  <c r="AB77" i="50"/>
  <c r="AC77" i="50"/>
  <c r="B78" i="50"/>
  <c r="C78" i="50"/>
  <c r="D78" i="50" s="1"/>
  <c r="E78" i="50"/>
  <c r="F78" i="50"/>
  <c r="G78" i="50"/>
  <c r="I78" i="50"/>
  <c r="K78" i="50"/>
  <c r="M78" i="50" s="1"/>
  <c r="Q78" i="50"/>
  <c r="T78" i="50"/>
  <c r="W78" i="50"/>
  <c r="Y78" i="50"/>
  <c r="Z78" i="50"/>
  <c r="AA78" i="50"/>
  <c r="AB78" i="50"/>
  <c r="AC78" i="50"/>
  <c r="B79" i="50"/>
  <c r="C79" i="50"/>
  <c r="D79" i="50" s="1"/>
  <c r="E79" i="50"/>
  <c r="F79" i="50"/>
  <c r="G79" i="50"/>
  <c r="I79" i="50"/>
  <c r="K79" i="50"/>
  <c r="M79" i="50" s="1"/>
  <c r="Q79" i="50"/>
  <c r="T79" i="50"/>
  <c r="W79" i="50"/>
  <c r="Y79" i="50"/>
  <c r="Z79" i="50"/>
  <c r="AA79" i="50"/>
  <c r="AB79" i="50"/>
  <c r="AC79" i="50"/>
  <c r="B80" i="50"/>
  <c r="C80" i="50"/>
  <c r="D80" i="50" s="1"/>
  <c r="E80" i="50"/>
  <c r="F80" i="50"/>
  <c r="G80" i="50"/>
  <c r="I80" i="50"/>
  <c r="K80" i="50"/>
  <c r="M80" i="50" s="1"/>
  <c r="Q80" i="50"/>
  <c r="T80" i="50"/>
  <c r="W80" i="50"/>
  <c r="Y80" i="50"/>
  <c r="Z80" i="50"/>
  <c r="AA80" i="50"/>
  <c r="AB80" i="50"/>
  <c r="AC80" i="50"/>
  <c r="B81" i="50"/>
  <c r="C81" i="50"/>
  <c r="D81" i="50" s="1"/>
  <c r="E81" i="50"/>
  <c r="F81" i="50"/>
  <c r="G81" i="50"/>
  <c r="I81" i="50"/>
  <c r="K81" i="50"/>
  <c r="O81" i="50" s="1"/>
  <c r="Q81" i="50"/>
  <c r="T81" i="50"/>
  <c r="W81" i="50"/>
  <c r="Y81" i="50"/>
  <c r="Z81" i="50"/>
  <c r="AA81" i="50"/>
  <c r="AB81" i="50"/>
  <c r="AC81" i="50"/>
  <c r="B82" i="50"/>
  <c r="C82" i="50"/>
  <c r="D82" i="50" s="1"/>
  <c r="E82" i="50"/>
  <c r="F82" i="50"/>
  <c r="G82" i="50"/>
  <c r="I82" i="50"/>
  <c r="K82" i="50"/>
  <c r="M82" i="50" s="1"/>
  <c r="Q82" i="50"/>
  <c r="T82" i="50"/>
  <c r="W82" i="50"/>
  <c r="Y82" i="50"/>
  <c r="Z82" i="50"/>
  <c r="AA82" i="50"/>
  <c r="AB82" i="50"/>
  <c r="AC82" i="50"/>
  <c r="B83" i="50"/>
  <c r="C83" i="50"/>
  <c r="D83" i="50" s="1"/>
  <c r="E83" i="50"/>
  <c r="F83" i="50"/>
  <c r="G83" i="50"/>
  <c r="I83" i="50"/>
  <c r="K83" i="50"/>
  <c r="M83" i="50" s="1"/>
  <c r="Q83" i="50"/>
  <c r="T83" i="50"/>
  <c r="W83" i="50"/>
  <c r="Y83" i="50"/>
  <c r="Z83" i="50"/>
  <c r="AA83" i="50"/>
  <c r="AB83" i="50"/>
  <c r="AC83" i="50"/>
  <c r="B85" i="50"/>
  <c r="C85" i="50"/>
  <c r="D85" i="50" s="1"/>
  <c r="E85" i="50"/>
  <c r="F85" i="50"/>
  <c r="G85" i="50"/>
  <c r="I85" i="50"/>
  <c r="K85" i="50"/>
  <c r="O85" i="50" s="1"/>
  <c r="Q85" i="50"/>
  <c r="T85" i="50"/>
  <c r="W85" i="50"/>
  <c r="Y85" i="50"/>
  <c r="Z85" i="50"/>
  <c r="AA85" i="50"/>
  <c r="AB85" i="50"/>
  <c r="AC85" i="50"/>
  <c r="B86" i="50"/>
  <c r="C86" i="50"/>
  <c r="D86" i="50" s="1"/>
  <c r="E86" i="50"/>
  <c r="F86" i="50"/>
  <c r="G86" i="50"/>
  <c r="I86" i="50"/>
  <c r="K86" i="50"/>
  <c r="M86" i="50" s="1"/>
  <c r="Q86" i="50"/>
  <c r="T86" i="50"/>
  <c r="W86" i="50"/>
  <c r="Y86" i="50"/>
  <c r="Z86" i="50"/>
  <c r="AA86" i="50"/>
  <c r="AB86" i="50"/>
  <c r="AC86" i="50"/>
  <c r="B87" i="50"/>
  <c r="C87" i="50"/>
  <c r="D87" i="50" s="1"/>
  <c r="E87" i="50"/>
  <c r="F87" i="50"/>
  <c r="G87" i="50"/>
  <c r="I87" i="50"/>
  <c r="K87" i="50"/>
  <c r="M87" i="50" s="1"/>
  <c r="Q87" i="50"/>
  <c r="T87" i="50"/>
  <c r="W87" i="50"/>
  <c r="Y87" i="50"/>
  <c r="Z87" i="50"/>
  <c r="AA87" i="50"/>
  <c r="AB87" i="50"/>
  <c r="AC87" i="50"/>
  <c r="B88" i="50"/>
  <c r="C88" i="50"/>
  <c r="D88" i="50" s="1"/>
  <c r="E88" i="50"/>
  <c r="F88" i="50"/>
  <c r="G88" i="50"/>
  <c r="I88" i="50"/>
  <c r="K88" i="50"/>
  <c r="M88" i="50" s="1"/>
  <c r="Q88" i="50"/>
  <c r="T88" i="50"/>
  <c r="W88" i="50"/>
  <c r="Y88" i="50"/>
  <c r="Z88" i="50"/>
  <c r="AA88" i="50"/>
  <c r="AB88" i="50"/>
  <c r="AC88" i="50"/>
  <c r="B89" i="50"/>
  <c r="C89" i="50"/>
  <c r="D89" i="50" s="1"/>
  <c r="E89" i="50"/>
  <c r="F89" i="50"/>
  <c r="G89" i="50"/>
  <c r="I89" i="50"/>
  <c r="K89" i="50"/>
  <c r="M89" i="50" s="1"/>
  <c r="Q89" i="50"/>
  <c r="T89" i="50"/>
  <c r="W89" i="50"/>
  <c r="Y89" i="50"/>
  <c r="Z89" i="50"/>
  <c r="AA89" i="50"/>
  <c r="AB89" i="50"/>
  <c r="AC89" i="50"/>
  <c r="B90" i="50"/>
  <c r="C90" i="50"/>
  <c r="D90" i="50" s="1"/>
  <c r="E90" i="50"/>
  <c r="F90" i="50"/>
  <c r="G90" i="50"/>
  <c r="I90" i="50"/>
  <c r="K90" i="50"/>
  <c r="O90" i="50" s="1"/>
  <c r="Q90" i="50"/>
  <c r="T90" i="50"/>
  <c r="W90" i="50"/>
  <c r="Y90" i="50"/>
  <c r="Z90" i="50"/>
  <c r="AA90" i="50"/>
  <c r="AB90" i="50"/>
  <c r="AC90" i="50"/>
  <c r="B91" i="50"/>
  <c r="C91" i="50"/>
  <c r="D91" i="50" s="1"/>
  <c r="E91" i="50"/>
  <c r="F91" i="50"/>
  <c r="G91" i="50"/>
  <c r="I91" i="50"/>
  <c r="K91" i="50"/>
  <c r="M91" i="50" s="1"/>
  <c r="Q91" i="50"/>
  <c r="T91" i="50"/>
  <c r="W91" i="50"/>
  <c r="Y91" i="50"/>
  <c r="Z91" i="50"/>
  <c r="AA91" i="50"/>
  <c r="AB91" i="50"/>
  <c r="AC91" i="50"/>
  <c r="B92" i="50"/>
  <c r="C92" i="50"/>
  <c r="D92" i="50" s="1"/>
  <c r="E92" i="50"/>
  <c r="F92" i="50"/>
  <c r="G92" i="50"/>
  <c r="I92" i="50"/>
  <c r="K92" i="50"/>
  <c r="M92" i="50" s="1"/>
  <c r="Q92" i="50"/>
  <c r="T92" i="50"/>
  <c r="W92" i="50"/>
  <c r="Y92" i="50"/>
  <c r="Z92" i="50"/>
  <c r="AA92" i="50"/>
  <c r="AB92" i="50"/>
  <c r="AC92" i="50"/>
  <c r="B93" i="50"/>
  <c r="C93" i="50"/>
  <c r="D93" i="50" s="1"/>
  <c r="E93" i="50"/>
  <c r="F93" i="50"/>
  <c r="G93" i="50"/>
  <c r="I93" i="50"/>
  <c r="K93" i="50"/>
  <c r="M93" i="50" s="1"/>
  <c r="Q93" i="50"/>
  <c r="T93" i="50"/>
  <c r="W93" i="50"/>
  <c r="Y93" i="50"/>
  <c r="Z93" i="50"/>
  <c r="AA93" i="50"/>
  <c r="AB93" i="50"/>
  <c r="AC93" i="50"/>
  <c r="B94" i="50"/>
  <c r="C94" i="50"/>
  <c r="D94" i="50" s="1"/>
  <c r="E94" i="50"/>
  <c r="F94" i="50"/>
  <c r="G94" i="50"/>
  <c r="I94" i="50"/>
  <c r="K94" i="50"/>
  <c r="M94" i="50" s="1"/>
  <c r="Q94" i="50"/>
  <c r="T94" i="50"/>
  <c r="W94" i="50"/>
  <c r="Y94" i="50"/>
  <c r="Z94" i="50"/>
  <c r="AA94" i="50"/>
  <c r="AB94" i="50"/>
  <c r="AC94" i="50"/>
  <c r="B95" i="50"/>
  <c r="C95" i="50"/>
  <c r="D95" i="50" s="1"/>
  <c r="E95" i="50"/>
  <c r="F95" i="50"/>
  <c r="G95" i="50"/>
  <c r="I95" i="50"/>
  <c r="K95" i="50"/>
  <c r="M95" i="50" s="1"/>
  <c r="Q95" i="50"/>
  <c r="T95" i="50"/>
  <c r="W95" i="50"/>
  <c r="Y95" i="50"/>
  <c r="Z95" i="50"/>
  <c r="AA95" i="50"/>
  <c r="AB95" i="50"/>
  <c r="AC95" i="50"/>
  <c r="B96" i="50"/>
  <c r="C96" i="50"/>
  <c r="D96" i="50" s="1"/>
  <c r="E96" i="50"/>
  <c r="F96" i="50"/>
  <c r="G96" i="50"/>
  <c r="I96" i="50"/>
  <c r="K96" i="50"/>
  <c r="M96" i="50" s="1"/>
  <c r="Q96" i="50"/>
  <c r="T96" i="50"/>
  <c r="W96" i="50"/>
  <c r="Y96" i="50"/>
  <c r="Z96" i="50"/>
  <c r="AA96" i="50"/>
  <c r="AB96" i="50"/>
  <c r="AC96" i="50"/>
  <c r="B97" i="50"/>
  <c r="C97" i="50"/>
  <c r="D97" i="50" s="1"/>
  <c r="E97" i="50"/>
  <c r="F97" i="50"/>
  <c r="G97" i="50"/>
  <c r="I97" i="50"/>
  <c r="K97" i="50"/>
  <c r="O97" i="50" s="1"/>
  <c r="Q97" i="50"/>
  <c r="T97" i="50"/>
  <c r="W97" i="50"/>
  <c r="Y97" i="50"/>
  <c r="Z97" i="50"/>
  <c r="AA97" i="50"/>
  <c r="AB97" i="50"/>
  <c r="AC97" i="50"/>
  <c r="B98" i="50"/>
  <c r="C98" i="50"/>
  <c r="D98" i="50" s="1"/>
  <c r="E98" i="50"/>
  <c r="F98" i="50"/>
  <c r="G98" i="50"/>
  <c r="I98" i="50"/>
  <c r="K98" i="50"/>
  <c r="O98" i="50" s="1"/>
  <c r="Q98" i="50"/>
  <c r="T98" i="50"/>
  <c r="W98" i="50"/>
  <c r="Y98" i="50"/>
  <c r="Z98" i="50"/>
  <c r="AA98" i="50"/>
  <c r="AB98" i="50"/>
  <c r="AC98" i="50"/>
  <c r="B99" i="50"/>
  <c r="C99" i="50"/>
  <c r="D99" i="50" s="1"/>
  <c r="E99" i="50"/>
  <c r="F99" i="50"/>
  <c r="G99" i="50"/>
  <c r="I99" i="50"/>
  <c r="K99" i="50"/>
  <c r="M99" i="50" s="1"/>
  <c r="Q99" i="50"/>
  <c r="T99" i="50"/>
  <c r="W99" i="50"/>
  <c r="Y99" i="50"/>
  <c r="Z99" i="50"/>
  <c r="AA99" i="50"/>
  <c r="AB99" i="50"/>
  <c r="AC99" i="50"/>
  <c r="B43" i="50"/>
  <c r="C43" i="50"/>
  <c r="D43" i="50" s="1"/>
  <c r="E43" i="50"/>
  <c r="F43" i="50"/>
  <c r="G43" i="50"/>
  <c r="I43" i="50"/>
  <c r="K43" i="50"/>
  <c r="O43" i="50" s="1"/>
  <c r="Q43" i="50"/>
  <c r="T43" i="50"/>
  <c r="W43" i="50"/>
  <c r="Y43" i="50"/>
  <c r="Z43" i="50"/>
  <c r="AA43" i="50"/>
  <c r="AB43" i="50"/>
  <c r="AC43" i="50"/>
  <c r="B44" i="50"/>
  <c r="C44" i="50"/>
  <c r="D44" i="50" s="1"/>
  <c r="E44" i="50"/>
  <c r="F44" i="50"/>
  <c r="G44" i="50"/>
  <c r="I44" i="50"/>
  <c r="K44" i="50"/>
  <c r="M44" i="50" s="1"/>
  <c r="Q44" i="50"/>
  <c r="T44" i="50"/>
  <c r="W44" i="50"/>
  <c r="Y44" i="50"/>
  <c r="Z44" i="50"/>
  <c r="AA44" i="50"/>
  <c r="AB44" i="50"/>
  <c r="AC44" i="50"/>
  <c r="B45" i="50"/>
  <c r="C45" i="50"/>
  <c r="D45" i="50" s="1"/>
  <c r="E45" i="50"/>
  <c r="F45" i="50"/>
  <c r="G45" i="50"/>
  <c r="I45" i="50"/>
  <c r="K45" i="50"/>
  <c r="M45" i="50" s="1"/>
  <c r="Q45" i="50"/>
  <c r="T45" i="50"/>
  <c r="W45" i="50"/>
  <c r="Y45" i="50"/>
  <c r="Z45" i="50"/>
  <c r="AA45" i="50"/>
  <c r="AB45" i="50"/>
  <c r="AC45" i="50"/>
  <c r="B47" i="50"/>
  <c r="C47" i="50"/>
  <c r="D47" i="50" s="1"/>
  <c r="E47" i="50"/>
  <c r="F47" i="50"/>
  <c r="G47" i="50"/>
  <c r="I47" i="50"/>
  <c r="K47" i="50"/>
  <c r="M47" i="50" s="1"/>
  <c r="Q47" i="50"/>
  <c r="T47" i="50"/>
  <c r="W47" i="50"/>
  <c r="Y47" i="50"/>
  <c r="Z47" i="50"/>
  <c r="AA47" i="50"/>
  <c r="AB47" i="50"/>
  <c r="AC47" i="50"/>
  <c r="B48" i="50"/>
  <c r="C48" i="50"/>
  <c r="D48" i="50" s="1"/>
  <c r="E48" i="50"/>
  <c r="F48" i="50"/>
  <c r="G48" i="50"/>
  <c r="I48" i="50"/>
  <c r="K48" i="50"/>
  <c r="M48" i="50" s="1"/>
  <c r="Q48" i="50"/>
  <c r="T48" i="50"/>
  <c r="W48" i="50"/>
  <c r="Y48" i="50"/>
  <c r="Z48" i="50"/>
  <c r="AA48" i="50"/>
  <c r="AB48" i="50"/>
  <c r="AC48" i="50"/>
  <c r="B49" i="50"/>
  <c r="C49" i="50"/>
  <c r="D49" i="50" s="1"/>
  <c r="E49" i="50"/>
  <c r="F49" i="50"/>
  <c r="G49" i="50"/>
  <c r="I49" i="50"/>
  <c r="K49" i="50"/>
  <c r="M49" i="50" s="1"/>
  <c r="Q49" i="50"/>
  <c r="T49" i="50"/>
  <c r="W49" i="50"/>
  <c r="Y49" i="50"/>
  <c r="Z49" i="50"/>
  <c r="AA49" i="50"/>
  <c r="AB49" i="50"/>
  <c r="AC49" i="50"/>
  <c r="B50" i="50"/>
  <c r="C50" i="50"/>
  <c r="D50" i="50" s="1"/>
  <c r="E50" i="50"/>
  <c r="F50" i="50"/>
  <c r="G50" i="50"/>
  <c r="I50" i="50"/>
  <c r="K50" i="50"/>
  <c r="O50" i="50" s="1"/>
  <c r="Q50" i="50"/>
  <c r="T50" i="50"/>
  <c r="W50" i="50"/>
  <c r="Y50" i="50"/>
  <c r="Z50" i="50"/>
  <c r="AA50" i="50"/>
  <c r="AB50" i="50"/>
  <c r="AC50" i="50"/>
  <c r="B51" i="50"/>
  <c r="C51" i="50"/>
  <c r="D51" i="50" s="1"/>
  <c r="E51" i="50"/>
  <c r="F51" i="50"/>
  <c r="G51" i="50"/>
  <c r="I51" i="50"/>
  <c r="K51" i="50"/>
  <c r="M51" i="50" s="1"/>
  <c r="Q51" i="50"/>
  <c r="T51" i="50"/>
  <c r="W51" i="50"/>
  <c r="Y51" i="50"/>
  <c r="Z51" i="50"/>
  <c r="AA51" i="50"/>
  <c r="AB51" i="50"/>
  <c r="AC51" i="50"/>
  <c r="B52" i="50"/>
  <c r="C52" i="50"/>
  <c r="D52" i="50" s="1"/>
  <c r="E52" i="50"/>
  <c r="F52" i="50"/>
  <c r="G52" i="50"/>
  <c r="I52" i="50"/>
  <c r="K52" i="50"/>
  <c r="O52" i="50" s="1"/>
  <c r="Q52" i="50"/>
  <c r="T52" i="50"/>
  <c r="W52" i="50"/>
  <c r="Y52" i="50"/>
  <c r="Z52" i="50"/>
  <c r="AA52" i="50"/>
  <c r="AB52" i="50"/>
  <c r="AC52" i="50"/>
  <c r="B53" i="50"/>
  <c r="C53" i="50"/>
  <c r="D53" i="50" s="1"/>
  <c r="E53" i="50"/>
  <c r="F53" i="50"/>
  <c r="G53" i="50"/>
  <c r="I53" i="50"/>
  <c r="K53" i="50"/>
  <c r="M53" i="50" s="1"/>
  <c r="Q53" i="50"/>
  <c r="T53" i="50"/>
  <c r="W53" i="50"/>
  <c r="Y53" i="50"/>
  <c r="Z53" i="50"/>
  <c r="AA53" i="50"/>
  <c r="AB53" i="50"/>
  <c r="AC53" i="50"/>
  <c r="B54" i="50"/>
  <c r="C54" i="50"/>
  <c r="D54" i="50" s="1"/>
  <c r="E54" i="50"/>
  <c r="F54" i="50"/>
  <c r="G54" i="50"/>
  <c r="I54" i="50"/>
  <c r="K54" i="50"/>
  <c r="M54" i="50" s="1"/>
  <c r="Q54" i="50"/>
  <c r="T54" i="50"/>
  <c r="W54" i="50"/>
  <c r="Y54" i="50"/>
  <c r="Z54" i="50"/>
  <c r="AA54" i="50"/>
  <c r="AB54" i="50"/>
  <c r="AC54" i="50"/>
  <c r="B55" i="50"/>
  <c r="C55" i="50"/>
  <c r="D55" i="50" s="1"/>
  <c r="E55" i="50"/>
  <c r="F55" i="50"/>
  <c r="G55" i="50"/>
  <c r="I55" i="50"/>
  <c r="K55" i="50"/>
  <c r="M55" i="50" s="1"/>
  <c r="Q55" i="50"/>
  <c r="T55" i="50"/>
  <c r="W55" i="50"/>
  <c r="Y55" i="50"/>
  <c r="Z55" i="50"/>
  <c r="AA55" i="50"/>
  <c r="AB55" i="50"/>
  <c r="AC55" i="50"/>
  <c r="B56" i="50"/>
  <c r="C56" i="50"/>
  <c r="D56" i="50" s="1"/>
  <c r="E56" i="50"/>
  <c r="F56" i="50"/>
  <c r="G56" i="50"/>
  <c r="I56" i="50"/>
  <c r="K56" i="50"/>
  <c r="M56" i="50" s="1"/>
  <c r="Q56" i="50"/>
  <c r="T56" i="50"/>
  <c r="W56" i="50"/>
  <c r="Y56" i="50"/>
  <c r="Z56" i="50"/>
  <c r="AA56" i="50"/>
  <c r="AB56" i="50"/>
  <c r="AC56" i="50"/>
  <c r="B57" i="50"/>
  <c r="C57" i="50"/>
  <c r="D57" i="50" s="1"/>
  <c r="E57" i="50"/>
  <c r="F57" i="50"/>
  <c r="G57" i="50"/>
  <c r="I57" i="50"/>
  <c r="K57" i="50"/>
  <c r="M57" i="50" s="1"/>
  <c r="Q57" i="50"/>
  <c r="T57" i="50"/>
  <c r="W57" i="50"/>
  <c r="Y57" i="50"/>
  <c r="Z57" i="50"/>
  <c r="AA57" i="50"/>
  <c r="AB57" i="50"/>
  <c r="AC57" i="50"/>
  <c r="B58" i="50"/>
  <c r="C58" i="50"/>
  <c r="D58" i="50" s="1"/>
  <c r="E58" i="50"/>
  <c r="F58" i="50"/>
  <c r="G58" i="50"/>
  <c r="I58" i="50"/>
  <c r="K58" i="50"/>
  <c r="O58" i="50" s="1"/>
  <c r="Q58" i="50"/>
  <c r="T58" i="50"/>
  <c r="W58" i="50"/>
  <c r="Y58" i="50"/>
  <c r="Z58" i="50"/>
  <c r="AA58" i="50"/>
  <c r="AB58" i="50"/>
  <c r="AC58" i="50"/>
  <c r="B59" i="50"/>
  <c r="C59" i="50"/>
  <c r="D59" i="50" s="1"/>
  <c r="E59" i="50"/>
  <c r="F59" i="50"/>
  <c r="G59" i="50"/>
  <c r="I59" i="50"/>
  <c r="K59" i="50"/>
  <c r="M59" i="50" s="1"/>
  <c r="Q59" i="50"/>
  <c r="T59" i="50"/>
  <c r="W59" i="50"/>
  <c r="Y59" i="50"/>
  <c r="Z59" i="50"/>
  <c r="AA59" i="50"/>
  <c r="AB59" i="50"/>
  <c r="AC59" i="50"/>
  <c r="B60" i="50"/>
  <c r="C60" i="50"/>
  <c r="D60" i="50" s="1"/>
  <c r="E60" i="50"/>
  <c r="F60" i="50"/>
  <c r="G60" i="50"/>
  <c r="I60" i="50"/>
  <c r="K60" i="50"/>
  <c r="O60" i="50" s="1"/>
  <c r="Q60" i="50"/>
  <c r="T60" i="50"/>
  <c r="W60" i="50"/>
  <c r="Y60" i="50"/>
  <c r="Z60" i="50"/>
  <c r="AA60" i="50"/>
  <c r="AB60" i="50"/>
  <c r="AC60" i="50"/>
  <c r="B61" i="50"/>
  <c r="C61" i="50"/>
  <c r="D61" i="50" s="1"/>
  <c r="E61" i="50"/>
  <c r="F61" i="50"/>
  <c r="G61" i="50"/>
  <c r="I61" i="50"/>
  <c r="K61" i="50"/>
  <c r="M61" i="50" s="1"/>
  <c r="Q61" i="50"/>
  <c r="T61" i="50"/>
  <c r="W61" i="50"/>
  <c r="Y61" i="50"/>
  <c r="Z61" i="50"/>
  <c r="AA61" i="50"/>
  <c r="AB61" i="50"/>
  <c r="AC61" i="50"/>
  <c r="B62" i="50"/>
  <c r="C62" i="50"/>
  <c r="D62" i="50" s="1"/>
  <c r="E62" i="50"/>
  <c r="F62" i="50"/>
  <c r="G62" i="50"/>
  <c r="I62" i="50"/>
  <c r="K62" i="50"/>
  <c r="O62" i="50" s="1"/>
  <c r="Q62" i="50"/>
  <c r="T62" i="50"/>
  <c r="W62" i="50"/>
  <c r="Y62" i="50"/>
  <c r="Z62" i="50"/>
  <c r="AA62" i="50"/>
  <c r="AB62" i="50"/>
  <c r="AC62" i="50"/>
  <c r="B63" i="50"/>
  <c r="C63" i="50"/>
  <c r="D63" i="50" s="1"/>
  <c r="E63" i="50"/>
  <c r="F63" i="50"/>
  <c r="G63" i="50"/>
  <c r="I63" i="50"/>
  <c r="K63" i="50"/>
  <c r="M63" i="50" s="1"/>
  <c r="Q63" i="50"/>
  <c r="T63" i="50"/>
  <c r="W63" i="50"/>
  <c r="Y63" i="50"/>
  <c r="Z63" i="50"/>
  <c r="AA63" i="50"/>
  <c r="AB63" i="50"/>
  <c r="AC63" i="50"/>
  <c r="B64" i="50"/>
  <c r="C64" i="50"/>
  <c r="D64" i="50" s="1"/>
  <c r="E64" i="50"/>
  <c r="F64" i="50"/>
  <c r="G64" i="50"/>
  <c r="I64" i="50"/>
  <c r="K64" i="50"/>
  <c r="O64" i="50" s="1"/>
  <c r="Q64" i="50"/>
  <c r="T64" i="50"/>
  <c r="W64" i="50"/>
  <c r="Y64" i="50"/>
  <c r="Z64" i="50"/>
  <c r="AA64" i="50"/>
  <c r="AB64" i="50"/>
  <c r="AC64" i="50"/>
  <c r="B66" i="50"/>
  <c r="C66" i="50"/>
  <c r="D66" i="50" s="1"/>
  <c r="E66" i="50"/>
  <c r="F66" i="50"/>
  <c r="G66" i="50"/>
  <c r="I66" i="50"/>
  <c r="K66" i="50"/>
  <c r="M66" i="50" s="1"/>
  <c r="Q66" i="50"/>
  <c r="T66" i="50"/>
  <c r="W66" i="50"/>
  <c r="Y66" i="50"/>
  <c r="Z66" i="50"/>
  <c r="AA66" i="50"/>
  <c r="AB66" i="50"/>
  <c r="AC66" i="50"/>
  <c r="B28" i="50"/>
  <c r="C28" i="50"/>
  <c r="D28" i="50" s="1"/>
  <c r="E28" i="50"/>
  <c r="F28" i="50"/>
  <c r="G28" i="50"/>
  <c r="I28" i="50"/>
  <c r="K28" i="50"/>
  <c r="O28" i="50" s="1"/>
  <c r="Q28" i="50"/>
  <c r="T28" i="50"/>
  <c r="W28" i="50"/>
  <c r="Y28" i="50"/>
  <c r="Z28" i="50"/>
  <c r="AA28" i="50"/>
  <c r="AB28" i="50"/>
  <c r="AC28" i="50"/>
  <c r="B29" i="50"/>
  <c r="C29" i="50"/>
  <c r="D29" i="50" s="1"/>
  <c r="E29" i="50"/>
  <c r="F29" i="50"/>
  <c r="G29" i="50"/>
  <c r="I29" i="50"/>
  <c r="K29" i="50"/>
  <c r="M29" i="50" s="1"/>
  <c r="Q29" i="50"/>
  <c r="T29" i="50"/>
  <c r="W29" i="50"/>
  <c r="Y29" i="50"/>
  <c r="Z29" i="50"/>
  <c r="AA29" i="50"/>
  <c r="AB29" i="50"/>
  <c r="AC29" i="50"/>
  <c r="B30" i="50"/>
  <c r="C30" i="50"/>
  <c r="D30" i="50" s="1"/>
  <c r="E30" i="50"/>
  <c r="F30" i="50"/>
  <c r="G30" i="50"/>
  <c r="I30" i="50"/>
  <c r="K30" i="50"/>
  <c r="M30" i="50" s="1"/>
  <c r="Q30" i="50"/>
  <c r="T30" i="50"/>
  <c r="W30" i="50"/>
  <c r="Y30" i="50"/>
  <c r="Z30" i="50"/>
  <c r="AA30" i="50"/>
  <c r="AB30" i="50"/>
  <c r="AC30" i="50"/>
  <c r="B31" i="50"/>
  <c r="C31" i="50"/>
  <c r="D31" i="50" s="1"/>
  <c r="E31" i="50"/>
  <c r="F31" i="50"/>
  <c r="G31" i="50"/>
  <c r="I31" i="50"/>
  <c r="K31" i="50"/>
  <c r="M31" i="50" s="1"/>
  <c r="Q31" i="50"/>
  <c r="T31" i="50"/>
  <c r="W31" i="50"/>
  <c r="Y31" i="50"/>
  <c r="Z31" i="50"/>
  <c r="AA31" i="50"/>
  <c r="AB31" i="50"/>
  <c r="AC31" i="50"/>
  <c r="B32" i="50"/>
  <c r="C32" i="50"/>
  <c r="D32" i="50" s="1"/>
  <c r="E32" i="50"/>
  <c r="F32" i="50"/>
  <c r="G32" i="50"/>
  <c r="I32" i="50"/>
  <c r="K32" i="50"/>
  <c r="M32" i="50" s="1"/>
  <c r="Q32" i="50"/>
  <c r="T32" i="50"/>
  <c r="W32" i="50"/>
  <c r="Y32" i="50"/>
  <c r="Z32" i="50"/>
  <c r="AA32" i="50"/>
  <c r="AB32" i="50"/>
  <c r="AC32" i="50"/>
  <c r="B33" i="50"/>
  <c r="C33" i="50"/>
  <c r="D33" i="50" s="1"/>
  <c r="E33" i="50"/>
  <c r="F33" i="50"/>
  <c r="G33" i="50"/>
  <c r="I33" i="50"/>
  <c r="K33" i="50"/>
  <c r="M33" i="50" s="1"/>
  <c r="Q33" i="50"/>
  <c r="T33" i="50"/>
  <c r="W33" i="50"/>
  <c r="Y33" i="50"/>
  <c r="Z33" i="50"/>
  <c r="AA33" i="50"/>
  <c r="AB33" i="50"/>
  <c r="AC33" i="50"/>
  <c r="B34" i="50"/>
  <c r="C34" i="50"/>
  <c r="D34" i="50" s="1"/>
  <c r="E34" i="50"/>
  <c r="F34" i="50"/>
  <c r="G34" i="50"/>
  <c r="I34" i="50"/>
  <c r="K34" i="50"/>
  <c r="O34" i="50" s="1"/>
  <c r="Q34" i="50"/>
  <c r="T34" i="50"/>
  <c r="W34" i="50"/>
  <c r="Y34" i="50"/>
  <c r="Z34" i="50"/>
  <c r="AA34" i="50"/>
  <c r="AB34" i="50"/>
  <c r="AC34" i="50"/>
  <c r="B35" i="50"/>
  <c r="C35" i="50"/>
  <c r="D35" i="50" s="1"/>
  <c r="E35" i="50"/>
  <c r="F35" i="50"/>
  <c r="G35" i="50"/>
  <c r="I35" i="50"/>
  <c r="K35" i="50"/>
  <c r="M35" i="50" s="1"/>
  <c r="Q35" i="50"/>
  <c r="T35" i="50"/>
  <c r="W35" i="50"/>
  <c r="Y35" i="50"/>
  <c r="Z35" i="50"/>
  <c r="AA35" i="50"/>
  <c r="AB35" i="50"/>
  <c r="AC35" i="50"/>
  <c r="B36" i="50"/>
  <c r="C36" i="50"/>
  <c r="D36" i="50" s="1"/>
  <c r="E36" i="50"/>
  <c r="F36" i="50"/>
  <c r="G36" i="50"/>
  <c r="I36" i="50"/>
  <c r="K36" i="50"/>
  <c r="M36" i="50" s="1"/>
  <c r="Q36" i="50"/>
  <c r="T36" i="50"/>
  <c r="W36" i="50"/>
  <c r="Y36" i="50"/>
  <c r="Z36" i="50"/>
  <c r="AA36" i="50"/>
  <c r="AB36" i="50"/>
  <c r="AC36" i="50"/>
  <c r="B37" i="50"/>
  <c r="C37" i="50"/>
  <c r="D37" i="50" s="1"/>
  <c r="E37" i="50"/>
  <c r="F37" i="50"/>
  <c r="G37" i="50"/>
  <c r="I37" i="50"/>
  <c r="K37" i="50"/>
  <c r="M37" i="50" s="1"/>
  <c r="Q37" i="50"/>
  <c r="T37" i="50"/>
  <c r="W37" i="50"/>
  <c r="Y37" i="50"/>
  <c r="Z37" i="50"/>
  <c r="AA37" i="50"/>
  <c r="AB37" i="50"/>
  <c r="AC37" i="50"/>
  <c r="B38" i="50"/>
  <c r="C38" i="50"/>
  <c r="D38" i="50" s="1"/>
  <c r="E38" i="50"/>
  <c r="F38" i="50"/>
  <c r="G38" i="50"/>
  <c r="I38" i="50"/>
  <c r="K38" i="50"/>
  <c r="O38" i="50" s="1"/>
  <c r="Q38" i="50"/>
  <c r="T38" i="50"/>
  <c r="W38" i="50"/>
  <c r="Y38" i="50"/>
  <c r="Z38" i="50"/>
  <c r="AA38" i="50"/>
  <c r="AB38" i="50"/>
  <c r="AC38" i="50"/>
  <c r="B39" i="50"/>
  <c r="C39" i="50"/>
  <c r="D39" i="50" s="1"/>
  <c r="E39" i="50"/>
  <c r="F39" i="50"/>
  <c r="G39" i="50"/>
  <c r="I39" i="50"/>
  <c r="K39" i="50"/>
  <c r="M39" i="50" s="1"/>
  <c r="Q39" i="50"/>
  <c r="T39" i="50"/>
  <c r="W39" i="50"/>
  <c r="Y39" i="50"/>
  <c r="Z39" i="50"/>
  <c r="AA39" i="50"/>
  <c r="AB39" i="50"/>
  <c r="AC39" i="50"/>
  <c r="B40" i="50"/>
  <c r="C40" i="50"/>
  <c r="D40" i="50" s="1"/>
  <c r="E40" i="50"/>
  <c r="F40" i="50"/>
  <c r="G40" i="50"/>
  <c r="I40" i="50"/>
  <c r="K40" i="50"/>
  <c r="M40" i="50" s="1"/>
  <c r="Q40" i="50"/>
  <c r="T40" i="50"/>
  <c r="W40" i="50"/>
  <c r="Y40" i="50"/>
  <c r="Z40" i="50"/>
  <c r="AA40" i="50"/>
  <c r="AB40" i="50"/>
  <c r="AC40" i="50"/>
  <c r="B41" i="50"/>
  <c r="C41" i="50"/>
  <c r="D41" i="50" s="1"/>
  <c r="E41" i="50"/>
  <c r="F41" i="50"/>
  <c r="G41" i="50"/>
  <c r="I41" i="50"/>
  <c r="K41" i="50"/>
  <c r="M41" i="50" s="1"/>
  <c r="Q41" i="50"/>
  <c r="T41" i="50"/>
  <c r="W41" i="50"/>
  <c r="Y41" i="50"/>
  <c r="Z41" i="50"/>
  <c r="AA41" i="50"/>
  <c r="AB41" i="50"/>
  <c r="AC41" i="50"/>
  <c r="B42" i="50"/>
  <c r="C42" i="50"/>
  <c r="D42" i="50" s="1"/>
  <c r="E42" i="50"/>
  <c r="F42" i="50"/>
  <c r="G42" i="50"/>
  <c r="I42" i="50"/>
  <c r="K42" i="50"/>
  <c r="O42" i="50" s="1"/>
  <c r="Q42" i="50"/>
  <c r="T42" i="50"/>
  <c r="W42" i="50"/>
  <c r="Y42" i="50"/>
  <c r="Z42" i="50"/>
  <c r="AA42" i="50"/>
  <c r="AB42" i="50"/>
  <c r="AC42" i="50"/>
  <c r="B26" i="50"/>
  <c r="C26" i="50"/>
  <c r="D26" i="50" s="1"/>
  <c r="E26" i="50"/>
  <c r="F26" i="50"/>
  <c r="G26" i="50"/>
  <c r="I26" i="50"/>
  <c r="K26" i="50"/>
  <c r="O26" i="50" s="1"/>
  <c r="Q26" i="50"/>
  <c r="T26" i="50"/>
  <c r="W26" i="50"/>
  <c r="Y26" i="50"/>
  <c r="Z26" i="50"/>
  <c r="AA26" i="50"/>
  <c r="AB26" i="50"/>
  <c r="AC26" i="50"/>
  <c r="B22" i="50"/>
  <c r="C22" i="50"/>
  <c r="D22" i="50" s="1"/>
  <c r="E22" i="50"/>
  <c r="F22" i="50"/>
  <c r="G22" i="50"/>
  <c r="I22" i="50"/>
  <c r="K22" i="50"/>
  <c r="O22" i="50" s="1"/>
  <c r="Q22" i="50"/>
  <c r="T22" i="50"/>
  <c r="W22" i="50"/>
  <c r="Y22" i="50"/>
  <c r="Z22" i="50"/>
  <c r="AA22" i="50"/>
  <c r="AB22" i="50"/>
  <c r="AC22" i="50"/>
  <c r="B23" i="50"/>
  <c r="C23" i="50"/>
  <c r="D23" i="50" s="1"/>
  <c r="E23" i="50"/>
  <c r="F23" i="50"/>
  <c r="G23" i="50"/>
  <c r="I23" i="50"/>
  <c r="K23" i="50"/>
  <c r="O23" i="50" s="1"/>
  <c r="Q23" i="50"/>
  <c r="T23" i="50"/>
  <c r="W23" i="50"/>
  <c r="Y23" i="50"/>
  <c r="Z23" i="50"/>
  <c r="AA23" i="50"/>
  <c r="AB23" i="50"/>
  <c r="AC23" i="50"/>
  <c r="B24" i="50"/>
  <c r="C24" i="50"/>
  <c r="D24" i="50" s="1"/>
  <c r="E24" i="50"/>
  <c r="F24" i="50"/>
  <c r="G24" i="50"/>
  <c r="I24" i="50"/>
  <c r="K24" i="50"/>
  <c r="M24" i="50" s="1"/>
  <c r="Q24" i="50"/>
  <c r="T24" i="50"/>
  <c r="U24" i="50" s="1"/>
  <c r="W24" i="50"/>
  <c r="Y24" i="50"/>
  <c r="Z24" i="50"/>
  <c r="AA24" i="50"/>
  <c r="AB24" i="50"/>
  <c r="AC24" i="50"/>
  <c r="B25" i="50"/>
  <c r="C25" i="50"/>
  <c r="D25" i="50" s="1"/>
  <c r="E25" i="50"/>
  <c r="F25" i="50"/>
  <c r="G25" i="50"/>
  <c r="I25" i="50"/>
  <c r="K25" i="50"/>
  <c r="M25" i="50" s="1"/>
  <c r="Q25" i="50"/>
  <c r="T25" i="50"/>
  <c r="U25" i="50" s="1"/>
  <c r="W25" i="50"/>
  <c r="Y25" i="50"/>
  <c r="Z25" i="50"/>
  <c r="AA25" i="50"/>
  <c r="AB25" i="50"/>
  <c r="AC25" i="50"/>
  <c r="B15" i="50"/>
  <c r="C15" i="50"/>
  <c r="D15" i="50" s="1"/>
  <c r="E15" i="50"/>
  <c r="F15" i="50"/>
  <c r="G15" i="50"/>
  <c r="I15" i="50"/>
  <c r="K15" i="50"/>
  <c r="O15" i="50" s="1"/>
  <c r="Q15" i="50"/>
  <c r="T15" i="50"/>
  <c r="W15" i="50"/>
  <c r="Y15" i="50"/>
  <c r="Z15" i="50"/>
  <c r="AA15" i="50"/>
  <c r="AB15" i="50"/>
  <c r="AC15" i="50"/>
  <c r="B16" i="50"/>
  <c r="C16" i="50"/>
  <c r="D16" i="50" s="1"/>
  <c r="E16" i="50"/>
  <c r="F16" i="50"/>
  <c r="G16" i="50"/>
  <c r="I16" i="50"/>
  <c r="K16" i="50"/>
  <c r="M16" i="50" s="1"/>
  <c r="Q16" i="50"/>
  <c r="T16" i="50"/>
  <c r="W16" i="50"/>
  <c r="Y16" i="50"/>
  <c r="Z16" i="50"/>
  <c r="AA16" i="50"/>
  <c r="AB16" i="50"/>
  <c r="AC16" i="50"/>
  <c r="B17" i="50"/>
  <c r="C17" i="50"/>
  <c r="D17" i="50" s="1"/>
  <c r="E17" i="50"/>
  <c r="F17" i="50"/>
  <c r="G17" i="50"/>
  <c r="I17" i="50"/>
  <c r="K17" i="50"/>
  <c r="O17" i="50" s="1"/>
  <c r="Q17" i="50"/>
  <c r="T17" i="50"/>
  <c r="W17" i="50"/>
  <c r="Y17" i="50"/>
  <c r="Z17" i="50"/>
  <c r="AA17" i="50"/>
  <c r="AB17" i="50"/>
  <c r="AC17" i="50"/>
  <c r="B18" i="50"/>
  <c r="C18" i="50"/>
  <c r="D18" i="50" s="1"/>
  <c r="E18" i="50"/>
  <c r="F18" i="50"/>
  <c r="G18" i="50"/>
  <c r="I18" i="50"/>
  <c r="K18" i="50"/>
  <c r="M18" i="50" s="1"/>
  <c r="Q18" i="50"/>
  <c r="T18" i="50"/>
  <c r="W18" i="50"/>
  <c r="Y18" i="50"/>
  <c r="Z18" i="50"/>
  <c r="AA18" i="50"/>
  <c r="AB18" i="50"/>
  <c r="AC18" i="50"/>
  <c r="B19" i="50"/>
  <c r="C19" i="50"/>
  <c r="D19" i="50" s="1"/>
  <c r="E19" i="50"/>
  <c r="F19" i="50"/>
  <c r="G19" i="50"/>
  <c r="I19" i="50"/>
  <c r="K19" i="50"/>
  <c r="O19" i="50" s="1"/>
  <c r="Q19" i="50"/>
  <c r="T19" i="50"/>
  <c r="W19" i="50"/>
  <c r="Y19" i="50"/>
  <c r="Z19" i="50"/>
  <c r="AA19" i="50"/>
  <c r="AB19" i="50"/>
  <c r="AC19" i="50"/>
  <c r="B20" i="50"/>
  <c r="C20" i="50"/>
  <c r="D20" i="50" s="1"/>
  <c r="E20" i="50"/>
  <c r="F20" i="50"/>
  <c r="G20" i="50"/>
  <c r="I20" i="50"/>
  <c r="K20" i="50"/>
  <c r="M20" i="50" s="1"/>
  <c r="Q20" i="50"/>
  <c r="T20" i="50"/>
  <c r="W20" i="50"/>
  <c r="Y20" i="50"/>
  <c r="Z20" i="50"/>
  <c r="AA20" i="50"/>
  <c r="AB20" i="50"/>
  <c r="AC20" i="50"/>
  <c r="B21" i="50"/>
  <c r="C21" i="50"/>
  <c r="D21" i="50" s="1"/>
  <c r="E21" i="50"/>
  <c r="F21" i="50"/>
  <c r="G21" i="50"/>
  <c r="I21" i="50"/>
  <c r="K21" i="50"/>
  <c r="O21" i="50" s="1"/>
  <c r="Q21" i="50"/>
  <c r="T21" i="50"/>
  <c r="W21" i="50"/>
  <c r="Y21" i="50"/>
  <c r="Z21" i="50"/>
  <c r="AA21" i="50"/>
  <c r="AB21" i="50"/>
  <c r="AC21" i="50"/>
  <c r="B14" i="50"/>
  <c r="C14" i="50"/>
  <c r="D14" i="50" s="1"/>
  <c r="E14" i="50"/>
  <c r="F14" i="50"/>
  <c r="G14" i="50"/>
  <c r="I14" i="50"/>
  <c r="K14" i="50"/>
  <c r="M14" i="50" s="1"/>
  <c r="Q14" i="50"/>
  <c r="T14" i="50"/>
  <c r="W14" i="50"/>
  <c r="Y14" i="50"/>
  <c r="Z14" i="50"/>
  <c r="AA14" i="50"/>
  <c r="AB14" i="50"/>
  <c r="AC14" i="50"/>
  <c r="B10" i="50"/>
  <c r="C10" i="50"/>
  <c r="D10" i="50" s="1"/>
  <c r="E10" i="50"/>
  <c r="F10" i="50"/>
  <c r="G10" i="50"/>
  <c r="I10" i="50"/>
  <c r="K10" i="50"/>
  <c r="M10" i="50" s="1"/>
  <c r="Q10" i="50"/>
  <c r="T10" i="50"/>
  <c r="W10" i="50"/>
  <c r="Y10" i="50"/>
  <c r="Z10" i="50"/>
  <c r="AA10" i="50"/>
  <c r="AB10" i="50"/>
  <c r="AC10" i="50"/>
  <c r="B11" i="50"/>
  <c r="C11" i="50"/>
  <c r="D11" i="50" s="1"/>
  <c r="E11" i="50"/>
  <c r="F11" i="50"/>
  <c r="G11" i="50"/>
  <c r="I11" i="50"/>
  <c r="K11" i="50"/>
  <c r="M11" i="50" s="1"/>
  <c r="Q11" i="50"/>
  <c r="T11" i="50"/>
  <c r="W11" i="50"/>
  <c r="Y11" i="50"/>
  <c r="Z11" i="50"/>
  <c r="AA11" i="50"/>
  <c r="AB11" i="50"/>
  <c r="AC11" i="50"/>
  <c r="B12" i="50"/>
  <c r="C12" i="50"/>
  <c r="D12" i="50" s="1"/>
  <c r="E12" i="50"/>
  <c r="F12" i="50"/>
  <c r="G12" i="50"/>
  <c r="I12" i="50"/>
  <c r="K12" i="50"/>
  <c r="O12" i="50" s="1"/>
  <c r="Q12" i="50"/>
  <c r="T12" i="50"/>
  <c r="W12" i="50"/>
  <c r="Y12" i="50"/>
  <c r="Z12" i="50"/>
  <c r="AA12" i="50"/>
  <c r="AB12" i="50"/>
  <c r="AC12" i="50"/>
  <c r="B13" i="50"/>
  <c r="C13" i="50"/>
  <c r="D13" i="50" s="1"/>
  <c r="E13" i="50"/>
  <c r="F13" i="50"/>
  <c r="G13" i="50"/>
  <c r="I13" i="50"/>
  <c r="K13" i="50"/>
  <c r="O13" i="50" s="1"/>
  <c r="Q13" i="50"/>
  <c r="T13" i="50"/>
  <c r="W13" i="50"/>
  <c r="Y13" i="50"/>
  <c r="Z13" i="50"/>
  <c r="AA13" i="50"/>
  <c r="AB13" i="50"/>
  <c r="AC13" i="50"/>
  <c r="Q41" i="35" l="1"/>
  <c r="U35" i="44"/>
  <c r="U30" i="44"/>
  <c r="U34" i="44"/>
  <c r="S29" i="44"/>
  <c r="U32" i="44"/>
  <c r="U31" i="44"/>
  <c r="U28" i="44"/>
  <c r="U33" i="44"/>
  <c r="U46" i="35"/>
  <c r="U44" i="35"/>
  <c r="U42" i="35"/>
  <c r="U40" i="35"/>
  <c r="U36" i="35"/>
  <c r="S46" i="35"/>
  <c r="S44" i="35"/>
  <c r="S42" i="35"/>
  <c r="S40" i="35"/>
  <c r="S38" i="35"/>
  <c r="S36" i="35"/>
  <c r="U45" i="35"/>
  <c r="U43" i="35"/>
  <c r="U41" i="35"/>
  <c r="U39" i="35"/>
  <c r="U37" i="35"/>
  <c r="U35" i="35"/>
  <c r="F16" i="51"/>
  <c r="Q22" i="2"/>
  <c r="J30" i="2"/>
  <c r="Q28" i="2"/>
  <c r="J29" i="2"/>
  <c r="Q34" i="2"/>
  <c r="J27" i="2"/>
  <c r="Q31" i="2"/>
  <c r="Q24" i="2"/>
  <c r="Q19" i="2"/>
  <c r="Q15" i="2"/>
  <c r="AI50" i="51"/>
  <c r="AI46" i="51"/>
  <c r="T21" i="2"/>
  <c r="T36" i="2"/>
  <c r="T107" i="62"/>
  <c r="T221" i="62"/>
  <c r="T31" i="2"/>
  <c r="T28" i="2"/>
  <c r="T16" i="2"/>
  <c r="J17" i="51"/>
  <c r="Q11" i="2"/>
  <c r="T17" i="51"/>
  <c r="T22" i="51"/>
  <c r="H20" i="51"/>
  <c r="J32" i="2"/>
  <c r="T78" i="62"/>
  <c r="J26" i="2"/>
  <c r="AI42" i="51"/>
  <c r="T301" i="62"/>
  <c r="R70" i="62"/>
  <c r="T295" i="62"/>
  <c r="R98" i="62"/>
  <c r="T19" i="51"/>
  <c r="R225" i="62"/>
  <c r="T103" i="62"/>
  <c r="T132" i="62"/>
  <c r="R210" i="62"/>
  <c r="J19" i="51"/>
  <c r="R131" i="62"/>
  <c r="T159" i="62"/>
  <c r="T299" i="62"/>
  <c r="T293" i="62"/>
  <c r="T23" i="51"/>
  <c r="T16" i="51"/>
  <c r="T168" i="62"/>
  <c r="R161" i="62"/>
  <c r="R202" i="62"/>
  <c r="T287" i="62"/>
  <c r="R25" i="62"/>
  <c r="T21" i="51"/>
  <c r="T123" i="62"/>
  <c r="T297" i="62"/>
  <c r="AI48" i="51"/>
  <c r="F23" i="51"/>
  <c r="T18" i="51"/>
  <c r="T20" i="51"/>
  <c r="J18" i="51"/>
  <c r="H21" i="51"/>
  <c r="T83" i="62"/>
  <c r="F17" i="51"/>
  <c r="W16" i="51"/>
  <c r="R114" i="62"/>
  <c r="AB32" i="2"/>
  <c r="AB13" i="2"/>
  <c r="AB23" i="2"/>
  <c r="T35" i="2"/>
  <c r="T20" i="2"/>
  <c r="H16" i="51"/>
  <c r="T12" i="2"/>
  <c r="J21" i="51"/>
  <c r="F19" i="51"/>
  <c r="H18" i="51"/>
  <c r="T82" i="62"/>
  <c r="T102" i="62"/>
  <c r="R97" i="62"/>
  <c r="T213" i="62"/>
  <c r="W20" i="51"/>
  <c r="W22" i="51"/>
  <c r="F21" i="51"/>
  <c r="Q46" i="51"/>
  <c r="R218" i="62"/>
  <c r="T205" i="62"/>
  <c r="H19" i="51"/>
  <c r="J23" i="51"/>
  <c r="R139" i="62"/>
  <c r="T303" i="62"/>
  <c r="AH47" i="51"/>
  <c r="AH43" i="51"/>
  <c r="Q50" i="51"/>
  <c r="J16" i="51"/>
  <c r="W18" i="51"/>
  <c r="T121" i="62"/>
  <c r="T291" i="62"/>
  <c r="T285" i="62"/>
  <c r="R113" i="62"/>
  <c r="T217" i="62"/>
  <c r="T209" i="62"/>
  <c r="R17" i="62"/>
  <c r="Q12" i="2"/>
  <c r="H23" i="51"/>
  <c r="W21" i="51"/>
  <c r="T155" i="62"/>
  <c r="R204" i="62"/>
  <c r="R283" i="62"/>
  <c r="T24" i="2"/>
  <c r="W17" i="51"/>
  <c r="W19" i="51"/>
  <c r="J20" i="51"/>
  <c r="H17" i="51"/>
  <c r="W23" i="51"/>
  <c r="T106" i="62"/>
  <c r="T137" i="62"/>
  <c r="T160" i="62"/>
  <c r="R220" i="62"/>
  <c r="R212" i="62"/>
  <c r="T15" i="2"/>
  <c r="J22" i="51"/>
  <c r="T36" i="62"/>
  <c r="R32" i="49"/>
  <c r="Q33" i="2"/>
  <c r="AH53" i="51"/>
  <c r="O48" i="51"/>
  <c r="H22" i="51"/>
  <c r="T28" i="62"/>
  <c r="T110" i="62"/>
  <c r="R85" i="62"/>
  <c r="T74" i="62"/>
  <c r="R33" i="62"/>
  <c r="T20" i="62"/>
  <c r="T163" i="62"/>
  <c r="T222" i="62"/>
  <c r="T214" i="62"/>
  <c r="T305" i="62"/>
  <c r="T289" i="62"/>
  <c r="R22" i="49"/>
  <c r="R18" i="49"/>
  <c r="P30" i="49"/>
  <c r="R34" i="49"/>
  <c r="R40" i="49"/>
  <c r="R19" i="49"/>
  <c r="R15" i="49"/>
  <c r="R31" i="49"/>
  <c r="R26" i="49"/>
  <c r="R11" i="49"/>
  <c r="P38" i="49"/>
  <c r="R35" i="49"/>
  <c r="R39" i="49"/>
  <c r="R23" i="49"/>
  <c r="R33" i="49"/>
  <c r="R27" i="49"/>
  <c r="R36" i="49"/>
  <c r="R28" i="49"/>
  <c r="R37" i="49"/>
  <c r="R29" i="49"/>
  <c r="P14" i="49"/>
  <c r="R21" i="49"/>
  <c r="R17" i="49"/>
  <c r="R13" i="49"/>
  <c r="R24" i="49"/>
  <c r="R20" i="49"/>
  <c r="R16" i="49"/>
  <c r="R12" i="49"/>
  <c r="P10" i="49"/>
  <c r="T306" i="62"/>
  <c r="T304" i="62"/>
  <c r="T302" i="62"/>
  <c r="T300" i="62"/>
  <c r="T298" i="62"/>
  <c r="T296" i="62"/>
  <c r="T294" i="62"/>
  <c r="T292" i="62"/>
  <c r="T290" i="62"/>
  <c r="T288" i="62"/>
  <c r="T286" i="62"/>
  <c r="T284" i="62"/>
  <c r="T223" i="62"/>
  <c r="T215" i="62"/>
  <c r="T207" i="62"/>
  <c r="T206" i="62"/>
  <c r="T219" i="62"/>
  <c r="T211" i="62"/>
  <c r="T203" i="62"/>
  <c r="T224" i="62"/>
  <c r="T216" i="62"/>
  <c r="T208" i="62"/>
  <c r="R67" i="62"/>
  <c r="T86" i="62"/>
  <c r="R32" i="62"/>
  <c r="R24" i="62"/>
  <c r="R16" i="62"/>
  <c r="T35" i="62"/>
  <c r="T27" i="62"/>
  <c r="T19" i="62"/>
  <c r="R148" i="62"/>
  <c r="T151" i="62"/>
  <c r="T69" i="62"/>
  <c r="R31" i="62"/>
  <c r="R23" i="62"/>
  <c r="R15" i="62"/>
  <c r="T34" i="62"/>
  <c r="T26" i="62"/>
  <c r="T18" i="62"/>
  <c r="T140" i="62"/>
  <c r="T90" i="62"/>
  <c r="T77" i="62"/>
  <c r="R30" i="62"/>
  <c r="R22" i="62"/>
  <c r="R14" i="62"/>
  <c r="R94" i="62"/>
  <c r="R105" i="62"/>
  <c r="R126" i="62"/>
  <c r="T171" i="62"/>
  <c r="T167" i="62"/>
  <c r="R13" i="62"/>
  <c r="R29" i="62"/>
  <c r="R21" i="62"/>
  <c r="T150" i="62"/>
  <c r="T99" i="62"/>
  <c r="T95" i="62"/>
  <c r="R134" i="62"/>
  <c r="T158" i="62"/>
  <c r="R153" i="62"/>
  <c r="T124" i="62"/>
  <c r="T166" i="62"/>
  <c r="T75" i="62"/>
  <c r="T115" i="62"/>
  <c r="T111" i="62"/>
  <c r="R142" i="62"/>
  <c r="T129" i="62"/>
  <c r="R169" i="62"/>
  <c r="T152" i="62"/>
  <c r="T164" i="62"/>
  <c r="T156" i="62"/>
  <c r="T165" i="62"/>
  <c r="T157" i="62"/>
  <c r="T149" i="62"/>
  <c r="T170" i="62"/>
  <c r="T162" i="62"/>
  <c r="T154" i="62"/>
  <c r="T144" i="62"/>
  <c r="T136" i="62"/>
  <c r="T128" i="62"/>
  <c r="T141" i="62"/>
  <c r="T133" i="62"/>
  <c r="T125" i="62"/>
  <c r="T138" i="62"/>
  <c r="T130" i="62"/>
  <c r="T122" i="62"/>
  <c r="T143" i="62"/>
  <c r="T135" i="62"/>
  <c r="T127" i="62"/>
  <c r="T112" i="62"/>
  <c r="T104" i="62"/>
  <c r="T96" i="62"/>
  <c r="T117" i="62"/>
  <c r="T109" i="62"/>
  <c r="T101" i="62"/>
  <c r="T116" i="62"/>
  <c r="T108" i="62"/>
  <c r="T100" i="62"/>
  <c r="T88" i="62"/>
  <c r="T80" i="62"/>
  <c r="T72" i="62"/>
  <c r="T87" i="62"/>
  <c r="T79" i="62"/>
  <c r="T71" i="62"/>
  <c r="T84" i="62"/>
  <c r="T76" i="62"/>
  <c r="T68" i="62"/>
  <c r="T89" i="62"/>
  <c r="T81" i="62"/>
  <c r="T73" i="62"/>
  <c r="R40" i="62"/>
  <c r="T60" i="62"/>
  <c r="T52" i="62"/>
  <c r="T44" i="62"/>
  <c r="R56" i="62"/>
  <c r="R48" i="62"/>
  <c r="T63" i="62"/>
  <c r="T59" i="62"/>
  <c r="T55" i="62"/>
  <c r="T51" i="62"/>
  <c r="T47" i="62"/>
  <c r="T43" i="62"/>
  <c r="T62" i="62"/>
  <c r="T58" i="62"/>
  <c r="T54" i="62"/>
  <c r="T50" i="62"/>
  <c r="T46" i="62"/>
  <c r="T42" i="62"/>
  <c r="T61" i="62"/>
  <c r="T57" i="62"/>
  <c r="T53" i="62"/>
  <c r="T49" i="62"/>
  <c r="T45" i="62"/>
  <c r="T41" i="62"/>
  <c r="AI52" i="51"/>
  <c r="AH50" i="51"/>
  <c r="AH46" i="51"/>
  <c r="AI44" i="51"/>
  <c r="AH32" i="51"/>
  <c r="AH45" i="51"/>
  <c r="AH44" i="51"/>
  <c r="AH41" i="51"/>
  <c r="Q47" i="51"/>
  <c r="Q42" i="51"/>
  <c r="AH52" i="51"/>
  <c r="AI51" i="51"/>
  <c r="AI41" i="51"/>
  <c r="O40" i="51"/>
  <c r="AH51" i="51"/>
  <c r="AI47" i="51"/>
  <c r="Q52" i="51"/>
  <c r="Q44" i="51"/>
  <c r="Q49" i="51"/>
  <c r="Q41" i="51"/>
  <c r="Q51" i="51"/>
  <c r="Q43" i="51"/>
  <c r="Q53" i="51"/>
  <c r="Q45" i="51"/>
  <c r="AI49" i="51"/>
  <c r="AH42" i="51"/>
  <c r="AI43" i="51"/>
  <c r="AI45" i="51"/>
  <c r="AH49" i="51"/>
  <c r="AI53" i="51"/>
  <c r="AH48" i="51"/>
  <c r="Q38" i="51"/>
  <c r="AI31" i="51"/>
  <c r="AH31" i="51"/>
  <c r="AI38" i="51"/>
  <c r="AI34" i="51"/>
  <c r="Q23" i="51"/>
  <c r="AH17" i="51"/>
  <c r="AI32" i="51"/>
  <c r="AI22" i="51"/>
  <c r="AI37" i="51"/>
  <c r="AF33" i="2"/>
  <c r="AF25" i="2"/>
  <c r="AH22" i="51"/>
  <c r="AH37" i="51"/>
  <c r="O33" i="51"/>
  <c r="AI36" i="51"/>
  <c r="O35" i="51"/>
  <c r="O31" i="51"/>
  <c r="AI35" i="51"/>
  <c r="Q32" i="51"/>
  <c r="AI16" i="51"/>
  <c r="O37" i="51"/>
  <c r="AH35" i="51"/>
  <c r="AH38" i="51"/>
  <c r="AI33" i="51"/>
  <c r="Q36" i="51"/>
  <c r="AH33" i="51"/>
  <c r="AH36" i="51"/>
  <c r="Q34" i="51"/>
  <c r="AH34" i="51"/>
  <c r="AI19" i="51"/>
  <c r="AH16" i="51"/>
  <c r="AF44" i="48"/>
  <c r="O22" i="51"/>
  <c r="AH44" i="48"/>
  <c r="AF43" i="16"/>
  <c r="AG42" i="16"/>
  <c r="Q18" i="51"/>
  <c r="AI21" i="51"/>
  <c r="AH20" i="51"/>
  <c r="AI23" i="51"/>
  <c r="O16" i="51"/>
  <c r="AD16" i="2"/>
  <c r="AI20" i="51"/>
  <c r="AI17" i="51"/>
  <c r="O20" i="51"/>
  <c r="AH23" i="51"/>
  <c r="AI18" i="51"/>
  <c r="Q21" i="51"/>
  <c r="AH18" i="51"/>
  <c r="AH21" i="51"/>
  <c r="Q19" i="51"/>
  <c r="AH19" i="51"/>
  <c r="Q17" i="51"/>
  <c r="AH26" i="48"/>
  <c r="W24" i="48"/>
  <c r="AF42" i="48"/>
  <c r="U44" i="48"/>
  <c r="P24" i="48"/>
  <c r="AH42" i="48"/>
  <c r="U42" i="48"/>
  <c r="S26" i="48"/>
  <c r="N26" i="48"/>
  <c r="X24" i="48"/>
  <c r="AF24" i="48"/>
  <c r="Q24" i="48"/>
  <c r="W26" i="48"/>
  <c r="U24" i="48"/>
  <c r="AF26" i="48"/>
  <c r="J18" i="2"/>
  <c r="J13" i="2"/>
  <c r="AF31" i="2"/>
  <c r="AF29" i="2"/>
  <c r="AF35" i="2"/>
  <c r="AF26" i="2"/>
  <c r="AF10" i="2"/>
  <c r="J11" i="2"/>
  <c r="AD36" i="2"/>
  <c r="AD26" i="2"/>
  <c r="AG74" i="16"/>
  <c r="AD17" i="2"/>
  <c r="AD10" i="2"/>
  <c r="T25" i="2"/>
  <c r="AG72" i="16"/>
  <c r="AF21" i="2"/>
  <c r="AB19" i="2"/>
  <c r="J17" i="2"/>
  <c r="T11" i="2"/>
  <c r="AG44" i="16"/>
  <c r="AF18" i="2"/>
  <c r="AD21" i="2"/>
  <c r="AG75" i="16"/>
  <c r="AD20" i="2"/>
  <c r="AF44" i="16"/>
  <c r="Q18" i="2"/>
  <c r="T33" i="2"/>
  <c r="T19" i="2"/>
  <c r="AF12" i="2"/>
  <c r="AF20" i="2"/>
  <c r="AF13" i="2"/>
  <c r="AD25" i="2"/>
  <c r="C40" i="2"/>
  <c r="AF14" i="2"/>
  <c r="AD27" i="2"/>
  <c r="J25" i="2"/>
  <c r="Q23" i="2"/>
  <c r="Q14" i="2"/>
  <c r="J23" i="2"/>
  <c r="J14" i="2"/>
  <c r="AD13" i="2"/>
  <c r="AB35" i="2"/>
  <c r="AD35" i="2"/>
  <c r="AD34" i="2"/>
  <c r="AB20" i="2"/>
  <c r="AB17" i="2"/>
  <c r="Q16" i="2"/>
  <c r="C42" i="2"/>
  <c r="AF22" i="2"/>
  <c r="J33" i="2"/>
  <c r="Q32" i="2"/>
  <c r="T30" i="2"/>
  <c r="AD22" i="2"/>
  <c r="AF16" i="2"/>
  <c r="AF36" i="2"/>
  <c r="AD29" i="2"/>
  <c r="AD18" i="2"/>
  <c r="AB15" i="2"/>
  <c r="J15" i="2"/>
  <c r="AB12" i="2"/>
  <c r="AF27" i="2"/>
  <c r="Q36" i="2"/>
  <c r="J21" i="2"/>
  <c r="T17" i="2"/>
  <c r="AB11" i="2"/>
  <c r="J36" i="2"/>
  <c r="AB29" i="2"/>
  <c r="AF28" i="2"/>
  <c r="Q27" i="2"/>
  <c r="AB25" i="2"/>
  <c r="AF24" i="2"/>
  <c r="AF17" i="2"/>
  <c r="AD14" i="2"/>
  <c r="Q35" i="2"/>
  <c r="T34" i="2"/>
  <c r="Q26" i="2"/>
  <c r="AB24" i="2"/>
  <c r="AB21" i="2"/>
  <c r="Q20" i="2"/>
  <c r="T13" i="2"/>
  <c r="C41" i="2"/>
  <c r="AD24" i="2"/>
  <c r="AD12" i="2"/>
  <c r="AD28" i="2"/>
  <c r="T26" i="2"/>
  <c r="Q25" i="2"/>
  <c r="J24" i="2"/>
  <c r="T22" i="2"/>
  <c r="Q21" i="2"/>
  <c r="J20" i="2"/>
  <c r="T18" i="2"/>
  <c r="Q17" i="2"/>
  <c r="J16" i="2"/>
  <c r="T14" i="2"/>
  <c r="Q13" i="2"/>
  <c r="J12" i="2"/>
  <c r="AD33" i="2"/>
  <c r="Q29" i="2"/>
  <c r="AB28" i="2"/>
  <c r="J28" i="2"/>
  <c r="AB33" i="2"/>
  <c r="J31" i="2"/>
  <c r="C36" i="2"/>
  <c r="AB31" i="2"/>
  <c r="AF23" i="2"/>
  <c r="AF19" i="2"/>
  <c r="AF15" i="2"/>
  <c r="AF11" i="2"/>
  <c r="J34" i="2"/>
  <c r="AF32" i="2"/>
  <c r="AB26" i="2"/>
  <c r="AB22" i="2"/>
  <c r="AB18" i="2"/>
  <c r="AB14" i="2"/>
  <c r="AF72" i="16"/>
  <c r="AF30" i="2"/>
  <c r="Q30" i="2"/>
  <c r="AD23" i="2"/>
  <c r="AD19" i="2"/>
  <c r="AD15" i="2"/>
  <c r="AD11" i="2"/>
  <c r="AF42" i="16"/>
  <c r="AD32" i="2"/>
  <c r="AG43" i="16"/>
  <c r="AG73" i="16"/>
  <c r="AF74" i="16"/>
  <c r="AF75" i="16"/>
  <c r="AF73" i="16"/>
  <c r="AF34" i="2"/>
  <c r="AD31" i="2"/>
  <c r="AD30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C35" i="2"/>
  <c r="E36" i="2"/>
  <c r="E35" i="2"/>
  <c r="U10" i="50"/>
  <c r="U18" i="50"/>
  <c r="U15" i="50"/>
  <c r="H94" i="50"/>
  <c r="H86" i="50"/>
  <c r="AD70" i="50"/>
  <c r="H57" i="50"/>
  <c r="H56" i="50"/>
  <c r="U23" i="50"/>
  <c r="R23" i="50"/>
  <c r="H34" i="50"/>
  <c r="U16" i="50"/>
  <c r="H44" i="50"/>
  <c r="H96" i="50"/>
  <c r="U17" i="50"/>
  <c r="U14" i="50"/>
  <c r="R21" i="50"/>
  <c r="AD132" i="50"/>
  <c r="H37" i="50"/>
  <c r="U11" i="50"/>
  <c r="U19" i="50"/>
  <c r="U22" i="50"/>
  <c r="H40" i="50"/>
  <c r="U20" i="50"/>
  <c r="U12" i="50"/>
  <c r="AE35" i="50"/>
  <c r="U13" i="50"/>
  <c r="U26" i="50"/>
  <c r="H39" i="50"/>
  <c r="AD149" i="50"/>
  <c r="U21" i="50"/>
  <c r="R20" i="50"/>
  <c r="H38" i="50"/>
  <c r="H97" i="50"/>
  <c r="H36" i="50"/>
  <c r="H28" i="50"/>
  <c r="H51" i="50"/>
  <c r="R17" i="50"/>
  <c r="AE122" i="50"/>
  <c r="H61" i="50"/>
  <c r="H116" i="50"/>
  <c r="AD60" i="50"/>
  <c r="H53" i="50"/>
  <c r="AD72" i="50"/>
  <c r="AD39" i="50"/>
  <c r="O115" i="50"/>
  <c r="R14" i="50"/>
  <c r="AD146" i="50"/>
  <c r="AD129" i="50"/>
  <c r="AD120" i="50"/>
  <c r="AD111" i="50"/>
  <c r="O82" i="50"/>
  <c r="AE152" i="50"/>
  <c r="M58" i="50"/>
  <c r="R10" i="50"/>
  <c r="AD73" i="50"/>
  <c r="AD118" i="50"/>
  <c r="AD100" i="50"/>
  <c r="AD152" i="50"/>
  <c r="R16" i="50"/>
  <c r="H95" i="50"/>
  <c r="H87" i="50"/>
  <c r="AD145" i="50"/>
  <c r="AD119" i="50"/>
  <c r="AD101" i="50"/>
  <c r="AE147" i="50"/>
  <c r="H32" i="50"/>
  <c r="R26" i="50"/>
  <c r="R11" i="50"/>
  <c r="AE139" i="50"/>
  <c r="AE33" i="50"/>
  <c r="H62" i="50"/>
  <c r="AE61" i="50"/>
  <c r="R25" i="50"/>
  <c r="AE34" i="50"/>
  <c r="AE32" i="50"/>
  <c r="H99" i="50"/>
  <c r="H66" i="50"/>
  <c r="O32" i="50"/>
  <c r="H54" i="50"/>
  <c r="AD102" i="50"/>
  <c r="AD52" i="50"/>
  <c r="AD43" i="50"/>
  <c r="R24" i="50"/>
  <c r="R19" i="50"/>
  <c r="AD38" i="50"/>
  <c r="AE55" i="50"/>
  <c r="AD44" i="50"/>
  <c r="M98" i="50"/>
  <c r="M97" i="50"/>
  <c r="O75" i="50"/>
  <c r="AD131" i="50"/>
  <c r="R12" i="50"/>
  <c r="AE37" i="50"/>
  <c r="AE146" i="50"/>
  <c r="AE137" i="50"/>
  <c r="R13" i="50"/>
  <c r="AE53" i="50"/>
  <c r="R22" i="50"/>
  <c r="H133" i="50"/>
  <c r="H33" i="50"/>
  <c r="AE31" i="50"/>
  <c r="H48" i="50"/>
  <c r="AD112" i="50"/>
  <c r="H49" i="50"/>
  <c r="AE116" i="50"/>
  <c r="AD59" i="50"/>
  <c r="AD82" i="50"/>
  <c r="O56" i="50"/>
  <c r="AE127" i="50"/>
  <c r="AE59" i="50"/>
  <c r="AE58" i="50"/>
  <c r="H85" i="50"/>
  <c r="H134" i="50"/>
  <c r="H64" i="50"/>
  <c r="O79" i="50"/>
  <c r="AD35" i="50"/>
  <c r="AD95" i="50"/>
  <c r="H14" i="50"/>
  <c r="R15" i="50"/>
  <c r="H29" i="50"/>
  <c r="AE43" i="50"/>
  <c r="R18" i="50"/>
  <c r="AD66" i="50"/>
  <c r="AD88" i="50"/>
  <c r="AD87" i="50"/>
  <c r="AD75" i="50"/>
  <c r="AD74" i="50"/>
  <c r="H41" i="50"/>
  <c r="AE29" i="50"/>
  <c r="H93" i="50"/>
  <c r="AE80" i="50"/>
  <c r="AE69" i="50"/>
  <c r="O124" i="50"/>
  <c r="AD78" i="50"/>
  <c r="H141" i="50"/>
  <c r="O133" i="50"/>
  <c r="AD125" i="50"/>
  <c r="AE62" i="50"/>
  <c r="AD56" i="50"/>
  <c r="AE98" i="50"/>
  <c r="AE95" i="50"/>
  <c r="AE108" i="50"/>
  <c r="M102" i="50"/>
  <c r="M151" i="50"/>
  <c r="H30" i="50"/>
  <c r="AE66" i="50"/>
  <c r="AD45" i="50"/>
  <c r="H91" i="50"/>
  <c r="AE89" i="50"/>
  <c r="AE88" i="50"/>
  <c r="AE73" i="50"/>
  <c r="AE119" i="50"/>
  <c r="AE110" i="50"/>
  <c r="AD108" i="50"/>
  <c r="AD158" i="50"/>
  <c r="AE41" i="50"/>
  <c r="H31" i="50"/>
  <c r="AE30" i="50"/>
  <c r="AE133" i="50"/>
  <c r="AE131" i="50"/>
  <c r="H55" i="50"/>
  <c r="M140" i="50"/>
  <c r="AE135" i="50"/>
  <c r="AD41" i="50"/>
  <c r="AE54" i="50"/>
  <c r="AD51" i="50"/>
  <c r="AD90" i="50"/>
  <c r="AE102" i="50"/>
  <c r="AE153" i="50"/>
  <c r="AD29" i="50"/>
  <c r="AE99" i="50"/>
  <c r="AE81" i="50"/>
  <c r="AE105" i="50"/>
  <c r="O36" i="50"/>
  <c r="M60" i="50"/>
  <c r="O54" i="50"/>
  <c r="H70" i="50"/>
  <c r="AE68" i="50"/>
  <c r="AE121" i="50"/>
  <c r="AE160" i="50"/>
  <c r="AE44" i="50"/>
  <c r="M85" i="50"/>
  <c r="O83" i="50"/>
  <c r="O80" i="50"/>
  <c r="H71" i="50"/>
  <c r="AD67" i="50"/>
  <c r="AD144" i="50"/>
  <c r="AE125" i="50"/>
  <c r="AD121" i="50"/>
  <c r="AE112" i="50"/>
  <c r="AE101" i="50"/>
  <c r="O155" i="50"/>
  <c r="M154" i="50"/>
  <c r="AD40" i="50"/>
  <c r="AE47" i="50"/>
  <c r="AE72" i="50"/>
  <c r="M119" i="50"/>
  <c r="AE97" i="50"/>
  <c r="AE94" i="50"/>
  <c r="O89" i="50"/>
  <c r="AD104" i="50"/>
  <c r="AD63" i="50"/>
  <c r="AD62" i="50"/>
  <c r="AE57" i="50"/>
  <c r="H81" i="50"/>
  <c r="H80" i="50"/>
  <c r="H79" i="50"/>
  <c r="H78" i="50"/>
  <c r="AE141" i="50"/>
  <c r="AE140" i="50"/>
  <c r="O135" i="50"/>
  <c r="AD105" i="50"/>
  <c r="AE39" i="50"/>
  <c r="AD55" i="50"/>
  <c r="H82" i="50"/>
  <c r="AD76" i="50"/>
  <c r="AD137" i="50"/>
  <c r="H101" i="50"/>
  <c r="H139" i="50"/>
  <c r="AD148" i="50"/>
  <c r="O29" i="50"/>
  <c r="M28" i="50"/>
  <c r="O61" i="50"/>
  <c r="M43" i="50"/>
  <c r="AE86" i="50"/>
  <c r="AE85" i="50"/>
  <c r="AD83" i="50"/>
  <c r="M73" i="50"/>
  <c r="O72" i="50"/>
  <c r="O71" i="50"/>
  <c r="AE144" i="50"/>
  <c r="AE118" i="50"/>
  <c r="AE82" i="50"/>
  <c r="AE77" i="50"/>
  <c r="AE75" i="50"/>
  <c r="H125" i="50"/>
  <c r="AE106" i="50"/>
  <c r="AE100" i="50"/>
  <c r="H52" i="50"/>
  <c r="AE45" i="50"/>
  <c r="O93" i="50"/>
  <c r="O92" i="50"/>
  <c r="O91" i="50"/>
  <c r="AD81" i="50"/>
  <c r="AD79" i="50"/>
  <c r="AE78" i="50"/>
  <c r="AD77" i="50"/>
  <c r="AD68" i="50"/>
  <c r="AE129" i="50"/>
  <c r="H108" i="50"/>
  <c r="AD124" i="50"/>
  <c r="AE124" i="50"/>
  <c r="AD122" i="50"/>
  <c r="H112" i="50"/>
  <c r="H111" i="50"/>
  <c r="H110" i="50"/>
  <c r="AD107" i="50"/>
  <c r="AE107" i="50"/>
  <c r="AD106" i="50"/>
  <c r="AD160" i="50"/>
  <c r="AE159" i="50"/>
  <c r="AE157" i="50"/>
  <c r="AD155" i="50"/>
  <c r="AE155" i="50"/>
  <c r="AD64" i="50"/>
  <c r="H60" i="50"/>
  <c r="AD53" i="50"/>
  <c r="H135" i="50"/>
  <c r="H114" i="50"/>
  <c r="M64" i="50"/>
  <c r="AE51" i="50"/>
  <c r="AE48" i="50"/>
  <c r="AE67" i="50"/>
  <c r="AD143" i="50"/>
  <c r="AE143" i="50"/>
  <c r="AD140" i="50"/>
  <c r="AE130" i="50"/>
  <c r="AE128" i="50"/>
  <c r="AE114" i="50"/>
  <c r="AE113" i="50"/>
  <c r="AE111" i="50"/>
  <c r="M100" i="50"/>
  <c r="AD153" i="50"/>
  <c r="AE150" i="50"/>
  <c r="AE148" i="50"/>
  <c r="AE64" i="50"/>
  <c r="AE23" i="50"/>
  <c r="AD36" i="50"/>
  <c r="AD99" i="50"/>
  <c r="H88" i="50"/>
  <c r="O68" i="50"/>
  <c r="AD135" i="50"/>
  <c r="AE134" i="50"/>
  <c r="AD133" i="50"/>
  <c r="AD127" i="50"/>
  <c r="AD113" i="50"/>
  <c r="AD110" i="50"/>
  <c r="O107" i="50"/>
  <c r="O160" i="50"/>
  <c r="AD159" i="50"/>
  <c r="AD151" i="50"/>
  <c r="AD150" i="50"/>
  <c r="AD147" i="50"/>
  <c r="H42" i="50"/>
  <c r="AE63" i="50"/>
  <c r="AD42" i="50"/>
  <c r="O40" i="50"/>
  <c r="AD34" i="50"/>
  <c r="AD32" i="50"/>
  <c r="AD30" i="50"/>
  <c r="O53" i="50"/>
  <c r="AD98" i="50"/>
  <c r="AD97" i="50"/>
  <c r="AE92" i="50"/>
  <c r="AE90" i="50"/>
  <c r="H89" i="50"/>
  <c r="AD138" i="50"/>
  <c r="AD134" i="50"/>
  <c r="O128" i="50"/>
  <c r="H119" i="50"/>
  <c r="H118" i="50"/>
  <c r="AD115" i="50"/>
  <c r="AE115" i="50"/>
  <c r="AD114" i="50"/>
  <c r="H104" i="50"/>
  <c r="H102" i="50"/>
  <c r="M38" i="50"/>
  <c r="AD31" i="50"/>
  <c r="AD28" i="50"/>
  <c r="AE28" i="50"/>
  <c r="AD58" i="50"/>
  <c r="AD57" i="50"/>
  <c r="AD50" i="50"/>
  <c r="O48" i="50"/>
  <c r="O44" i="50"/>
  <c r="AD92" i="50"/>
  <c r="AD91" i="50"/>
  <c r="AD85" i="50"/>
  <c r="AE83" i="50"/>
  <c r="H77" i="50"/>
  <c r="AE74" i="50"/>
  <c r="H72" i="50"/>
  <c r="O67" i="50"/>
  <c r="M143" i="50"/>
  <c r="H122" i="50"/>
  <c r="AE120" i="50"/>
  <c r="AD116" i="50"/>
  <c r="M111" i="50"/>
  <c r="H106" i="50"/>
  <c r="AE104" i="50"/>
  <c r="O153" i="50"/>
  <c r="O148" i="50"/>
  <c r="H20" i="50"/>
  <c r="AE38" i="50"/>
  <c r="AE36" i="50"/>
  <c r="AE56" i="50"/>
  <c r="M50" i="50"/>
  <c r="AD48" i="50"/>
  <c r="AD47" i="50"/>
  <c r="H45" i="50"/>
  <c r="AE91" i="50"/>
  <c r="AE79" i="50"/>
  <c r="H76" i="50"/>
  <c r="O144" i="50"/>
  <c r="AD141" i="50"/>
  <c r="AE138" i="50"/>
  <c r="AD130" i="50"/>
  <c r="AD128" i="50"/>
  <c r="M126" i="50"/>
  <c r="H124" i="50"/>
  <c r="M117" i="50"/>
  <c r="H115" i="50"/>
  <c r="M109" i="50"/>
  <c r="H107" i="50"/>
  <c r="M152" i="50"/>
  <c r="AE151" i="50"/>
  <c r="AE149" i="50"/>
  <c r="H59" i="50"/>
  <c r="H69" i="50"/>
  <c r="M134" i="50"/>
  <c r="M130" i="50"/>
  <c r="H127" i="50"/>
  <c r="O125" i="50"/>
  <c r="M121" i="50"/>
  <c r="O116" i="50"/>
  <c r="M113" i="50"/>
  <c r="O108" i="50"/>
  <c r="M105" i="50"/>
  <c r="AE42" i="50"/>
  <c r="AD37" i="50"/>
  <c r="AE60" i="50"/>
  <c r="AD96" i="50"/>
  <c r="AE96" i="50"/>
  <c r="O88" i="50"/>
  <c r="AE76" i="50"/>
  <c r="AE71" i="50"/>
  <c r="H68" i="50"/>
  <c r="H140" i="50"/>
  <c r="O138" i="50"/>
  <c r="AD136" i="50"/>
  <c r="AE136" i="50"/>
  <c r="H131" i="50"/>
  <c r="H100" i="50"/>
  <c r="AE158" i="50"/>
  <c r="AD157" i="50"/>
  <c r="AD156" i="50"/>
  <c r="AE156" i="50"/>
  <c r="AD54" i="50"/>
  <c r="AE52" i="50"/>
  <c r="H50" i="50"/>
  <c r="O96" i="50"/>
  <c r="AE87" i="50"/>
  <c r="H74" i="50"/>
  <c r="AD71" i="50"/>
  <c r="AE70" i="50"/>
  <c r="AE145" i="50"/>
  <c r="H144" i="50"/>
  <c r="O141" i="50"/>
  <c r="AE132" i="50"/>
  <c r="H126" i="50"/>
  <c r="H117" i="50"/>
  <c r="H109" i="50"/>
  <c r="M159" i="50"/>
  <c r="AD33" i="50"/>
  <c r="O30" i="50"/>
  <c r="AD61" i="50"/>
  <c r="O45" i="50"/>
  <c r="O99" i="50"/>
  <c r="AD93" i="50"/>
  <c r="AD89" i="50"/>
  <c r="AD86" i="50"/>
  <c r="AD80" i="50"/>
  <c r="O76" i="50"/>
  <c r="H73" i="50"/>
  <c r="AD69" i="50"/>
  <c r="H129" i="50"/>
  <c r="H121" i="50"/>
  <c r="H113" i="50"/>
  <c r="H105" i="50"/>
  <c r="M42" i="50"/>
  <c r="AE40" i="50"/>
  <c r="O37" i="50"/>
  <c r="M52" i="50"/>
  <c r="AE50" i="50"/>
  <c r="AD49" i="50"/>
  <c r="AE49" i="50"/>
  <c r="H47" i="50"/>
  <c r="AD94" i="50"/>
  <c r="AE93" i="50"/>
  <c r="O145" i="50"/>
  <c r="AD139" i="50"/>
  <c r="M136" i="50"/>
  <c r="O132" i="50"/>
  <c r="AD126" i="50"/>
  <c r="AE126" i="50"/>
  <c r="H120" i="50"/>
  <c r="AD117" i="50"/>
  <c r="AE117" i="50"/>
  <c r="AD109" i="50"/>
  <c r="AE109" i="50"/>
  <c r="O156" i="50"/>
  <c r="AD154" i="50"/>
  <c r="AE154" i="50"/>
  <c r="M34" i="50"/>
  <c r="H63" i="50"/>
  <c r="M62" i="50"/>
  <c r="H43" i="50"/>
  <c r="M90" i="50"/>
  <c r="M81" i="50"/>
  <c r="O127" i="50"/>
  <c r="O118" i="50"/>
  <c r="O110" i="50"/>
  <c r="O101" i="50"/>
  <c r="O147" i="50"/>
  <c r="H130" i="50"/>
  <c r="H138" i="50"/>
  <c r="O157" i="50"/>
  <c r="O149" i="50"/>
  <c r="H137" i="50"/>
  <c r="H136" i="50"/>
  <c r="O158" i="50"/>
  <c r="O150" i="50"/>
  <c r="H90" i="50"/>
  <c r="H98" i="50"/>
  <c r="H92" i="50"/>
  <c r="H83" i="50"/>
  <c r="O139" i="50"/>
  <c r="O131" i="50"/>
  <c r="O122" i="50"/>
  <c r="O114" i="50"/>
  <c r="O106" i="50"/>
  <c r="O137" i="50"/>
  <c r="O129" i="50"/>
  <c r="O120" i="50"/>
  <c r="O112" i="50"/>
  <c r="O104" i="50"/>
  <c r="O146" i="50"/>
  <c r="H58" i="50"/>
  <c r="H75" i="50"/>
  <c r="H67" i="50"/>
  <c r="O74" i="50"/>
  <c r="O94" i="50"/>
  <c r="O86" i="50"/>
  <c r="O77" i="50"/>
  <c r="O69" i="50"/>
  <c r="O95" i="50"/>
  <c r="O87" i="50"/>
  <c r="O78" i="50"/>
  <c r="O70" i="50"/>
  <c r="H26" i="50"/>
  <c r="O59" i="50"/>
  <c r="O51" i="50"/>
  <c r="H35" i="50"/>
  <c r="O66" i="50"/>
  <c r="O57" i="50"/>
  <c r="O49" i="50"/>
  <c r="O63" i="50"/>
  <c r="O55" i="50"/>
  <c r="O47" i="50"/>
  <c r="O35" i="50"/>
  <c r="O41" i="50"/>
  <c r="O33" i="50"/>
  <c r="O31" i="50"/>
  <c r="O39" i="50"/>
  <c r="M15" i="50"/>
  <c r="AE22" i="50"/>
  <c r="AE25" i="50"/>
  <c r="AD22" i="50"/>
  <c r="AE26" i="50"/>
  <c r="M19" i="50"/>
  <c r="AE24" i="50"/>
  <c r="M26" i="50"/>
  <c r="AE19" i="50"/>
  <c r="M23" i="50"/>
  <c r="AE14" i="50"/>
  <c r="AD19" i="50"/>
  <c r="AE20" i="50"/>
  <c r="AD25" i="50"/>
  <c r="AE15" i="50"/>
  <c r="M22" i="50"/>
  <c r="AD26" i="50"/>
  <c r="AE13" i="50"/>
  <c r="AE12" i="50"/>
  <c r="M17" i="50"/>
  <c r="M21" i="50"/>
  <c r="O16" i="50"/>
  <c r="AD15" i="50"/>
  <c r="AE17" i="50"/>
  <c r="AD18" i="50"/>
  <c r="AE16" i="50"/>
  <c r="AD21" i="50"/>
  <c r="AD17" i="50"/>
  <c r="AD23" i="50"/>
  <c r="AD11" i="50"/>
  <c r="O25" i="50"/>
  <c r="O10" i="50"/>
  <c r="AE21" i="50"/>
  <c r="AD24" i="50"/>
  <c r="O24" i="50"/>
  <c r="AE18" i="50"/>
  <c r="AD16" i="50"/>
  <c r="AD14" i="50"/>
  <c r="AD20" i="50"/>
  <c r="AD12" i="50"/>
  <c r="O20" i="50"/>
  <c r="O11" i="50"/>
  <c r="AD10" i="50"/>
  <c r="O18" i="50"/>
  <c r="M12" i="50"/>
  <c r="AE11" i="50"/>
  <c r="AE10" i="50"/>
  <c r="O14" i="50"/>
  <c r="M13" i="50"/>
  <c r="AD13" i="50"/>
  <c r="K9" i="50"/>
  <c r="M9" i="50" s="1"/>
  <c r="AC9" i="50"/>
  <c r="AB9" i="50"/>
  <c r="AA9" i="50"/>
  <c r="AE11" i="51"/>
  <c r="AF11" i="51"/>
  <c r="AG11" i="51"/>
  <c r="AE12" i="51"/>
  <c r="AF12" i="51"/>
  <c r="AG12" i="51"/>
  <c r="AE13" i="51"/>
  <c r="AF13" i="51"/>
  <c r="AG13" i="51"/>
  <c r="AE14" i="51"/>
  <c r="AF14" i="51"/>
  <c r="AG14" i="51"/>
  <c r="AE15" i="51"/>
  <c r="AF15" i="51"/>
  <c r="AG15" i="51"/>
  <c r="AG10" i="51"/>
  <c r="AF10" i="51"/>
  <c r="AE10" i="51"/>
  <c r="AB11" i="51"/>
  <c r="AC11" i="51"/>
  <c r="AD11" i="51"/>
  <c r="AB12" i="51"/>
  <c r="AC12" i="51"/>
  <c r="AD12" i="51"/>
  <c r="AB13" i="51"/>
  <c r="AC13" i="51"/>
  <c r="AD13" i="51"/>
  <c r="AB14" i="51"/>
  <c r="AC14" i="51"/>
  <c r="AD14" i="51"/>
  <c r="AB15" i="51"/>
  <c r="AC15" i="51"/>
  <c r="AD15" i="51"/>
  <c r="AD10" i="51"/>
  <c r="AC10" i="51"/>
  <c r="AB10" i="51"/>
  <c r="M12" i="51"/>
  <c r="O12" i="51" s="1"/>
  <c r="M13" i="51"/>
  <c r="O13" i="51" s="1"/>
  <c r="M14" i="51"/>
  <c r="O14" i="51" s="1"/>
  <c r="M15" i="51"/>
  <c r="Q15" i="51" s="1"/>
  <c r="M25" i="51"/>
  <c r="O25" i="51" s="1"/>
  <c r="M26" i="51"/>
  <c r="O26" i="51" s="1"/>
  <c r="M27" i="51"/>
  <c r="O27" i="51" s="1"/>
  <c r="M28" i="51"/>
  <c r="Q28" i="51" s="1"/>
  <c r="M29" i="51"/>
  <c r="O29" i="51" s="1"/>
  <c r="M30" i="51"/>
  <c r="O30" i="51" s="1"/>
  <c r="M11" i="51"/>
  <c r="O11" i="51" s="1"/>
  <c r="M10" i="51"/>
  <c r="Q10" i="51" s="1"/>
  <c r="T9" i="46"/>
  <c r="U9" i="46"/>
  <c r="T10" i="46"/>
  <c r="U10" i="46"/>
  <c r="T11" i="46"/>
  <c r="U11" i="46"/>
  <c r="T12" i="46"/>
  <c r="U12" i="46"/>
  <c r="T13" i="46"/>
  <c r="U13" i="46"/>
  <c r="T14" i="46"/>
  <c r="U14" i="46"/>
  <c r="T15" i="46"/>
  <c r="U15" i="46"/>
  <c r="T16" i="46"/>
  <c r="U16" i="46"/>
  <c r="T17" i="46"/>
  <c r="U17" i="46"/>
  <c r="T18" i="46"/>
  <c r="U18" i="46"/>
  <c r="T19" i="46"/>
  <c r="U19" i="46"/>
  <c r="T20" i="46"/>
  <c r="U20" i="46"/>
  <c r="T21" i="46"/>
  <c r="U21" i="46"/>
  <c r="T22" i="46"/>
  <c r="U22" i="46"/>
  <c r="T23" i="46"/>
  <c r="U23" i="46"/>
  <c r="T24" i="46"/>
  <c r="U24" i="46"/>
  <c r="T25" i="46"/>
  <c r="U25" i="46"/>
  <c r="T26" i="46"/>
  <c r="U26" i="46"/>
  <c r="T27" i="46"/>
  <c r="U27" i="46"/>
  <c r="T28" i="46"/>
  <c r="U28" i="46"/>
  <c r="T29" i="46"/>
  <c r="U29" i="46"/>
  <c r="T30" i="46"/>
  <c r="U30" i="46"/>
  <c r="T31" i="46"/>
  <c r="U31" i="46"/>
  <c r="T32" i="46"/>
  <c r="U32" i="46"/>
  <c r="T33" i="46"/>
  <c r="U33" i="46"/>
  <c r="T35" i="46"/>
  <c r="U35" i="46"/>
  <c r="T36" i="46"/>
  <c r="U36" i="46"/>
  <c r="T37" i="46"/>
  <c r="U37" i="46"/>
  <c r="T38" i="46"/>
  <c r="U38" i="46"/>
  <c r="T39" i="46"/>
  <c r="U39" i="46"/>
  <c r="T40" i="46"/>
  <c r="U40" i="46"/>
  <c r="T41" i="46"/>
  <c r="U41" i="46"/>
  <c r="T42" i="46"/>
  <c r="U42" i="46"/>
  <c r="T43" i="46"/>
  <c r="U43" i="46"/>
  <c r="T44" i="46"/>
  <c r="U44" i="46"/>
  <c r="T45" i="46"/>
  <c r="U45" i="46"/>
  <c r="T46" i="46"/>
  <c r="U46" i="46"/>
  <c r="T47" i="46"/>
  <c r="U47" i="46"/>
  <c r="T48" i="46"/>
  <c r="U48" i="46"/>
  <c r="T49" i="46"/>
  <c r="U49" i="46"/>
  <c r="T50" i="46"/>
  <c r="U50" i="46"/>
  <c r="T51" i="46"/>
  <c r="U51" i="46"/>
  <c r="T52" i="46"/>
  <c r="U52" i="46"/>
  <c r="T53" i="46"/>
  <c r="U53" i="46"/>
  <c r="T54" i="46"/>
  <c r="U54" i="46"/>
  <c r="T55" i="46"/>
  <c r="U55" i="46"/>
  <c r="T56" i="46"/>
  <c r="U56" i="46"/>
  <c r="T57" i="46"/>
  <c r="U57" i="46"/>
  <c r="T58" i="46"/>
  <c r="U58" i="46"/>
  <c r="T59" i="46"/>
  <c r="U59" i="46"/>
  <c r="N606" i="62"/>
  <c r="N579" i="62"/>
  <c r="N552" i="62"/>
  <c r="N525" i="62"/>
  <c r="B473" i="62"/>
  <c r="C473" i="62"/>
  <c r="D473" i="62" s="1"/>
  <c r="D471" i="62" s="1"/>
  <c r="E473" i="62"/>
  <c r="F473" i="62"/>
  <c r="G473" i="62" s="1"/>
  <c r="J473" i="62"/>
  <c r="K473" i="62" s="1"/>
  <c r="B474" i="62"/>
  <c r="C474" i="62"/>
  <c r="D474" i="62" s="1"/>
  <c r="E474" i="62"/>
  <c r="F474" i="62"/>
  <c r="G474" i="62" s="1"/>
  <c r="J474" i="62"/>
  <c r="K474" i="62" s="1"/>
  <c r="B475" i="62"/>
  <c r="C475" i="62"/>
  <c r="D475" i="62" s="1"/>
  <c r="E475" i="62"/>
  <c r="F475" i="62"/>
  <c r="G475" i="62" s="1"/>
  <c r="J475" i="62"/>
  <c r="V475" i="62" s="1"/>
  <c r="B476" i="62"/>
  <c r="C476" i="62"/>
  <c r="D476" i="62" s="1"/>
  <c r="E476" i="62"/>
  <c r="F476" i="62"/>
  <c r="G476" i="62" s="1"/>
  <c r="J476" i="62"/>
  <c r="V476" i="62" s="1"/>
  <c r="B446" i="62"/>
  <c r="C446" i="62"/>
  <c r="D446" i="62" s="1"/>
  <c r="D444" i="62" s="1"/>
  <c r="E446" i="62"/>
  <c r="F446" i="62"/>
  <c r="G446" i="62" s="1"/>
  <c r="J446" i="62"/>
  <c r="K446" i="62" s="1"/>
  <c r="B447" i="62"/>
  <c r="C447" i="62"/>
  <c r="D447" i="62" s="1"/>
  <c r="E447" i="62"/>
  <c r="F447" i="62"/>
  <c r="G447" i="62" s="1"/>
  <c r="J447" i="62"/>
  <c r="H447" i="62" s="1"/>
  <c r="B448" i="62"/>
  <c r="C448" i="62"/>
  <c r="D448" i="62" s="1"/>
  <c r="E448" i="62"/>
  <c r="F448" i="62"/>
  <c r="G448" i="62" s="1"/>
  <c r="J448" i="62"/>
  <c r="H448" i="62" s="1"/>
  <c r="B449" i="62"/>
  <c r="C449" i="62"/>
  <c r="D449" i="62" s="1"/>
  <c r="E449" i="62"/>
  <c r="F449" i="62"/>
  <c r="G449" i="62" s="1"/>
  <c r="J449" i="62"/>
  <c r="N449" i="62" s="1"/>
  <c r="B42" i="62"/>
  <c r="C42" i="62"/>
  <c r="E42" i="62"/>
  <c r="F42" i="62"/>
  <c r="G42" i="62" s="1"/>
  <c r="J42" i="62"/>
  <c r="Y42" i="62" s="1"/>
  <c r="B41" i="62"/>
  <c r="C41" i="62"/>
  <c r="E41" i="62"/>
  <c r="F41" i="62"/>
  <c r="G41" i="62" s="1"/>
  <c r="J41" i="62"/>
  <c r="V41" i="62" s="1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391" i="62"/>
  <c r="B420" i="62"/>
  <c r="C420" i="62"/>
  <c r="D420" i="62" s="1"/>
  <c r="B421" i="62"/>
  <c r="C421" i="62"/>
  <c r="D421" i="62" s="1"/>
  <c r="B422" i="62"/>
  <c r="C422" i="62"/>
  <c r="D422" i="62" s="1"/>
  <c r="B423" i="62"/>
  <c r="C423" i="62"/>
  <c r="D423" i="62" s="1"/>
  <c r="B424" i="62"/>
  <c r="C424" i="62"/>
  <c r="D424" i="62" s="1"/>
  <c r="B425" i="62"/>
  <c r="C425" i="62"/>
  <c r="D425" i="62" s="1"/>
  <c r="B426" i="62"/>
  <c r="C426" i="62"/>
  <c r="D426" i="62" s="1"/>
  <c r="B427" i="62"/>
  <c r="C427" i="62"/>
  <c r="D427" i="62" s="1"/>
  <c r="B428" i="62"/>
  <c r="C428" i="62"/>
  <c r="D428" i="62" s="1"/>
  <c r="B429" i="62"/>
  <c r="C429" i="62"/>
  <c r="D429" i="62" s="1"/>
  <c r="B430" i="62"/>
  <c r="C430" i="62"/>
  <c r="D430" i="62" s="1"/>
  <c r="B431" i="62"/>
  <c r="C431" i="62"/>
  <c r="D431" i="62" s="1"/>
  <c r="B432" i="62"/>
  <c r="C432" i="62"/>
  <c r="D432" i="62" s="1"/>
  <c r="B433" i="62"/>
  <c r="C433" i="62"/>
  <c r="D433" i="62" s="1"/>
  <c r="B434" i="62"/>
  <c r="C434" i="62"/>
  <c r="D434" i="62" s="1"/>
  <c r="B435" i="62"/>
  <c r="C435" i="62"/>
  <c r="D435" i="62" s="1"/>
  <c r="B436" i="62"/>
  <c r="C436" i="62"/>
  <c r="D436" i="62" s="1"/>
  <c r="B437" i="62"/>
  <c r="C437" i="62"/>
  <c r="D437" i="62" s="1"/>
  <c r="B438" i="62"/>
  <c r="C438" i="62"/>
  <c r="D438" i="62" s="1"/>
  <c r="B439" i="62"/>
  <c r="C439" i="62"/>
  <c r="D439" i="62" s="1"/>
  <c r="B440" i="62"/>
  <c r="C440" i="62"/>
  <c r="D440" i="62" s="1"/>
  <c r="B441" i="62"/>
  <c r="C441" i="62"/>
  <c r="D441" i="62" s="1"/>
  <c r="B442" i="62"/>
  <c r="C442" i="62"/>
  <c r="D442" i="62" s="1"/>
  <c r="B450" i="62"/>
  <c r="C450" i="62"/>
  <c r="D450" i="62" s="1"/>
  <c r="B451" i="62"/>
  <c r="C451" i="62"/>
  <c r="D451" i="62" s="1"/>
  <c r="B452" i="62"/>
  <c r="C452" i="62"/>
  <c r="D452" i="62" s="1"/>
  <c r="B453" i="62"/>
  <c r="C453" i="62"/>
  <c r="D453" i="62" s="1"/>
  <c r="B454" i="62"/>
  <c r="C454" i="62"/>
  <c r="D454" i="62" s="1"/>
  <c r="B455" i="62"/>
  <c r="C455" i="62"/>
  <c r="D455" i="62" s="1"/>
  <c r="B456" i="62"/>
  <c r="C456" i="62"/>
  <c r="D456" i="62" s="1"/>
  <c r="B457" i="62"/>
  <c r="C457" i="62"/>
  <c r="D457" i="62" s="1"/>
  <c r="B458" i="62"/>
  <c r="C458" i="62"/>
  <c r="D458" i="62" s="1"/>
  <c r="B459" i="62"/>
  <c r="C459" i="62"/>
  <c r="D459" i="62" s="1"/>
  <c r="B460" i="62"/>
  <c r="C460" i="62"/>
  <c r="D460" i="62" s="1"/>
  <c r="B461" i="62"/>
  <c r="C461" i="62"/>
  <c r="D461" i="62" s="1"/>
  <c r="B462" i="62"/>
  <c r="C462" i="62"/>
  <c r="D462" i="62" s="1"/>
  <c r="B463" i="62"/>
  <c r="C463" i="62"/>
  <c r="D463" i="62" s="1"/>
  <c r="B464" i="62"/>
  <c r="C464" i="62"/>
  <c r="D464" i="62" s="1"/>
  <c r="B465" i="62"/>
  <c r="C465" i="62"/>
  <c r="D465" i="62" s="1"/>
  <c r="B466" i="62"/>
  <c r="C466" i="62"/>
  <c r="D466" i="62" s="1"/>
  <c r="B467" i="62"/>
  <c r="C467" i="62"/>
  <c r="D467" i="62" s="1"/>
  <c r="B468" i="62"/>
  <c r="C468" i="62"/>
  <c r="D468" i="62" s="1"/>
  <c r="B469" i="62"/>
  <c r="C469" i="62"/>
  <c r="D469" i="62" s="1"/>
  <c r="B477" i="62"/>
  <c r="C477" i="62"/>
  <c r="D477" i="62" s="1"/>
  <c r="B478" i="62"/>
  <c r="C478" i="62"/>
  <c r="D478" i="62" s="1"/>
  <c r="B479" i="62"/>
  <c r="C479" i="62"/>
  <c r="D479" i="62" s="1"/>
  <c r="B480" i="62"/>
  <c r="C480" i="62"/>
  <c r="D480" i="62" s="1"/>
  <c r="B481" i="62"/>
  <c r="C481" i="62"/>
  <c r="D481" i="62" s="1"/>
  <c r="B482" i="62"/>
  <c r="C482" i="62"/>
  <c r="D482" i="62" s="1"/>
  <c r="B483" i="62"/>
  <c r="C483" i="62"/>
  <c r="D483" i="62" s="1"/>
  <c r="B484" i="62"/>
  <c r="C484" i="62"/>
  <c r="D484" i="62" s="1"/>
  <c r="B485" i="62"/>
  <c r="C485" i="62"/>
  <c r="D485" i="62" s="1"/>
  <c r="B486" i="62"/>
  <c r="C486" i="62"/>
  <c r="D486" i="62" s="1"/>
  <c r="B487" i="62"/>
  <c r="C487" i="62"/>
  <c r="D487" i="62" s="1"/>
  <c r="B488" i="62"/>
  <c r="C488" i="62"/>
  <c r="D488" i="62" s="1"/>
  <c r="B489" i="62"/>
  <c r="C489" i="62"/>
  <c r="D489" i="62" s="1"/>
  <c r="B490" i="62"/>
  <c r="C490" i="62"/>
  <c r="D490" i="62" s="1"/>
  <c r="B491" i="62"/>
  <c r="C491" i="62"/>
  <c r="D491" i="62" s="1"/>
  <c r="B492" i="62"/>
  <c r="C492" i="62"/>
  <c r="D492" i="62" s="1"/>
  <c r="B493" i="62"/>
  <c r="C493" i="62"/>
  <c r="D493" i="62" s="1"/>
  <c r="B494" i="62"/>
  <c r="C494" i="62"/>
  <c r="D494" i="62" s="1"/>
  <c r="B495" i="62"/>
  <c r="C495" i="62"/>
  <c r="D495" i="62" s="1"/>
  <c r="B496" i="62"/>
  <c r="C496" i="62"/>
  <c r="D496" i="62" s="1"/>
  <c r="B500" i="62"/>
  <c r="C500" i="62"/>
  <c r="D500" i="62" s="1"/>
  <c r="D498" i="62" s="1"/>
  <c r="B501" i="62"/>
  <c r="C501" i="62"/>
  <c r="D501" i="62" s="1"/>
  <c r="B502" i="62"/>
  <c r="C502" i="62"/>
  <c r="D502" i="62" s="1"/>
  <c r="B503" i="62"/>
  <c r="C503" i="62"/>
  <c r="D503" i="62" s="1"/>
  <c r="B504" i="62"/>
  <c r="C504" i="62"/>
  <c r="D504" i="62" s="1"/>
  <c r="B505" i="62"/>
  <c r="C505" i="62"/>
  <c r="D505" i="62" s="1"/>
  <c r="B506" i="62"/>
  <c r="C506" i="62"/>
  <c r="D506" i="62" s="1"/>
  <c r="B507" i="62"/>
  <c r="C507" i="62"/>
  <c r="D507" i="62" s="1"/>
  <c r="B508" i="62"/>
  <c r="C508" i="62"/>
  <c r="D508" i="62" s="1"/>
  <c r="B509" i="62"/>
  <c r="C509" i="62"/>
  <c r="D509" i="62" s="1"/>
  <c r="B510" i="62"/>
  <c r="C510" i="62"/>
  <c r="D510" i="62" s="1"/>
  <c r="B511" i="62"/>
  <c r="C511" i="62"/>
  <c r="D511" i="62" s="1"/>
  <c r="B512" i="62"/>
  <c r="C512" i="62"/>
  <c r="D512" i="62" s="1"/>
  <c r="B513" i="62"/>
  <c r="C513" i="62"/>
  <c r="D513" i="62" s="1"/>
  <c r="B514" i="62"/>
  <c r="C514" i="62"/>
  <c r="D514" i="62" s="1"/>
  <c r="B515" i="62"/>
  <c r="C515" i="62"/>
  <c r="D515" i="62" s="1"/>
  <c r="B516" i="62"/>
  <c r="C516" i="62"/>
  <c r="D516" i="62" s="1"/>
  <c r="B517" i="62"/>
  <c r="C517" i="62"/>
  <c r="D517" i="62" s="1"/>
  <c r="B518" i="62"/>
  <c r="C518" i="62"/>
  <c r="D518" i="62" s="1"/>
  <c r="B519" i="62"/>
  <c r="C519" i="62"/>
  <c r="D519" i="62" s="1"/>
  <c r="B520" i="62"/>
  <c r="C520" i="62"/>
  <c r="D520" i="62" s="1"/>
  <c r="B521" i="62"/>
  <c r="C521" i="62"/>
  <c r="D521" i="62" s="1"/>
  <c r="B522" i="62"/>
  <c r="C522" i="62"/>
  <c r="D522" i="62" s="1"/>
  <c r="B523" i="62"/>
  <c r="C523" i="62"/>
  <c r="D523" i="62" s="1"/>
  <c r="B527" i="62"/>
  <c r="C527" i="62"/>
  <c r="D527" i="62" s="1"/>
  <c r="D525" i="62" s="1"/>
  <c r="B528" i="62"/>
  <c r="C528" i="62"/>
  <c r="D528" i="62" s="1"/>
  <c r="B529" i="62"/>
  <c r="C529" i="62"/>
  <c r="D529" i="62" s="1"/>
  <c r="B530" i="62"/>
  <c r="C530" i="62"/>
  <c r="D530" i="62" s="1"/>
  <c r="B531" i="62"/>
  <c r="C531" i="62"/>
  <c r="D531" i="62" s="1"/>
  <c r="B532" i="62"/>
  <c r="C532" i="62"/>
  <c r="D532" i="62" s="1"/>
  <c r="B533" i="62"/>
  <c r="C533" i="62"/>
  <c r="D533" i="62" s="1"/>
  <c r="B534" i="62"/>
  <c r="C534" i="62"/>
  <c r="D534" i="62" s="1"/>
  <c r="B535" i="62"/>
  <c r="C535" i="62"/>
  <c r="D535" i="62" s="1"/>
  <c r="B536" i="62"/>
  <c r="C536" i="62"/>
  <c r="D536" i="62" s="1"/>
  <c r="B537" i="62"/>
  <c r="C537" i="62"/>
  <c r="D537" i="62" s="1"/>
  <c r="B538" i="62"/>
  <c r="C538" i="62"/>
  <c r="D538" i="62" s="1"/>
  <c r="B539" i="62"/>
  <c r="C539" i="62"/>
  <c r="D539" i="62" s="1"/>
  <c r="B540" i="62"/>
  <c r="C540" i="62"/>
  <c r="D540" i="62" s="1"/>
  <c r="B541" i="62"/>
  <c r="C541" i="62"/>
  <c r="D541" i="62" s="1"/>
  <c r="B542" i="62"/>
  <c r="C542" i="62"/>
  <c r="D542" i="62" s="1"/>
  <c r="B543" i="62"/>
  <c r="C543" i="62"/>
  <c r="D543" i="62" s="1"/>
  <c r="B544" i="62"/>
  <c r="C544" i="62"/>
  <c r="D544" i="62" s="1"/>
  <c r="B545" i="62"/>
  <c r="C545" i="62"/>
  <c r="D545" i="62" s="1"/>
  <c r="B546" i="62"/>
  <c r="C546" i="62"/>
  <c r="D546" i="62" s="1"/>
  <c r="B547" i="62"/>
  <c r="C547" i="62"/>
  <c r="D547" i="62" s="1"/>
  <c r="B548" i="62"/>
  <c r="C548" i="62"/>
  <c r="D548" i="62" s="1"/>
  <c r="B549" i="62"/>
  <c r="C549" i="62"/>
  <c r="D549" i="62" s="1"/>
  <c r="B550" i="62"/>
  <c r="C550" i="62"/>
  <c r="D550" i="62" s="1"/>
  <c r="B554" i="62"/>
  <c r="C554" i="62"/>
  <c r="D554" i="62" s="1"/>
  <c r="D552" i="62" s="1"/>
  <c r="B555" i="62"/>
  <c r="C555" i="62"/>
  <c r="D555" i="62" s="1"/>
  <c r="B556" i="62"/>
  <c r="C556" i="62"/>
  <c r="D556" i="62" s="1"/>
  <c r="B557" i="62"/>
  <c r="C557" i="62"/>
  <c r="D557" i="62" s="1"/>
  <c r="B558" i="62"/>
  <c r="C558" i="62"/>
  <c r="D558" i="62" s="1"/>
  <c r="B559" i="62"/>
  <c r="C559" i="62"/>
  <c r="D559" i="62" s="1"/>
  <c r="B560" i="62"/>
  <c r="C560" i="62"/>
  <c r="D560" i="62" s="1"/>
  <c r="B561" i="62"/>
  <c r="C561" i="62"/>
  <c r="D561" i="62" s="1"/>
  <c r="B562" i="62"/>
  <c r="C562" i="62"/>
  <c r="D562" i="62" s="1"/>
  <c r="B563" i="62"/>
  <c r="C563" i="62"/>
  <c r="D563" i="62" s="1"/>
  <c r="B564" i="62"/>
  <c r="C564" i="62"/>
  <c r="D564" i="62" s="1"/>
  <c r="B565" i="62"/>
  <c r="C565" i="62"/>
  <c r="D565" i="62" s="1"/>
  <c r="B566" i="62"/>
  <c r="C566" i="62"/>
  <c r="D566" i="62" s="1"/>
  <c r="B567" i="62"/>
  <c r="C567" i="62"/>
  <c r="D567" i="62" s="1"/>
  <c r="B568" i="62"/>
  <c r="C568" i="62"/>
  <c r="D568" i="62" s="1"/>
  <c r="B569" i="62"/>
  <c r="C569" i="62"/>
  <c r="D569" i="62" s="1"/>
  <c r="B570" i="62"/>
  <c r="C570" i="62"/>
  <c r="D570" i="62" s="1"/>
  <c r="B571" i="62"/>
  <c r="C571" i="62"/>
  <c r="D571" i="62" s="1"/>
  <c r="B572" i="62"/>
  <c r="C572" i="62"/>
  <c r="D572" i="62" s="1"/>
  <c r="B573" i="62"/>
  <c r="C573" i="62"/>
  <c r="D573" i="62" s="1"/>
  <c r="B574" i="62"/>
  <c r="C574" i="62"/>
  <c r="D574" i="62" s="1"/>
  <c r="B575" i="62"/>
  <c r="C575" i="62"/>
  <c r="D575" i="62" s="1"/>
  <c r="B576" i="62"/>
  <c r="C576" i="62"/>
  <c r="D576" i="62" s="1"/>
  <c r="B577" i="62"/>
  <c r="C577" i="62"/>
  <c r="D577" i="62" s="1"/>
  <c r="B581" i="62"/>
  <c r="C581" i="62"/>
  <c r="D581" i="62" s="1"/>
  <c r="D579" i="62" s="1"/>
  <c r="B582" i="62"/>
  <c r="C582" i="62"/>
  <c r="D582" i="62" s="1"/>
  <c r="B583" i="62"/>
  <c r="C583" i="62"/>
  <c r="D583" i="62" s="1"/>
  <c r="B584" i="62"/>
  <c r="C584" i="62"/>
  <c r="D584" i="62" s="1"/>
  <c r="B585" i="62"/>
  <c r="C585" i="62"/>
  <c r="D585" i="62" s="1"/>
  <c r="B586" i="62"/>
  <c r="C586" i="62"/>
  <c r="D586" i="62" s="1"/>
  <c r="B587" i="62"/>
  <c r="C587" i="62"/>
  <c r="D587" i="62" s="1"/>
  <c r="B588" i="62"/>
  <c r="C588" i="62"/>
  <c r="D588" i="62" s="1"/>
  <c r="B589" i="62"/>
  <c r="C589" i="62"/>
  <c r="D589" i="62" s="1"/>
  <c r="B590" i="62"/>
  <c r="C590" i="62"/>
  <c r="D590" i="62" s="1"/>
  <c r="B591" i="62"/>
  <c r="C591" i="62"/>
  <c r="D591" i="62" s="1"/>
  <c r="B592" i="62"/>
  <c r="C592" i="62"/>
  <c r="D592" i="62" s="1"/>
  <c r="B593" i="62"/>
  <c r="C593" i="62"/>
  <c r="D593" i="62" s="1"/>
  <c r="B594" i="62"/>
  <c r="C594" i="62"/>
  <c r="D594" i="62" s="1"/>
  <c r="B595" i="62"/>
  <c r="C595" i="62"/>
  <c r="D595" i="62" s="1"/>
  <c r="B596" i="62"/>
  <c r="C596" i="62"/>
  <c r="D596" i="62" s="1"/>
  <c r="B597" i="62"/>
  <c r="C597" i="62"/>
  <c r="D597" i="62" s="1"/>
  <c r="B598" i="62"/>
  <c r="C598" i="62"/>
  <c r="D598" i="62" s="1"/>
  <c r="B599" i="62"/>
  <c r="C599" i="62"/>
  <c r="D599" i="62" s="1"/>
  <c r="B600" i="62"/>
  <c r="C600" i="62"/>
  <c r="D600" i="62" s="1"/>
  <c r="B601" i="62"/>
  <c r="C601" i="62"/>
  <c r="D601" i="62" s="1"/>
  <c r="B602" i="62"/>
  <c r="C602" i="62"/>
  <c r="D602" i="62" s="1"/>
  <c r="B603" i="62"/>
  <c r="C603" i="62"/>
  <c r="D603" i="62" s="1"/>
  <c r="B604" i="62"/>
  <c r="C604" i="62"/>
  <c r="D604" i="62" s="1"/>
  <c r="B608" i="62"/>
  <c r="C608" i="62"/>
  <c r="D608" i="62" s="1"/>
  <c r="D606" i="62" s="1"/>
  <c r="B609" i="62"/>
  <c r="C609" i="62"/>
  <c r="D609" i="62" s="1"/>
  <c r="B610" i="62"/>
  <c r="C610" i="62"/>
  <c r="D610" i="62" s="1"/>
  <c r="B611" i="62"/>
  <c r="C611" i="62"/>
  <c r="D611" i="62" s="1"/>
  <c r="B612" i="62"/>
  <c r="C612" i="62"/>
  <c r="D612" i="62" s="1"/>
  <c r="B613" i="62"/>
  <c r="C613" i="62"/>
  <c r="D613" i="62" s="1"/>
  <c r="B614" i="62"/>
  <c r="C614" i="62"/>
  <c r="D614" i="62" s="1"/>
  <c r="B615" i="62"/>
  <c r="C615" i="62"/>
  <c r="D615" i="62" s="1"/>
  <c r="B616" i="62"/>
  <c r="C616" i="62"/>
  <c r="D616" i="62" s="1"/>
  <c r="B617" i="62"/>
  <c r="C617" i="62"/>
  <c r="D617" i="62" s="1"/>
  <c r="B618" i="62"/>
  <c r="C618" i="62"/>
  <c r="D618" i="62" s="1"/>
  <c r="B619" i="62"/>
  <c r="C619" i="62"/>
  <c r="D619" i="62" s="1"/>
  <c r="B620" i="62"/>
  <c r="C620" i="62"/>
  <c r="D620" i="62" s="1"/>
  <c r="B621" i="62"/>
  <c r="C621" i="62"/>
  <c r="D621" i="62" s="1"/>
  <c r="B622" i="62"/>
  <c r="C622" i="62"/>
  <c r="D622" i="62" s="1"/>
  <c r="B623" i="62"/>
  <c r="C623" i="62"/>
  <c r="D623" i="62" s="1"/>
  <c r="B624" i="62"/>
  <c r="C624" i="62"/>
  <c r="D624" i="62" s="1"/>
  <c r="B625" i="62"/>
  <c r="C625" i="62"/>
  <c r="D625" i="62" s="1"/>
  <c r="B626" i="62"/>
  <c r="C626" i="62"/>
  <c r="D626" i="62" s="1"/>
  <c r="B627" i="62"/>
  <c r="C627" i="62"/>
  <c r="D627" i="62" s="1"/>
  <c r="B628" i="62"/>
  <c r="C628" i="62"/>
  <c r="D628" i="62" s="1"/>
  <c r="B629" i="62"/>
  <c r="C629" i="62"/>
  <c r="D629" i="62" s="1"/>
  <c r="B630" i="62"/>
  <c r="C630" i="62"/>
  <c r="D630" i="62" s="1"/>
  <c r="B631" i="62"/>
  <c r="C631" i="62"/>
  <c r="D631" i="62" s="1"/>
  <c r="B632" i="62"/>
  <c r="C632" i="62"/>
  <c r="D632" i="62" s="1"/>
  <c r="B633" i="62"/>
  <c r="C633" i="62"/>
  <c r="D633" i="62" s="1"/>
  <c r="B634" i="62"/>
  <c r="C634" i="62"/>
  <c r="D634" i="62" s="1"/>
  <c r="B635" i="62"/>
  <c r="C635" i="62"/>
  <c r="D635" i="62" s="1"/>
  <c r="B636" i="62"/>
  <c r="C636" i="62"/>
  <c r="D636" i="62" s="1"/>
  <c r="B637" i="62"/>
  <c r="C637" i="62"/>
  <c r="D637" i="62" s="1"/>
  <c r="B638" i="62"/>
  <c r="C638" i="62"/>
  <c r="D638" i="62" s="1"/>
  <c r="B639" i="62"/>
  <c r="C639" i="62"/>
  <c r="D639" i="62" s="1"/>
  <c r="B640" i="62"/>
  <c r="C640" i="62"/>
  <c r="D640" i="62" s="1"/>
  <c r="B641" i="62"/>
  <c r="C641" i="62"/>
  <c r="D641" i="62" s="1"/>
  <c r="B642" i="62"/>
  <c r="C642" i="62"/>
  <c r="D642" i="62" s="1"/>
  <c r="B643" i="62"/>
  <c r="C643" i="62"/>
  <c r="D643" i="62" s="1"/>
  <c r="B644" i="62"/>
  <c r="C644" i="62"/>
  <c r="D644" i="62" s="1"/>
  <c r="B645" i="62"/>
  <c r="C645" i="62"/>
  <c r="D645" i="62" s="1"/>
  <c r="B646" i="62"/>
  <c r="C646" i="62"/>
  <c r="D646" i="62" s="1"/>
  <c r="B647" i="62"/>
  <c r="C647" i="62"/>
  <c r="D647" i="62" s="1"/>
  <c r="B648" i="62"/>
  <c r="C648" i="62"/>
  <c r="D648" i="62" s="1"/>
  <c r="B649" i="62"/>
  <c r="C649" i="62"/>
  <c r="D649" i="62" s="1"/>
  <c r="B650" i="62"/>
  <c r="C650" i="62"/>
  <c r="D650" i="62" s="1"/>
  <c r="B651" i="62"/>
  <c r="C651" i="62"/>
  <c r="D651" i="62" s="1"/>
  <c r="B652" i="62"/>
  <c r="C652" i="62"/>
  <c r="D652" i="62" s="1"/>
  <c r="B653" i="62"/>
  <c r="C653" i="62"/>
  <c r="D653" i="62" s="1"/>
  <c r="B654" i="62"/>
  <c r="C654" i="62"/>
  <c r="D654" i="62" s="1"/>
  <c r="B655" i="62"/>
  <c r="C655" i="62"/>
  <c r="D655" i="62" s="1"/>
  <c r="B656" i="62"/>
  <c r="C656" i="62"/>
  <c r="D656" i="62" s="1"/>
  <c r="B657" i="62"/>
  <c r="C657" i="62"/>
  <c r="D657" i="62" s="1"/>
  <c r="B658" i="62"/>
  <c r="C658" i="62"/>
  <c r="D658" i="62" s="1"/>
  <c r="B659" i="62"/>
  <c r="C659" i="62"/>
  <c r="D659" i="62" s="1"/>
  <c r="B660" i="62"/>
  <c r="C660" i="62"/>
  <c r="D660" i="62" s="1"/>
  <c r="B661" i="62"/>
  <c r="C661" i="62"/>
  <c r="D661" i="62" s="1"/>
  <c r="B662" i="62"/>
  <c r="C662" i="62"/>
  <c r="D662" i="62" s="1"/>
  <c r="B663" i="62"/>
  <c r="C663" i="62"/>
  <c r="D663" i="62" s="1"/>
  <c r="B664" i="62"/>
  <c r="C664" i="62"/>
  <c r="D664" i="62" s="1"/>
  <c r="B665" i="62"/>
  <c r="C665" i="62"/>
  <c r="D665" i="62" s="1"/>
  <c r="B666" i="62"/>
  <c r="C666" i="62"/>
  <c r="D666" i="62" s="1"/>
  <c r="B667" i="62"/>
  <c r="C667" i="62"/>
  <c r="D667" i="62" s="1"/>
  <c r="B668" i="62"/>
  <c r="C668" i="62"/>
  <c r="D668" i="62" s="1"/>
  <c r="B669" i="62"/>
  <c r="C669" i="62"/>
  <c r="D669" i="62" s="1"/>
  <c r="B670" i="62"/>
  <c r="C670" i="62"/>
  <c r="D670" i="62" s="1"/>
  <c r="B671" i="62"/>
  <c r="C671" i="62"/>
  <c r="D671" i="62" s="1"/>
  <c r="B672" i="62"/>
  <c r="C672" i="62"/>
  <c r="D672" i="62" s="1"/>
  <c r="B673" i="62"/>
  <c r="C673" i="62"/>
  <c r="D673" i="62" s="1"/>
  <c r="B674" i="62"/>
  <c r="C674" i="62"/>
  <c r="D674" i="62" s="1"/>
  <c r="B675" i="62"/>
  <c r="C675" i="62"/>
  <c r="D675" i="62" s="1"/>
  <c r="B676" i="62"/>
  <c r="C676" i="62"/>
  <c r="D676" i="62" s="1"/>
  <c r="B677" i="62"/>
  <c r="C677" i="62"/>
  <c r="D677" i="62" s="1"/>
  <c r="B678" i="62"/>
  <c r="C678" i="62"/>
  <c r="D678" i="62" s="1"/>
  <c r="B679" i="62"/>
  <c r="C679" i="62"/>
  <c r="D679" i="62" s="1"/>
  <c r="B680" i="62"/>
  <c r="C680" i="62"/>
  <c r="D680" i="62" s="1"/>
  <c r="B681" i="62"/>
  <c r="C681" i="62"/>
  <c r="D681" i="62" s="1"/>
  <c r="B682" i="62"/>
  <c r="C682" i="62"/>
  <c r="D682" i="62" s="1"/>
  <c r="B683" i="62"/>
  <c r="C683" i="62"/>
  <c r="D683" i="62" s="1"/>
  <c r="B684" i="62"/>
  <c r="C684" i="62"/>
  <c r="D684" i="62" s="1"/>
  <c r="B685" i="62"/>
  <c r="C685" i="62"/>
  <c r="D685" i="62" s="1"/>
  <c r="B686" i="62"/>
  <c r="C686" i="62"/>
  <c r="D686" i="62" s="1"/>
  <c r="B687" i="62"/>
  <c r="C687" i="62"/>
  <c r="D687" i="62" s="1"/>
  <c r="B688" i="62"/>
  <c r="C688" i="62"/>
  <c r="D688" i="62" s="1"/>
  <c r="B689" i="62"/>
  <c r="C689" i="62"/>
  <c r="D689" i="62" s="1"/>
  <c r="B690" i="62"/>
  <c r="C690" i="62"/>
  <c r="D690" i="62" s="1"/>
  <c r="B691" i="62"/>
  <c r="C691" i="62"/>
  <c r="D691" i="62" s="1"/>
  <c r="B692" i="62"/>
  <c r="C692" i="62"/>
  <c r="D692" i="62" s="1"/>
  <c r="B693" i="62"/>
  <c r="C693" i="62"/>
  <c r="D693" i="62" s="1"/>
  <c r="B694" i="62"/>
  <c r="C694" i="62"/>
  <c r="D694" i="62" s="1"/>
  <c r="B695" i="62"/>
  <c r="C695" i="62"/>
  <c r="D695" i="62" s="1"/>
  <c r="B696" i="62"/>
  <c r="C696" i="62"/>
  <c r="D696" i="62" s="1"/>
  <c r="B697" i="62"/>
  <c r="C697" i="62"/>
  <c r="D697" i="62" s="1"/>
  <c r="B698" i="62"/>
  <c r="C698" i="62"/>
  <c r="D698" i="62" s="1"/>
  <c r="B699" i="62"/>
  <c r="C699" i="62"/>
  <c r="D699" i="62" s="1"/>
  <c r="B700" i="62"/>
  <c r="C700" i="62"/>
  <c r="D700" i="62" s="1"/>
  <c r="B701" i="62"/>
  <c r="C701" i="62"/>
  <c r="D701" i="62" s="1"/>
  <c r="B702" i="62"/>
  <c r="C702" i="62"/>
  <c r="D702" i="62" s="1"/>
  <c r="B703" i="62"/>
  <c r="C703" i="62"/>
  <c r="D703" i="62" s="1"/>
  <c r="B704" i="62"/>
  <c r="C704" i="62"/>
  <c r="D704" i="62" s="1"/>
  <c r="B705" i="62"/>
  <c r="C705" i="62"/>
  <c r="D705" i="62" s="1"/>
  <c r="B706" i="62"/>
  <c r="C706" i="62"/>
  <c r="D706" i="62" s="1"/>
  <c r="B707" i="62"/>
  <c r="C707" i="62"/>
  <c r="D707" i="62" s="1"/>
  <c r="B708" i="62"/>
  <c r="C708" i="62"/>
  <c r="D708" i="62" s="1"/>
  <c r="B709" i="62"/>
  <c r="C709" i="62"/>
  <c r="D709" i="62" s="1"/>
  <c r="B710" i="62"/>
  <c r="C710" i="62"/>
  <c r="D710" i="62" s="1"/>
  <c r="B711" i="62"/>
  <c r="C711" i="62"/>
  <c r="D711" i="62" s="1"/>
  <c r="B712" i="62"/>
  <c r="C712" i="62"/>
  <c r="D712" i="62" s="1"/>
  <c r="B713" i="62"/>
  <c r="C713" i="62"/>
  <c r="D713" i="62" s="1"/>
  <c r="B714" i="62"/>
  <c r="C714" i="62"/>
  <c r="D714" i="62" s="1"/>
  <c r="B715" i="62"/>
  <c r="C715" i="62"/>
  <c r="D715" i="62" s="1"/>
  <c r="B716" i="62"/>
  <c r="C716" i="62"/>
  <c r="D716" i="62" s="1"/>
  <c r="B717" i="62"/>
  <c r="C717" i="62"/>
  <c r="D717" i="62" s="1"/>
  <c r="B718" i="62"/>
  <c r="C718" i="62"/>
  <c r="D718" i="62" s="1"/>
  <c r="B719" i="62"/>
  <c r="C719" i="62"/>
  <c r="D719" i="62" s="1"/>
  <c r="B720" i="62"/>
  <c r="C720" i="62"/>
  <c r="D720" i="62" s="1"/>
  <c r="B721" i="62"/>
  <c r="C721" i="62"/>
  <c r="D721" i="62" s="1"/>
  <c r="B722" i="62"/>
  <c r="C722" i="62"/>
  <c r="D722" i="62" s="1"/>
  <c r="B723" i="62"/>
  <c r="C723" i="62"/>
  <c r="D723" i="62" s="1"/>
  <c r="B724" i="62"/>
  <c r="C724" i="62"/>
  <c r="D724" i="62" s="1"/>
  <c r="B725" i="62"/>
  <c r="C725" i="62"/>
  <c r="D725" i="62" s="1"/>
  <c r="B726" i="62"/>
  <c r="C726" i="62"/>
  <c r="D726" i="62" s="1"/>
  <c r="B727" i="62"/>
  <c r="C727" i="62"/>
  <c r="D727" i="62" s="1"/>
  <c r="B728" i="62"/>
  <c r="C728" i="62"/>
  <c r="D728" i="62" s="1"/>
  <c r="B729" i="62"/>
  <c r="C729" i="62"/>
  <c r="D729" i="62" s="1"/>
  <c r="B730" i="62"/>
  <c r="C730" i="62"/>
  <c r="D730" i="62" s="1"/>
  <c r="B731" i="62"/>
  <c r="C731" i="62"/>
  <c r="D731" i="62" s="1"/>
  <c r="B732" i="62"/>
  <c r="C732" i="62"/>
  <c r="D732" i="62" s="1"/>
  <c r="B733" i="62"/>
  <c r="C733" i="62"/>
  <c r="D733" i="62" s="1"/>
  <c r="B734" i="62"/>
  <c r="C734" i="62"/>
  <c r="D734" i="62" s="1"/>
  <c r="B735" i="62"/>
  <c r="C735" i="62"/>
  <c r="D735" i="62" s="1"/>
  <c r="B736" i="62"/>
  <c r="C736" i="62"/>
  <c r="D736" i="62" s="1"/>
  <c r="B737" i="62"/>
  <c r="C737" i="62"/>
  <c r="D737" i="62" s="1"/>
  <c r="B738" i="62"/>
  <c r="C738" i="62"/>
  <c r="D738" i="62" s="1"/>
  <c r="B739" i="62"/>
  <c r="C739" i="62"/>
  <c r="D739" i="62" s="1"/>
  <c r="B740" i="62"/>
  <c r="C740" i="62"/>
  <c r="D740" i="62" s="1"/>
  <c r="B741" i="62"/>
  <c r="C741" i="62"/>
  <c r="D741" i="62" s="1"/>
  <c r="B742" i="62"/>
  <c r="C742" i="62"/>
  <c r="D742" i="62" s="1"/>
  <c r="B743" i="62"/>
  <c r="C743" i="62"/>
  <c r="D743" i="62" s="1"/>
  <c r="B744" i="62"/>
  <c r="C744" i="62"/>
  <c r="D744" i="62" s="1"/>
  <c r="B745" i="62"/>
  <c r="C745" i="62"/>
  <c r="D745" i="62" s="1"/>
  <c r="B746" i="62"/>
  <c r="C746" i="62"/>
  <c r="D746" i="62" s="1"/>
  <c r="B747" i="62"/>
  <c r="C747" i="62"/>
  <c r="D747" i="62" s="1"/>
  <c r="B748" i="62"/>
  <c r="C748" i="62"/>
  <c r="D748" i="62" s="1"/>
  <c r="B749" i="62"/>
  <c r="C749" i="62"/>
  <c r="D749" i="62" s="1"/>
  <c r="B750" i="62"/>
  <c r="C750" i="62"/>
  <c r="D750" i="62" s="1"/>
  <c r="B751" i="62"/>
  <c r="C751" i="62"/>
  <c r="D751" i="62" s="1"/>
  <c r="B752" i="62"/>
  <c r="C752" i="62"/>
  <c r="D752" i="62" s="1"/>
  <c r="B753" i="62"/>
  <c r="C753" i="62"/>
  <c r="D753" i="62" s="1"/>
  <c r="B754" i="62"/>
  <c r="C754" i="62"/>
  <c r="D754" i="62" s="1"/>
  <c r="B755" i="62"/>
  <c r="C755" i="62"/>
  <c r="D755" i="62" s="1"/>
  <c r="B756" i="62"/>
  <c r="C756" i="62"/>
  <c r="D756" i="62" s="1"/>
  <c r="B757" i="62"/>
  <c r="C757" i="62"/>
  <c r="D757" i="62" s="1"/>
  <c r="B758" i="62"/>
  <c r="C758" i="62"/>
  <c r="D758" i="62" s="1"/>
  <c r="B759" i="62"/>
  <c r="C759" i="62"/>
  <c r="D759" i="62" s="1"/>
  <c r="B760" i="62"/>
  <c r="C760" i="62"/>
  <c r="D760" i="62" s="1"/>
  <c r="B761" i="62"/>
  <c r="C761" i="62"/>
  <c r="D761" i="62" s="1"/>
  <c r="B762" i="62"/>
  <c r="C762" i="62"/>
  <c r="D762" i="62" s="1"/>
  <c r="B763" i="62"/>
  <c r="C763" i="62"/>
  <c r="D763" i="62" s="1"/>
  <c r="B764" i="62"/>
  <c r="C764" i="62"/>
  <c r="D764" i="62" s="1"/>
  <c r="B765" i="62"/>
  <c r="C765" i="62"/>
  <c r="D765" i="62" s="1"/>
  <c r="B766" i="62"/>
  <c r="C766" i="62"/>
  <c r="D766" i="62" s="1"/>
  <c r="B767" i="62"/>
  <c r="C767" i="62"/>
  <c r="D767" i="62" s="1"/>
  <c r="B768" i="62"/>
  <c r="C768" i="62"/>
  <c r="D768" i="62" s="1"/>
  <c r="B769" i="62"/>
  <c r="C769" i="62"/>
  <c r="D769" i="62" s="1"/>
  <c r="B770" i="62"/>
  <c r="C770" i="62"/>
  <c r="D770" i="62" s="1"/>
  <c r="B771" i="62"/>
  <c r="C771" i="62"/>
  <c r="D771" i="62" s="1"/>
  <c r="B772" i="62"/>
  <c r="C772" i="62"/>
  <c r="D772" i="62" s="1"/>
  <c r="B773" i="62"/>
  <c r="C773" i="62"/>
  <c r="D773" i="62" s="1"/>
  <c r="B774" i="62"/>
  <c r="C774" i="62"/>
  <c r="D774" i="62" s="1"/>
  <c r="B775" i="62"/>
  <c r="C775" i="62"/>
  <c r="D775" i="62" s="1"/>
  <c r="B776" i="62"/>
  <c r="C776" i="62"/>
  <c r="D776" i="62" s="1"/>
  <c r="B777" i="62"/>
  <c r="C777" i="62"/>
  <c r="D777" i="62" s="1"/>
  <c r="B778" i="62"/>
  <c r="C778" i="62"/>
  <c r="D778" i="62" s="1"/>
  <c r="B779" i="62"/>
  <c r="C779" i="62"/>
  <c r="D779" i="62" s="1"/>
  <c r="B780" i="62"/>
  <c r="C780" i="62"/>
  <c r="D780" i="62" s="1"/>
  <c r="B781" i="62"/>
  <c r="C781" i="62"/>
  <c r="D781" i="62" s="1"/>
  <c r="B782" i="62"/>
  <c r="C782" i="62"/>
  <c r="D782" i="62" s="1"/>
  <c r="B783" i="62"/>
  <c r="C783" i="62"/>
  <c r="D783" i="62" s="1"/>
  <c r="B784" i="62"/>
  <c r="C784" i="62"/>
  <c r="D784" i="62" s="1"/>
  <c r="B785" i="62"/>
  <c r="C785" i="62"/>
  <c r="D785" i="62" s="1"/>
  <c r="B786" i="62"/>
  <c r="C786" i="62"/>
  <c r="D786" i="62" s="1"/>
  <c r="B787" i="62"/>
  <c r="C787" i="62"/>
  <c r="D787" i="62" s="1"/>
  <c r="B788" i="62"/>
  <c r="C788" i="62"/>
  <c r="D788" i="62" s="1"/>
  <c r="B789" i="62"/>
  <c r="C789" i="62"/>
  <c r="D789" i="62" s="1"/>
  <c r="B790" i="62"/>
  <c r="C790" i="62"/>
  <c r="D790" i="62" s="1"/>
  <c r="B791" i="62"/>
  <c r="C791" i="62"/>
  <c r="D791" i="62" s="1"/>
  <c r="B792" i="62"/>
  <c r="C792" i="62"/>
  <c r="D792" i="62" s="1"/>
  <c r="B793" i="62"/>
  <c r="C793" i="62"/>
  <c r="D793" i="62" s="1"/>
  <c r="B794" i="62"/>
  <c r="C794" i="62"/>
  <c r="D794" i="62" s="1"/>
  <c r="B795" i="62"/>
  <c r="C795" i="62"/>
  <c r="D795" i="62" s="1"/>
  <c r="B796" i="62"/>
  <c r="C796" i="62"/>
  <c r="D796" i="62" s="1"/>
  <c r="B797" i="62"/>
  <c r="C797" i="62"/>
  <c r="D797" i="62" s="1"/>
  <c r="B798" i="62"/>
  <c r="C798" i="62"/>
  <c r="D798" i="62" s="1"/>
  <c r="B799" i="62"/>
  <c r="C799" i="62"/>
  <c r="D799" i="62" s="1"/>
  <c r="B419" i="62"/>
  <c r="E576" i="62"/>
  <c r="F576" i="62"/>
  <c r="G576" i="62" s="1"/>
  <c r="J576" i="62"/>
  <c r="K576" i="62" s="1"/>
  <c r="E577" i="62"/>
  <c r="F577" i="62"/>
  <c r="G577" i="62" s="1"/>
  <c r="J577" i="62"/>
  <c r="X577" i="62" s="1"/>
  <c r="E581" i="62"/>
  <c r="F581" i="62"/>
  <c r="G581" i="62" s="1"/>
  <c r="J581" i="62"/>
  <c r="K581" i="62" s="1"/>
  <c r="E582" i="62"/>
  <c r="F582" i="62"/>
  <c r="G582" i="62" s="1"/>
  <c r="J582" i="62"/>
  <c r="E583" i="62"/>
  <c r="F583" i="62"/>
  <c r="G583" i="62" s="1"/>
  <c r="J583" i="62"/>
  <c r="E584" i="62"/>
  <c r="F584" i="62"/>
  <c r="G584" i="62" s="1"/>
  <c r="J584" i="62"/>
  <c r="X584" i="62" s="1"/>
  <c r="E585" i="62"/>
  <c r="F585" i="62"/>
  <c r="G585" i="62" s="1"/>
  <c r="J585" i="62"/>
  <c r="K585" i="62" s="1"/>
  <c r="E586" i="62"/>
  <c r="F586" i="62"/>
  <c r="G586" i="62" s="1"/>
  <c r="J586" i="62"/>
  <c r="X586" i="62" s="1"/>
  <c r="E587" i="62"/>
  <c r="F587" i="62"/>
  <c r="G587" i="62" s="1"/>
  <c r="J587" i="62"/>
  <c r="AA587" i="62" s="1"/>
  <c r="E588" i="62"/>
  <c r="F588" i="62"/>
  <c r="G588" i="62" s="1"/>
  <c r="J588" i="62"/>
  <c r="X588" i="62" s="1"/>
  <c r="E589" i="62"/>
  <c r="F589" i="62"/>
  <c r="G589" i="62" s="1"/>
  <c r="J589" i="62"/>
  <c r="K589" i="62" s="1"/>
  <c r="E590" i="62"/>
  <c r="F590" i="62"/>
  <c r="G590" i="62" s="1"/>
  <c r="J590" i="62"/>
  <c r="AA590" i="62" s="1"/>
  <c r="E591" i="62"/>
  <c r="F591" i="62"/>
  <c r="G591" i="62" s="1"/>
  <c r="J591" i="62"/>
  <c r="X591" i="62" s="1"/>
  <c r="E592" i="62"/>
  <c r="F592" i="62"/>
  <c r="G592" i="62" s="1"/>
  <c r="J592" i="62"/>
  <c r="E593" i="62"/>
  <c r="F593" i="62"/>
  <c r="G593" i="62" s="1"/>
  <c r="J593" i="62"/>
  <c r="E594" i="62"/>
  <c r="F594" i="62"/>
  <c r="G594" i="62" s="1"/>
  <c r="J594" i="62"/>
  <c r="V594" i="62" s="1"/>
  <c r="E595" i="62"/>
  <c r="F595" i="62"/>
  <c r="G595" i="62" s="1"/>
  <c r="J595" i="62"/>
  <c r="E596" i="62"/>
  <c r="F596" i="62"/>
  <c r="G596" i="62" s="1"/>
  <c r="J596" i="62"/>
  <c r="AA596" i="62" s="1"/>
  <c r="E597" i="62"/>
  <c r="F597" i="62"/>
  <c r="G597" i="62" s="1"/>
  <c r="J597" i="62"/>
  <c r="K597" i="62" s="1"/>
  <c r="E598" i="62"/>
  <c r="F598" i="62"/>
  <c r="G598" i="62" s="1"/>
  <c r="J598" i="62"/>
  <c r="X598" i="62" s="1"/>
  <c r="E599" i="62"/>
  <c r="F599" i="62"/>
  <c r="G599" i="62" s="1"/>
  <c r="J599" i="62"/>
  <c r="K599" i="62" s="1"/>
  <c r="E600" i="62"/>
  <c r="F600" i="62"/>
  <c r="G600" i="62" s="1"/>
  <c r="J600" i="62"/>
  <c r="E601" i="62"/>
  <c r="F601" i="62"/>
  <c r="G601" i="62" s="1"/>
  <c r="J601" i="62"/>
  <c r="K601" i="62" s="1"/>
  <c r="E602" i="62"/>
  <c r="F602" i="62"/>
  <c r="G602" i="62" s="1"/>
  <c r="J602" i="62"/>
  <c r="X602" i="62" s="1"/>
  <c r="E603" i="62"/>
  <c r="F603" i="62"/>
  <c r="G603" i="62" s="1"/>
  <c r="J603" i="62"/>
  <c r="K603" i="62" s="1"/>
  <c r="E604" i="62"/>
  <c r="F604" i="62"/>
  <c r="G604" i="62" s="1"/>
  <c r="J604" i="62"/>
  <c r="AC604" i="62" s="1"/>
  <c r="E608" i="62"/>
  <c r="F608" i="62"/>
  <c r="G608" i="62" s="1"/>
  <c r="J608" i="62"/>
  <c r="K608" i="62" s="1"/>
  <c r="E609" i="62"/>
  <c r="F609" i="62"/>
  <c r="G609" i="62" s="1"/>
  <c r="J609" i="62"/>
  <c r="X609" i="62" s="1"/>
  <c r="E610" i="62"/>
  <c r="F610" i="62"/>
  <c r="G610" i="62" s="1"/>
  <c r="J610" i="62"/>
  <c r="X610" i="62" s="1"/>
  <c r="E611" i="62"/>
  <c r="F611" i="62"/>
  <c r="G611" i="62" s="1"/>
  <c r="J611" i="62"/>
  <c r="AA611" i="62" s="1"/>
  <c r="E612" i="62"/>
  <c r="F612" i="62"/>
  <c r="G612" i="62" s="1"/>
  <c r="J612" i="62"/>
  <c r="E613" i="62"/>
  <c r="F613" i="62"/>
  <c r="G613" i="62" s="1"/>
  <c r="J613" i="62"/>
  <c r="X613" i="62" s="1"/>
  <c r="E614" i="62"/>
  <c r="F614" i="62"/>
  <c r="G614" i="62" s="1"/>
  <c r="J614" i="62"/>
  <c r="V614" i="62" s="1"/>
  <c r="E615" i="62"/>
  <c r="F615" i="62"/>
  <c r="G615" i="62" s="1"/>
  <c r="J615" i="62"/>
  <c r="E616" i="62"/>
  <c r="F616" i="62"/>
  <c r="G616" i="62" s="1"/>
  <c r="J616" i="62"/>
  <c r="E617" i="62"/>
  <c r="F617" i="62"/>
  <c r="G617" i="62" s="1"/>
  <c r="J617" i="62"/>
  <c r="AA617" i="62" s="1"/>
  <c r="E618" i="62"/>
  <c r="F618" i="62"/>
  <c r="G618" i="62" s="1"/>
  <c r="J618" i="62"/>
  <c r="H618" i="62" s="1"/>
  <c r="E619" i="62"/>
  <c r="F619" i="62"/>
  <c r="G619" i="62" s="1"/>
  <c r="J619" i="62"/>
  <c r="E620" i="62"/>
  <c r="F620" i="62"/>
  <c r="G620" i="62" s="1"/>
  <c r="J620" i="62"/>
  <c r="AE620" i="62" s="1"/>
  <c r="E621" i="62"/>
  <c r="F621" i="62"/>
  <c r="G621" i="62" s="1"/>
  <c r="J621" i="62"/>
  <c r="X621" i="62" s="1"/>
  <c r="E622" i="62"/>
  <c r="F622" i="62"/>
  <c r="G622" i="62" s="1"/>
  <c r="J622" i="62"/>
  <c r="N622" i="62" s="1"/>
  <c r="E623" i="62"/>
  <c r="F623" i="62"/>
  <c r="G623" i="62" s="1"/>
  <c r="J623" i="62"/>
  <c r="X623" i="62" s="1"/>
  <c r="E624" i="62"/>
  <c r="F624" i="62"/>
  <c r="G624" i="62" s="1"/>
  <c r="J624" i="62"/>
  <c r="V624" i="62" s="1"/>
  <c r="E625" i="62"/>
  <c r="F625" i="62"/>
  <c r="G625" i="62" s="1"/>
  <c r="J625" i="62"/>
  <c r="V625" i="62" s="1"/>
  <c r="E626" i="62"/>
  <c r="F626" i="62"/>
  <c r="G626" i="62" s="1"/>
  <c r="J626" i="62"/>
  <c r="W626" i="62" s="1"/>
  <c r="E627" i="62"/>
  <c r="F627" i="62"/>
  <c r="G627" i="62" s="1"/>
  <c r="J627" i="62"/>
  <c r="Z627" i="62" s="1"/>
  <c r="E628" i="62"/>
  <c r="F628" i="62"/>
  <c r="G628" i="62" s="1"/>
  <c r="J628" i="62"/>
  <c r="W628" i="62" s="1"/>
  <c r="E629" i="62"/>
  <c r="F629" i="62"/>
  <c r="G629" i="62" s="1"/>
  <c r="J629" i="62"/>
  <c r="V629" i="62" s="1"/>
  <c r="E630" i="62"/>
  <c r="F630" i="62"/>
  <c r="G630" i="62" s="1"/>
  <c r="J630" i="62"/>
  <c r="W630" i="62" s="1"/>
  <c r="E631" i="62"/>
  <c r="F631" i="62"/>
  <c r="G631" i="62" s="1"/>
  <c r="J631" i="62"/>
  <c r="V631" i="62" s="1"/>
  <c r="E632" i="62"/>
  <c r="F632" i="62"/>
  <c r="G632" i="62" s="1"/>
  <c r="J632" i="62"/>
  <c r="H632" i="62" s="1"/>
  <c r="E633" i="62"/>
  <c r="F633" i="62"/>
  <c r="G633" i="62" s="1"/>
  <c r="J633" i="62"/>
  <c r="E634" i="62"/>
  <c r="F634" i="62"/>
  <c r="G634" i="62" s="1"/>
  <c r="J634" i="62"/>
  <c r="Y634" i="62" s="1"/>
  <c r="E635" i="62"/>
  <c r="F635" i="62"/>
  <c r="G635" i="62" s="1"/>
  <c r="J635" i="62"/>
  <c r="E636" i="62"/>
  <c r="F636" i="62"/>
  <c r="G636" i="62" s="1"/>
  <c r="J636" i="62"/>
  <c r="H636" i="62" s="1"/>
  <c r="E637" i="62"/>
  <c r="F637" i="62"/>
  <c r="G637" i="62" s="1"/>
  <c r="J637" i="62"/>
  <c r="E638" i="62"/>
  <c r="F638" i="62"/>
  <c r="G638" i="62" s="1"/>
  <c r="J638" i="62"/>
  <c r="W638" i="62" s="1"/>
  <c r="E639" i="62"/>
  <c r="F639" i="62"/>
  <c r="G639" i="62" s="1"/>
  <c r="J639" i="62"/>
  <c r="E640" i="62"/>
  <c r="F640" i="62"/>
  <c r="G640" i="62" s="1"/>
  <c r="J640" i="62"/>
  <c r="E641" i="62"/>
  <c r="F641" i="62"/>
  <c r="G641" i="62" s="1"/>
  <c r="J641" i="62"/>
  <c r="E642" i="62"/>
  <c r="F642" i="62"/>
  <c r="G642" i="62" s="1"/>
  <c r="J642" i="62"/>
  <c r="AA642" i="62" s="1"/>
  <c r="E643" i="62"/>
  <c r="F643" i="62"/>
  <c r="G643" i="62" s="1"/>
  <c r="J643" i="62"/>
  <c r="V643" i="62" s="1"/>
  <c r="E644" i="62"/>
  <c r="F644" i="62"/>
  <c r="G644" i="62" s="1"/>
  <c r="J644" i="62"/>
  <c r="W644" i="62" s="1"/>
  <c r="E645" i="62"/>
  <c r="F645" i="62"/>
  <c r="G645" i="62" s="1"/>
  <c r="J645" i="62"/>
  <c r="V645" i="62" s="1"/>
  <c r="E646" i="62"/>
  <c r="F646" i="62"/>
  <c r="G646" i="62" s="1"/>
  <c r="J646" i="62"/>
  <c r="W646" i="62" s="1"/>
  <c r="E647" i="62"/>
  <c r="F647" i="62"/>
  <c r="G647" i="62" s="1"/>
  <c r="J647" i="62"/>
  <c r="E648" i="62"/>
  <c r="F648" i="62"/>
  <c r="G648" i="62" s="1"/>
  <c r="J648" i="62"/>
  <c r="W648" i="62" s="1"/>
  <c r="E649" i="62"/>
  <c r="F649" i="62"/>
  <c r="G649" i="62" s="1"/>
  <c r="J649" i="62"/>
  <c r="E650" i="62"/>
  <c r="F650" i="62"/>
  <c r="G650" i="62" s="1"/>
  <c r="J650" i="62"/>
  <c r="W650" i="62" s="1"/>
  <c r="E651" i="62"/>
  <c r="F651" i="62"/>
  <c r="G651" i="62" s="1"/>
  <c r="J651" i="62"/>
  <c r="E652" i="62"/>
  <c r="F652" i="62"/>
  <c r="G652" i="62" s="1"/>
  <c r="J652" i="62"/>
  <c r="H652" i="62" s="1"/>
  <c r="E653" i="62"/>
  <c r="F653" i="62"/>
  <c r="G653" i="62" s="1"/>
  <c r="J653" i="62"/>
  <c r="E654" i="62"/>
  <c r="F654" i="62"/>
  <c r="G654" i="62" s="1"/>
  <c r="J654" i="62"/>
  <c r="AC654" i="62" s="1"/>
  <c r="E655" i="62"/>
  <c r="F655" i="62"/>
  <c r="G655" i="62" s="1"/>
  <c r="J655" i="62"/>
  <c r="H655" i="62" s="1"/>
  <c r="E656" i="62"/>
  <c r="F656" i="62"/>
  <c r="G656" i="62" s="1"/>
  <c r="J656" i="62"/>
  <c r="K656" i="62" s="1"/>
  <c r="E657" i="62"/>
  <c r="F657" i="62"/>
  <c r="G657" i="62" s="1"/>
  <c r="J657" i="62"/>
  <c r="M657" i="62" s="1"/>
  <c r="E658" i="62"/>
  <c r="F658" i="62"/>
  <c r="G658" i="62" s="1"/>
  <c r="J658" i="62"/>
  <c r="E659" i="62"/>
  <c r="F659" i="62"/>
  <c r="G659" i="62" s="1"/>
  <c r="J659" i="62"/>
  <c r="AB659" i="62" s="1"/>
  <c r="E660" i="62"/>
  <c r="F660" i="62"/>
  <c r="G660" i="62" s="1"/>
  <c r="J660" i="62"/>
  <c r="K660" i="62" s="1"/>
  <c r="E661" i="62"/>
  <c r="F661" i="62"/>
  <c r="G661" i="62" s="1"/>
  <c r="J661" i="62"/>
  <c r="E662" i="62"/>
  <c r="F662" i="62"/>
  <c r="G662" i="62" s="1"/>
  <c r="J662" i="62"/>
  <c r="AA662" i="62" s="1"/>
  <c r="E663" i="62"/>
  <c r="F663" i="62"/>
  <c r="G663" i="62" s="1"/>
  <c r="J663" i="62"/>
  <c r="AB663" i="62" s="1"/>
  <c r="E664" i="62"/>
  <c r="F664" i="62"/>
  <c r="G664" i="62" s="1"/>
  <c r="J664" i="62"/>
  <c r="E665" i="62"/>
  <c r="F665" i="62"/>
  <c r="G665" i="62" s="1"/>
  <c r="J665" i="62"/>
  <c r="E666" i="62"/>
  <c r="F666" i="62"/>
  <c r="G666" i="62" s="1"/>
  <c r="J666" i="62"/>
  <c r="N666" i="62" s="1"/>
  <c r="E667" i="62"/>
  <c r="F667" i="62"/>
  <c r="G667" i="62" s="1"/>
  <c r="J667" i="62"/>
  <c r="AB667" i="62" s="1"/>
  <c r="E668" i="62"/>
  <c r="F668" i="62"/>
  <c r="G668" i="62" s="1"/>
  <c r="J668" i="62"/>
  <c r="AA668" i="62" s="1"/>
  <c r="E669" i="62"/>
  <c r="F669" i="62"/>
  <c r="G669" i="62" s="1"/>
  <c r="J669" i="62"/>
  <c r="E670" i="62"/>
  <c r="F670" i="62"/>
  <c r="G670" i="62" s="1"/>
  <c r="J670" i="62"/>
  <c r="AC670" i="62" s="1"/>
  <c r="E671" i="62"/>
  <c r="F671" i="62"/>
  <c r="G671" i="62" s="1"/>
  <c r="J671" i="62"/>
  <c r="E672" i="62"/>
  <c r="F672" i="62"/>
  <c r="G672" i="62" s="1"/>
  <c r="J672" i="62"/>
  <c r="K672" i="62" s="1"/>
  <c r="E673" i="62"/>
  <c r="F673" i="62"/>
  <c r="G673" i="62" s="1"/>
  <c r="J673" i="62"/>
  <c r="E674" i="62"/>
  <c r="F674" i="62"/>
  <c r="G674" i="62" s="1"/>
  <c r="J674" i="62"/>
  <c r="AC674" i="62" s="1"/>
  <c r="E675" i="62"/>
  <c r="F675" i="62"/>
  <c r="G675" i="62" s="1"/>
  <c r="J675" i="62"/>
  <c r="E676" i="62"/>
  <c r="F676" i="62"/>
  <c r="G676" i="62" s="1"/>
  <c r="J676" i="62"/>
  <c r="E677" i="62"/>
  <c r="F677" i="62"/>
  <c r="G677" i="62" s="1"/>
  <c r="J677" i="62"/>
  <c r="W677" i="62" s="1"/>
  <c r="E678" i="62"/>
  <c r="F678" i="62"/>
  <c r="G678" i="62" s="1"/>
  <c r="J678" i="62"/>
  <c r="M678" i="62" s="1"/>
  <c r="E679" i="62"/>
  <c r="F679" i="62"/>
  <c r="G679" i="62" s="1"/>
  <c r="J679" i="62"/>
  <c r="E680" i="62"/>
  <c r="F680" i="62"/>
  <c r="G680" i="62" s="1"/>
  <c r="J680" i="62"/>
  <c r="M680" i="62" s="1"/>
  <c r="E681" i="62"/>
  <c r="F681" i="62"/>
  <c r="G681" i="62" s="1"/>
  <c r="J681" i="62"/>
  <c r="E682" i="62"/>
  <c r="F682" i="62"/>
  <c r="G682" i="62" s="1"/>
  <c r="J682" i="62"/>
  <c r="AA682" i="62" s="1"/>
  <c r="E683" i="62"/>
  <c r="F683" i="62"/>
  <c r="G683" i="62" s="1"/>
  <c r="J683" i="62"/>
  <c r="V683" i="62" s="1"/>
  <c r="E684" i="62"/>
  <c r="F684" i="62"/>
  <c r="G684" i="62" s="1"/>
  <c r="J684" i="62"/>
  <c r="V684" i="62" s="1"/>
  <c r="E685" i="62"/>
  <c r="F685" i="62"/>
  <c r="G685" i="62" s="1"/>
  <c r="J685" i="62"/>
  <c r="E686" i="62"/>
  <c r="F686" i="62"/>
  <c r="G686" i="62" s="1"/>
  <c r="J686" i="62"/>
  <c r="H686" i="62" s="1"/>
  <c r="E687" i="62"/>
  <c r="F687" i="62"/>
  <c r="G687" i="62" s="1"/>
  <c r="J687" i="62"/>
  <c r="E688" i="62"/>
  <c r="F688" i="62"/>
  <c r="G688" i="62" s="1"/>
  <c r="J688" i="62"/>
  <c r="E689" i="62"/>
  <c r="F689" i="62"/>
  <c r="G689" i="62" s="1"/>
  <c r="J689" i="62"/>
  <c r="AC689" i="62" s="1"/>
  <c r="E690" i="62"/>
  <c r="F690" i="62"/>
  <c r="G690" i="62" s="1"/>
  <c r="J690" i="62"/>
  <c r="E691" i="62"/>
  <c r="F691" i="62"/>
  <c r="G691" i="62" s="1"/>
  <c r="J691" i="62"/>
  <c r="N691" i="62" s="1"/>
  <c r="E692" i="62"/>
  <c r="F692" i="62"/>
  <c r="G692" i="62" s="1"/>
  <c r="J692" i="62"/>
  <c r="K692" i="62" s="1"/>
  <c r="E693" i="62"/>
  <c r="F693" i="62"/>
  <c r="G693" i="62" s="1"/>
  <c r="J693" i="62"/>
  <c r="AB693" i="62" s="1"/>
  <c r="E694" i="62"/>
  <c r="F694" i="62"/>
  <c r="G694" i="62" s="1"/>
  <c r="J694" i="62"/>
  <c r="V694" i="62" s="1"/>
  <c r="E695" i="62"/>
  <c r="F695" i="62"/>
  <c r="G695" i="62" s="1"/>
  <c r="J695" i="62"/>
  <c r="E696" i="62"/>
  <c r="F696" i="62"/>
  <c r="G696" i="62" s="1"/>
  <c r="J696" i="62"/>
  <c r="Z696" i="62" s="1"/>
  <c r="E697" i="62"/>
  <c r="F697" i="62"/>
  <c r="G697" i="62" s="1"/>
  <c r="J697" i="62"/>
  <c r="E698" i="62"/>
  <c r="F698" i="62"/>
  <c r="G698" i="62" s="1"/>
  <c r="J698" i="62"/>
  <c r="Z698" i="62" s="1"/>
  <c r="E699" i="62"/>
  <c r="F699" i="62"/>
  <c r="G699" i="62" s="1"/>
  <c r="J699" i="62"/>
  <c r="E700" i="62"/>
  <c r="F700" i="62"/>
  <c r="G700" i="62" s="1"/>
  <c r="J700" i="62"/>
  <c r="Z700" i="62" s="1"/>
  <c r="E701" i="62"/>
  <c r="F701" i="62"/>
  <c r="G701" i="62" s="1"/>
  <c r="J701" i="62"/>
  <c r="W701" i="62" s="1"/>
  <c r="E702" i="62"/>
  <c r="F702" i="62"/>
  <c r="G702" i="62" s="1"/>
  <c r="J702" i="62"/>
  <c r="Z702" i="62" s="1"/>
  <c r="E703" i="62"/>
  <c r="F703" i="62"/>
  <c r="G703" i="62" s="1"/>
  <c r="J703" i="62"/>
  <c r="W703" i="62" s="1"/>
  <c r="E704" i="62"/>
  <c r="F704" i="62"/>
  <c r="G704" i="62" s="1"/>
  <c r="J704" i="62"/>
  <c r="Z704" i="62" s="1"/>
  <c r="E705" i="62"/>
  <c r="F705" i="62"/>
  <c r="G705" i="62" s="1"/>
  <c r="J705" i="62"/>
  <c r="E706" i="62"/>
  <c r="F706" i="62"/>
  <c r="G706" i="62" s="1"/>
  <c r="J706" i="62"/>
  <c r="Z706" i="62" s="1"/>
  <c r="E707" i="62"/>
  <c r="F707" i="62"/>
  <c r="G707" i="62" s="1"/>
  <c r="J707" i="62"/>
  <c r="W707" i="62" s="1"/>
  <c r="E708" i="62"/>
  <c r="F708" i="62"/>
  <c r="G708" i="62" s="1"/>
  <c r="J708" i="62"/>
  <c r="Z708" i="62" s="1"/>
  <c r="E709" i="62"/>
  <c r="F709" i="62"/>
  <c r="G709" i="62" s="1"/>
  <c r="J709" i="62"/>
  <c r="E710" i="62"/>
  <c r="F710" i="62"/>
  <c r="G710" i="62" s="1"/>
  <c r="J710" i="62"/>
  <c r="Z710" i="62" s="1"/>
  <c r="E711" i="62"/>
  <c r="F711" i="62"/>
  <c r="G711" i="62" s="1"/>
  <c r="J711" i="62"/>
  <c r="K711" i="62" s="1"/>
  <c r="E712" i="62"/>
  <c r="F712" i="62"/>
  <c r="G712" i="62" s="1"/>
  <c r="J712" i="62"/>
  <c r="Z712" i="62" s="1"/>
  <c r="E713" i="62"/>
  <c r="F713" i="62"/>
  <c r="G713" i="62" s="1"/>
  <c r="J713" i="62"/>
  <c r="W713" i="62" s="1"/>
  <c r="E714" i="62"/>
  <c r="F714" i="62"/>
  <c r="G714" i="62" s="1"/>
  <c r="J714" i="62"/>
  <c r="Z714" i="62" s="1"/>
  <c r="E715" i="62"/>
  <c r="F715" i="62"/>
  <c r="G715" i="62" s="1"/>
  <c r="J715" i="62"/>
  <c r="W715" i="62" s="1"/>
  <c r="E716" i="62"/>
  <c r="F716" i="62"/>
  <c r="G716" i="62" s="1"/>
  <c r="J716" i="62"/>
  <c r="Z716" i="62" s="1"/>
  <c r="E717" i="62"/>
  <c r="F717" i="62"/>
  <c r="G717" i="62" s="1"/>
  <c r="J717" i="62"/>
  <c r="AD717" i="62" s="1"/>
  <c r="E718" i="62"/>
  <c r="F718" i="62"/>
  <c r="G718" i="62" s="1"/>
  <c r="J718" i="62"/>
  <c r="M718" i="62" s="1"/>
  <c r="E719" i="62"/>
  <c r="F719" i="62"/>
  <c r="G719" i="62" s="1"/>
  <c r="J719" i="62"/>
  <c r="E720" i="62"/>
  <c r="F720" i="62"/>
  <c r="G720" i="62" s="1"/>
  <c r="J720" i="62"/>
  <c r="M720" i="62" s="1"/>
  <c r="E721" i="62"/>
  <c r="F721" i="62"/>
  <c r="G721" i="62" s="1"/>
  <c r="J721" i="62"/>
  <c r="W721" i="62" s="1"/>
  <c r="E722" i="62"/>
  <c r="F722" i="62"/>
  <c r="G722" i="62" s="1"/>
  <c r="J722" i="62"/>
  <c r="M722" i="62" s="1"/>
  <c r="E723" i="62"/>
  <c r="F723" i="62"/>
  <c r="G723" i="62" s="1"/>
  <c r="J723" i="62"/>
  <c r="W723" i="62" s="1"/>
  <c r="E724" i="62"/>
  <c r="F724" i="62"/>
  <c r="G724" i="62" s="1"/>
  <c r="J724" i="62"/>
  <c r="E725" i="62"/>
  <c r="F725" i="62"/>
  <c r="G725" i="62" s="1"/>
  <c r="J725" i="62"/>
  <c r="K725" i="62" s="1"/>
  <c r="E726" i="62"/>
  <c r="F726" i="62"/>
  <c r="G726" i="62" s="1"/>
  <c r="J726" i="62"/>
  <c r="N726" i="62" s="1"/>
  <c r="E727" i="62"/>
  <c r="F727" i="62"/>
  <c r="G727" i="62" s="1"/>
  <c r="J727" i="62"/>
  <c r="K727" i="62" s="1"/>
  <c r="E728" i="62"/>
  <c r="F728" i="62"/>
  <c r="G728" i="62" s="1"/>
  <c r="J728" i="62"/>
  <c r="M728" i="62" s="1"/>
  <c r="E729" i="62"/>
  <c r="F729" i="62"/>
  <c r="G729" i="62" s="1"/>
  <c r="J729" i="62"/>
  <c r="E730" i="62"/>
  <c r="F730" i="62"/>
  <c r="G730" i="62" s="1"/>
  <c r="J730" i="62"/>
  <c r="E731" i="62"/>
  <c r="F731" i="62"/>
  <c r="G731" i="62" s="1"/>
  <c r="J731" i="62"/>
  <c r="AB731" i="62" s="1"/>
  <c r="E732" i="62"/>
  <c r="F732" i="62"/>
  <c r="G732" i="62" s="1"/>
  <c r="J732" i="62"/>
  <c r="AB732" i="62" s="1"/>
  <c r="E733" i="62"/>
  <c r="F733" i="62"/>
  <c r="G733" i="62" s="1"/>
  <c r="J733" i="62"/>
  <c r="K733" i="62" s="1"/>
  <c r="E734" i="62"/>
  <c r="F734" i="62"/>
  <c r="G734" i="62" s="1"/>
  <c r="J734" i="62"/>
  <c r="AB734" i="62" s="1"/>
  <c r="E735" i="62"/>
  <c r="F735" i="62"/>
  <c r="G735" i="62" s="1"/>
  <c r="J735" i="62"/>
  <c r="E736" i="62"/>
  <c r="F736" i="62"/>
  <c r="G736" i="62" s="1"/>
  <c r="J736" i="62"/>
  <c r="H736" i="62" s="1"/>
  <c r="E737" i="62"/>
  <c r="F737" i="62"/>
  <c r="G737" i="62" s="1"/>
  <c r="J737" i="62"/>
  <c r="E738" i="62"/>
  <c r="F738" i="62"/>
  <c r="G738" i="62" s="1"/>
  <c r="J738" i="62"/>
  <c r="E739" i="62"/>
  <c r="F739" i="62"/>
  <c r="G739" i="62" s="1"/>
  <c r="J739" i="62"/>
  <c r="E740" i="62"/>
  <c r="F740" i="62"/>
  <c r="G740" i="62" s="1"/>
  <c r="J740" i="62"/>
  <c r="AB740" i="62" s="1"/>
  <c r="E741" i="62"/>
  <c r="F741" i="62"/>
  <c r="G741" i="62" s="1"/>
  <c r="J741" i="62"/>
  <c r="K741" i="62" s="1"/>
  <c r="E742" i="62"/>
  <c r="F742" i="62"/>
  <c r="G742" i="62" s="1"/>
  <c r="J742" i="62"/>
  <c r="E743" i="62"/>
  <c r="F743" i="62"/>
  <c r="G743" i="62" s="1"/>
  <c r="J743" i="62"/>
  <c r="M743" i="62" s="1"/>
  <c r="E744" i="62"/>
  <c r="F744" i="62"/>
  <c r="G744" i="62" s="1"/>
  <c r="J744" i="62"/>
  <c r="E745" i="62"/>
  <c r="F745" i="62"/>
  <c r="G745" i="62" s="1"/>
  <c r="J745" i="62"/>
  <c r="E746" i="62"/>
  <c r="F746" i="62"/>
  <c r="G746" i="62" s="1"/>
  <c r="J746" i="62"/>
  <c r="M746" i="62" s="1"/>
  <c r="E747" i="62"/>
  <c r="F747" i="62"/>
  <c r="G747" i="62" s="1"/>
  <c r="J747" i="62"/>
  <c r="E748" i="62"/>
  <c r="F748" i="62"/>
  <c r="G748" i="62" s="1"/>
  <c r="J748" i="62"/>
  <c r="H748" i="62" s="1"/>
  <c r="E749" i="62"/>
  <c r="F749" i="62"/>
  <c r="G749" i="62" s="1"/>
  <c r="J749" i="62"/>
  <c r="X749" i="62" s="1"/>
  <c r="E750" i="62"/>
  <c r="F750" i="62"/>
  <c r="G750" i="62" s="1"/>
  <c r="J750" i="62"/>
  <c r="K750" i="62" s="1"/>
  <c r="E751" i="62"/>
  <c r="F751" i="62"/>
  <c r="G751" i="62" s="1"/>
  <c r="J751" i="62"/>
  <c r="AA751" i="62" s="1"/>
  <c r="E752" i="62"/>
  <c r="F752" i="62"/>
  <c r="G752" i="62" s="1"/>
  <c r="J752" i="62"/>
  <c r="E753" i="62"/>
  <c r="F753" i="62"/>
  <c r="G753" i="62" s="1"/>
  <c r="J753" i="62"/>
  <c r="K753" i="62" s="1"/>
  <c r="E754" i="62"/>
  <c r="F754" i="62"/>
  <c r="G754" i="62" s="1"/>
  <c r="J754" i="62"/>
  <c r="E755" i="62"/>
  <c r="F755" i="62"/>
  <c r="G755" i="62" s="1"/>
  <c r="J755" i="62"/>
  <c r="E756" i="62"/>
  <c r="F756" i="62"/>
  <c r="G756" i="62" s="1"/>
  <c r="J756" i="62"/>
  <c r="K756" i="62" s="1"/>
  <c r="E757" i="62"/>
  <c r="F757" i="62"/>
  <c r="G757" i="62" s="1"/>
  <c r="J757" i="62"/>
  <c r="H757" i="62" s="1"/>
  <c r="E758" i="62"/>
  <c r="F758" i="62"/>
  <c r="G758" i="62" s="1"/>
  <c r="J758" i="62"/>
  <c r="K758" i="62" s="1"/>
  <c r="E759" i="62"/>
  <c r="F759" i="62"/>
  <c r="G759" i="62" s="1"/>
  <c r="J759" i="62"/>
  <c r="X759" i="62" s="1"/>
  <c r="E760" i="62"/>
  <c r="F760" i="62"/>
  <c r="G760" i="62" s="1"/>
  <c r="J760" i="62"/>
  <c r="E761" i="62"/>
  <c r="F761" i="62"/>
  <c r="G761" i="62" s="1"/>
  <c r="J761" i="62"/>
  <c r="Y761" i="62" s="1"/>
  <c r="E762" i="62"/>
  <c r="F762" i="62"/>
  <c r="G762" i="62" s="1"/>
  <c r="J762" i="62"/>
  <c r="E763" i="62"/>
  <c r="F763" i="62"/>
  <c r="G763" i="62" s="1"/>
  <c r="J763" i="62"/>
  <c r="AB763" i="62" s="1"/>
  <c r="E764" i="62"/>
  <c r="F764" i="62"/>
  <c r="G764" i="62" s="1"/>
  <c r="J764" i="62"/>
  <c r="K764" i="62" s="1"/>
  <c r="E765" i="62"/>
  <c r="F765" i="62"/>
  <c r="G765" i="62" s="1"/>
  <c r="J765" i="62"/>
  <c r="M765" i="62" s="1"/>
  <c r="E766" i="62"/>
  <c r="F766" i="62"/>
  <c r="G766" i="62" s="1"/>
  <c r="J766" i="62"/>
  <c r="E767" i="62"/>
  <c r="F767" i="62"/>
  <c r="G767" i="62" s="1"/>
  <c r="J767" i="62"/>
  <c r="H767" i="62" s="1"/>
  <c r="E768" i="62"/>
  <c r="F768" i="62"/>
  <c r="G768" i="62" s="1"/>
  <c r="J768" i="62"/>
  <c r="Z768" i="62" s="1"/>
  <c r="E769" i="62"/>
  <c r="F769" i="62"/>
  <c r="G769" i="62" s="1"/>
  <c r="J769" i="62"/>
  <c r="E770" i="62"/>
  <c r="F770" i="62"/>
  <c r="G770" i="62" s="1"/>
  <c r="J770" i="62"/>
  <c r="E771" i="62"/>
  <c r="F771" i="62"/>
  <c r="G771" i="62" s="1"/>
  <c r="J771" i="62"/>
  <c r="E772" i="62"/>
  <c r="F772" i="62"/>
  <c r="G772" i="62" s="1"/>
  <c r="J772" i="62"/>
  <c r="K772" i="62" s="1"/>
  <c r="E773" i="62"/>
  <c r="F773" i="62"/>
  <c r="G773" i="62" s="1"/>
  <c r="J773" i="62"/>
  <c r="AE773" i="62" s="1"/>
  <c r="E774" i="62"/>
  <c r="F774" i="62"/>
  <c r="G774" i="62" s="1"/>
  <c r="J774" i="62"/>
  <c r="E775" i="62"/>
  <c r="F775" i="62"/>
  <c r="G775" i="62" s="1"/>
  <c r="J775" i="62"/>
  <c r="E776" i="62"/>
  <c r="F776" i="62"/>
  <c r="G776" i="62" s="1"/>
  <c r="J776" i="62"/>
  <c r="W776" i="62" s="1"/>
  <c r="E777" i="62"/>
  <c r="F777" i="62"/>
  <c r="G777" i="62" s="1"/>
  <c r="J777" i="62"/>
  <c r="X777" i="62" s="1"/>
  <c r="E778" i="62"/>
  <c r="F778" i="62"/>
  <c r="G778" i="62" s="1"/>
  <c r="J778" i="62"/>
  <c r="Z778" i="62" s="1"/>
  <c r="E779" i="62"/>
  <c r="F779" i="62"/>
  <c r="G779" i="62" s="1"/>
  <c r="J779" i="62"/>
  <c r="K779" i="62" s="1"/>
  <c r="E780" i="62"/>
  <c r="F780" i="62"/>
  <c r="G780" i="62" s="1"/>
  <c r="J780" i="62"/>
  <c r="E781" i="62"/>
  <c r="F781" i="62"/>
  <c r="G781" i="62" s="1"/>
  <c r="J781" i="62"/>
  <c r="N781" i="62" s="1"/>
  <c r="E782" i="62"/>
  <c r="F782" i="62"/>
  <c r="G782" i="62" s="1"/>
  <c r="J782" i="62"/>
  <c r="W782" i="62" s="1"/>
  <c r="E783" i="62"/>
  <c r="F783" i="62"/>
  <c r="G783" i="62" s="1"/>
  <c r="J783" i="62"/>
  <c r="X783" i="62" s="1"/>
  <c r="E784" i="62"/>
  <c r="F784" i="62"/>
  <c r="G784" i="62" s="1"/>
  <c r="J784" i="62"/>
  <c r="E785" i="62"/>
  <c r="F785" i="62"/>
  <c r="G785" i="62" s="1"/>
  <c r="J785" i="62"/>
  <c r="Z785" i="62" s="1"/>
  <c r="E786" i="62"/>
  <c r="F786" i="62"/>
  <c r="G786" i="62" s="1"/>
  <c r="J786" i="62"/>
  <c r="K786" i="62" s="1"/>
  <c r="E787" i="62"/>
  <c r="F787" i="62"/>
  <c r="G787" i="62" s="1"/>
  <c r="J787" i="62"/>
  <c r="V787" i="62" s="1"/>
  <c r="E788" i="62"/>
  <c r="F788" i="62"/>
  <c r="G788" i="62" s="1"/>
  <c r="J788" i="62"/>
  <c r="K788" i="62" s="1"/>
  <c r="E789" i="62"/>
  <c r="F789" i="62"/>
  <c r="G789" i="62" s="1"/>
  <c r="J789" i="62"/>
  <c r="X789" i="62" s="1"/>
  <c r="E790" i="62"/>
  <c r="F790" i="62"/>
  <c r="G790" i="62" s="1"/>
  <c r="J790" i="62"/>
  <c r="K790" i="62" s="1"/>
  <c r="E791" i="62"/>
  <c r="F791" i="62"/>
  <c r="G791" i="62" s="1"/>
  <c r="J791" i="62"/>
  <c r="V791" i="62" s="1"/>
  <c r="E792" i="62"/>
  <c r="F792" i="62"/>
  <c r="G792" i="62" s="1"/>
  <c r="J792" i="62"/>
  <c r="AC792" i="62" s="1"/>
  <c r="E793" i="62"/>
  <c r="F793" i="62"/>
  <c r="G793" i="62" s="1"/>
  <c r="J793" i="62"/>
  <c r="E794" i="62"/>
  <c r="F794" i="62"/>
  <c r="G794" i="62" s="1"/>
  <c r="J794" i="62"/>
  <c r="AC794" i="62" s="1"/>
  <c r="E795" i="62"/>
  <c r="F795" i="62"/>
  <c r="G795" i="62" s="1"/>
  <c r="J795" i="62"/>
  <c r="E796" i="62"/>
  <c r="F796" i="62"/>
  <c r="G796" i="62" s="1"/>
  <c r="J796" i="62"/>
  <c r="E797" i="62"/>
  <c r="F797" i="62"/>
  <c r="G797" i="62" s="1"/>
  <c r="J797" i="62"/>
  <c r="X797" i="62" s="1"/>
  <c r="E798" i="62"/>
  <c r="F798" i="62"/>
  <c r="G798" i="62" s="1"/>
  <c r="J798" i="62"/>
  <c r="V798" i="62" s="1"/>
  <c r="E799" i="62"/>
  <c r="F799" i="62"/>
  <c r="G799" i="62" s="1"/>
  <c r="J799" i="62"/>
  <c r="M799" i="62" s="1"/>
  <c r="C419" i="62"/>
  <c r="D419" i="62" s="1"/>
  <c r="D417" i="62" s="1"/>
  <c r="E419" i="62"/>
  <c r="F419" i="62"/>
  <c r="G419" i="62" s="1"/>
  <c r="J419" i="62"/>
  <c r="E420" i="62"/>
  <c r="F420" i="62"/>
  <c r="G420" i="62" s="1"/>
  <c r="J420" i="62"/>
  <c r="AC420" i="62" s="1"/>
  <c r="E421" i="62"/>
  <c r="F421" i="62"/>
  <c r="G421" i="62" s="1"/>
  <c r="J421" i="62"/>
  <c r="E422" i="62"/>
  <c r="F422" i="62"/>
  <c r="G422" i="62" s="1"/>
  <c r="J422" i="62"/>
  <c r="E423" i="62"/>
  <c r="F423" i="62"/>
  <c r="G423" i="62" s="1"/>
  <c r="J423" i="62"/>
  <c r="K423" i="62" s="1"/>
  <c r="E424" i="62"/>
  <c r="F424" i="62"/>
  <c r="G424" i="62" s="1"/>
  <c r="J424" i="62"/>
  <c r="H424" i="62" s="1"/>
  <c r="E425" i="62"/>
  <c r="F425" i="62"/>
  <c r="G425" i="62" s="1"/>
  <c r="J425" i="62"/>
  <c r="K425" i="62" s="1"/>
  <c r="E426" i="62"/>
  <c r="F426" i="62"/>
  <c r="G426" i="62" s="1"/>
  <c r="J426" i="62"/>
  <c r="E427" i="62"/>
  <c r="F427" i="62"/>
  <c r="G427" i="62" s="1"/>
  <c r="J427" i="62"/>
  <c r="H427" i="62" s="1"/>
  <c r="E428" i="62"/>
  <c r="F428" i="62"/>
  <c r="G428" i="62" s="1"/>
  <c r="J428" i="62"/>
  <c r="H428" i="62" s="1"/>
  <c r="E429" i="62"/>
  <c r="F429" i="62"/>
  <c r="G429" i="62" s="1"/>
  <c r="J429" i="62"/>
  <c r="E430" i="62"/>
  <c r="F430" i="62"/>
  <c r="G430" i="62" s="1"/>
  <c r="J430" i="62"/>
  <c r="M430" i="62" s="1"/>
  <c r="E431" i="62"/>
  <c r="F431" i="62"/>
  <c r="G431" i="62" s="1"/>
  <c r="J431" i="62"/>
  <c r="K431" i="62" s="1"/>
  <c r="E432" i="62"/>
  <c r="F432" i="62"/>
  <c r="G432" i="62" s="1"/>
  <c r="J432" i="62"/>
  <c r="N432" i="62" s="1"/>
  <c r="E433" i="62"/>
  <c r="F433" i="62"/>
  <c r="G433" i="62" s="1"/>
  <c r="J433" i="62"/>
  <c r="Z433" i="62" s="1"/>
  <c r="E434" i="62"/>
  <c r="F434" i="62"/>
  <c r="G434" i="62" s="1"/>
  <c r="J434" i="62"/>
  <c r="E435" i="62"/>
  <c r="F435" i="62"/>
  <c r="G435" i="62" s="1"/>
  <c r="J435" i="62"/>
  <c r="E436" i="62"/>
  <c r="F436" i="62"/>
  <c r="G436" i="62" s="1"/>
  <c r="J436" i="62"/>
  <c r="E437" i="62"/>
  <c r="F437" i="62"/>
  <c r="G437" i="62" s="1"/>
  <c r="J437" i="62"/>
  <c r="M437" i="62" s="1"/>
  <c r="E438" i="62"/>
  <c r="F438" i="62"/>
  <c r="G438" i="62" s="1"/>
  <c r="J438" i="62"/>
  <c r="V438" i="62" s="1"/>
  <c r="E439" i="62"/>
  <c r="F439" i="62"/>
  <c r="G439" i="62" s="1"/>
  <c r="J439" i="62"/>
  <c r="K439" i="62" s="1"/>
  <c r="E440" i="62"/>
  <c r="F440" i="62"/>
  <c r="G440" i="62" s="1"/>
  <c r="J440" i="62"/>
  <c r="H440" i="62" s="1"/>
  <c r="E441" i="62"/>
  <c r="F441" i="62"/>
  <c r="G441" i="62" s="1"/>
  <c r="J441" i="62"/>
  <c r="K441" i="62" s="1"/>
  <c r="E442" i="62"/>
  <c r="F442" i="62"/>
  <c r="G442" i="62" s="1"/>
  <c r="J442" i="62"/>
  <c r="X442" i="62" s="1"/>
  <c r="E450" i="62"/>
  <c r="F450" i="62"/>
  <c r="G450" i="62" s="1"/>
  <c r="J450" i="62"/>
  <c r="E451" i="62"/>
  <c r="F451" i="62"/>
  <c r="G451" i="62" s="1"/>
  <c r="J451" i="62"/>
  <c r="E452" i="62"/>
  <c r="F452" i="62"/>
  <c r="G452" i="62" s="1"/>
  <c r="J452" i="62"/>
  <c r="K452" i="62" s="1"/>
  <c r="E453" i="62"/>
  <c r="F453" i="62"/>
  <c r="G453" i="62" s="1"/>
  <c r="J453" i="62"/>
  <c r="V453" i="62" s="1"/>
  <c r="E454" i="62"/>
  <c r="F454" i="62"/>
  <c r="G454" i="62" s="1"/>
  <c r="J454" i="62"/>
  <c r="M454" i="62" s="1"/>
  <c r="E455" i="62"/>
  <c r="F455" i="62"/>
  <c r="G455" i="62" s="1"/>
  <c r="J455" i="62"/>
  <c r="E456" i="62"/>
  <c r="F456" i="62"/>
  <c r="G456" i="62" s="1"/>
  <c r="J456" i="62"/>
  <c r="M456" i="62" s="1"/>
  <c r="E457" i="62"/>
  <c r="F457" i="62"/>
  <c r="G457" i="62" s="1"/>
  <c r="J457" i="62"/>
  <c r="M457" i="62" s="1"/>
  <c r="E458" i="62"/>
  <c r="F458" i="62"/>
  <c r="G458" i="62" s="1"/>
  <c r="J458" i="62"/>
  <c r="E459" i="62"/>
  <c r="F459" i="62"/>
  <c r="G459" i="62" s="1"/>
  <c r="J459" i="62"/>
  <c r="AB459" i="62" s="1"/>
  <c r="E460" i="62"/>
  <c r="F460" i="62"/>
  <c r="G460" i="62" s="1"/>
  <c r="J460" i="62"/>
  <c r="M460" i="62" s="1"/>
  <c r="E461" i="62"/>
  <c r="F461" i="62"/>
  <c r="G461" i="62" s="1"/>
  <c r="J461" i="62"/>
  <c r="Z461" i="62" s="1"/>
  <c r="E462" i="62"/>
  <c r="F462" i="62"/>
  <c r="G462" i="62" s="1"/>
  <c r="J462" i="62"/>
  <c r="AB462" i="62" s="1"/>
  <c r="E463" i="62"/>
  <c r="F463" i="62"/>
  <c r="G463" i="62" s="1"/>
  <c r="J463" i="62"/>
  <c r="E464" i="62"/>
  <c r="F464" i="62"/>
  <c r="G464" i="62" s="1"/>
  <c r="J464" i="62"/>
  <c r="AB464" i="62" s="1"/>
  <c r="E465" i="62"/>
  <c r="F465" i="62"/>
  <c r="G465" i="62" s="1"/>
  <c r="J465" i="62"/>
  <c r="K465" i="62" s="1"/>
  <c r="E466" i="62"/>
  <c r="F466" i="62"/>
  <c r="G466" i="62" s="1"/>
  <c r="J466" i="62"/>
  <c r="N466" i="62" s="1"/>
  <c r="E467" i="62"/>
  <c r="F467" i="62"/>
  <c r="G467" i="62" s="1"/>
  <c r="J467" i="62"/>
  <c r="V467" i="62" s="1"/>
  <c r="E468" i="62"/>
  <c r="F468" i="62"/>
  <c r="G468" i="62" s="1"/>
  <c r="J468" i="62"/>
  <c r="M468" i="62" s="1"/>
  <c r="E469" i="62"/>
  <c r="F469" i="62"/>
  <c r="G469" i="62" s="1"/>
  <c r="J469" i="62"/>
  <c r="N469" i="62" s="1"/>
  <c r="E477" i="62"/>
  <c r="F477" i="62"/>
  <c r="G477" i="62" s="1"/>
  <c r="J477" i="62"/>
  <c r="K477" i="62" s="1"/>
  <c r="E478" i="62"/>
  <c r="F478" i="62"/>
  <c r="G478" i="62" s="1"/>
  <c r="J478" i="62"/>
  <c r="X478" i="62" s="1"/>
  <c r="E479" i="62"/>
  <c r="F479" i="62"/>
  <c r="G479" i="62" s="1"/>
  <c r="J479" i="62"/>
  <c r="AC479" i="62" s="1"/>
  <c r="E480" i="62"/>
  <c r="F480" i="62"/>
  <c r="G480" i="62" s="1"/>
  <c r="J480" i="62"/>
  <c r="V480" i="62" s="1"/>
  <c r="E481" i="62"/>
  <c r="F481" i="62"/>
  <c r="G481" i="62" s="1"/>
  <c r="J481" i="62"/>
  <c r="E482" i="62"/>
  <c r="F482" i="62"/>
  <c r="G482" i="62" s="1"/>
  <c r="J482" i="62"/>
  <c r="M482" i="62" s="1"/>
  <c r="E483" i="62"/>
  <c r="F483" i="62"/>
  <c r="G483" i="62" s="1"/>
  <c r="J483" i="62"/>
  <c r="Z483" i="62" s="1"/>
  <c r="E484" i="62"/>
  <c r="F484" i="62"/>
  <c r="G484" i="62" s="1"/>
  <c r="J484" i="62"/>
  <c r="E485" i="62"/>
  <c r="F485" i="62"/>
  <c r="G485" i="62" s="1"/>
  <c r="J485" i="62"/>
  <c r="V485" i="62" s="1"/>
  <c r="E486" i="62"/>
  <c r="F486" i="62"/>
  <c r="G486" i="62" s="1"/>
  <c r="J486" i="62"/>
  <c r="H486" i="62" s="1"/>
  <c r="E487" i="62"/>
  <c r="F487" i="62"/>
  <c r="G487" i="62" s="1"/>
  <c r="J487" i="62"/>
  <c r="M487" i="62" s="1"/>
  <c r="E488" i="62"/>
  <c r="F488" i="62"/>
  <c r="G488" i="62" s="1"/>
  <c r="J488" i="62"/>
  <c r="M488" i="62" s="1"/>
  <c r="E489" i="62"/>
  <c r="F489" i="62"/>
  <c r="G489" i="62" s="1"/>
  <c r="J489" i="62"/>
  <c r="AA489" i="62" s="1"/>
  <c r="E490" i="62"/>
  <c r="F490" i="62"/>
  <c r="G490" i="62" s="1"/>
  <c r="J490" i="62"/>
  <c r="E491" i="62"/>
  <c r="F491" i="62"/>
  <c r="G491" i="62" s="1"/>
  <c r="J491" i="62"/>
  <c r="X491" i="62" s="1"/>
  <c r="E492" i="62"/>
  <c r="F492" i="62"/>
  <c r="G492" i="62" s="1"/>
  <c r="J492" i="62"/>
  <c r="AA492" i="62" s="1"/>
  <c r="E493" i="62"/>
  <c r="F493" i="62"/>
  <c r="G493" i="62" s="1"/>
  <c r="J493" i="62"/>
  <c r="E494" i="62"/>
  <c r="F494" i="62"/>
  <c r="G494" i="62" s="1"/>
  <c r="J494" i="62"/>
  <c r="X494" i="62" s="1"/>
  <c r="E495" i="62"/>
  <c r="F495" i="62"/>
  <c r="G495" i="62" s="1"/>
  <c r="J495" i="62"/>
  <c r="E496" i="62"/>
  <c r="F496" i="62"/>
  <c r="G496" i="62" s="1"/>
  <c r="J496" i="62"/>
  <c r="E500" i="62"/>
  <c r="F500" i="62"/>
  <c r="G500" i="62" s="1"/>
  <c r="J500" i="62"/>
  <c r="K500" i="62" s="1"/>
  <c r="E501" i="62"/>
  <c r="F501" i="62"/>
  <c r="G501" i="62" s="1"/>
  <c r="J501" i="62"/>
  <c r="M501" i="62" s="1"/>
  <c r="E502" i="62"/>
  <c r="F502" i="62"/>
  <c r="G502" i="62" s="1"/>
  <c r="J502" i="62"/>
  <c r="Z502" i="62" s="1"/>
  <c r="E503" i="62"/>
  <c r="F503" i="62"/>
  <c r="G503" i="62" s="1"/>
  <c r="J503" i="62"/>
  <c r="K503" i="62" s="1"/>
  <c r="E504" i="62"/>
  <c r="F504" i="62"/>
  <c r="G504" i="62" s="1"/>
  <c r="J504" i="62"/>
  <c r="N504" i="62" s="1"/>
  <c r="E505" i="62"/>
  <c r="F505" i="62"/>
  <c r="G505" i="62" s="1"/>
  <c r="J505" i="62"/>
  <c r="W505" i="62" s="1"/>
  <c r="E506" i="62"/>
  <c r="F506" i="62"/>
  <c r="G506" i="62" s="1"/>
  <c r="J506" i="62"/>
  <c r="M506" i="62" s="1"/>
  <c r="E507" i="62"/>
  <c r="F507" i="62"/>
  <c r="G507" i="62" s="1"/>
  <c r="J507" i="62"/>
  <c r="M507" i="62" s="1"/>
  <c r="E508" i="62"/>
  <c r="F508" i="62"/>
  <c r="G508" i="62" s="1"/>
  <c r="J508" i="62"/>
  <c r="N508" i="62" s="1"/>
  <c r="E509" i="62"/>
  <c r="F509" i="62"/>
  <c r="G509" i="62" s="1"/>
  <c r="J509" i="62"/>
  <c r="AC509" i="62" s="1"/>
  <c r="E510" i="62"/>
  <c r="F510" i="62"/>
  <c r="G510" i="62" s="1"/>
  <c r="J510" i="62"/>
  <c r="AA510" i="62" s="1"/>
  <c r="E511" i="62"/>
  <c r="F511" i="62"/>
  <c r="G511" i="62" s="1"/>
  <c r="J511" i="62"/>
  <c r="AA511" i="62" s="1"/>
  <c r="E512" i="62"/>
  <c r="F512" i="62"/>
  <c r="G512" i="62" s="1"/>
  <c r="J512" i="62"/>
  <c r="N512" i="62" s="1"/>
  <c r="E513" i="62"/>
  <c r="F513" i="62"/>
  <c r="G513" i="62" s="1"/>
  <c r="J513" i="62"/>
  <c r="H513" i="62" s="1"/>
  <c r="E514" i="62"/>
  <c r="F514" i="62"/>
  <c r="G514" i="62" s="1"/>
  <c r="J514" i="62"/>
  <c r="AA514" i="62" s="1"/>
  <c r="E515" i="62"/>
  <c r="F515" i="62"/>
  <c r="G515" i="62" s="1"/>
  <c r="J515" i="62"/>
  <c r="Z515" i="62" s="1"/>
  <c r="E516" i="62"/>
  <c r="F516" i="62"/>
  <c r="G516" i="62" s="1"/>
  <c r="J516" i="62"/>
  <c r="X516" i="62" s="1"/>
  <c r="E517" i="62"/>
  <c r="F517" i="62"/>
  <c r="G517" i="62" s="1"/>
  <c r="J517" i="62"/>
  <c r="W517" i="62" s="1"/>
  <c r="E518" i="62"/>
  <c r="F518" i="62"/>
  <c r="G518" i="62" s="1"/>
  <c r="J518" i="62"/>
  <c r="M518" i="62" s="1"/>
  <c r="E519" i="62"/>
  <c r="F519" i="62"/>
  <c r="G519" i="62" s="1"/>
  <c r="J519" i="62"/>
  <c r="M519" i="62" s="1"/>
  <c r="E520" i="62"/>
  <c r="F520" i="62"/>
  <c r="G520" i="62" s="1"/>
  <c r="J520" i="62"/>
  <c r="AB520" i="62" s="1"/>
  <c r="E521" i="62"/>
  <c r="F521" i="62"/>
  <c r="G521" i="62" s="1"/>
  <c r="J521" i="62"/>
  <c r="W521" i="62" s="1"/>
  <c r="E522" i="62"/>
  <c r="F522" i="62"/>
  <c r="G522" i="62" s="1"/>
  <c r="J522" i="62"/>
  <c r="V522" i="62" s="1"/>
  <c r="E523" i="62"/>
  <c r="F523" i="62"/>
  <c r="G523" i="62" s="1"/>
  <c r="J523" i="62"/>
  <c r="AA523" i="62" s="1"/>
  <c r="E527" i="62"/>
  <c r="F527" i="62"/>
  <c r="G527" i="62" s="1"/>
  <c r="J527" i="62"/>
  <c r="K527" i="62" s="1"/>
  <c r="E528" i="62"/>
  <c r="F528" i="62"/>
  <c r="G528" i="62" s="1"/>
  <c r="J528" i="62"/>
  <c r="E529" i="62"/>
  <c r="F529" i="62"/>
  <c r="G529" i="62" s="1"/>
  <c r="J529" i="62"/>
  <c r="E530" i="62"/>
  <c r="F530" i="62"/>
  <c r="G530" i="62" s="1"/>
  <c r="J530" i="62"/>
  <c r="E531" i="62"/>
  <c r="F531" i="62"/>
  <c r="G531" i="62" s="1"/>
  <c r="J531" i="62"/>
  <c r="X531" i="62" s="1"/>
  <c r="E532" i="62"/>
  <c r="F532" i="62"/>
  <c r="G532" i="62" s="1"/>
  <c r="J532" i="62"/>
  <c r="AA532" i="62" s="1"/>
  <c r="E533" i="62"/>
  <c r="F533" i="62"/>
  <c r="G533" i="62" s="1"/>
  <c r="J533" i="62"/>
  <c r="Y533" i="62" s="1"/>
  <c r="E534" i="62"/>
  <c r="F534" i="62"/>
  <c r="G534" i="62" s="1"/>
  <c r="J534" i="62"/>
  <c r="E535" i="62"/>
  <c r="F535" i="62"/>
  <c r="G535" i="62" s="1"/>
  <c r="J535" i="62"/>
  <c r="Y535" i="62" s="1"/>
  <c r="E536" i="62"/>
  <c r="F536" i="62"/>
  <c r="G536" i="62" s="1"/>
  <c r="J536" i="62"/>
  <c r="E537" i="62"/>
  <c r="F537" i="62"/>
  <c r="G537" i="62" s="1"/>
  <c r="J537" i="62"/>
  <c r="M537" i="62" s="1"/>
  <c r="E538" i="62"/>
  <c r="F538" i="62"/>
  <c r="G538" i="62" s="1"/>
  <c r="J538" i="62"/>
  <c r="M538" i="62" s="1"/>
  <c r="E539" i="62"/>
  <c r="F539" i="62"/>
  <c r="G539" i="62" s="1"/>
  <c r="J539" i="62"/>
  <c r="M539" i="62" s="1"/>
  <c r="E540" i="62"/>
  <c r="F540" i="62"/>
  <c r="G540" i="62" s="1"/>
  <c r="J540" i="62"/>
  <c r="X540" i="62" s="1"/>
  <c r="E541" i="62"/>
  <c r="F541" i="62"/>
  <c r="G541" i="62" s="1"/>
  <c r="J541" i="62"/>
  <c r="AB541" i="62" s="1"/>
  <c r="E542" i="62"/>
  <c r="F542" i="62"/>
  <c r="G542" i="62" s="1"/>
  <c r="J542" i="62"/>
  <c r="H542" i="62" s="1"/>
  <c r="E543" i="62"/>
  <c r="F543" i="62"/>
  <c r="G543" i="62" s="1"/>
  <c r="J543" i="62"/>
  <c r="M543" i="62" s="1"/>
  <c r="E544" i="62"/>
  <c r="F544" i="62"/>
  <c r="G544" i="62" s="1"/>
  <c r="J544" i="62"/>
  <c r="N544" i="62" s="1"/>
  <c r="E545" i="62"/>
  <c r="F545" i="62"/>
  <c r="G545" i="62" s="1"/>
  <c r="J545" i="62"/>
  <c r="M545" i="62" s="1"/>
  <c r="E546" i="62"/>
  <c r="F546" i="62"/>
  <c r="G546" i="62" s="1"/>
  <c r="J546" i="62"/>
  <c r="V546" i="62" s="1"/>
  <c r="E547" i="62"/>
  <c r="F547" i="62"/>
  <c r="G547" i="62" s="1"/>
  <c r="J547" i="62"/>
  <c r="M547" i="62" s="1"/>
  <c r="E548" i="62"/>
  <c r="F548" i="62"/>
  <c r="G548" i="62" s="1"/>
  <c r="J548" i="62"/>
  <c r="W548" i="62" s="1"/>
  <c r="E549" i="62"/>
  <c r="F549" i="62"/>
  <c r="G549" i="62" s="1"/>
  <c r="J549" i="62"/>
  <c r="X549" i="62" s="1"/>
  <c r="E550" i="62"/>
  <c r="F550" i="62"/>
  <c r="G550" i="62" s="1"/>
  <c r="J550" i="62"/>
  <c r="W550" i="62" s="1"/>
  <c r="E554" i="62"/>
  <c r="F554" i="62"/>
  <c r="G554" i="62" s="1"/>
  <c r="J554" i="62"/>
  <c r="X554" i="62" s="1"/>
  <c r="E555" i="62"/>
  <c r="F555" i="62"/>
  <c r="G555" i="62" s="1"/>
  <c r="J555" i="62"/>
  <c r="W555" i="62" s="1"/>
  <c r="E556" i="62"/>
  <c r="F556" i="62"/>
  <c r="G556" i="62" s="1"/>
  <c r="J556" i="62"/>
  <c r="M556" i="62" s="1"/>
  <c r="E557" i="62"/>
  <c r="F557" i="62"/>
  <c r="G557" i="62" s="1"/>
  <c r="J557" i="62"/>
  <c r="W557" i="62" s="1"/>
  <c r="E558" i="62"/>
  <c r="F558" i="62"/>
  <c r="G558" i="62" s="1"/>
  <c r="J558" i="62"/>
  <c r="V558" i="62" s="1"/>
  <c r="E559" i="62"/>
  <c r="F559" i="62"/>
  <c r="G559" i="62" s="1"/>
  <c r="J559" i="62"/>
  <c r="W559" i="62" s="1"/>
  <c r="E560" i="62"/>
  <c r="F560" i="62"/>
  <c r="G560" i="62" s="1"/>
  <c r="J560" i="62"/>
  <c r="M560" i="62" s="1"/>
  <c r="E561" i="62"/>
  <c r="F561" i="62"/>
  <c r="G561" i="62" s="1"/>
  <c r="J561" i="62"/>
  <c r="W561" i="62" s="1"/>
  <c r="E562" i="62"/>
  <c r="F562" i="62"/>
  <c r="G562" i="62" s="1"/>
  <c r="J562" i="62"/>
  <c r="M562" i="62" s="1"/>
  <c r="E563" i="62"/>
  <c r="F563" i="62"/>
  <c r="G563" i="62" s="1"/>
  <c r="J563" i="62"/>
  <c r="W563" i="62" s="1"/>
  <c r="E564" i="62"/>
  <c r="F564" i="62"/>
  <c r="G564" i="62" s="1"/>
  <c r="J564" i="62"/>
  <c r="Y564" i="62" s="1"/>
  <c r="E565" i="62"/>
  <c r="F565" i="62"/>
  <c r="G565" i="62" s="1"/>
  <c r="J565" i="62"/>
  <c r="Y565" i="62" s="1"/>
  <c r="E566" i="62"/>
  <c r="F566" i="62"/>
  <c r="G566" i="62" s="1"/>
  <c r="J566" i="62"/>
  <c r="V566" i="62" s="1"/>
  <c r="E567" i="62"/>
  <c r="F567" i="62"/>
  <c r="G567" i="62" s="1"/>
  <c r="J567" i="62"/>
  <c r="X567" i="62" s="1"/>
  <c r="E568" i="62"/>
  <c r="F568" i="62"/>
  <c r="G568" i="62" s="1"/>
  <c r="J568" i="62"/>
  <c r="Z568" i="62" s="1"/>
  <c r="E569" i="62"/>
  <c r="F569" i="62"/>
  <c r="G569" i="62" s="1"/>
  <c r="J569" i="62"/>
  <c r="V569" i="62" s="1"/>
  <c r="E570" i="62"/>
  <c r="F570" i="62"/>
  <c r="G570" i="62" s="1"/>
  <c r="J570" i="62"/>
  <c r="M570" i="62" s="1"/>
  <c r="E571" i="62"/>
  <c r="F571" i="62"/>
  <c r="G571" i="62" s="1"/>
  <c r="J571" i="62"/>
  <c r="H571" i="62" s="1"/>
  <c r="E572" i="62"/>
  <c r="F572" i="62"/>
  <c r="G572" i="62" s="1"/>
  <c r="J572" i="62"/>
  <c r="V572" i="62" s="1"/>
  <c r="E573" i="62"/>
  <c r="F573" i="62"/>
  <c r="G573" i="62" s="1"/>
  <c r="J573" i="62"/>
  <c r="Y573" i="62" s="1"/>
  <c r="E574" i="62"/>
  <c r="F574" i="62"/>
  <c r="G574" i="62" s="1"/>
  <c r="J574" i="62"/>
  <c r="M574" i="62" s="1"/>
  <c r="E575" i="62"/>
  <c r="F575" i="62"/>
  <c r="G575" i="62" s="1"/>
  <c r="J575" i="62"/>
  <c r="K575" i="62" s="1"/>
  <c r="B334" i="62"/>
  <c r="B335" i="62"/>
  <c r="B336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77" i="62"/>
  <c r="B378" i="62"/>
  <c r="B379" i="62"/>
  <c r="B380" i="62"/>
  <c r="B381" i="62"/>
  <c r="B382" i="62"/>
  <c r="B383" i="62"/>
  <c r="B384" i="62"/>
  <c r="B385" i="62"/>
  <c r="B386" i="62"/>
  <c r="B387" i="62"/>
  <c r="Z47" i="16"/>
  <c r="AA47" i="16"/>
  <c r="AB47" i="16"/>
  <c r="Z48" i="16"/>
  <c r="AA48" i="16"/>
  <c r="AB48" i="16"/>
  <c r="Z49" i="16"/>
  <c r="AA49" i="16"/>
  <c r="AB49" i="16"/>
  <c r="Z50" i="16"/>
  <c r="AA50" i="16"/>
  <c r="AB50" i="16"/>
  <c r="Z51" i="16"/>
  <c r="AA51" i="16"/>
  <c r="AB51" i="16"/>
  <c r="Z52" i="16"/>
  <c r="AA52" i="16"/>
  <c r="AB52" i="16"/>
  <c r="Z53" i="16"/>
  <c r="AA53" i="16"/>
  <c r="AB53" i="16"/>
  <c r="Z54" i="16"/>
  <c r="AA54" i="16"/>
  <c r="AB54" i="16"/>
  <c r="Z55" i="16"/>
  <c r="AA55" i="16"/>
  <c r="AB55" i="16"/>
  <c r="Z56" i="16"/>
  <c r="AA56" i="16"/>
  <c r="AB56" i="16"/>
  <c r="Z57" i="16"/>
  <c r="AA57" i="16"/>
  <c r="AB57" i="16"/>
  <c r="Z58" i="16"/>
  <c r="AA58" i="16"/>
  <c r="AB58" i="16"/>
  <c r="Z59" i="16"/>
  <c r="AA59" i="16"/>
  <c r="AB59" i="16"/>
  <c r="Z60" i="16"/>
  <c r="AA60" i="16"/>
  <c r="AB60" i="16"/>
  <c r="Z61" i="16"/>
  <c r="AA61" i="16"/>
  <c r="AB61" i="16"/>
  <c r="Z62" i="16"/>
  <c r="AA62" i="16"/>
  <c r="AB62" i="16"/>
  <c r="Z63" i="16"/>
  <c r="AA63" i="16"/>
  <c r="AB63" i="16"/>
  <c r="Z64" i="16"/>
  <c r="AA64" i="16"/>
  <c r="AB64" i="16"/>
  <c r="Z65" i="16"/>
  <c r="AA65" i="16"/>
  <c r="AB65" i="16"/>
  <c r="Z66" i="16"/>
  <c r="AA66" i="16"/>
  <c r="AB66" i="16"/>
  <c r="Z67" i="16"/>
  <c r="AA67" i="16"/>
  <c r="AB67" i="16"/>
  <c r="Z68" i="16"/>
  <c r="AA68" i="16"/>
  <c r="AB68" i="16"/>
  <c r="Z69" i="16"/>
  <c r="AA69" i="16"/>
  <c r="AB69" i="16"/>
  <c r="Z70" i="16"/>
  <c r="AA70" i="16"/>
  <c r="AB70" i="16"/>
  <c r="Z71" i="16"/>
  <c r="AA71" i="16"/>
  <c r="AB71" i="16"/>
  <c r="Z17" i="16"/>
  <c r="AA17" i="16"/>
  <c r="AB17" i="16"/>
  <c r="Z18" i="16"/>
  <c r="AA18" i="16"/>
  <c r="AB18" i="16"/>
  <c r="Z19" i="16"/>
  <c r="AA19" i="16"/>
  <c r="AB19" i="16"/>
  <c r="Z20" i="16"/>
  <c r="AA20" i="16"/>
  <c r="AB20" i="16"/>
  <c r="Z21" i="16"/>
  <c r="AA21" i="16"/>
  <c r="AB21" i="16"/>
  <c r="Z22" i="16"/>
  <c r="AA22" i="16"/>
  <c r="AB22" i="16"/>
  <c r="Z23" i="16"/>
  <c r="AA23" i="16"/>
  <c r="AB23" i="16"/>
  <c r="Z24" i="16"/>
  <c r="AA24" i="16"/>
  <c r="AB24" i="16"/>
  <c r="Z25" i="16"/>
  <c r="AA25" i="16"/>
  <c r="AB25" i="16"/>
  <c r="Z26" i="16"/>
  <c r="AA26" i="16"/>
  <c r="AB26" i="16"/>
  <c r="Z27" i="16"/>
  <c r="AA27" i="16"/>
  <c r="AB27" i="16"/>
  <c r="Z28" i="16"/>
  <c r="AA28" i="16"/>
  <c r="AB28" i="16"/>
  <c r="Z29" i="16"/>
  <c r="AA29" i="16"/>
  <c r="AB29" i="16"/>
  <c r="Z30" i="16"/>
  <c r="AA30" i="16"/>
  <c r="AB30" i="16"/>
  <c r="Z31" i="16"/>
  <c r="AA31" i="16"/>
  <c r="AB31" i="16"/>
  <c r="Z32" i="16"/>
  <c r="AA32" i="16"/>
  <c r="AB32" i="16"/>
  <c r="Z33" i="16"/>
  <c r="AA33" i="16"/>
  <c r="AB33" i="16"/>
  <c r="Z34" i="16"/>
  <c r="AA34" i="16"/>
  <c r="AB34" i="16"/>
  <c r="Z35" i="16"/>
  <c r="AA35" i="16"/>
  <c r="AB35" i="16"/>
  <c r="Z36" i="16"/>
  <c r="AA36" i="16"/>
  <c r="AB36" i="16"/>
  <c r="Z37" i="16"/>
  <c r="AA37" i="16"/>
  <c r="AB37" i="16"/>
  <c r="Z38" i="16"/>
  <c r="AA38" i="16"/>
  <c r="AB38" i="16"/>
  <c r="Z39" i="16"/>
  <c r="AA39" i="16"/>
  <c r="AB39" i="16"/>
  <c r="Z40" i="16"/>
  <c r="AA40" i="16"/>
  <c r="AB40" i="16"/>
  <c r="Z41" i="16"/>
  <c r="AA41" i="16"/>
  <c r="AB41" i="16"/>
  <c r="AA16" i="16"/>
  <c r="AB16" i="16"/>
  <c r="Z16" i="16"/>
  <c r="N11" i="16"/>
  <c r="O11" i="16"/>
  <c r="N15" i="16"/>
  <c r="O15" i="16"/>
  <c r="O14" i="16"/>
  <c r="N14" i="16"/>
  <c r="N10" i="16"/>
  <c r="O10" i="16"/>
  <c r="W2" i="60"/>
  <c r="AH29" i="45"/>
  <c r="AH28" i="45"/>
  <c r="AH27" i="45"/>
  <c r="AH26" i="45"/>
  <c r="AH25" i="45"/>
  <c r="AH24" i="45"/>
  <c r="AH22" i="45"/>
  <c r="AH21" i="45"/>
  <c r="AH20" i="45"/>
  <c r="AH19" i="45"/>
  <c r="AH18" i="45"/>
  <c r="AH17" i="45"/>
  <c r="AH15" i="45"/>
  <c r="AH14" i="45"/>
  <c r="AH13" i="45"/>
  <c r="AH12" i="45"/>
  <c r="AH11" i="45"/>
  <c r="AH10" i="45"/>
  <c r="AG29" i="45"/>
  <c r="AG28" i="45"/>
  <c r="AG27" i="45"/>
  <c r="AG26" i="45"/>
  <c r="AG25" i="45"/>
  <c r="AG24" i="45"/>
  <c r="AG22" i="45"/>
  <c r="AG21" i="45"/>
  <c r="AG20" i="45"/>
  <c r="AG19" i="45"/>
  <c r="AG18" i="45"/>
  <c r="AG17" i="45"/>
  <c r="AG15" i="45"/>
  <c r="AG14" i="45"/>
  <c r="AG13" i="45"/>
  <c r="AG12" i="45"/>
  <c r="AG11" i="45"/>
  <c r="AG10" i="45"/>
  <c r="AF29" i="45"/>
  <c r="AF28" i="45"/>
  <c r="AF27" i="45"/>
  <c r="AF26" i="45"/>
  <c r="AF25" i="45"/>
  <c r="AF24" i="45"/>
  <c r="AF22" i="45"/>
  <c r="AF21" i="45"/>
  <c r="AF20" i="45"/>
  <c r="AF19" i="45"/>
  <c r="AF18" i="45"/>
  <c r="AF17" i="45"/>
  <c r="AF15" i="45"/>
  <c r="AF14" i="45"/>
  <c r="AF13" i="45"/>
  <c r="AF12" i="45"/>
  <c r="AF11" i="45"/>
  <c r="AF10" i="45"/>
  <c r="AE29" i="45"/>
  <c r="AE28" i="45"/>
  <c r="AE27" i="45"/>
  <c r="AE26" i="45"/>
  <c r="AE25" i="45"/>
  <c r="AE24" i="45"/>
  <c r="AE22" i="45"/>
  <c r="AE21" i="45"/>
  <c r="AE20" i="45"/>
  <c r="AE19" i="45"/>
  <c r="AE18" i="45"/>
  <c r="AE17" i="45"/>
  <c r="AE15" i="45"/>
  <c r="AE14" i="45"/>
  <c r="AE13" i="45"/>
  <c r="AE12" i="45"/>
  <c r="AE11" i="45"/>
  <c r="AE10" i="45"/>
  <c r="AD29" i="45"/>
  <c r="AD28" i="45"/>
  <c r="AD27" i="45"/>
  <c r="AD26" i="45"/>
  <c r="AD25" i="45"/>
  <c r="AD24" i="45"/>
  <c r="AD22" i="45"/>
  <c r="AD21" i="45"/>
  <c r="AD20" i="45"/>
  <c r="AD19" i="45"/>
  <c r="AD18" i="45"/>
  <c r="AD17" i="45"/>
  <c r="AD15" i="45"/>
  <c r="AD14" i="45"/>
  <c r="AD13" i="45"/>
  <c r="AD12" i="45"/>
  <c r="AD11" i="45"/>
  <c r="AD10" i="45"/>
  <c r="AC29" i="45"/>
  <c r="AC28" i="45"/>
  <c r="AC27" i="45"/>
  <c r="AC26" i="45"/>
  <c r="AC25" i="45"/>
  <c r="AC24" i="45"/>
  <c r="AC22" i="45"/>
  <c r="AC21" i="45"/>
  <c r="AC20" i="45"/>
  <c r="AC19" i="45"/>
  <c r="AC18" i="45"/>
  <c r="AC17" i="45"/>
  <c r="AC15" i="45"/>
  <c r="AC14" i="45"/>
  <c r="AC13" i="45"/>
  <c r="AC12" i="45"/>
  <c r="AC11" i="45"/>
  <c r="AC10" i="45"/>
  <c r="N18" i="45"/>
  <c r="T18" i="45" s="1"/>
  <c r="N19" i="45"/>
  <c r="S19" i="45" s="1"/>
  <c r="N20" i="45"/>
  <c r="T20" i="45" s="1"/>
  <c r="N21" i="45"/>
  <c r="S21" i="45" s="1"/>
  <c r="N22" i="45"/>
  <c r="T22" i="45" s="1"/>
  <c r="N17" i="45"/>
  <c r="T17" i="45" s="1"/>
  <c r="N11" i="45"/>
  <c r="S11" i="45" s="1"/>
  <c r="N12" i="45"/>
  <c r="T12" i="45" s="1"/>
  <c r="N13" i="45"/>
  <c r="T13" i="45" s="1"/>
  <c r="N14" i="45"/>
  <c r="S14" i="45" s="1"/>
  <c r="N15" i="45"/>
  <c r="T15" i="45" s="1"/>
  <c r="N10" i="45"/>
  <c r="T10" i="45" s="1"/>
  <c r="AH35" i="44"/>
  <c r="AH34" i="44"/>
  <c r="AH33" i="44"/>
  <c r="AH32" i="44"/>
  <c r="AH31" i="44"/>
  <c r="AH30" i="44"/>
  <c r="AH29" i="44"/>
  <c r="AH28" i="44"/>
  <c r="AH26" i="44"/>
  <c r="AH25" i="44"/>
  <c r="AH24" i="44"/>
  <c r="AH23" i="44"/>
  <c r="AH22" i="44"/>
  <c r="AH21" i="44"/>
  <c r="AH20" i="44"/>
  <c r="AH19" i="44"/>
  <c r="AG35" i="44"/>
  <c r="AG34" i="44"/>
  <c r="AG33" i="44"/>
  <c r="AG32" i="44"/>
  <c r="AG31" i="44"/>
  <c r="AG30" i="44"/>
  <c r="AG29" i="44"/>
  <c r="AG28" i="44"/>
  <c r="AG26" i="44"/>
  <c r="AG25" i="44"/>
  <c r="AG24" i="44"/>
  <c r="AG23" i="44"/>
  <c r="AG22" i="44"/>
  <c r="AG21" i="44"/>
  <c r="AG20" i="44"/>
  <c r="AG19" i="44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F11" i="44"/>
  <c r="AG11" i="44"/>
  <c r="AH11" i="44"/>
  <c r="AF12" i="44"/>
  <c r="AG12" i="44"/>
  <c r="AH12" i="44"/>
  <c r="AF13" i="44"/>
  <c r="AG13" i="44"/>
  <c r="AH13" i="44"/>
  <c r="AF14" i="44"/>
  <c r="AG14" i="44"/>
  <c r="AH14" i="44"/>
  <c r="AF15" i="44"/>
  <c r="AG15" i="44"/>
  <c r="AH15" i="44"/>
  <c r="AF16" i="44"/>
  <c r="AG16" i="44"/>
  <c r="AH16" i="44"/>
  <c r="AF17" i="44"/>
  <c r="AG17" i="44"/>
  <c r="AH17" i="44"/>
  <c r="AH10" i="44"/>
  <c r="AG10" i="44"/>
  <c r="AF10" i="44"/>
  <c r="AC34" i="44"/>
  <c r="AD34" i="44"/>
  <c r="AE34" i="44"/>
  <c r="AC35" i="44"/>
  <c r="AD35" i="44"/>
  <c r="AE35" i="44"/>
  <c r="AC29" i="44"/>
  <c r="AD29" i="44"/>
  <c r="AE29" i="44"/>
  <c r="AC30" i="44"/>
  <c r="AD30" i="44"/>
  <c r="AE30" i="44"/>
  <c r="AC31" i="44"/>
  <c r="AD31" i="44"/>
  <c r="AE31" i="44"/>
  <c r="AC32" i="44"/>
  <c r="AD32" i="44"/>
  <c r="AE32" i="44"/>
  <c r="AC33" i="44"/>
  <c r="AD33" i="44"/>
  <c r="AE33" i="44"/>
  <c r="AE28" i="44"/>
  <c r="AD28" i="44"/>
  <c r="AC28" i="44"/>
  <c r="AC20" i="44"/>
  <c r="AD20" i="44"/>
  <c r="AE20" i="44"/>
  <c r="AC21" i="44"/>
  <c r="AD21" i="44"/>
  <c r="AE21" i="44"/>
  <c r="AC22" i="44"/>
  <c r="AD22" i="44"/>
  <c r="AE22" i="44"/>
  <c r="AC23" i="44"/>
  <c r="AD23" i="44"/>
  <c r="AE23" i="44"/>
  <c r="AC24" i="44"/>
  <c r="AD24" i="44"/>
  <c r="AE24" i="44"/>
  <c r="AC25" i="44"/>
  <c r="AD25" i="44"/>
  <c r="AE25" i="44"/>
  <c r="AC26" i="44"/>
  <c r="AD26" i="44"/>
  <c r="AE26" i="44"/>
  <c r="AE19" i="44"/>
  <c r="AD19" i="44"/>
  <c r="AC19" i="44"/>
  <c r="AC11" i="44"/>
  <c r="AD11" i="44"/>
  <c r="AE11" i="44"/>
  <c r="AC12" i="44"/>
  <c r="AD12" i="44"/>
  <c r="AE12" i="44"/>
  <c r="AC13" i="44"/>
  <c r="AD13" i="44"/>
  <c r="AE13" i="44"/>
  <c r="AC14" i="44"/>
  <c r="AD14" i="44"/>
  <c r="AE14" i="44"/>
  <c r="AC15" i="44"/>
  <c r="AD15" i="44"/>
  <c r="AE15" i="44"/>
  <c r="AC16" i="44"/>
  <c r="AD16" i="44"/>
  <c r="AE16" i="44"/>
  <c r="AC17" i="44"/>
  <c r="AD17" i="44"/>
  <c r="AE17" i="44"/>
  <c r="AE10" i="44"/>
  <c r="AD10" i="44"/>
  <c r="AC10" i="44"/>
  <c r="R11" i="44"/>
  <c r="S11" i="44" s="1"/>
  <c r="R12" i="44"/>
  <c r="U12" i="44" s="1"/>
  <c r="R13" i="44"/>
  <c r="S13" i="44" s="1"/>
  <c r="R14" i="44"/>
  <c r="U14" i="44" s="1"/>
  <c r="R15" i="44"/>
  <c r="U15" i="44" s="1"/>
  <c r="R16" i="44"/>
  <c r="U16" i="44" s="1"/>
  <c r="R17" i="44"/>
  <c r="U17" i="44" s="1"/>
  <c r="R19" i="44"/>
  <c r="U19" i="44" s="1"/>
  <c r="R20" i="44"/>
  <c r="U20" i="44" s="1"/>
  <c r="R21" i="44"/>
  <c r="U21" i="44" s="1"/>
  <c r="R22" i="44"/>
  <c r="U22" i="44" s="1"/>
  <c r="R23" i="44"/>
  <c r="U23" i="44" s="1"/>
  <c r="R24" i="44"/>
  <c r="U24" i="44" s="1"/>
  <c r="R25" i="44"/>
  <c r="U25" i="44" s="1"/>
  <c r="R26" i="44"/>
  <c r="U26" i="44" s="1"/>
  <c r="R10" i="44"/>
  <c r="U10" i="44" s="1"/>
  <c r="AG26" i="2" l="1"/>
  <c r="AG25" i="2"/>
  <c r="AG36" i="2"/>
  <c r="AG30" i="2"/>
  <c r="AG11" i="2"/>
  <c r="AG32" i="2"/>
  <c r="AG27" i="2"/>
  <c r="AG23" i="2"/>
  <c r="AG22" i="2"/>
  <c r="AG21" i="2"/>
  <c r="AG19" i="2"/>
  <c r="AG14" i="2"/>
  <c r="AG17" i="2"/>
  <c r="AG15" i="2"/>
  <c r="AG13" i="2"/>
  <c r="AG18" i="2"/>
  <c r="AG24" i="2"/>
  <c r="AG28" i="2"/>
  <c r="AG29" i="2"/>
  <c r="AG12" i="2"/>
  <c r="AG16" i="2"/>
  <c r="AG33" i="2"/>
  <c r="AG31" i="2"/>
  <c r="AG20" i="2"/>
  <c r="AG34" i="2"/>
  <c r="AG35" i="2"/>
  <c r="O9" i="50"/>
  <c r="O15" i="51"/>
  <c r="Q14" i="51"/>
  <c r="O28" i="51"/>
  <c r="Q27" i="51"/>
  <c r="Q30" i="51"/>
  <c r="Q26" i="51"/>
  <c r="Q13" i="51"/>
  <c r="Q29" i="51"/>
  <c r="Q25" i="51"/>
  <c r="Q12" i="51"/>
  <c r="Q11" i="51"/>
  <c r="O10" i="51"/>
  <c r="J552" i="62"/>
  <c r="J579" i="62"/>
  <c r="J525" i="62"/>
  <c r="J498" i="62"/>
  <c r="J471" i="62" s="1"/>
  <c r="J444" i="62" s="1"/>
  <c r="H475" i="62"/>
  <c r="AE475" i="62" s="1"/>
  <c r="V449" i="62"/>
  <c r="J606" i="62"/>
  <c r="W42" i="62"/>
  <c r="H474" i="62"/>
  <c r="Y475" i="62"/>
  <c r="W475" i="62"/>
  <c r="AC474" i="62"/>
  <c r="M475" i="62"/>
  <c r="Y474" i="62"/>
  <c r="N475" i="62"/>
  <c r="AD475" i="62" s="1"/>
  <c r="Z474" i="62"/>
  <c r="AA475" i="62"/>
  <c r="X474" i="62"/>
  <c r="W476" i="62"/>
  <c r="Z475" i="62"/>
  <c r="V474" i="62"/>
  <c r="AC447" i="62"/>
  <c r="N476" i="62"/>
  <c r="AD476" i="62" s="1"/>
  <c r="M476" i="62"/>
  <c r="AB475" i="62"/>
  <c r="K475" i="62"/>
  <c r="AE474" i="62"/>
  <c r="W474" i="62"/>
  <c r="K476" i="62"/>
  <c r="AD474" i="62"/>
  <c r="N474" i="62"/>
  <c r="Z514" i="62"/>
  <c r="AB476" i="62"/>
  <c r="AB474" i="62"/>
  <c r="M474" i="62"/>
  <c r="AA476" i="62"/>
  <c r="X475" i="62"/>
  <c r="AA474" i="62"/>
  <c r="AA449" i="62"/>
  <c r="Z476" i="62"/>
  <c r="Y473" i="62"/>
  <c r="H473" i="62"/>
  <c r="AE473" i="62" s="1"/>
  <c r="Y476" i="62"/>
  <c r="H476" i="62"/>
  <c r="AE476" i="62" s="1"/>
  <c r="X473" i="62"/>
  <c r="X476" i="62"/>
  <c r="AC475" i="62"/>
  <c r="W473" i="62"/>
  <c r="Z473" i="62"/>
  <c r="N473" i="62"/>
  <c r="AD473" i="62" s="1"/>
  <c r="AC473" i="62"/>
  <c r="V473" i="62"/>
  <c r="AC476" i="62"/>
  <c r="AB473" i="62"/>
  <c r="M473" i="62"/>
  <c r="AA473" i="62"/>
  <c r="K42" i="62"/>
  <c r="Z449" i="62"/>
  <c r="W514" i="62"/>
  <c r="K449" i="62"/>
  <c r="AE420" i="62"/>
  <c r="AD420" i="62"/>
  <c r="AA650" i="62"/>
  <c r="Z42" i="62"/>
  <c r="AC449" i="62"/>
  <c r="AB559" i="62"/>
  <c r="AB449" i="62"/>
  <c r="M449" i="62"/>
  <c r="AA447" i="62"/>
  <c r="X447" i="62"/>
  <c r="Y449" i="62"/>
  <c r="H449" i="62"/>
  <c r="AE449" i="62" s="1"/>
  <c r="Z448" i="62"/>
  <c r="W447" i="62"/>
  <c r="X41" i="62"/>
  <c r="X449" i="62"/>
  <c r="X448" i="62"/>
  <c r="N447" i="62"/>
  <c r="AD447" i="62" s="1"/>
  <c r="Z447" i="62"/>
  <c r="M41" i="62"/>
  <c r="W449" i="62"/>
  <c r="N448" i="62"/>
  <c r="AD448" i="62" s="1"/>
  <c r="AE447" i="62"/>
  <c r="V447" i="62"/>
  <c r="Z446" i="62"/>
  <c r="K41" i="62"/>
  <c r="AD449" i="62"/>
  <c r="K447" i="62"/>
  <c r="AE448" i="62"/>
  <c r="W448" i="62"/>
  <c r="AB447" i="62"/>
  <c r="M447" i="62"/>
  <c r="Y446" i="62"/>
  <c r="H446" i="62"/>
  <c r="AE446" i="62" s="1"/>
  <c r="X446" i="62"/>
  <c r="AC448" i="62"/>
  <c r="V448" i="62"/>
  <c r="W446" i="62"/>
  <c r="AB448" i="62"/>
  <c r="M448" i="62"/>
  <c r="Y447" i="62"/>
  <c r="N446" i="62"/>
  <c r="AD446" i="62" s="1"/>
  <c r="AA448" i="62"/>
  <c r="K448" i="62"/>
  <c r="AC446" i="62"/>
  <c r="V446" i="62"/>
  <c r="AB446" i="62"/>
  <c r="M446" i="62"/>
  <c r="Y448" i="62"/>
  <c r="AA446" i="62"/>
  <c r="AB41" i="62"/>
  <c r="AA41" i="62"/>
  <c r="Y662" i="62"/>
  <c r="Z41" i="62"/>
  <c r="V789" i="62"/>
  <c r="N662" i="62"/>
  <c r="X42" i="62"/>
  <c r="H42" i="62"/>
  <c r="AE42" i="62" s="1"/>
  <c r="N42" i="62"/>
  <c r="AD42" i="62" s="1"/>
  <c r="AC42" i="62"/>
  <c r="V42" i="62"/>
  <c r="AB42" i="62"/>
  <c r="M42" i="62"/>
  <c r="AA42" i="62"/>
  <c r="Y41" i="62"/>
  <c r="H41" i="62"/>
  <c r="AE41" i="62" s="1"/>
  <c r="W41" i="62"/>
  <c r="AD517" i="62"/>
  <c r="AB424" i="62"/>
  <c r="N41" i="62"/>
  <c r="AD41" i="62" s="1"/>
  <c r="N517" i="62"/>
  <c r="M424" i="62"/>
  <c r="V597" i="62"/>
  <c r="Z584" i="62"/>
  <c r="AC41" i="62"/>
  <c r="AB491" i="62"/>
  <c r="Y586" i="62"/>
  <c r="AC682" i="62"/>
  <c r="X428" i="62"/>
  <c r="Z666" i="62"/>
  <c r="K577" i="62"/>
  <c r="X508" i="62"/>
  <c r="AD726" i="62"/>
  <c r="Y546" i="62"/>
  <c r="Z541" i="62"/>
  <c r="Z626" i="62"/>
  <c r="AB577" i="62"/>
  <c r="N561" i="62"/>
  <c r="AD561" i="62" s="1"/>
  <c r="AD586" i="62"/>
  <c r="W586" i="62"/>
  <c r="Y456" i="62"/>
  <c r="K456" i="62"/>
  <c r="N749" i="62"/>
  <c r="AB783" i="62"/>
  <c r="AC520" i="62"/>
  <c r="AB511" i="62"/>
  <c r="AA783" i="62"/>
  <c r="Y632" i="62"/>
  <c r="X571" i="62"/>
  <c r="AC550" i="62"/>
  <c r="AA577" i="62"/>
  <c r="AE783" i="62"/>
  <c r="AC783" i="62"/>
  <c r="AC791" i="62"/>
  <c r="W588" i="62"/>
  <c r="X514" i="62"/>
  <c r="V424" i="62"/>
  <c r="Y791" i="62"/>
  <c r="N789" i="62"/>
  <c r="Z644" i="62"/>
  <c r="Z597" i="62"/>
  <c r="M588" i="62"/>
  <c r="AA586" i="62"/>
  <c r="AD577" i="62"/>
  <c r="Z563" i="62"/>
  <c r="AB486" i="62"/>
  <c r="V586" i="62"/>
  <c r="N584" i="62"/>
  <c r="V577" i="62"/>
  <c r="M486" i="62"/>
  <c r="M452" i="62"/>
  <c r="V630" i="62"/>
  <c r="AE424" i="62"/>
  <c r="Y547" i="62"/>
  <c r="AB514" i="62"/>
  <c r="AB503" i="62"/>
  <c r="K765" i="62"/>
  <c r="AD703" i="62"/>
  <c r="M672" i="62"/>
  <c r="M555" i="62"/>
  <c r="H519" i="62"/>
  <c r="AE519" i="62" s="1"/>
  <c r="X441" i="62"/>
  <c r="V440" i="62"/>
  <c r="Y743" i="62"/>
  <c r="Z720" i="62"/>
  <c r="K666" i="62"/>
  <c r="K650" i="62"/>
  <c r="AD644" i="62"/>
  <c r="W584" i="62"/>
  <c r="AC540" i="62"/>
  <c r="Z466" i="62"/>
  <c r="W428" i="62"/>
  <c r="AC424" i="62"/>
  <c r="K783" i="62"/>
  <c r="AB677" i="62"/>
  <c r="H666" i="62"/>
  <c r="H650" i="62"/>
  <c r="Y644" i="62"/>
  <c r="AA638" i="62"/>
  <c r="H556" i="62"/>
  <c r="AE556" i="62" s="1"/>
  <c r="AB505" i="62"/>
  <c r="AB504" i="62"/>
  <c r="X503" i="62"/>
  <c r="AB500" i="62"/>
  <c r="Z491" i="62"/>
  <c r="X466" i="62"/>
  <c r="AB432" i="62"/>
  <c r="X741" i="62"/>
  <c r="N644" i="62"/>
  <c r="AE618" i="62"/>
  <c r="M517" i="62"/>
  <c r="X505" i="62"/>
  <c r="X424" i="62"/>
  <c r="Z767" i="62"/>
  <c r="AB753" i="62"/>
  <c r="Y618" i="62"/>
  <c r="AB510" i="62"/>
  <c r="N505" i="62"/>
  <c r="AD505" i="62" s="1"/>
  <c r="AC461" i="62"/>
  <c r="N424" i="62"/>
  <c r="AD424" i="62" s="1"/>
  <c r="Z789" i="62"/>
  <c r="AE728" i="62"/>
  <c r="AD707" i="62"/>
  <c r="AC666" i="62"/>
  <c r="AD650" i="62"/>
  <c r="X618" i="62"/>
  <c r="W598" i="62"/>
  <c r="AE440" i="62"/>
  <c r="X439" i="62"/>
  <c r="AB728" i="62"/>
  <c r="N707" i="62"/>
  <c r="AB666" i="62"/>
  <c r="AC650" i="62"/>
  <c r="N618" i="62"/>
  <c r="AD618" i="62" s="1"/>
  <c r="AE604" i="62"/>
  <c r="AC517" i="62"/>
  <c r="AC662" i="62"/>
  <c r="AC655" i="62"/>
  <c r="V644" i="62"/>
  <c r="AD655" i="62"/>
  <c r="AA517" i="62"/>
  <c r="AC492" i="62"/>
  <c r="AA488" i="62"/>
  <c r="W480" i="62"/>
  <c r="J417" i="62"/>
  <c r="AA757" i="62"/>
  <c r="Y677" i="62"/>
  <c r="Y666" i="62"/>
  <c r="Z662" i="62"/>
  <c r="Z655" i="62"/>
  <c r="K644" i="62"/>
  <c r="AD638" i="62"/>
  <c r="Z517" i="62"/>
  <c r="Z488" i="62"/>
  <c r="AB454" i="62"/>
  <c r="H423" i="62"/>
  <c r="AD721" i="62"/>
  <c r="W655" i="62"/>
  <c r="H546" i="62"/>
  <c r="AE546" i="62" s="1"/>
  <c r="Z556" i="62"/>
  <c r="Y517" i="62"/>
  <c r="Y488" i="62"/>
  <c r="Z454" i="62"/>
  <c r="W420" i="62"/>
  <c r="AC789" i="62"/>
  <c r="AE749" i="62"/>
  <c r="AE722" i="62"/>
  <c r="AA721" i="62"/>
  <c r="AC672" i="62"/>
  <c r="N655" i="62"/>
  <c r="AC644" i="62"/>
  <c r="H644" i="62"/>
  <c r="V638" i="62"/>
  <c r="AC623" i="62"/>
  <c r="M598" i="62"/>
  <c r="AB563" i="62"/>
  <c r="AC546" i="62"/>
  <c r="X517" i="62"/>
  <c r="X488" i="62"/>
  <c r="Y454" i="62"/>
  <c r="AC432" i="62"/>
  <c r="AB428" i="62"/>
  <c r="AB789" i="62"/>
  <c r="AA785" i="62"/>
  <c r="AD749" i="62"/>
  <c r="AB722" i="62"/>
  <c r="X721" i="62"/>
  <c r="Y672" i="62"/>
  <c r="V655" i="62"/>
  <c r="AA644" i="62"/>
  <c r="AB623" i="62"/>
  <c r="V620" i="62"/>
  <c r="V599" i="62"/>
  <c r="Y541" i="62"/>
  <c r="Z540" i="62"/>
  <c r="W533" i="62"/>
  <c r="H532" i="62"/>
  <c r="AE532" i="62" s="1"/>
  <c r="V517" i="62"/>
  <c r="AC516" i="62"/>
  <c r="V505" i="62"/>
  <c r="AA491" i="62"/>
  <c r="H465" i="62"/>
  <c r="AE465" i="62" s="1"/>
  <c r="W461" i="62"/>
  <c r="AC440" i="62"/>
  <c r="Z432" i="62"/>
  <c r="N428" i="62"/>
  <c r="AD428" i="62" s="1"/>
  <c r="AE789" i="62"/>
  <c r="M789" i="62"/>
  <c r="H777" i="62"/>
  <c r="M741" i="62"/>
  <c r="AA707" i="62"/>
  <c r="M666" i="62"/>
  <c r="AD630" i="62"/>
  <c r="AA623" i="62"/>
  <c r="AB542" i="62"/>
  <c r="X541" i="62"/>
  <c r="AC519" i="62"/>
  <c r="AB508" i="62"/>
  <c r="N461" i="62"/>
  <c r="AD461" i="62" s="1"/>
  <c r="AD442" i="62"/>
  <c r="AB440" i="62"/>
  <c r="AE428" i="62"/>
  <c r="M428" i="62"/>
  <c r="AD789" i="62"/>
  <c r="K789" i="62"/>
  <c r="AE786" i="62"/>
  <c r="AD759" i="62"/>
  <c r="K749" i="62"/>
  <c r="M726" i="62"/>
  <c r="Z723" i="62"/>
  <c r="AA715" i="62"/>
  <c r="Z707" i="62"/>
  <c r="AE655" i="62"/>
  <c r="M655" i="62"/>
  <c r="AA630" i="62"/>
  <c r="Y623" i="62"/>
  <c r="AD622" i="62"/>
  <c r="V618" i="62"/>
  <c r="Z559" i="62"/>
  <c r="AC556" i="62"/>
  <c r="AC548" i="62"/>
  <c r="AB521" i="62"/>
  <c r="Z519" i="62"/>
  <c r="AA508" i="62"/>
  <c r="Z501" i="62"/>
  <c r="Z494" i="62"/>
  <c r="V461" i="62"/>
  <c r="X440" i="62"/>
  <c r="AC777" i="62"/>
  <c r="AC763" i="62"/>
  <c r="AA759" i="62"/>
  <c r="Z757" i="62"/>
  <c r="AC751" i="62"/>
  <c r="W746" i="62"/>
  <c r="Z736" i="62"/>
  <c r="Z727" i="62"/>
  <c r="X723" i="62"/>
  <c r="AC691" i="62"/>
  <c r="Y630" i="62"/>
  <c r="N623" i="62"/>
  <c r="AD623" i="62" s="1"/>
  <c r="AC622" i="62"/>
  <c r="M586" i="62"/>
  <c r="X561" i="62"/>
  <c r="V560" i="62"/>
  <c r="AB556" i="62"/>
  <c r="M548" i="62"/>
  <c r="Z521" i="62"/>
  <c r="Y519" i="62"/>
  <c r="AC514" i="62"/>
  <c r="AC512" i="62"/>
  <c r="Z508" i="62"/>
  <c r="AA507" i="62"/>
  <c r="AC505" i="62"/>
  <c r="M461" i="62"/>
  <c r="N440" i="62"/>
  <c r="AD440" i="62" s="1"/>
  <c r="Y439" i="62"/>
  <c r="AC428" i="62"/>
  <c r="AA799" i="62"/>
  <c r="AD798" i="62"/>
  <c r="AE794" i="62"/>
  <c r="AB777" i="62"/>
  <c r="Z759" i="62"/>
  <c r="AA758" i="62"/>
  <c r="N746" i="62"/>
  <c r="M692" i="62"/>
  <c r="V691" i="62"/>
  <c r="Y680" i="62"/>
  <c r="X656" i="62"/>
  <c r="X648" i="62"/>
  <c r="N630" i="62"/>
  <c r="Z629" i="62"/>
  <c r="AA626" i="62"/>
  <c r="K623" i="62"/>
  <c r="X622" i="62"/>
  <c r="AA613" i="62"/>
  <c r="AA609" i="62"/>
  <c r="AC608" i="62"/>
  <c r="AB538" i="62"/>
  <c r="X519" i="62"/>
  <c r="AB512" i="62"/>
  <c r="Z507" i="62"/>
  <c r="AC430" i="62"/>
  <c r="N799" i="62"/>
  <c r="AC798" i="62"/>
  <c r="AA777" i="62"/>
  <c r="Y759" i="62"/>
  <c r="W622" i="62"/>
  <c r="Y613" i="62"/>
  <c r="Z609" i="62"/>
  <c r="AC601" i="62"/>
  <c r="V561" i="62"/>
  <c r="X556" i="62"/>
  <c r="Z544" i="62"/>
  <c r="V538" i="62"/>
  <c r="N519" i="62"/>
  <c r="AD519" i="62" s="1"/>
  <c r="AA513" i="62"/>
  <c r="W512" i="62"/>
  <c r="M508" i="62"/>
  <c r="Y507" i="62"/>
  <c r="Y505" i="62"/>
  <c r="M440" i="62"/>
  <c r="N438" i="62"/>
  <c r="AD438" i="62" s="1"/>
  <c r="V430" i="62"/>
  <c r="Z428" i="62"/>
  <c r="AC426" i="62"/>
  <c r="AA798" i="62"/>
  <c r="Y789" i="62"/>
  <c r="K782" i="62"/>
  <c r="Z777" i="62"/>
  <c r="K776" i="62"/>
  <c r="AC773" i="62"/>
  <c r="N759" i="62"/>
  <c r="Z713" i="62"/>
  <c r="H692" i="62"/>
  <c r="AA666" i="62"/>
  <c r="AA660" i="62"/>
  <c r="Y655" i="62"/>
  <c r="AD642" i="62"/>
  <c r="K630" i="62"/>
  <c r="N626" i="62"/>
  <c r="AD626" i="62" s="1"/>
  <c r="V622" i="62"/>
  <c r="W613" i="62"/>
  <c r="M609" i="62"/>
  <c r="AE602" i="62"/>
  <c r="X601" i="62"/>
  <c r="AC586" i="62"/>
  <c r="AA584" i="62"/>
  <c r="N575" i="62"/>
  <c r="AD575" i="62" s="1"/>
  <c r="K512" i="62"/>
  <c r="K507" i="62"/>
  <c r="M426" i="62"/>
  <c r="K798" i="62"/>
  <c r="K777" i="62"/>
  <c r="V660" i="62"/>
  <c r="K622" i="62"/>
  <c r="M613" i="62"/>
  <c r="AA602" i="62"/>
  <c r="V601" i="62"/>
  <c r="Z587" i="62"/>
  <c r="K737" i="62"/>
  <c r="AA737" i="62"/>
  <c r="AD737" i="62"/>
  <c r="V737" i="62"/>
  <c r="K612" i="62"/>
  <c r="AC612" i="62"/>
  <c r="N479" i="62"/>
  <c r="AD479" i="62" s="1"/>
  <c r="V479" i="62"/>
  <c r="Z479" i="62"/>
  <c r="AA479" i="62"/>
  <c r="AB479" i="62"/>
  <c r="K762" i="62"/>
  <c r="Z762" i="62"/>
  <c r="AA762" i="62"/>
  <c r="X761" i="62"/>
  <c r="K761" i="62"/>
  <c r="AC761" i="62"/>
  <c r="M761" i="62"/>
  <c r="AD761" i="62"/>
  <c r="V761" i="62"/>
  <c r="AE761" i="62"/>
  <c r="N761" i="62"/>
  <c r="AA761" i="62"/>
  <c r="Z705" i="62"/>
  <c r="X705" i="62"/>
  <c r="K664" i="62"/>
  <c r="Y664" i="62"/>
  <c r="AB489" i="62"/>
  <c r="AC489" i="62"/>
  <c r="K486" i="62"/>
  <c r="W486" i="62"/>
  <c r="X486" i="62"/>
  <c r="Y486" i="62"/>
  <c r="Z486" i="62"/>
  <c r="H775" i="62"/>
  <c r="Z775" i="62"/>
  <c r="AA775" i="62"/>
  <c r="X769" i="62"/>
  <c r="W769" i="62"/>
  <c r="Y769" i="62"/>
  <c r="AA769" i="62"/>
  <c r="AE769" i="62"/>
  <c r="M738" i="62"/>
  <c r="W738" i="62"/>
  <c r="AB738" i="62"/>
  <c r="AE738" i="62"/>
  <c r="AC572" i="62"/>
  <c r="X538" i="62"/>
  <c r="AC538" i="62"/>
  <c r="K490" i="62"/>
  <c r="AC490" i="62"/>
  <c r="AD490" i="62"/>
  <c r="H430" i="62"/>
  <c r="AD430" i="62"/>
  <c r="AE430" i="62"/>
  <c r="W717" i="62"/>
  <c r="K717" i="62"/>
  <c r="N717" i="62"/>
  <c r="X717" i="62"/>
  <c r="Z717" i="62"/>
  <c r="AA717" i="62"/>
  <c r="AC574" i="62"/>
  <c r="AB572" i="62"/>
  <c r="AB570" i="62"/>
  <c r="V563" i="62"/>
  <c r="Y556" i="62"/>
  <c r="M549" i="62"/>
  <c r="X548" i="62"/>
  <c r="X547" i="62"/>
  <c r="AB546" i="62"/>
  <c r="AB544" i="62"/>
  <c r="V542" i="62"/>
  <c r="H538" i="62"/>
  <c r="AE538" i="62" s="1"/>
  <c r="K532" i="62"/>
  <c r="Z532" i="62"/>
  <c r="AC532" i="62"/>
  <c r="H509" i="62"/>
  <c r="AE509" i="62" s="1"/>
  <c r="V509" i="62"/>
  <c r="X509" i="62"/>
  <c r="Z509" i="62"/>
  <c r="AA509" i="62"/>
  <c r="N492" i="62"/>
  <c r="AD492" i="62" s="1"/>
  <c r="K492" i="62"/>
  <c r="V492" i="62"/>
  <c r="X492" i="62"/>
  <c r="Z492" i="62"/>
  <c r="AC442" i="62"/>
  <c r="Z441" i="62"/>
  <c r="AA441" i="62"/>
  <c r="Y795" i="62"/>
  <c r="AA795" i="62"/>
  <c r="AB795" i="62"/>
  <c r="K778" i="62"/>
  <c r="W778" i="62"/>
  <c r="X763" i="62"/>
  <c r="K763" i="62"/>
  <c r="M763" i="62"/>
  <c r="Y763" i="62"/>
  <c r="AA763" i="62"/>
  <c r="AE763" i="62"/>
  <c r="M742" i="62"/>
  <c r="W742" i="62"/>
  <c r="AB742" i="62"/>
  <c r="K694" i="62"/>
  <c r="X694" i="62"/>
  <c r="Y694" i="62"/>
  <c r="AC694" i="62"/>
  <c r="M694" i="62"/>
  <c r="V675" i="62"/>
  <c r="W675" i="62"/>
  <c r="W640" i="62"/>
  <c r="K640" i="62"/>
  <c r="Y640" i="62"/>
  <c r="Z640" i="62"/>
  <c r="AA640" i="62"/>
  <c r="AD640" i="62"/>
  <c r="W534" i="62"/>
  <c r="M534" i="62"/>
  <c r="Y572" i="62"/>
  <c r="AC555" i="62"/>
  <c r="K529" i="62"/>
  <c r="M529" i="62"/>
  <c r="AB529" i="62"/>
  <c r="V521" i="62"/>
  <c r="AC521" i="62"/>
  <c r="H521" i="62"/>
  <c r="AE521" i="62" s="1"/>
  <c r="M520" i="62"/>
  <c r="K520" i="62"/>
  <c r="X520" i="62"/>
  <c r="Z520" i="62"/>
  <c r="AA520" i="62"/>
  <c r="M484" i="62"/>
  <c r="AA484" i="62"/>
  <c r="AB484" i="62"/>
  <c r="AC484" i="62"/>
  <c r="M469" i="62"/>
  <c r="Z469" i="62"/>
  <c r="AA469" i="62"/>
  <c r="AD469" i="62"/>
  <c r="AB452" i="62"/>
  <c r="N452" i="62"/>
  <c r="AD452" i="62" s="1"/>
  <c r="AB739" i="62"/>
  <c r="K739" i="62"/>
  <c r="M739" i="62"/>
  <c r="AC739" i="62"/>
  <c r="AD690" i="62"/>
  <c r="AC690" i="62"/>
  <c r="H682" i="62"/>
  <c r="K682" i="62"/>
  <c r="M682" i="62"/>
  <c r="N682" i="62"/>
  <c r="Y682" i="62"/>
  <c r="Z682" i="62"/>
  <c r="AB682" i="62"/>
  <c r="N495" i="62"/>
  <c r="AD495" i="62" s="1"/>
  <c r="W495" i="62"/>
  <c r="X495" i="62"/>
  <c r="Z495" i="62"/>
  <c r="AC495" i="62"/>
  <c r="X793" i="62"/>
  <c r="K793" i="62"/>
  <c r="M793" i="62"/>
  <c r="AA793" i="62"/>
  <c r="AC793" i="62"/>
  <c r="N572" i="62"/>
  <c r="AD572" i="62" s="1"/>
  <c r="N555" i="62"/>
  <c r="AD555" i="62" s="1"/>
  <c r="Y554" i="62"/>
  <c r="Y550" i="62"/>
  <c r="M546" i="62"/>
  <c r="H545" i="62"/>
  <c r="AE545" i="62" s="1"/>
  <c r="N500" i="62"/>
  <c r="AD500" i="62" s="1"/>
  <c r="AC500" i="62"/>
  <c r="N491" i="62"/>
  <c r="AD491" i="62" s="1"/>
  <c r="K491" i="62"/>
  <c r="AC491" i="62"/>
  <c r="M491" i="62"/>
  <c r="V491" i="62"/>
  <c r="W491" i="62"/>
  <c r="H469" i="62"/>
  <c r="AB458" i="62"/>
  <c r="N458" i="62"/>
  <c r="Z458" i="62"/>
  <c r="AB779" i="62"/>
  <c r="AA779" i="62"/>
  <c r="X773" i="62"/>
  <c r="M773" i="62"/>
  <c r="V773" i="62"/>
  <c r="Y773" i="62"/>
  <c r="AA773" i="62"/>
  <c r="AB761" i="62"/>
  <c r="K760" i="62"/>
  <c r="Z760" i="62"/>
  <c r="AA760" i="62"/>
  <c r="X751" i="62"/>
  <c r="K751" i="62"/>
  <c r="AE751" i="62"/>
  <c r="M751" i="62"/>
  <c r="N751" i="62"/>
  <c r="W751" i="62"/>
  <c r="Y751" i="62"/>
  <c r="AB751" i="62"/>
  <c r="K592" i="62"/>
  <c r="M592" i="62"/>
  <c r="K530" i="62"/>
  <c r="M530" i="62"/>
  <c r="X530" i="62"/>
  <c r="Y530" i="62"/>
  <c r="Z530" i="62"/>
  <c r="M572" i="62"/>
  <c r="AC559" i="62"/>
  <c r="V555" i="62"/>
  <c r="M554" i="62"/>
  <c r="AB530" i="62"/>
  <c r="AC527" i="62"/>
  <c r="AE486" i="62"/>
  <c r="AD796" i="62"/>
  <c r="AC796" i="62"/>
  <c r="AE793" i="62"/>
  <c r="Z761" i="62"/>
  <c r="Z755" i="62"/>
  <c r="H755" i="62"/>
  <c r="K752" i="62"/>
  <c r="AA752" i="62"/>
  <c r="N737" i="62"/>
  <c r="X604" i="62"/>
  <c r="M604" i="62"/>
  <c r="V604" i="62"/>
  <c r="N604" i="62"/>
  <c r="Y604" i="62"/>
  <c r="AA604" i="62"/>
  <c r="AD604" i="62"/>
  <c r="V749" i="62"/>
  <c r="N741" i="62"/>
  <c r="AA727" i="62"/>
  <c r="AB720" i="62"/>
  <c r="W691" i="62"/>
  <c r="X660" i="62"/>
  <c r="V598" i="62"/>
  <c r="Y597" i="62"/>
  <c r="N588" i="62"/>
  <c r="K519" i="62"/>
  <c r="AB517" i="62"/>
  <c r="K517" i="62"/>
  <c r="K516" i="62"/>
  <c r="V514" i="62"/>
  <c r="X513" i="62"/>
  <c r="AA512" i="62"/>
  <c r="AC511" i="62"/>
  <c r="Z510" i="62"/>
  <c r="X507" i="62"/>
  <c r="M505" i="62"/>
  <c r="W503" i="62"/>
  <c r="N488" i="62"/>
  <c r="AD488" i="62" s="1"/>
  <c r="W466" i="62"/>
  <c r="Y783" i="62"/>
  <c r="Y777" i="62"/>
  <c r="V759" i="62"/>
  <c r="AB749" i="62"/>
  <c r="N723" i="62"/>
  <c r="Z650" i="62"/>
  <c r="AA648" i="62"/>
  <c r="K514" i="62"/>
  <c r="N507" i="62"/>
  <c r="AD507" i="62" s="1"/>
  <c r="AB506" i="62"/>
  <c r="N503" i="62"/>
  <c r="AD503" i="62" s="1"/>
  <c r="K488" i="62"/>
  <c r="N791" i="62"/>
  <c r="W783" i="62"/>
  <c r="W777" i="62"/>
  <c r="AA768" i="62"/>
  <c r="AE759" i="62"/>
  <c r="M759" i="62"/>
  <c r="AA749" i="62"/>
  <c r="AD741" i="62"/>
  <c r="AA703" i="62"/>
  <c r="AC692" i="62"/>
  <c r="Y650" i="62"/>
  <c r="Z648" i="62"/>
  <c r="AA622" i="62"/>
  <c r="H622" i="62"/>
  <c r="AE622" i="62" s="1"/>
  <c r="H609" i="62"/>
  <c r="AE609" i="62" s="1"/>
  <c r="AC603" i="62"/>
  <c r="AE588" i="62"/>
  <c r="H584" i="62"/>
  <c r="AB461" i="62"/>
  <c r="AA789" i="62"/>
  <c r="H789" i="62"/>
  <c r="Z786" i="62"/>
  <c r="N783" i="62"/>
  <c r="AE782" i="62"/>
  <c r="V777" i="62"/>
  <c r="Y749" i="62"/>
  <c r="AB743" i="62"/>
  <c r="AA741" i="62"/>
  <c r="AD713" i="62"/>
  <c r="K707" i="62"/>
  <c r="AA692" i="62"/>
  <c r="X650" i="62"/>
  <c r="Z622" i="62"/>
  <c r="AC618" i="62"/>
  <c r="AD598" i="62"/>
  <c r="AB588" i="62"/>
  <c r="AA519" i="62"/>
  <c r="Z505" i="62"/>
  <c r="AC488" i="62"/>
  <c r="H488" i="62"/>
  <c r="AE488" i="62" s="1"/>
  <c r="M783" i="62"/>
  <c r="AA782" i="62"/>
  <c r="AD777" i="62"/>
  <c r="M777" i="62"/>
  <c r="Z776" i="62"/>
  <c r="AC759" i="62"/>
  <c r="H759" i="62"/>
  <c r="W749" i="62"/>
  <c r="AA743" i="62"/>
  <c r="Y741" i="62"/>
  <c r="AB736" i="62"/>
  <c r="AA713" i="62"/>
  <c r="Y692" i="62"/>
  <c r="AD691" i="62"/>
  <c r="AC656" i="62"/>
  <c r="V650" i="62"/>
  <c r="Y622" i="62"/>
  <c r="N620" i="62"/>
  <c r="AA618" i="62"/>
  <c r="Z599" i="62"/>
  <c r="AA598" i="62"/>
  <c r="Z588" i="62"/>
  <c r="AE584" i="62"/>
  <c r="N493" i="62"/>
  <c r="AD493" i="62" s="1"/>
  <c r="V493" i="62"/>
  <c r="W493" i="62"/>
  <c r="Z493" i="62"/>
  <c r="AA493" i="62"/>
  <c r="AB493" i="62"/>
  <c r="N457" i="62"/>
  <c r="W457" i="62"/>
  <c r="Z457" i="62"/>
  <c r="AB457" i="62"/>
  <c r="AC457" i="62"/>
  <c r="H560" i="62"/>
  <c r="AE560" i="62" s="1"/>
  <c r="W544" i="62"/>
  <c r="M544" i="62"/>
  <c r="X544" i="62"/>
  <c r="Y544" i="62"/>
  <c r="X533" i="62"/>
  <c r="AA533" i="62"/>
  <c r="M522" i="62"/>
  <c r="AB522" i="62"/>
  <c r="H490" i="62"/>
  <c r="V490" i="62"/>
  <c r="N490" i="62"/>
  <c r="X490" i="62"/>
  <c r="Z490" i="62"/>
  <c r="AA490" i="62"/>
  <c r="W697" i="62"/>
  <c r="K697" i="62"/>
  <c r="N697" i="62"/>
  <c r="Z697" i="62"/>
  <c r="AA697" i="62"/>
  <c r="AD697" i="62"/>
  <c r="X592" i="62"/>
  <c r="V592" i="62"/>
  <c r="AD592" i="62"/>
  <c r="N592" i="62"/>
  <c r="AE592" i="62"/>
  <c r="W592" i="62"/>
  <c r="Y592" i="62"/>
  <c r="H592" i="62"/>
  <c r="Z592" i="62"/>
  <c r="AA592" i="62"/>
  <c r="AB592" i="62"/>
  <c r="AC592" i="62"/>
  <c r="K591" i="62"/>
  <c r="Y591" i="62"/>
  <c r="Z574" i="62"/>
  <c r="X582" i="62"/>
  <c r="V582" i="62"/>
  <c r="AA582" i="62"/>
  <c r="AD582" i="62"/>
  <c r="X574" i="62"/>
  <c r="H563" i="62"/>
  <c r="AE563" i="62" s="1"/>
  <c r="Y562" i="62"/>
  <c r="V559" i="62"/>
  <c r="M558" i="62"/>
  <c r="AB555" i="62"/>
  <c r="H555" i="62"/>
  <c r="AE555" i="62" s="1"/>
  <c r="Z545" i="62"/>
  <c r="H544" i="62"/>
  <c r="W540" i="62"/>
  <c r="V540" i="62"/>
  <c r="N540" i="62"/>
  <c r="AD540" i="62" s="1"/>
  <c r="W538" i="62"/>
  <c r="N538" i="62"/>
  <c r="AD538" i="62" s="1"/>
  <c r="Y538" i="62"/>
  <c r="Z538" i="62"/>
  <c r="Y532" i="62"/>
  <c r="W523" i="62"/>
  <c r="K523" i="62"/>
  <c r="N523" i="62"/>
  <c r="AB523" i="62"/>
  <c r="AE523" i="62"/>
  <c r="N489" i="62"/>
  <c r="AD489" i="62" s="1"/>
  <c r="K489" i="62"/>
  <c r="M489" i="62"/>
  <c r="W489" i="62"/>
  <c r="X489" i="62"/>
  <c r="Z489" i="62"/>
  <c r="N485" i="62"/>
  <c r="X485" i="62"/>
  <c r="AB485" i="62"/>
  <c r="M465" i="62"/>
  <c r="N465" i="62"/>
  <c r="AD465" i="62" s="1"/>
  <c r="X465" i="62"/>
  <c r="Y465" i="62"/>
  <c r="Z465" i="62"/>
  <c r="AA465" i="62"/>
  <c r="X781" i="62"/>
  <c r="W781" i="62"/>
  <c r="Y781" i="62"/>
  <c r="AE781" i="62"/>
  <c r="AA781" i="62"/>
  <c r="M528" i="62"/>
  <c r="N528" i="62"/>
  <c r="AD528" i="62" s="1"/>
  <c r="AA528" i="62"/>
  <c r="X496" i="62"/>
  <c r="V496" i="62"/>
  <c r="W496" i="62"/>
  <c r="Z496" i="62"/>
  <c r="AC496" i="62"/>
  <c r="AE496" i="62"/>
  <c r="V687" i="62"/>
  <c r="W687" i="62"/>
  <c r="AD687" i="62"/>
  <c r="H574" i="62"/>
  <c r="AE574" i="62" s="1"/>
  <c r="AB562" i="62"/>
  <c r="W774" i="62"/>
  <c r="Z774" i="62"/>
  <c r="AA774" i="62"/>
  <c r="AE774" i="62"/>
  <c r="K774" i="62"/>
  <c r="Y574" i="62"/>
  <c r="Z562" i="62"/>
  <c r="W574" i="62"/>
  <c r="X562" i="62"/>
  <c r="Z555" i="62"/>
  <c r="Y545" i="62"/>
  <c r="M535" i="62"/>
  <c r="X535" i="62"/>
  <c r="N532" i="62"/>
  <c r="AD532" i="62" s="1"/>
  <c r="Z531" i="62"/>
  <c r="N511" i="62"/>
  <c r="AD511" i="62" s="1"/>
  <c r="K511" i="62"/>
  <c r="M511" i="62"/>
  <c r="V511" i="62"/>
  <c r="X511" i="62"/>
  <c r="Z511" i="62"/>
  <c r="K484" i="62"/>
  <c r="N484" i="62"/>
  <c r="AD484" i="62" s="1"/>
  <c r="W484" i="62"/>
  <c r="X484" i="62"/>
  <c r="Y484" i="62"/>
  <c r="Z484" i="62"/>
  <c r="X480" i="62"/>
  <c r="Z480" i="62"/>
  <c r="AC480" i="62"/>
  <c r="X467" i="62"/>
  <c r="W467" i="62"/>
  <c r="Z467" i="62"/>
  <c r="AC467" i="62"/>
  <c r="N453" i="62"/>
  <c r="AD453" i="62" s="1"/>
  <c r="K450" i="62"/>
  <c r="X450" i="62"/>
  <c r="Y450" i="62"/>
  <c r="Z437" i="62"/>
  <c r="K437" i="62"/>
  <c r="X437" i="62"/>
  <c r="Y437" i="62"/>
  <c r="AA437" i="62"/>
  <c r="AB437" i="62"/>
  <c r="H433" i="62"/>
  <c r="AE433" i="62" s="1"/>
  <c r="M433" i="62"/>
  <c r="X433" i="62"/>
  <c r="AB433" i="62"/>
  <c r="M425" i="62"/>
  <c r="Y425" i="62"/>
  <c r="X787" i="62"/>
  <c r="K787" i="62"/>
  <c r="AD787" i="62"/>
  <c r="M787" i="62"/>
  <c r="W787" i="62"/>
  <c r="Y787" i="62"/>
  <c r="AA787" i="62"/>
  <c r="AB787" i="62"/>
  <c r="AC787" i="62"/>
  <c r="X615" i="62"/>
  <c r="AC615" i="62"/>
  <c r="M615" i="62"/>
  <c r="AA615" i="62"/>
  <c r="X600" i="62"/>
  <c r="M600" i="62"/>
  <c r="Z600" i="62"/>
  <c r="AA600" i="62"/>
  <c r="AC600" i="62"/>
  <c r="X619" i="62"/>
  <c r="W619" i="62"/>
  <c r="Y619" i="62"/>
  <c r="AB619" i="62"/>
  <c r="V619" i="62"/>
  <c r="AB574" i="62"/>
  <c r="H687" i="62"/>
  <c r="N477" i="62"/>
  <c r="AD477" i="62" s="1"/>
  <c r="W477" i="62"/>
  <c r="Z477" i="62"/>
  <c r="AA477" i="62"/>
  <c r="AB477" i="62"/>
  <c r="AC477" i="62"/>
  <c r="N688" i="62"/>
  <c r="M688" i="62"/>
  <c r="V688" i="62"/>
  <c r="X688" i="62"/>
  <c r="Y688" i="62"/>
  <c r="AD688" i="62"/>
  <c r="N574" i="62"/>
  <c r="AD574" i="62" s="1"/>
  <c r="V562" i="62"/>
  <c r="AC561" i="62"/>
  <c r="H559" i="62"/>
  <c r="AE559" i="62" s="1"/>
  <c r="Y555" i="62"/>
  <c r="W546" i="62"/>
  <c r="N546" i="62"/>
  <c r="AD546" i="62" s="1"/>
  <c r="AD544" i="62"/>
  <c r="Z528" i="62"/>
  <c r="X515" i="62"/>
  <c r="V515" i="62"/>
  <c r="W515" i="62"/>
  <c r="AC515" i="62"/>
  <c r="N510" i="62"/>
  <c r="AD510" i="62" s="1"/>
  <c r="K510" i="62"/>
  <c r="AC510" i="62"/>
  <c r="M510" i="62"/>
  <c r="V510" i="62"/>
  <c r="W510" i="62"/>
  <c r="X510" i="62"/>
  <c r="AC493" i="62"/>
  <c r="H484" i="62"/>
  <c r="AE484" i="62" s="1"/>
  <c r="N481" i="62"/>
  <c r="AD481" i="62" s="1"/>
  <c r="K481" i="62"/>
  <c r="V481" i="62"/>
  <c r="Z481" i="62"/>
  <c r="AB481" i="62"/>
  <c r="AC481" i="62"/>
  <c r="AD457" i="62"/>
  <c r="H437" i="62"/>
  <c r="AE437" i="62" s="1"/>
  <c r="H422" i="62"/>
  <c r="AE422" i="62"/>
  <c r="V422" i="62"/>
  <c r="W422" i="62"/>
  <c r="X422" i="62"/>
  <c r="Z422" i="62"/>
  <c r="AC422" i="62"/>
  <c r="W652" i="62"/>
  <c r="V652" i="62"/>
  <c r="AA652" i="62"/>
  <c r="AC652" i="62"/>
  <c r="W632" i="62"/>
  <c r="Z632" i="62"/>
  <c r="AC632" i="62"/>
  <c r="AD632" i="62"/>
  <c r="K610" i="62"/>
  <c r="Y610" i="62"/>
  <c r="AA610" i="62"/>
  <c r="AC610" i="62"/>
  <c r="X594" i="62"/>
  <c r="AA594" i="62"/>
  <c r="AB594" i="62"/>
  <c r="AD594" i="62"/>
  <c r="W542" i="62"/>
  <c r="Z542" i="62"/>
  <c r="AC542" i="62"/>
  <c r="M513" i="62"/>
  <c r="K513" i="62"/>
  <c r="N513" i="62"/>
  <c r="AD513" i="62" s="1"/>
  <c r="Y513" i="62"/>
  <c r="Z513" i="62"/>
  <c r="W683" i="62"/>
  <c r="Y683" i="62"/>
  <c r="AA624" i="62"/>
  <c r="Y624" i="62"/>
  <c r="V574" i="62"/>
  <c r="AC563" i="62"/>
  <c r="Z561" i="62"/>
  <c r="X555" i="62"/>
  <c r="Z549" i="62"/>
  <c r="X545" i="62"/>
  <c r="AB545" i="62"/>
  <c r="AC544" i="62"/>
  <c r="W536" i="62"/>
  <c r="AC536" i="62"/>
  <c r="M532" i="62"/>
  <c r="V532" i="62"/>
  <c r="W532" i="62"/>
  <c r="X532" i="62"/>
  <c r="AA531" i="62"/>
  <c r="AC531" i="62"/>
  <c r="K528" i="62"/>
  <c r="K493" i="62"/>
  <c r="V457" i="62"/>
  <c r="AB455" i="62"/>
  <c r="M453" i="62"/>
  <c r="W453" i="62"/>
  <c r="Z453" i="62"/>
  <c r="AB453" i="62"/>
  <c r="AC453" i="62"/>
  <c r="H451" i="62"/>
  <c r="AE451" i="62" s="1"/>
  <c r="M451" i="62"/>
  <c r="V451" i="62"/>
  <c r="N451" i="62"/>
  <c r="AD451" i="62" s="1"/>
  <c r="AB451" i="62"/>
  <c r="AC451" i="62"/>
  <c r="X771" i="62"/>
  <c r="V771" i="62"/>
  <c r="N771" i="62"/>
  <c r="Y771" i="62"/>
  <c r="AA771" i="62"/>
  <c r="AC771" i="62"/>
  <c r="M771" i="62"/>
  <c r="AD771" i="62"/>
  <c r="AE771" i="62"/>
  <c r="Z670" i="62"/>
  <c r="W636" i="62"/>
  <c r="K636" i="62"/>
  <c r="V636" i="62"/>
  <c r="N636" i="62"/>
  <c r="Y636" i="62"/>
  <c r="Z636" i="62"/>
  <c r="AA636" i="62"/>
  <c r="AC636" i="62"/>
  <c r="AD636" i="62"/>
  <c r="M619" i="62"/>
  <c r="H610" i="62"/>
  <c r="AE610" i="62" s="1"/>
  <c r="AA529" i="62"/>
  <c r="Y521" i="62"/>
  <c r="V520" i="62"/>
  <c r="AA516" i="62"/>
  <c r="W509" i="62"/>
  <c r="W508" i="62"/>
  <c r="X504" i="62"/>
  <c r="V503" i="62"/>
  <c r="AB502" i="62"/>
  <c r="Z500" i="62"/>
  <c r="V495" i="62"/>
  <c r="N486" i="62"/>
  <c r="AD486" i="62" s="1"/>
  <c r="X479" i="62"/>
  <c r="Y469" i="62"/>
  <c r="V466" i="62"/>
  <c r="Z462" i="62"/>
  <c r="Y460" i="62"/>
  <c r="N454" i="62"/>
  <c r="AD454" i="62" s="1"/>
  <c r="AB442" i="62"/>
  <c r="AC438" i="62"/>
  <c r="H432" i="62"/>
  <c r="AE432" i="62" s="1"/>
  <c r="M432" i="62"/>
  <c r="AD432" i="62"/>
  <c r="V432" i="62"/>
  <c r="W432" i="62"/>
  <c r="X432" i="62"/>
  <c r="H419" i="62"/>
  <c r="X799" i="62"/>
  <c r="W799" i="62"/>
  <c r="Y799" i="62"/>
  <c r="AC799" i="62"/>
  <c r="AE799" i="62"/>
  <c r="X798" i="62"/>
  <c r="M797" i="62"/>
  <c r="X791" i="62"/>
  <c r="AA791" i="62"/>
  <c r="AB791" i="62"/>
  <c r="K791" i="62"/>
  <c r="AD791" i="62"/>
  <c r="M791" i="62"/>
  <c r="AE791" i="62"/>
  <c r="AA684" i="62"/>
  <c r="N684" i="62"/>
  <c r="AD684" i="62"/>
  <c r="Y643" i="62"/>
  <c r="AC642" i="62"/>
  <c r="W641" i="62"/>
  <c r="V641" i="62"/>
  <c r="AE641" i="62"/>
  <c r="V633" i="62"/>
  <c r="Y633" i="62"/>
  <c r="X534" i="62"/>
  <c r="H530" i="62"/>
  <c r="AE530" i="62" s="1"/>
  <c r="Z529" i="62"/>
  <c r="X521" i="62"/>
  <c r="H517" i="62"/>
  <c r="V516" i="62"/>
  <c r="N509" i="62"/>
  <c r="AD509" i="62" s="1"/>
  <c r="V508" i="62"/>
  <c r="H507" i="62"/>
  <c r="AE507" i="62" s="1"/>
  <c r="AA505" i="62"/>
  <c r="H505" i="62"/>
  <c r="AE505" i="62" s="1"/>
  <c r="V504" i="62"/>
  <c r="AC503" i="62"/>
  <c r="M503" i="62"/>
  <c r="V500" i="62"/>
  <c r="K495" i="62"/>
  <c r="V488" i="62"/>
  <c r="AC486" i="62"/>
  <c r="V486" i="62"/>
  <c r="W479" i="62"/>
  <c r="X469" i="62"/>
  <c r="K466" i="62"/>
  <c r="N462" i="62"/>
  <c r="AD462" i="62" s="1"/>
  <c r="K460" i="62"/>
  <c r="K454" i="62"/>
  <c r="M442" i="62"/>
  <c r="M441" i="62"/>
  <c r="X438" i="62"/>
  <c r="K797" i="62"/>
  <c r="H796" i="62"/>
  <c r="X795" i="62"/>
  <c r="AC795" i="62"/>
  <c r="K795" i="62"/>
  <c r="M795" i="62"/>
  <c r="Z784" i="62"/>
  <c r="K784" i="62"/>
  <c r="W784" i="62"/>
  <c r="AD701" i="62"/>
  <c r="AB685" i="62"/>
  <c r="M685" i="62"/>
  <c r="Y685" i="62"/>
  <c r="AC685" i="62"/>
  <c r="AD685" i="62"/>
  <c r="M653" i="62"/>
  <c r="AC653" i="62"/>
  <c r="H641" i="62"/>
  <c r="H625" i="62"/>
  <c r="K595" i="62"/>
  <c r="V595" i="62"/>
  <c r="Y595" i="62"/>
  <c r="Z423" i="62"/>
  <c r="Z770" i="62"/>
  <c r="K770" i="62"/>
  <c r="AA770" i="62"/>
  <c r="W695" i="62"/>
  <c r="K695" i="62"/>
  <c r="N695" i="62"/>
  <c r="AD695" i="62" s="1"/>
  <c r="Z695" i="62"/>
  <c r="AA695" i="62"/>
  <c r="Y678" i="62"/>
  <c r="AC646" i="62"/>
  <c r="Z645" i="62"/>
  <c r="W643" i="62"/>
  <c r="Z643" i="62"/>
  <c r="AE643" i="62"/>
  <c r="H643" i="62"/>
  <c r="W642" i="62"/>
  <c r="K642" i="62"/>
  <c r="V642" i="62"/>
  <c r="N642" i="62"/>
  <c r="Y642" i="62"/>
  <c r="Z642" i="62"/>
  <c r="W634" i="62"/>
  <c r="Z634" i="62"/>
  <c r="AC634" i="62"/>
  <c r="AD634" i="62"/>
  <c r="V627" i="62"/>
  <c r="AC627" i="62"/>
  <c r="Z583" i="62"/>
  <c r="K583" i="62"/>
  <c r="X583" i="62"/>
  <c r="AA583" i="62"/>
  <c r="M521" i="62"/>
  <c r="K509" i="62"/>
  <c r="AC508" i="62"/>
  <c r="K508" i="62"/>
  <c r="Z503" i="62"/>
  <c r="H503" i="62"/>
  <c r="AE503" i="62" s="1"/>
  <c r="AB495" i="62"/>
  <c r="AA486" i="62"/>
  <c r="K479" i="62"/>
  <c r="K469" i="62"/>
  <c r="AC466" i="62"/>
  <c r="H420" i="62"/>
  <c r="V420" i="62"/>
  <c r="N420" i="62"/>
  <c r="X420" i="62"/>
  <c r="Z420" i="62"/>
  <c r="N798" i="62"/>
  <c r="AE798" i="62"/>
  <c r="W798" i="62"/>
  <c r="Y798" i="62"/>
  <c r="H798" i="62"/>
  <c r="Z798" i="62"/>
  <c r="X765" i="62"/>
  <c r="AA765" i="62"/>
  <c r="AB765" i="62"/>
  <c r="AC765" i="62"/>
  <c r="W711" i="62"/>
  <c r="AD711" i="62"/>
  <c r="W705" i="62"/>
  <c r="AD705" i="62"/>
  <c r="N646" i="62"/>
  <c r="Y645" i="62"/>
  <c r="H642" i="62"/>
  <c r="H634" i="62"/>
  <c r="V628" i="62"/>
  <c r="H627" i="62"/>
  <c r="AE627" i="62" s="1"/>
  <c r="K614" i="62"/>
  <c r="AC614" i="62"/>
  <c r="Y503" i="62"/>
  <c r="AA495" i="62"/>
  <c r="AB466" i="62"/>
  <c r="H438" i="62"/>
  <c r="AE438" i="62" s="1"/>
  <c r="M438" i="62"/>
  <c r="AB438" i="62"/>
  <c r="M423" i="62"/>
  <c r="X423" i="62"/>
  <c r="Y423" i="62"/>
  <c r="AA423" i="62"/>
  <c r="W699" i="62"/>
  <c r="K699" i="62"/>
  <c r="N699" i="62"/>
  <c r="Z699" i="62"/>
  <c r="AA699" i="62"/>
  <c r="AD699" i="62"/>
  <c r="K678" i="62"/>
  <c r="Z678" i="62"/>
  <c r="AB678" i="62"/>
  <c r="AC678" i="62"/>
  <c r="H678" i="62"/>
  <c r="M669" i="62"/>
  <c r="W669" i="62"/>
  <c r="AB669" i="62"/>
  <c r="V635" i="62"/>
  <c r="Y635" i="62"/>
  <c r="K593" i="62"/>
  <c r="V593" i="62"/>
  <c r="Y593" i="62"/>
  <c r="AB793" i="62"/>
  <c r="AD783" i="62"/>
  <c r="V783" i="62"/>
  <c r="AA778" i="62"/>
  <c r="AE777" i="62"/>
  <c r="N777" i="62"/>
  <c r="N773" i="62"/>
  <c r="N769" i="62"/>
  <c r="K768" i="62"/>
  <c r="AB759" i="62"/>
  <c r="K759" i="62"/>
  <c r="Z758" i="62"/>
  <c r="AA753" i="62"/>
  <c r="Z752" i="62"/>
  <c r="AD751" i="62"/>
  <c r="V751" i="62"/>
  <c r="K743" i="62"/>
  <c r="Z740" i="62"/>
  <c r="AC731" i="62"/>
  <c r="K723" i="62"/>
  <c r="X715" i="62"/>
  <c r="AB691" i="62"/>
  <c r="M662" i="62"/>
  <c r="AB657" i="62"/>
  <c r="N648" i="62"/>
  <c r="N640" i="62"/>
  <c r="Z638" i="62"/>
  <c r="V626" i="62"/>
  <c r="W623" i="62"/>
  <c r="AC621" i="62"/>
  <c r="V613" i="62"/>
  <c r="AB604" i="62"/>
  <c r="K604" i="62"/>
  <c r="W603" i="62"/>
  <c r="Z602" i="62"/>
  <c r="AC588" i="62"/>
  <c r="K588" i="62"/>
  <c r="M769" i="62"/>
  <c r="AA750" i="62"/>
  <c r="AD732" i="62"/>
  <c r="N715" i="62"/>
  <c r="AB689" i="62"/>
  <c r="K662" i="62"/>
  <c r="W657" i="62"/>
  <c r="AB655" i="62"/>
  <c r="K648" i="62"/>
  <c r="V640" i="62"/>
  <c r="N638" i="62"/>
  <c r="W621" i="62"/>
  <c r="W602" i="62"/>
  <c r="X585" i="62"/>
  <c r="Z576" i="62"/>
  <c r="AC630" i="62"/>
  <c r="H630" i="62"/>
  <c r="M623" i="62"/>
  <c r="K621" i="62"/>
  <c r="Z604" i="62"/>
  <c r="H604" i="62"/>
  <c r="N602" i="62"/>
  <c r="AC598" i="62"/>
  <c r="AA588" i="62"/>
  <c r="H588" i="62"/>
  <c r="AC769" i="62"/>
  <c r="M737" i="62"/>
  <c r="H732" i="62"/>
  <c r="N728" i="62"/>
  <c r="AD723" i="62"/>
  <c r="AD694" i="62"/>
  <c r="M691" i="62"/>
  <c r="AB662" i="62"/>
  <c r="H662" i="62"/>
  <c r="AD648" i="62"/>
  <c r="Z783" i="62"/>
  <c r="H783" i="62"/>
  <c r="AD773" i="62"/>
  <c r="AB769" i="62"/>
  <c r="W759" i="62"/>
  <c r="Z751" i="62"/>
  <c r="H751" i="62"/>
  <c r="AA723" i="62"/>
  <c r="AC648" i="62"/>
  <c r="AC640" i="62"/>
  <c r="H640" i="62"/>
  <c r="Z630" i="62"/>
  <c r="AC613" i="62"/>
  <c r="AC609" i="62"/>
  <c r="W604" i="62"/>
  <c r="H602" i="62"/>
  <c r="Y598" i="62"/>
  <c r="Y588" i="62"/>
  <c r="H570" i="62"/>
  <c r="AE570" i="62" s="1"/>
  <c r="AB527" i="62"/>
  <c r="N502" i="62"/>
  <c r="AD502" i="62" s="1"/>
  <c r="K502" i="62"/>
  <c r="AC502" i="62"/>
  <c r="M502" i="62"/>
  <c r="V502" i="62"/>
  <c r="W502" i="62"/>
  <c r="X502" i="62"/>
  <c r="AA502" i="62"/>
  <c r="V501" i="62"/>
  <c r="AC501" i="62"/>
  <c r="N501" i="62"/>
  <c r="AD501" i="62"/>
  <c r="W501" i="62"/>
  <c r="AE501" i="62"/>
  <c r="X501" i="62"/>
  <c r="H501" i="62"/>
  <c r="Y501" i="62"/>
  <c r="K501" i="62"/>
  <c r="AA501" i="62"/>
  <c r="K494" i="62"/>
  <c r="AA494" i="62"/>
  <c r="M494" i="62"/>
  <c r="AB494" i="62"/>
  <c r="V494" i="62"/>
  <c r="AC494" i="62"/>
  <c r="N494" i="62"/>
  <c r="AD494" i="62" s="1"/>
  <c r="W494" i="62"/>
  <c r="H494" i="62"/>
  <c r="AE494" i="62" s="1"/>
  <c r="Y494" i="62"/>
  <c r="N483" i="62"/>
  <c r="AD483" i="62" s="1"/>
  <c r="K483" i="62"/>
  <c r="AC483" i="62"/>
  <c r="M483" i="62"/>
  <c r="V483" i="62"/>
  <c r="W483" i="62"/>
  <c r="X483" i="62"/>
  <c r="AA483" i="62"/>
  <c r="V482" i="62"/>
  <c r="AC482" i="62"/>
  <c r="N482" i="62"/>
  <c r="AD482" i="62" s="1"/>
  <c r="W482" i="62"/>
  <c r="X482" i="62"/>
  <c r="H482" i="62"/>
  <c r="AE482" i="62" s="1"/>
  <c r="Y482" i="62"/>
  <c r="K482" i="62"/>
  <c r="AA482" i="62"/>
  <c r="K478" i="62"/>
  <c r="AA478" i="62"/>
  <c r="M478" i="62"/>
  <c r="AB478" i="62"/>
  <c r="V478" i="62"/>
  <c r="AC478" i="62"/>
  <c r="N478" i="62"/>
  <c r="AD478" i="62" s="1"/>
  <c r="W478" i="62"/>
  <c r="H478" i="62"/>
  <c r="AE478" i="62" s="1"/>
  <c r="Y478" i="62"/>
  <c r="W464" i="62"/>
  <c r="K464" i="62"/>
  <c r="M464" i="62"/>
  <c r="N464" i="62"/>
  <c r="AD464" i="62" s="1"/>
  <c r="X464" i="62"/>
  <c r="AA464" i="62"/>
  <c r="AC464" i="62"/>
  <c r="H436" i="62"/>
  <c r="N436" i="62"/>
  <c r="W436" i="62"/>
  <c r="X436" i="62"/>
  <c r="Z436" i="62"/>
  <c r="M436" i="62"/>
  <c r="AD436" i="62"/>
  <c r="V436" i="62"/>
  <c r="AE436" i="62"/>
  <c r="AB436" i="62"/>
  <c r="AC436" i="62"/>
  <c r="Z570" i="62"/>
  <c r="H557" i="62"/>
  <c r="AE557" i="62" s="1"/>
  <c r="X550" i="62"/>
  <c r="H537" i="62"/>
  <c r="AE537" i="62" s="1"/>
  <c r="Y570" i="62"/>
  <c r="Y563" i="62"/>
  <c r="M561" i="62"/>
  <c r="AC560" i="62"/>
  <c r="Y559" i="62"/>
  <c r="Z557" i="62"/>
  <c r="N550" i="62"/>
  <c r="AD550" i="62" s="1"/>
  <c r="H549" i="62"/>
  <c r="AE549" i="62" s="1"/>
  <c r="AB548" i="62"/>
  <c r="H548" i="62"/>
  <c r="AE548" i="62" s="1"/>
  <c r="Y542" i="62"/>
  <c r="M541" i="62"/>
  <c r="M540" i="62"/>
  <c r="Y539" i="62"/>
  <c r="Z536" i="62"/>
  <c r="AB534" i="62"/>
  <c r="H534" i="62"/>
  <c r="AE534" i="62" s="1"/>
  <c r="V531" i="62"/>
  <c r="W530" i="62"/>
  <c r="X529" i="62"/>
  <c r="Y528" i="62"/>
  <c r="H528" i="62"/>
  <c r="AE528" i="62" s="1"/>
  <c r="AA527" i="62"/>
  <c r="Z523" i="62"/>
  <c r="H523" i="62"/>
  <c r="AA522" i="62"/>
  <c r="AB518" i="62"/>
  <c r="K745" i="62"/>
  <c r="N745" i="62"/>
  <c r="X745" i="62"/>
  <c r="Y745" i="62"/>
  <c r="AA745" i="62"/>
  <c r="M745" i="62"/>
  <c r="V745" i="62"/>
  <c r="AC745" i="62"/>
  <c r="AD745" i="62"/>
  <c r="W709" i="62"/>
  <c r="Z709" i="62"/>
  <c r="AA709" i="62"/>
  <c r="AD709" i="62"/>
  <c r="N709" i="62"/>
  <c r="X709" i="62"/>
  <c r="K709" i="62"/>
  <c r="AC557" i="62"/>
  <c r="M463" i="62"/>
  <c r="AD463" i="62"/>
  <c r="V463" i="62"/>
  <c r="AE463" i="62"/>
  <c r="N463" i="62"/>
  <c r="W463" i="62"/>
  <c r="Y463" i="62"/>
  <c r="AB463" i="62"/>
  <c r="AB536" i="62"/>
  <c r="AC534" i="62"/>
  <c r="X570" i="62"/>
  <c r="X563" i="62"/>
  <c r="Y560" i="62"/>
  <c r="X559" i="62"/>
  <c r="Y557" i="62"/>
  <c r="V550" i="62"/>
  <c r="Z548" i="62"/>
  <c r="X542" i="62"/>
  <c r="X539" i="62"/>
  <c r="AB537" i="62"/>
  <c r="Y536" i="62"/>
  <c r="Z534" i="62"/>
  <c r="M531" i="62"/>
  <c r="N530" i="62"/>
  <c r="AD530" i="62" s="1"/>
  <c r="W529" i="62"/>
  <c r="X528" i="62"/>
  <c r="Z527" i="62"/>
  <c r="Y523" i="62"/>
  <c r="X522" i="62"/>
  <c r="X518" i="62"/>
  <c r="AB487" i="62"/>
  <c r="AB468" i="62"/>
  <c r="X792" i="62"/>
  <c r="Y792" i="62"/>
  <c r="Z792" i="62"/>
  <c r="H792" i="62"/>
  <c r="AA792" i="62"/>
  <c r="V792" i="62"/>
  <c r="W792" i="62"/>
  <c r="AE792" i="62"/>
  <c r="K792" i="62"/>
  <c r="AB557" i="62"/>
  <c r="H536" i="62"/>
  <c r="AE536" i="62" s="1"/>
  <c r="X575" i="62"/>
  <c r="AA571" i="62"/>
  <c r="W570" i="62"/>
  <c r="N563" i="62"/>
  <c r="AD563" i="62" s="1"/>
  <c r="AB561" i="62"/>
  <c r="H561" i="62"/>
  <c r="AE561" i="62" s="1"/>
  <c r="X560" i="62"/>
  <c r="N559" i="62"/>
  <c r="AD559" i="62" s="1"/>
  <c r="X557" i="62"/>
  <c r="M550" i="62"/>
  <c r="AB549" i="62"/>
  <c r="Y548" i="62"/>
  <c r="Z546" i="62"/>
  <c r="V544" i="62"/>
  <c r="N542" i="62"/>
  <c r="AD542" i="62" s="1"/>
  <c r="H541" i="62"/>
  <c r="AE541" i="62" s="1"/>
  <c r="AB540" i="62"/>
  <c r="H540" i="62"/>
  <c r="AE540" i="62" s="1"/>
  <c r="Z537" i="62"/>
  <c r="X536" i="62"/>
  <c r="Y534" i="62"/>
  <c r="AB532" i="62"/>
  <c r="K531" i="62"/>
  <c r="AC530" i="62"/>
  <c r="V530" i="62"/>
  <c r="V529" i="62"/>
  <c r="W528" i="62"/>
  <c r="X527" i="62"/>
  <c r="X523" i="62"/>
  <c r="W522" i="62"/>
  <c r="K729" i="62"/>
  <c r="X729" i="62"/>
  <c r="AD729" i="62"/>
  <c r="N729" i="62"/>
  <c r="V518" i="62"/>
  <c r="W518" i="62"/>
  <c r="Z518" i="62"/>
  <c r="AA518" i="62"/>
  <c r="K518" i="62"/>
  <c r="AC518" i="62"/>
  <c r="N487" i="62"/>
  <c r="AD487" i="62" s="1"/>
  <c r="V487" i="62"/>
  <c r="W487" i="62"/>
  <c r="X487" i="62"/>
  <c r="Z487" i="62"/>
  <c r="AA487" i="62"/>
  <c r="K487" i="62"/>
  <c r="AC487" i="62"/>
  <c r="N468" i="62"/>
  <c r="AD468" i="62" s="1"/>
  <c r="V468" i="62"/>
  <c r="W468" i="62"/>
  <c r="X468" i="62"/>
  <c r="Z468" i="62"/>
  <c r="AA468" i="62"/>
  <c r="K468" i="62"/>
  <c r="AC468" i="62"/>
  <c r="H434" i="62"/>
  <c r="AE434" i="62" s="1"/>
  <c r="W434" i="62"/>
  <c r="X434" i="62"/>
  <c r="Z434" i="62"/>
  <c r="AB434" i="62"/>
  <c r="V434" i="62"/>
  <c r="N434" i="62"/>
  <c r="AD434" i="62" s="1"/>
  <c r="M434" i="62"/>
  <c r="AC434" i="62"/>
  <c r="W719" i="62"/>
  <c r="Z719" i="62"/>
  <c r="AA719" i="62"/>
  <c r="AD719" i="62"/>
  <c r="N719" i="62"/>
  <c r="X719" i="62"/>
  <c r="K719" i="62"/>
  <c r="AB573" i="62"/>
  <c r="Y537" i="62"/>
  <c r="AA573" i="62"/>
  <c r="N571" i="62"/>
  <c r="V570" i="62"/>
  <c r="AC568" i="62"/>
  <c r="M563" i="62"/>
  <c r="Y561" i="62"/>
  <c r="M559" i="62"/>
  <c r="Z558" i="62"/>
  <c r="V557" i="62"/>
  <c r="AB550" i="62"/>
  <c r="H550" i="62"/>
  <c r="Y549" i="62"/>
  <c r="N548" i="62"/>
  <c r="AD548" i="62" s="1"/>
  <c r="X546" i="62"/>
  <c r="X543" i="62"/>
  <c r="M542" i="62"/>
  <c r="Y540" i="62"/>
  <c r="X537" i="62"/>
  <c r="V536" i="62"/>
  <c r="N534" i="62"/>
  <c r="AD534" i="62" s="1"/>
  <c r="AB531" i="62"/>
  <c r="AA530" i="62"/>
  <c r="AC529" i="62"/>
  <c r="AC528" i="62"/>
  <c r="V528" i="62"/>
  <c r="M527" i="62"/>
  <c r="AD523" i="62"/>
  <c r="V523" i="62"/>
  <c r="K521" i="62"/>
  <c r="AA521" i="62"/>
  <c r="N521" i="62"/>
  <c r="AD521" i="62" s="1"/>
  <c r="AB501" i="62"/>
  <c r="AB482" i="62"/>
  <c r="AC463" i="62"/>
  <c r="M455" i="62"/>
  <c r="V455" i="62"/>
  <c r="N455" i="62"/>
  <c r="AD455" i="62" s="1"/>
  <c r="W455" i="62"/>
  <c r="Z455" i="62"/>
  <c r="AC455" i="62"/>
  <c r="Z766" i="62"/>
  <c r="AA766" i="62"/>
  <c r="K766" i="62"/>
  <c r="N570" i="62"/>
  <c r="AD570" i="62" s="1"/>
  <c r="N557" i="62"/>
  <c r="AD557" i="62" s="1"/>
  <c r="Y543" i="62"/>
  <c r="N536" i="62"/>
  <c r="AD536" i="62" s="1"/>
  <c r="V527" i="62"/>
  <c r="K573" i="62"/>
  <c r="AC570" i="62"/>
  <c r="AB569" i="62"/>
  <c r="AC564" i="62"/>
  <c r="M557" i="62"/>
  <c r="Z550" i="62"/>
  <c r="V548" i="62"/>
  <c r="M536" i="62"/>
  <c r="V534" i="62"/>
  <c r="AB528" i="62"/>
  <c r="AC523" i="62"/>
  <c r="M523" i="62"/>
  <c r="Z522" i="62"/>
  <c r="K522" i="62"/>
  <c r="AC522" i="62"/>
  <c r="N506" i="62"/>
  <c r="AD506" i="62" s="1"/>
  <c r="V506" i="62"/>
  <c r="W506" i="62"/>
  <c r="X506" i="62"/>
  <c r="Z506" i="62"/>
  <c r="AA506" i="62"/>
  <c r="K506" i="62"/>
  <c r="AC506" i="62"/>
  <c r="AB483" i="62"/>
  <c r="Z482" i="62"/>
  <c r="Z478" i="62"/>
  <c r="Z463" i="62"/>
  <c r="M459" i="62"/>
  <c r="V459" i="62"/>
  <c r="N459" i="62"/>
  <c r="AD459" i="62" s="1"/>
  <c r="W459" i="62"/>
  <c r="Z459" i="62"/>
  <c r="AC459" i="62"/>
  <c r="M730" i="62"/>
  <c r="Z730" i="62"/>
  <c r="AB730" i="62"/>
  <c r="AE730" i="62"/>
  <c r="W730" i="62"/>
  <c r="X730" i="62"/>
  <c r="N730" i="62"/>
  <c r="M516" i="62"/>
  <c r="N515" i="62"/>
  <c r="AD515" i="62" s="1"/>
  <c r="W504" i="62"/>
  <c r="M500" i="62"/>
  <c r="AD496" i="62"/>
  <c r="N496" i="62"/>
  <c r="AB492" i="62"/>
  <c r="M492" i="62"/>
  <c r="AE490" i="62"/>
  <c r="W490" i="62"/>
  <c r="W485" i="62"/>
  <c r="M481" i="62"/>
  <c r="N480" i="62"/>
  <c r="AD480" i="62" s="1"/>
  <c r="N467" i="62"/>
  <c r="AD467" i="62" s="1"/>
  <c r="Y462" i="62"/>
  <c r="Y458" i="62"/>
  <c r="M427" i="62"/>
  <c r="Z427" i="62"/>
  <c r="AA427" i="62"/>
  <c r="K427" i="62"/>
  <c r="Y427" i="62"/>
  <c r="X767" i="62"/>
  <c r="V767" i="62"/>
  <c r="AD767" i="62"/>
  <c r="N767" i="62"/>
  <c r="AE767" i="62"/>
  <c r="W767" i="62"/>
  <c r="Y767" i="62"/>
  <c r="K767" i="62"/>
  <c r="AB767" i="62"/>
  <c r="M767" i="62"/>
  <c r="AC767" i="62"/>
  <c r="X755" i="62"/>
  <c r="V755" i="62"/>
  <c r="AD755" i="62"/>
  <c r="N755" i="62"/>
  <c r="AE755" i="62"/>
  <c r="W755" i="62"/>
  <c r="Y755" i="62"/>
  <c r="K755" i="62"/>
  <c r="AB755" i="62"/>
  <c r="M755" i="62"/>
  <c r="AC755" i="62"/>
  <c r="Y747" i="62"/>
  <c r="AA747" i="62"/>
  <c r="AB747" i="62"/>
  <c r="AC747" i="62"/>
  <c r="K747" i="62"/>
  <c r="M747" i="62"/>
  <c r="AB515" i="62"/>
  <c r="M515" i="62"/>
  <c r="Z512" i="62"/>
  <c r="K505" i="62"/>
  <c r="M504" i="62"/>
  <c r="AB496" i="62"/>
  <c r="M496" i="62"/>
  <c r="AE485" i="62"/>
  <c r="M485" i="62"/>
  <c r="AB480" i="62"/>
  <c r="M480" i="62"/>
  <c r="AB467" i="62"/>
  <c r="M467" i="62"/>
  <c r="M462" i="62"/>
  <c r="AB460" i="62"/>
  <c r="M458" i="62"/>
  <c r="AB456" i="62"/>
  <c r="H426" i="62"/>
  <c r="AE426" i="62" s="1"/>
  <c r="W426" i="62"/>
  <c r="X426" i="62"/>
  <c r="Z426" i="62"/>
  <c r="AB426" i="62"/>
  <c r="V426" i="62"/>
  <c r="N426" i="62"/>
  <c r="AD426" i="62" s="1"/>
  <c r="M421" i="62"/>
  <c r="Y421" i="62"/>
  <c r="Z421" i="62"/>
  <c r="AA421" i="62"/>
  <c r="K421" i="62"/>
  <c r="X421" i="62"/>
  <c r="N796" i="62"/>
  <c r="X796" i="62"/>
  <c r="Z796" i="62"/>
  <c r="AA796" i="62"/>
  <c r="K796" i="62"/>
  <c r="AE796" i="62"/>
  <c r="V796" i="62"/>
  <c r="X785" i="62"/>
  <c r="V785" i="62"/>
  <c r="AD785" i="62"/>
  <c r="N785" i="62"/>
  <c r="AE785" i="62"/>
  <c r="W785" i="62"/>
  <c r="Y785" i="62"/>
  <c r="K785" i="62"/>
  <c r="AB785" i="62"/>
  <c r="M785" i="62"/>
  <c r="AC785" i="62"/>
  <c r="K690" i="62"/>
  <c r="N690" i="62"/>
  <c r="X690" i="62"/>
  <c r="Y690" i="62"/>
  <c r="AA690" i="62"/>
  <c r="M690" i="62"/>
  <c r="V690" i="62"/>
  <c r="N689" i="62"/>
  <c r="AD689" i="62" s="1"/>
  <c r="W689" i="62"/>
  <c r="X689" i="62"/>
  <c r="Y689" i="62"/>
  <c r="M689" i="62"/>
  <c r="V689" i="62"/>
  <c r="W519" i="62"/>
  <c r="AB516" i="62"/>
  <c r="AA515" i="62"/>
  <c r="K515" i="62"/>
  <c r="M514" i="62"/>
  <c r="AE513" i="62"/>
  <c r="W513" i="62"/>
  <c r="X512" i="62"/>
  <c r="Y511" i="62"/>
  <c r="H511" i="62"/>
  <c r="AE511" i="62" s="1"/>
  <c r="AB509" i="62"/>
  <c r="M509" i="62"/>
  <c r="W507" i="62"/>
  <c r="AC504" i="62"/>
  <c r="K504" i="62"/>
  <c r="AA500" i="62"/>
  <c r="AA496" i="62"/>
  <c r="K496" i="62"/>
  <c r="M495" i="62"/>
  <c r="X493" i="62"/>
  <c r="Y492" i="62"/>
  <c r="H492" i="62"/>
  <c r="AE492" i="62" s="1"/>
  <c r="AB490" i="62"/>
  <c r="M490" i="62"/>
  <c r="V489" i="62"/>
  <c r="W488" i="62"/>
  <c r="AC485" i="62"/>
  <c r="K485" i="62"/>
  <c r="V484" i="62"/>
  <c r="AA481" i="62"/>
  <c r="AA480" i="62"/>
  <c r="K480" i="62"/>
  <c r="M479" i="62"/>
  <c r="X477" i="62"/>
  <c r="AE469" i="62"/>
  <c r="W469" i="62"/>
  <c r="AA467" i="62"/>
  <c r="K467" i="62"/>
  <c r="M466" i="62"/>
  <c r="W465" i="62"/>
  <c r="K462" i="62"/>
  <c r="Z460" i="62"/>
  <c r="K458" i="62"/>
  <c r="Z456" i="62"/>
  <c r="H421" i="62"/>
  <c r="AE421" i="62" s="1"/>
  <c r="H785" i="62"/>
  <c r="Z780" i="62"/>
  <c r="AE780" i="62"/>
  <c r="K780" i="62"/>
  <c r="W780" i="62"/>
  <c r="X779" i="62"/>
  <c r="N779" i="62"/>
  <c r="AE779" i="62"/>
  <c r="W779" i="62"/>
  <c r="Y779" i="62"/>
  <c r="H779" i="62"/>
  <c r="Z779" i="62"/>
  <c r="M779" i="62"/>
  <c r="AC779" i="62"/>
  <c r="V779" i="62"/>
  <c r="AD779" i="62"/>
  <c r="X775" i="62"/>
  <c r="V775" i="62"/>
  <c r="AD775" i="62"/>
  <c r="N775" i="62"/>
  <c r="AE775" i="62"/>
  <c r="W775" i="62"/>
  <c r="Y775" i="62"/>
  <c r="K775" i="62"/>
  <c r="AB775" i="62"/>
  <c r="M775" i="62"/>
  <c r="AC775" i="62"/>
  <c r="X757" i="62"/>
  <c r="V757" i="62"/>
  <c r="AD757" i="62"/>
  <c r="N757" i="62"/>
  <c r="AE757" i="62"/>
  <c r="W757" i="62"/>
  <c r="Y757" i="62"/>
  <c r="K757" i="62"/>
  <c r="AB757" i="62"/>
  <c r="M757" i="62"/>
  <c r="AC757" i="62"/>
  <c r="AB686" i="62"/>
  <c r="AC686" i="62"/>
  <c r="K686" i="62"/>
  <c r="AA686" i="62"/>
  <c r="K658" i="62"/>
  <c r="M658" i="62"/>
  <c r="N658" i="62"/>
  <c r="Y658" i="62"/>
  <c r="Z658" i="62"/>
  <c r="AA658" i="62"/>
  <c r="H658" i="62"/>
  <c r="AB658" i="62"/>
  <c r="AC658" i="62"/>
  <c r="V519" i="62"/>
  <c r="Z516" i="62"/>
  <c r="Y515" i="62"/>
  <c r="H515" i="62"/>
  <c r="AE515" i="62" s="1"/>
  <c r="AC513" i="62"/>
  <c r="V513" i="62"/>
  <c r="V512" i="62"/>
  <c r="W511" i="62"/>
  <c r="AC507" i="62"/>
  <c r="V507" i="62"/>
  <c r="AA504" i="62"/>
  <c r="AA503" i="62"/>
  <c r="X500" i="62"/>
  <c r="Y496" i="62"/>
  <c r="H496" i="62"/>
  <c r="W492" i="62"/>
  <c r="AA485" i="62"/>
  <c r="X481" i="62"/>
  <c r="Y480" i="62"/>
  <c r="H480" i="62"/>
  <c r="AE480" i="62" s="1"/>
  <c r="V477" i="62"/>
  <c r="AC469" i="62"/>
  <c r="V469" i="62"/>
  <c r="Y467" i="62"/>
  <c r="H467" i="62"/>
  <c r="AE467" i="62" s="1"/>
  <c r="AC465" i="62"/>
  <c r="V465" i="62"/>
  <c r="N460" i="62"/>
  <c r="AD460" i="62" s="1"/>
  <c r="AD458" i="62"/>
  <c r="N456" i="62"/>
  <c r="AD456" i="62" s="1"/>
  <c r="H442" i="62"/>
  <c r="W442" i="62"/>
  <c r="Z442" i="62"/>
  <c r="V442" i="62"/>
  <c r="AE442" i="62"/>
  <c r="N442" i="62"/>
  <c r="K435" i="62"/>
  <c r="Z435" i="62"/>
  <c r="AB435" i="62"/>
  <c r="W794" i="62"/>
  <c r="X794" i="62"/>
  <c r="Y794" i="62"/>
  <c r="AA794" i="62"/>
  <c r="K794" i="62"/>
  <c r="V794" i="62"/>
  <c r="Z744" i="62"/>
  <c r="AB744" i="62"/>
  <c r="W725" i="62"/>
  <c r="Z725" i="62"/>
  <c r="AA725" i="62"/>
  <c r="AD725" i="62"/>
  <c r="N725" i="62"/>
  <c r="X725" i="62"/>
  <c r="AB519" i="62"/>
  <c r="AE517" i="62"/>
  <c r="AB513" i="62"/>
  <c r="AE512" i="62"/>
  <c r="M512" i="62"/>
  <c r="Y509" i="62"/>
  <c r="AB507" i="62"/>
  <c r="Z504" i="62"/>
  <c r="W500" i="62"/>
  <c r="M493" i="62"/>
  <c r="Y490" i="62"/>
  <c r="AB488" i="62"/>
  <c r="Z485" i="62"/>
  <c r="W481" i="62"/>
  <c r="M477" i="62"/>
  <c r="AB469" i="62"/>
  <c r="AA466" i="62"/>
  <c r="AB465" i="62"/>
  <c r="H435" i="62"/>
  <c r="AE435" i="62" s="1"/>
  <c r="M419" i="62"/>
  <c r="Z419" i="62"/>
  <c r="AA419" i="62"/>
  <c r="K419" i="62"/>
  <c r="Y419" i="62"/>
  <c r="H794" i="62"/>
  <c r="Y788" i="62"/>
  <c r="AA788" i="62"/>
  <c r="AC788" i="62"/>
  <c r="H788" i="62"/>
  <c r="AE788" i="62"/>
  <c r="V788" i="62"/>
  <c r="W788" i="62"/>
  <c r="AA767" i="62"/>
  <c r="AA755" i="62"/>
  <c r="K754" i="62"/>
  <c r="Z754" i="62"/>
  <c r="AA754" i="62"/>
  <c r="X753" i="62"/>
  <c r="N753" i="62"/>
  <c r="AE753" i="62"/>
  <c r="W753" i="62"/>
  <c r="Y753" i="62"/>
  <c r="H753" i="62"/>
  <c r="Z753" i="62"/>
  <c r="M753" i="62"/>
  <c r="AC753" i="62"/>
  <c r="V753" i="62"/>
  <c r="AD753" i="62"/>
  <c r="H744" i="62"/>
  <c r="Z452" i="62"/>
  <c r="X451" i="62"/>
  <c r="W430" i="62"/>
  <c r="AA425" i="62"/>
  <c r="AA797" i="62"/>
  <c r="AE795" i="62"/>
  <c r="N795" i="62"/>
  <c r="N793" i="62"/>
  <c r="AE784" i="62"/>
  <c r="AE765" i="62"/>
  <c r="N765" i="62"/>
  <c r="N763" i="62"/>
  <c r="Z749" i="62"/>
  <c r="H749" i="62"/>
  <c r="AE746" i="62"/>
  <c r="N742" i="62"/>
  <c r="AC741" i="62"/>
  <c r="H740" i="62"/>
  <c r="AA739" i="62"/>
  <c r="X737" i="62"/>
  <c r="AB733" i="62"/>
  <c r="Y684" i="62"/>
  <c r="V679" i="62"/>
  <c r="AD679" i="62"/>
  <c r="W679" i="62"/>
  <c r="Y674" i="62"/>
  <c r="Z674" i="62"/>
  <c r="AA674" i="62"/>
  <c r="H674" i="62"/>
  <c r="AB674" i="62"/>
  <c r="M674" i="62"/>
  <c r="M665" i="62"/>
  <c r="W665" i="62"/>
  <c r="AB665" i="62"/>
  <c r="V639" i="62"/>
  <c r="W639" i="62"/>
  <c r="Y639" i="62"/>
  <c r="Z639" i="62"/>
  <c r="AC639" i="62"/>
  <c r="Y452" i="62"/>
  <c r="W451" i="62"/>
  <c r="W440" i="62"/>
  <c r="W438" i="62"/>
  <c r="AA433" i="62"/>
  <c r="N430" i="62"/>
  <c r="Z425" i="62"/>
  <c r="W424" i="62"/>
  <c r="AB422" i="62"/>
  <c r="Y797" i="62"/>
  <c r="AD795" i="62"/>
  <c r="V795" i="62"/>
  <c r="AD793" i="62"/>
  <c r="V793" i="62"/>
  <c r="W791" i="62"/>
  <c r="W789" i="62"/>
  <c r="AE787" i="62"/>
  <c r="N787" i="62"/>
  <c r="H786" i="62"/>
  <c r="Z781" i="62"/>
  <c r="H781" i="62"/>
  <c r="AE778" i="62"/>
  <c r="W773" i="62"/>
  <c r="W771" i="62"/>
  <c r="Z769" i="62"/>
  <c r="H769" i="62"/>
  <c r="AD765" i="62"/>
  <c r="V765" i="62"/>
  <c r="AD763" i="62"/>
  <c r="V763" i="62"/>
  <c r="W761" i="62"/>
  <c r="AB746" i="62"/>
  <c r="AC743" i="62"/>
  <c r="Y739" i="62"/>
  <c r="Z715" i="62"/>
  <c r="X707" i="62"/>
  <c r="AA705" i="62"/>
  <c r="AA694" i="62"/>
  <c r="AC688" i="62"/>
  <c r="AE685" i="62"/>
  <c r="X684" i="62"/>
  <c r="K668" i="62"/>
  <c r="AC668" i="62"/>
  <c r="M668" i="62"/>
  <c r="Y668" i="62"/>
  <c r="X617" i="62"/>
  <c r="K617" i="62"/>
  <c r="AB617" i="62"/>
  <c r="M617" i="62"/>
  <c r="AC617" i="62"/>
  <c r="V617" i="62"/>
  <c r="N617" i="62"/>
  <c r="AD617" i="62" s="1"/>
  <c r="W617" i="62"/>
  <c r="Y617" i="62"/>
  <c r="H617" i="62"/>
  <c r="AE617" i="62" s="1"/>
  <c r="Z617" i="62"/>
  <c r="Z750" i="62"/>
  <c r="X727" i="62"/>
  <c r="W722" i="62"/>
  <c r="Z721" i="62"/>
  <c r="K715" i="62"/>
  <c r="X713" i="62"/>
  <c r="AA711" i="62"/>
  <c r="N705" i="62"/>
  <c r="Z703" i="62"/>
  <c r="AA701" i="62"/>
  <c r="N694" i="62"/>
  <c r="Z692" i="62"/>
  <c r="M684" i="62"/>
  <c r="X683" i="62"/>
  <c r="K670" i="62"/>
  <c r="M670" i="62"/>
  <c r="N670" i="62"/>
  <c r="Y670" i="62"/>
  <c r="AA670" i="62"/>
  <c r="H670" i="62"/>
  <c r="AB670" i="62"/>
  <c r="K433" i="62"/>
  <c r="AB430" i="62"/>
  <c r="H425" i="62"/>
  <c r="AE425" i="62" s="1"/>
  <c r="N422" i="62"/>
  <c r="Z795" i="62"/>
  <c r="H795" i="62"/>
  <c r="Z793" i="62"/>
  <c r="H793" i="62"/>
  <c r="X786" i="62"/>
  <c r="Z782" i="62"/>
  <c r="AD781" i="62"/>
  <c r="V781" i="62"/>
  <c r="AE776" i="62"/>
  <c r="AB773" i="62"/>
  <c r="K773" i="62"/>
  <c r="AB771" i="62"/>
  <c r="K771" i="62"/>
  <c r="AD769" i="62"/>
  <c r="V769" i="62"/>
  <c r="Z765" i="62"/>
  <c r="H765" i="62"/>
  <c r="Z763" i="62"/>
  <c r="H763" i="62"/>
  <c r="AC749" i="62"/>
  <c r="M749" i="62"/>
  <c r="AE742" i="62"/>
  <c r="V741" i="62"/>
  <c r="N738" i="62"/>
  <c r="AC737" i="62"/>
  <c r="N727" i="62"/>
  <c r="N713" i="62"/>
  <c r="Z711" i="62"/>
  <c r="K705" i="62"/>
  <c r="X703" i="62"/>
  <c r="Z701" i="62"/>
  <c r="W671" i="62"/>
  <c r="AB671" i="62"/>
  <c r="V649" i="62"/>
  <c r="Y649" i="62"/>
  <c r="Z649" i="62"/>
  <c r="X611" i="62"/>
  <c r="K611" i="62"/>
  <c r="AB611" i="62"/>
  <c r="M611" i="62"/>
  <c r="AC611" i="62"/>
  <c r="V611" i="62"/>
  <c r="N611" i="62"/>
  <c r="AD611" i="62" s="1"/>
  <c r="W611" i="62"/>
  <c r="Y611" i="62"/>
  <c r="H611" i="62"/>
  <c r="AE611" i="62" s="1"/>
  <c r="Z611" i="62"/>
  <c r="X590" i="62"/>
  <c r="K590" i="62"/>
  <c r="AB590" i="62"/>
  <c r="M590" i="62"/>
  <c r="AC590" i="62"/>
  <c r="V590" i="62"/>
  <c r="AD590" i="62"/>
  <c r="N590" i="62"/>
  <c r="AE590" i="62"/>
  <c r="W590" i="62"/>
  <c r="Y590" i="62"/>
  <c r="H590" i="62"/>
  <c r="Z590" i="62"/>
  <c r="Z430" i="62"/>
  <c r="AC797" i="62"/>
  <c r="Y793" i="62"/>
  <c r="Z787" i="62"/>
  <c r="H787" i="62"/>
  <c r="W786" i="62"/>
  <c r="AC781" i="62"/>
  <c r="M781" i="62"/>
  <c r="Y765" i="62"/>
  <c r="N721" i="62"/>
  <c r="K713" i="62"/>
  <c r="X711" i="62"/>
  <c r="N703" i="62"/>
  <c r="N701" i="62"/>
  <c r="AC684" i="62"/>
  <c r="AB679" i="62"/>
  <c r="N674" i="62"/>
  <c r="M661" i="62"/>
  <c r="W661" i="62"/>
  <c r="AB661" i="62"/>
  <c r="W654" i="62"/>
  <c r="K654" i="62"/>
  <c r="AD654" i="62"/>
  <c r="V654" i="62"/>
  <c r="N654" i="62"/>
  <c r="X654" i="62"/>
  <c r="Y654" i="62"/>
  <c r="Z654" i="62"/>
  <c r="H654" i="62"/>
  <c r="AA654" i="62"/>
  <c r="AC616" i="62"/>
  <c r="K616" i="62"/>
  <c r="X596" i="62"/>
  <c r="K596" i="62"/>
  <c r="AB596" i="62"/>
  <c r="M596" i="62"/>
  <c r="AC596" i="62"/>
  <c r="V596" i="62"/>
  <c r="AD596" i="62"/>
  <c r="N596" i="62"/>
  <c r="AE596" i="62"/>
  <c r="W596" i="62"/>
  <c r="Y596" i="62"/>
  <c r="H596" i="62"/>
  <c r="Z596" i="62"/>
  <c r="Z451" i="62"/>
  <c r="Z440" i="62"/>
  <c r="Z438" i="62"/>
  <c r="X430" i="62"/>
  <c r="V428" i="62"/>
  <c r="Z424" i="62"/>
  <c r="AD422" i="62"/>
  <c r="M422" i="62"/>
  <c r="AB797" i="62"/>
  <c r="W795" i="62"/>
  <c r="W793" i="62"/>
  <c r="Z791" i="62"/>
  <c r="H791" i="62"/>
  <c r="AB781" i="62"/>
  <c r="K781" i="62"/>
  <c r="Z773" i="62"/>
  <c r="H773" i="62"/>
  <c r="Z771" i="62"/>
  <c r="H771" i="62"/>
  <c r="K769" i="62"/>
  <c r="W765" i="62"/>
  <c r="W763" i="62"/>
  <c r="H761" i="62"/>
  <c r="Y737" i="62"/>
  <c r="AC733" i="62"/>
  <c r="K721" i="62"/>
  <c r="AD715" i="62"/>
  <c r="N711" i="62"/>
  <c r="K703" i="62"/>
  <c r="K701" i="62"/>
  <c r="Z679" i="62"/>
  <c r="K674" i="62"/>
  <c r="AA678" i="62"/>
  <c r="AA672" i="62"/>
  <c r="X664" i="62"/>
  <c r="Y660" i="62"/>
  <c r="W653" i="62"/>
  <c r="AD652" i="62"/>
  <c r="K652" i="62"/>
  <c r="Y648" i="62"/>
  <c r="V646" i="62"/>
  <c r="AC643" i="62"/>
  <c r="Y638" i="62"/>
  <c r="W635" i="62"/>
  <c r="AA634" i="62"/>
  <c r="W633" i="62"/>
  <c r="AA632" i="62"/>
  <c r="K628" i="62"/>
  <c r="Y626" i="62"/>
  <c r="N624" i="62"/>
  <c r="AD624" i="62" s="1"/>
  <c r="V623" i="62"/>
  <c r="M621" i="62"/>
  <c r="N619" i="62"/>
  <c r="AD619" i="62" s="1"/>
  <c r="W618" i="62"/>
  <c r="AB615" i="62"/>
  <c r="K615" i="62"/>
  <c r="W614" i="62"/>
  <c r="N613" i="62"/>
  <c r="AD613" i="62" s="1"/>
  <c r="Z610" i="62"/>
  <c r="AB609" i="62"/>
  <c r="K609" i="62"/>
  <c r="Y602" i="62"/>
  <c r="AB600" i="62"/>
  <c r="K600" i="62"/>
  <c r="Y599" i="62"/>
  <c r="AE598" i="62"/>
  <c r="N598" i="62"/>
  <c r="AC594" i="62"/>
  <c r="M594" i="62"/>
  <c r="Z593" i="62"/>
  <c r="X587" i="62"/>
  <c r="AE586" i="62"/>
  <c r="N586" i="62"/>
  <c r="Y584" i="62"/>
  <c r="AC582" i="62"/>
  <c r="M582" i="62"/>
  <c r="AC577" i="62"/>
  <c r="M577" i="62"/>
  <c r="AA576" i="62"/>
  <c r="M664" i="62"/>
  <c r="V653" i="62"/>
  <c r="AD646" i="62"/>
  <c r="K646" i="62"/>
  <c r="K594" i="62"/>
  <c r="K587" i="62"/>
  <c r="AB582" i="62"/>
  <c r="K582" i="62"/>
  <c r="AC628" i="62"/>
  <c r="H628" i="62"/>
  <c r="AE628" i="62" s="1"/>
  <c r="Z615" i="62"/>
  <c r="H615" i="62"/>
  <c r="AE615" i="62" s="1"/>
  <c r="H600" i="62"/>
  <c r="N678" i="62"/>
  <c r="M660" i="62"/>
  <c r="H653" i="62"/>
  <c r="Z652" i="62"/>
  <c r="N650" i="62"/>
  <c r="V648" i="62"/>
  <c r="AA646" i="62"/>
  <c r="H646" i="62"/>
  <c r="K638" i="62"/>
  <c r="N634" i="62"/>
  <c r="N632" i="62"/>
  <c r="Y629" i="62"/>
  <c r="AA628" i="62"/>
  <c r="Y627" i="62"/>
  <c r="K626" i="62"/>
  <c r="AE625" i="62"/>
  <c r="AB621" i="62"/>
  <c r="H621" i="62"/>
  <c r="AE621" i="62" s="1"/>
  <c r="AC619" i="62"/>
  <c r="K619" i="62"/>
  <c r="K618" i="62"/>
  <c r="Y615" i="62"/>
  <c r="AB613" i="62"/>
  <c r="K613" i="62"/>
  <c r="Y612" i="62"/>
  <c r="W610" i="62"/>
  <c r="Y609" i="62"/>
  <c r="V603" i="62"/>
  <c r="AD602" i="62"/>
  <c r="V602" i="62"/>
  <c r="Y600" i="62"/>
  <c r="AB598" i="62"/>
  <c r="K598" i="62"/>
  <c r="Z594" i="62"/>
  <c r="H594" i="62"/>
  <c r="AB586" i="62"/>
  <c r="K586" i="62"/>
  <c r="AD584" i="62"/>
  <c r="V584" i="62"/>
  <c r="Z582" i="62"/>
  <c r="H582" i="62"/>
  <c r="Z577" i="62"/>
  <c r="H577" i="62"/>
  <c r="Y652" i="62"/>
  <c r="Z646" i="62"/>
  <c r="V634" i="62"/>
  <c r="V632" i="62"/>
  <c r="Z628" i="62"/>
  <c r="W627" i="62"/>
  <c r="W625" i="62"/>
  <c r="AA621" i="62"/>
  <c r="W615" i="62"/>
  <c r="X612" i="62"/>
  <c r="V610" i="62"/>
  <c r="W609" i="62"/>
  <c r="AC602" i="62"/>
  <c r="M602" i="62"/>
  <c r="W600" i="62"/>
  <c r="Y594" i="62"/>
  <c r="AC584" i="62"/>
  <c r="M584" i="62"/>
  <c r="Y582" i="62"/>
  <c r="Y577" i="62"/>
  <c r="AC664" i="62"/>
  <c r="AD660" i="62"/>
  <c r="X652" i="62"/>
  <c r="Y646" i="62"/>
  <c r="AC638" i="62"/>
  <c r="H638" i="62"/>
  <c r="K634" i="62"/>
  <c r="AE633" i="62"/>
  <c r="K632" i="62"/>
  <c r="Y628" i="62"/>
  <c r="AC626" i="62"/>
  <c r="H626" i="62"/>
  <c r="AE626" i="62" s="1"/>
  <c r="AC624" i="62"/>
  <c r="Z621" i="62"/>
  <c r="AA619" i="62"/>
  <c r="Z618" i="62"/>
  <c r="N615" i="62"/>
  <c r="AD615" i="62" s="1"/>
  <c r="Z613" i="62"/>
  <c r="H613" i="62"/>
  <c r="AE613" i="62" s="1"/>
  <c r="V612" i="62"/>
  <c r="N609" i="62"/>
  <c r="AD609" i="62" s="1"/>
  <c r="AB602" i="62"/>
  <c r="K602" i="62"/>
  <c r="Y601" i="62"/>
  <c r="AE600" i="62"/>
  <c r="N600" i="62"/>
  <c r="Z598" i="62"/>
  <c r="H598" i="62"/>
  <c r="Z595" i="62"/>
  <c r="W594" i="62"/>
  <c r="AD588" i="62"/>
  <c r="V588" i="62"/>
  <c r="Z586" i="62"/>
  <c r="H586" i="62"/>
  <c r="AB584" i="62"/>
  <c r="K584" i="62"/>
  <c r="W582" i="62"/>
  <c r="W577" i="62"/>
  <c r="AA664" i="62"/>
  <c r="AC660" i="62"/>
  <c r="AE653" i="62"/>
  <c r="N652" i="62"/>
  <c r="H648" i="62"/>
  <c r="X646" i="62"/>
  <c r="AC633" i="62"/>
  <c r="N628" i="62"/>
  <c r="AD628" i="62" s="1"/>
  <c r="Y621" i="62"/>
  <c r="V615" i="62"/>
  <c r="V609" i="62"/>
  <c r="AD600" i="62"/>
  <c r="V600" i="62"/>
  <c r="AE594" i="62"/>
  <c r="N594" i="62"/>
  <c r="AE582" i="62"/>
  <c r="N582" i="62"/>
  <c r="AE577" i="62"/>
  <c r="N577" i="62"/>
  <c r="M790" i="62"/>
  <c r="AB790" i="62"/>
  <c r="N790" i="62"/>
  <c r="AD790" i="62"/>
  <c r="V790" i="62"/>
  <c r="W790" i="62"/>
  <c r="X790" i="62"/>
  <c r="Y790" i="62"/>
  <c r="Z790" i="62"/>
  <c r="H790" i="62"/>
  <c r="AA790" i="62"/>
  <c r="M772" i="62"/>
  <c r="AB772" i="62"/>
  <c r="V772" i="62"/>
  <c r="AC772" i="62"/>
  <c r="N772" i="62"/>
  <c r="AD772" i="62"/>
  <c r="W772" i="62"/>
  <c r="AE772" i="62"/>
  <c r="X772" i="62"/>
  <c r="H772" i="62"/>
  <c r="Y772" i="62"/>
  <c r="Z772" i="62"/>
  <c r="AA772" i="62"/>
  <c r="K748" i="62"/>
  <c r="M748" i="62"/>
  <c r="AB748" i="62"/>
  <c r="V748" i="62"/>
  <c r="AC748" i="62"/>
  <c r="N748" i="62"/>
  <c r="AD748" i="62"/>
  <c r="W748" i="62"/>
  <c r="AE748" i="62"/>
  <c r="X748" i="62"/>
  <c r="Y748" i="62"/>
  <c r="Z748" i="62"/>
  <c r="AA748" i="62"/>
  <c r="K681" i="62"/>
  <c r="AA681" i="62"/>
  <c r="X681" i="62"/>
  <c r="H681" i="62"/>
  <c r="AE681" i="62" s="1"/>
  <c r="Z681" i="62"/>
  <c r="M681" i="62"/>
  <c r="V681" i="62"/>
  <c r="N681" i="62"/>
  <c r="AD681" i="62" s="1"/>
  <c r="W681" i="62"/>
  <c r="Y681" i="62"/>
  <c r="AB681" i="62"/>
  <c r="AC681" i="62"/>
  <c r="W735" i="62"/>
  <c r="AE735" i="62"/>
  <c r="H735" i="62"/>
  <c r="Y735" i="62"/>
  <c r="M735" i="62"/>
  <c r="AD735" i="62"/>
  <c r="V735" i="62"/>
  <c r="N735" i="62"/>
  <c r="X735" i="62"/>
  <c r="Z735" i="62"/>
  <c r="AA735" i="62"/>
  <c r="AB735" i="62"/>
  <c r="AC735" i="62"/>
  <c r="M756" i="62"/>
  <c r="AB756" i="62"/>
  <c r="V756" i="62"/>
  <c r="AC756" i="62"/>
  <c r="N756" i="62"/>
  <c r="AD756" i="62"/>
  <c r="W756" i="62"/>
  <c r="AE756" i="62"/>
  <c r="X756" i="62"/>
  <c r="H756" i="62"/>
  <c r="Y756" i="62"/>
  <c r="Z756" i="62"/>
  <c r="AA756" i="62"/>
  <c r="AE790" i="62"/>
  <c r="AC790" i="62"/>
  <c r="M764" i="62"/>
  <c r="AB764" i="62"/>
  <c r="V764" i="62"/>
  <c r="AC764" i="62"/>
  <c r="N764" i="62"/>
  <c r="AD764" i="62"/>
  <c r="W764" i="62"/>
  <c r="AE764" i="62"/>
  <c r="X764" i="62"/>
  <c r="H764" i="62"/>
  <c r="Y764" i="62"/>
  <c r="Z764" i="62"/>
  <c r="AA764" i="62"/>
  <c r="K735" i="62"/>
  <c r="K734" i="62"/>
  <c r="AA734" i="62"/>
  <c r="V734" i="62"/>
  <c r="AC734" i="62"/>
  <c r="M734" i="62"/>
  <c r="AE734" i="62"/>
  <c r="N734" i="62"/>
  <c r="W734" i="62"/>
  <c r="X734" i="62"/>
  <c r="Y734" i="62"/>
  <c r="Z734" i="62"/>
  <c r="AD734" i="62"/>
  <c r="H734" i="62"/>
  <c r="M784" i="62"/>
  <c r="AB784" i="62"/>
  <c r="V784" i="62"/>
  <c r="AC784" i="62"/>
  <c r="N784" i="62"/>
  <c r="AD784" i="62"/>
  <c r="X784" i="62"/>
  <c r="K740" i="62"/>
  <c r="AA740" i="62"/>
  <c r="M740" i="62"/>
  <c r="AC740" i="62"/>
  <c r="V740" i="62"/>
  <c r="AD740" i="62"/>
  <c r="N740" i="62"/>
  <c r="AE740" i="62"/>
  <c r="W740" i="62"/>
  <c r="X740" i="62"/>
  <c r="Y740" i="62"/>
  <c r="AD799" i="62"/>
  <c r="V799" i="62"/>
  <c r="Z797" i="62"/>
  <c r="H797" i="62"/>
  <c r="M796" i="62"/>
  <c r="AB796" i="62"/>
  <c r="M788" i="62"/>
  <c r="AB788" i="62"/>
  <c r="N788" i="62"/>
  <c r="AD788" i="62"/>
  <c r="M786" i="62"/>
  <c r="AB786" i="62"/>
  <c r="V786" i="62"/>
  <c r="AC786" i="62"/>
  <c r="N786" i="62"/>
  <c r="AD786" i="62"/>
  <c r="H784" i="62"/>
  <c r="M780" i="62"/>
  <c r="AB780" i="62"/>
  <c r="V780" i="62"/>
  <c r="AC780" i="62"/>
  <c r="N780" i="62"/>
  <c r="AD780" i="62"/>
  <c r="X780" i="62"/>
  <c r="H780" i="62"/>
  <c r="Y780" i="62"/>
  <c r="M776" i="62"/>
  <c r="AB776" i="62"/>
  <c r="V776" i="62"/>
  <c r="AC776" i="62"/>
  <c r="N776" i="62"/>
  <c r="AD776" i="62"/>
  <c r="X776" i="62"/>
  <c r="H776" i="62"/>
  <c r="Y776" i="62"/>
  <c r="M770" i="62"/>
  <c r="AB770" i="62"/>
  <c r="V770" i="62"/>
  <c r="AC770" i="62"/>
  <c r="N770" i="62"/>
  <c r="AD770" i="62"/>
  <c r="W770" i="62"/>
  <c r="AE770" i="62"/>
  <c r="X770" i="62"/>
  <c r="H770" i="62"/>
  <c r="Y770" i="62"/>
  <c r="M762" i="62"/>
  <c r="AB762" i="62"/>
  <c r="V762" i="62"/>
  <c r="AC762" i="62"/>
  <c r="N762" i="62"/>
  <c r="AD762" i="62"/>
  <c r="W762" i="62"/>
  <c r="AE762" i="62"/>
  <c r="X762" i="62"/>
  <c r="H762" i="62"/>
  <c r="Y762" i="62"/>
  <c r="M754" i="62"/>
  <c r="AB754" i="62"/>
  <c r="V754" i="62"/>
  <c r="AC754" i="62"/>
  <c r="N754" i="62"/>
  <c r="AD754" i="62"/>
  <c r="W754" i="62"/>
  <c r="AE754" i="62"/>
  <c r="X754" i="62"/>
  <c r="H754" i="62"/>
  <c r="Y754" i="62"/>
  <c r="W733" i="62"/>
  <c r="AE733" i="62"/>
  <c r="H733" i="62"/>
  <c r="Y733" i="62"/>
  <c r="M733" i="62"/>
  <c r="AD733" i="62"/>
  <c r="V733" i="62"/>
  <c r="N733" i="62"/>
  <c r="X733" i="62"/>
  <c r="Z733" i="62"/>
  <c r="AA733" i="62"/>
  <c r="K732" i="62"/>
  <c r="AA732" i="62"/>
  <c r="V732" i="62"/>
  <c r="AC732" i="62"/>
  <c r="M732" i="62"/>
  <c r="AE732" i="62"/>
  <c r="N732" i="62"/>
  <c r="W732" i="62"/>
  <c r="X732" i="62"/>
  <c r="Y732" i="62"/>
  <c r="Z732" i="62"/>
  <c r="W731" i="62"/>
  <c r="AE731" i="62"/>
  <c r="H731" i="62"/>
  <c r="Y731" i="62"/>
  <c r="V731" i="62"/>
  <c r="K731" i="62"/>
  <c r="AD731" i="62"/>
  <c r="M731" i="62"/>
  <c r="N731" i="62"/>
  <c r="X731" i="62"/>
  <c r="Z731" i="62"/>
  <c r="AA731" i="62"/>
  <c r="K702" i="62"/>
  <c r="AA702" i="62"/>
  <c r="M702" i="62"/>
  <c r="AB702" i="62"/>
  <c r="V702" i="62"/>
  <c r="AC702" i="62"/>
  <c r="N702" i="62"/>
  <c r="AD702" i="62"/>
  <c r="W702" i="62"/>
  <c r="AE702" i="62"/>
  <c r="X702" i="62"/>
  <c r="H702" i="62"/>
  <c r="Y702" i="62"/>
  <c r="AB799" i="62"/>
  <c r="K799" i="62"/>
  <c r="W797" i="62"/>
  <c r="Y796" i="62"/>
  <c r="M794" i="62"/>
  <c r="AB794" i="62"/>
  <c r="N794" i="62"/>
  <c r="AD794" i="62"/>
  <c r="Z788" i="62"/>
  <c r="AA786" i="62"/>
  <c r="AA784" i="62"/>
  <c r="M768" i="62"/>
  <c r="AB768" i="62"/>
  <c r="V768" i="62"/>
  <c r="AC768" i="62"/>
  <c r="N768" i="62"/>
  <c r="AD768" i="62"/>
  <c r="W768" i="62"/>
  <c r="AE768" i="62"/>
  <c r="X768" i="62"/>
  <c r="H768" i="62"/>
  <c r="Y768" i="62"/>
  <c r="M760" i="62"/>
  <c r="AB760" i="62"/>
  <c r="V760" i="62"/>
  <c r="AC760" i="62"/>
  <c r="N760" i="62"/>
  <c r="AD760" i="62"/>
  <c r="W760" i="62"/>
  <c r="AE760" i="62"/>
  <c r="X760" i="62"/>
  <c r="H760" i="62"/>
  <c r="Y760" i="62"/>
  <c r="M752" i="62"/>
  <c r="AB752" i="62"/>
  <c r="V752" i="62"/>
  <c r="AC752" i="62"/>
  <c r="N752" i="62"/>
  <c r="AD752" i="62"/>
  <c r="W752" i="62"/>
  <c r="AE752" i="62"/>
  <c r="X752" i="62"/>
  <c r="H752" i="62"/>
  <c r="Y752" i="62"/>
  <c r="K744" i="62"/>
  <c r="AA744" i="62"/>
  <c r="M744" i="62"/>
  <c r="AC744" i="62"/>
  <c r="V744" i="62"/>
  <c r="AD744" i="62"/>
  <c r="N744" i="62"/>
  <c r="AE744" i="62"/>
  <c r="W744" i="62"/>
  <c r="X744" i="62"/>
  <c r="Y744" i="62"/>
  <c r="K724" i="62"/>
  <c r="AA724" i="62"/>
  <c r="V724" i="62"/>
  <c r="AC724" i="62"/>
  <c r="N724" i="62"/>
  <c r="AD724" i="62"/>
  <c r="X724" i="62"/>
  <c r="H724" i="62"/>
  <c r="Y724" i="62"/>
  <c r="M724" i="62"/>
  <c r="W724" i="62"/>
  <c r="Z724" i="62"/>
  <c r="AB724" i="62"/>
  <c r="AE724" i="62"/>
  <c r="K710" i="62"/>
  <c r="AA710" i="62"/>
  <c r="M710" i="62"/>
  <c r="AB710" i="62"/>
  <c r="V710" i="62"/>
  <c r="AC710" i="62"/>
  <c r="N710" i="62"/>
  <c r="AD710" i="62"/>
  <c r="W710" i="62"/>
  <c r="AE710" i="62"/>
  <c r="X710" i="62"/>
  <c r="H710" i="62"/>
  <c r="Y710" i="62"/>
  <c r="AE797" i="62"/>
  <c r="N797" i="62"/>
  <c r="K718" i="62"/>
  <c r="AA718" i="62"/>
  <c r="V718" i="62"/>
  <c r="AC718" i="62"/>
  <c r="N718" i="62"/>
  <c r="AD718" i="62"/>
  <c r="W718" i="62"/>
  <c r="X718" i="62"/>
  <c r="H718" i="62"/>
  <c r="Y718" i="62"/>
  <c r="Z718" i="62"/>
  <c r="AB718" i="62"/>
  <c r="AE718" i="62"/>
  <c r="Z799" i="62"/>
  <c r="H799" i="62"/>
  <c r="M798" i="62"/>
  <c r="AB798" i="62"/>
  <c r="AD797" i="62"/>
  <c r="V797" i="62"/>
  <c r="W796" i="62"/>
  <c r="Z794" i="62"/>
  <c r="M792" i="62"/>
  <c r="AB792" i="62"/>
  <c r="N792" i="62"/>
  <c r="AD792" i="62"/>
  <c r="X788" i="62"/>
  <c r="Y786" i="62"/>
  <c r="Y784" i="62"/>
  <c r="M782" i="62"/>
  <c r="AB782" i="62"/>
  <c r="V782" i="62"/>
  <c r="AC782" i="62"/>
  <c r="N782" i="62"/>
  <c r="AD782" i="62"/>
  <c r="X782" i="62"/>
  <c r="H782" i="62"/>
  <c r="Y782" i="62"/>
  <c r="AA780" i="62"/>
  <c r="M778" i="62"/>
  <c r="AB778" i="62"/>
  <c r="V778" i="62"/>
  <c r="AC778" i="62"/>
  <c r="N778" i="62"/>
  <c r="AD778" i="62"/>
  <c r="X778" i="62"/>
  <c r="H778" i="62"/>
  <c r="Y778" i="62"/>
  <c r="AA776" i="62"/>
  <c r="M774" i="62"/>
  <c r="AB774" i="62"/>
  <c r="V774" i="62"/>
  <c r="AC774" i="62"/>
  <c r="N774" i="62"/>
  <c r="AD774" i="62"/>
  <c r="X774" i="62"/>
  <c r="H774" i="62"/>
  <c r="Y774" i="62"/>
  <c r="M766" i="62"/>
  <c r="AB766" i="62"/>
  <c r="V766" i="62"/>
  <c r="AC766" i="62"/>
  <c r="N766" i="62"/>
  <c r="AD766" i="62"/>
  <c r="W766" i="62"/>
  <c r="AE766" i="62"/>
  <c r="X766" i="62"/>
  <c r="H766" i="62"/>
  <c r="Y766" i="62"/>
  <c r="M758" i="62"/>
  <c r="AB758" i="62"/>
  <c r="V758" i="62"/>
  <c r="AC758" i="62"/>
  <c r="N758" i="62"/>
  <c r="AD758" i="62"/>
  <c r="W758" i="62"/>
  <c r="AE758" i="62"/>
  <c r="X758" i="62"/>
  <c r="H758" i="62"/>
  <c r="Y758" i="62"/>
  <c r="M750" i="62"/>
  <c r="AB750" i="62"/>
  <c r="V750" i="62"/>
  <c r="AC750" i="62"/>
  <c r="N750" i="62"/>
  <c r="AD750" i="62"/>
  <c r="W750" i="62"/>
  <c r="AE750" i="62"/>
  <c r="X750" i="62"/>
  <c r="H750" i="62"/>
  <c r="Y750" i="62"/>
  <c r="K736" i="62"/>
  <c r="AA736" i="62"/>
  <c r="M736" i="62"/>
  <c r="AC736" i="62"/>
  <c r="V736" i="62"/>
  <c r="AD736" i="62"/>
  <c r="N736" i="62"/>
  <c r="AE736" i="62"/>
  <c r="W736" i="62"/>
  <c r="X736" i="62"/>
  <c r="Y736" i="62"/>
  <c r="W747" i="62"/>
  <c r="AE747" i="62"/>
  <c r="AD746" i="62"/>
  <c r="V746" i="62"/>
  <c r="W743" i="62"/>
  <c r="AE743" i="62"/>
  <c r="AD742" i="62"/>
  <c r="V742" i="62"/>
  <c r="W739" i="62"/>
  <c r="AE739" i="62"/>
  <c r="AD738" i="62"/>
  <c r="V738" i="62"/>
  <c r="M729" i="62"/>
  <c r="K728" i="62"/>
  <c r="AA728" i="62"/>
  <c r="V728" i="62"/>
  <c r="AC728" i="62"/>
  <c r="H728" i="62"/>
  <c r="Y728" i="62"/>
  <c r="K726" i="62"/>
  <c r="AA726" i="62"/>
  <c r="V726" i="62"/>
  <c r="AC726" i="62"/>
  <c r="X726" i="62"/>
  <c r="H726" i="62"/>
  <c r="Y726" i="62"/>
  <c r="W720" i="62"/>
  <c r="K700" i="62"/>
  <c r="AA700" i="62"/>
  <c r="M700" i="62"/>
  <c r="AB700" i="62"/>
  <c r="V700" i="62"/>
  <c r="AC700" i="62"/>
  <c r="N700" i="62"/>
  <c r="AD700" i="62"/>
  <c r="W700" i="62"/>
  <c r="AE700" i="62"/>
  <c r="X700" i="62"/>
  <c r="H700" i="62"/>
  <c r="Y700" i="62"/>
  <c r="K673" i="62"/>
  <c r="AA673" i="62"/>
  <c r="X673" i="62"/>
  <c r="Y673" i="62"/>
  <c r="H673" i="62"/>
  <c r="Z673" i="62"/>
  <c r="M673" i="62"/>
  <c r="AC673" i="62"/>
  <c r="V673" i="62"/>
  <c r="AD673" i="62"/>
  <c r="N673" i="62"/>
  <c r="AE673" i="62"/>
  <c r="W673" i="62"/>
  <c r="AB673" i="62"/>
  <c r="Z747" i="62"/>
  <c r="H747" i="62"/>
  <c r="AC746" i="62"/>
  <c r="Z743" i="62"/>
  <c r="H743" i="62"/>
  <c r="AC742" i="62"/>
  <c r="Z739" i="62"/>
  <c r="H739" i="62"/>
  <c r="AC738" i="62"/>
  <c r="AD728" i="62"/>
  <c r="AE726" i="62"/>
  <c r="Z722" i="62"/>
  <c r="K716" i="62"/>
  <c r="AA716" i="62"/>
  <c r="M716" i="62"/>
  <c r="AB716" i="62"/>
  <c r="V716" i="62"/>
  <c r="AC716" i="62"/>
  <c r="N716" i="62"/>
  <c r="AD716" i="62"/>
  <c r="W716" i="62"/>
  <c r="AE716" i="62"/>
  <c r="X716" i="62"/>
  <c r="H716" i="62"/>
  <c r="Y716" i="62"/>
  <c r="K708" i="62"/>
  <c r="AA708" i="62"/>
  <c r="M708" i="62"/>
  <c r="AB708" i="62"/>
  <c r="V708" i="62"/>
  <c r="AC708" i="62"/>
  <c r="N708" i="62"/>
  <c r="AD708" i="62"/>
  <c r="W708" i="62"/>
  <c r="AE708" i="62"/>
  <c r="X708" i="62"/>
  <c r="H708" i="62"/>
  <c r="Y708" i="62"/>
  <c r="K698" i="62"/>
  <c r="AA698" i="62"/>
  <c r="M698" i="62"/>
  <c r="AB698" i="62"/>
  <c r="V698" i="62"/>
  <c r="AC698" i="62"/>
  <c r="N698" i="62"/>
  <c r="AD698" i="62" s="1"/>
  <c r="W698" i="62"/>
  <c r="X698" i="62"/>
  <c r="H698" i="62"/>
  <c r="AE698" i="62" s="1"/>
  <c r="Y698" i="62"/>
  <c r="K693" i="62"/>
  <c r="AA693" i="62"/>
  <c r="M693" i="62"/>
  <c r="AC693" i="62"/>
  <c r="V693" i="62"/>
  <c r="AD693" i="62"/>
  <c r="N693" i="62"/>
  <c r="AE693" i="62"/>
  <c r="W693" i="62"/>
  <c r="X693" i="62"/>
  <c r="Y693" i="62"/>
  <c r="H693" i="62"/>
  <c r="Z693" i="62"/>
  <c r="K746" i="62"/>
  <c r="AA746" i="62"/>
  <c r="K742" i="62"/>
  <c r="AA742" i="62"/>
  <c r="K738" i="62"/>
  <c r="AA738" i="62"/>
  <c r="W729" i="62"/>
  <c r="AE729" i="62"/>
  <c r="H729" i="62"/>
  <c r="Y729" i="62"/>
  <c r="V729" i="62"/>
  <c r="AC729" i="62"/>
  <c r="K720" i="62"/>
  <c r="AA720" i="62"/>
  <c r="V720" i="62"/>
  <c r="AC720" i="62"/>
  <c r="N720" i="62"/>
  <c r="AD720" i="62"/>
  <c r="X720" i="62"/>
  <c r="H720" i="62"/>
  <c r="Y720" i="62"/>
  <c r="K696" i="62"/>
  <c r="AA696" i="62"/>
  <c r="M696" i="62"/>
  <c r="AB696" i="62"/>
  <c r="V696" i="62"/>
  <c r="AC696" i="62"/>
  <c r="N696" i="62"/>
  <c r="AD696" i="62"/>
  <c r="W696" i="62"/>
  <c r="AE696" i="62"/>
  <c r="X696" i="62"/>
  <c r="H696" i="62"/>
  <c r="Y696" i="62"/>
  <c r="X747" i="62"/>
  <c r="Z746" i="62"/>
  <c r="H746" i="62"/>
  <c r="AB745" i="62"/>
  <c r="X743" i="62"/>
  <c r="Z742" i="62"/>
  <c r="H742" i="62"/>
  <c r="AB741" i="62"/>
  <c r="X739" i="62"/>
  <c r="Z738" i="62"/>
  <c r="H738" i="62"/>
  <c r="AB737" i="62"/>
  <c r="AB729" i="62"/>
  <c r="Z728" i="62"/>
  <c r="W727" i="62"/>
  <c r="AE727" i="62"/>
  <c r="H727" i="62"/>
  <c r="Y727" i="62"/>
  <c r="M727" i="62"/>
  <c r="AB727" i="62"/>
  <c r="V727" i="62"/>
  <c r="AC727" i="62"/>
  <c r="AB726" i="62"/>
  <c r="K714" i="62"/>
  <c r="AA714" i="62"/>
  <c r="M714" i="62"/>
  <c r="AB714" i="62"/>
  <c r="V714" i="62"/>
  <c r="AC714" i="62"/>
  <c r="N714" i="62"/>
  <c r="AD714" i="62"/>
  <c r="W714" i="62"/>
  <c r="AE714" i="62"/>
  <c r="X714" i="62"/>
  <c r="H714" i="62"/>
  <c r="Y714" i="62"/>
  <c r="K706" i="62"/>
  <c r="AA706" i="62"/>
  <c r="M706" i="62"/>
  <c r="AB706" i="62"/>
  <c r="V706" i="62"/>
  <c r="AC706" i="62"/>
  <c r="N706" i="62"/>
  <c r="AD706" i="62"/>
  <c r="W706" i="62"/>
  <c r="AE706" i="62"/>
  <c r="X706" i="62"/>
  <c r="H706" i="62"/>
  <c r="Y706" i="62"/>
  <c r="N747" i="62"/>
  <c r="Y746" i="62"/>
  <c r="W745" i="62"/>
  <c r="AE745" i="62"/>
  <c r="N743" i="62"/>
  <c r="Y742" i="62"/>
  <c r="W741" i="62"/>
  <c r="AE741" i="62"/>
  <c r="N739" i="62"/>
  <c r="Y738" i="62"/>
  <c r="W737" i="62"/>
  <c r="AE737" i="62"/>
  <c r="K730" i="62"/>
  <c r="AA730" i="62"/>
  <c r="V730" i="62"/>
  <c r="AC730" i="62"/>
  <c r="H730" i="62"/>
  <c r="Y730" i="62"/>
  <c r="AA729" i="62"/>
  <c r="X728" i="62"/>
  <c r="Z726" i="62"/>
  <c r="K722" i="62"/>
  <c r="AA722" i="62"/>
  <c r="V722" i="62"/>
  <c r="AC722" i="62"/>
  <c r="N722" i="62"/>
  <c r="AD722" i="62"/>
  <c r="X722" i="62"/>
  <c r="H722" i="62"/>
  <c r="Y722" i="62"/>
  <c r="AD747" i="62"/>
  <c r="V747" i="62"/>
  <c r="X746" i="62"/>
  <c r="Z745" i="62"/>
  <c r="H745" i="62"/>
  <c r="AD743" i="62"/>
  <c r="V743" i="62"/>
  <c r="X742" i="62"/>
  <c r="Z741" i="62"/>
  <c r="H741" i="62"/>
  <c r="AD739" i="62"/>
  <c r="V739" i="62"/>
  <c r="X738" i="62"/>
  <c r="Z737" i="62"/>
  <c r="H737" i="62"/>
  <c r="AD730" i="62"/>
  <c r="Z729" i="62"/>
  <c r="W728" i="62"/>
  <c r="AD727" i="62"/>
  <c r="W726" i="62"/>
  <c r="AE720" i="62"/>
  <c r="K712" i="62"/>
  <c r="AA712" i="62"/>
  <c r="M712" i="62"/>
  <c r="AB712" i="62"/>
  <c r="V712" i="62"/>
  <c r="AC712" i="62"/>
  <c r="N712" i="62"/>
  <c r="AD712" i="62"/>
  <c r="W712" i="62"/>
  <c r="AE712" i="62"/>
  <c r="X712" i="62"/>
  <c r="H712" i="62"/>
  <c r="Y712" i="62"/>
  <c r="K704" i="62"/>
  <c r="AA704" i="62"/>
  <c r="M704" i="62"/>
  <c r="AB704" i="62"/>
  <c r="V704" i="62"/>
  <c r="AC704" i="62"/>
  <c r="N704" i="62"/>
  <c r="AD704" i="62"/>
  <c r="W704" i="62"/>
  <c r="AE704" i="62"/>
  <c r="X704" i="62"/>
  <c r="H704" i="62"/>
  <c r="Y704" i="62"/>
  <c r="W676" i="62"/>
  <c r="AE676" i="62"/>
  <c r="H676" i="62"/>
  <c r="Z676" i="62"/>
  <c r="K676" i="62"/>
  <c r="AB676" i="62"/>
  <c r="V676" i="62"/>
  <c r="AD676" i="62"/>
  <c r="N676" i="62"/>
  <c r="X676" i="62"/>
  <c r="M676" i="62"/>
  <c r="Y676" i="62"/>
  <c r="AA676" i="62"/>
  <c r="AC676" i="62"/>
  <c r="AC725" i="62"/>
  <c r="V725" i="62"/>
  <c r="AC723" i="62"/>
  <c r="V723" i="62"/>
  <c r="AC721" i="62"/>
  <c r="V721" i="62"/>
  <c r="AC719" i="62"/>
  <c r="V719" i="62"/>
  <c r="AC717" i="62"/>
  <c r="V717" i="62"/>
  <c r="AC715" i="62"/>
  <c r="V715" i="62"/>
  <c r="AC713" i="62"/>
  <c r="V713" i="62"/>
  <c r="AC711" i="62"/>
  <c r="V711" i="62"/>
  <c r="AC709" i="62"/>
  <c r="V709" i="62"/>
  <c r="AC707" i="62"/>
  <c r="V707" i="62"/>
  <c r="AC705" i="62"/>
  <c r="V705" i="62"/>
  <c r="AC703" i="62"/>
  <c r="V703" i="62"/>
  <c r="AC701" i="62"/>
  <c r="V701" i="62"/>
  <c r="AC699" i="62"/>
  <c r="V699" i="62"/>
  <c r="AC697" i="62"/>
  <c r="V697" i="62"/>
  <c r="AC695" i="62"/>
  <c r="V695" i="62"/>
  <c r="AB692" i="62"/>
  <c r="AE691" i="62"/>
  <c r="W686" i="62"/>
  <c r="AE686" i="62"/>
  <c r="V686" i="62"/>
  <c r="AD686" i="62"/>
  <c r="X686" i="62"/>
  <c r="K685" i="62"/>
  <c r="AA685" i="62"/>
  <c r="X685" i="62"/>
  <c r="H685" i="62"/>
  <c r="Z685" i="62"/>
  <c r="X680" i="62"/>
  <c r="K667" i="62"/>
  <c r="AA667" i="62"/>
  <c r="M667" i="62"/>
  <c r="AC667" i="62"/>
  <c r="V667" i="62"/>
  <c r="AD667" i="62"/>
  <c r="N667" i="62"/>
  <c r="AE667" i="62"/>
  <c r="W667" i="62"/>
  <c r="X667" i="62"/>
  <c r="Y667" i="62"/>
  <c r="H667" i="62"/>
  <c r="Z667" i="62"/>
  <c r="K663" i="62"/>
  <c r="AA663" i="62"/>
  <c r="M663" i="62"/>
  <c r="AC663" i="62"/>
  <c r="V663" i="62"/>
  <c r="AD663" i="62"/>
  <c r="N663" i="62"/>
  <c r="AE663" i="62"/>
  <c r="W663" i="62"/>
  <c r="X663" i="62"/>
  <c r="Y663" i="62"/>
  <c r="H663" i="62"/>
  <c r="Z663" i="62"/>
  <c r="K651" i="62"/>
  <c r="AA651" i="62"/>
  <c r="M651" i="62"/>
  <c r="N651" i="62"/>
  <c r="AD651" i="62"/>
  <c r="X651" i="62"/>
  <c r="V651" i="62"/>
  <c r="W651" i="62"/>
  <c r="Y651" i="62"/>
  <c r="Z651" i="62"/>
  <c r="AB651" i="62"/>
  <c r="AC651" i="62"/>
  <c r="H651" i="62"/>
  <c r="AE651" i="62"/>
  <c r="AB725" i="62"/>
  <c r="M725" i="62"/>
  <c r="AB723" i="62"/>
  <c r="M723" i="62"/>
  <c r="AB721" i="62"/>
  <c r="M721" i="62"/>
  <c r="AB719" i="62"/>
  <c r="M719" i="62"/>
  <c r="AB717" i="62"/>
  <c r="M717" i="62"/>
  <c r="AB715" i="62"/>
  <c r="M715" i="62"/>
  <c r="AB713" i="62"/>
  <c r="M713" i="62"/>
  <c r="AB711" i="62"/>
  <c r="M711" i="62"/>
  <c r="AB709" i="62"/>
  <c r="M709" i="62"/>
  <c r="AB707" i="62"/>
  <c r="M707" i="62"/>
  <c r="AB705" i="62"/>
  <c r="M705" i="62"/>
  <c r="AB703" i="62"/>
  <c r="M703" i="62"/>
  <c r="AB701" i="62"/>
  <c r="M701" i="62"/>
  <c r="AB699" i="62"/>
  <c r="M699" i="62"/>
  <c r="AB697" i="62"/>
  <c r="M697" i="62"/>
  <c r="AB695" i="62"/>
  <c r="M695" i="62"/>
  <c r="W692" i="62"/>
  <c r="AE692" i="62"/>
  <c r="K687" i="62"/>
  <c r="AA687" i="62"/>
  <c r="M687" i="62"/>
  <c r="AC687" i="62"/>
  <c r="N687" i="62"/>
  <c r="AE687" i="62"/>
  <c r="K675" i="62"/>
  <c r="AA675" i="62"/>
  <c r="M675" i="62"/>
  <c r="AC675" i="62"/>
  <c r="N675" i="62"/>
  <c r="AE675" i="62"/>
  <c r="X675" i="62"/>
  <c r="Y675" i="62"/>
  <c r="H675" i="62"/>
  <c r="Z675" i="62"/>
  <c r="K671" i="62"/>
  <c r="AA671" i="62"/>
  <c r="M671" i="62"/>
  <c r="AC671" i="62"/>
  <c r="V671" i="62"/>
  <c r="AD671" i="62"/>
  <c r="N671" i="62"/>
  <c r="AE671" i="62"/>
  <c r="X671" i="62"/>
  <c r="Y671" i="62"/>
  <c r="H671" i="62"/>
  <c r="Z671" i="62"/>
  <c r="W680" i="62"/>
  <c r="AE680" i="62"/>
  <c r="H680" i="62"/>
  <c r="Z680" i="62"/>
  <c r="K680" i="62"/>
  <c r="AB680" i="62"/>
  <c r="V680" i="62"/>
  <c r="AD680" i="62"/>
  <c r="N680" i="62"/>
  <c r="K659" i="62"/>
  <c r="AA659" i="62"/>
  <c r="M659" i="62"/>
  <c r="AC659" i="62"/>
  <c r="V659" i="62"/>
  <c r="AD659" i="62"/>
  <c r="N659" i="62"/>
  <c r="AE659" i="62"/>
  <c r="W659" i="62"/>
  <c r="X659" i="62"/>
  <c r="Y659" i="62"/>
  <c r="H659" i="62"/>
  <c r="Z659" i="62"/>
  <c r="K691" i="62"/>
  <c r="AA691" i="62"/>
  <c r="AB687" i="62"/>
  <c r="Z686" i="62"/>
  <c r="K683" i="62"/>
  <c r="AA683" i="62"/>
  <c r="M683" i="62"/>
  <c r="AC683" i="62"/>
  <c r="N683" i="62"/>
  <c r="AE683" i="62"/>
  <c r="K637" i="62"/>
  <c r="AA637" i="62"/>
  <c r="M637" i="62"/>
  <c r="AB637" i="62"/>
  <c r="N637" i="62"/>
  <c r="AD637" i="62"/>
  <c r="X637" i="62"/>
  <c r="V637" i="62"/>
  <c r="W637" i="62"/>
  <c r="Y637" i="62"/>
  <c r="Z637" i="62"/>
  <c r="AC637" i="62"/>
  <c r="AE637" i="62"/>
  <c r="H637" i="62"/>
  <c r="Y725" i="62"/>
  <c r="H725" i="62"/>
  <c r="Y723" i="62"/>
  <c r="H723" i="62"/>
  <c r="Y721" i="62"/>
  <c r="H721" i="62"/>
  <c r="Y719" i="62"/>
  <c r="H719" i="62"/>
  <c r="Y717" i="62"/>
  <c r="H717" i="62"/>
  <c r="Y715" i="62"/>
  <c r="H715" i="62"/>
  <c r="Y713" i="62"/>
  <c r="H713" i="62"/>
  <c r="Y711" i="62"/>
  <c r="H711" i="62"/>
  <c r="Y709" i="62"/>
  <c r="H709" i="62"/>
  <c r="Y707" i="62"/>
  <c r="H707" i="62"/>
  <c r="Y705" i="62"/>
  <c r="H705" i="62"/>
  <c r="Y703" i="62"/>
  <c r="H703" i="62"/>
  <c r="Y701" i="62"/>
  <c r="H701" i="62"/>
  <c r="Y699" i="62"/>
  <c r="H699" i="62"/>
  <c r="Y697" i="62"/>
  <c r="H697" i="62"/>
  <c r="Y695" i="62"/>
  <c r="H695" i="62"/>
  <c r="AE695" i="62" s="1"/>
  <c r="AB694" i="62"/>
  <c r="X692" i="62"/>
  <c r="Z691" i="62"/>
  <c r="H691" i="62"/>
  <c r="AB690" i="62"/>
  <c r="W688" i="62"/>
  <c r="AE688" i="62"/>
  <c r="H688" i="62"/>
  <c r="Z688" i="62"/>
  <c r="K688" i="62"/>
  <c r="AB688" i="62"/>
  <c r="Z687" i="62"/>
  <c r="Y686" i="62"/>
  <c r="W685" i="62"/>
  <c r="AD683" i="62"/>
  <c r="H683" i="62"/>
  <c r="K647" i="62"/>
  <c r="AA647" i="62"/>
  <c r="M647" i="62"/>
  <c r="AB647" i="62"/>
  <c r="N647" i="62"/>
  <c r="AD647" i="62"/>
  <c r="X647" i="62"/>
  <c r="V647" i="62"/>
  <c r="W647" i="62"/>
  <c r="Y647" i="62"/>
  <c r="Z647" i="62"/>
  <c r="AC647" i="62"/>
  <c r="AE647" i="62"/>
  <c r="H647" i="62"/>
  <c r="X701" i="62"/>
  <c r="X699" i="62"/>
  <c r="X697" i="62"/>
  <c r="X695" i="62"/>
  <c r="W694" i="62"/>
  <c r="AE694" i="62"/>
  <c r="N692" i="62"/>
  <c r="Y691" i="62"/>
  <c r="W690" i="62"/>
  <c r="AE690" i="62"/>
  <c r="Y687" i="62"/>
  <c r="N686" i="62"/>
  <c r="N685" i="62"/>
  <c r="AB683" i="62"/>
  <c r="AC680" i="62"/>
  <c r="K679" i="62"/>
  <c r="AA679" i="62"/>
  <c r="M679" i="62"/>
  <c r="AC679" i="62"/>
  <c r="N679" i="62"/>
  <c r="AE679" i="62"/>
  <c r="X679" i="62"/>
  <c r="Y679" i="62"/>
  <c r="K677" i="62"/>
  <c r="AA677" i="62"/>
  <c r="X677" i="62"/>
  <c r="H677" i="62"/>
  <c r="Z677" i="62"/>
  <c r="M677" i="62"/>
  <c r="AC677" i="62"/>
  <c r="V677" i="62"/>
  <c r="AD677" i="62"/>
  <c r="N677" i="62"/>
  <c r="AE677" i="62"/>
  <c r="AD675" i="62"/>
  <c r="AE725" i="62"/>
  <c r="AE723" i="62"/>
  <c r="AE721" i="62"/>
  <c r="AE719" i="62"/>
  <c r="AE717" i="62"/>
  <c r="AE715" i="62"/>
  <c r="AE713" i="62"/>
  <c r="AE711" i="62"/>
  <c r="AE709" i="62"/>
  <c r="AE707" i="62"/>
  <c r="AE705" i="62"/>
  <c r="AE703" i="62"/>
  <c r="AE701" i="62"/>
  <c r="AE699" i="62"/>
  <c r="AE697" i="62"/>
  <c r="Z694" i="62"/>
  <c r="H694" i="62"/>
  <c r="AD692" i="62"/>
  <c r="V692" i="62"/>
  <c r="X691" i="62"/>
  <c r="Z690" i="62"/>
  <c r="H690" i="62"/>
  <c r="K689" i="62"/>
  <c r="AA689" i="62"/>
  <c r="H689" i="62"/>
  <c r="AE689" i="62" s="1"/>
  <c r="Z689" i="62"/>
  <c r="AA688" i="62"/>
  <c r="X687" i="62"/>
  <c r="M686" i="62"/>
  <c r="V685" i="62"/>
  <c r="W684" i="62"/>
  <c r="AE684" i="62"/>
  <c r="H684" i="62"/>
  <c r="Z684" i="62"/>
  <c r="K684" i="62"/>
  <c r="AB684" i="62"/>
  <c r="Z683" i="62"/>
  <c r="AA680" i="62"/>
  <c r="H679" i="62"/>
  <c r="AB675" i="62"/>
  <c r="X672" i="62"/>
  <c r="AE669" i="62"/>
  <c r="N669" i="62"/>
  <c r="X668" i="62"/>
  <c r="AE665" i="62"/>
  <c r="N665" i="62"/>
  <c r="AE661" i="62"/>
  <c r="N661" i="62"/>
  <c r="AE657" i="62"/>
  <c r="N657" i="62"/>
  <c r="N656" i="62"/>
  <c r="K631" i="62"/>
  <c r="AA631" i="62"/>
  <c r="M631" i="62"/>
  <c r="AB631" i="62"/>
  <c r="N631" i="62"/>
  <c r="AD631" i="62" s="1"/>
  <c r="X631" i="62"/>
  <c r="W682" i="62"/>
  <c r="AE682" i="62"/>
  <c r="W678" i="62"/>
  <c r="AE678" i="62"/>
  <c r="W674" i="62"/>
  <c r="AE674" i="62"/>
  <c r="N672" i="62"/>
  <c r="W670" i="62"/>
  <c r="AE670" i="62"/>
  <c r="AD669" i="62"/>
  <c r="V669" i="62"/>
  <c r="N668" i="62"/>
  <c r="W666" i="62"/>
  <c r="AE666" i="62"/>
  <c r="AD665" i="62"/>
  <c r="V665" i="62"/>
  <c r="N664" i="62"/>
  <c r="W662" i="62"/>
  <c r="AE662" i="62"/>
  <c r="AD661" i="62"/>
  <c r="V661" i="62"/>
  <c r="N660" i="62"/>
  <c r="W658" i="62"/>
  <c r="AE658" i="62"/>
  <c r="AD657" i="62"/>
  <c r="V657" i="62"/>
  <c r="V656" i="62"/>
  <c r="W649" i="62"/>
  <c r="W645" i="62"/>
  <c r="K641" i="62"/>
  <c r="AA641" i="62"/>
  <c r="M641" i="62"/>
  <c r="AB641" i="62"/>
  <c r="N641" i="62"/>
  <c r="AD641" i="62"/>
  <c r="X641" i="62"/>
  <c r="Z633" i="62"/>
  <c r="H631" i="62"/>
  <c r="AE631" i="62" s="1"/>
  <c r="W629" i="62"/>
  <c r="K625" i="62"/>
  <c r="AA625" i="62"/>
  <c r="M625" i="62"/>
  <c r="AB625" i="62"/>
  <c r="N625" i="62"/>
  <c r="AD625" i="62"/>
  <c r="X625" i="62"/>
  <c r="M620" i="62"/>
  <c r="AB620" i="62"/>
  <c r="W620" i="62"/>
  <c r="X620" i="62"/>
  <c r="H620" i="62"/>
  <c r="Z620" i="62"/>
  <c r="K620" i="62"/>
  <c r="AC620" i="62"/>
  <c r="M608" i="62"/>
  <c r="AB608" i="62"/>
  <c r="N608" i="62"/>
  <c r="AD608" i="62" s="1"/>
  <c r="V608" i="62"/>
  <c r="W608" i="62"/>
  <c r="X608" i="62"/>
  <c r="Y608" i="62"/>
  <c r="Z608" i="62"/>
  <c r="H608" i="62"/>
  <c r="AE608" i="62" s="1"/>
  <c r="AA608" i="62"/>
  <c r="M581" i="62"/>
  <c r="AB581" i="62"/>
  <c r="V581" i="62"/>
  <c r="AC581" i="62"/>
  <c r="N581" i="62"/>
  <c r="AD581" i="62"/>
  <c r="W581" i="62"/>
  <c r="AE581" i="62"/>
  <c r="X581" i="62"/>
  <c r="H581" i="62"/>
  <c r="Y581" i="62"/>
  <c r="Z581" i="62"/>
  <c r="AA581" i="62"/>
  <c r="AD672" i="62"/>
  <c r="V672" i="62"/>
  <c r="AC669" i="62"/>
  <c r="AD668" i="62"/>
  <c r="V668" i="62"/>
  <c r="AC665" i="62"/>
  <c r="AD664" i="62"/>
  <c r="V664" i="62"/>
  <c r="AC661" i="62"/>
  <c r="AC657" i="62"/>
  <c r="AD656" i="62"/>
  <c r="K653" i="62"/>
  <c r="AA653" i="62"/>
  <c r="N653" i="62"/>
  <c r="AD653" i="62"/>
  <c r="X653" i="62"/>
  <c r="K635" i="62"/>
  <c r="AA635" i="62"/>
  <c r="M635" i="62"/>
  <c r="AB635" i="62"/>
  <c r="N635" i="62"/>
  <c r="AD635" i="62"/>
  <c r="X635" i="62"/>
  <c r="K669" i="62"/>
  <c r="AA669" i="62"/>
  <c r="K665" i="62"/>
  <c r="AA665" i="62"/>
  <c r="K661" i="62"/>
  <c r="AA661" i="62"/>
  <c r="K657" i="62"/>
  <c r="AA657" i="62"/>
  <c r="W656" i="62"/>
  <c r="AE656" i="62"/>
  <c r="M656" i="62"/>
  <c r="AB656" i="62"/>
  <c r="K649" i="62"/>
  <c r="AA649" i="62"/>
  <c r="M649" i="62"/>
  <c r="AB649" i="62"/>
  <c r="N649" i="62"/>
  <c r="AD649" i="62"/>
  <c r="X649" i="62"/>
  <c r="K645" i="62"/>
  <c r="AA645" i="62"/>
  <c r="M645" i="62"/>
  <c r="AB645" i="62"/>
  <c r="N645" i="62"/>
  <c r="AD645" i="62"/>
  <c r="X645" i="62"/>
  <c r="H635" i="62"/>
  <c r="AC631" i="62"/>
  <c r="K629" i="62"/>
  <c r="AA629" i="62"/>
  <c r="M629" i="62"/>
  <c r="AB629" i="62"/>
  <c r="N629" i="62"/>
  <c r="AD629" i="62" s="1"/>
  <c r="X629" i="62"/>
  <c r="X682" i="62"/>
  <c r="X678" i="62"/>
  <c r="X674" i="62"/>
  <c r="AB672" i="62"/>
  <c r="X670" i="62"/>
  <c r="Z669" i="62"/>
  <c r="H669" i="62"/>
  <c r="AB668" i="62"/>
  <c r="X666" i="62"/>
  <c r="Z665" i="62"/>
  <c r="H665" i="62"/>
  <c r="AB664" i="62"/>
  <c r="X662" i="62"/>
  <c r="Z661" i="62"/>
  <c r="H661" i="62"/>
  <c r="AB660" i="62"/>
  <c r="X658" i="62"/>
  <c r="Z657" i="62"/>
  <c r="H657" i="62"/>
  <c r="AA656" i="62"/>
  <c r="H656" i="62"/>
  <c r="K655" i="62"/>
  <c r="AA655" i="62"/>
  <c r="X655" i="62"/>
  <c r="AB653" i="62"/>
  <c r="H649" i="62"/>
  <c r="H645" i="62"/>
  <c r="AC641" i="62"/>
  <c r="K639" i="62"/>
  <c r="AA639" i="62"/>
  <c r="M639" i="62"/>
  <c r="AB639" i="62"/>
  <c r="N639" i="62"/>
  <c r="AD639" i="62"/>
  <c r="X639" i="62"/>
  <c r="AE635" i="62"/>
  <c r="Z631" i="62"/>
  <c r="H629" i="62"/>
  <c r="AE629" i="62" s="1"/>
  <c r="AC625" i="62"/>
  <c r="AD620" i="62"/>
  <c r="W672" i="62"/>
  <c r="AE672" i="62"/>
  <c r="Y669" i="62"/>
  <c r="W668" i="62"/>
  <c r="AE668" i="62"/>
  <c r="Y665" i="62"/>
  <c r="W664" i="62"/>
  <c r="AE664" i="62"/>
  <c r="Y661" i="62"/>
  <c r="W660" i="62"/>
  <c r="AE660" i="62"/>
  <c r="Y657" i="62"/>
  <c r="Z656" i="62"/>
  <c r="Z653" i="62"/>
  <c r="AE649" i="62"/>
  <c r="AE645" i="62"/>
  <c r="Z641" i="62"/>
  <c r="H639" i="62"/>
  <c r="AC635" i="62"/>
  <c r="K633" i="62"/>
  <c r="AA633" i="62"/>
  <c r="M633" i="62"/>
  <c r="AB633" i="62"/>
  <c r="N633" i="62"/>
  <c r="AD633" i="62"/>
  <c r="X633" i="62"/>
  <c r="Y631" i="62"/>
  <c r="Z625" i="62"/>
  <c r="M624" i="62"/>
  <c r="W624" i="62"/>
  <c r="X624" i="62"/>
  <c r="H624" i="62"/>
  <c r="AE624" i="62" s="1"/>
  <c r="Z624" i="62"/>
  <c r="K624" i="62"/>
  <c r="AB624" i="62"/>
  <c r="AA620" i="62"/>
  <c r="AD682" i="62"/>
  <c r="V682" i="62"/>
  <c r="AD678" i="62"/>
  <c r="V678" i="62"/>
  <c r="AD674" i="62"/>
  <c r="V674" i="62"/>
  <c r="Z672" i="62"/>
  <c r="H672" i="62"/>
  <c r="AD670" i="62"/>
  <c r="V670" i="62"/>
  <c r="X669" i="62"/>
  <c r="Z668" i="62"/>
  <c r="H668" i="62"/>
  <c r="AD666" i="62"/>
  <c r="V666" i="62"/>
  <c r="X665" i="62"/>
  <c r="Z664" i="62"/>
  <c r="H664" i="62"/>
  <c r="AD662" i="62"/>
  <c r="V662" i="62"/>
  <c r="X661" i="62"/>
  <c r="Z660" i="62"/>
  <c r="H660" i="62"/>
  <c r="AD658" i="62"/>
  <c r="V658" i="62"/>
  <c r="X657" i="62"/>
  <c r="Y656" i="62"/>
  <c r="Y653" i="62"/>
  <c r="AC649" i="62"/>
  <c r="AC645" i="62"/>
  <c r="K643" i="62"/>
  <c r="AA643" i="62"/>
  <c r="M643" i="62"/>
  <c r="AB643" i="62"/>
  <c r="N643" i="62"/>
  <c r="AD643" i="62"/>
  <c r="X643" i="62"/>
  <c r="Y641" i="62"/>
  <c r="AE639" i="62"/>
  <c r="Z635" i="62"/>
  <c r="H633" i="62"/>
  <c r="W631" i="62"/>
  <c r="AC629" i="62"/>
  <c r="K627" i="62"/>
  <c r="AA627" i="62"/>
  <c r="M627" i="62"/>
  <c r="AB627" i="62"/>
  <c r="N627" i="62"/>
  <c r="AD627" i="62" s="1"/>
  <c r="X627" i="62"/>
  <c r="Y625" i="62"/>
  <c r="Y620" i="62"/>
  <c r="M616" i="62"/>
  <c r="AB616" i="62"/>
  <c r="N616" i="62"/>
  <c r="AD616" i="62" s="1"/>
  <c r="V616" i="62"/>
  <c r="W616" i="62"/>
  <c r="X616" i="62"/>
  <c r="Y616" i="62"/>
  <c r="Z616" i="62"/>
  <c r="H616" i="62"/>
  <c r="AE616" i="62" s="1"/>
  <c r="AA616" i="62"/>
  <c r="M589" i="62"/>
  <c r="AB589" i="62"/>
  <c r="V589" i="62"/>
  <c r="AC589" i="62"/>
  <c r="N589" i="62"/>
  <c r="AD589" i="62"/>
  <c r="W589" i="62"/>
  <c r="AE589" i="62"/>
  <c r="X589" i="62"/>
  <c r="Y589" i="62"/>
  <c r="Z589" i="62"/>
  <c r="AA589" i="62"/>
  <c r="H589" i="62"/>
  <c r="AB654" i="62"/>
  <c r="M654" i="62"/>
  <c r="AB652" i="62"/>
  <c r="M652" i="62"/>
  <c r="AB650" i="62"/>
  <c r="M650" i="62"/>
  <c r="AB648" i="62"/>
  <c r="M648" i="62"/>
  <c r="AB646" i="62"/>
  <c r="M646" i="62"/>
  <c r="AB644" i="62"/>
  <c r="M644" i="62"/>
  <c r="AB642" i="62"/>
  <c r="M642" i="62"/>
  <c r="AB640" i="62"/>
  <c r="M640" i="62"/>
  <c r="AB638" i="62"/>
  <c r="M638" i="62"/>
  <c r="AB636" i="62"/>
  <c r="M636" i="62"/>
  <c r="AB634" i="62"/>
  <c r="M634" i="62"/>
  <c r="AB632" i="62"/>
  <c r="M632" i="62"/>
  <c r="AB630" i="62"/>
  <c r="M630" i="62"/>
  <c r="AB628" i="62"/>
  <c r="M628" i="62"/>
  <c r="AB626" i="62"/>
  <c r="M626" i="62"/>
  <c r="W612" i="62"/>
  <c r="AE603" i="62"/>
  <c r="W601" i="62"/>
  <c r="X599" i="62"/>
  <c r="X597" i="62"/>
  <c r="X595" i="62"/>
  <c r="X593" i="62"/>
  <c r="M585" i="62"/>
  <c r="AB585" i="62"/>
  <c r="V585" i="62"/>
  <c r="AC585" i="62"/>
  <c r="N585" i="62"/>
  <c r="AD585" i="62"/>
  <c r="W585" i="62"/>
  <c r="AE585" i="62"/>
  <c r="H585" i="62"/>
  <c r="Y585" i="62"/>
  <c r="M614" i="62"/>
  <c r="AB614" i="62"/>
  <c r="N614" i="62"/>
  <c r="AD614" i="62" s="1"/>
  <c r="M603" i="62"/>
  <c r="AB603" i="62"/>
  <c r="N603" i="62"/>
  <c r="AD603" i="62"/>
  <c r="M591" i="62"/>
  <c r="AB591" i="62"/>
  <c r="V591" i="62"/>
  <c r="AC591" i="62"/>
  <c r="N591" i="62"/>
  <c r="AD591" i="62"/>
  <c r="W591" i="62"/>
  <c r="AE591" i="62"/>
  <c r="M576" i="62"/>
  <c r="AB576" i="62"/>
  <c r="V576" i="62"/>
  <c r="AC576" i="62"/>
  <c r="N576" i="62"/>
  <c r="AD576" i="62" s="1"/>
  <c r="W576" i="62"/>
  <c r="X576" i="62"/>
  <c r="H576" i="62"/>
  <c r="AE576" i="62" s="1"/>
  <c r="Y576" i="62"/>
  <c r="AA614" i="62"/>
  <c r="H614" i="62"/>
  <c r="AE614" i="62" s="1"/>
  <c r="AA603" i="62"/>
  <c r="H603" i="62"/>
  <c r="AE601" i="62"/>
  <c r="H591" i="62"/>
  <c r="Z614" i="62"/>
  <c r="M612" i="62"/>
  <c r="AB612" i="62"/>
  <c r="N612" i="62"/>
  <c r="AD612" i="62" s="1"/>
  <c r="Z603" i="62"/>
  <c r="M601" i="62"/>
  <c r="AB601" i="62"/>
  <c r="N601" i="62"/>
  <c r="AD601" i="62"/>
  <c r="M599" i="62"/>
  <c r="AB599" i="62"/>
  <c r="N599" i="62"/>
  <c r="AD599" i="62"/>
  <c r="W599" i="62"/>
  <c r="AE599" i="62"/>
  <c r="M597" i="62"/>
  <c r="AB597" i="62"/>
  <c r="N597" i="62"/>
  <c r="AD597" i="62"/>
  <c r="W597" i="62"/>
  <c r="AE597" i="62"/>
  <c r="M595" i="62"/>
  <c r="AB595" i="62"/>
  <c r="N595" i="62"/>
  <c r="AD595" i="62"/>
  <c r="W595" i="62"/>
  <c r="AE595" i="62"/>
  <c r="M593" i="62"/>
  <c r="AB593" i="62"/>
  <c r="N593" i="62"/>
  <c r="AD593" i="62"/>
  <c r="W593" i="62"/>
  <c r="AE593" i="62"/>
  <c r="X644" i="62"/>
  <c r="X642" i="62"/>
  <c r="X640" i="62"/>
  <c r="X638" i="62"/>
  <c r="X636" i="62"/>
  <c r="X634" i="62"/>
  <c r="X632" i="62"/>
  <c r="X630" i="62"/>
  <c r="X628" i="62"/>
  <c r="X626" i="62"/>
  <c r="N621" i="62"/>
  <c r="AD621" i="62" s="1"/>
  <c r="Y614" i="62"/>
  <c r="AA612" i="62"/>
  <c r="H612" i="62"/>
  <c r="AE612" i="62" s="1"/>
  <c r="Y603" i="62"/>
  <c r="AA601" i="62"/>
  <c r="H601" i="62"/>
  <c r="AC599" i="62"/>
  <c r="H599" i="62"/>
  <c r="AC597" i="62"/>
  <c r="H597" i="62"/>
  <c r="AC595" i="62"/>
  <c r="H595" i="62"/>
  <c r="AC593" i="62"/>
  <c r="H593" i="62"/>
  <c r="AA591" i="62"/>
  <c r="M587" i="62"/>
  <c r="AB587" i="62"/>
  <c r="V587" i="62"/>
  <c r="AC587" i="62"/>
  <c r="N587" i="62"/>
  <c r="AD587" i="62"/>
  <c r="W587" i="62"/>
  <c r="AE587" i="62"/>
  <c r="H587" i="62"/>
  <c r="Y587" i="62"/>
  <c r="AA585" i="62"/>
  <c r="M583" i="62"/>
  <c r="AB583" i="62"/>
  <c r="V583" i="62"/>
  <c r="AC583" i="62"/>
  <c r="N583" i="62"/>
  <c r="AD583" i="62"/>
  <c r="W583" i="62"/>
  <c r="AE583" i="62"/>
  <c r="H583" i="62"/>
  <c r="Y583" i="62"/>
  <c r="AE654" i="62"/>
  <c r="AE652" i="62"/>
  <c r="AE650" i="62"/>
  <c r="AE648" i="62"/>
  <c r="AE646" i="62"/>
  <c r="AE644" i="62"/>
  <c r="AE642" i="62"/>
  <c r="AE640" i="62"/>
  <c r="AE638" i="62"/>
  <c r="AE636" i="62"/>
  <c r="AE634" i="62"/>
  <c r="AE632" i="62"/>
  <c r="AE630" i="62"/>
  <c r="Z623" i="62"/>
  <c r="H623" i="62"/>
  <c r="AE623" i="62" s="1"/>
  <c r="M622" i="62"/>
  <c r="AB622" i="62"/>
  <c r="V621" i="62"/>
  <c r="Z619" i="62"/>
  <c r="H619" i="62"/>
  <c r="AE619" i="62" s="1"/>
  <c r="M618" i="62"/>
  <c r="AB618" i="62"/>
  <c r="X614" i="62"/>
  <c r="Z612" i="62"/>
  <c r="M610" i="62"/>
  <c r="AB610" i="62"/>
  <c r="N610" i="62"/>
  <c r="AD610" i="62" s="1"/>
  <c r="X603" i="62"/>
  <c r="Z601" i="62"/>
  <c r="AA599" i="62"/>
  <c r="AA597" i="62"/>
  <c r="AA595" i="62"/>
  <c r="AA593" i="62"/>
  <c r="Z591" i="62"/>
  <c r="Z585" i="62"/>
  <c r="H564" i="62"/>
  <c r="AE564" i="62" s="1"/>
  <c r="M429" i="62"/>
  <c r="AB429" i="62"/>
  <c r="V429" i="62"/>
  <c r="AC429" i="62"/>
  <c r="N429" i="62"/>
  <c r="AD429" i="62" s="1"/>
  <c r="W429" i="62"/>
  <c r="X429" i="62"/>
  <c r="K429" i="62"/>
  <c r="Y429" i="62"/>
  <c r="Z429" i="62"/>
  <c r="AA429" i="62"/>
  <c r="H429" i="62"/>
  <c r="AE429" i="62" s="1"/>
  <c r="AC566" i="62"/>
  <c r="H569" i="62"/>
  <c r="AE569" i="62" s="1"/>
  <c r="AB567" i="62"/>
  <c r="AB565" i="62"/>
  <c r="V575" i="62"/>
  <c r="Z573" i="62"/>
  <c r="H573" i="62"/>
  <c r="AE573" i="62" s="1"/>
  <c r="AD571" i="62"/>
  <c r="V571" i="62"/>
  <c r="Z569" i="62"/>
  <c r="Z567" i="62"/>
  <c r="Z566" i="62"/>
  <c r="Z565" i="62"/>
  <c r="Z564" i="62"/>
  <c r="K558" i="62"/>
  <c r="AA558" i="62"/>
  <c r="N558" i="62"/>
  <c r="AD558" i="62" s="1"/>
  <c r="W558" i="62"/>
  <c r="K568" i="62"/>
  <c r="AA568" i="62"/>
  <c r="W568" i="62"/>
  <c r="AC565" i="62"/>
  <c r="H568" i="62"/>
  <c r="AE568" i="62" s="1"/>
  <c r="H567" i="62"/>
  <c r="AE567" i="62" s="1"/>
  <c r="H566" i="62"/>
  <c r="AE566" i="62" s="1"/>
  <c r="AB564" i="62"/>
  <c r="AC575" i="62"/>
  <c r="M575" i="62"/>
  <c r="K572" i="62"/>
  <c r="AA572" i="62"/>
  <c r="AC571" i="62"/>
  <c r="M571" i="62"/>
  <c r="Y569" i="62"/>
  <c r="Y568" i="62"/>
  <c r="Y567" i="62"/>
  <c r="Y566" i="62"/>
  <c r="AC558" i="62"/>
  <c r="H558" i="62"/>
  <c r="AE558" i="62" s="1"/>
  <c r="K554" i="62"/>
  <c r="AA554" i="62"/>
  <c r="V554" i="62"/>
  <c r="AC554" i="62"/>
  <c r="N554" i="62"/>
  <c r="AD554" i="62" s="1"/>
  <c r="W554" i="62"/>
  <c r="K547" i="62"/>
  <c r="AA547" i="62"/>
  <c r="V547" i="62"/>
  <c r="AC547" i="62"/>
  <c r="N547" i="62"/>
  <c r="AD547" i="62" s="1"/>
  <c r="W547" i="62"/>
  <c r="K543" i="62"/>
  <c r="AA543" i="62"/>
  <c r="V543" i="62"/>
  <c r="AC543" i="62"/>
  <c r="N543" i="62"/>
  <c r="AD543" i="62" s="1"/>
  <c r="W543" i="62"/>
  <c r="K539" i="62"/>
  <c r="AA539" i="62"/>
  <c r="V539" i="62"/>
  <c r="AC539" i="62"/>
  <c r="N539" i="62"/>
  <c r="AD539" i="62"/>
  <c r="W539" i="62"/>
  <c r="AE539" i="62"/>
  <c r="K535" i="62"/>
  <c r="AA535" i="62"/>
  <c r="V535" i="62"/>
  <c r="AC535" i="62"/>
  <c r="N535" i="62"/>
  <c r="AD535" i="62" s="1"/>
  <c r="W535" i="62"/>
  <c r="AC567" i="62"/>
  <c r="W565" i="62"/>
  <c r="K565" i="62"/>
  <c r="AA565" i="62"/>
  <c r="K564" i="62"/>
  <c r="AA564" i="62"/>
  <c r="W564" i="62"/>
  <c r="W573" i="62"/>
  <c r="AA569" i="62"/>
  <c r="AB568" i="62"/>
  <c r="AB566" i="62"/>
  <c r="H565" i="62"/>
  <c r="AE565" i="62" s="1"/>
  <c r="AB575" i="62"/>
  <c r="X573" i="62"/>
  <c r="Z572" i="62"/>
  <c r="H572" i="62"/>
  <c r="AE572" i="62" s="1"/>
  <c r="AB571" i="62"/>
  <c r="K571" i="62"/>
  <c r="X569" i="62"/>
  <c r="X568" i="62"/>
  <c r="X566" i="62"/>
  <c r="X565" i="62"/>
  <c r="X564" i="62"/>
  <c r="K560" i="62"/>
  <c r="AA560" i="62"/>
  <c r="N560" i="62"/>
  <c r="AD560" i="62" s="1"/>
  <c r="W560" i="62"/>
  <c r="AB558" i="62"/>
  <c r="H554" i="62"/>
  <c r="AE554" i="62" s="1"/>
  <c r="H547" i="62"/>
  <c r="AE547" i="62" s="1"/>
  <c r="H543" i="62"/>
  <c r="AE543" i="62" s="1"/>
  <c r="H539" i="62"/>
  <c r="H535" i="62"/>
  <c r="AE535" i="62" s="1"/>
  <c r="W575" i="62"/>
  <c r="N564" i="62"/>
  <c r="AD564" i="62" s="1"/>
  <c r="W567" i="62"/>
  <c r="K567" i="62"/>
  <c r="AA567" i="62"/>
  <c r="AA575" i="62"/>
  <c r="Z575" i="62"/>
  <c r="H575" i="62"/>
  <c r="AE575" i="62" s="1"/>
  <c r="V573" i="62"/>
  <c r="X572" i="62"/>
  <c r="Z571" i="62"/>
  <c r="V568" i="62"/>
  <c r="V567" i="62"/>
  <c r="V565" i="62"/>
  <c r="V564" i="62"/>
  <c r="K562" i="62"/>
  <c r="AA562" i="62"/>
  <c r="N562" i="62"/>
  <c r="AD562" i="62" s="1"/>
  <c r="W562" i="62"/>
  <c r="AB560" i="62"/>
  <c r="Y558" i="62"/>
  <c r="AB554" i="62"/>
  <c r="AB547" i="62"/>
  <c r="AB543" i="62"/>
  <c r="AB539" i="62"/>
  <c r="AB535" i="62"/>
  <c r="N533" i="62"/>
  <c r="AD533" i="62" s="1"/>
  <c r="H533" i="62"/>
  <c r="AE533" i="62" s="1"/>
  <c r="Z533" i="62"/>
  <c r="K533" i="62"/>
  <c r="AB533" i="62"/>
  <c r="M533" i="62"/>
  <c r="AC533" i="62"/>
  <c r="V533" i="62"/>
  <c r="W569" i="62"/>
  <c r="K569" i="62"/>
  <c r="K566" i="62"/>
  <c r="AA566" i="62"/>
  <c r="W566" i="62"/>
  <c r="N573" i="62"/>
  <c r="AD573" i="62" s="1"/>
  <c r="W571" i="62"/>
  <c r="AE571" i="62"/>
  <c r="N569" i="62"/>
  <c r="AD569" i="62" s="1"/>
  <c r="N568" i="62"/>
  <c r="AD568" i="62" s="1"/>
  <c r="N567" i="62"/>
  <c r="AD567" i="62" s="1"/>
  <c r="N566" i="62"/>
  <c r="AD566" i="62" s="1"/>
  <c r="N565" i="62"/>
  <c r="AD565" i="62" s="1"/>
  <c r="Y575" i="62"/>
  <c r="K574" i="62"/>
  <c r="AA574" i="62"/>
  <c r="AC573" i="62"/>
  <c r="M573" i="62"/>
  <c r="W572" i="62"/>
  <c r="Y571" i="62"/>
  <c r="K570" i="62"/>
  <c r="AA570" i="62"/>
  <c r="AC569" i="62"/>
  <c r="M569" i="62"/>
  <c r="M568" i="62"/>
  <c r="M567" i="62"/>
  <c r="M566" i="62"/>
  <c r="M565" i="62"/>
  <c r="M564" i="62"/>
  <c r="AC562" i="62"/>
  <c r="H562" i="62"/>
  <c r="AE562" i="62" s="1"/>
  <c r="Z560" i="62"/>
  <c r="X558" i="62"/>
  <c r="K556" i="62"/>
  <c r="AA556" i="62"/>
  <c r="V556" i="62"/>
  <c r="N556" i="62"/>
  <c r="AD556" i="62" s="1"/>
  <c r="W556" i="62"/>
  <c r="Z554" i="62"/>
  <c r="K549" i="62"/>
  <c r="AA549" i="62"/>
  <c r="V549" i="62"/>
  <c r="AC549" i="62"/>
  <c r="N549" i="62"/>
  <c r="AD549" i="62" s="1"/>
  <c r="W549" i="62"/>
  <c r="Z547" i="62"/>
  <c r="K545" i="62"/>
  <c r="AA545" i="62"/>
  <c r="V545" i="62"/>
  <c r="AC545" i="62"/>
  <c r="N545" i="62"/>
  <c r="AD545" i="62" s="1"/>
  <c r="W545" i="62"/>
  <c r="Z543" i="62"/>
  <c r="K541" i="62"/>
  <c r="AA541" i="62"/>
  <c r="V541" i="62"/>
  <c r="AC541" i="62"/>
  <c r="N541" i="62"/>
  <c r="AD541" i="62" s="1"/>
  <c r="W541" i="62"/>
  <c r="Z539" i="62"/>
  <c r="K537" i="62"/>
  <c r="AA537" i="62"/>
  <c r="V537" i="62"/>
  <c r="AC537" i="62"/>
  <c r="N537" i="62"/>
  <c r="AD537" i="62" s="1"/>
  <c r="W537" i="62"/>
  <c r="Z535" i="62"/>
  <c r="AA563" i="62"/>
  <c r="K563" i="62"/>
  <c r="AA561" i="62"/>
  <c r="K561" i="62"/>
  <c r="AA559" i="62"/>
  <c r="K559" i="62"/>
  <c r="AA557" i="62"/>
  <c r="K557" i="62"/>
  <c r="AA555" i="62"/>
  <c r="K555" i="62"/>
  <c r="AA550" i="62"/>
  <c r="K550" i="62"/>
  <c r="AA548" i="62"/>
  <c r="K548" i="62"/>
  <c r="AA546" i="62"/>
  <c r="K546" i="62"/>
  <c r="AA544" i="62"/>
  <c r="K544" i="62"/>
  <c r="AA542" i="62"/>
  <c r="K542" i="62"/>
  <c r="AA540" i="62"/>
  <c r="K540" i="62"/>
  <c r="AA538" i="62"/>
  <c r="K538" i="62"/>
  <c r="AA536" i="62"/>
  <c r="K536" i="62"/>
  <c r="AA534" i="62"/>
  <c r="K534" i="62"/>
  <c r="N531" i="62"/>
  <c r="AD531" i="62" s="1"/>
  <c r="H531" i="62"/>
  <c r="AE531" i="62" s="1"/>
  <c r="Y531" i="62"/>
  <c r="N527" i="62"/>
  <c r="AD527" i="62" s="1"/>
  <c r="H527" i="62"/>
  <c r="AE527" i="62" s="1"/>
  <c r="Y527" i="62"/>
  <c r="N520" i="62"/>
  <c r="AD520" i="62" s="1"/>
  <c r="H520" i="62"/>
  <c r="AE520" i="62" s="1"/>
  <c r="Y520" i="62"/>
  <c r="N516" i="62"/>
  <c r="AD516" i="62" s="1"/>
  <c r="H516" i="62"/>
  <c r="AE516" i="62" s="1"/>
  <c r="Y516" i="62"/>
  <c r="AE550" i="62"/>
  <c r="AE544" i="62"/>
  <c r="AE542" i="62"/>
  <c r="W531" i="62"/>
  <c r="N529" i="62"/>
  <c r="AD529" i="62" s="1"/>
  <c r="H529" i="62"/>
  <c r="AE529" i="62" s="1"/>
  <c r="Y529" i="62"/>
  <c r="W527" i="62"/>
  <c r="N522" i="62"/>
  <c r="AD522" i="62" s="1"/>
  <c r="H522" i="62"/>
  <c r="AE522" i="62" s="1"/>
  <c r="Y522" i="62"/>
  <c r="W520" i="62"/>
  <c r="N518" i="62"/>
  <c r="AD518" i="62" s="1"/>
  <c r="H518" i="62"/>
  <c r="AE518" i="62" s="1"/>
  <c r="Y518" i="62"/>
  <c r="W516" i="62"/>
  <c r="N514" i="62"/>
  <c r="AD514" i="62" s="1"/>
  <c r="H514" i="62"/>
  <c r="AE514" i="62" s="1"/>
  <c r="Y514" i="62"/>
  <c r="V450" i="62"/>
  <c r="AC450" i="62"/>
  <c r="N450" i="62"/>
  <c r="AD450" i="62" s="1"/>
  <c r="W450" i="62"/>
  <c r="V439" i="62"/>
  <c r="AC439" i="62"/>
  <c r="N439" i="62"/>
  <c r="AD439" i="62"/>
  <c r="W439" i="62"/>
  <c r="AE439" i="62"/>
  <c r="Y435" i="62"/>
  <c r="AA431" i="62"/>
  <c r="AB450" i="62"/>
  <c r="H450" i="62"/>
  <c r="AE450" i="62" s="1"/>
  <c r="AB439" i="62"/>
  <c r="H439" i="62"/>
  <c r="X435" i="62"/>
  <c r="Z431" i="62"/>
  <c r="Z464" i="62"/>
  <c r="H464" i="62"/>
  <c r="AE464" i="62" s="1"/>
  <c r="V462" i="62"/>
  <c r="AC462" i="62"/>
  <c r="W462" i="62"/>
  <c r="V460" i="62"/>
  <c r="AC460" i="62"/>
  <c r="W460" i="62"/>
  <c r="V458" i="62"/>
  <c r="AC458" i="62"/>
  <c r="W458" i="62"/>
  <c r="AE458" i="62"/>
  <c r="V456" i="62"/>
  <c r="AC456" i="62"/>
  <c r="W456" i="62"/>
  <c r="V454" i="62"/>
  <c r="AC454" i="62"/>
  <c r="W454" i="62"/>
  <c r="V452" i="62"/>
  <c r="AC452" i="62"/>
  <c r="W452" i="62"/>
  <c r="AA450" i="62"/>
  <c r="V441" i="62"/>
  <c r="AC441" i="62"/>
  <c r="N441" i="62"/>
  <c r="AD441" i="62"/>
  <c r="W441" i="62"/>
  <c r="AE441" i="62"/>
  <c r="AA439" i="62"/>
  <c r="M435" i="62"/>
  <c r="V433" i="62"/>
  <c r="AC433" i="62"/>
  <c r="N433" i="62"/>
  <c r="AD433" i="62" s="1"/>
  <c r="W433" i="62"/>
  <c r="Y431" i="62"/>
  <c r="Y512" i="62"/>
  <c r="H512" i="62"/>
  <c r="Y510" i="62"/>
  <c r="H510" i="62"/>
  <c r="AE510" i="62" s="1"/>
  <c r="Y508" i="62"/>
  <c r="H508" i="62"/>
  <c r="AE508" i="62" s="1"/>
  <c r="Y506" i="62"/>
  <c r="H506" i="62"/>
  <c r="AE506" i="62" s="1"/>
  <c r="Y504" i="62"/>
  <c r="H504" i="62"/>
  <c r="AE504" i="62" s="1"/>
  <c r="Y502" i="62"/>
  <c r="H502" i="62"/>
  <c r="AE502" i="62" s="1"/>
  <c r="Y500" i="62"/>
  <c r="H500" i="62"/>
  <c r="AE500" i="62" s="1"/>
  <c r="Y495" i="62"/>
  <c r="H495" i="62"/>
  <c r="AE495" i="62" s="1"/>
  <c r="Y493" i="62"/>
  <c r="H493" i="62"/>
  <c r="AE493" i="62" s="1"/>
  <c r="Y491" i="62"/>
  <c r="H491" i="62"/>
  <c r="AE491" i="62" s="1"/>
  <c r="Y489" i="62"/>
  <c r="H489" i="62"/>
  <c r="AE489" i="62" s="1"/>
  <c r="Y487" i="62"/>
  <c r="H487" i="62"/>
  <c r="AE487" i="62" s="1"/>
  <c r="Y485" i="62"/>
  <c r="H485" i="62"/>
  <c r="Y483" i="62"/>
  <c r="H483" i="62"/>
  <c r="AE483" i="62" s="1"/>
  <c r="Y481" i="62"/>
  <c r="H481" i="62"/>
  <c r="AE481" i="62" s="1"/>
  <c r="Y479" i="62"/>
  <c r="H479" i="62"/>
  <c r="AE479" i="62" s="1"/>
  <c r="Y477" i="62"/>
  <c r="H477" i="62"/>
  <c r="AE477" i="62" s="1"/>
  <c r="Y468" i="62"/>
  <c r="H468" i="62"/>
  <c r="AE468" i="62" s="1"/>
  <c r="Y466" i="62"/>
  <c r="H466" i="62"/>
  <c r="AE466" i="62" s="1"/>
  <c r="Y464" i="62"/>
  <c r="H463" i="62"/>
  <c r="K463" i="62"/>
  <c r="AA463" i="62"/>
  <c r="AA462" i="62"/>
  <c r="H462" i="62"/>
  <c r="AE462" i="62" s="1"/>
  <c r="H461" i="62"/>
  <c r="AE461" i="62" s="1"/>
  <c r="Y461" i="62"/>
  <c r="K461" i="62"/>
  <c r="AA461" i="62"/>
  <c r="AA460" i="62"/>
  <c r="H460" i="62"/>
  <c r="AE460" i="62" s="1"/>
  <c r="H459" i="62"/>
  <c r="AE459" i="62" s="1"/>
  <c r="Y459" i="62"/>
  <c r="K459" i="62"/>
  <c r="AA459" i="62"/>
  <c r="AA458" i="62"/>
  <c r="H458" i="62"/>
  <c r="H457" i="62"/>
  <c r="AE457" i="62" s="1"/>
  <c r="Y457" i="62"/>
  <c r="K457" i="62"/>
  <c r="AA457" i="62"/>
  <c r="AA456" i="62"/>
  <c r="H456" i="62"/>
  <c r="AE456" i="62" s="1"/>
  <c r="H455" i="62"/>
  <c r="AE455" i="62" s="1"/>
  <c r="Y455" i="62"/>
  <c r="K455" i="62"/>
  <c r="AA455" i="62"/>
  <c r="AA454" i="62"/>
  <c r="H454" i="62"/>
  <c r="AE454" i="62" s="1"/>
  <c r="H453" i="62"/>
  <c r="AE453" i="62" s="1"/>
  <c r="Y453" i="62"/>
  <c r="K453" i="62"/>
  <c r="AA453" i="62"/>
  <c r="AA452" i="62"/>
  <c r="H452" i="62"/>
  <c r="AE452" i="62" s="1"/>
  <c r="Z450" i="62"/>
  <c r="AB441" i="62"/>
  <c r="H441" i="62"/>
  <c r="Z439" i="62"/>
  <c r="X431" i="62"/>
  <c r="V435" i="62"/>
  <c r="AC435" i="62"/>
  <c r="N435" i="62"/>
  <c r="AD435" i="62" s="1"/>
  <c r="W435" i="62"/>
  <c r="M431" i="62"/>
  <c r="AB431" i="62"/>
  <c r="V431" i="62"/>
  <c r="AC431" i="62"/>
  <c r="N431" i="62"/>
  <c r="AD431" i="62"/>
  <c r="W431" i="62"/>
  <c r="AE431" i="62"/>
  <c r="AD512" i="62"/>
  <c r="AD508" i="62"/>
  <c r="AD504" i="62"/>
  <c r="AD485" i="62"/>
  <c r="AD466" i="62"/>
  <c r="V464" i="62"/>
  <c r="X463" i="62"/>
  <c r="X462" i="62"/>
  <c r="X461" i="62"/>
  <c r="X460" i="62"/>
  <c r="X459" i="62"/>
  <c r="X458" i="62"/>
  <c r="X457" i="62"/>
  <c r="X456" i="62"/>
  <c r="X455" i="62"/>
  <c r="X454" i="62"/>
  <c r="X453" i="62"/>
  <c r="X452" i="62"/>
  <c r="M450" i="62"/>
  <c r="Y441" i="62"/>
  <c r="M439" i="62"/>
  <c r="V437" i="62"/>
  <c r="AC437" i="62"/>
  <c r="N437" i="62"/>
  <c r="AD437" i="62" s="1"/>
  <c r="W437" i="62"/>
  <c r="AA435" i="62"/>
  <c r="Y433" i="62"/>
  <c r="H431" i="62"/>
  <c r="X427" i="62"/>
  <c r="X425" i="62"/>
  <c r="AB420" i="62"/>
  <c r="M420" i="62"/>
  <c r="X419" i="62"/>
  <c r="AA451" i="62"/>
  <c r="K451" i="62"/>
  <c r="AA442" i="62"/>
  <c r="K442" i="62"/>
  <c r="AA440" i="62"/>
  <c r="K440" i="62"/>
  <c r="AA438" i="62"/>
  <c r="K438" i="62"/>
  <c r="AA436" i="62"/>
  <c r="K436" i="62"/>
  <c r="AA434" i="62"/>
  <c r="K434" i="62"/>
  <c r="AA432" i="62"/>
  <c r="K432" i="62"/>
  <c r="AA430" i="62"/>
  <c r="K430" i="62"/>
  <c r="AA428" i="62"/>
  <c r="K428" i="62"/>
  <c r="AE427" i="62"/>
  <c r="W427" i="62"/>
  <c r="AA426" i="62"/>
  <c r="K426" i="62"/>
  <c r="W425" i="62"/>
  <c r="AA424" i="62"/>
  <c r="K424" i="62"/>
  <c r="AE423" i="62"/>
  <c r="W423" i="62"/>
  <c r="AA422" i="62"/>
  <c r="K422" i="62"/>
  <c r="W421" i="62"/>
  <c r="AA420" i="62"/>
  <c r="K420" i="62"/>
  <c r="AE419" i="62"/>
  <c r="W419" i="62"/>
  <c r="AD427" i="62"/>
  <c r="N427" i="62"/>
  <c r="N425" i="62"/>
  <c r="AD425" i="62" s="1"/>
  <c r="N423" i="62"/>
  <c r="AD423" i="62" s="1"/>
  <c r="N421" i="62"/>
  <c r="AD421" i="62" s="1"/>
  <c r="AD419" i="62"/>
  <c r="N419" i="62"/>
  <c r="Y451" i="62"/>
  <c r="Y442" i="62"/>
  <c r="Y440" i="62"/>
  <c r="Y438" i="62"/>
  <c r="Y436" i="62"/>
  <c r="Y434" i="62"/>
  <c r="Y432" i="62"/>
  <c r="Y430" i="62"/>
  <c r="Y428" i="62"/>
  <c r="AC427" i="62"/>
  <c r="V427" i="62"/>
  <c r="Y426" i="62"/>
  <c r="AC425" i="62"/>
  <c r="V425" i="62"/>
  <c r="Y424" i="62"/>
  <c r="AC423" i="62"/>
  <c r="V423" i="62"/>
  <c r="Y422" i="62"/>
  <c r="AC421" i="62"/>
  <c r="V421" i="62"/>
  <c r="Y420" i="62"/>
  <c r="AC419" i="62"/>
  <c r="V419" i="62"/>
  <c r="AB427" i="62"/>
  <c r="AB425" i="62"/>
  <c r="AB423" i="62"/>
  <c r="AB421" i="62"/>
  <c r="AB419" i="62"/>
  <c r="S10" i="45"/>
  <c r="S15" i="45"/>
  <c r="S22" i="45"/>
  <c r="T21" i="45"/>
  <c r="S20" i="45"/>
  <c r="S18" i="45"/>
  <c r="T11" i="45"/>
  <c r="T14" i="45"/>
  <c r="S17" i="45"/>
  <c r="T19" i="45"/>
  <c r="S12" i="45"/>
  <c r="S13" i="45"/>
  <c r="S22" i="44"/>
  <c r="S20" i="44"/>
  <c r="U11" i="44"/>
  <c r="S10" i="44"/>
  <c r="S19" i="44"/>
  <c r="S26" i="44"/>
  <c r="S17" i="44"/>
  <c r="U13" i="44"/>
  <c r="S21" i="44"/>
  <c r="S16" i="44"/>
  <c r="S24" i="44"/>
  <c r="S15" i="44"/>
  <c r="S12" i="44"/>
  <c r="S25" i="44"/>
  <c r="S23" i="44"/>
  <c r="S14" i="44"/>
  <c r="AF114" i="6" l="1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6" i="6"/>
  <c r="AF65" i="6"/>
  <c r="AF64" i="6"/>
  <c r="AF63" i="6"/>
  <c r="AF61" i="6"/>
  <c r="AF60" i="6"/>
  <c r="AF59" i="6"/>
  <c r="AF58" i="6"/>
  <c r="AF57" i="6"/>
  <c r="AF56" i="6"/>
  <c r="AF55" i="6"/>
  <c r="AF54" i="6"/>
  <c r="AF53" i="6"/>
  <c r="AF52" i="6"/>
  <c r="AF51" i="6"/>
  <c r="AF50" i="6"/>
  <c r="AF49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8" i="6"/>
  <c r="AF27" i="6"/>
  <c r="AF26" i="6"/>
  <c r="AF25" i="6"/>
  <c r="AF23" i="6"/>
  <c r="AF22" i="6"/>
  <c r="AF21" i="6"/>
  <c r="AF20" i="6"/>
  <c r="AF18" i="6"/>
  <c r="AF17" i="6"/>
  <c r="AF16" i="6"/>
  <c r="AF15" i="6"/>
  <c r="AF13" i="6"/>
  <c r="AF12" i="6"/>
  <c r="AF11" i="6"/>
  <c r="AF10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8" i="6"/>
  <c r="AE27" i="6"/>
  <c r="AE26" i="6"/>
  <c r="AE25" i="6"/>
  <c r="AE23" i="6"/>
  <c r="AE22" i="6"/>
  <c r="AE21" i="6"/>
  <c r="AE20" i="6"/>
  <c r="AE18" i="6"/>
  <c r="AE17" i="6"/>
  <c r="AE16" i="6"/>
  <c r="AE15" i="6"/>
  <c r="AE13" i="6"/>
  <c r="AE12" i="6"/>
  <c r="AE11" i="6"/>
  <c r="AE10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8" i="6"/>
  <c r="AD27" i="6"/>
  <c r="AD26" i="6"/>
  <c r="AD25" i="6"/>
  <c r="AD23" i="6"/>
  <c r="AD22" i="6"/>
  <c r="AD21" i="6"/>
  <c r="AD20" i="6"/>
  <c r="AD18" i="6"/>
  <c r="AD17" i="6"/>
  <c r="AD16" i="6"/>
  <c r="AD15" i="6"/>
  <c r="AD13" i="6"/>
  <c r="AD12" i="6"/>
  <c r="AD11" i="6"/>
  <c r="AD10" i="6"/>
  <c r="M250" i="61" l="1"/>
  <c r="E250" i="61"/>
  <c r="M235" i="61"/>
  <c r="E235" i="61"/>
  <c r="K117" i="51" l="1"/>
  <c r="K116" i="51"/>
  <c r="K115" i="51"/>
  <c r="K114" i="51"/>
  <c r="K113" i="51"/>
  <c r="K112" i="51"/>
  <c r="K111" i="51"/>
  <c r="K110" i="51"/>
  <c r="K109" i="51"/>
  <c r="K108" i="51"/>
  <c r="K106" i="51"/>
  <c r="K105" i="51"/>
  <c r="K104" i="51"/>
  <c r="K103" i="51"/>
  <c r="K102" i="51"/>
  <c r="K101" i="51"/>
  <c r="K100" i="51"/>
  <c r="K99" i="51"/>
  <c r="K98" i="51"/>
  <c r="K97" i="51"/>
  <c r="K95" i="51"/>
  <c r="K94" i="51"/>
  <c r="K93" i="51"/>
  <c r="K92" i="51"/>
  <c r="K91" i="51"/>
  <c r="K90" i="51"/>
  <c r="K89" i="51"/>
  <c r="K88" i="51"/>
  <c r="K87" i="51"/>
  <c r="K86" i="51"/>
  <c r="K84" i="51"/>
  <c r="K83" i="51"/>
  <c r="K82" i="51"/>
  <c r="K81" i="51"/>
  <c r="K80" i="51"/>
  <c r="K79" i="51"/>
  <c r="K78" i="51"/>
  <c r="K77" i="51"/>
  <c r="K76" i="51"/>
  <c r="K75" i="51"/>
  <c r="K74" i="51"/>
  <c r="K73" i="51"/>
  <c r="K72" i="51"/>
  <c r="K71" i="51"/>
  <c r="K70" i="51"/>
  <c r="K69" i="51"/>
  <c r="K68" i="51"/>
  <c r="K67" i="51"/>
  <c r="K66" i="51"/>
  <c r="K65" i="51"/>
  <c r="K64" i="51"/>
  <c r="K63" i="51"/>
  <c r="K62" i="51"/>
  <c r="K61" i="51"/>
  <c r="K60" i="51"/>
  <c r="K59" i="51"/>
  <c r="K58" i="51"/>
  <c r="K57" i="51"/>
  <c r="K56" i="51"/>
  <c r="K55" i="51"/>
  <c r="K40" i="51"/>
  <c r="K30" i="51"/>
  <c r="K29" i="51"/>
  <c r="K28" i="51"/>
  <c r="K27" i="51"/>
  <c r="K26" i="51"/>
  <c r="K25" i="51"/>
  <c r="K15" i="51"/>
  <c r="K14" i="51"/>
  <c r="K13" i="51"/>
  <c r="K12" i="51"/>
  <c r="K11" i="51"/>
  <c r="K10" i="51"/>
  <c r="I117" i="51"/>
  <c r="I116" i="51"/>
  <c r="I115" i="51"/>
  <c r="I114" i="51"/>
  <c r="I113" i="51"/>
  <c r="I112" i="51"/>
  <c r="I111" i="51"/>
  <c r="I110" i="51"/>
  <c r="I109" i="51"/>
  <c r="I108" i="51"/>
  <c r="I106" i="51"/>
  <c r="I105" i="51"/>
  <c r="I104" i="51"/>
  <c r="I103" i="51"/>
  <c r="I102" i="51"/>
  <c r="I101" i="51"/>
  <c r="I100" i="51"/>
  <c r="I99" i="51"/>
  <c r="I98" i="51"/>
  <c r="I97" i="51"/>
  <c r="I95" i="51"/>
  <c r="I94" i="51"/>
  <c r="I93" i="51"/>
  <c r="I92" i="51"/>
  <c r="I91" i="51"/>
  <c r="I90" i="51"/>
  <c r="I89" i="51"/>
  <c r="I88" i="51"/>
  <c r="I87" i="51"/>
  <c r="I86" i="51"/>
  <c r="I84" i="51"/>
  <c r="I83" i="51"/>
  <c r="I82" i="51"/>
  <c r="I81" i="51"/>
  <c r="I80" i="51"/>
  <c r="I79" i="51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J38" i="51" s="1"/>
  <c r="I57" i="51"/>
  <c r="J37" i="51" s="1"/>
  <c r="I56" i="51"/>
  <c r="J36" i="51" s="1"/>
  <c r="I55" i="51"/>
  <c r="J35" i="51" s="1"/>
  <c r="J34" i="51"/>
  <c r="J33" i="51"/>
  <c r="J32" i="51"/>
  <c r="J31" i="51"/>
  <c r="I40" i="51"/>
  <c r="I30" i="51"/>
  <c r="J15" i="51" s="1"/>
  <c r="I29" i="51"/>
  <c r="J14" i="51" s="1"/>
  <c r="I28" i="51"/>
  <c r="J13" i="51" s="1"/>
  <c r="I27" i="51"/>
  <c r="J12" i="51" s="1"/>
  <c r="I26" i="51"/>
  <c r="J11" i="51" s="1"/>
  <c r="I25" i="51"/>
  <c r="I10" i="51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G150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4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58" i="49"/>
  <c r="G56" i="49"/>
  <c r="G55" i="49"/>
  <c r="G54" i="49"/>
  <c r="G53" i="49"/>
  <c r="G52" i="49"/>
  <c r="G51" i="49"/>
  <c r="G50" i="49"/>
  <c r="G49" i="49"/>
  <c r="G48" i="49"/>
  <c r="G47" i="49"/>
  <c r="G46" i="49"/>
  <c r="G45" i="49"/>
  <c r="G44" i="49"/>
  <c r="G43" i="49"/>
  <c r="G42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6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G10" i="49"/>
  <c r="I156" i="48"/>
  <c r="I155" i="48"/>
  <c r="I154" i="48"/>
  <c r="I153" i="48"/>
  <c r="I152" i="48"/>
  <c r="I151" i="48"/>
  <c r="I150" i="48"/>
  <c r="I149" i="48"/>
  <c r="I148" i="48"/>
  <c r="I147" i="48"/>
  <c r="I146" i="48"/>
  <c r="I145" i="48"/>
  <c r="I144" i="48"/>
  <c r="I143" i="48"/>
  <c r="I142" i="48"/>
  <c r="I140" i="48"/>
  <c r="I139" i="48"/>
  <c r="I138" i="48"/>
  <c r="I137" i="48"/>
  <c r="I136" i="48"/>
  <c r="I135" i="48"/>
  <c r="I134" i="48"/>
  <c r="I133" i="48"/>
  <c r="I132" i="48"/>
  <c r="I131" i="48"/>
  <c r="I130" i="48"/>
  <c r="I129" i="48"/>
  <c r="I128" i="48"/>
  <c r="I127" i="48"/>
  <c r="I126" i="48"/>
  <c r="I124" i="48"/>
  <c r="I123" i="48"/>
  <c r="I122" i="48"/>
  <c r="I121" i="48"/>
  <c r="I120" i="48"/>
  <c r="I119" i="48"/>
  <c r="I118" i="48"/>
  <c r="I117" i="48"/>
  <c r="I116" i="48"/>
  <c r="I115" i="48"/>
  <c r="I114" i="48"/>
  <c r="I113" i="48"/>
  <c r="I112" i="48"/>
  <c r="I111" i="48"/>
  <c r="I110" i="48"/>
  <c r="I108" i="48"/>
  <c r="I107" i="48"/>
  <c r="I106" i="48"/>
  <c r="I105" i="48"/>
  <c r="I104" i="48"/>
  <c r="I103" i="48"/>
  <c r="I102" i="48"/>
  <c r="I101" i="48"/>
  <c r="I100" i="48"/>
  <c r="I99" i="48"/>
  <c r="I98" i="48"/>
  <c r="I97" i="48"/>
  <c r="I96" i="48"/>
  <c r="I95" i="48"/>
  <c r="I94" i="48"/>
  <c r="I92" i="48"/>
  <c r="I91" i="48"/>
  <c r="I90" i="48"/>
  <c r="I89" i="48"/>
  <c r="I88" i="48"/>
  <c r="I87" i="48"/>
  <c r="I86" i="48"/>
  <c r="I85" i="48"/>
  <c r="I84" i="48"/>
  <c r="I83" i="48"/>
  <c r="I82" i="48"/>
  <c r="I81" i="48"/>
  <c r="I80" i="48"/>
  <c r="I79" i="48"/>
  <c r="I78" i="48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J24" i="48"/>
  <c r="I41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3" i="48"/>
  <c r="I22" i="48"/>
  <c r="I21" i="48"/>
  <c r="I20" i="48"/>
  <c r="I19" i="48"/>
  <c r="I18" i="48"/>
  <c r="I17" i="48"/>
  <c r="I16" i="48"/>
  <c r="I15" i="48"/>
  <c r="I14" i="48"/>
  <c r="I13" i="48"/>
  <c r="I12" i="48"/>
  <c r="I11" i="48"/>
  <c r="I10" i="48"/>
  <c r="K59" i="46"/>
  <c r="K58" i="46"/>
  <c r="K57" i="46"/>
  <c r="K56" i="46"/>
  <c r="K55" i="46"/>
  <c r="K54" i="46"/>
  <c r="K53" i="46"/>
  <c r="K52" i="46"/>
  <c r="K51" i="46"/>
  <c r="K50" i="46"/>
  <c r="K49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L29" i="45"/>
  <c r="L28" i="45"/>
  <c r="L27" i="45"/>
  <c r="L26" i="45"/>
  <c r="L25" i="45"/>
  <c r="L24" i="45"/>
  <c r="L22" i="45"/>
  <c r="L21" i="45"/>
  <c r="L20" i="45"/>
  <c r="L19" i="45"/>
  <c r="L18" i="45"/>
  <c r="L17" i="45"/>
  <c r="L15" i="45"/>
  <c r="L14" i="45"/>
  <c r="L13" i="45"/>
  <c r="L12" i="45"/>
  <c r="L11" i="45"/>
  <c r="L10" i="45"/>
  <c r="J29" i="45"/>
  <c r="J28" i="45"/>
  <c r="J27" i="45"/>
  <c r="J26" i="45"/>
  <c r="J25" i="45"/>
  <c r="J24" i="45"/>
  <c r="J22" i="45"/>
  <c r="J21" i="45"/>
  <c r="J20" i="45"/>
  <c r="J19" i="45"/>
  <c r="J18" i="45"/>
  <c r="J17" i="45"/>
  <c r="J15" i="45"/>
  <c r="J14" i="45"/>
  <c r="J13" i="45"/>
  <c r="J12" i="45"/>
  <c r="J11" i="45"/>
  <c r="J10" i="45"/>
  <c r="G11" i="82" l="1"/>
  <c r="I11" i="82"/>
  <c r="K11" i="82"/>
  <c r="S11" i="82"/>
  <c r="U11" i="82"/>
  <c r="L11" i="82"/>
  <c r="B25" i="82"/>
  <c r="C25" i="82"/>
  <c r="D25" i="82" s="1"/>
  <c r="E25" i="82"/>
  <c r="G25" i="82"/>
  <c r="I25" i="82"/>
  <c r="K25" i="82"/>
  <c r="S25" i="82"/>
  <c r="U25" i="82"/>
  <c r="L25" i="82"/>
  <c r="V25" i="82"/>
  <c r="W25" i="82"/>
  <c r="X25" i="82"/>
  <c r="Y25" i="82"/>
  <c r="Z25" i="82"/>
  <c r="AA25" i="82"/>
  <c r="AB25" i="82"/>
  <c r="AC25" i="82"/>
  <c r="AD25" i="82"/>
  <c r="AE25" i="82"/>
  <c r="B26" i="82"/>
  <c r="C26" i="82"/>
  <c r="D26" i="82" s="1"/>
  <c r="E26" i="82"/>
  <c r="G26" i="82"/>
  <c r="I26" i="82"/>
  <c r="K26" i="82"/>
  <c r="S26" i="82"/>
  <c r="U26" i="82"/>
  <c r="L26" i="82"/>
  <c r="V26" i="82"/>
  <c r="W26" i="82"/>
  <c r="X26" i="82"/>
  <c r="Y26" i="82"/>
  <c r="Z26" i="82"/>
  <c r="AA26" i="82"/>
  <c r="AB26" i="82"/>
  <c r="AC26" i="82"/>
  <c r="AD26" i="82"/>
  <c r="AE26" i="82"/>
  <c r="B28" i="82"/>
  <c r="C28" i="82"/>
  <c r="D28" i="82" s="1"/>
  <c r="E28" i="82"/>
  <c r="G28" i="82"/>
  <c r="I28" i="82"/>
  <c r="K28" i="82"/>
  <c r="S28" i="82"/>
  <c r="U28" i="82"/>
  <c r="L28" i="82"/>
  <c r="V28" i="82"/>
  <c r="W28" i="82"/>
  <c r="X28" i="82"/>
  <c r="Y28" i="82"/>
  <c r="Z28" i="82"/>
  <c r="AA28" i="82"/>
  <c r="AB28" i="82"/>
  <c r="AC28" i="82"/>
  <c r="AD28" i="82"/>
  <c r="AE28" i="82"/>
  <c r="B29" i="82"/>
  <c r="C29" i="82"/>
  <c r="D29" i="82" s="1"/>
  <c r="E29" i="82"/>
  <c r="G29" i="82"/>
  <c r="I29" i="82"/>
  <c r="K29" i="82"/>
  <c r="S29" i="82"/>
  <c r="U29" i="82"/>
  <c r="L29" i="82"/>
  <c r="V29" i="82"/>
  <c r="W29" i="82"/>
  <c r="X29" i="82"/>
  <c r="Y29" i="82"/>
  <c r="Z29" i="82"/>
  <c r="AA29" i="82"/>
  <c r="AB29" i="82"/>
  <c r="AC29" i="82"/>
  <c r="AD29" i="82"/>
  <c r="AE29" i="82"/>
  <c r="B31" i="82"/>
  <c r="C31" i="82"/>
  <c r="D31" i="82" s="1"/>
  <c r="E31" i="82"/>
  <c r="G31" i="82"/>
  <c r="I31" i="82"/>
  <c r="K31" i="82"/>
  <c r="S31" i="82"/>
  <c r="U31" i="82"/>
  <c r="L31" i="82"/>
  <c r="V31" i="82"/>
  <c r="W31" i="82"/>
  <c r="X31" i="82"/>
  <c r="Y31" i="82"/>
  <c r="Z31" i="82"/>
  <c r="AA31" i="82"/>
  <c r="AB31" i="82"/>
  <c r="AC31" i="82"/>
  <c r="AD31" i="82"/>
  <c r="AE31" i="82"/>
  <c r="B32" i="82"/>
  <c r="C32" i="82"/>
  <c r="D32" i="82" s="1"/>
  <c r="E32" i="82"/>
  <c r="G32" i="82"/>
  <c r="I32" i="82"/>
  <c r="K32" i="82"/>
  <c r="S32" i="82"/>
  <c r="U32" i="82"/>
  <c r="L32" i="82"/>
  <c r="V32" i="82"/>
  <c r="W32" i="82"/>
  <c r="X32" i="82"/>
  <c r="Y32" i="82"/>
  <c r="Z32" i="82"/>
  <c r="AA32" i="82"/>
  <c r="AB32" i="82"/>
  <c r="AC32" i="82"/>
  <c r="AD32" i="82"/>
  <c r="AE32" i="82"/>
  <c r="B34" i="82"/>
  <c r="C34" i="82"/>
  <c r="D34" i="82" s="1"/>
  <c r="E34" i="82"/>
  <c r="G34" i="82"/>
  <c r="I34" i="82"/>
  <c r="K34" i="82"/>
  <c r="S34" i="82"/>
  <c r="U34" i="82"/>
  <c r="L34" i="82"/>
  <c r="V34" i="82"/>
  <c r="W34" i="82"/>
  <c r="X34" i="82"/>
  <c r="Y34" i="82"/>
  <c r="Z34" i="82"/>
  <c r="AA34" i="82"/>
  <c r="AB34" i="82"/>
  <c r="AC34" i="82"/>
  <c r="AD34" i="82"/>
  <c r="AE34" i="82"/>
  <c r="B35" i="82"/>
  <c r="C35" i="82"/>
  <c r="D35" i="82" s="1"/>
  <c r="E35" i="82"/>
  <c r="G35" i="82"/>
  <c r="I35" i="82"/>
  <c r="K35" i="82"/>
  <c r="S35" i="82"/>
  <c r="U35" i="82"/>
  <c r="L35" i="82"/>
  <c r="V35" i="82"/>
  <c r="W35" i="82"/>
  <c r="X35" i="82"/>
  <c r="Y35" i="82"/>
  <c r="Z35" i="82"/>
  <c r="AA35" i="82"/>
  <c r="AB35" i="82"/>
  <c r="AC35" i="82"/>
  <c r="AD35" i="82"/>
  <c r="AE35" i="82"/>
  <c r="AF26" i="82" l="1"/>
  <c r="AF29" i="82"/>
  <c r="AF32" i="82"/>
  <c r="AF28" i="82"/>
  <c r="AF35" i="82"/>
  <c r="AF25" i="82"/>
  <c r="AF31" i="82"/>
  <c r="AF34" i="82"/>
  <c r="B11" i="82" l="1"/>
  <c r="C11" i="82"/>
  <c r="D11" i="82" s="1"/>
  <c r="E11" i="82"/>
  <c r="AF11" i="82" s="1"/>
  <c r="V11" i="82"/>
  <c r="W11" i="82"/>
  <c r="X11" i="82"/>
  <c r="Y11" i="82"/>
  <c r="Z11" i="82"/>
  <c r="AA11" i="82"/>
  <c r="AB11" i="82"/>
  <c r="AC11" i="82"/>
  <c r="AD11" i="82"/>
  <c r="AE11" i="82"/>
  <c r="B13" i="82"/>
  <c r="C13" i="82"/>
  <c r="D13" i="82" s="1"/>
  <c r="E13" i="82"/>
  <c r="G13" i="82"/>
  <c r="I13" i="82"/>
  <c r="K13" i="82"/>
  <c r="S13" i="82"/>
  <c r="U13" i="82"/>
  <c r="L13" i="82"/>
  <c r="V13" i="82"/>
  <c r="W13" i="82"/>
  <c r="X13" i="82"/>
  <c r="Y13" i="82"/>
  <c r="Z13" i="82"/>
  <c r="AA13" i="82"/>
  <c r="AB13" i="82"/>
  <c r="AC13" i="82"/>
  <c r="AD13" i="82"/>
  <c r="AE13" i="82"/>
  <c r="B14" i="82"/>
  <c r="C14" i="82"/>
  <c r="D14" i="82" s="1"/>
  <c r="E14" i="82"/>
  <c r="G14" i="82"/>
  <c r="H11" i="82" s="1"/>
  <c r="I14" i="82"/>
  <c r="J11" i="82" s="1"/>
  <c r="K14" i="82"/>
  <c r="S14" i="82"/>
  <c r="T11" i="82" s="1"/>
  <c r="U14" i="82"/>
  <c r="L14" i="82"/>
  <c r="M11" i="82" s="1"/>
  <c r="V14" i="82"/>
  <c r="W14" i="82"/>
  <c r="X14" i="82"/>
  <c r="Y14" i="82"/>
  <c r="Z14" i="82"/>
  <c r="AA14" i="82"/>
  <c r="AB14" i="82"/>
  <c r="AC14" i="82"/>
  <c r="AD14" i="82"/>
  <c r="AE14" i="82"/>
  <c r="B16" i="82"/>
  <c r="C16" i="82"/>
  <c r="D16" i="82" s="1"/>
  <c r="E16" i="82"/>
  <c r="G16" i="82"/>
  <c r="I16" i="82"/>
  <c r="K16" i="82"/>
  <c r="S16" i="82"/>
  <c r="U16" i="82"/>
  <c r="L16" i="82"/>
  <c r="V16" i="82"/>
  <c r="W16" i="82"/>
  <c r="X16" i="82"/>
  <c r="Y16" i="82"/>
  <c r="Z16" i="82"/>
  <c r="AA16" i="82"/>
  <c r="AB16" i="82"/>
  <c r="AC16" i="82"/>
  <c r="AD16" i="82"/>
  <c r="AE16" i="82"/>
  <c r="B17" i="82"/>
  <c r="C17" i="82"/>
  <c r="D17" i="82" s="1"/>
  <c r="E17" i="82"/>
  <c r="G17" i="82"/>
  <c r="I17" i="82"/>
  <c r="K17" i="82"/>
  <c r="S17" i="82"/>
  <c r="U17" i="82"/>
  <c r="L17" i="82"/>
  <c r="V17" i="82"/>
  <c r="W17" i="82"/>
  <c r="X17" i="82"/>
  <c r="Y17" i="82"/>
  <c r="Z17" i="82"/>
  <c r="AA17" i="82"/>
  <c r="AB17" i="82"/>
  <c r="AC17" i="82"/>
  <c r="AD17" i="82"/>
  <c r="AE17" i="82"/>
  <c r="B19" i="82"/>
  <c r="C19" i="82"/>
  <c r="D19" i="82" s="1"/>
  <c r="E19" i="82"/>
  <c r="G19" i="82"/>
  <c r="I19" i="82"/>
  <c r="K19" i="82"/>
  <c r="S19" i="82"/>
  <c r="U19" i="82"/>
  <c r="L19" i="82"/>
  <c r="V19" i="82"/>
  <c r="W19" i="82"/>
  <c r="X19" i="82"/>
  <c r="Y19" i="82"/>
  <c r="Z19" i="82"/>
  <c r="AA19" i="82"/>
  <c r="AB19" i="82"/>
  <c r="AC19" i="82"/>
  <c r="AD19" i="82"/>
  <c r="AE19" i="82"/>
  <c r="B20" i="82"/>
  <c r="C20" i="82"/>
  <c r="D20" i="82" s="1"/>
  <c r="E20" i="82"/>
  <c r="G20" i="82"/>
  <c r="I20" i="82"/>
  <c r="K20" i="82"/>
  <c r="S20" i="82"/>
  <c r="U20" i="82"/>
  <c r="L20" i="82"/>
  <c r="V20" i="82"/>
  <c r="W20" i="82"/>
  <c r="X20" i="82"/>
  <c r="Y20" i="82"/>
  <c r="Z20" i="82"/>
  <c r="AA20" i="82"/>
  <c r="AB20" i="82"/>
  <c r="AC20" i="82"/>
  <c r="AD20" i="82"/>
  <c r="AE20" i="82"/>
  <c r="B22" i="82"/>
  <c r="C22" i="82"/>
  <c r="D22" i="82" s="1"/>
  <c r="E22" i="82"/>
  <c r="G22" i="82"/>
  <c r="I22" i="82"/>
  <c r="K22" i="82"/>
  <c r="S22" i="82"/>
  <c r="U22" i="82"/>
  <c r="L22" i="82"/>
  <c r="V22" i="82"/>
  <c r="W22" i="82"/>
  <c r="X22" i="82"/>
  <c r="Y22" i="82"/>
  <c r="Z22" i="82"/>
  <c r="AA22" i="82"/>
  <c r="AB22" i="82"/>
  <c r="AC22" i="82"/>
  <c r="AD22" i="82"/>
  <c r="AE22" i="82"/>
  <c r="B23" i="82"/>
  <c r="C23" i="82"/>
  <c r="D23" i="82" s="1"/>
  <c r="E23" i="82"/>
  <c r="G23" i="82"/>
  <c r="I23" i="82"/>
  <c r="K23" i="82"/>
  <c r="S23" i="82"/>
  <c r="U23" i="82"/>
  <c r="L23" i="82"/>
  <c r="V23" i="82"/>
  <c r="W23" i="82"/>
  <c r="X23" i="82"/>
  <c r="Y23" i="82"/>
  <c r="Z23" i="82"/>
  <c r="AA23" i="82"/>
  <c r="AB23" i="82"/>
  <c r="AC23" i="82"/>
  <c r="AD23" i="82"/>
  <c r="AE23" i="82"/>
  <c r="C10" i="82"/>
  <c r="D10" i="82" s="1"/>
  <c r="AE10" i="82"/>
  <c r="AD10" i="82"/>
  <c r="AC10" i="82"/>
  <c r="AB10" i="82"/>
  <c r="AA10" i="82"/>
  <c r="Z10" i="82"/>
  <c r="Y10" i="82"/>
  <c r="X10" i="82"/>
  <c r="W10" i="82"/>
  <c r="V10" i="82"/>
  <c r="L10" i="82"/>
  <c r="U10" i="82"/>
  <c r="S10" i="82"/>
  <c r="K10" i="82"/>
  <c r="I10" i="82"/>
  <c r="G10" i="82"/>
  <c r="Y5" i="82" s="1"/>
  <c r="E10" i="82"/>
  <c r="B10" i="82"/>
  <c r="F5" i="82"/>
  <c r="S2" i="82"/>
  <c r="F10" i="82" l="1"/>
  <c r="T10" i="82"/>
  <c r="J10" i="82"/>
  <c r="M10" i="82"/>
  <c r="F11" i="82"/>
  <c r="H10" i="82"/>
  <c r="AF10" i="82"/>
  <c r="AF16" i="82"/>
  <c r="AF19" i="82"/>
  <c r="AF14" i="82"/>
  <c r="AF22" i="82"/>
  <c r="AF13" i="82"/>
  <c r="AF23" i="82"/>
  <c r="AF17" i="82"/>
  <c r="AF20" i="82"/>
  <c r="L11" i="48"/>
  <c r="L12" i="48"/>
  <c r="L13" i="48"/>
  <c r="L14" i="48"/>
  <c r="L15" i="48"/>
  <c r="L16" i="48"/>
  <c r="L17" i="48"/>
  <c r="P117" i="60" s="1"/>
  <c r="L18" i="48"/>
  <c r="L19" i="48"/>
  <c r="L20" i="48"/>
  <c r="L21" i="48"/>
  <c r="L22" i="48"/>
  <c r="L23" i="48"/>
  <c r="P87" i="60" l="1"/>
  <c r="P146" i="62"/>
  <c r="P119" i="62"/>
  <c r="P72" i="60"/>
  <c r="P92" i="62"/>
  <c r="P57" i="60"/>
  <c r="P27" i="60"/>
  <c r="P38" i="62"/>
  <c r="P42" i="60"/>
  <c r="P65" i="62"/>
  <c r="L11" i="16"/>
  <c r="L10" i="16"/>
  <c r="L15" i="6"/>
  <c r="L16" i="6"/>
  <c r="L17" i="6"/>
  <c r="L18" i="6"/>
  <c r="L11" i="6"/>
  <c r="L12" i="6"/>
  <c r="L13" i="6"/>
  <c r="L10" i="6"/>
  <c r="S17" i="6" l="1"/>
  <c r="U17" i="6"/>
  <c r="U18" i="6"/>
  <c r="S18" i="6"/>
  <c r="S16" i="6"/>
  <c r="U16" i="6"/>
  <c r="S15" i="6"/>
  <c r="U15" i="6"/>
  <c r="U13" i="6"/>
  <c r="S13" i="6"/>
  <c r="U10" i="6"/>
  <c r="S10" i="6"/>
  <c r="U12" i="6"/>
  <c r="S12" i="6"/>
  <c r="U11" i="6"/>
  <c r="S11" i="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9" i="46"/>
  <c r="O22" i="35"/>
  <c r="Q22" i="35" s="1"/>
  <c r="O23" i="35"/>
  <c r="O24" i="35"/>
  <c r="O25" i="35"/>
  <c r="O26" i="35"/>
  <c r="O27" i="35"/>
  <c r="O28" i="35"/>
  <c r="O29" i="35"/>
  <c r="O30" i="35"/>
  <c r="O31" i="35"/>
  <c r="O32" i="35"/>
  <c r="O33" i="35"/>
  <c r="O10" i="35"/>
  <c r="O11" i="35"/>
  <c r="O12" i="35"/>
  <c r="O13" i="35"/>
  <c r="O14" i="35"/>
  <c r="O15" i="35"/>
  <c r="O16" i="35"/>
  <c r="O17" i="35"/>
  <c r="O18" i="35"/>
  <c r="O19" i="35"/>
  <c r="O20" i="35"/>
  <c r="O9" i="35"/>
  <c r="S26" i="35" l="1"/>
  <c r="U26" i="35"/>
  <c r="S17" i="35"/>
  <c r="U17" i="35"/>
  <c r="U33" i="35"/>
  <c r="S33" i="35"/>
  <c r="U25" i="35"/>
  <c r="S25" i="35"/>
  <c r="S18" i="35"/>
  <c r="U18" i="35"/>
  <c r="U16" i="35"/>
  <c r="S16" i="35"/>
  <c r="S32" i="35"/>
  <c r="U32" i="35"/>
  <c r="S24" i="35"/>
  <c r="U24" i="35"/>
  <c r="S27" i="35"/>
  <c r="U27" i="35"/>
  <c r="S15" i="35"/>
  <c r="U15" i="35"/>
  <c r="S31" i="35"/>
  <c r="U31" i="35"/>
  <c r="S23" i="35"/>
  <c r="U23" i="35"/>
  <c r="S11" i="35"/>
  <c r="U11" i="35"/>
  <c r="S14" i="35"/>
  <c r="U14" i="35"/>
  <c r="S30" i="35"/>
  <c r="U30" i="35"/>
  <c r="U22" i="35"/>
  <c r="S22" i="35"/>
  <c r="S19" i="35"/>
  <c r="U19" i="35"/>
  <c r="S9" i="35"/>
  <c r="U9" i="35"/>
  <c r="S13" i="35"/>
  <c r="U13" i="35"/>
  <c r="S29" i="35"/>
  <c r="U29" i="35"/>
  <c r="S10" i="35"/>
  <c r="U10" i="35"/>
  <c r="U20" i="35"/>
  <c r="S20" i="35"/>
  <c r="U12" i="35"/>
  <c r="S12" i="35"/>
  <c r="S28" i="35"/>
  <c r="U28" i="35"/>
  <c r="B311" i="62"/>
  <c r="C311" i="62"/>
  <c r="E311" i="62"/>
  <c r="F311" i="62"/>
  <c r="G311" i="62" s="1"/>
  <c r="J311" i="62"/>
  <c r="M311" i="62" s="1"/>
  <c r="B312" i="62"/>
  <c r="C312" i="62"/>
  <c r="E312" i="62"/>
  <c r="F312" i="62"/>
  <c r="G312" i="62" s="1"/>
  <c r="J312" i="62"/>
  <c r="X312" i="62" s="1"/>
  <c r="B313" i="62"/>
  <c r="C313" i="62"/>
  <c r="E313" i="62"/>
  <c r="F313" i="62"/>
  <c r="G313" i="62" s="1"/>
  <c r="J313" i="62"/>
  <c r="M313" i="62" s="1"/>
  <c r="B314" i="62"/>
  <c r="C314" i="62"/>
  <c r="E314" i="62"/>
  <c r="F314" i="62"/>
  <c r="G314" i="62" s="1"/>
  <c r="J314" i="62"/>
  <c r="X314" i="62" s="1"/>
  <c r="B315" i="62"/>
  <c r="C315" i="62"/>
  <c r="E315" i="62"/>
  <c r="F315" i="62"/>
  <c r="G315" i="62" s="1"/>
  <c r="J315" i="62"/>
  <c r="M315" i="62" s="1"/>
  <c r="B316" i="62"/>
  <c r="C316" i="62"/>
  <c r="E316" i="62"/>
  <c r="F316" i="62"/>
  <c r="G316" i="62" s="1"/>
  <c r="J316" i="62"/>
  <c r="X316" i="62" s="1"/>
  <c r="B317" i="62"/>
  <c r="C317" i="62"/>
  <c r="E317" i="62"/>
  <c r="F317" i="62"/>
  <c r="G317" i="62" s="1"/>
  <c r="J317" i="62"/>
  <c r="M317" i="62" s="1"/>
  <c r="B318" i="62"/>
  <c r="C318" i="62"/>
  <c r="E318" i="62"/>
  <c r="F318" i="62"/>
  <c r="G318" i="62" s="1"/>
  <c r="J318" i="62"/>
  <c r="X318" i="62" s="1"/>
  <c r="B319" i="62"/>
  <c r="C319" i="62"/>
  <c r="E319" i="62"/>
  <c r="F319" i="62"/>
  <c r="G319" i="62" s="1"/>
  <c r="J319" i="62"/>
  <c r="M319" i="62" s="1"/>
  <c r="B320" i="62"/>
  <c r="C320" i="62"/>
  <c r="E320" i="62"/>
  <c r="F320" i="62"/>
  <c r="G320" i="62" s="1"/>
  <c r="J320" i="62"/>
  <c r="X320" i="62" s="1"/>
  <c r="B321" i="62"/>
  <c r="C321" i="62"/>
  <c r="E321" i="62"/>
  <c r="F321" i="62"/>
  <c r="G321" i="62" s="1"/>
  <c r="J321" i="62"/>
  <c r="M321" i="62" s="1"/>
  <c r="B322" i="62"/>
  <c r="C322" i="62"/>
  <c r="E322" i="62"/>
  <c r="F322" i="62"/>
  <c r="G322" i="62" s="1"/>
  <c r="J322" i="62"/>
  <c r="X322" i="62" s="1"/>
  <c r="B323" i="62"/>
  <c r="C323" i="62"/>
  <c r="E323" i="62"/>
  <c r="F323" i="62"/>
  <c r="G323" i="62" s="1"/>
  <c r="J323" i="62"/>
  <c r="M323" i="62" s="1"/>
  <c r="B324" i="62"/>
  <c r="C324" i="62"/>
  <c r="E324" i="62"/>
  <c r="F324" i="62"/>
  <c r="G324" i="62" s="1"/>
  <c r="J324" i="62"/>
  <c r="X324" i="62" s="1"/>
  <c r="B325" i="62"/>
  <c r="C325" i="62"/>
  <c r="E325" i="62"/>
  <c r="F325" i="62"/>
  <c r="G325" i="62" s="1"/>
  <c r="J325" i="62"/>
  <c r="M325" i="62" s="1"/>
  <c r="B326" i="62"/>
  <c r="C326" i="62"/>
  <c r="E326" i="62"/>
  <c r="F326" i="62"/>
  <c r="G326" i="62" s="1"/>
  <c r="J326" i="62"/>
  <c r="X326" i="62" s="1"/>
  <c r="B327" i="62"/>
  <c r="C327" i="62"/>
  <c r="E327" i="62"/>
  <c r="F327" i="62"/>
  <c r="G327" i="62" s="1"/>
  <c r="J327" i="62"/>
  <c r="M327" i="62" s="1"/>
  <c r="B328" i="62"/>
  <c r="C328" i="62"/>
  <c r="E328" i="62"/>
  <c r="F328" i="62"/>
  <c r="G328" i="62" s="1"/>
  <c r="J328" i="62"/>
  <c r="X328" i="62" s="1"/>
  <c r="B329" i="62"/>
  <c r="C329" i="62"/>
  <c r="E329" i="62"/>
  <c r="F329" i="62"/>
  <c r="G329" i="62" s="1"/>
  <c r="J329" i="62"/>
  <c r="M329" i="62" s="1"/>
  <c r="B330" i="62"/>
  <c r="C330" i="62"/>
  <c r="E330" i="62"/>
  <c r="F330" i="62"/>
  <c r="G330" i="62" s="1"/>
  <c r="J330" i="62"/>
  <c r="X330" i="62" s="1"/>
  <c r="B331" i="62"/>
  <c r="C331" i="62"/>
  <c r="E331" i="62"/>
  <c r="F331" i="62"/>
  <c r="G331" i="62" s="1"/>
  <c r="J331" i="62"/>
  <c r="M331" i="62" s="1"/>
  <c r="B332" i="62"/>
  <c r="C332" i="62"/>
  <c r="E332" i="62"/>
  <c r="F332" i="62"/>
  <c r="G332" i="62" s="1"/>
  <c r="J332" i="62"/>
  <c r="X332" i="62" s="1"/>
  <c r="B333" i="62"/>
  <c r="C333" i="62"/>
  <c r="E333" i="62"/>
  <c r="F333" i="62"/>
  <c r="G333" i="62" s="1"/>
  <c r="J333" i="62"/>
  <c r="M333" i="62" s="1"/>
  <c r="J310" i="62"/>
  <c r="AC310" i="62" s="1"/>
  <c r="F310" i="62"/>
  <c r="G310" i="62" s="1"/>
  <c r="E310" i="62"/>
  <c r="C310" i="62"/>
  <c r="B310" i="62"/>
  <c r="B284" i="62"/>
  <c r="C284" i="62"/>
  <c r="E284" i="62"/>
  <c r="F284" i="62"/>
  <c r="G284" i="62" s="1"/>
  <c r="J284" i="62"/>
  <c r="B285" i="62"/>
  <c r="C285" i="62"/>
  <c r="E285" i="62"/>
  <c r="F285" i="62"/>
  <c r="G285" i="62" s="1"/>
  <c r="J285" i="62"/>
  <c r="B286" i="62"/>
  <c r="C286" i="62"/>
  <c r="E286" i="62"/>
  <c r="F286" i="62"/>
  <c r="G286" i="62" s="1"/>
  <c r="J286" i="62"/>
  <c r="B287" i="62"/>
  <c r="C287" i="62"/>
  <c r="E287" i="62"/>
  <c r="F287" i="62"/>
  <c r="G287" i="62" s="1"/>
  <c r="J287" i="62"/>
  <c r="B288" i="62"/>
  <c r="C288" i="62"/>
  <c r="E288" i="62"/>
  <c r="F288" i="62"/>
  <c r="G288" i="62" s="1"/>
  <c r="J288" i="62"/>
  <c r="B289" i="62"/>
  <c r="C289" i="62"/>
  <c r="E289" i="62"/>
  <c r="F289" i="62"/>
  <c r="G289" i="62" s="1"/>
  <c r="J289" i="62"/>
  <c r="B290" i="62"/>
  <c r="C290" i="62"/>
  <c r="E290" i="62"/>
  <c r="F290" i="62"/>
  <c r="G290" i="62" s="1"/>
  <c r="J290" i="62"/>
  <c r="N290" i="62" s="1"/>
  <c r="B291" i="62"/>
  <c r="C291" i="62"/>
  <c r="E291" i="62"/>
  <c r="F291" i="62"/>
  <c r="G291" i="62" s="1"/>
  <c r="J291" i="62"/>
  <c r="B292" i="62"/>
  <c r="C292" i="62"/>
  <c r="E292" i="62"/>
  <c r="F292" i="62"/>
  <c r="G292" i="62" s="1"/>
  <c r="J292" i="62"/>
  <c r="B293" i="62"/>
  <c r="C293" i="62"/>
  <c r="E293" i="62"/>
  <c r="F293" i="62"/>
  <c r="G293" i="62" s="1"/>
  <c r="J293" i="62"/>
  <c r="B294" i="62"/>
  <c r="C294" i="62"/>
  <c r="E294" i="62"/>
  <c r="F294" i="62"/>
  <c r="G294" i="62" s="1"/>
  <c r="J294" i="62"/>
  <c r="B295" i="62"/>
  <c r="C295" i="62"/>
  <c r="E295" i="62"/>
  <c r="F295" i="62"/>
  <c r="G295" i="62" s="1"/>
  <c r="J295" i="62"/>
  <c r="B296" i="62"/>
  <c r="C296" i="62"/>
  <c r="E296" i="62"/>
  <c r="F296" i="62"/>
  <c r="G296" i="62" s="1"/>
  <c r="J296" i="62"/>
  <c r="B297" i="62"/>
  <c r="C297" i="62"/>
  <c r="E297" i="62"/>
  <c r="F297" i="62"/>
  <c r="G297" i="62" s="1"/>
  <c r="J297" i="62"/>
  <c r="B298" i="62"/>
  <c r="C298" i="62"/>
  <c r="E298" i="62"/>
  <c r="F298" i="62"/>
  <c r="G298" i="62" s="1"/>
  <c r="J298" i="62"/>
  <c r="N298" i="62" s="1"/>
  <c r="B299" i="62"/>
  <c r="C299" i="62"/>
  <c r="E299" i="62"/>
  <c r="F299" i="62"/>
  <c r="G299" i="62" s="1"/>
  <c r="J299" i="62"/>
  <c r="B300" i="62"/>
  <c r="C300" i="62"/>
  <c r="E300" i="62"/>
  <c r="F300" i="62"/>
  <c r="G300" i="62" s="1"/>
  <c r="J300" i="62"/>
  <c r="B301" i="62"/>
  <c r="C301" i="62"/>
  <c r="E301" i="62"/>
  <c r="F301" i="62"/>
  <c r="G301" i="62" s="1"/>
  <c r="J301" i="62"/>
  <c r="B302" i="62"/>
  <c r="C302" i="62"/>
  <c r="E302" i="62"/>
  <c r="F302" i="62"/>
  <c r="G302" i="62" s="1"/>
  <c r="J302" i="62"/>
  <c r="B303" i="62"/>
  <c r="C303" i="62"/>
  <c r="E303" i="62"/>
  <c r="F303" i="62"/>
  <c r="G303" i="62" s="1"/>
  <c r="J303" i="62"/>
  <c r="B304" i="62"/>
  <c r="C304" i="62"/>
  <c r="E304" i="62"/>
  <c r="F304" i="62"/>
  <c r="G304" i="62" s="1"/>
  <c r="J304" i="62"/>
  <c r="B305" i="62"/>
  <c r="C305" i="62"/>
  <c r="E305" i="62"/>
  <c r="F305" i="62"/>
  <c r="G305" i="62" s="1"/>
  <c r="J305" i="62"/>
  <c r="B306" i="62"/>
  <c r="C306" i="62"/>
  <c r="E306" i="62"/>
  <c r="F306" i="62"/>
  <c r="G306" i="62" s="1"/>
  <c r="J306" i="62"/>
  <c r="N306" i="62" s="1"/>
  <c r="J283" i="62"/>
  <c r="F283" i="62"/>
  <c r="G283" i="62" s="1"/>
  <c r="E283" i="62"/>
  <c r="C283" i="62"/>
  <c r="B283" i="62"/>
  <c r="B257" i="62"/>
  <c r="C257" i="62"/>
  <c r="E257" i="62"/>
  <c r="F257" i="62"/>
  <c r="G257" i="62" s="1"/>
  <c r="J257" i="62"/>
  <c r="M257" i="62" s="1"/>
  <c r="B258" i="62"/>
  <c r="C258" i="62"/>
  <c r="E258" i="62"/>
  <c r="F258" i="62"/>
  <c r="G258" i="62" s="1"/>
  <c r="J258" i="62"/>
  <c r="AC258" i="62" s="1"/>
  <c r="B259" i="62"/>
  <c r="C259" i="62"/>
  <c r="E259" i="62"/>
  <c r="F259" i="62"/>
  <c r="G259" i="62" s="1"/>
  <c r="J259" i="62"/>
  <c r="M259" i="62" s="1"/>
  <c r="B260" i="62"/>
  <c r="C260" i="62"/>
  <c r="E260" i="62"/>
  <c r="F260" i="62"/>
  <c r="G260" i="62" s="1"/>
  <c r="J260" i="62"/>
  <c r="V260" i="62" s="1"/>
  <c r="B261" i="62"/>
  <c r="C261" i="62"/>
  <c r="E261" i="62"/>
  <c r="F261" i="62"/>
  <c r="G261" i="62" s="1"/>
  <c r="J261" i="62"/>
  <c r="M261" i="62" s="1"/>
  <c r="B262" i="62"/>
  <c r="C262" i="62"/>
  <c r="E262" i="62"/>
  <c r="F262" i="62"/>
  <c r="G262" i="62" s="1"/>
  <c r="J262" i="62"/>
  <c r="K262" i="62" s="1"/>
  <c r="B263" i="62"/>
  <c r="C263" i="62"/>
  <c r="E263" i="62"/>
  <c r="F263" i="62"/>
  <c r="G263" i="62" s="1"/>
  <c r="J263" i="62"/>
  <c r="N263" i="62" s="1"/>
  <c r="B264" i="62"/>
  <c r="C264" i="62"/>
  <c r="E264" i="62"/>
  <c r="F264" i="62"/>
  <c r="G264" i="62" s="1"/>
  <c r="J264" i="62"/>
  <c r="K264" i="62" s="1"/>
  <c r="B265" i="62"/>
  <c r="C265" i="62"/>
  <c r="E265" i="62"/>
  <c r="F265" i="62"/>
  <c r="G265" i="62" s="1"/>
  <c r="J265" i="62"/>
  <c r="M265" i="62" s="1"/>
  <c r="B266" i="62"/>
  <c r="C266" i="62"/>
  <c r="E266" i="62"/>
  <c r="F266" i="62"/>
  <c r="G266" i="62" s="1"/>
  <c r="J266" i="62"/>
  <c r="W266" i="62" s="1"/>
  <c r="B267" i="62"/>
  <c r="C267" i="62"/>
  <c r="E267" i="62"/>
  <c r="F267" i="62"/>
  <c r="G267" i="62" s="1"/>
  <c r="J267" i="62"/>
  <c r="K267" i="62" s="1"/>
  <c r="B268" i="62"/>
  <c r="C268" i="62"/>
  <c r="E268" i="62"/>
  <c r="F268" i="62"/>
  <c r="G268" i="62" s="1"/>
  <c r="J268" i="62"/>
  <c r="N268" i="62" s="1"/>
  <c r="B269" i="62"/>
  <c r="C269" i="62"/>
  <c r="E269" i="62"/>
  <c r="F269" i="62"/>
  <c r="G269" i="62" s="1"/>
  <c r="J269" i="62"/>
  <c r="M269" i="62" s="1"/>
  <c r="B270" i="62"/>
  <c r="C270" i="62"/>
  <c r="E270" i="62"/>
  <c r="F270" i="62"/>
  <c r="G270" i="62" s="1"/>
  <c r="J270" i="62"/>
  <c r="K270" i="62" s="1"/>
  <c r="B271" i="62"/>
  <c r="C271" i="62"/>
  <c r="E271" i="62"/>
  <c r="F271" i="62"/>
  <c r="G271" i="62" s="1"/>
  <c r="J271" i="62"/>
  <c r="N271" i="62" s="1"/>
  <c r="B272" i="62"/>
  <c r="C272" i="62"/>
  <c r="E272" i="62"/>
  <c r="F272" i="62"/>
  <c r="G272" i="62" s="1"/>
  <c r="J272" i="62"/>
  <c r="K272" i="62" s="1"/>
  <c r="B273" i="62"/>
  <c r="C273" i="62"/>
  <c r="E273" i="62"/>
  <c r="F273" i="62"/>
  <c r="G273" i="62" s="1"/>
  <c r="J273" i="62"/>
  <c r="M273" i="62" s="1"/>
  <c r="B274" i="62"/>
  <c r="C274" i="62"/>
  <c r="E274" i="62"/>
  <c r="F274" i="62"/>
  <c r="G274" i="62" s="1"/>
  <c r="J274" i="62"/>
  <c r="B275" i="62"/>
  <c r="C275" i="62"/>
  <c r="E275" i="62"/>
  <c r="F275" i="62"/>
  <c r="G275" i="62" s="1"/>
  <c r="J275" i="62"/>
  <c r="K275" i="62" s="1"/>
  <c r="B276" i="62"/>
  <c r="C276" i="62"/>
  <c r="E276" i="62"/>
  <c r="F276" i="62"/>
  <c r="G276" i="62" s="1"/>
  <c r="J276" i="62"/>
  <c r="N276" i="62" s="1"/>
  <c r="B277" i="62"/>
  <c r="C277" i="62"/>
  <c r="E277" i="62"/>
  <c r="F277" i="62"/>
  <c r="G277" i="62" s="1"/>
  <c r="J277" i="62"/>
  <c r="M277" i="62" s="1"/>
  <c r="B278" i="62"/>
  <c r="C278" i="62"/>
  <c r="E278" i="62"/>
  <c r="F278" i="62"/>
  <c r="G278" i="62" s="1"/>
  <c r="J278" i="62"/>
  <c r="K278" i="62" s="1"/>
  <c r="B279" i="62"/>
  <c r="C279" i="62"/>
  <c r="E279" i="62"/>
  <c r="F279" i="62"/>
  <c r="G279" i="62" s="1"/>
  <c r="J279" i="62"/>
  <c r="N279" i="62" s="1"/>
  <c r="J256" i="62"/>
  <c r="AC256" i="62" s="1"/>
  <c r="F256" i="62"/>
  <c r="G256" i="62" s="1"/>
  <c r="E256" i="62"/>
  <c r="C256" i="62"/>
  <c r="B256" i="62"/>
  <c r="B230" i="62"/>
  <c r="C230" i="62"/>
  <c r="E230" i="62"/>
  <c r="F230" i="62"/>
  <c r="G230" i="62" s="1"/>
  <c r="J230" i="62"/>
  <c r="M230" i="62" s="1"/>
  <c r="B231" i="62"/>
  <c r="C231" i="62"/>
  <c r="E231" i="62"/>
  <c r="F231" i="62"/>
  <c r="G231" i="62" s="1"/>
  <c r="J231" i="62"/>
  <c r="H231" i="62" s="1"/>
  <c r="B232" i="62"/>
  <c r="C232" i="62"/>
  <c r="E232" i="62"/>
  <c r="F232" i="62"/>
  <c r="G232" i="62" s="1"/>
  <c r="J232" i="62"/>
  <c r="M232" i="62" s="1"/>
  <c r="B233" i="62"/>
  <c r="C233" i="62"/>
  <c r="E233" i="62"/>
  <c r="F233" i="62"/>
  <c r="G233" i="62" s="1"/>
  <c r="J233" i="62"/>
  <c r="V233" i="62" s="1"/>
  <c r="B234" i="62"/>
  <c r="C234" i="62"/>
  <c r="E234" i="62"/>
  <c r="F234" i="62"/>
  <c r="G234" i="62" s="1"/>
  <c r="J234" i="62"/>
  <c r="H234" i="62" s="1"/>
  <c r="B235" i="62"/>
  <c r="C235" i="62"/>
  <c r="E235" i="62"/>
  <c r="F235" i="62"/>
  <c r="G235" i="62" s="1"/>
  <c r="J235" i="62"/>
  <c r="K235" i="62" s="1"/>
  <c r="B236" i="62"/>
  <c r="C236" i="62"/>
  <c r="E236" i="62"/>
  <c r="F236" i="62"/>
  <c r="G236" i="62" s="1"/>
  <c r="J236" i="62"/>
  <c r="N236" i="62" s="1"/>
  <c r="B237" i="62"/>
  <c r="C237" i="62"/>
  <c r="E237" i="62"/>
  <c r="F237" i="62"/>
  <c r="G237" i="62" s="1"/>
  <c r="J237" i="62"/>
  <c r="H237" i="62" s="1"/>
  <c r="B238" i="62"/>
  <c r="C238" i="62"/>
  <c r="E238" i="62"/>
  <c r="F238" i="62"/>
  <c r="G238" i="62" s="1"/>
  <c r="J238" i="62"/>
  <c r="M238" i="62" s="1"/>
  <c r="B239" i="62"/>
  <c r="C239" i="62"/>
  <c r="E239" i="62"/>
  <c r="F239" i="62"/>
  <c r="G239" i="62" s="1"/>
  <c r="J239" i="62"/>
  <c r="B240" i="62"/>
  <c r="C240" i="62"/>
  <c r="E240" i="62"/>
  <c r="F240" i="62"/>
  <c r="G240" i="62" s="1"/>
  <c r="J240" i="62"/>
  <c r="H240" i="62" s="1"/>
  <c r="B241" i="62"/>
  <c r="C241" i="62"/>
  <c r="E241" i="62"/>
  <c r="F241" i="62"/>
  <c r="G241" i="62" s="1"/>
  <c r="J241" i="62"/>
  <c r="V241" i="62" s="1"/>
  <c r="B242" i="62"/>
  <c r="C242" i="62"/>
  <c r="E242" i="62"/>
  <c r="F242" i="62"/>
  <c r="G242" i="62" s="1"/>
  <c r="J242" i="62"/>
  <c r="W242" i="62" s="1"/>
  <c r="B243" i="62"/>
  <c r="C243" i="62"/>
  <c r="E243" i="62"/>
  <c r="F243" i="62"/>
  <c r="G243" i="62" s="1"/>
  <c r="J243" i="62"/>
  <c r="K243" i="62" s="1"/>
  <c r="B244" i="62"/>
  <c r="C244" i="62"/>
  <c r="E244" i="62"/>
  <c r="F244" i="62"/>
  <c r="G244" i="62" s="1"/>
  <c r="J244" i="62"/>
  <c r="N244" i="62" s="1"/>
  <c r="B245" i="62"/>
  <c r="C245" i="62"/>
  <c r="E245" i="62"/>
  <c r="F245" i="62"/>
  <c r="G245" i="62" s="1"/>
  <c r="J245" i="62"/>
  <c r="H245" i="62" s="1"/>
  <c r="B246" i="62"/>
  <c r="C246" i="62"/>
  <c r="E246" i="62"/>
  <c r="F246" i="62"/>
  <c r="G246" i="62" s="1"/>
  <c r="J246" i="62"/>
  <c r="M246" i="62" s="1"/>
  <c r="B247" i="62"/>
  <c r="C247" i="62"/>
  <c r="E247" i="62"/>
  <c r="F247" i="62"/>
  <c r="G247" i="62" s="1"/>
  <c r="J247" i="62"/>
  <c r="B248" i="62"/>
  <c r="C248" i="62"/>
  <c r="E248" i="62"/>
  <c r="F248" i="62"/>
  <c r="G248" i="62" s="1"/>
  <c r="J248" i="62"/>
  <c r="H248" i="62" s="1"/>
  <c r="B249" i="62"/>
  <c r="C249" i="62"/>
  <c r="E249" i="62"/>
  <c r="F249" i="62"/>
  <c r="G249" i="62" s="1"/>
  <c r="J249" i="62"/>
  <c r="V249" i="62" s="1"/>
  <c r="B250" i="62"/>
  <c r="C250" i="62"/>
  <c r="E250" i="62"/>
  <c r="F250" i="62"/>
  <c r="G250" i="62" s="1"/>
  <c r="J250" i="62"/>
  <c r="W250" i="62" s="1"/>
  <c r="B251" i="62"/>
  <c r="C251" i="62"/>
  <c r="E251" i="62"/>
  <c r="F251" i="62"/>
  <c r="G251" i="62" s="1"/>
  <c r="J251" i="62"/>
  <c r="K251" i="62" s="1"/>
  <c r="B252" i="62"/>
  <c r="C252" i="62"/>
  <c r="E252" i="62"/>
  <c r="F252" i="62"/>
  <c r="G252" i="62" s="1"/>
  <c r="J252" i="62"/>
  <c r="N252" i="62" s="1"/>
  <c r="J229" i="62"/>
  <c r="AC229" i="62" s="1"/>
  <c r="F229" i="62"/>
  <c r="G229" i="62" s="1"/>
  <c r="E229" i="62"/>
  <c r="C229" i="62"/>
  <c r="B229" i="62"/>
  <c r="B203" i="62"/>
  <c r="C203" i="62"/>
  <c r="E203" i="62"/>
  <c r="F203" i="62"/>
  <c r="G203" i="62" s="1"/>
  <c r="J203" i="62"/>
  <c r="M203" i="62" s="1"/>
  <c r="B204" i="62"/>
  <c r="C204" i="62"/>
  <c r="E204" i="62"/>
  <c r="F204" i="62"/>
  <c r="G204" i="62" s="1"/>
  <c r="J204" i="62"/>
  <c r="H204" i="62" s="1"/>
  <c r="AE204" i="62" s="1"/>
  <c r="B205" i="62"/>
  <c r="C205" i="62"/>
  <c r="E205" i="62"/>
  <c r="F205" i="62"/>
  <c r="G205" i="62" s="1"/>
  <c r="J205" i="62"/>
  <c r="M205" i="62" s="1"/>
  <c r="B206" i="62"/>
  <c r="C206" i="62"/>
  <c r="E206" i="62"/>
  <c r="F206" i="62"/>
  <c r="G206" i="62" s="1"/>
  <c r="J206" i="62"/>
  <c r="V206" i="62" s="1"/>
  <c r="B207" i="62"/>
  <c r="C207" i="62"/>
  <c r="E207" i="62"/>
  <c r="F207" i="62"/>
  <c r="G207" i="62" s="1"/>
  <c r="J207" i="62"/>
  <c r="V207" i="62" s="1"/>
  <c r="B208" i="62"/>
  <c r="C208" i="62"/>
  <c r="E208" i="62"/>
  <c r="F208" i="62"/>
  <c r="G208" i="62" s="1"/>
  <c r="J208" i="62"/>
  <c r="V208" i="62" s="1"/>
  <c r="B209" i="62"/>
  <c r="C209" i="62"/>
  <c r="E209" i="62"/>
  <c r="F209" i="62"/>
  <c r="G209" i="62" s="1"/>
  <c r="J209" i="62"/>
  <c r="W209" i="62" s="1"/>
  <c r="B210" i="62"/>
  <c r="C210" i="62"/>
  <c r="E210" i="62"/>
  <c r="F210" i="62"/>
  <c r="G210" i="62" s="1"/>
  <c r="J210" i="62"/>
  <c r="H210" i="62" s="1"/>
  <c r="B211" i="62"/>
  <c r="C211" i="62"/>
  <c r="E211" i="62"/>
  <c r="F211" i="62"/>
  <c r="G211" i="62" s="1"/>
  <c r="J211" i="62"/>
  <c r="M211" i="62" s="1"/>
  <c r="B212" i="62"/>
  <c r="C212" i="62"/>
  <c r="E212" i="62"/>
  <c r="F212" i="62"/>
  <c r="G212" i="62" s="1"/>
  <c r="J212" i="62"/>
  <c r="H212" i="62" s="1"/>
  <c r="B213" i="62"/>
  <c r="C213" i="62"/>
  <c r="E213" i="62"/>
  <c r="F213" i="62"/>
  <c r="G213" i="62" s="1"/>
  <c r="J213" i="62"/>
  <c r="M213" i="62" s="1"/>
  <c r="B214" i="62"/>
  <c r="C214" i="62"/>
  <c r="E214" i="62"/>
  <c r="F214" i="62"/>
  <c r="G214" i="62" s="1"/>
  <c r="J214" i="62"/>
  <c r="V214" i="62" s="1"/>
  <c r="B215" i="62"/>
  <c r="C215" i="62"/>
  <c r="E215" i="62"/>
  <c r="F215" i="62"/>
  <c r="G215" i="62" s="1"/>
  <c r="J215" i="62"/>
  <c r="M215" i="62" s="1"/>
  <c r="B216" i="62"/>
  <c r="C216" i="62"/>
  <c r="E216" i="62"/>
  <c r="F216" i="62"/>
  <c r="G216" i="62" s="1"/>
  <c r="J216" i="62"/>
  <c r="V216" i="62" s="1"/>
  <c r="B217" i="62"/>
  <c r="C217" i="62"/>
  <c r="E217" i="62"/>
  <c r="F217" i="62"/>
  <c r="G217" i="62" s="1"/>
  <c r="J217" i="62"/>
  <c r="W217" i="62" s="1"/>
  <c r="B218" i="62"/>
  <c r="C218" i="62"/>
  <c r="E218" i="62"/>
  <c r="F218" i="62"/>
  <c r="G218" i="62" s="1"/>
  <c r="J218" i="62"/>
  <c r="H218" i="62" s="1"/>
  <c r="B219" i="62"/>
  <c r="C219" i="62"/>
  <c r="E219" i="62"/>
  <c r="F219" i="62"/>
  <c r="G219" i="62" s="1"/>
  <c r="J219" i="62"/>
  <c r="M219" i="62" s="1"/>
  <c r="B220" i="62"/>
  <c r="C220" i="62"/>
  <c r="E220" i="62"/>
  <c r="F220" i="62"/>
  <c r="G220" i="62" s="1"/>
  <c r="J220" i="62"/>
  <c r="H220" i="62" s="1"/>
  <c r="AE220" i="62" s="1"/>
  <c r="B221" i="62"/>
  <c r="C221" i="62"/>
  <c r="E221" i="62"/>
  <c r="F221" i="62"/>
  <c r="G221" i="62" s="1"/>
  <c r="J221" i="62"/>
  <c r="M221" i="62" s="1"/>
  <c r="B222" i="62"/>
  <c r="C222" i="62"/>
  <c r="E222" i="62"/>
  <c r="F222" i="62"/>
  <c r="G222" i="62" s="1"/>
  <c r="J222" i="62"/>
  <c r="V222" i="62" s="1"/>
  <c r="B223" i="62"/>
  <c r="C223" i="62"/>
  <c r="E223" i="62"/>
  <c r="F223" i="62"/>
  <c r="G223" i="62" s="1"/>
  <c r="J223" i="62"/>
  <c r="K223" i="62" s="1"/>
  <c r="B224" i="62"/>
  <c r="C224" i="62"/>
  <c r="E224" i="62"/>
  <c r="F224" i="62"/>
  <c r="G224" i="62" s="1"/>
  <c r="J224" i="62"/>
  <c r="B225" i="62"/>
  <c r="C225" i="62"/>
  <c r="E225" i="62"/>
  <c r="F225" i="62"/>
  <c r="G225" i="62" s="1"/>
  <c r="J225" i="62"/>
  <c r="K225" i="62" s="1"/>
  <c r="J202" i="62"/>
  <c r="AC202" i="62" s="1"/>
  <c r="F202" i="62"/>
  <c r="G202" i="62" s="1"/>
  <c r="E202" i="62"/>
  <c r="C202" i="62"/>
  <c r="B202" i="62"/>
  <c r="B176" i="62"/>
  <c r="C176" i="62"/>
  <c r="E176" i="62"/>
  <c r="F176" i="62"/>
  <c r="G176" i="62" s="1"/>
  <c r="J176" i="62"/>
  <c r="H176" i="62" s="1"/>
  <c r="B177" i="62"/>
  <c r="C177" i="62"/>
  <c r="E177" i="62"/>
  <c r="F177" i="62"/>
  <c r="G177" i="62" s="1"/>
  <c r="J177" i="62"/>
  <c r="H177" i="62" s="1"/>
  <c r="B178" i="62"/>
  <c r="C178" i="62"/>
  <c r="E178" i="62"/>
  <c r="F178" i="62"/>
  <c r="G178" i="62" s="1"/>
  <c r="J178" i="62"/>
  <c r="K178" i="62" s="1"/>
  <c r="B179" i="62"/>
  <c r="C179" i="62"/>
  <c r="E179" i="62"/>
  <c r="F179" i="62"/>
  <c r="G179" i="62" s="1"/>
  <c r="J179" i="62"/>
  <c r="K179" i="62" s="1"/>
  <c r="B180" i="62"/>
  <c r="C180" i="62"/>
  <c r="E180" i="62"/>
  <c r="F180" i="62"/>
  <c r="G180" i="62" s="1"/>
  <c r="J180" i="62"/>
  <c r="H180" i="62" s="1"/>
  <c r="B181" i="62"/>
  <c r="C181" i="62"/>
  <c r="E181" i="62"/>
  <c r="F181" i="62"/>
  <c r="G181" i="62" s="1"/>
  <c r="J181" i="62"/>
  <c r="K181" i="62" s="1"/>
  <c r="B182" i="62"/>
  <c r="C182" i="62"/>
  <c r="E182" i="62"/>
  <c r="F182" i="62"/>
  <c r="G182" i="62" s="1"/>
  <c r="J182" i="62"/>
  <c r="B183" i="62"/>
  <c r="C183" i="62"/>
  <c r="E183" i="62"/>
  <c r="F183" i="62"/>
  <c r="G183" i="62" s="1"/>
  <c r="J183" i="62"/>
  <c r="M183" i="62" s="1"/>
  <c r="B184" i="62"/>
  <c r="C184" i="62"/>
  <c r="E184" i="62"/>
  <c r="F184" i="62"/>
  <c r="G184" i="62" s="1"/>
  <c r="J184" i="62"/>
  <c r="V184" i="62" s="1"/>
  <c r="B185" i="62"/>
  <c r="C185" i="62"/>
  <c r="E185" i="62"/>
  <c r="F185" i="62"/>
  <c r="G185" i="62" s="1"/>
  <c r="J185" i="62"/>
  <c r="K185" i="62" s="1"/>
  <c r="B186" i="62"/>
  <c r="C186" i="62"/>
  <c r="E186" i="62"/>
  <c r="F186" i="62"/>
  <c r="G186" i="62" s="1"/>
  <c r="J186" i="62"/>
  <c r="K186" i="62" s="1"/>
  <c r="B187" i="62"/>
  <c r="C187" i="62"/>
  <c r="E187" i="62"/>
  <c r="F187" i="62"/>
  <c r="G187" i="62" s="1"/>
  <c r="J187" i="62"/>
  <c r="H187" i="62" s="1"/>
  <c r="B188" i="62"/>
  <c r="C188" i="62"/>
  <c r="E188" i="62"/>
  <c r="F188" i="62"/>
  <c r="G188" i="62" s="1"/>
  <c r="J188" i="62"/>
  <c r="H188" i="62" s="1"/>
  <c r="B189" i="62"/>
  <c r="C189" i="62"/>
  <c r="E189" i="62"/>
  <c r="F189" i="62"/>
  <c r="G189" i="62" s="1"/>
  <c r="J189" i="62"/>
  <c r="K189" i="62" s="1"/>
  <c r="B190" i="62"/>
  <c r="C190" i="62"/>
  <c r="E190" i="62"/>
  <c r="F190" i="62"/>
  <c r="G190" i="62" s="1"/>
  <c r="J190" i="62"/>
  <c r="B191" i="62"/>
  <c r="C191" i="62"/>
  <c r="E191" i="62"/>
  <c r="F191" i="62"/>
  <c r="G191" i="62" s="1"/>
  <c r="J191" i="62"/>
  <c r="M191" i="62" s="1"/>
  <c r="B192" i="62"/>
  <c r="C192" i="62"/>
  <c r="E192" i="62"/>
  <c r="F192" i="62"/>
  <c r="G192" i="62" s="1"/>
  <c r="J192" i="62"/>
  <c r="V192" i="62" s="1"/>
  <c r="B193" i="62"/>
  <c r="C193" i="62"/>
  <c r="E193" i="62"/>
  <c r="F193" i="62"/>
  <c r="G193" i="62" s="1"/>
  <c r="J193" i="62"/>
  <c r="N193" i="62" s="1"/>
  <c r="B194" i="62"/>
  <c r="C194" i="62"/>
  <c r="E194" i="62"/>
  <c r="F194" i="62"/>
  <c r="G194" i="62" s="1"/>
  <c r="J194" i="62"/>
  <c r="K194" i="62" s="1"/>
  <c r="B195" i="62"/>
  <c r="C195" i="62"/>
  <c r="E195" i="62"/>
  <c r="F195" i="62"/>
  <c r="G195" i="62" s="1"/>
  <c r="J195" i="62"/>
  <c r="W195" i="62" s="1"/>
  <c r="B196" i="62"/>
  <c r="C196" i="62"/>
  <c r="E196" i="62"/>
  <c r="F196" i="62"/>
  <c r="G196" i="62" s="1"/>
  <c r="J196" i="62"/>
  <c r="H196" i="62" s="1"/>
  <c r="B197" i="62"/>
  <c r="C197" i="62"/>
  <c r="E197" i="62"/>
  <c r="F197" i="62"/>
  <c r="G197" i="62" s="1"/>
  <c r="J197" i="62"/>
  <c r="K197" i="62" s="1"/>
  <c r="B198" i="62"/>
  <c r="C198" i="62"/>
  <c r="E198" i="62"/>
  <c r="F198" i="62"/>
  <c r="G198" i="62" s="1"/>
  <c r="J198" i="62"/>
  <c r="J175" i="62"/>
  <c r="AC175" i="62" s="1"/>
  <c r="F175" i="62"/>
  <c r="G175" i="62" s="1"/>
  <c r="E175" i="62"/>
  <c r="C175" i="62"/>
  <c r="B175" i="62"/>
  <c r="B149" i="62"/>
  <c r="C149" i="62"/>
  <c r="E149" i="62"/>
  <c r="F149" i="62"/>
  <c r="G149" i="62" s="1"/>
  <c r="J149" i="62"/>
  <c r="M149" i="62" s="1"/>
  <c r="B150" i="62"/>
  <c r="C150" i="62"/>
  <c r="E150" i="62"/>
  <c r="F150" i="62"/>
  <c r="G150" i="62" s="1"/>
  <c r="J150" i="62"/>
  <c r="H150" i="62" s="1"/>
  <c r="AE150" i="62" s="1"/>
  <c r="B151" i="62"/>
  <c r="C151" i="62"/>
  <c r="E151" i="62"/>
  <c r="F151" i="62"/>
  <c r="G151" i="62" s="1"/>
  <c r="J151" i="62"/>
  <c r="M151" i="62" s="1"/>
  <c r="B152" i="62"/>
  <c r="C152" i="62"/>
  <c r="E152" i="62"/>
  <c r="F152" i="62"/>
  <c r="G152" i="62" s="1"/>
  <c r="J152" i="62"/>
  <c r="V152" i="62" s="1"/>
  <c r="B153" i="62"/>
  <c r="C153" i="62"/>
  <c r="E153" i="62"/>
  <c r="F153" i="62"/>
  <c r="G153" i="62" s="1"/>
  <c r="J153" i="62"/>
  <c r="H153" i="62" s="1"/>
  <c r="B154" i="62"/>
  <c r="C154" i="62"/>
  <c r="E154" i="62"/>
  <c r="F154" i="62"/>
  <c r="G154" i="62" s="1"/>
  <c r="J154" i="62"/>
  <c r="K154" i="62" s="1"/>
  <c r="B155" i="62"/>
  <c r="C155" i="62"/>
  <c r="E155" i="62"/>
  <c r="F155" i="62"/>
  <c r="G155" i="62" s="1"/>
  <c r="J155" i="62"/>
  <c r="K155" i="62" s="1"/>
  <c r="B156" i="62"/>
  <c r="C156" i="62"/>
  <c r="E156" i="62"/>
  <c r="F156" i="62"/>
  <c r="G156" i="62" s="1"/>
  <c r="J156" i="62"/>
  <c r="V156" i="62" s="1"/>
  <c r="B157" i="62"/>
  <c r="C157" i="62"/>
  <c r="E157" i="62"/>
  <c r="F157" i="62"/>
  <c r="G157" i="62" s="1"/>
  <c r="J157" i="62"/>
  <c r="M157" i="62" s="1"/>
  <c r="B158" i="62"/>
  <c r="C158" i="62"/>
  <c r="E158" i="62"/>
  <c r="F158" i="62"/>
  <c r="G158" i="62" s="1"/>
  <c r="J158" i="62"/>
  <c r="B159" i="62"/>
  <c r="C159" i="62"/>
  <c r="E159" i="62"/>
  <c r="F159" i="62"/>
  <c r="G159" i="62" s="1"/>
  <c r="J159" i="62"/>
  <c r="K159" i="62" s="1"/>
  <c r="B160" i="62"/>
  <c r="C160" i="62"/>
  <c r="E160" i="62"/>
  <c r="F160" i="62"/>
  <c r="G160" i="62" s="1"/>
  <c r="J160" i="62"/>
  <c r="H160" i="62" s="1"/>
  <c r="B161" i="62"/>
  <c r="C161" i="62"/>
  <c r="E161" i="62"/>
  <c r="F161" i="62"/>
  <c r="G161" i="62" s="1"/>
  <c r="J161" i="62"/>
  <c r="W161" i="62" s="1"/>
  <c r="B162" i="62"/>
  <c r="C162" i="62"/>
  <c r="E162" i="62"/>
  <c r="F162" i="62"/>
  <c r="G162" i="62" s="1"/>
  <c r="J162" i="62"/>
  <c r="K162" i="62" s="1"/>
  <c r="B163" i="62"/>
  <c r="C163" i="62"/>
  <c r="E163" i="62"/>
  <c r="F163" i="62"/>
  <c r="G163" i="62" s="1"/>
  <c r="J163" i="62"/>
  <c r="K163" i="62" s="1"/>
  <c r="B164" i="62"/>
  <c r="C164" i="62"/>
  <c r="E164" i="62"/>
  <c r="F164" i="62"/>
  <c r="G164" i="62" s="1"/>
  <c r="J164" i="62"/>
  <c r="H164" i="62" s="1"/>
  <c r="B165" i="62"/>
  <c r="C165" i="62"/>
  <c r="E165" i="62"/>
  <c r="F165" i="62"/>
  <c r="G165" i="62" s="1"/>
  <c r="J165" i="62"/>
  <c r="M165" i="62" s="1"/>
  <c r="B166" i="62"/>
  <c r="C166" i="62"/>
  <c r="E166" i="62"/>
  <c r="F166" i="62"/>
  <c r="G166" i="62" s="1"/>
  <c r="J166" i="62"/>
  <c r="B167" i="62"/>
  <c r="C167" i="62"/>
  <c r="E167" i="62"/>
  <c r="F167" i="62"/>
  <c r="G167" i="62" s="1"/>
  <c r="J167" i="62"/>
  <c r="N167" i="62" s="1"/>
  <c r="B168" i="62"/>
  <c r="C168" i="62"/>
  <c r="E168" i="62"/>
  <c r="F168" i="62"/>
  <c r="G168" i="62" s="1"/>
  <c r="J168" i="62"/>
  <c r="K168" i="62" s="1"/>
  <c r="B169" i="62"/>
  <c r="C169" i="62"/>
  <c r="E169" i="62"/>
  <c r="F169" i="62"/>
  <c r="G169" i="62" s="1"/>
  <c r="J169" i="62"/>
  <c r="W169" i="62" s="1"/>
  <c r="B170" i="62"/>
  <c r="C170" i="62"/>
  <c r="E170" i="62"/>
  <c r="F170" i="62"/>
  <c r="G170" i="62" s="1"/>
  <c r="J170" i="62"/>
  <c r="K170" i="62" s="1"/>
  <c r="B171" i="62"/>
  <c r="C171" i="62"/>
  <c r="E171" i="62"/>
  <c r="F171" i="62"/>
  <c r="G171" i="62" s="1"/>
  <c r="J171" i="62"/>
  <c r="H171" i="62" s="1"/>
  <c r="J148" i="62"/>
  <c r="AC148" i="62" s="1"/>
  <c r="F148" i="62"/>
  <c r="G148" i="62" s="1"/>
  <c r="E148" i="62"/>
  <c r="C148" i="62"/>
  <c r="B148" i="62"/>
  <c r="B122" i="62"/>
  <c r="C122" i="62"/>
  <c r="E122" i="62"/>
  <c r="F122" i="62"/>
  <c r="G122" i="62" s="1"/>
  <c r="J122" i="62"/>
  <c r="M122" i="62" s="1"/>
  <c r="B123" i="62"/>
  <c r="C123" i="62"/>
  <c r="E123" i="62"/>
  <c r="F123" i="62"/>
  <c r="G123" i="62" s="1"/>
  <c r="J123" i="62"/>
  <c r="H123" i="62" s="1"/>
  <c r="AE123" i="62" s="1"/>
  <c r="B124" i="62"/>
  <c r="C124" i="62"/>
  <c r="E124" i="62"/>
  <c r="F124" i="62"/>
  <c r="G124" i="62" s="1"/>
  <c r="J124" i="62"/>
  <c r="K124" i="62" s="1"/>
  <c r="B125" i="62"/>
  <c r="C125" i="62"/>
  <c r="E125" i="62"/>
  <c r="F125" i="62"/>
  <c r="G125" i="62" s="1"/>
  <c r="J125" i="62"/>
  <c r="N125" i="62" s="1"/>
  <c r="B126" i="62"/>
  <c r="C126" i="62"/>
  <c r="E126" i="62"/>
  <c r="F126" i="62"/>
  <c r="G126" i="62" s="1"/>
  <c r="J126" i="62"/>
  <c r="H126" i="62" s="1"/>
  <c r="B127" i="62"/>
  <c r="C127" i="62"/>
  <c r="E127" i="62"/>
  <c r="F127" i="62"/>
  <c r="G127" i="62" s="1"/>
  <c r="J127" i="62"/>
  <c r="M127" i="62" s="1"/>
  <c r="B128" i="62"/>
  <c r="C128" i="62"/>
  <c r="E128" i="62"/>
  <c r="F128" i="62"/>
  <c r="G128" i="62" s="1"/>
  <c r="J128" i="62"/>
  <c r="B129" i="62"/>
  <c r="C129" i="62"/>
  <c r="E129" i="62"/>
  <c r="F129" i="62"/>
  <c r="G129" i="62" s="1"/>
  <c r="J129" i="62"/>
  <c r="V129" i="62" s="1"/>
  <c r="B130" i="62"/>
  <c r="C130" i="62"/>
  <c r="E130" i="62"/>
  <c r="F130" i="62"/>
  <c r="G130" i="62" s="1"/>
  <c r="J130" i="62"/>
  <c r="M130" i="62" s="1"/>
  <c r="B131" i="62"/>
  <c r="C131" i="62"/>
  <c r="E131" i="62"/>
  <c r="F131" i="62"/>
  <c r="G131" i="62" s="1"/>
  <c r="J131" i="62"/>
  <c r="W131" i="62" s="1"/>
  <c r="B132" i="62"/>
  <c r="C132" i="62"/>
  <c r="E132" i="62"/>
  <c r="F132" i="62"/>
  <c r="G132" i="62" s="1"/>
  <c r="J132" i="62"/>
  <c r="K132" i="62" s="1"/>
  <c r="B133" i="62"/>
  <c r="C133" i="62"/>
  <c r="E133" i="62"/>
  <c r="F133" i="62"/>
  <c r="G133" i="62" s="1"/>
  <c r="J133" i="62"/>
  <c r="N133" i="62" s="1"/>
  <c r="B134" i="62"/>
  <c r="C134" i="62"/>
  <c r="E134" i="62"/>
  <c r="F134" i="62"/>
  <c r="G134" i="62" s="1"/>
  <c r="J134" i="62"/>
  <c r="H134" i="62" s="1"/>
  <c r="AE134" i="62" s="1"/>
  <c r="B135" i="62"/>
  <c r="C135" i="62"/>
  <c r="E135" i="62"/>
  <c r="F135" i="62"/>
  <c r="G135" i="62" s="1"/>
  <c r="J135" i="62"/>
  <c r="M135" i="62" s="1"/>
  <c r="B136" i="62"/>
  <c r="C136" i="62"/>
  <c r="E136" i="62"/>
  <c r="F136" i="62"/>
  <c r="G136" i="62" s="1"/>
  <c r="J136" i="62"/>
  <c r="B137" i="62"/>
  <c r="C137" i="62"/>
  <c r="E137" i="62"/>
  <c r="F137" i="62"/>
  <c r="G137" i="62" s="1"/>
  <c r="J137" i="62"/>
  <c r="K137" i="62" s="1"/>
  <c r="B138" i="62"/>
  <c r="C138" i="62"/>
  <c r="E138" i="62"/>
  <c r="F138" i="62"/>
  <c r="G138" i="62" s="1"/>
  <c r="J138" i="62"/>
  <c r="M138" i="62" s="1"/>
  <c r="B139" i="62"/>
  <c r="C139" i="62"/>
  <c r="E139" i="62"/>
  <c r="F139" i="62"/>
  <c r="G139" i="62" s="1"/>
  <c r="J139" i="62"/>
  <c r="W139" i="62" s="1"/>
  <c r="B140" i="62"/>
  <c r="C140" i="62"/>
  <c r="E140" i="62"/>
  <c r="F140" i="62"/>
  <c r="G140" i="62" s="1"/>
  <c r="J140" i="62"/>
  <c r="K140" i="62" s="1"/>
  <c r="B141" i="62"/>
  <c r="C141" i="62"/>
  <c r="E141" i="62"/>
  <c r="F141" i="62"/>
  <c r="G141" i="62" s="1"/>
  <c r="J141" i="62"/>
  <c r="N141" i="62" s="1"/>
  <c r="B142" i="62"/>
  <c r="C142" i="62"/>
  <c r="E142" i="62"/>
  <c r="F142" i="62"/>
  <c r="G142" i="62" s="1"/>
  <c r="J142" i="62"/>
  <c r="H142" i="62" s="1"/>
  <c r="AE142" i="62" s="1"/>
  <c r="B143" i="62"/>
  <c r="C143" i="62"/>
  <c r="E143" i="62"/>
  <c r="F143" i="62"/>
  <c r="G143" i="62" s="1"/>
  <c r="J143" i="62"/>
  <c r="M143" i="62" s="1"/>
  <c r="B144" i="62"/>
  <c r="C144" i="62"/>
  <c r="E144" i="62"/>
  <c r="F144" i="62"/>
  <c r="G144" i="62" s="1"/>
  <c r="J144" i="62"/>
  <c r="J121" i="62"/>
  <c r="AC121" i="62" s="1"/>
  <c r="F121" i="62"/>
  <c r="G121" i="62" s="1"/>
  <c r="E121" i="62"/>
  <c r="C121" i="62"/>
  <c r="B121" i="62"/>
  <c r="B95" i="62"/>
  <c r="C95" i="62"/>
  <c r="E95" i="62"/>
  <c r="F95" i="62"/>
  <c r="G95" i="62" s="1"/>
  <c r="J95" i="62"/>
  <c r="M95" i="62" s="1"/>
  <c r="B96" i="62"/>
  <c r="C96" i="62"/>
  <c r="E96" i="62"/>
  <c r="F96" i="62"/>
  <c r="G96" i="62" s="1"/>
  <c r="J96" i="62"/>
  <c r="W96" i="62" s="1"/>
  <c r="B97" i="62"/>
  <c r="C97" i="62"/>
  <c r="E97" i="62"/>
  <c r="F97" i="62"/>
  <c r="G97" i="62" s="1"/>
  <c r="J97" i="62"/>
  <c r="K97" i="62" s="1"/>
  <c r="B98" i="62"/>
  <c r="C98" i="62"/>
  <c r="E98" i="62"/>
  <c r="F98" i="62"/>
  <c r="G98" i="62" s="1"/>
  <c r="J98" i="62"/>
  <c r="H98" i="62" s="1"/>
  <c r="AE98" i="62" s="1"/>
  <c r="B99" i="62"/>
  <c r="C99" i="62"/>
  <c r="E99" i="62"/>
  <c r="F99" i="62"/>
  <c r="G99" i="62" s="1"/>
  <c r="J99" i="62"/>
  <c r="H99" i="62" s="1"/>
  <c r="B100" i="62"/>
  <c r="C100" i="62"/>
  <c r="E100" i="62"/>
  <c r="F100" i="62"/>
  <c r="G100" i="62" s="1"/>
  <c r="J100" i="62"/>
  <c r="M100" i="62" s="1"/>
  <c r="B101" i="62"/>
  <c r="C101" i="62"/>
  <c r="E101" i="62"/>
  <c r="F101" i="62"/>
  <c r="G101" i="62" s="1"/>
  <c r="J101" i="62"/>
  <c r="K101" i="62" s="1"/>
  <c r="B102" i="62"/>
  <c r="C102" i="62"/>
  <c r="E102" i="62"/>
  <c r="F102" i="62"/>
  <c r="G102" i="62" s="1"/>
  <c r="J102" i="62"/>
  <c r="V102" i="62" s="1"/>
  <c r="B103" i="62"/>
  <c r="C103" i="62"/>
  <c r="E103" i="62"/>
  <c r="F103" i="62"/>
  <c r="G103" i="62" s="1"/>
  <c r="J103" i="62"/>
  <c r="M103" i="62" s="1"/>
  <c r="B104" i="62"/>
  <c r="C104" i="62"/>
  <c r="E104" i="62"/>
  <c r="F104" i="62"/>
  <c r="G104" i="62" s="1"/>
  <c r="J104" i="62"/>
  <c r="W104" i="62" s="1"/>
  <c r="B105" i="62"/>
  <c r="C105" i="62"/>
  <c r="E105" i="62"/>
  <c r="F105" i="62"/>
  <c r="G105" i="62" s="1"/>
  <c r="J105" i="62"/>
  <c r="K105" i="62" s="1"/>
  <c r="B106" i="62"/>
  <c r="C106" i="62"/>
  <c r="E106" i="62"/>
  <c r="F106" i="62"/>
  <c r="G106" i="62" s="1"/>
  <c r="J106" i="62"/>
  <c r="M106" i="62" s="1"/>
  <c r="B107" i="62"/>
  <c r="C107" i="62"/>
  <c r="E107" i="62"/>
  <c r="F107" i="62"/>
  <c r="G107" i="62" s="1"/>
  <c r="J107" i="62"/>
  <c r="H107" i="62" s="1"/>
  <c r="AE107" i="62" s="1"/>
  <c r="B108" i="62"/>
  <c r="C108" i="62"/>
  <c r="E108" i="62"/>
  <c r="F108" i="62"/>
  <c r="G108" i="62" s="1"/>
  <c r="J108" i="62"/>
  <c r="M108" i="62" s="1"/>
  <c r="B109" i="62"/>
  <c r="C109" i="62"/>
  <c r="E109" i="62"/>
  <c r="F109" i="62"/>
  <c r="G109" i="62" s="1"/>
  <c r="J109" i="62"/>
  <c r="B110" i="62"/>
  <c r="C110" i="62"/>
  <c r="E110" i="62"/>
  <c r="F110" i="62"/>
  <c r="G110" i="62" s="1"/>
  <c r="J110" i="62"/>
  <c r="N110" i="62" s="1"/>
  <c r="B111" i="62"/>
  <c r="C111" i="62"/>
  <c r="E111" i="62"/>
  <c r="F111" i="62"/>
  <c r="G111" i="62" s="1"/>
  <c r="J111" i="62"/>
  <c r="M111" i="62" s="1"/>
  <c r="B112" i="62"/>
  <c r="C112" i="62"/>
  <c r="E112" i="62"/>
  <c r="F112" i="62"/>
  <c r="G112" i="62" s="1"/>
  <c r="J112" i="62"/>
  <c r="W112" i="62" s="1"/>
  <c r="B113" i="62"/>
  <c r="C113" i="62"/>
  <c r="E113" i="62"/>
  <c r="F113" i="62"/>
  <c r="G113" i="62" s="1"/>
  <c r="J113" i="62"/>
  <c r="K113" i="62" s="1"/>
  <c r="B114" i="62"/>
  <c r="C114" i="62"/>
  <c r="E114" i="62"/>
  <c r="F114" i="62"/>
  <c r="G114" i="62" s="1"/>
  <c r="J114" i="62"/>
  <c r="K114" i="62" s="1"/>
  <c r="B115" i="62"/>
  <c r="C115" i="62"/>
  <c r="E115" i="62"/>
  <c r="F115" i="62"/>
  <c r="G115" i="62" s="1"/>
  <c r="J115" i="62"/>
  <c r="H115" i="62" s="1"/>
  <c r="AE115" i="62" s="1"/>
  <c r="B116" i="62"/>
  <c r="C116" i="62"/>
  <c r="E116" i="62"/>
  <c r="F116" i="62"/>
  <c r="G116" i="62" s="1"/>
  <c r="J116" i="62"/>
  <c r="M116" i="62" s="1"/>
  <c r="B117" i="62"/>
  <c r="C117" i="62"/>
  <c r="E117" i="62"/>
  <c r="F117" i="62"/>
  <c r="G117" i="62" s="1"/>
  <c r="J117" i="62"/>
  <c r="J94" i="62"/>
  <c r="AC94" i="62" s="1"/>
  <c r="F94" i="62"/>
  <c r="G94" i="62" s="1"/>
  <c r="E94" i="62"/>
  <c r="C94" i="62"/>
  <c r="B94" i="62"/>
  <c r="B83" i="62"/>
  <c r="C83" i="62"/>
  <c r="E83" i="62"/>
  <c r="F83" i="62"/>
  <c r="G83" i="62" s="1"/>
  <c r="J83" i="62"/>
  <c r="N83" i="62" s="1"/>
  <c r="B84" i="62"/>
  <c r="C84" i="62"/>
  <c r="E84" i="62"/>
  <c r="F84" i="62"/>
  <c r="G84" i="62" s="1"/>
  <c r="J84" i="62"/>
  <c r="H84" i="62" s="1"/>
  <c r="B85" i="62"/>
  <c r="C85" i="62"/>
  <c r="E85" i="62"/>
  <c r="F85" i="62"/>
  <c r="G85" i="62" s="1"/>
  <c r="J85" i="62"/>
  <c r="M85" i="62" s="1"/>
  <c r="B86" i="62"/>
  <c r="C86" i="62"/>
  <c r="E86" i="62"/>
  <c r="F86" i="62"/>
  <c r="G86" i="62" s="1"/>
  <c r="J86" i="62"/>
  <c r="B87" i="62"/>
  <c r="C87" i="62"/>
  <c r="E87" i="62"/>
  <c r="F87" i="62"/>
  <c r="G87" i="62" s="1"/>
  <c r="J87" i="62"/>
  <c r="K87" i="62" s="1"/>
  <c r="B88" i="62"/>
  <c r="C88" i="62"/>
  <c r="E88" i="62"/>
  <c r="F88" i="62"/>
  <c r="G88" i="62" s="1"/>
  <c r="J88" i="62"/>
  <c r="B89" i="62"/>
  <c r="C89" i="62"/>
  <c r="E89" i="62"/>
  <c r="F89" i="62"/>
  <c r="G89" i="62" s="1"/>
  <c r="J89" i="62"/>
  <c r="V89" i="62" s="1"/>
  <c r="B90" i="62"/>
  <c r="C90" i="62"/>
  <c r="E90" i="62"/>
  <c r="F90" i="62"/>
  <c r="G90" i="62" s="1"/>
  <c r="J90" i="62"/>
  <c r="K90" i="62" s="1"/>
  <c r="B68" i="62"/>
  <c r="C68" i="62"/>
  <c r="E68" i="62"/>
  <c r="F68" i="62"/>
  <c r="G68" i="62" s="1"/>
  <c r="J68" i="62"/>
  <c r="M68" i="62" s="1"/>
  <c r="B69" i="62"/>
  <c r="C69" i="62"/>
  <c r="E69" i="62"/>
  <c r="F69" i="62"/>
  <c r="G69" i="62" s="1"/>
  <c r="J69" i="62"/>
  <c r="W69" i="62" s="1"/>
  <c r="B70" i="62"/>
  <c r="C70" i="62"/>
  <c r="E70" i="62"/>
  <c r="F70" i="62"/>
  <c r="G70" i="62" s="1"/>
  <c r="J70" i="62"/>
  <c r="K70" i="62" s="1"/>
  <c r="B71" i="62"/>
  <c r="C71" i="62"/>
  <c r="E71" i="62"/>
  <c r="F71" i="62"/>
  <c r="G71" i="62" s="1"/>
  <c r="J71" i="62"/>
  <c r="M71" i="62" s="1"/>
  <c r="B72" i="62"/>
  <c r="C72" i="62"/>
  <c r="E72" i="62"/>
  <c r="F72" i="62"/>
  <c r="G72" i="62" s="1"/>
  <c r="J72" i="62"/>
  <c r="H72" i="62" s="1"/>
  <c r="B73" i="62"/>
  <c r="C73" i="62"/>
  <c r="E73" i="62"/>
  <c r="F73" i="62"/>
  <c r="G73" i="62" s="1"/>
  <c r="J73" i="62"/>
  <c r="K73" i="62" s="1"/>
  <c r="B74" i="62"/>
  <c r="C74" i="62"/>
  <c r="E74" i="62"/>
  <c r="F74" i="62"/>
  <c r="G74" i="62" s="1"/>
  <c r="J74" i="62"/>
  <c r="N74" i="62" s="1"/>
  <c r="B75" i="62"/>
  <c r="C75" i="62"/>
  <c r="E75" i="62"/>
  <c r="F75" i="62"/>
  <c r="G75" i="62" s="1"/>
  <c r="J75" i="62"/>
  <c r="B76" i="62"/>
  <c r="C76" i="62"/>
  <c r="E76" i="62"/>
  <c r="F76" i="62"/>
  <c r="G76" i="62" s="1"/>
  <c r="J76" i="62"/>
  <c r="M76" i="62" s="1"/>
  <c r="B77" i="62"/>
  <c r="C77" i="62"/>
  <c r="E77" i="62"/>
  <c r="F77" i="62"/>
  <c r="G77" i="62" s="1"/>
  <c r="J77" i="62"/>
  <c r="B78" i="62"/>
  <c r="C78" i="62"/>
  <c r="E78" i="62"/>
  <c r="F78" i="62"/>
  <c r="G78" i="62" s="1"/>
  <c r="J78" i="62"/>
  <c r="K78" i="62" s="1"/>
  <c r="B79" i="62"/>
  <c r="C79" i="62"/>
  <c r="E79" i="62"/>
  <c r="F79" i="62"/>
  <c r="G79" i="62" s="1"/>
  <c r="J79" i="62"/>
  <c r="B80" i="62"/>
  <c r="C80" i="62"/>
  <c r="E80" i="62"/>
  <c r="F80" i="62"/>
  <c r="G80" i="62" s="1"/>
  <c r="J80" i="62"/>
  <c r="H80" i="62" s="1"/>
  <c r="AE80" i="62" s="1"/>
  <c r="B81" i="62"/>
  <c r="C81" i="62"/>
  <c r="E81" i="62"/>
  <c r="F81" i="62"/>
  <c r="G81" i="62" s="1"/>
  <c r="J81" i="62"/>
  <c r="K81" i="62" s="1"/>
  <c r="B82" i="62"/>
  <c r="C82" i="62"/>
  <c r="E82" i="62"/>
  <c r="F82" i="62"/>
  <c r="G82" i="62" s="1"/>
  <c r="J82" i="62"/>
  <c r="N82" i="62" s="1"/>
  <c r="J67" i="62"/>
  <c r="AC67" i="62" s="1"/>
  <c r="F67" i="62"/>
  <c r="G67" i="62" s="1"/>
  <c r="E67" i="62"/>
  <c r="C67" i="62"/>
  <c r="B67" i="62"/>
  <c r="J40" i="62"/>
  <c r="AC40" i="62" s="1"/>
  <c r="F40" i="62"/>
  <c r="G40" i="62" s="1"/>
  <c r="E40" i="62"/>
  <c r="C40" i="62"/>
  <c r="B40" i="62"/>
  <c r="S11" i="48"/>
  <c r="S12" i="48"/>
  <c r="S13" i="48"/>
  <c r="U14" i="48"/>
  <c r="T119" i="62" s="1"/>
  <c r="S15" i="48"/>
  <c r="R146" i="62" s="1"/>
  <c r="S16" i="48"/>
  <c r="S17" i="48"/>
  <c r="S18" i="48"/>
  <c r="S19" i="48"/>
  <c r="S20" i="48"/>
  <c r="R281" i="62" s="1"/>
  <c r="S21" i="48"/>
  <c r="U22" i="48"/>
  <c r="S23" i="48"/>
  <c r="L28" i="48"/>
  <c r="S28" i="48" s="1"/>
  <c r="L29" i="48"/>
  <c r="S29" i="48" s="1"/>
  <c r="L30" i="48"/>
  <c r="S30" i="48" s="1"/>
  <c r="L31" i="48"/>
  <c r="S31" i="48" s="1"/>
  <c r="L32" i="48"/>
  <c r="S32" i="48" s="1"/>
  <c r="L33" i="48"/>
  <c r="U33" i="48" s="1"/>
  <c r="L34" i="48"/>
  <c r="S34" i="48" s="1"/>
  <c r="L35" i="48"/>
  <c r="S35" i="48" s="1"/>
  <c r="L36" i="48"/>
  <c r="S36" i="48" s="1"/>
  <c r="L37" i="48"/>
  <c r="S37" i="48" s="1"/>
  <c r="L38" i="48"/>
  <c r="S38" i="48" s="1"/>
  <c r="L39" i="48"/>
  <c r="S39" i="48" s="1"/>
  <c r="L40" i="48"/>
  <c r="S40" i="48" s="1"/>
  <c r="L41" i="48"/>
  <c r="U41" i="48" s="1"/>
  <c r="R65" i="62" l="1"/>
  <c r="R42" i="60"/>
  <c r="M302" i="62"/>
  <c r="N302" i="62"/>
  <c r="M294" i="62"/>
  <c r="N294" i="62"/>
  <c r="M286" i="62"/>
  <c r="N286" i="62"/>
  <c r="R27" i="60"/>
  <c r="R38" i="62"/>
  <c r="K305" i="62"/>
  <c r="N305" i="62"/>
  <c r="K297" i="62"/>
  <c r="N297" i="62"/>
  <c r="AD297" i="62" s="1"/>
  <c r="K289" i="62"/>
  <c r="N289" i="62"/>
  <c r="M300" i="62"/>
  <c r="N300" i="62"/>
  <c r="M292" i="62"/>
  <c r="N292" i="62"/>
  <c r="M284" i="62"/>
  <c r="N284" i="62"/>
  <c r="R200" i="62"/>
  <c r="R117" i="60"/>
  <c r="AC283" i="62"/>
  <c r="N283" i="62"/>
  <c r="V303" i="62"/>
  <c r="N303" i="62"/>
  <c r="V295" i="62"/>
  <c r="N295" i="62"/>
  <c r="V287" i="62"/>
  <c r="N287" i="62"/>
  <c r="H299" i="62"/>
  <c r="N299" i="62"/>
  <c r="V291" i="62"/>
  <c r="N291" i="62"/>
  <c r="Y301" i="62"/>
  <c r="N301" i="62"/>
  <c r="AD301" i="62" s="1"/>
  <c r="AB293" i="62"/>
  <c r="N293" i="62"/>
  <c r="H285" i="62"/>
  <c r="AE285" i="62" s="1"/>
  <c r="N285" i="62"/>
  <c r="AD285" i="62" s="1"/>
  <c r="R57" i="60"/>
  <c r="R92" i="62"/>
  <c r="K304" i="62"/>
  <c r="N304" i="62"/>
  <c r="V296" i="62"/>
  <c r="N296" i="62"/>
  <c r="V288" i="62"/>
  <c r="N288" i="62"/>
  <c r="R87" i="60"/>
  <c r="R72" i="60"/>
  <c r="AD312" i="62"/>
  <c r="AE312" i="62"/>
  <c r="AB312" i="62"/>
  <c r="W312" i="62"/>
  <c r="Z331" i="62"/>
  <c r="AE328" i="62"/>
  <c r="N312" i="62"/>
  <c r="AB290" i="62"/>
  <c r="AB326" i="62"/>
  <c r="W302" i="62"/>
  <c r="W310" i="62"/>
  <c r="Z325" i="62"/>
  <c r="AE332" i="62"/>
  <c r="AD328" i="62"/>
  <c r="AD324" i="62"/>
  <c r="W332" i="62"/>
  <c r="M328" i="62"/>
  <c r="M290" i="62"/>
  <c r="AD330" i="62"/>
  <c r="U29" i="48"/>
  <c r="U37" i="48"/>
  <c r="U18" i="48"/>
  <c r="AE318" i="62"/>
  <c r="Z285" i="62"/>
  <c r="AB332" i="62"/>
  <c r="W326" i="62"/>
  <c r="AB318" i="62"/>
  <c r="W285" i="62"/>
  <c r="Z318" i="62"/>
  <c r="AE314" i="62"/>
  <c r="AB320" i="62"/>
  <c r="W318" i="62"/>
  <c r="Z314" i="62"/>
  <c r="Z329" i="62"/>
  <c r="W328" i="62"/>
  <c r="W320" i="62"/>
  <c r="N318" i="62"/>
  <c r="N314" i="62"/>
  <c r="N332" i="62"/>
  <c r="AB330" i="62"/>
  <c r="N326" i="62"/>
  <c r="AB324" i="62"/>
  <c r="AE322" i="62"/>
  <c r="N320" i="62"/>
  <c r="AE316" i="62"/>
  <c r="M314" i="62"/>
  <c r="Z312" i="62"/>
  <c r="M332" i="62"/>
  <c r="Z330" i="62"/>
  <c r="M326" i="62"/>
  <c r="Z324" i="62"/>
  <c r="AD322" i="62"/>
  <c r="M320" i="62"/>
  <c r="Z317" i="62"/>
  <c r="AD316" i="62"/>
  <c r="W330" i="62"/>
  <c r="W324" i="62"/>
  <c r="AB322" i="62"/>
  <c r="AB316" i="62"/>
  <c r="N330" i="62"/>
  <c r="AB328" i="62"/>
  <c r="AE326" i="62"/>
  <c r="N324" i="62"/>
  <c r="Z322" i="62"/>
  <c r="AE320" i="62"/>
  <c r="M318" i="62"/>
  <c r="Z316" i="62"/>
  <c r="AD314" i="62"/>
  <c r="M312" i="62"/>
  <c r="AD332" i="62"/>
  <c r="M330" i="62"/>
  <c r="Z328" i="62"/>
  <c r="AD326" i="62"/>
  <c r="M324" i="62"/>
  <c r="W322" i="62"/>
  <c r="Z321" i="62"/>
  <c r="AD320" i="62"/>
  <c r="W316" i="62"/>
  <c r="AB314" i="62"/>
  <c r="N322" i="62"/>
  <c r="N316" i="62"/>
  <c r="AC264" i="62"/>
  <c r="Z332" i="62"/>
  <c r="AE330" i="62"/>
  <c r="N328" i="62"/>
  <c r="Z326" i="62"/>
  <c r="AE324" i="62"/>
  <c r="M322" i="62"/>
  <c r="Z320" i="62"/>
  <c r="AD318" i="62"/>
  <c r="M316" i="62"/>
  <c r="W314" i="62"/>
  <c r="Z313" i="62"/>
  <c r="Z333" i="62"/>
  <c r="Z319" i="62"/>
  <c r="Z315" i="62"/>
  <c r="AA333" i="62"/>
  <c r="K333" i="62"/>
  <c r="AA331" i="62"/>
  <c r="K331" i="62"/>
  <c r="AA329" i="62"/>
  <c r="K329" i="62"/>
  <c r="AA327" i="62"/>
  <c r="K327" i="62"/>
  <c r="AA325" i="62"/>
  <c r="K325" i="62"/>
  <c r="AA323" i="62"/>
  <c r="K323" i="62"/>
  <c r="AA321" i="62"/>
  <c r="K321" i="62"/>
  <c r="AA319" i="62"/>
  <c r="K319" i="62"/>
  <c r="AA317" i="62"/>
  <c r="K317" i="62"/>
  <c r="AA315" i="62"/>
  <c r="K315" i="62"/>
  <c r="AA313" i="62"/>
  <c r="K313" i="62"/>
  <c r="AA311" i="62"/>
  <c r="K311" i="62"/>
  <c r="Z323" i="62"/>
  <c r="Y333" i="62"/>
  <c r="H333" i="62"/>
  <c r="AC332" i="62"/>
  <c r="V332" i="62"/>
  <c r="Y331" i="62"/>
  <c r="H331" i="62"/>
  <c r="AC330" i="62"/>
  <c r="V330" i="62"/>
  <c r="Y329" i="62"/>
  <c r="H329" i="62"/>
  <c r="AC328" i="62"/>
  <c r="V328" i="62"/>
  <c r="Y327" i="62"/>
  <c r="H327" i="62"/>
  <c r="AC326" i="62"/>
  <c r="V326" i="62"/>
  <c r="Y325" i="62"/>
  <c r="H325" i="62"/>
  <c r="AC324" i="62"/>
  <c r="V324" i="62"/>
  <c r="Y323" i="62"/>
  <c r="H323" i="62"/>
  <c r="AC322" i="62"/>
  <c r="V322" i="62"/>
  <c r="Y321" i="62"/>
  <c r="H321" i="62"/>
  <c r="AC320" i="62"/>
  <c r="V320" i="62"/>
  <c r="Y319" i="62"/>
  <c r="H319" i="62"/>
  <c r="AC318" i="62"/>
  <c r="V318" i="62"/>
  <c r="Y317" i="62"/>
  <c r="H317" i="62"/>
  <c r="AC316" i="62"/>
  <c r="V316" i="62"/>
  <c r="Y315" i="62"/>
  <c r="H315" i="62"/>
  <c r="AC314" i="62"/>
  <c r="V314" i="62"/>
  <c r="Y313" i="62"/>
  <c r="H313" i="62"/>
  <c r="AC312" i="62"/>
  <c r="V312" i="62"/>
  <c r="Y311" i="62"/>
  <c r="H311" i="62"/>
  <c r="X333" i="62"/>
  <c r="X331" i="62"/>
  <c r="X329" i="62"/>
  <c r="X327" i="62"/>
  <c r="X325" i="62"/>
  <c r="X323" i="62"/>
  <c r="X321" i="62"/>
  <c r="X319" i="62"/>
  <c r="X317" i="62"/>
  <c r="X315" i="62"/>
  <c r="X313" i="62"/>
  <c r="X311" i="62"/>
  <c r="Z311" i="62"/>
  <c r="AE333" i="62"/>
  <c r="W333" i="62"/>
  <c r="AA332" i="62"/>
  <c r="K332" i="62"/>
  <c r="AE331" i="62"/>
  <c r="W331" i="62"/>
  <c r="AA330" i="62"/>
  <c r="K330" i="62"/>
  <c r="AE329" i="62"/>
  <c r="W329" i="62"/>
  <c r="AA328" i="62"/>
  <c r="K328" i="62"/>
  <c r="AE327" i="62"/>
  <c r="W327" i="62"/>
  <c r="AA326" i="62"/>
  <c r="K326" i="62"/>
  <c r="AE325" i="62"/>
  <c r="W325" i="62"/>
  <c r="AA324" i="62"/>
  <c r="K324" i="62"/>
  <c r="AE323" i="62"/>
  <c r="W323" i="62"/>
  <c r="AA322" i="62"/>
  <c r="K322" i="62"/>
  <c r="AE321" i="62"/>
  <c r="W321" i="62"/>
  <c r="AA320" i="62"/>
  <c r="K320" i="62"/>
  <c r="AE319" i="62"/>
  <c r="W319" i="62"/>
  <c r="AA318" i="62"/>
  <c r="K318" i="62"/>
  <c r="AE317" i="62"/>
  <c r="W317" i="62"/>
  <c r="AA316" i="62"/>
  <c r="K316" i="62"/>
  <c r="AE315" i="62"/>
  <c r="W315" i="62"/>
  <c r="AA314" i="62"/>
  <c r="K314" i="62"/>
  <c r="AE313" i="62"/>
  <c r="W313" i="62"/>
  <c r="AA312" i="62"/>
  <c r="K312" i="62"/>
  <c r="AE311" i="62"/>
  <c r="W311" i="62"/>
  <c r="AD333" i="62"/>
  <c r="N333" i="62"/>
  <c r="AD331" i="62"/>
  <c r="N331" i="62"/>
  <c r="AD329" i="62"/>
  <c r="N329" i="62"/>
  <c r="AD327" i="62"/>
  <c r="N327" i="62"/>
  <c r="AD325" i="62"/>
  <c r="N325" i="62"/>
  <c r="AD323" i="62"/>
  <c r="N323" i="62"/>
  <c r="AD321" i="62"/>
  <c r="N321" i="62"/>
  <c r="AD319" i="62"/>
  <c r="N319" i="62"/>
  <c r="AD317" i="62"/>
  <c r="N317" i="62"/>
  <c r="AD315" i="62"/>
  <c r="N315" i="62"/>
  <c r="AD313" i="62"/>
  <c r="N313" i="62"/>
  <c r="AD311" i="62"/>
  <c r="N311" i="62"/>
  <c r="Z327" i="62"/>
  <c r="AC333" i="62"/>
  <c r="V333" i="62"/>
  <c r="Y332" i="62"/>
  <c r="H332" i="62"/>
  <c r="AC331" i="62"/>
  <c r="V331" i="62"/>
  <c r="Y330" i="62"/>
  <c r="H330" i="62"/>
  <c r="AC329" i="62"/>
  <c r="V329" i="62"/>
  <c r="Y328" i="62"/>
  <c r="H328" i="62"/>
  <c r="AC327" i="62"/>
  <c r="V327" i="62"/>
  <c r="Y326" i="62"/>
  <c r="H326" i="62"/>
  <c r="AC325" i="62"/>
  <c r="V325" i="62"/>
  <c r="Y324" i="62"/>
  <c r="H324" i="62"/>
  <c r="AC323" i="62"/>
  <c r="V323" i="62"/>
  <c r="Y322" i="62"/>
  <c r="H322" i="62"/>
  <c r="AC321" i="62"/>
  <c r="V321" i="62"/>
  <c r="Y320" i="62"/>
  <c r="H320" i="62"/>
  <c r="AC319" i="62"/>
  <c r="V319" i="62"/>
  <c r="Y318" i="62"/>
  <c r="H318" i="62"/>
  <c r="AC317" i="62"/>
  <c r="V317" i="62"/>
  <c r="Y316" i="62"/>
  <c r="H316" i="62"/>
  <c r="AC315" i="62"/>
  <c r="V315" i="62"/>
  <c r="Y314" i="62"/>
  <c r="H314" i="62"/>
  <c r="AC313" i="62"/>
  <c r="V313" i="62"/>
  <c r="Y312" i="62"/>
  <c r="H312" i="62"/>
  <c r="AC311" i="62"/>
  <c r="V311" i="62"/>
  <c r="AB333" i="62"/>
  <c r="AB331" i="62"/>
  <c r="AB329" i="62"/>
  <c r="AB327" i="62"/>
  <c r="AB325" i="62"/>
  <c r="AB323" i="62"/>
  <c r="AB321" i="62"/>
  <c r="AB319" i="62"/>
  <c r="AB317" i="62"/>
  <c r="AB315" i="62"/>
  <c r="AB313" i="62"/>
  <c r="AB311" i="62"/>
  <c r="N310" i="62"/>
  <c r="X310" i="62"/>
  <c r="H310" i="62"/>
  <c r="Y310" i="62"/>
  <c r="Z310" i="62"/>
  <c r="K310" i="62"/>
  <c r="AA310" i="62"/>
  <c r="M310" i="62"/>
  <c r="AB310" i="62"/>
  <c r="V310" i="62"/>
  <c r="K291" i="62"/>
  <c r="W292" i="62"/>
  <c r="AD259" i="62"/>
  <c r="AA290" i="62"/>
  <c r="AE302" i="62"/>
  <c r="AA264" i="62"/>
  <c r="Y261" i="62"/>
  <c r="Y292" i="62"/>
  <c r="N233" i="62"/>
  <c r="Z295" i="62"/>
  <c r="Y291" i="62"/>
  <c r="AC233" i="62"/>
  <c r="AE245" i="62"/>
  <c r="Z233" i="62"/>
  <c r="AB245" i="62"/>
  <c r="Y233" i="62"/>
  <c r="W233" i="62"/>
  <c r="Z291" i="62"/>
  <c r="V299" i="62"/>
  <c r="Y306" i="62"/>
  <c r="M303" i="62"/>
  <c r="M299" i="62"/>
  <c r="Y296" i="62"/>
  <c r="X284" i="62"/>
  <c r="Y277" i="62"/>
  <c r="Z259" i="62"/>
  <c r="Y300" i="62"/>
  <c r="AE299" i="62"/>
  <c r="AE293" i="62"/>
  <c r="AC286" i="62"/>
  <c r="AE234" i="62"/>
  <c r="W300" i="62"/>
  <c r="AD299" i="62"/>
  <c r="AA293" i="62"/>
  <c r="X287" i="62"/>
  <c r="AC272" i="62"/>
  <c r="K300" i="62"/>
  <c r="AC299" i="62"/>
  <c r="V294" i="62"/>
  <c r="K293" i="62"/>
  <c r="K287" i="62"/>
  <c r="AB187" i="62"/>
  <c r="W299" i="62"/>
  <c r="AC245" i="62"/>
  <c r="AE259" i="62"/>
  <c r="K298" i="62"/>
  <c r="AB294" i="62"/>
  <c r="Z292" i="62"/>
  <c r="AB291" i="62"/>
  <c r="Y259" i="62"/>
  <c r="V306" i="62"/>
  <c r="Z301" i="62"/>
  <c r="K290" i="62"/>
  <c r="V286" i="62"/>
  <c r="H259" i="62"/>
  <c r="AB298" i="62"/>
  <c r="AA279" i="62"/>
  <c r="AE304" i="62"/>
  <c r="H302" i="62"/>
  <c r="Z298" i="62"/>
  <c r="V298" i="62"/>
  <c r="AD294" i="62"/>
  <c r="AB279" i="62"/>
  <c r="AE272" i="62"/>
  <c r="AB271" i="62"/>
  <c r="Y302" i="62"/>
  <c r="AB301" i="62"/>
  <c r="Z300" i="62"/>
  <c r="Z296" i="62"/>
  <c r="AA295" i="62"/>
  <c r="AE294" i="62"/>
  <c r="Y287" i="62"/>
  <c r="W286" i="62"/>
  <c r="V279" i="62"/>
  <c r="Y273" i="62"/>
  <c r="X272" i="62"/>
  <c r="AC259" i="62"/>
  <c r="K296" i="62"/>
  <c r="X295" i="62"/>
  <c r="AC294" i="62"/>
  <c r="K294" i="62"/>
  <c r="M287" i="62"/>
  <c r="AE286" i="62"/>
  <c r="K286" i="62"/>
  <c r="K284" i="62"/>
  <c r="Z294" i="62"/>
  <c r="H294" i="62"/>
  <c r="AB286" i="62"/>
  <c r="H286" i="62"/>
  <c r="X259" i="62"/>
  <c r="AD304" i="62"/>
  <c r="AD302" i="62"/>
  <c r="H300" i="62"/>
  <c r="AB299" i="62"/>
  <c r="Y294" i="62"/>
  <c r="Z290" i="62"/>
  <c r="Z288" i="62"/>
  <c r="AE287" i="62"/>
  <c r="H287" i="62"/>
  <c r="Z286" i="62"/>
  <c r="W259" i="62"/>
  <c r="AB306" i="62"/>
  <c r="Y304" i="62"/>
  <c r="AB302" i="62"/>
  <c r="AA299" i="62"/>
  <c r="X294" i="62"/>
  <c r="Y290" i="62"/>
  <c r="Y288" i="62"/>
  <c r="AA287" i="62"/>
  <c r="Y286" i="62"/>
  <c r="K259" i="62"/>
  <c r="Z306" i="62"/>
  <c r="W304" i="62"/>
  <c r="Z302" i="62"/>
  <c r="Y299" i="62"/>
  <c r="W294" i="62"/>
  <c r="V290" i="62"/>
  <c r="K288" i="62"/>
  <c r="Z287" i="62"/>
  <c r="X286" i="62"/>
  <c r="Z277" i="62"/>
  <c r="Y276" i="62"/>
  <c r="AD272" i="62"/>
  <c r="X304" i="62"/>
  <c r="H304" i="62"/>
  <c r="X303" i="62"/>
  <c r="X302" i="62"/>
  <c r="AA301" i="62"/>
  <c r="X300" i="62"/>
  <c r="AA296" i="62"/>
  <c r="M296" i="62"/>
  <c r="AC293" i="62"/>
  <c r="M293" i="62"/>
  <c r="AA291" i="62"/>
  <c r="M291" i="62"/>
  <c r="AA288" i="62"/>
  <c r="M288" i="62"/>
  <c r="AD286" i="62"/>
  <c r="Y285" i="62"/>
  <c r="W284" i="62"/>
  <c r="AD234" i="62"/>
  <c r="Y279" i="62"/>
  <c r="AB274" i="62"/>
  <c r="W272" i="62"/>
  <c r="AA266" i="62"/>
  <c r="AC304" i="62"/>
  <c r="H303" i="62"/>
  <c r="AC302" i="62"/>
  <c r="X296" i="62"/>
  <c r="H296" i="62"/>
  <c r="Y295" i="62"/>
  <c r="Z293" i="62"/>
  <c r="X292" i="62"/>
  <c r="X291" i="62"/>
  <c r="H291" i="62"/>
  <c r="X288" i="62"/>
  <c r="H288" i="62"/>
  <c r="AB304" i="62"/>
  <c r="V304" i="62"/>
  <c r="V302" i="62"/>
  <c r="V301" i="62"/>
  <c r="AE296" i="62"/>
  <c r="W296" i="62"/>
  <c r="Y293" i="62"/>
  <c r="AE291" i="62"/>
  <c r="W291" i="62"/>
  <c r="AE288" i="62"/>
  <c r="W288" i="62"/>
  <c r="AC285" i="62"/>
  <c r="V285" i="62"/>
  <c r="X233" i="62"/>
  <c r="M279" i="62"/>
  <c r="AB259" i="62"/>
  <c r="AA304" i="62"/>
  <c r="M304" i="62"/>
  <c r="AA302" i="62"/>
  <c r="K302" i="62"/>
  <c r="M301" i="62"/>
  <c r="AE300" i="62"/>
  <c r="Y298" i="62"/>
  <c r="AD296" i="62"/>
  <c r="M295" i="62"/>
  <c r="W293" i="62"/>
  <c r="K292" i="62"/>
  <c r="AD291" i="62"/>
  <c r="AD288" i="62"/>
  <c r="AB285" i="62"/>
  <c r="M285" i="62"/>
  <c r="Z284" i="62"/>
  <c r="Z304" i="62"/>
  <c r="AA303" i="62"/>
  <c r="AC301" i="62"/>
  <c r="K301" i="62"/>
  <c r="AC296" i="62"/>
  <c r="AC291" i="62"/>
  <c r="AC288" i="62"/>
  <c r="AA285" i="62"/>
  <c r="K285" i="62"/>
  <c r="Y284" i="62"/>
  <c r="AE248" i="62"/>
  <c r="AB276" i="62"/>
  <c r="Y303" i="62"/>
  <c r="AB296" i="62"/>
  <c r="V293" i="62"/>
  <c r="AB288" i="62"/>
  <c r="Y289" i="62"/>
  <c r="AA306" i="62"/>
  <c r="M306" i="62"/>
  <c r="X305" i="62"/>
  <c r="H305" i="62"/>
  <c r="Z303" i="62"/>
  <c r="K303" i="62"/>
  <c r="AA298" i="62"/>
  <c r="M298" i="62"/>
  <c r="X297" i="62"/>
  <c r="H297" i="62"/>
  <c r="AE297" i="62" s="1"/>
  <c r="K295" i="62"/>
  <c r="X289" i="62"/>
  <c r="H289" i="62"/>
  <c r="K306" i="62"/>
  <c r="AE305" i="62"/>
  <c r="W305" i="62"/>
  <c r="W297" i="62"/>
  <c r="H292" i="62"/>
  <c r="AE292" i="62" s="1"/>
  <c r="AE289" i="62"/>
  <c r="W289" i="62"/>
  <c r="H284" i="62"/>
  <c r="AE284" i="62" s="1"/>
  <c r="Y305" i="62"/>
  <c r="Y297" i="62"/>
  <c r="AD305" i="62"/>
  <c r="H295" i="62"/>
  <c r="AD289" i="62"/>
  <c r="X306" i="62"/>
  <c r="H306" i="62"/>
  <c r="AC305" i="62"/>
  <c r="AE303" i="62"/>
  <c r="W303" i="62"/>
  <c r="AD300" i="62"/>
  <c r="X298" i="62"/>
  <c r="H298" i="62"/>
  <c r="AE298" i="62" s="1"/>
  <c r="AC297" i="62"/>
  <c r="AE295" i="62"/>
  <c r="W295" i="62"/>
  <c r="X290" i="62"/>
  <c r="H290" i="62"/>
  <c r="AC289" i="62"/>
  <c r="W287" i="62"/>
  <c r="AE306" i="62"/>
  <c r="W306" i="62"/>
  <c r="AB305" i="62"/>
  <c r="V305" i="62"/>
  <c r="AD303" i="62"/>
  <c r="X301" i="62"/>
  <c r="H301" i="62"/>
  <c r="AE301" i="62" s="1"/>
  <c r="AC300" i="62"/>
  <c r="Z299" i="62"/>
  <c r="K299" i="62"/>
  <c r="W298" i="62"/>
  <c r="AB297" i="62"/>
  <c r="V297" i="62"/>
  <c r="AD295" i="62"/>
  <c r="AA294" i="62"/>
  <c r="X293" i="62"/>
  <c r="H293" i="62"/>
  <c r="AC292" i="62"/>
  <c r="AD292" i="62"/>
  <c r="AE290" i="62"/>
  <c r="W290" i="62"/>
  <c r="AB289" i="62"/>
  <c r="V289" i="62"/>
  <c r="AD287" i="62"/>
  <c r="AA286" i="62"/>
  <c r="X285" i="62"/>
  <c r="AC284" i="62"/>
  <c r="AD284" i="62"/>
  <c r="AD306" i="62"/>
  <c r="AA305" i="62"/>
  <c r="M305" i="62"/>
  <c r="AC303" i="62"/>
  <c r="W301" i="62"/>
  <c r="AB300" i="62"/>
  <c r="V300" i="62"/>
  <c r="AD298" i="62"/>
  <c r="AA297" i="62"/>
  <c r="M297" i="62"/>
  <c r="AC295" i="62"/>
  <c r="AB292" i="62"/>
  <c r="V292" i="62"/>
  <c r="AD290" i="62"/>
  <c r="AA289" i="62"/>
  <c r="M289" i="62"/>
  <c r="AC287" i="62"/>
  <c r="AB284" i="62"/>
  <c r="V284" i="62"/>
  <c r="AC306" i="62"/>
  <c r="Z305" i="62"/>
  <c r="AB303" i="62"/>
  <c r="AA300" i="62"/>
  <c r="X299" i="62"/>
  <c r="AC298" i="62"/>
  <c r="Z297" i="62"/>
  <c r="AB295" i="62"/>
  <c r="AD293" i="62"/>
  <c r="AA292" i="62"/>
  <c r="AC290" i="62"/>
  <c r="Z289" i="62"/>
  <c r="AB287" i="62"/>
  <c r="AA284" i="62"/>
  <c r="W283" i="62"/>
  <c r="H283" i="62"/>
  <c r="X283" i="62"/>
  <c r="Y283" i="62"/>
  <c r="K283" i="62"/>
  <c r="Z283" i="62"/>
  <c r="M283" i="62"/>
  <c r="AA283" i="62"/>
  <c r="V283" i="62"/>
  <c r="AB283" i="62"/>
  <c r="AC247" i="62"/>
  <c r="AB237" i="62"/>
  <c r="AA231" i="62"/>
  <c r="V275" i="62"/>
  <c r="X270" i="62"/>
  <c r="K268" i="62"/>
  <c r="Y248" i="62"/>
  <c r="AC234" i="62"/>
  <c r="Y278" i="62"/>
  <c r="V272" i="62"/>
  <c r="H270" i="62"/>
  <c r="H268" i="62"/>
  <c r="AB234" i="62"/>
  <c r="X278" i="62"/>
  <c r="M272" i="62"/>
  <c r="V264" i="62"/>
  <c r="AA234" i="62"/>
  <c r="AB268" i="62"/>
  <c r="Z234" i="62"/>
  <c r="H278" i="62"/>
  <c r="AB272" i="62"/>
  <c r="AA268" i="62"/>
  <c r="Y234" i="62"/>
  <c r="AC231" i="62"/>
  <c r="AA272" i="62"/>
  <c r="Z268" i="62"/>
  <c r="AC237" i="62"/>
  <c r="N234" i="62"/>
  <c r="AB231" i="62"/>
  <c r="Y272" i="62"/>
  <c r="Y270" i="62"/>
  <c r="V268" i="62"/>
  <c r="AE264" i="62"/>
  <c r="Y225" i="62"/>
  <c r="AC206" i="62"/>
  <c r="Z276" i="62"/>
  <c r="N272" i="62"/>
  <c r="AB266" i="62"/>
  <c r="Z261" i="62"/>
  <c r="K261" i="62"/>
  <c r="AC260" i="62"/>
  <c r="K260" i="62"/>
  <c r="N259" i="62"/>
  <c r="X243" i="62"/>
  <c r="Y235" i="62"/>
  <c r="M234" i="62"/>
  <c r="X276" i="62"/>
  <c r="Y271" i="62"/>
  <c r="Y266" i="62"/>
  <c r="X261" i="62"/>
  <c r="H261" i="62"/>
  <c r="AA260" i="62"/>
  <c r="H260" i="62"/>
  <c r="AA258" i="62"/>
  <c r="Y257" i="62"/>
  <c r="Y195" i="62"/>
  <c r="Z204" i="62"/>
  <c r="AC240" i="62"/>
  <c r="V276" i="62"/>
  <c r="V271" i="62"/>
  <c r="N266" i="62"/>
  <c r="AE261" i="62"/>
  <c r="W261" i="62"/>
  <c r="Z260" i="62"/>
  <c r="N258" i="62"/>
  <c r="AD258" i="62" s="1"/>
  <c r="N195" i="62"/>
  <c r="Y204" i="62"/>
  <c r="AE244" i="62"/>
  <c r="X240" i="62"/>
  <c r="M276" i="62"/>
  <c r="AE275" i="62"/>
  <c r="H272" i="62"/>
  <c r="M271" i="62"/>
  <c r="K266" i="62"/>
  <c r="AD261" i="62"/>
  <c r="Y260" i="62"/>
  <c r="M258" i="62"/>
  <c r="AE276" i="62"/>
  <c r="K276" i="62"/>
  <c r="AC261" i="62"/>
  <c r="N261" i="62"/>
  <c r="X260" i="62"/>
  <c r="AB260" i="62"/>
  <c r="AB261" i="62"/>
  <c r="V261" i="62"/>
  <c r="W260" i="62"/>
  <c r="AA225" i="62"/>
  <c r="AA237" i="62"/>
  <c r="W234" i="62"/>
  <c r="K277" i="62"/>
  <c r="AA276" i="62"/>
  <c r="H276" i="62"/>
  <c r="AC266" i="62"/>
  <c r="AA261" i="62"/>
  <c r="AE260" i="62"/>
  <c r="N260" i="62"/>
  <c r="AC274" i="62"/>
  <c r="AA271" i="62"/>
  <c r="Z269" i="62"/>
  <c r="K269" i="62"/>
  <c r="AE268" i="62"/>
  <c r="M268" i="62"/>
  <c r="V267" i="62"/>
  <c r="AD266" i="62"/>
  <c r="V266" i="62"/>
  <c r="Y265" i="62"/>
  <c r="AD264" i="62"/>
  <c r="N264" i="62"/>
  <c r="H262" i="62"/>
  <c r="V258" i="62"/>
  <c r="AB252" i="62"/>
  <c r="W248" i="62"/>
  <c r="AB247" i="62"/>
  <c r="Y237" i="62"/>
  <c r="V234" i="62"/>
  <c r="Z231" i="62"/>
  <c r="X277" i="62"/>
  <c r="H277" i="62"/>
  <c r="AC275" i="62"/>
  <c r="H275" i="62"/>
  <c r="Z274" i="62"/>
  <c r="X269" i="62"/>
  <c r="H269" i="62"/>
  <c r="AC267" i="62"/>
  <c r="H267" i="62"/>
  <c r="AB264" i="62"/>
  <c r="M264" i="62"/>
  <c r="AB263" i="62"/>
  <c r="AB258" i="62"/>
  <c r="K258" i="62"/>
  <c r="Z247" i="62"/>
  <c r="W237" i="62"/>
  <c r="W231" i="62"/>
  <c r="AE277" i="62"/>
  <c r="W277" i="62"/>
  <c r="AB275" i="62"/>
  <c r="Y274" i="62"/>
  <c r="AE269" i="62"/>
  <c r="W269" i="62"/>
  <c r="AB267" i="62"/>
  <c r="AA263" i="62"/>
  <c r="AE212" i="62"/>
  <c r="Y247" i="62"/>
  <c r="K234" i="62"/>
  <c r="AD277" i="62"/>
  <c r="Y275" i="62"/>
  <c r="N274" i="62"/>
  <c r="AD274" i="62" s="1"/>
  <c r="AD269" i="62"/>
  <c r="Y268" i="62"/>
  <c r="Y267" i="62"/>
  <c r="Z266" i="62"/>
  <c r="Y264" i="62"/>
  <c r="H264" i="62"/>
  <c r="Y263" i="62"/>
  <c r="M260" i="62"/>
  <c r="Z258" i="62"/>
  <c r="Z176" i="62"/>
  <c r="AC212" i="62"/>
  <c r="X247" i="62"/>
  <c r="AE237" i="62"/>
  <c r="V237" i="62"/>
  <c r="AE231" i="62"/>
  <c r="N231" i="62"/>
  <c r="AD231" i="62" s="1"/>
  <c r="AC277" i="62"/>
  <c r="N277" i="62"/>
  <c r="X275" i="62"/>
  <c r="V274" i="62"/>
  <c r="AC269" i="62"/>
  <c r="N269" i="62"/>
  <c r="X268" i="62"/>
  <c r="X267" i="62"/>
  <c r="X264" i="62"/>
  <c r="V263" i="62"/>
  <c r="Y262" i="62"/>
  <c r="Y258" i="62"/>
  <c r="Z229" i="62"/>
  <c r="V212" i="62"/>
  <c r="N247" i="62"/>
  <c r="AD247" i="62" s="1"/>
  <c r="AD237" i="62"/>
  <c r="M237" i="62"/>
  <c r="X234" i="62"/>
  <c r="V231" i="62"/>
  <c r="W256" i="62"/>
  <c r="AB277" i="62"/>
  <c r="V277" i="62"/>
  <c r="W276" i="62"/>
  <c r="W275" i="62"/>
  <c r="K274" i="62"/>
  <c r="AB269" i="62"/>
  <c r="V269" i="62"/>
  <c r="W268" i="62"/>
  <c r="W267" i="62"/>
  <c r="W264" i="62"/>
  <c r="M263" i="62"/>
  <c r="X262" i="62"/>
  <c r="W258" i="62"/>
  <c r="Y269" i="62"/>
  <c r="AE267" i="62"/>
  <c r="W132" i="62"/>
  <c r="Z224" i="62"/>
  <c r="Y243" i="62"/>
  <c r="AC242" i="62"/>
  <c r="AC232" i="62"/>
  <c r="AA277" i="62"/>
  <c r="N275" i="62"/>
  <c r="AA269" i="62"/>
  <c r="N267" i="62"/>
  <c r="Z273" i="62"/>
  <c r="K273" i="62"/>
  <c r="Z265" i="62"/>
  <c r="K265" i="62"/>
  <c r="Z257" i="62"/>
  <c r="K257" i="62"/>
  <c r="Z279" i="62"/>
  <c r="K279" i="62"/>
  <c r="AE278" i="62"/>
  <c r="W278" i="62"/>
  <c r="AD275" i="62"/>
  <c r="AA274" i="62"/>
  <c r="M274" i="62"/>
  <c r="X273" i="62"/>
  <c r="H273" i="62"/>
  <c r="Z271" i="62"/>
  <c r="K271" i="62"/>
  <c r="AE270" i="62"/>
  <c r="W270" i="62"/>
  <c r="AD267" i="62"/>
  <c r="M266" i="62"/>
  <c r="X265" i="62"/>
  <c r="H265" i="62"/>
  <c r="Z263" i="62"/>
  <c r="K263" i="62"/>
  <c r="AE262" i="62"/>
  <c r="W262" i="62"/>
  <c r="X257" i="62"/>
  <c r="H257" i="62"/>
  <c r="AE257" i="62" s="1"/>
  <c r="AD278" i="62"/>
  <c r="AE273" i="62"/>
  <c r="W273" i="62"/>
  <c r="AD270" i="62"/>
  <c r="AE265" i="62"/>
  <c r="W265" i="62"/>
  <c r="W257" i="62"/>
  <c r="X279" i="62"/>
  <c r="H279" i="62"/>
  <c r="AC278" i="62"/>
  <c r="N278" i="62"/>
  <c r="AD273" i="62"/>
  <c r="X271" i="62"/>
  <c r="H271" i="62"/>
  <c r="AC270" i="62"/>
  <c r="N270" i="62"/>
  <c r="AD265" i="62"/>
  <c r="X263" i="62"/>
  <c r="H263" i="62"/>
  <c r="AC262" i="62"/>
  <c r="N262" i="62"/>
  <c r="AD262" i="62" s="1"/>
  <c r="V259" i="62"/>
  <c r="AE279" i="62"/>
  <c r="W279" i="62"/>
  <c r="AB278" i="62"/>
  <c r="V278" i="62"/>
  <c r="AD276" i="62"/>
  <c r="AA275" i="62"/>
  <c r="M275" i="62"/>
  <c r="X274" i="62"/>
  <c r="H274" i="62"/>
  <c r="AE274" i="62" s="1"/>
  <c r="AC273" i="62"/>
  <c r="N273" i="62"/>
  <c r="Z272" i="62"/>
  <c r="AE271" i="62"/>
  <c r="W271" i="62"/>
  <c r="AB270" i="62"/>
  <c r="V270" i="62"/>
  <c r="AD268" i="62"/>
  <c r="AA267" i="62"/>
  <c r="M267" i="62"/>
  <c r="X266" i="62"/>
  <c r="H266" i="62"/>
  <c r="AC265" i="62"/>
  <c r="N265" i="62"/>
  <c r="Z264" i="62"/>
  <c r="AE263" i="62"/>
  <c r="W263" i="62"/>
  <c r="AB262" i="62"/>
  <c r="V262" i="62"/>
  <c r="AD260" i="62"/>
  <c r="AA259" i="62"/>
  <c r="X258" i="62"/>
  <c r="H258" i="62"/>
  <c r="AE258" i="62" s="1"/>
  <c r="AC257" i="62"/>
  <c r="N257" i="62"/>
  <c r="AD257" i="62" s="1"/>
  <c r="AD279" i="62"/>
  <c r="AA278" i="62"/>
  <c r="M278" i="62"/>
  <c r="AC276" i="62"/>
  <c r="Z275" i="62"/>
  <c r="W274" i="62"/>
  <c r="AB273" i="62"/>
  <c r="V273" i="62"/>
  <c r="AD271" i="62"/>
  <c r="AA270" i="62"/>
  <c r="M270" i="62"/>
  <c r="AC268" i="62"/>
  <c r="Z267" i="62"/>
  <c r="AE266" i="62"/>
  <c r="AB265" i="62"/>
  <c r="V265" i="62"/>
  <c r="AD263" i="62"/>
  <c r="AA262" i="62"/>
  <c r="M262" i="62"/>
  <c r="AB257" i="62"/>
  <c r="V257" i="62"/>
  <c r="AC279" i="62"/>
  <c r="Z278" i="62"/>
  <c r="AA273" i="62"/>
  <c r="AC271" i="62"/>
  <c r="Z270" i="62"/>
  <c r="AA265" i="62"/>
  <c r="AC263" i="62"/>
  <c r="Z262" i="62"/>
  <c r="AA257" i="62"/>
  <c r="H256" i="62"/>
  <c r="X256" i="62"/>
  <c r="Y256" i="62"/>
  <c r="K256" i="62"/>
  <c r="Z256" i="62"/>
  <c r="M256" i="62"/>
  <c r="AA256" i="62"/>
  <c r="V256" i="62"/>
  <c r="AB256" i="62"/>
  <c r="N256" i="62"/>
  <c r="AA217" i="62"/>
  <c r="AA242" i="62"/>
  <c r="W247" i="62"/>
  <c r="V245" i="62"/>
  <c r="H243" i="62"/>
  <c r="AE243" i="62" s="1"/>
  <c r="Z242" i="62"/>
  <c r="Y242" i="62"/>
  <c r="M231" i="62"/>
  <c r="AC250" i="62"/>
  <c r="K249" i="62"/>
  <c r="V247" i="62"/>
  <c r="M233" i="62"/>
  <c r="K231" i="62"/>
  <c r="AA207" i="62"/>
  <c r="Y250" i="62"/>
  <c r="N242" i="62"/>
  <c r="AD242" i="62" s="1"/>
  <c r="AB204" i="62"/>
  <c r="N250" i="62"/>
  <c r="AD250" i="62" s="1"/>
  <c r="AA247" i="62"/>
  <c r="M242" i="62"/>
  <c r="AA233" i="62"/>
  <c r="Y231" i="62"/>
  <c r="K215" i="62"/>
  <c r="AA204" i="62"/>
  <c r="M249" i="62"/>
  <c r="N245" i="62"/>
  <c r="AD245" i="62" s="1"/>
  <c r="AE240" i="62"/>
  <c r="W240" i="62"/>
  <c r="X235" i="62"/>
  <c r="N206" i="62"/>
  <c r="AD206" i="62" s="1"/>
  <c r="W204" i="62"/>
  <c r="M247" i="62"/>
  <c r="AA245" i="62"/>
  <c r="AB240" i="62"/>
  <c r="AC134" i="62"/>
  <c r="AA250" i="62"/>
  <c r="K247" i="62"/>
  <c r="Z245" i="62"/>
  <c r="AA240" i="62"/>
  <c r="N204" i="62"/>
  <c r="AD204" i="62" s="1"/>
  <c r="Y251" i="62"/>
  <c r="AD249" i="62"/>
  <c r="Y245" i="62"/>
  <c r="Z240" i="62"/>
  <c r="AC204" i="62"/>
  <c r="V204" i="62"/>
  <c r="Z249" i="62"/>
  <c r="W245" i="62"/>
  <c r="Y240" i="62"/>
  <c r="H233" i="62"/>
  <c r="AE233" i="62" s="1"/>
  <c r="Z217" i="62"/>
  <c r="M204" i="62"/>
  <c r="AA252" i="62"/>
  <c r="K245" i="62"/>
  <c r="AB244" i="62"/>
  <c r="Y241" i="62"/>
  <c r="H241" i="62"/>
  <c r="N240" i="62"/>
  <c r="AD240" i="62" s="1"/>
  <c r="Z239" i="62"/>
  <c r="Z232" i="62"/>
  <c r="H232" i="62"/>
  <c r="V217" i="62"/>
  <c r="AC216" i="62"/>
  <c r="Y214" i="62"/>
  <c r="K204" i="62"/>
  <c r="K229" i="62"/>
  <c r="Y252" i="62"/>
  <c r="M250" i="62"/>
  <c r="AA249" i="62"/>
  <c r="H249" i="62"/>
  <c r="AC248" i="62"/>
  <c r="N248" i="62"/>
  <c r="AD248" i="62" s="1"/>
  <c r="H247" i="62"/>
  <c r="AE247" i="62" s="1"/>
  <c r="AA244" i="62"/>
  <c r="X241" i="62"/>
  <c r="V240" i="62"/>
  <c r="Y239" i="62"/>
  <c r="H235" i="62"/>
  <c r="AE235" i="62" s="1"/>
  <c r="Y232" i="62"/>
  <c r="K217" i="62"/>
  <c r="N216" i="62"/>
  <c r="AD216" i="62" s="1"/>
  <c r="Y215" i="62"/>
  <c r="N214" i="62"/>
  <c r="V229" i="62"/>
  <c r="V252" i="62"/>
  <c r="AB248" i="62"/>
  <c r="V248" i="62"/>
  <c r="Y244" i="62"/>
  <c r="W241" i="62"/>
  <c r="M240" i="62"/>
  <c r="X239" i="62"/>
  <c r="X232" i="62"/>
  <c r="Z241" i="62"/>
  <c r="AA239" i="62"/>
  <c r="H225" i="62"/>
  <c r="AE225" i="62" s="1"/>
  <c r="K216" i="62"/>
  <c r="Z207" i="62"/>
  <c r="Y206" i="62"/>
  <c r="M252" i="62"/>
  <c r="X251" i="62"/>
  <c r="Y249" i="62"/>
  <c r="AA248" i="62"/>
  <c r="M248" i="62"/>
  <c r="W244" i="62"/>
  <c r="AE241" i="62"/>
  <c r="K240" i="62"/>
  <c r="W239" i="62"/>
  <c r="AA236" i="62"/>
  <c r="W232" i="62"/>
  <c r="W207" i="62"/>
  <c r="X249" i="62"/>
  <c r="Z248" i="62"/>
  <c r="K248" i="62"/>
  <c r="V244" i="62"/>
  <c r="AD241" i="62"/>
  <c r="N241" i="62"/>
  <c r="N239" i="62"/>
  <c r="AD239" i="62" s="1"/>
  <c r="Y236" i="62"/>
  <c r="AB229" i="62"/>
  <c r="H251" i="62"/>
  <c r="M244" i="62"/>
  <c r="AC241" i="62"/>
  <c r="M241" i="62"/>
  <c r="AC239" i="62"/>
  <c r="V239" i="62"/>
  <c r="M236" i="62"/>
  <c r="K233" i="62"/>
  <c r="AE232" i="62"/>
  <c r="N232" i="62"/>
  <c r="AB223" i="62"/>
  <c r="AB220" i="62"/>
  <c r="AC217" i="62"/>
  <c r="AE252" i="62"/>
  <c r="X248" i="62"/>
  <c r="AA241" i="62"/>
  <c r="K241" i="62"/>
  <c r="AB239" i="62"/>
  <c r="K239" i="62"/>
  <c r="AD232" i="62"/>
  <c r="K232" i="62"/>
  <c r="Y246" i="62"/>
  <c r="Z246" i="62"/>
  <c r="K246" i="62"/>
  <c r="Z238" i="62"/>
  <c r="K238" i="62"/>
  <c r="AB236" i="62"/>
  <c r="V236" i="62"/>
  <c r="Z230" i="62"/>
  <c r="K230" i="62"/>
  <c r="Z252" i="62"/>
  <c r="K252" i="62"/>
  <c r="AE251" i="62"/>
  <c r="W251" i="62"/>
  <c r="AB250" i="62"/>
  <c r="V250" i="62"/>
  <c r="X246" i="62"/>
  <c r="H246" i="62"/>
  <c r="Z244" i="62"/>
  <c r="K244" i="62"/>
  <c r="W243" i="62"/>
  <c r="AB242" i="62"/>
  <c r="V242" i="62"/>
  <c r="M239" i="62"/>
  <c r="X238" i="62"/>
  <c r="H238" i="62"/>
  <c r="N237" i="62"/>
  <c r="Z236" i="62"/>
  <c r="K236" i="62"/>
  <c r="W235" i="62"/>
  <c r="X230" i="62"/>
  <c r="H230" i="62"/>
  <c r="AE230" i="62" s="1"/>
  <c r="Y230" i="62"/>
  <c r="AD251" i="62"/>
  <c r="AE246" i="62"/>
  <c r="W246" i="62"/>
  <c r="AE238" i="62"/>
  <c r="W238" i="62"/>
  <c r="W230" i="62"/>
  <c r="X252" i="62"/>
  <c r="H252" i="62"/>
  <c r="AC251" i="62"/>
  <c r="N251" i="62"/>
  <c r="Z250" i="62"/>
  <c r="K250" i="62"/>
  <c r="AE249" i="62"/>
  <c r="W249" i="62"/>
  <c r="AD246" i="62"/>
  <c r="M245" i="62"/>
  <c r="X244" i="62"/>
  <c r="H244" i="62"/>
  <c r="AC243" i="62"/>
  <c r="N243" i="62"/>
  <c r="AD243" i="62" s="1"/>
  <c r="K242" i="62"/>
  <c r="AD238" i="62"/>
  <c r="X236" i="62"/>
  <c r="H236" i="62"/>
  <c r="AC235" i="62"/>
  <c r="N235" i="62"/>
  <c r="AD235" i="62" s="1"/>
  <c r="AB232" i="62"/>
  <c r="V232" i="62"/>
  <c r="W252" i="62"/>
  <c r="AB251" i="62"/>
  <c r="V251" i="62"/>
  <c r="AC246" i="62"/>
  <c r="N246" i="62"/>
  <c r="AB243" i="62"/>
  <c r="V243" i="62"/>
  <c r="H239" i="62"/>
  <c r="AE239" i="62" s="1"/>
  <c r="AC238" i="62"/>
  <c r="N238" i="62"/>
  <c r="Z237" i="62"/>
  <c r="K237" i="62"/>
  <c r="AE236" i="62"/>
  <c r="W236" i="62"/>
  <c r="AB235" i="62"/>
  <c r="V235" i="62"/>
  <c r="AD233" i="62"/>
  <c r="AA232" i="62"/>
  <c r="X231" i="62"/>
  <c r="AC230" i="62"/>
  <c r="N230" i="62"/>
  <c r="AD230" i="62" s="1"/>
  <c r="Y238" i="62"/>
  <c r="AD252" i="62"/>
  <c r="AA251" i="62"/>
  <c r="M251" i="62"/>
  <c r="X250" i="62"/>
  <c r="H250" i="62"/>
  <c r="AE250" i="62" s="1"/>
  <c r="AC249" i="62"/>
  <c r="N249" i="62"/>
  <c r="AB246" i="62"/>
  <c r="V246" i="62"/>
  <c r="AD244" i="62"/>
  <c r="AA243" i="62"/>
  <c r="M243" i="62"/>
  <c r="X242" i="62"/>
  <c r="H242" i="62"/>
  <c r="AE242" i="62" s="1"/>
  <c r="AB238" i="62"/>
  <c r="V238" i="62"/>
  <c r="AD236" i="62"/>
  <c r="AA235" i="62"/>
  <c r="M235" i="62"/>
  <c r="AB230" i="62"/>
  <c r="V230" i="62"/>
  <c r="AC252" i="62"/>
  <c r="Z251" i="62"/>
  <c r="AB249" i="62"/>
  <c r="AA246" i="62"/>
  <c r="X245" i="62"/>
  <c r="AC244" i="62"/>
  <c r="Z243" i="62"/>
  <c r="AB241" i="62"/>
  <c r="AA238" i="62"/>
  <c r="X237" i="62"/>
  <c r="AC236" i="62"/>
  <c r="Z235" i="62"/>
  <c r="AB233" i="62"/>
  <c r="AA230" i="62"/>
  <c r="W229" i="62"/>
  <c r="H229" i="62"/>
  <c r="X229" i="62"/>
  <c r="Y229" i="62"/>
  <c r="M229" i="62"/>
  <c r="AA229" i="62"/>
  <c r="N229" i="62"/>
  <c r="X225" i="62"/>
  <c r="X215" i="62"/>
  <c r="AC214" i="62"/>
  <c r="Y209" i="62"/>
  <c r="H209" i="62"/>
  <c r="AE209" i="62" s="1"/>
  <c r="W225" i="62"/>
  <c r="W215" i="62"/>
  <c r="Z214" i="62"/>
  <c r="X209" i="62"/>
  <c r="Z209" i="62"/>
  <c r="AD193" i="62"/>
  <c r="N225" i="62"/>
  <c r="AD225" i="62" s="1"/>
  <c r="N220" i="62"/>
  <c r="AD220" i="62" s="1"/>
  <c r="N209" i="62"/>
  <c r="AD209" i="62" s="1"/>
  <c r="AA193" i="62"/>
  <c r="AE184" i="62"/>
  <c r="AC225" i="62"/>
  <c r="V225" i="62"/>
  <c r="K214" i="62"/>
  <c r="AC209" i="62"/>
  <c r="V209" i="62"/>
  <c r="AD184" i="62"/>
  <c r="AB225" i="62"/>
  <c r="M225" i="62"/>
  <c r="AC210" i="62"/>
  <c r="AB209" i="62"/>
  <c r="M209" i="62"/>
  <c r="AA208" i="62"/>
  <c r="AA209" i="62"/>
  <c r="K209" i="62"/>
  <c r="X208" i="62"/>
  <c r="AB224" i="62"/>
  <c r="K222" i="62"/>
  <c r="W216" i="62"/>
  <c r="H215" i="62"/>
  <c r="AE215" i="62" s="1"/>
  <c r="Y208" i="62"/>
  <c r="X207" i="62"/>
  <c r="Y156" i="62"/>
  <c r="Y179" i="62"/>
  <c r="Y224" i="62"/>
  <c r="V220" i="62"/>
  <c r="M216" i="62"/>
  <c r="Z215" i="62"/>
  <c r="W208" i="62"/>
  <c r="M207" i="62"/>
  <c r="Z206" i="62"/>
  <c r="N127" i="62"/>
  <c r="AD127" i="62" s="1"/>
  <c r="W156" i="62"/>
  <c r="M224" i="62"/>
  <c r="AC223" i="62"/>
  <c r="AC220" i="62"/>
  <c r="M220" i="62"/>
  <c r="N208" i="62"/>
  <c r="AD208" i="62" s="1"/>
  <c r="W205" i="62"/>
  <c r="AC222" i="62"/>
  <c r="Y210" i="62"/>
  <c r="M208" i="62"/>
  <c r="H207" i="62"/>
  <c r="AE207" i="62" s="1"/>
  <c r="AB202" i="62"/>
  <c r="H224" i="62"/>
  <c r="V223" i="62"/>
  <c r="Z222" i="62"/>
  <c r="AA220" i="62"/>
  <c r="Y211" i="62"/>
  <c r="AC208" i="62"/>
  <c r="K208" i="62"/>
  <c r="K205" i="62"/>
  <c r="Y222" i="62"/>
  <c r="Y220" i="62"/>
  <c r="H223" i="62"/>
  <c r="AE223" i="62" s="1"/>
  <c r="N222" i="62"/>
  <c r="AD222" i="62" s="1"/>
  <c r="W220" i="62"/>
  <c r="AA216" i="62"/>
  <c r="Z208" i="62"/>
  <c r="H208" i="62"/>
  <c r="AE208" i="62" s="1"/>
  <c r="Y207" i="62"/>
  <c r="AB134" i="62"/>
  <c r="N185" i="62"/>
  <c r="AD185" i="62" s="1"/>
  <c r="N180" i="62"/>
  <c r="AD180" i="62" s="1"/>
  <c r="W179" i="62"/>
  <c r="X176" i="62"/>
  <c r="AA224" i="62"/>
  <c r="K224" i="62"/>
  <c r="AB217" i="62"/>
  <c r="M217" i="62"/>
  <c r="K213" i="62"/>
  <c r="M212" i="62"/>
  <c r="K207" i="62"/>
  <c r="Z221" i="62"/>
  <c r="AB212" i="62"/>
  <c r="V175" i="62"/>
  <c r="AE176" i="62"/>
  <c r="K202" i="62"/>
  <c r="X224" i="62"/>
  <c r="Y223" i="62"/>
  <c r="Y221" i="62"/>
  <c r="AC218" i="62"/>
  <c r="Y217" i="62"/>
  <c r="H217" i="62"/>
  <c r="AE217" i="62" s="1"/>
  <c r="AA212" i="62"/>
  <c r="AC198" i="62"/>
  <c r="AC180" i="62"/>
  <c r="AE177" i="62"/>
  <c r="V202" i="62"/>
  <c r="W224" i="62"/>
  <c r="X223" i="62"/>
  <c r="W221" i="62"/>
  <c r="Y218" i="62"/>
  <c r="X217" i="62"/>
  <c r="Z216" i="62"/>
  <c r="H216" i="62"/>
  <c r="AE216" i="62" s="1"/>
  <c r="AC215" i="62"/>
  <c r="N215" i="62"/>
  <c r="AD215" i="62" s="1"/>
  <c r="Z213" i="62"/>
  <c r="Y212" i="62"/>
  <c r="K206" i="62"/>
  <c r="AC185" i="62"/>
  <c r="AA180" i="62"/>
  <c r="AC176" i="62"/>
  <c r="Z225" i="62"/>
  <c r="AE224" i="62"/>
  <c r="N224" i="62"/>
  <c r="W223" i="62"/>
  <c r="Y216" i="62"/>
  <c r="AB215" i="62"/>
  <c r="V215" i="62"/>
  <c r="Y213" i="62"/>
  <c r="W212" i="62"/>
  <c r="AC207" i="62"/>
  <c r="N207" i="62"/>
  <c r="AD207" i="62" s="1"/>
  <c r="Z205" i="62"/>
  <c r="AA185" i="62"/>
  <c r="Y180" i="62"/>
  <c r="AC179" i="62"/>
  <c r="Y178" i="62"/>
  <c r="AB176" i="62"/>
  <c r="Z202" i="62"/>
  <c r="AC224" i="62"/>
  <c r="V224" i="62"/>
  <c r="N223" i="62"/>
  <c r="AD223" i="62" s="1"/>
  <c r="K221" i="62"/>
  <c r="N218" i="62"/>
  <c r="AD218" i="62" s="1"/>
  <c r="N217" i="62"/>
  <c r="AD217" i="62" s="1"/>
  <c r="X216" i="62"/>
  <c r="AA215" i="62"/>
  <c r="W213" i="62"/>
  <c r="AB207" i="62"/>
  <c r="Y205" i="62"/>
  <c r="AA222" i="62"/>
  <c r="M222" i="62"/>
  <c r="X221" i="62"/>
  <c r="H221" i="62"/>
  <c r="AE221" i="62" s="1"/>
  <c r="Z219" i="62"/>
  <c r="K219" i="62"/>
  <c r="AE218" i="62"/>
  <c r="W218" i="62"/>
  <c r="AA214" i="62"/>
  <c r="M214" i="62"/>
  <c r="X213" i="62"/>
  <c r="H213" i="62"/>
  <c r="AE213" i="62" s="1"/>
  <c r="N212" i="62"/>
  <c r="AD212" i="62" s="1"/>
  <c r="Z211" i="62"/>
  <c r="K211" i="62"/>
  <c r="AE210" i="62"/>
  <c r="W210" i="62"/>
  <c r="AA206" i="62"/>
  <c r="M206" i="62"/>
  <c r="X205" i="62"/>
  <c r="H205" i="62"/>
  <c r="AE205" i="62" s="1"/>
  <c r="Z203" i="62"/>
  <c r="K203" i="62"/>
  <c r="X219" i="62"/>
  <c r="X211" i="62"/>
  <c r="H211" i="62"/>
  <c r="AE211" i="62" s="1"/>
  <c r="N210" i="62"/>
  <c r="AD210" i="62" s="1"/>
  <c r="X203" i="62"/>
  <c r="H203" i="62"/>
  <c r="AE203" i="62" s="1"/>
  <c r="Y203" i="62"/>
  <c r="AD224" i="62"/>
  <c r="AA223" i="62"/>
  <c r="M223" i="62"/>
  <c r="X222" i="62"/>
  <c r="H222" i="62"/>
  <c r="AE222" i="62" s="1"/>
  <c r="AC221" i="62"/>
  <c r="N221" i="62"/>
  <c r="AD221" i="62" s="1"/>
  <c r="Z220" i="62"/>
  <c r="K220" i="62"/>
  <c r="AE219" i="62"/>
  <c r="W219" i="62"/>
  <c r="AB218" i="62"/>
  <c r="V218" i="62"/>
  <c r="X214" i="62"/>
  <c r="H214" i="62"/>
  <c r="AC213" i="62"/>
  <c r="N213" i="62"/>
  <c r="AD213" i="62" s="1"/>
  <c r="Z212" i="62"/>
  <c r="K212" i="62"/>
  <c r="W211" i="62"/>
  <c r="AB210" i="62"/>
  <c r="V210" i="62"/>
  <c r="X206" i="62"/>
  <c r="H206" i="62"/>
  <c r="AE206" i="62" s="1"/>
  <c r="AC205" i="62"/>
  <c r="N205" i="62"/>
  <c r="AD205" i="62" s="1"/>
  <c r="W203" i="62"/>
  <c r="Y219" i="62"/>
  <c r="Z223" i="62"/>
  <c r="W222" i="62"/>
  <c r="AB221" i="62"/>
  <c r="V221" i="62"/>
  <c r="AD219" i="62"/>
  <c r="AA218" i="62"/>
  <c r="M218" i="62"/>
  <c r="AE214" i="62"/>
  <c r="W214" i="62"/>
  <c r="AB213" i="62"/>
  <c r="V213" i="62"/>
  <c r="AA210" i="62"/>
  <c r="M210" i="62"/>
  <c r="W206" i="62"/>
  <c r="AB205" i="62"/>
  <c r="V205" i="62"/>
  <c r="H219" i="62"/>
  <c r="AA221" i="62"/>
  <c r="X220" i="62"/>
  <c r="AC219" i="62"/>
  <c r="N219" i="62"/>
  <c r="Z218" i="62"/>
  <c r="K218" i="62"/>
  <c r="AB216" i="62"/>
  <c r="AD214" i="62"/>
  <c r="AA213" i="62"/>
  <c r="X212" i="62"/>
  <c r="AC211" i="62"/>
  <c r="N211" i="62"/>
  <c r="AD211" i="62" s="1"/>
  <c r="Z210" i="62"/>
  <c r="K210" i="62"/>
  <c r="AB208" i="62"/>
  <c r="AA205" i="62"/>
  <c r="X204" i="62"/>
  <c r="AC203" i="62"/>
  <c r="N203" i="62"/>
  <c r="AD203" i="62" s="1"/>
  <c r="AB219" i="62"/>
  <c r="V219" i="62"/>
  <c r="AB211" i="62"/>
  <c r="V211" i="62"/>
  <c r="AB203" i="62"/>
  <c r="V203" i="62"/>
  <c r="AB222" i="62"/>
  <c r="AA219" i="62"/>
  <c r="X218" i="62"/>
  <c r="AB214" i="62"/>
  <c r="AA211" i="62"/>
  <c r="X210" i="62"/>
  <c r="AB206" i="62"/>
  <c r="AA203" i="62"/>
  <c r="W202" i="62"/>
  <c r="H202" i="62"/>
  <c r="X202" i="62"/>
  <c r="Y202" i="62"/>
  <c r="M202" i="62"/>
  <c r="AA202" i="62"/>
  <c r="N202" i="62"/>
  <c r="AB196" i="62"/>
  <c r="X195" i="62"/>
  <c r="AB190" i="62"/>
  <c r="AD187" i="62"/>
  <c r="K187" i="62"/>
  <c r="X185" i="62"/>
  <c r="AB182" i="62"/>
  <c r="W180" i="62"/>
  <c r="AA176" i="62"/>
  <c r="AA187" i="62"/>
  <c r="AB198" i="62"/>
  <c r="H195" i="62"/>
  <c r="AE195" i="62" s="1"/>
  <c r="Z187" i="62"/>
  <c r="V185" i="62"/>
  <c r="Y184" i="62"/>
  <c r="AE180" i="62"/>
  <c r="K180" i="62"/>
  <c r="X179" i="62"/>
  <c r="X178" i="62"/>
  <c r="AC177" i="62"/>
  <c r="AC123" i="62"/>
  <c r="N198" i="62"/>
  <c r="Y187" i="62"/>
  <c r="K184" i="62"/>
  <c r="AA177" i="62"/>
  <c r="AB123" i="62"/>
  <c r="V198" i="62"/>
  <c r="Z192" i="62"/>
  <c r="Y177" i="62"/>
  <c r="Y117" i="62"/>
  <c r="K123" i="62"/>
  <c r="AA163" i="62"/>
  <c r="AC195" i="62"/>
  <c r="V187" i="62"/>
  <c r="AB185" i="62"/>
  <c r="H184" i="62"/>
  <c r="Z180" i="62"/>
  <c r="W177" i="62"/>
  <c r="M187" i="62"/>
  <c r="AB104" i="62"/>
  <c r="AA101" i="62"/>
  <c r="Y151" i="62"/>
  <c r="W193" i="62"/>
  <c r="AA192" i="62"/>
  <c r="AE187" i="62"/>
  <c r="W187" i="62"/>
  <c r="Y185" i="62"/>
  <c r="Z184" i="62"/>
  <c r="AC182" i="62"/>
  <c r="M180" i="62"/>
  <c r="Z177" i="62"/>
  <c r="Y176" i="62"/>
  <c r="M193" i="62"/>
  <c r="W192" i="62"/>
  <c r="X188" i="62"/>
  <c r="AC187" i="62"/>
  <c r="N187" i="62"/>
  <c r="W185" i="62"/>
  <c r="N184" i="62"/>
  <c r="Y183" i="62"/>
  <c r="Y182" i="62"/>
  <c r="AB179" i="62"/>
  <c r="X177" i="62"/>
  <c r="K176" i="62"/>
  <c r="N182" i="62"/>
  <c r="AD182" i="62" s="1"/>
  <c r="X117" i="62"/>
  <c r="AB193" i="62"/>
  <c r="Y186" i="62"/>
  <c r="V182" i="62"/>
  <c r="Y109" i="62"/>
  <c r="Y134" i="62"/>
  <c r="AE164" i="62"/>
  <c r="V158" i="62"/>
  <c r="AC151" i="62"/>
  <c r="Z76" i="62"/>
  <c r="V88" i="62"/>
  <c r="W85" i="62"/>
  <c r="V109" i="62"/>
  <c r="N134" i="62"/>
  <c r="AD134" i="62" s="1"/>
  <c r="AA151" i="62"/>
  <c r="Y193" i="62"/>
  <c r="AC184" i="62"/>
  <c r="AB177" i="62"/>
  <c r="Z151" i="62"/>
  <c r="X193" i="62"/>
  <c r="X187" i="62"/>
  <c r="Z185" i="62"/>
  <c r="H185" i="62"/>
  <c r="AE185" i="62" s="1"/>
  <c r="AA184" i="62"/>
  <c r="H179" i="62"/>
  <c r="AE179" i="62" s="1"/>
  <c r="Y167" i="62"/>
  <c r="W196" i="62"/>
  <c r="V191" i="62"/>
  <c r="Y108" i="62"/>
  <c r="W105" i="62"/>
  <c r="AB144" i="62"/>
  <c r="AA128" i="62"/>
  <c r="W167" i="62"/>
  <c r="Y159" i="62"/>
  <c r="K175" i="62"/>
  <c r="AC196" i="62"/>
  <c r="M196" i="62"/>
  <c r="AD195" i="62"/>
  <c r="V193" i="62"/>
  <c r="X192" i="62"/>
  <c r="Z191" i="62"/>
  <c r="K191" i="62"/>
  <c r="AC190" i="62"/>
  <c r="Y188" i="62"/>
  <c r="Z183" i="62"/>
  <c r="K183" i="62"/>
  <c r="M176" i="62"/>
  <c r="W175" i="62"/>
  <c r="AA196" i="62"/>
  <c r="AB195" i="62"/>
  <c r="V195" i="62"/>
  <c r="Z193" i="62"/>
  <c r="K193" i="62"/>
  <c r="AE192" i="62"/>
  <c r="N192" i="62"/>
  <c r="X191" i="62"/>
  <c r="H191" i="62"/>
  <c r="AE191" i="62" s="1"/>
  <c r="Y190" i="62"/>
  <c r="AE188" i="62"/>
  <c r="W188" i="62"/>
  <c r="X186" i="62"/>
  <c r="AB184" i="62"/>
  <c r="M184" i="62"/>
  <c r="X183" i="62"/>
  <c r="H183" i="62"/>
  <c r="N178" i="62"/>
  <c r="AD178" i="62" s="1"/>
  <c r="Y191" i="62"/>
  <c r="AB167" i="62"/>
  <c r="Z165" i="62"/>
  <c r="Z175" i="62"/>
  <c r="Z196" i="62"/>
  <c r="AA195" i="62"/>
  <c r="M195" i="62"/>
  <c r="AC192" i="62"/>
  <c r="M192" i="62"/>
  <c r="W191" i="62"/>
  <c r="N190" i="62"/>
  <c r="AD190" i="62" s="1"/>
  <c r="Y189" i="62"/>
  <c r="AE183" i="62"/>
  <c r="W183" i="62"/>
  <c r="W84" i="62"/>
  <c r="Z116" i="62"/>
  <c r="AA167" i="62"/>
  <c r="K165" i="62"/>
  <c r="K164" i="62"/>
  <c r="Y149" i="62"/>
  <c r="AB175" i="62"/>
  <c r="Y196" i="62"/>
  <c r="Z195" i="62"/>
  <c r="K195" i="62"/>
  <c r="Y194" i="62"/>
  <c r="H193" i="62"/>
  <c r="AE193" i="62" s="1"/>
  <c r="AB192" i="62"/>
  <c r="K192" i="62"/>
  <c r="V190" i="62"/>
  <c r="AC188" i="62"/>
  <c r="M188" i="62"/>
  <c r="H186" i="62"/>
  <c r="AE186" i="62" s="1"/>
  <c r="AD183" i="62"/>
  <c r="N179" i="62"/>
  <c r="AD179" i="62" s="1"/>
  <c r="H178" i="62"/>
  <c r="AE178" i="62" s="1"/>
  <c r="N177" i="62"/>
  <c r="AD177" i="62" s="1"/>
  <c r="W176" i="62"/>
  <c r="M84" i="62"/>
  <c r="X116" i="62"/>
  <c r="Y130" i="62"/>
  <c r="N126" i="62"/>
  <c r="AD126" i="62" s="1"/>
  <c r="Z167" i="62"/>
  <c r="K149" i="62"/>
  <c r="X196" i="62"/>
  <c r="X194" i="62"/>
  <c r="AC191" i="62"/>
  <c r="N191" i="62"/>
  <c r="AD191" i="62" s="1"/>
  <c r="AB188" i="62"/>
  <c r="K188" i="62"/>
  <c r="AC183" i="62"/>
  <c r="N183" i="62"/>
  <c r="V179" i="62"/>
  <c r="K177" i="62"/>
  <c r="M185" i="62"/>
  <c r="X184" i="62"/>
  <c r="AB183" i="62"/>
  <c r="V183" i="62"/>
  <c r="AA179" i="62"/>
  <c r="M179" i="62"/>
  <c r="N176" i="62"/>
  <c r="AD176" i="62" s="1"/>
  <c r="AE196" i="62"/>
  <c r="AB191" i="62"/>
  <c r="AA188" i="62"/>
  <c r="AC144" i="62"/>
  <c r="K131" i="62"/>
  <c r="K127" i="62"/>
  <c r="X167" i="62"/>
  <c r="Y198" i="62"/>
  <c r="H194" i="62"/>
  <c r="AE194" i="62" s="1"/>
  <c r="AC193" i="62"/>
  <c r="Y192" i="62"/>
  <c r="AA191" i="62"/>
  <c r="Z188" i="62"/>
  <c r="W184" i="62"/>
  <c r="AA183" i="62"/>
  <c r="Z179" i="62"/>
  <c r="AC178" i="62"/>
  <c r="V176" i="62"/>
  <c r="AA198" i="62"/>
  <c r="M198" i="62"/>
  <c r="X197" i="62"/>
  <c r="H197" i="62"/>
  <c r="N196" i="62"/>
  <c r="AD196" i="62" s="1"/>
  <c r="W194" i="62"/>
  <c r="AA190" i="62"/>
  <c r="M190" i="62"/>
  <c r="X189" i="62"/>
  <c r="H189" i="62"/>
  <c r="AE189" i="62" s="1"/>
  <c r="N188" i="62"/>
  <c r="AD188" i="62" s="1"/>
  <c r="W186" i="62"/>
  <c r="AA182" i="62"/>
  <c r="M182" i="62"/>
  <c r="X181" i="62"/>
  <c r="H181" i="62"/>
  <c r="AE181" i="62" s="1"/>
  <c r="W178" i="62"/>
  <c r="V177" i="62"/>
  <c r="Z198" i="62"/>
  <c r="K198" i="62"/>
  <c r="AE197" i="62"/>
  <c r="W197" i="62"/>
  <c r="V196" i="62"/>
  <c r="H192" i="62"/>
  <c r="Z190" i="62"/>
  <c r="K190" i="62"/>
  <c r="W189" i="62"/>
  <c r="V188" i="62"/>
  <c r="Z182" i="62"/>
  <c r="K182" i="62"/>
  <c r="W181" i="62"/>
  <c r="AB180" i="62"/>
  <c r="V180" i="62"/>
  <c r="M177" i="62"/>
  <c r="AD197" i="62"/>
  <c r="AC194" i="62"/>
  <c r="N194" i="62"/>
  <c r="AD194" i="62" s="1"/>
  <c r="AC186" i="62"/>
  <c r="N186" i="62"/>
  <c r="AD186" i="62" s="1"/>
  <c r="X198" i="62"/>
  <c r="H198" i="62"/>
  <c r="AC197" i="62"/>
  <c r="N197" i="62"/>
  <c r="K196" i="62"/>
  <c r="AB194" i="62"/>
  <c r="V194" i="62"/>
  <c r="AD192" i="62"/>
  <c r="X190" i="62"/>
  <c r="H190" i="62"/>
  <c r="AE190" i="62" s="1"/>
  <c r="AC189" i="62"/>
  <c r="N189" i="62"/>
  <c r="AD189" i="62" s="1"/>
  <c r="AB186" i="62"/>
  <c r="V186" i="62"/>
  <c r="X182" i="62"/>
  <c r="H182" i="62"/>
  <c r="AE182" i="62" s="1"/>
  <c r="AC181" i="62"/>
  <c r="N181" i="62"/>
  <c r="AD181" i="62" s="1"/>
  <c r="AB178" i="62"/>
  <c r="V178" i="62"/>
  <c r="Y197" i="62"/>
  <c r="AE198" i="62"/>
  <c r="W198" i="62"/>
  <c r="AB197" i="62"/>
  <c r="V197" i="62"/>
  <c r="AA194" i="62"/>
  <c r="M194" i="62"/>
  <c r="W190" i="62"/>
  <c r="AB189" i="62"/>
  <c r="V189" i="62"/>
  <c r="AA186" i="62"/>
  <c r="M186" i="62"/>
  <c r="W182" i="62"/>
  <c r="AB181" i="62"/>
  <c r="V181" i="62"/>
  <c r="AA178" i="62"/>
  <c r="M178" i="62"/>
  <c r="Y181" i="62"/>
  <c r="AD198" i="62"/>
  <c r="AA197" i="62"/>
  <c r="M197" i="62"/>
  <c r="Z194" i="62"/>
  <c r="AA189" i="62"/>
  <c r="M189" i="62"/>
  <c r="Z186" i="62"/>
  <c r="AA181" i="62"/>
  <c r="M181" i="62"/>
  <c r="X180" i="62"/>
  <c r="Z178" i="62"/>
  <c r="Z197" i="62"/>
  <c r="Z189" i="62"/>
  <c r="Z181" i="62"/>
  <c r="H175" i="62"/>
  <c r="X175" i="62"/>
  <c r="Y175" i="62"/>
  <c r="M175" i="62"/>
  <c r="AA175" i="62"/>
  <c r="N175" i="62"/>
  <c r="N109" i="62"/>
  <c r="AD109" i="62" s="1"/>
  <c r="V96" i="62"/>
  <c r="K139" i="62"/>
  <c r="Y132" i="62"/>
  <c r="AB131" i="62"/>
  <c r="AE126" i="62"/>
  <c r="X156" i="62"/>
  <c r="AB151" i="62"/>
  <c r="Z149" i="62"/>
  <c r="AC96" i="62"/>
  <c r="AB96" i="62"/>
  <c r="Z144" i="62"/>
  <c r="M128" i="62"/>
  <c r="K148" i="62"/>
  <c r="W97" i="62"/>
  <c r="Y96" i="62"/>
  <c r="Y144" i="62"/>
  <c r="W148" i="62"/>
  <c r="V168" i="62"/>
  <c r="Z160" i="62"/>
  <c r="Y154" i="62"/>
  <c r="X151" i="62"/>
  <c r="AB74" i="62"/>
  <c r="W107" i="62"/>
  <c r="X96" i="62"/>
  <c r="W144" i="62"/>
  <c r="N166" i="62"/>
  <c r="AD166" i="62" s="1"/>
  <c r="Y160" i="62"/>
  <c r="AB109" i="62"/>
  <c r="N107" i="62"/>
  <c r="AD107" i="62" s="1"/>
  <c r="M144" i="62"/>
  <c r="V166" i="62"/>
  <c r="W160" i="62"/>
  <c r="AB156" i="62"/>
  <c r="H151" i="62"/>
  <c r="AE151" i="62" s="1"/>
  <c r="N96" i="62"/>
  <c r="AD96" i="62" s="1"/>
  <c r="AC131" i="62"/>
  <c r="H112" i="62"/>
  <c r="AE112" i="62" s="1"/>
  <c r="AE171" i="62"/>
  <c r="H168" i="62"/>
  <c r="AE168" i="62" s="1"/>
  <c r="AA164" i="62"/>
  <c r="X163" i="62"/>
  <c r="AA123" i="62"/>
  <c r="AB168" i="62"/>
  <c r="AA110" i="62"/>
  <c r="M109" i="62"/>
  <c r="H127" i="62"/>
  <c r="AE127" i="62" s="1"/>
  <c r="AB126" i="62"/>
  <c r="Z123" i="62"/>
  <c r="AD171" i="62"/>
  <c r="Y168" i="62"/>
  <c r="Y164" i="62"/>
  <c r="W163" i="62"/>
  <c r="Y161" i="62"/>
  <c r="AB152" i="62"/>
  <c r="X171" i="62"/>
  <c r="Y163" i="62"/>
  <c r="Y78" i="62"/>
  <c r="Z110" i="62"/>
  <c r="K144" i="62"/>
  <c r="AB127" i="62"/>
  <c r="AA126" i="62"/>
  <c r="Y123" i="62"/>
  <c r="AC171" i="62"/>
  <c r="N171" i="62"/>
  <c r="X168" i="62"/>
  <c r="X164" i="62"/>
  <c r="X161" i="62"/>
  <c r="N160" i="62"/>
  <c r="AD160" i="62" s="1"/>
  <c r="AA159" i="62"/>
  <c r="AB158" i="62"/>
  <c r="Z157" i="62"/>
  <c r="N156" i="62"/>
  <c r="AD156" i="62" s="1"/>
  <c r="AA155" i="62"/>
  <c r="AA152" i="62"/>
  <c r="H163" i="62"/>
  <c r="AE163" i="62" s="1"/>
  <c r="AC126" i="62"/>
  <c r="W171" i="62"/>
  <c r="X78" i="62"/>
  <c r="AB71" i="62"/>
  <c r="K68" i="62"/>
  <c r="AC88" i="62"/>
  <c r="W110" i="62"/>
  <c r="AC109" i="62"/>
  <c r="H109" i="62"/>
  <c r="AE109" i="62" s="1"/>
  <c r="Y99" i="62"/>
  <c r="Z141" i="62"/>
  <c r="AA135" i="62"/>
  <c r="Z127" i="62"/>
  <c r="Z126" i="62"/>
  <c r="X123" i="62"/>
  <c r="AB171" i="62"/>
  <c r="V171" i="62"/>
  <c r="W168" i="62"/>
  <c r="W164" i="62"/>
  <c r="N163" i="62"/>
  <c r="AD163" i="62" s="1"/>
  <c r="AE160" i="62"/>
  <c r="K160" i="62"/>
  <c r="Z159" i="62"/>
  <c r="N158" i="62"/>
  <c r="AD158" i="62" s="1"/>
  <c r="K157" i="62"/>
  <c r="AC156" i="62"/>
  <c r="M156" i="62"/>
  <c r="Z155" i="62"/>
  <c r="AB153" i="62"/>
  <c r="Z152" i="62"/>
  <c r="AC168" i="62"/>
  <c r="H155" i="62"/>
  <c r="AE155" i="62" s="1"/>
  <c r="AB88" i="62"/>
  <c r="AD84" i="62"/>
  <c r="Y127" i="62"/>
  <c r="Y126" i="62"/>
  <c r="V123" i="62"/>
  <c r="AA171" i="62"/>
  <c r="M171" i="62"/>
  <c r="AC163" i="62"/>
  <c r="V163" i="62"/>
  <c r="N161" i="62"/>
  <c r="AD161" i="62" s="1"/>
  <c r="Y155" i="62"/>
  <c r="Y152" i="62"/>
  <c r="Y171" i="62"/>
  <c r="N88" i="62"/>
  <c r="AD88" i="62" s="1"/>
  <c r="AB84" i="62"/>
  <c r="AC115" i="62"/>
  <c r="AC112" i="62"/>
  <c r="H110" i="62"/>
  <c r="AE110" i="62" s="1"/>
  <c r="AA109" i="62"/>
  <c r="Y142" i="62"/>
  <c r="M129" i="62"/>
  <c r="X127" i="62"/>
  <c r="W126" i="62"/>
  <c r="M123" i="62"/>
  <c r="Z171" i="62"/>
  <c r="K171" i="62"/>
  <c r="N168" i="62"/>
  <c r="AD168" i="62" s="1"/>
  <c r="M164" i="62"/>
  <c r="AB163" i="62"/>
  <c r="M163" i="62"/>
  <c r="K161" i="62"/>
  <c r="AA160" i="62"/>
  <c r="Z156" i="62"/>
  <c r="H156" i="62"/>
  <c r="AE156" i="62" s="1"/>
  <c r="X155" i="62"/>
  <c r="W152" i="62"/>
  <c r="AC136" i="62"/>
  <c r="V69" i="62"/>
  <c r="Y114" i="62"/>
  <c r="N144" i="62"/>
  <c r="Z143" i="62"/>
  <c r="Z142" i="62"/>
  <c r="K136" i="62"/>
  <c r="AC135" i="62"/>
  <c r="M131" i="62"/>
  <c r="W129" i="62"/>
  <c r="Y128" i="62"/>
  <c r="Y124" i="62"/>
  <c r="K169" i="62"/>
  <c r="H167" i="62"/>
  <c r="AE167" i="62" s="1"/>
  <c r="Y166" i="62"/>
  <c r="AC153" i="62"/>
  <c r="K153" i="62"/>
  <c r="Z150" i="62"/>
  <c r="K150" i="62"/>
  <c r="K76" i="62"/>
  <c r="V116" i="62"/>
  <c r="AD110" i="62"/>
  <c r="X109" i="62"/>
  <c r="Y105" i="62"/>
  <c r="W99" i="62"/>
  <c r="W142" i="62"/>
  <c r="AA136" i="62"/>
  <c r="H136" i="62"/>
  <c r="AE136" i="62" s="1"/>
  <c r="Z135" i="62"/>
  <c r="V148" i="62"/>
  <c r="AC169" i="62"/>
  <c r="H169" i="62"/>
  <c r="AE169" i="62" s="1"/>
  <c r="W155" i="62"/>
  <c r="Z153" i="62"/>
  <c r="X150" i="62"/>
  <c r="Y150" i="62"/>
  <c r="Y106" i="62"/>
  <c r="N142" i="62"/>
  <c r="AD142" i="62" s="1"/>
  <c r="K141" i="62"/>
  <c r="Z136" i="62"/>
  <c r="W135" i="62"/>
  <c r="AB133" i="62"/>
  <c r="AA131" i="62"/>
  <c r="Z169" i="62"/>
  <c r="X159" i="62"/>
  <c r="Y153" i="62"/>
  <c r="W150" i="62"/>
  <c r="AC69" i="62"/>
  <c r="K85" i="62"/>
  <c r="H94" i="62"/>
  <c r="H116" i="62"/>
  <c r="K106" i="62"/>
  <c r="K142" i="62"/>
  <c r="Y136" i="62"/>
  <c r="K135" i="62"/>
  <c r="K133" i="62"/>
  <c r="Z131" i="62"/>
  <c r="V126" i="62"/>
  <c r="W123" i="62"/>
  <c r="Z148" i="62"/>
  <c r="Y169" i="62"/>
  <c r="AA168" i="62"/>
  <c r="M168" i="62"/>
  <c r="V167" i="62"/>
  <c r="Z164" i="62"/>
  <c r="Z163" i="62"/>
  <c r="Y162" i="62"/>
  <c r="AC161" i="62"/>
  <c r="H161" i="62"/>
  <c r="AE161" i="62" s="1"/>
  <c r="AC160" i="62"/>
  <c r="V160" i="62"/>
  <c r="W159" i="62"/>
  <c r="AA156" i="62"/>
  <c r="K156" i="62"/>
  <c r="AC155" i="62"/>
  <c r="N155" i="62"/>
  <c r="AD155" i="62" s="1"/>
  <c r="W153" i="62"/>
  <c r="M152" i="62"/>
  <c r="W151" i="62"/>
  <c r="Z69" i="62"/>
  <c r="X136" i="62"/>
  <c r="X131" i="62"/>
  <c r="K126" i="62"/>
  <c r="AB148" i="62"/>
  <c r="X169" i="62"/>
  <c r="Z168" i="62"/>
  <c r="M167" i="62"/>
  <c r="Z161" i="62"/>
  <c r="AB160" i="62"/>
  <c r="M160" i="62"/>
  <c r="V159" i="62"/>
  <c r="AC158" i="62"/>
  <c r="AB155" i="62"/>
  <c r="V155" i="62"/>
  <c r="K152" i="62"/>
  <c r="K151" i="62"/>
  <c r="AC150" i="62"/>
  <c r="N150" i="62"/>
  <c r="AD150" i="62" s="1"/>
  <c r="Y74" i="62"/>
  <c r="Y69" i="62"/>
  <c r="W94" i="62"/>
  <c r="Y113" i="62"/>
  <c r="AB112" i="62"/>
  <c r="M110" i="62"/>
  <c r="V108" i="62"/>
  <c r="AB102" i="62"/>
  <c r="AB142" i="62"/>
  <c r="AA139" i="62"/>
  <c r="W136" i="62"/>
  <c r="N131" i="62"/>
  <c r="AD131" i="62" s="1"/>
  <c r="AA129" i="62"/>
  <c r="N123" i="62"/>
  <c r="AD123" i="62" s="1"/>
  <c r="K167" i="62"/>
  <c r="AC166" i="62"/>
  <c r="M155" i="62"/>
  <c r="AE153" i="62"/>
  <c r="N153" i="62"/>
  <c r="AD153" i="62" s="1"/>
  <c r="AB150" i="62"/>
  <c r="V150" i="62"/>
  <c r="Y79" i="62"/>
  <c r="V74" i="62"/>
  <c r="N87" i="62"/>
  <c r="AD87" i="62" s="1"/>
  <c r="X94" i="62"/>
  <c r="AB116" i="62"/>
  <c r="W113" i="62"/>
  <c r="K102" i="62"/>
  <c r="AA142" i="62"/>
  <c r="Z139" i="62"/>
  <c r="N136" i="62"/>
  <c r="AD136" i="62" s="1"/>
  <c r="V131" i="62"/>
  <c r="Y129" i="62"/>
  <c r="N169" i="62"/>
  <c r="AD169" i="62" s="1"/>
  <c r="AB166" i="62"/>
  <c r="AB159" i="62"/>
  <c r="H159" i="62"/>
  <c r="AE159" i="62" s="1"/>
  <c r="Y158" i="62"/>
  <c r="V153" i="62"/>
  <c r="AA150" i="62"/>
  <c r="M150" i="62"/>
  <c r="H162" i="62"/>
  <c r="AE162" i="62" s="1"/>
  <c r="Y157" i="62"/>
  <c r="AE170" i="62"/>
  <c r="W170" i="62"/>
  <c r="AB169" i="62"/>
  <c r="V169" i="62"/>
  <c r="AD167" i="62"/>
  <c r="AA166" i="62"/>
  <c r="M166" i="62"/>
  <c r="X165" i="62"/>
  <c r="H165" i="62"/>
  <c r="AC164" i="62"/>
  <c r="N164" i="62"/>
  <c r="AD164" i="62" s="1"/>
  <c r="W162" i="62"/>
  <c r="AB161" i="62"/>
  <c r="V161" i="62"/>
  <c r="AA158" i="62"/>
  <c r="M158" i="62"/>
  <c r="X157" i="62"/>
  <c r="H157" i="62"/>
  <c r="AE157" i="62" s="1"/>
  <c r="W154" i="62"/>
  <c r="X149" i="62"/>
  <c r="H149" i="62"/>
  <c r="AE149" i="62" s="1"/>
  <c r="Y170" i="62"/>
  <c r="AD170" i="62"/>
  <c r="AA169" i="62"/>
  <c r="M169" i="62"/>
  <c r="AC167" i="62"/>
  <c r="Z166" i="62"/>
  <c r="K166" i="62"/>
  <c r="AE165" i="62"/>
  <c r="W165" i="62"/>
  <c r="AB164" i="62"/>
  <c r="V164" i="62"/>
  <c r="AA161" i="62"/>
  <c r="M161" i="62"/>
  <c r="X160" i="62"/>
  <c r="AC159" i="62"/>
  <c r="N159" i="62"/>
  <c r="AD159" i="62" s="1"/>
  <c r="Z158" i="62"/>
  <c r="K158" i="62"/>
  <c r="W157" i="62"/>
  <c r="AA153" i="62"/>
  <c r="M153" i="62"/>
  <c r="X152" i="62"/>
  <c r="H152" i="62"/>
  <c r="AE152" i="62" s="1"/>
  <c r="N151" i="62"/>
  <c r="AD151" i="62" s="1"/>
  <c r="W149" i="62"/>
  <c r="H170" i="62"/>
  <c r="AC170" i="62"/>
  <c r="N170" i="62"/>
  <c r="AD165" i="62"/>
  <c r="AC162" i="62"/>
  <c r="N162" i="62"/>
  <c r="AD162" i="62" s="1"/>
  <c r="AC154" i="62"/>
  <c r="N154" i="62"/>
  <c r="AD154" i="62" s="1"/>
  <c r="V151" i="62"/>
  <c r="AB170" i="62"/>
  <c r="V170" i="62"/>
  <c r="X166" i="62"/>
  <c r="H166" i="62"/>
  <c r="AE166" i="62" s="1"/>
  <c r="AC165" i="62"/>
  <c r="N165" i="62"/>
  <c r="AB162" i="62"/>
  <c r="V162" i="62"/>
  <c r="M159" i="62"/>
  <c r="X158" i="62"/>
  <c r="H158" i="62"/>
  <c r="AE158" i="62" s="1"/>
  <c r="AC157" i="62"/>
  <c r="N157" i="62"/>
  <c r="AD157" i="62" s="1"/>
  <c r="AB154" i="62"/>
  <c r="V154" i="62"/>
  <c r="AC149" i="62"/>
  <c r="N149" i="62"/>
  <c r="AD149" i="62" s="1"/>
  <c r="X170" i="62"/>
  <c r="X162" i="62"/>
  <c r="X154" i="62"/>
  <c r="AA170" i="62"/>
  <c r="M170" i="62"/>
  <c r="W166" i="62"/>
  <c r="AB165" i="62"/>
  <c r="V165" i="62"/>
  <c r="AA162" i="62"/>
  <c r="M162" i="62"/>
  <c r="W158" i="62"/>
  <c r="AB157" i="62"/>
  <c r="V157" i="62"/>
  <c r="AA154" i="62"/>
  <c r="M154" i="62"/>
  <c r="X153" i="62"/>
  <c r="AC152" i="62"/>
  <c r="N152" i="62"/>
  <c r="AD152" i="62" s="1"/>
  <c r="AB149" i="62"/>
  <c r="V149" i="62"/>
  <c r="Y165" i="62"/>
  <c r="H154" i="62"/>
  <c r="AE154" i="62" s="1"/>
  <c r="Z170" i="62"/>
  <c r="AA165" i="62"/>
  <c r="Z162" i="62"/>
  <c r="AA157" i="62"/>
  <c r="Z154" i="62"/>
  <c r="AA149" i="62"/>
  <c r="H148" i="62"/>
  <c r="X148" i="62"/>
  <c r="Y148" i="62"/>
  <c r="M148" i="62"/>
  <c r="AA148" i="62"/>
  <c r="N148" i="62"/>
  <c r="Y137" i="62"/>
  <c r="V110" i="62"/>
  <c r="Y101" i="62"/>
  <c r="H101" i="62"/>
  <c r="AE101" i="62" s="1"/>
  <c r="Y143" i="62"/>
  <c r="H143" i="62"/>
  <c r="V141" i="62"/>
  <c r="N139" i="62"/>
  <c r="AD139" i="62" s="1"/>
  <c r="X137" i="62"/>
  <c r="H137" i="62"/>
  <c r="AE137" i="62" s="1"/>
  <c r="V134" i="62"/>
  <c r="Z133" i="62"/>
  <c r="Z129" i="62"/>
  <c r="K129" i="62"/>
  <c r="AC128" i="62"/>
  <c r="K128" i="62"/>
  <c r="AC127" i="62"/>
  <c r="V127" i="62"/>
  <c r="W124" i="62"/>
  <c r="H87" i="62"/>
  <c r="AE87" i="62" s="1"/>
  <c r="AA84" i="62"/>
  <c r="W117" i="62"/>
  <c r="X101" i="62"/>
  <c r="X143" i="62"/>
  <c r="Y140" i="62"/>
  <c r="AC139" i="62"/>
  <c r="V139" i="62"/>
  <c r="W137" i="62"/>
  <c r="N135" i="62"/>
  <c r="AD135" i="62" s="1"/>
  <c r="Y133" i="62"/>
  <c r="W80" i="62"/>
  <c r="AA74" i="62"/>
  <c r="M72" i="62"/>
  <c r="K69" i="62"/>
  <c r="Y88" i="62"/>
  <c r="Y84" i="62"/>
  <c r="M117" i="62"/>
  <c r="Y116" i="62"/>
  <c r="AB110" i="62"/>
  <c r="K110" i="62"/>
  <c r="X108" i="62"/>
  <c r="AC107" i="62"/>
  <c r="Z106" i="62"/>
  <c r="AC104" i="62"/>
  <c r="AA102" i="62"/>
  <c r="W101" i="62"/>
  <c r="N99" i="62"/>
  <c r="AD99" i="62" s="1"/>
  <c r="W121" i="62"/>
  <c r="W143" i="62"/>
  <c r="W140" i="62"/>
  <c r="AB139" i="62"/>
  <c r="M139" i="62"/>
  <c r="AB135" i="62"/>
  <c r="V135" i="62"/>
  <c r="V133" i="62"/>
  <c r="X129" i="62"/>
  <c r="H129" i="62"/>
  <c r="AE129" i="62" s="1"/>
  <c r="Z128" i="62"/>
  <c r="AB125" i="62"/>
  <c r="Y75" i="62"/>
  <c r="AC87" i="62"/>
  <c r="X84" i="62"/>
  <c r="Y102" i="62"/>
  <c r="AE143" i="62"/>
  <c r="AC137" i="62"/>
  <c r="N137" i="62"/>
  <c r="AD137" i="62" s="1"/>
  <c r="Z125" i="62"/>
  <c r="AB87" i="62"/>
  <c r="X102" i="62"/>
  <c r="N101" i="62"/>
  <c r="AD101" i="62" s="1"/>
  <c r="AE99" i="62"/>
  <c r="AD143" i="62"/>
  <c r="N143" i="62"/>
  <c r="AB137" i="62"/>
  <c r="V137" i="62"/>
  <c r="X128" i="62"/>
  <c r="Y125" i="62"/>
  <c r="M74" i="62"/>
  <c r="AB69" i="62"/>
  <c r="X87" i="62"/>
  <c r="Z85" i="62"/>
  <c r="AB83" i="62"/>
  <c r="AC117" i="62"/>
  <c r="K116" i="62"/>
  <c r="Y115" i="62"/>
  <c r="M113" i="62"/>
  <c r="Y110" i="62"/>
  <c r="H108" i="62"/>
  <c r="AE108" i="62" s="1"/>
  <c r="W102" i="62"/>
  <c r="AC101" i="62"/>
  <c r="V101" i="62"/>
  <c r="AC143" i="62"/>
  <c r="V143" i="62"/>
  <c r="V142" i="62"/>
  <c r="Y139" i="62"/>
  <c r="H139" i="62"/>
  <c r="AE139" i="62" s="1"/>
  <c r="AA137" i="62"/>
  <c r="M137" i="62"/>
  <c r="Y135" i="62"/>
  <c r="H135" i="62"/>
  <c r="AE135" i="62" s="1"/>
  <c r="AC129" i="62"/>
  <c r="N129" i="62"/>
  <c r="AD129" i="62" s="1"/>
  <c r="W128" i="62"/>
  <c r="W127" i="62"/>
  <c r="V125" i="62"/>
  <c r="W87" i="62"/>
  <c r="Y85" i="62"/>
  <c r="AE84" i="62"/>
  <c r="V84" i="62"/>
  <c r="Y83" i="62"/>
  <c r="AB117" i="62"/>
  <c r="X110" i="62"/>
  <c r="H104" i="62"/>
  <c r="AE104" i="62" s="1"/>
  <c r="M102" i="62"/>
  <c r="AB101" i="62"/>
  <c r="M101" i="62"/>
  <c r="K100" i="62"/>
  <c r="AC99" i="62"/>
  <c r="AA144" i="62"/>
  <c r="AB143" i="62"/>
  <c r="K143" i="62"/>
  <c r="AC142" i="62"/>
  <c r="M142" i="62"/>
  <c r="AB141" i="62"/>
  <c r="X139" i="62"/>
  <c r="Z137" i="62"/>
  <c r="M136" i="62"/>
  <c r="X135" i="62"/>
  <c r="W134" i="62"/>
  <c r="Y131" i="62"/>
  <c r="H131" i="62"/>
  <c r="AE131" i="62" s="1"/>
  <c r="AB129" i="62"/>
  <c r="N128" i="62"/>
  <c r="AD128" i="62" s="1"/>
  <c r="K125" i="62"/>
  <c r="AA138" i="62"/>
  <c r="V144" i="62"/>
  <c r="AA141" i="62"/>
  <c r="M141" i="62"/>
  <c r="X140" i="62"/>
  <c r="H140" i="62"/>
  <c r="AE140" i="62" s="1"/>
  <c r="Z138" i="62"/>
  <c r="K138" i="62"/>
  <c r="AB136" i="62"/>
  <c r="V136" i="62"/>
  <c r="AA133" i="62"/>
  <c r="M133" i="62"/>
  <c r="X132" i="62"/>
  <c r="H132" i="62"/>
  <c r="AE132" i="62" s="1"/>
  <c r="Z130" i="62"/>
  <c r="K130" i="62"/>
  <c r="AB128" i="62"/>
  <c r="V128" i="62"/>
  <c r="AA125" i="62"/>
  <c r="M125" i="62"/>
  <c r="X124" i="62"/>
  <c r="H124" i="62"/>
  <c r="AE124" i="62" s="1"/>
  <c r="Z122" i="62"/>
  <c r="K122" i="62"/>
  <c r="X138" i="62"/>
  <c r="X130" i="62"/>
  <c r="H130" i="62"/>
  <c r="AE130" i="62" s="1"/>
  <c r="X122" i="62"/>
  <c r="H122" i="62"/>
  <c r="AE122" i="62" s="1"/>
  <c r="Y141" i="62"/>
  <c r="X141" i="62"/>
  <c r="H141" i="62"/>
  <c r="AE141" i="62" s="1"/>
  <c r="AC140" i="62"/>
  <c r="N140" i="62"/>
  <c r="AD140" i="62" s="1"/>
  <c r="AE138" i="62"/>
  <c r="W138" i="62"/>
  <c r="AA134" i="62"/>
  <c r="M134" i="62"/>
  <c r="X133" i="62"/>
  <c r="H133" i="62"/>
  <c r="AC132" i="62"/>
  <c r="N132" i="62"/>
  <c r="AD132" i="62" s="1"/>
  <c r="W130" i="62"/>
  <c r="M126" i="62"/>
  <c r="X125" i="62"/>
  <c r="H125" i="62"/>
  <c r="AE125" i="62" s="1"/>
  <c r="AC124" i="62"/>
  <c r="N124" i="62"/>
  <c r="AD124" i="62" s="1"/>
  <c r="W122" i="62"/>
  <c r="Y138" i="62"/>
  <c r="Y122" i="62"/>
  <c r="H138" i="62"/>
  <c r="X144" i="62"/>
  <c r="H144" i="62"/>
  <c r="AE144" i="62" s="1"/>
  <c r="W141" i="62"/>
  <c r="AB140" i="62"/>
  <c r="V140" i="62"/>
  <c r="AD138" i="62"/>
  <c r="Z134" i="62"/>
  <c r="K134" i="62"/>
  <c r="AE133" i="62"/>
  <c r="W133" i="62"/>
  <c r="AB132" i="62"/>
  <c r="V132" i="62"/>
  <c r="H128" i="62"/>
  <c r="AE128" i="62" s="1"/>
  <c r="W125" i="62"/>
  <c r="AB124" i="62"/>
  <c r="V124" i="62"/>
  <c r="AD141" i="62"/>
  <c r="AA140" i="62"/>
  <c r="M140" i="62"/>
  <c r="AC138" i="62"/>
  <c r="N138" i="62"/>
  <c r="AD133" i="62"/>
  <c r="AA132" i="62"/>
  <c r="M132" i="62"/>
  <c r="AC130" i="62"/>
  <c r="N130" i="62"/>
  <c r="AD130" i="62" s="1"/>
  <c r="AD125" i="62"/>
  <c r="AA124" i="62"/>
  <c r="M124" i="62"/>
  <c r="AC122" i="62"/>
  <c r="N122" i="62"/>
  <c r="AD122" i="62" s="1"/>
  <c r="AD144" i="62"/>
  <c r="AA143" i="62"/>
  <c r="X142" i="62"/>
  <c r="AC141" i="62"/>
  <c r="Z140" i="62"/>
  <c r="AB138" i="62"/>
  <c r="V138" i="62"/>
  <c r="X134" i="62"/>
  <c r="AC133" i="62"/>
  <c r="Z132" i="62"/>
  <c r="AB130" i="62"/>
  <c r="V130" i="62"/>
  <c r="AA127" i="62"/>
  <c r="X126" i="62"/>
  <c r="AC125" i="62"/>
  <c r="Z124" i="62"/>
  <c r="AB122" i="62"/>
  <c r="V122" i="62"/>
  <c r="AA130" i="62"/>
  <c r="AA122" i="62"/>
  <c r="H121" i="62"/>
  <c r="X121" i="62"/>
  <c r="Y121" i="62"/>
  <c r="K121" i="62"/>
  <c r="Z121" i="62"/>
  <c r="M121" i="62"/>
  <c r="AA121" i="62"/>
  <c r="V121" i="62"/>
  <c r="AB121" i="62"/>
  <c r="N121" i="62"/>
  <c r="X98" i="62"/>
  <c r="N78" i="62"/>
  <c r="AD78" i="62" s="1"/>
  <c r="Z77" i="62"/>
  <c r="Z71" i="62"/>
  <c r="X89" i="62"/>
  <c r="AA88" i="62"/>
  <c r="M88" i="62"/>
  <c r="V87" i="62"/>
  <c r="AC86" i="62"/>
  <c r="V83" i="62"/>
  <c r="N117" i="62"/>
  <c r="W115" i="62"/>
  <c r="W114" i="62"/>
  <c r="Y112" i="62"/>
  <c r="W109" i="62"/>
  <c r="K108" i="62"/>
  <c r="Y107" i="62"/>
  <c r="X106" i="62"/>
  <c r="H106" i="62"/>
  <c r="Y104" i="62"/>
  <c r="H100" i="62"/>
  <c r="AE100" i="62" s="1"/>
  <c r="W98" i="62"/>
  <c r="V78" i="62"/>
  <c r="N77" i="62"/>
  <c r="AD77" i="62" s="1"/>
  <c r="Y71" i="62"/>
  <c r="W89" i="62"/>
  <c r="Z88" i="62"/>
  <c r="K88" i="62"/>
  <c r="AB86" i="62"/>
  <c r="AE117" i="62"/>
  <c r="V117" i="62"/>
  <c r="N115" i="62"/>
  <c r="AD115" i="62" s="1"/>
  <c r="X112" i="62"/>
  <c r="AE106" i="62"/>
  <c r="W106" i="62"/>
  <c r="X104" i="62"/>
  <c r="Z89" i="62"/>
  <c r="Y98" i="62"/>
  <c r="Y89" i="62"/>
  <c r="AE89" i="62"/>
  <c r="AC114" i="62"/>
  <c r="N114" i="62"/>
  <c r="AD114" i="62" s="1"/>
  <c r="AD106" i="62"/>
  <c r="AC98" i="62"/>
  <c r="N98" i="62"/>
  <c r="AD98" i="62" s="1"/>
  <c r="AA71" i="62"/>
  <c r="H89" i="62"/>
  <c r="H78" i="62"/>
  <c r="AE78" i="62" s="1"/>
  <c r="AD89" i="62"/>
  <c r="N89" i="62"/>
  <c r="X88" i="62"/>
  <c r="H88" i="62"/>
  <c r="AE88" i="62" s="1"/>
  <c r="N86" i="62"/>
  <c r="AD86" i="62" s="1"/>
  <c r="AB114" i="62"/>
  <c r="V114" i="62"/>
  <c r="N112" i="62"/>
  <c r="AD112" i="62" s="1"/>
  <c r="AB108" i="62"/>
  <c r="AC106" i="62"/>
  <c r="N106" i="62"/>
  <c r="N104" i="62"/>
  <c r="AD104" i="62" s="1"/>
  <c r="Z100" i="62"/>
  <c r="AB98" i="62"/>
  <c r="V98" i="62"/>
  <c r="X114" i="62"/>
  <c r="AC78" i="62"/>
  <c r="V71" i="62"/>
  <c r="Y90" i="62"/>
  <c r="AC89" i="62"/>
  <c r="M89" i="62"/>
  <c r="W88" i="62"/>
  <c r="Y87" i="62"/>
  <c r="V86" i="62"/>
  <c r="K94" i="62"/>
  <c r="AA117" i="62"/>
  <c r="H117" i="62"/>
  <c r="AA114" i="62"/>
  <c r="M114" i="62"/>
  <c r="V112" i="62"/>
  <c r="Z108" i="62"/>
  <c r="AB106" i="62"/>
  <c r="V106" i="62"/>
  <c r="V104" i="62"/>
  <c r="Z102" i="62"/>
  <c r="H102" i="62"/>
  <c r="AE102" i="62" s="1"/>
  <c r="Y100" i="62"/>
  <c r="AA98" i="62"/>
  <c r="M98" i="62"/>
  <c r="Y97" i="62"/>
  <c r="H114" i="62"/>
  <c r="AE114" i="62" s="1"/>
  <c r="W71" i="62"/>
  <c r="Z86" i="62"/>
  <c r="AA80" i="62"/>
  <c r="AB78" i="62"/>
  <c r="AC71" i="62"/>
  <c r="K71" i="62"/>
  <c r="AA89" i="62"/>
  <c r="K89" i="62"/>
  <c r="K86" i="62"/>
  <c r="Z114" i="62"/>
  <c r="AA106" i="62"/>
  <c r="X100" i="62"/>
  <c r="Z98" i="62"/>
  <c r="K98" i="62"/>
  <c r="X97" i="62"/>
  <c r="X113" i="62"/>
  <c r="H113" i="62"/>
  <c r="AE113" i="62" s="1"/>
  <c r="Z111" i="62"/>
  <c r="K111" i="62"/>
  <c r="X105" i="62"/>
  <c r="H105" i="62"/>
  <c r="AE105" i="62" s="1"/>
  <c r="Z103" i="62"/>
  <c r="K103" i="62"/>
  <c r="H97" i="62"/>
  <c r="AE97" i="62" s="1"/>
  <c r="Z95" i="62"/>
  <c r="K95" i="62"/>
  <c r="Y111" i="62"/>
  <c r="Y103" i="62"/>
  <c r="Z117" i="62"/>
  <c r="K117" i="62"/>
  <c r="AE116" i="62"/>
  <c r="W116" i="62"/>
  <c r="AB115" i="62"/>
  <c r="V115" i="62"/>
  <c r="AA112" i="62"/>
  <c r="M112" i="62"/>
  <c r="X111" i="62"/>
  <c r="H111" i="62"/>
  <c r="AC110" i="62"/>
  <c r="Z109" i="62"/>
  <c r="K109" i="62"/>
  <c r="W108" i="62"/>
  <c r="AB107" i="62"/>
  <c r="V107" i="62"/>
  <c r="AA104" i="62"/>
  <c r="M104" i="62"/>
  <c r="X103" i="62"/>
  <c r="H103" i="62"/>
  <c r="AE103" i="62" s="1"/>
  <c r="AC102" i="62"/>
  <c r="N102" i="62"/>
  <c r="AD102" i="62" s="1"/>
  <c r="Z101" i="62"/>
  <c r="W100" i="62"/>
  <c r="AB99" i="62"/>
  <c r="V99" i="62"/>
  <c r="AA96" i="62"/>
  <c r="M96" i="62"/>
  <c r="X95" i="62"/>
  <c r="H95" i="62"/>
  <c r="AE95" i="62" s="1"/>
  <c r="Y95" i="62"/>
  <c r="AD116" i="62"/>
  <c r="AA115" i="62"/>
  <c r="M115" i="62"/>
  <c r="AC113" i="62"/>
  <c r="N113" i="62"/>
  <c r="AD113" i="62" s="1"/>
  <c r="Z112" i="62"/>
  <c r="K112" i="62"/>
  <c r="AE111" i="62"/>
  <c r="W111" i="62"/>
  <c r="AA107" i="62"/>
  <c r="M107" i="62"/>
  <c r="AC105" i="62"/>
  <c r="N105" i="62"/>
  <c r="AD105" i="62" s="1"/>
  <c r="Z104" i="62"/>
  <c r="K104" i="62"/>
  <c r="W103" i="62"/>
  <c r="AA99" i="62"/>
  <c r="M99" i="62"/>
  <c r="AC97" i="62"/>
  <c r="N97" i="62"/>
  <c r="AD97" i="62" s="1"/>
  <c r="Z96" i="62"/>
  <c r="K96" i="62"/>
  <c r="W95" i="62"/>
  <c r="AC116" i="62"/>
  <c r="N116" i="62"/>
  <c r="Z115" i="62"/>
  <c r="K115" i="62"/>
  <c r="AB113" i="62"/>
  <c r="V113" i="62"/>
  <c r="AD111" i="62"/>
  <c r="AC108" i="62"/>
  <c r="N108" i="62"/>
  <c r="AD108" i="62" s="1"/>
  <c r="Z107" i="62"/>
  <c r="K107" i="62"/>
  <c r="AB105" i="62"/>
  <c r="V105" i="62"/>
  <c r="AC100" i="62"/>
  <c r="N100" i="62"/>
  <c r="AD100" i="62" s="1"/>
  <c r="Z99" i="62"/>
  <c r="K99" i="62"/>
  <c r="AB97" i="62"/>
  <c r="V97" i="62"/>
  <c r="AA113" i="62"/>
  <c r="AC111" i="62"/>
  <c r="N111" i="62"/>
  <c r="AA105" i="62"/>
  <c r="M105" i="62"/>
  <c r="AC103" i="62"/>
  <c r="N103" i="62"/>
  <c r="AD103" i="62" s="1"/>
  <c r="AB100" i="62"/>
  <c r="V100" i="62"/>
  <c r="AA97" i="62"/>
  <c r="M97" i="62"/>
  <c r="H96" i="62"/>
  <c r="AE96" i="62" s="1"/>
  <c r="AC95" i="62"/>
  <c r="N95" i="62"/>
  <c r="AD95" i="62" s="1"/>
  <c r="AD117" i="62"/>
  <c r="AA116" i="62"/>
  <c r="X115" i="62"/>
  <c r="Z113" i="62"/>
  <c r="AB111" i="62"/>
  <c r="V111" i="62"/>
  <c r="AA108" i="62"/>
  <c r="X107" i="62"/>
  <c r="Z105" i="62"/>
  <c r="AB103" i="62"/>
  <c r="V103" i="62"/>
  <c r="AA100" i="62"/>
  <c r="X99" i="62"/>
  <c r="Z97" i="62"/>
  <c r="AB95" i="62"/>
  <c r="V95" i="62"/>
  <c r="AA111" i="62"/>
  <c r="AA103" i="62"/>
  <c r="AA95" i="62"/>
  <c r="Y94" i="62"/>
  <c r="Z94" i="62"/>
  <c r="M94" i="62"/>
  <c r="AA94" i="62"/>
  <c r="V94" i="62"/>
  <c r="AB94" i="62"/>
  <c r="N94" i="62"/>
  <c r="X90" i="62"/>
  <c r="H90" i="62"/>
  <c r="AA83" i="62"/>
  <c r="M83" i="62"/>
  <c r="AE90" i="62"/>
  <c r="W90" i="62"/>
  <c r="AB89" i="62"/>
  <c r="AA86" i="62"/>
  <c r="M86" i="62"/>
  <c r="X85" i="62"/>
  <c r="H85" i="62"/>
  <c r="AE85" i="62" s="1"/>
  <c r="AC84" i="62"/>
  <c r="N84" i="62"/>
  <c r="Z83" i="62"/>
  <c r="K83" i="62"/>
  <c r="Y86" i="62"/>
  <c r="X83" i="62"/>
  <c r="AB90" i="62"/>
  <c r="V90" i="62"/>
  <c r="AA87" i="62"/>
  <c r="M87" i="62"/>
  <c r="X86" i="62"/>
  <c r="H86" i="62"/>
  <c r="AE86" i="62" s="1"/>
  <c r="AC85" i="62"/>
  <c r="N85" i="62"/>
  <c r="AD85" i="62" s="1"/>
  <c r="Z84" i="62"/>
  <c r="K84" i="62"/>
  <c r="W83" i="62"/>
  <c r="AC90" i="62"/>
  <c r="N90" i="62"/>
  <c r="H83" i="62"/>
  <c r="AE83" i="62" s="1"/>
  <c r="AA90" i="62"/>
  <c r="M90" i="62"/>
  <c r="Z87" i="62"/>
  <c r="W86" i="62"/>
  <c r="AB85" i="62"/>
  <c r="V85" i="62"/>
  <c r="AD83" i="62"/>
  <c r="AD90" i="62"/>
  <c r="Z90" i="62"/>
  <c r="AA85" i="62"/>
  <c r="AC83" i="62"/>
  <c r="N80" i="62"/>
  <c r="AD80" i="62" s="1"/>
  <c r="W75" i="62"/>
  <c r="AD79" i="62"/>
  <c r="AB82" i="62"/>
  <c r="AC80" i="62"/>
  <c r="K80" i="62"/>
  <c r="AC79" i="62"/>
  <c r="N79" i="62"/>
  <c r="W78" i="62"/>
  <c r="K77" i="62"/>
  <c r="AC75" i="62"/>
  <c r="N75" i="62"/>
  <c r="AD75" i="62" s="1"/>
  <c r="Y72" i="62"/>
  <c r="X71" i="62"/>
  <c r="H71" i="62"/>
  <c r="AE71" i="62" s="1"/>
  <c r="Y70" i="62"/>
  <c r="N69" i="62"/>
  <c r="AD69" i="62" s="1"/>
  <c r="Z68" i="62"/>
  <c r="AA82" i="62"/>
  <c r="AB79" i="62"/>
  <c r="AB75" i="62"/>
  <c r="V75" i="62"/>
  <c r="V82" i="62"/>
  <c r="Z80" i="62"/>
  <c r="AA79" i="62"/>
  <c r="M79" i="62"/>
  <c r="AC77" i="62"/>
  <c r="AA75" i="62"/>
  <c r="M75" i="62"/>
  <c r="W70" i="62"/>
  <c r="V79" i="62"/>
  <c r="W72" i="62"/>
  <c r="X70" i="62"/>
  <c r="M82" i="62"/>
  <c r="Y80" i="62"/>
  <c r="Z79" i="62"/>
  <c r="K79" i="62"/>
  <c r="AB77" i="62"/>
  <c r="Z75" i="62"/>
  <c r="K75" i="62"/>
  <c r="AE72" i="62"/>
  <c r="N72" i="62"/>
  <c r="AD72" i="62" s="1"/>
  <c r="N71" i="62"/>
  <c r="AD71" i="62" s="1"/>
  <c r="N70" i="62"/>
  <c r="AD70" i="62" s="1"/>
  <c r="X79" i="62"/>
  <c r="H79" i="62"/>
  <c r="Y77" i="62"/>
  <c r="X75" i="62"/>
  <c r="H75" i="62"/>
  <c r="AE75" i="62" s="1"/>
  <c r="AC72" i="62"/>
  <c r="K72" i="62"/>
  <c r="H70" i="62"/>
  <c r="AE70" i="62" s="1"/>
  <c r="AE79" i="62"/>
  <c r="W79" i="62"/>
  <c r="AA72" i="62"/>
  <c r="M80" i="62"/>
  <c r="V77" i="62"/>
  <c r="Z72" i="62"/>
  <c r="AC70" i="62"/>
  <c r="Z82" i="62"/>
  <c r="K82" i="62"/>
  <c r="W81" i="62"/>
  <c r="AB80" i="62"/>
  <c r="V80" i="62"/>
  <c r="AA77" i="62"/>
  <c r="M77" i="62"/>
  <c r="X76" i="62"/>
  <c r="H76" i="62"/>
  <c r="AE76" i="62" s="1"/>
  <c r="Z74" i="62"/>
  <c r="K74" i="62"/>
  <c r="W73" i="62"/>
  <c r="AB72" i="62"/>
  <c r="V72" i="62"/>
  <c r="AA69" i="62"/>
  <c r="M69" i="62"/>
  <c r="X68" i="62"/>
  <c r="H68" i="62"/>
  <c r="AE68" i="62" s="1"/>
  <c r="Y73" i="62"/>
  <c r="H73" i="62"/>
  <c r="AE73" i="62" s="1"/>
  <c r="Y68" i="62"/>
  <c r="Y82" i="62"/>
  <c r="W76" i="62"/>
  <c r="W68" i="62"/>
  <c r="Y76" i="62"/>
  <c r="X82" i="62"/>
  <c r="H82" i="62"/>
  <c r="AE82" i="62" s="1"/>
  <c r="AC81" i="62"/>
  <c r="N81" i="62"/>
  <c r="AD81" i="62" s="1"/>
  <c r="X74" i="62"/>
  <c r="H74" i="62"/>
  <c r="AE74" i="62" s="1"/>
  <c r="AC73" i="62"/>
  <c r="N73" i="62"/>
  <c r="AD73" i="62" s="1"/>
  <c r="AB70" i="62"/>
  <c r="V70" i="62"/>
  <c r="H81" i="62"/>
  <c r="AE81" i="62" s="1"/>
  <c r="W82" i="62"/>
  <c r="AB81" i="62"/>
  <c r="V81" i="62"/>
  <c r="AA78" i="62"/>
  <c r="M78" i="62"/>
  <c r="X77" i="62"/>
  <c r="H77" i="62"/>
  <c r="AE77" i="62" s="1"/>
  <c r="AC76" i="62"/>
  <c r="N76" i="62"/>
  <c r="AD76" i="62" s="1"/>
  <c r="W74" i="62"/>
  <c r="AB73" i="62"/>
  <c r="V73" i="62"/>
  <c r="AA70" i="62"/>
  <c r="M70" i="62"/>
  <c r="X69" i="62"/>
  <c r="H69" i="62"/>
  <c r="AE69" i="62" s="1"/>
  <c r="AC68" i="62"/>
  <c r="N68" i="62"/>
  <c r="AD68" i="62" s="1"/>
  <c r="Y81" i="62"/>
  <c r="X81" i="62"/>
  <c r="X73" i="62"/>
  <c r="AD82" i="62"/>
  <c r="AA81" i="62"/>
  <c r="M81" i="62"/>
  <c r="X80" i="62"/>
  <c r="Z78" i="62"/>
  <c r="W77" i="62"/>
  <c r="AB76" i="62"/>
  <c r="V76" i="62"/>
  <c r="AD74" i="62"/>
  <c r="AA73" i="62"/>
  <c r="M73" i="62"/>
  <c r="X72" i="62"/>
  <c r="Z70" i="62"/>
  <c r="AB68" i="62"/>
  <c r="V68" i="62"/>
  <c r="AC82" i="62"/>
  <c r="Z81" i="62"/>
  <c r="AA76" i="62"/>
  <c r="AC74" i="62"/>
  <c r="Z73" i="62"/>
  <c r="AA68" i="62"/>
  <c r="Z67" i="62"/>
  <c r="M67" i="62"/>
  <c r="AA67" i="62"/>
  <c r="X67" i="62"/>
  <c r="K67" i="62"/>
  <c r="V67" i="62"/>
  <c r="AB67" i="62"/>
  <c r="W67" i="62"/>
  <c r="H67" i="62"/>
  <c r="Y67" i="62"/>
  <c r="N67" i="62"/>
  <c r="W40" i="62"/>
  <c r="H40" i="62"/>
  <c r="X40" i="62"/>
  <c r="Y40" i="62"/>
  <c r="K40" i="62"/>
  <c r="Z40" i="62"/>
  <c r="M40" i="62"/>
  <c r="AA40" i="62"/>
  <c r="V40" i="62"/>
  <c r="AB40" i="62"/>
  <c r="N40" i="62"/>
  <c r="S41" i="48"/>
  <c r="S33" i="48"/>
  <c r="S22" i="48"/>
  <c r="S14" i="48"/>
  <c r="R119" i="62" s="1"/>
  <c r="U40" i="48"/>
  <c r="U36" i="48"/>
  <c r="U32" i="48"/>
  <c r="U28" i="48"/>
  <c r="U21" i="48"/>
  <c r="U17" i="48"/>
  <c r="U13" i="48"/>
  <c r="U39" i="48"/>
  <c r="U35" i="48"/>
  <c r="U31" i="48"/>
  <c r="U20" i="48"/>
  <c r="T281" i="62" s="1"/>
  <c r="U16" i="48"/>
  <c r="U12" i="48"/>
  <c r="U38" i="48"/>
  <c r="U34" i="48"/>
  <c r="U30" i="48"/>
  <c r="U23" i="48"/>
  <c r="U19" i="48"/>
  <c r="U15" i="48"/>
  <c r="T146" i="62" s="1"/>
  <c r="U11" i="48"/>
  <c r="T57" i="60" l="1"/>
  <c r="T92" i="62"/>
  <c r="T42" i="60"/>
  <c r="T65" i="62"/>
  <c r="T38" i="62"/>
  <c r="T27" i="60"/>
  <c r="T200" i="62"/>
  <c r="T117" i="60"/>
  <c r="T87" i="60"/>
  <c r="T72" i="60"/>
  <c r="AZ20" i="35"/>
  <c r="AZ19" i="35" s="1"/>
  <c r="AZ18" i="35" s="1"/>
  <c r="AZ17" i="35" s="1"/>
  <c r="AZ16" i="35" s="1"/>
  <c r="AZ15" i="35" s="1"/>
  <c r="AZ14" i="35" s="1"/>
  <c r="AZ13" i="35" s="1"/>
  <c r="AZ12" i="35" s="1"/>
  <c r="AZ11" i="35" s="1"/>
  <c r="AZ10" i="35" s="1"/>
  <c r="AZ9" i="35" s="1"/>
  <c r="AY20" i="35"/>
  <c r="AY19" i="35" s="1"/>
  <c r="AY18" i="35" s="1"/>
  <c r="AY17" i="35" s="1"/>
  <c r="AY16" i="35" s="1"/>
  <c r="AY15" i="35" s="1"/>
  <c r="AY14" i="35" s="1"/>
  <c r="AY13" i="35" s="1"/>
  <c r="AY12" i="35" s="1"/>
  <c r="AY11" i="35" s="1"/>
  <c r="AY10" i="35" s="1"/>
  <c r="AY9" i="35" s="1"/>
  <c r="C392" i="62" l="1"/>
  <c r="E392" i="62"/>
  <c r="F392" i="62"/>
  <c r="G392" i="62" s="1"/>
  <c r="J392" i="62"/>
  <c r="V392" i="62" s="1"/>
  <c r="C393" i="62"/>
  <c r="E393" i="62"/>
  <c r="F393" i="62"/>
  <c r="G393" i="62" s="1"/>
  <c r="J393" i="62"/>
  <c r="H393" i="62" s="1"/>
  <c r="C394" i="62"/>
  <c r="E394" i="62"/>
  <c r="F394" i="62"/>
  <c r="G394" i="62" s="1"/>
  <c r="J394" i="62"/>
  <c r="V394" i="62" s="1"/>
  <c r="C395" i="62"/>
  <c r="E395" i="62"/>
  <c r="F395" i="62"/>
  <c r="G395" i="62" s="1"/>
  <c r="J395" i="62"/>
  <c r="H395" i="62" s="1"/>
  <c r="C396" i="62"/>
  <c r="E396" i="62"/>
  <c r="F396" i="62"/>
  <c r="G396" i="62" s="1"/>
  <c r="J396" i="62"/>
  <c r="V396" i="62" s="1"/>
  <c r="C397" i="62"/>
  <c r="E397" i="62"/>
  <c r="F397" i="62"/>
  <c r="G397" i="62" s="1"/>
  <c r="J397" i="62"/>
  <c r="H397" i="62" s="1"/>
  <c r="C398" i="62"/>
  <c r="E398" i="62"/>
  <c r="F398" i="62"/>
  <c r="G398" i="62" s="1"/>
  <c r="J398" i="62"/>
  <c r="V398" i="62" s="1"/>
  <c r="C399" i="62"/>
  <c r="E399" i="62"/>
  <c r="F399" i="62"/>
  <c r="G399" i="62" s="1"/>
  <c r="J399" i="62"/>
  <c r="H399" i="62" s="1"/>
  <c r="C400" i="62"/>
  <c r="E400" i="62"/>
  <c r="F400" i="62"/>
  <c r="G400" i="62" s="1"/>
  <c r="J400" i="62"/>
  <c r="V400" i="62" s="1"/>
  <c r="C401" i="62"/>
  <c r="E401" i="62"/>
  <c r="F401" i="62"/>
  <c r="G401" i="62" s="1"/>
  <c r="J401" i="62"/>
  <c r="H401" i="62" s="1"/>
  <c r="C402" i="62"/>
  <c r="E402" i="62"/>
  <c r="F402" i="62"/>
  <c r="G402" i="62" s="1"/>
  <c r="J402" i="62"/>
  <c r="V402" i="62" s="1"/>
  <c r="C403" i="62"/>
  <c r="E403" i="62"/>
  <c r="F403" i="62"/>
  <c r="G403" i="62" s="1"/>
  <c r="J403" i="62"/>
  <c r="H403" i="62" s="1"/>
  <c r="C404" i="62"/>
  <c r="E404" i="62"/>
  <c r="F404" i="62"/>
  <c r="G404" i="62" s="1"/>
  <c r="J404" i="62"/>
  <c r="V404" i="62" s="1"/>
  <c r="C405" i="62"/>
  <c r="E405" i="62"/>
  <c r="F405" i="62"/>
  <c r="G405" i="62" s="1"/>
  <c r="J405" i="62"/>
  <c r="H405" i="62" s="1"/>
  <c r="C406" i="62"/>
  <c r="E406" i="62"/>
  <c r="F406" i="62"/>
  <c r="G406" i="62" s="1"/>
  <c r="J406" i="62"/>
  <c r="V406" i="62" s="1"/>
  <c r="C407" i="62"/>
  <c r="E407" i="62"/>
  <c r="F407" i="62"/>
  <c r="G407" i="62" s="1"/>
  <c r="J407" i="62"/>
  <c r="M407" i="62" s="1"/>
  <c r="C408" i="62"/>
  <c r="E408" i="62"/>
  <c r="F408" i="62"/>
  <c r="G408" i="62" s="1"/>
  <c r="J408" i="62"/>
  <c r="N408" i="62" s="1"/>
  <c r="C409" i="62"/>
  <c r="E409" i="62"/>
  <c r="F409" i="62"/>
  <c r="G409" i="62" s="1"/>
  <c r="J409" i="62"/>
  <c r="M409" i="62" s="1"/>
  <c r="C410" i="62"/>
  <c r="E410" i="62"/>
  <c r="F410" i="62"/>
  <c r="G410" i="62" s="1"/>
  <c r="J410" i="62"/>
  <c r="N410" i="62" s="1"/>
  <c r="C411" i="62"/>
  <c r="E411" i="62"/>
  <c r="F411" i="62"/>
  <c r="G411" i="62" s="1"/>
  <c r="J411" i="62"/>
  <c r="M411" i="62" s="1"/>
  <c r="C412" i="62"/>
  <c r="E412" i="62"/>
  <c r="F412" i="62"/>
  <c r="G412" i="62" s="1"/>
  <c r="J412" i="62"/>
  <c r="N412" i="62" s="1"/>
  <c r="C413" i="62"/>
  <c r="E413" i="62"/>
  <c r="F413" i="62"/>
  <c r="G413" i="62" s="1"/>
  <c r="J413" i="62"/>
  <c r="M413" i="62" s="1"/>
  <c r="C414" i="62"/>
  <c r="E414" i="62"/>
  <c r="F414" i="62"/>
  <c r="G414" i="62" s="1"/>
  <c r="J414" i="62"/>
  <c r="N414" i="62" s="1"/>
  <c r="J391" i="62"/>
  <c r="AA391" i="62" s="1"/>
  <c r="F391" i="62"/>
  <c r="G391" i="62" s="1"/>
  <c r="E391" i="62"/>
  <c r="C391" i="62"/>
  <c r="C364" i="62"/>
  <c r="E364" i="62"/>
  <c r="F364" i="62"/>
  <c r="G364" i="62" s="1"/>
  <c r="J364" i="62"/>
  <c r="V364" i="62" s="1"/>
  <c r="C365" i="62"/>
  <c r="E365" i="62"/>
  <c r="F365" i="62"/>
  <c r="G365" i="62" s="1"/>
  <c r="J365" i="62"/>
  <c r="H365" i="62" s="1"/>
  <c r="C366" i="62"/>
  <c r="E366" i="62"/>
  <c r="F366" i="62"/>
  <c r="G366" i="62" s="1"/>
  <c r="J366" i="62"/>
  <c r="V366" i="62" s="1"/>
  <c r="Z413" i="62" l="1"/>
  <c r="AC413" i="62"/>
  <c r="K410" i="62"/>
  <c r="Z403" i="62"/>
  <c r="Y394" i="62"/>
  <c r="Y393" i="62"/>
  <c r="AC401" i="62"/>
  <c r="Z393" i="62"/>
  <c r="AD411" i="62"/>
  <c r="Z408" i="62"/>
  <c r="N411" i="62"/>
  <c r="K408" i="62"/>
  <c r="Y399" i="62"/>
  <c r="K411" i="62"/>
  <c r="Y404" i="62"/>
  <c r="Z411" i="62"/>
  <c r="X411" i="62"/>
  <c r="Y410" i="62"/>
  <c r="K402" i="62"/>
  <c r="Z399" i="62"/>
  <c r="N399" i="62"/>
  <c r="X413" i="62"/>
  <c r="Z414" i="62"/>
  <c r="H411" i="62"/>
  <c r="K399" i="62"/>
  <c r="AD399" i="62"/>
  <c r="H413" i="62"/>
  <c r="Z402" i="62"/>
  <c r="AC399" i="62"/>
  <c r="N395" i="62"/>
  <c r="Z392" i="62"/>
  <c r="K413" i="62"/>
  <c r="K407" i="62"/>
  <c r="AD403" i="62"/>
  <c r="Z401" i="62"/>
  <c r="K397" i="62"/>
  <c r="AD393" i="62"/>
  <c r="Y392" i="62"/>
  <c r="AD405" i="62"/>
  <c r="Z404" i="62"/>
  <c r="AC403" i="62"/>
  <c r="AD395" i="62"/>
  <c r="Z405" i="62"/>
  <c r="AC395" i="62"/>
  <c r="AD413" i="62"/>
  <c r="AC411" i="62"/>
  <c r="AD409" i="62"/>
  <c r="K404" i="62"/>
  <c r="Y403" i="62"/>
  <c r="Z395" i="62"/>
  <c r="K394" i="62"/>
  <c r="Z409" i="62"/>
  <c r="N405" i="62"/>
  <c r="K403" i="62"/>
  <c r="Y364" i="62"/>
  <c r="Z406" i="62"/>
  <c r="N365" i="62"/>
  <c r="K364" i="62"/>
  <c r="Z410" i="62"/>
  <c r="AC409" i="62"/>
  <c r="H409" i="62"/>
  <c r="N407" i="62"/>
  <c r="K406" i="62"/>
  <c r="Y405" i="62"/>
  <c r="AD401" i="62"/>
  <c r="N397" i="62"/>
  <c r="K396" i="62"/>
  <c r="Y395" i="62"/>
  <c r="Z394" i="62"/>
  <c r="AC393" i="62"/>
  <c r="K414" i="62"/>
  <c r="Y413" i="62"/>
  <c r="X409" i="62"/>
  <c r="AC407" i="62"/>
  <c r="H407" i="62"/>
  <c r="K405" i="62"/>
  <c r="Y401" i="62"/>
  <c r="Z400" i="62"/>
  <c r="AD397" i="62"/>
  <c r="K395" i="62"/>
  <c r="K392" i="62"/>
  <c r="Y409" i="62"/>
  <c r="AD365" i="62"/>
  <c r="Z407" i="62"/>
  <c r="N403" i="62"/>
  <c r="K400" i="62"/>
  <c r="Z398" i="62"/>
  <c r="AC397" i="62"/>
  <c r="N393" i="62"/>
  <c r="Z366" i="62"/>
  <c r="AC365" i="62"/>
  <c r="Z412" i="62"/>
  <c r="N409" i="62"/>
  <c r="Y407" i="62"/>
  <c r="N401" i="62"/>
  <c r="Y398" i="62"/>
  <c r="Z397" i="62"/>
  <c r="AD407" i="62"/>
  <c r="K366" i="62"/>
  <c r="Y365" i="62"/>
  <c r="Z364" i="62"/>
  <c r="N413" i="62"/>
  <c r="K412" i="62"/>
  <c r="Y411" i="62"/>
  <c r="K409" i="62"/>
  <c r="X407" i="62"/>
  <c r="AC405" i="62"/>
  <c r="K401" i="62"/>
  <c r="K398" i="62"/>
  <c r="Y397" i="62"/>
  <c r="Z396" i="62"/>
  <c r="Y396" i="62"/>
  <c r="AB414" i="62"/>
  <c r="V414" i="62"/>
  <c r="AB412" i="62"/>
  <c r="V412" i="62"/>
  <c r="AB410" i="62"/>
  <c r="V410" i="62"/>
  <c r="AB408" i="62"/>
  <c r="V408" i="62"/>
  <c r="AA414" i="62"/>
  <c r="M414" i="62"/>
  <c r="AE413" i="62"/>
  <c r="W413" i="62"/>
  <c r="AA412" i="62"/>
  <c r="M412" i="62"/>
  <c r="AE411" i="62"/>
  <c r="W411" i="62"/>
  <c r="AA410" i="62"/>
  <c r="M410" i="62"/>
  <c r="AE409" i="62"/>
  <c r="W409" i="62"/>
  <c r="AA408" i="62"/>
  <c r="M408" i="62"/>
  <c r="AE407" i="62"/>
  <c r="W407" i="62"/>
  <c r="AA406" i="62"/>
  <c r="M406" i="62"/>
  <c r="AE405" i="62"/>
  <c r="W405" i="62"/>
  <c r="AA404" i="62"/>
  <c r="M404" i="62"/>
  <c r="AE403" i="62"/>
  <c r="W403" i="62"/>
  <c r="AA402" i="62"/>
  <c r="M402" i="62"/>
  <c r="AE401" i="62"/>
  <c r="W401" i="62"/>
  <c r="AA400" i="62"/>
  <c r="M400" i="62"/>
  <c r="AE399" i="62"/>
  <c r="W399" i="62"/>
  <c r="AA398" i="62"/>
  <c r="M398" i="62"/>
  <c r="AE397" i="62"/>
  <c r="W397" i="62"/>
  <c r="AA396" i="62"/>
  <c r="M396" i="62"/>
  <c r="AE395" i="62"/>
  <c r="W395" i="62"/>
  <c r="AA394" i="62"/>
  <c r="M394" i="62"/>
  <c r="AE393" i="62"/>
  <c r="W393" i="62"/>
  <c r="AA392" i="62"/>
  <c r="M392" i="62"/>
  <c r="Y414" i="62"/>
  <c r="Y412" i="62"/>
  <c r="Y408" i="62"/>
  <c r="Y400" i="62"/>
  <c r="X414" i="62"/>
  <c r="H414" i="62"/>
  <c r="AB413" i="62"/>
  <c r="V413" i="62"/>
  <c r="X412" i="62"/>
  <c r="H412" i="62"/>
  <c r="AB411" i="62"/>
  <c r="V411" i="62"/>
  <c r="X410" i="62"/>
  <c r="H410" i="62"/>
  <c r="AB409" i="62"/>
  <c r="V409" i="62"/>
  <c r="X408" i="62"/>
  <c r="H408" i="62"/>
  <c r="AB407" i="62"/>
  <c r="V407" i="62"/>
  <c r="X406" i="62"/>
  <c r="H406" i="62"/>
  <c r="AB405" i="62"/>
  <c r="V405" i="62"/>
  <c r="X404" i="62"/>
  <c r="H404" i="62"/>
  <c r="AB403" i="62"/>
  <c r="V403" i="62"/>
  <c r="X402" i="62"/>
  <c r="H402" i="62"/>
  <c r="AB401" i="62"/>
  <c r="V401" i="62"/>
  <c r="X400" i="62"/>
  <c r="H400" i="62"/>
  <c r="AB399" i="62"/>
  <c r="V399" i="62"/>
  <c r="X398" i="62"/>
  <c r="H398" i="62"/>
  <c r="AB397" i="62"/>
  <c r="V397" i="62"/>
  <c r="X396" i="62"/>
  <c r="H396" i="62"/>
  <c r="AB395" i="62"/>
  <c r="V395" i="62"/>
  <c r="X394" i="62"/>
  <c r="H394" i="62"/>
  <c r="AB393" i="62"/>
  <c r="V393" i="62"/>
  <c r="X392" i="62"/>
  <c r="H392" i="62"/>
  <c r="AE414" i="62"/>
  <c r="W414" i="62"/>
  <c r="AA413" i="62"/>
  <c r="AE412" i="62"/>
  <c r="W412" i="62"/>
  <c r="AA411" i="62"/>
  <c r="AE410" i="62"/>
  <c r="W410" i="62"/>
  <c r="AA409" i="62"/>
  <c r="AE408" i="62"/>
  <c r="W408" i="62"/>
  <c r="AA407" i="62"/>
  <c r="AE406" i="62"/>
  <c r="W406" i="62"/>
  <c r="AA405" i="62"/>
  <c r="M405" i="62"/>
  <c r="AE404" i="62"/>
  <c r="W404" i="62"/>
  <c r="AA403" i="62"/>
  <c r="M403" i="62"/>
  <c r="AE402" i="62"/>
  <c r="W402" i="62"/>
  <c r="AA401" i="62"/>
  <c r="M401" i="62"/>
  <c r="AE400" i="62"/>
  <c r="W400" i="62"/>
  <c r="AA399" i="62"/>
  <c r="M399" i="62"/>
  <c r="AE398" i="62"/>
  <c r="W398" i="62"/>
  <c r="AA397" i="62"/>
  <c r="M397" i="62"/>
  <c r="AE396" i="62"/>
  <c r="W396" i="62"/>
  <c r="AA395" i="62"/>
  <c r="M395" i="62"/>
  <c r="AE394" i="62"/>
  <c r="W394" i="62"/>
  <c r="AA393" i="62"/>
  <c r="M393" i="62"/>
  <c r="AE392" i="62"/>
  <c r="W392" i="62"/>
  <c r="Y406" i="62"/>
  <c r="AD414" i="62"/>
  <c r="AD412" i="62"/>
  <c r="AD410" i="62"/>
  <c r="AD408" i="62"/>
  <c r="AD406" i="62"/>
  <c r="AD404" i="62"/>
  <c r="AD402" i="62"/>
  <c r="AD400" i="62"/>
  <c r="AD398" i="62"/>
  <c r="AD396" i="62"/>
  <c r="AD394" i="62"/>
  <c r="K393" i="62"/>
  <c r="AD392" i="62"/>
  <c r="Y402" i="62"/>
  <c r="AC414" i="62"/>
  <c r="AC412" i="62"/>
  <c r="AC410" i="62"/>
  <c r="AC408" i="62"/>
  <c r="AC406" i="62"/>
  <c r="N406" i="62"/>
  <c r="AC404" i="62"/>
  <c r="N404" i="62"/>
  <c r="AC402" i="62"/>
  <c r="N402" i="62"/>
  <c r="AC400" i="62"/>
  <c r="N400" i="62"/>
  <c r="AC398" i="62"/>
  <c r="N398" i="62"/>
  <c r="AC396" i="62"/>
  <c r="N396" i="62"/>
  <c r="AC394" i="62"/>
  <c r="N394" i="62"/>
  <c r="AC392" i="62"/>
  <c r="N392" i="62"/>
  <c r="AB406" i="62"/>
  <c r="X405" i="62"/>
  <c r="AB404" i="62"/>
  <c r="X403" i="62"/>
  <c r="AB402" i="62"/>
  <c r="X401" i="62"/>
  <c r="AB400" i="62"/>
  <c r="X399" i="62"/>
  <c r="AB398" i="62"/>
  <c r="X397" i="62"/>
  <c r="AB396" i="62"/>
  <c r="X395" i="62"/>
  <c r="AB394" i="62"/>
  <c r="X393" i="62"/>
  <c r="AB392" i="62"/>
  <c r="V391" i="62"/>
  <c r="N391" i="62"/>
  <c r="AC391" i="62"/>
  <c r="W391" i="62"/>
  <c r="AB391" i="62"/>
  <c r="H391" i="62"/>
  <c r="X391" i="62"/>
  <c r="Y391" i="62"/>
  <c r="K391" i="62"/>
  <c r="Z391" i="62"/>
  <c r="M391" i="62"/>
  <c r="AA366" i="62"/>
  <c r="M366" i="62"/>
  <c r="AE365" i="62"/>
  <c r="W365" i="62"/>
  <c r="AA364" i="62"/>
  <c r="M364" i="62"/>
  <c r="X366" i="62"/>
  <c r="H366" i="62"/>
  <c r="AB365" i="62"/>
  <c r="V365" i="62"/>
  <c r="X364" i="62"/>
  <c r="H364" i="62"/>
  <c r="Y366" i="62"/>
  <c r="AA365" i="62"/>
  <c r="M365" i="62"/>
  <c r="AE364" i="62"/>
  <c r="W364" i="62"/>
  <c r="AE366" i="62"/>
  <c r="W366" i="62"/>
  <c r="AD366" i="62"/>
  <c r="Z365" i="62"/>
  <c r="K365" i="62"/>
  <c r="AD364" i="62"/>
  <c r="AC364" i="62"/>
  <c r="N364" i="62"/>
  <c r="AC366" i="62"/>
  <c r="N366" i="62"/>
  <c r="AB366" i="62"/>
  <c r="X365" i="62"/>
  <c r="AB364" i="62"/>
  <c r="AD391" i="62"/>
  <c r="AE391" i="62"/>
  <c r="B35" i="46" l="1"/>
  <c r="C35" i="46"/>
  <c r="D35" i="46" s="1"/>
  <c r="G35" i="46"/>
  <c r="W35" i="46"/>
  <c r="Y35" i="46"/>
  <c r="Q35" i="46"/>
  <c r="B36" i="46"/>
  <c r="C36" i="46"/>
  <c r="D36" i="46" s="1"/>
  <c r="G36" i="46"/>
  <c r="I36" i="46" s="1"/>
  <c r="W36" i="46"/>
  <c r="Y36" i="46"/>
  <c r="Q36" i="46"/>
  <c r="B37" i="46"/>
  <c r="C37" i="46"/>
  <c r="D37" i="46" s="1"/>
  <c r="G37" i="46"/>
  <c r="W37" i="46"/>
  <c r="Y37" i="46"/>
  <c r="Q37" i="46"/>
  <c r="B38" i="46"/>
  <c r="C38" i="46"/>
  <c r="D38" i="46" s="1"/>
  <c r="G38" i="46"/>
  <c r="W38" i="46"/>
  <c r="Y38" i="46"/>
  <c r="Q38" i="46"/>
  <c r="B70" i="16"/>
  <c r="C70" i="16"/>
  <c r="E70" i="16"/>
  <c r="G70" i="16"/>
  <c r="I70" i="16"/>
  <c r="K70" i="16"/>
  <c r="P70" i="16"/>
  <c r="R70" i="16"/>
  <c r="T70" i="16"/>
  <c r="V70" i="16"/>
  <c r="W70" i="16"/>
  <c r="X70" i="16"/>
  <c r="Y70" i="16"/>
  <c r="AC70" i="16"/>
  <c r="AD70" i="16"/>
  <c r="AE70" i="16"/>
  <c r="B71" i="16"/>
  <c r="C71" i="16"/>
  <c r="E71" i="16"/>
  <c r="G71" i="16"/>
  <c r="I71" i="16"/>
  <c r="K71" i="16"/>
  <c r="P71" i="16"/>
  <c r="R71" i="16"/>
  <c r="T71" i="16"/>
  <c r="V71" i="16"/>
  <c r="W71" i="16"/>
  <c r="X71" i="16"/>
  <c r="Y71" i="16"/>
  <c r="AC71" i="16"/>
  <c r="AD71" i="16"/>
  <c r="AE71" i="16"/>
  <c r="V10" i="16"/>
  <c r="W10" i="16"/>
  <c r="X10" i="16"/>
  <c r="Y10" i="16"/>
  <c r="Z10" i="16"/>
  <c r="AA10" i="16"/>
  <c r="AB10" i="16"/>
  <c r="AC10" i="16"/>
  <c r="AD10" i="16"/>
  <c r="AE10" i="16"/>
  <c r="AA38" i="46" l="1"/>
  <c r="I38" i="46"/>
  <c r="E35" i="46"/>
  <c r="AL35" i="46" s="1"/>
  <c r="I35" i="46"/>
  <c r="AA37" i="46"/>
  <c r="I37" i="46"/>
  <c r="AI35" i="46"/>
  <c r="AX9" i="35"/>
  <c r="AX10" i="35" s="1"/>
  <c r="AX11" i="35" s="1"/>
  <c r="AX12" i="35" s="1"/>
  <c r="AX13" i="35" s="1"/>
  <c r="AX14" i="35" s="1"/>
  <c r="AX15" i="35" s="1"/>
  <c r="AX16" i="35" s="1"/>
  <c r="AX17" i="35" s="1"/>
  <c r="AX18" i="35" s="1"/>
  <c r="AX19" i="35" s="1"/>
  <c r="AX20" i="35" s="1"/>
  <c r="O49" i="65"/>
  <c r="AW9" i="35"/>
  <c r="AW10" i="35" s="1"/>
  <c r="AW11" i="35" s="1"/>
  <c r="AW12" i="35" s="1"/>
  <c r="AW13" i="35" s="1"/>
  <c r="AW14" i="35" s="1"/>
  <c r="AW15" i="35" s="1"/>
  <c r="AW16" i="35" s="1"/>
  <c r="AW17" i="35" s="1"/>
  <c r="AW18" i="35" s="1"/>
  <c r="AW19" i="35" s="1"/>
  <c r="AW20" i="35" s="1"/>
  <c r="AG71" i="16"/>
  <c r="J10" i="16"/>
  <c r="AD35" i="46"/>
  <c r="AK35" i="46"/>
  <c r="AH35" i="46"/>
  <c r="AG35" i="46"/>
  <c r="AH38" i="46"/>
  <c r="J11" i="16"/>
  <c r="AD38" i="46"/>
  <c r="E38" i="46"/>
  <c r="AL38" i="46" s="1"/>
  <c r="AC38" i="46"/>
  <c r="AE38" i="46"/>
  <c r="AI38" i="46"/>
  <c r="AK37" i="46"/>
  <c r="AF70" i="16"/>
  <c r="AD37" i="46"/>
  <c r="AG70" i="16"/>
  <c r="AK38" i="46"/>
  <c r="AG38" i="46"/>
  <c r="AA35" i="46"/>
  <c r="AI37" i="46"/>
  <c r="AC36" i="46"/>
  <c r="E36" i="46"/>
  <c r="AL36" i="46" s="1"/>
  <c r="AH37" i="46"/>
  <c r="AA36" i="46"/>
  <c r="AE35" i="46"/>
  <c r="AD36" i="46"/>
  <c r="AG37" i="46"/>
  <c r="AK36" i="46"/>
  <c r="AE37" i="46"/>
  <c r="AI36" i="46"/>
  <c r="AC35" i="46"/>
  <c r="AH36" i="46"/>
  <c r="AC37" i="46"/>
  <c r="E37" i="46"/>
  <c r="AL37" i="46" s="1"/>
  <c r="AG36" i="46"/>
  <c r="AE36" i="46"/>
  <c r="AF71" i="16"/>
  <c r="T2" i="61"/>
  <c r="B43" i="62" l="1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A36" i="46" l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B41" i="16" l="1"/>
  <c r="C41" i="16"/>
  <c r="E41" i="16"/>
  <c r="G41" i="16"/>
  <c r="I41" i="16"/>
  <c r="K41" i="16"/>
  <c r="P41" i="16"/>
  <c r="R41" i="16"/>
  <c r="T41" i="16"/>
  <c r="V41" i="16"/>
  <c r="W41" i="16"/>
  <c r="X41" i="16"/>
  <c r="Y41" i="16"/>
  <c r="AC41" i="16"/>
  <c r="AD41" i="16"/>
  <c r="AE41" i="16"/>
  <c r="B68" i="16"/>
  <c r="C68" i="16"/>
  <c r="E68" i="16"/>
  <c r="G68" i="16"/>
  <c r="I68" i="16"/>
  <c r="K68" i="16"/>
  <c r="P68" i="16"/>
  <c r="R68" i="16"/>
  <c r="T68" i="16"/>
  <c r="V68" i="16"/>
  <c r="W68" i="16"/>
  <c r="X68" i="16"/>
  <c r="Y68" i="16"/>
  <c r="AC68" i="16"/>
  <c r="AD68" i="16"/>
  <c r="AE68" i="16"/>
  <c r="B69" i="16"/>
  <c r="C69" i="16"/>
  <c r="E69" i="16"/>
  <c r="G69" i="16"/>
  <c r="I69" i="16"/>
  <c r="K69" i="16"/>
  <c r="P69" i="16"/>
  <c r="R69" i="16"/>
  <c r="T69" i="16"/>
  <c r="V69" i="16"/>
  <c r="W69" i="16"/>
  <c r="X69" i="16"/>
  <c r="Y69" i="16"/>
  <c r="AC69" i="16"/>
  <c r="AD69" i="16"/>
  <c r="AE69" i="16"/>
  <c r="AG68" i="16" l="1"/>
  <c r="AG41" i="16"/>
  <c r="AF68" i="16"/>
  <c r="AG69" i="16"/>
  <c r="AF69" i="16"/>
  <c r="AF41" i="16"/>
  <c r="G39" i="46"/>
  <c r="I39" i="46" s="1"/>
  <c r="W39" i="46"/>
  <c r="Y39" i="46"/>
  <c r="Q39" i="46"/>
  <c r="G40" i="46"/>
  <c r="I40" i="46" s="1"/>
  <c r="W40" i="46"/>
  <c r="Y40" i="46"/>
  <c r="Q40" i="46"/>
  <c r="G41" i="46"/>
  <c r="I41" i="46" s="1"/>
  <c r="W41" i="46"/>
  <c r="Y41" i="46"/>
  <c r="Q41" i="46"/>
  <c r="G42" i="46"/>
  <c r="I42" i="46" s="1"/>
  <c r="W42" i="46"/>
  <c r="Y42" i="46"/>
  <c r="Q42" i="46"/>
  <c r="G43" i="46"/>
  <c r="I43" i="46" s="1"/>
  <c r="W43" i="46"/>
  <c r="Y43" i="46"/>
  <c r="Q43" i="46"/>
  <c r="G44" i="46"/>
  <c r="I44" i="46" s="1"/>
  <c r="W44" i="46"/>
  <c r="Y44" i="46"/>
  <c r="Q44" i="46"/>
  <c r="G45" i="46"/>
  <c r="I45" i="46" s="1"/>
  <c r="W45" i="46"/>
  <c r="Y45" i="46"/>
  <c r="Q45" i="46"/>
  <c r="G46" i="46"/>
  <c r="I46" i="46" s="1"/>
  <c r="W46" i="46"/>
  <c r="Y46" i="46"/>
  <c r="Q46" i="46"/>
  <c r="G47" i="46"/>
  <c r="I47" i="46" s="1"/>
  <c r="W47" i="46"/>
  <c r="Y47" i="46"/>
  <c r="Q47" i="46"/>
  <c r="G48" i="46"/>
  <c r="I48" i="46" s="1"/>
  <c r="W48" i="46"/>
  <c r="Y48" i="46"/>
  <c r="Q48" i="46"/>
  <c r="G49" i="46"/>
  <c r="I49" i="46" s="1"/>
  <c r="W49" i="46"/>
  <c r="Y49" i="46"/>
  <c r="Q49" i="46"/>
  <c r="G50" i="46"/>
  <c r="I50" i="46" s="1"/>
  <c r="W50" i="46"/>
  <c r="Y50" i="46"/>
  <c r="Q50" i="46"/>
  <c r="G51" i="46"/>
  <c r="I51" i="46" s="1"/>
  <c r="W51" i="46"/>
  <c r="Y51" i="46"/>
  <c r="Q51" i="46"/>
  <c r="G52" i="46"/>
  <c r="I52" i="46" s="1"/>
  <c r="W52" i="46"/>
  <c r="Y52" i="46"/>
  <c r="Q52" i="46"/>
  <c r="G53" i="46"/>
  <c r="I53" i="46" s="1"/>
  <c r="W53" i="46"/>
  <c r="Y53" i="46"/>
  <c r="Q53" i="46"/>
  <c r="G54" i="46"/>
  <c r="I54" i="46" s="1"/>
  <c r="W54" i="46"/>
  <c r="Y54" i="46"/>
  <c r="Q54" i="46"/>
  <c r="G55" i="46"/>
  <c r="I55" i="46" s="1"/>
  <c r="W55" i="46"/>
  <c r="Y55" i="46"/>
  <c r="Q55" i="46"/>
  <c r="G56" i="46"/>
  <c r="I56" i="46" s="1"/>
  <c r="W56" i="46"/>
  <c r="Y56" i="46"/>
  <c r="Q56" i="46"/>
  <c r="G57" i="46"/>
  <c r="I57" i="46" s="1"/>
  <c r="W57" i="46"/>
  <c r="Y57" i="46"/>
  <c r="Q57" i="46"/>
  <c r="G58" i="46"/>
  <c r="I58" i="46" s="1"/>
  <c r="W58" i="46"/>
  <c r="Y58" i="46"/>
  <c r="Q58" i="46"/>
  <c r="G59" i="46"/>
  <c r="I59" i="46" s="1"/>
  <c r="W59" i="46"/>
  <c r="Y59" i="46"/>
  <c r="Q59" i="46"/>
  <c r="AI46" i="46" l="1"/>
  <c r="AD52" i="46"/>
  <c r="AI47" i="46"/>
  <c r="AI51" i="46"/>
  <c r="AI48" i="46"/>
  <c r="AI52" i="46"/>
  <c r="AI49" i="46"/>
  <c r="E49" i="46"/>
  <c r="AL49" i="46" s="1"/>
  <c r="AI53" i="46"/>
  <c r="AG52" i="46"/>
  <c r="E52" i="46"/>
  <c r="AL52" i="46" s="1"/>
  <c r="E51" i="46"/>
  <c r="AL51" i="46" s="1"/>
  <c r="AG49" i="46"/>
  <c r="AI54" i="46"/>
  <c r="AC52" i="46"/>
  <c r="AG51" i="46"/>
  <c r="AK39" i="46"/>
  <c r="AI50" i="46"/>
  <c r="AH39" i="46"/>
  <c r="AC53" i="46"/>
  <c r="AD49" i="46"/>
  <c r="AC46" i="46"/>
  <c r="AI43" i="46"/>
  <c r="E57" i="46"/>
  <c r="AL57" i="46" s="1"/>
  <c r="AI55" i="46"/>
  <c r="E55" i="46"/>
  <c r="AL55" i="46" s="1"/>
  <c r="AH40" i="46"/>
  <c r="AD57" i="46"/>
  <c r="AK56" i="46"/>
  <c r="AG55" i="46"/>
  <c r="AK50" i="46"/>
  <c r="AG43" i="46"/>
  <c r="E43" i="46"/>
  <c r="AL43" i="46" s="1"/>
  <c r="E42" i="46"/>
  <c r="AL42" i="46" s="1"/>
  <c r="AD40" i="46"/>
  <c r="AI57" i="46"/>
  <c r="AC57" i="46"/>
  <c r="AD55" i="46"/>
  <c r="AD43" i="46"/>
  <c r="AC43" i="46"/>
  <c r="AG42" i="46"/>
  <c r="AI56" i="46"/>
  <c r="AC44" i="46"/>
  <c r="AI42" i="46"/>
  <c r="AC41" i="46"/>
  <c r="AC40" i="46"/>
  <c r="AI45" i="46"/>
  <c r="AG57" i="46"/>
  <c r="AK59" i="46"/>
  <c r="AK44" i="46"/>
  <c r="E50" i="46"/>
  <c r="AL50" i="46" s="1"/>
  <c r="E48" i="46"/>
  <c r="AL48" i="46" s="1"/>
  <c r="AK58" i="46"/>
  <c r="AK43" i="46"/>
  <c r="AC55" i="46"/>
  <c r="AK52" i="46"/>
  <c r="AC49" i="46"/>
  <c r="AG48" i="46"/>
  <c r="AC47" i="46"/>
  <c r="AI40" i="46"/>
  <c r="AK53" i="46"/>
  <c r="AG58" i="46"/>
  <c r="E58" i="46"/>
  <c r="AL58" i="46" s="1"/>
  <c r="AI58" i="46"/>
  <c r="AD58" i="46"/>
  <c r="AK57" i="46"/>
  <c r="AG40" i="46"/>
  <c r="E40" i="46"/>
  <c r="AL40" i="46" s="1"/>
  <c r="AC58" i="46"/>
  <c r="AD54" i="46"/>
  <c r="AD51" i="46"/>
  <c r="AD48" i="46"/>
  <c r="AK47" i="46"/>
  <c r="AG45" i="46"/>
  <c r="E45" i="46"/>
  <c r="AL45" i="46" s="1"/>
  <c r="AD42" i="46"/>
  <c r="AK41" i="46"/>
  <c r="AI39" i="46"/>
  <c r="AI59" i="46"/>
  <c r="E54" i="46"/>
  <c r="AL54" i="46" s="1"/>
  <c r="E59" i="46"/>
  <c r="AL59" i="46" s="1"/>
  <c r="E56" i="46"/>
  <c r="AC54" i="46"/>
  <c r="AC42" i="46"/>
  <c r="AI41" i="46"/>
  <c r="AC59" i="46"/>
  <c r="AD56" i="46"/>
  <c r="AK55" i="46"/>
  <c r="AG53" i="46"/>
  <c r="E53" i="46"/>
  <c r="AL53" i="46" s="1"/>
  <c r="AD50" i="46"/>
  <c r="AK49" i="46"/>
  <c r="AG47" i="46"/>
  <c r="E47" i="46"/>
  <c r="AL47" i="46" s="1"/>
  <c r="AC45" i="46"/>
  <c r="AI44" i="46"/>
  <c r="E44" i="46"/>
  <c r="AL44" i="46" s="1"/>
  <c r="AG41" i="46"/>
  <c r="E41" i="46"/>
  <c r="AL41" i="46" s="1"/>
  <c r="AG39" i="46"/>
  <c r="E39" i="46"/>
  <c r="AL39" i="46" s="1"/>
  <c r="AG59" i="46"/>
  <c r="AD59" i="46"/>
  <c r="AG56" i="46"/>
  <c r="AC51" i="46"/>
  <c r="AC48" i="46"/>
  <c r="AD45" i="46"/>
  <c r="AC56" i="46"/>
  <c r="AD53" i="46"/>
  <c r="AC50" i="46"/>
  <c r="AD47" i="46"/>
  <c r="AK46" i="46"/>
  <c r="AD44" i="46"/>
  <c r="AD41" i="46"/>
  <c r="AK40" i="46"/>
  <c r="AD39" i="46"/>
  <c r="AC39" i="46"/>
  <c r="AK54" i="46"/>
  <c r="AK51" i="46"/>
  <c r="AK48" i="46"/>
  <c r="AG46" i="46"/>
  <c r="E46" i="46"/>
  <c r="AL46" i="46" s="1"/>
  <c r="AK42" i="46"/>
  <c r="AD46" i="46"/>
  <c r="AK45" i="46"/>
  <c r="AG54" i="46"/>
  <c r="AA59" i="46"/>
  <c r="AA58" i="46"/>
  <c r="AA57" i="46"/>
  <c r="AL56" i="46"/>
  <c r="AA56" i="46"/>
  <c r="AA55" i="46"/>
  <c r="AA54" i="46"/>
  <c r="AA53" i="46"/>
  <c r="AA52" i="46"/>
  <c r="AA51" i="46"/>
  <c r="AA50" i="46"/>
  <c r="AA49" i="46"/>
  <c r="AA48" i="46"/>
  <c r="AA47" i="46"/>
  <c r="AA46" i="46"/>
  <c r="AA45" i="46"/>
  <c r="AA44" i="46"/>
  <c r="AA43" i="46"/>
  <c r="AA42" i="46"/>
  <c r="AA41" i="46"/>
  <c r="AA40" i="46"/>
  <c r="AA39" i="46"/>
  <c r="AH59" i="46"/>
  <c r="AH58" i="46"/>
  <c r="AH57" i="46"/>
  <c r="AH56" i="46"/>
  <c r="AH55" i="46"/>
  <c r="AH54" i="46"/>
  <c r="AH53" i="46"/>
  <c r="AH52" i="46"/>
  <c r="AH51" i="46"/>
  <c r="AH50" i="46"/>
  <c r="AH49" i="46"/>
  <c r="AH48" i="46"/>
  <c r="AH47" i="46"/>
  <c r="AH46" i="46"/>
  <c r="AH45" i="46"/>
  <c r="AH44" i="46"/>
  <c r="AH43" i="46"/>
  <c r="AH42" i="46"/>
  <c r="AH41" i="46"/>
  <c r="AG50" i="46"/>
  <c r="AG44" i="46"/>
  <c r="AE59" i="46"/>
  <c r="AE58" i="46"/>
  <c r="AE57" i="46"/>
  <c r="AE56" i="46"/>
  <c r="AE55" i="46"/>
  <c r="AE54" i="46"/>
  <c r="AE53" i="46"/>
  <c r="AE52" i="46"/>
  <c r="AE51" i="46"/>
  <c r="AE50" i="46"/>
  <c r="AE49" i="46"/>
  <c r="AE48" i="46"/>
  <c r="AE47" i="46"/>
  <c r="AE46" i="46"/>
  <c r="AE45" i="46"/>
  <c r="AE44" i="46"/>
  <c r="AE43" i="46"/>
  <c r="AE42" i="46"/>
  <c r="AE41" i="46"/>
  <c r="AE40" i="46"/>
  <c r="AE39" i="46"/>
  <c r="E34" i="2" l="1"/>
  <c r="C34" i="2"/>
  <c r="B162" i="61"/>
  <c r="D162" i="61"/>
  <c r="F162" i="61"/>
  <c r="H162" i="61"/>
  <c r="I162" i="61"/>
  <c r="O162" i="61" s="1"/>
  <c r="U162" i="61"/>
  <c r="B163" i="61"/>
  <c r="D163" i="61"/>
  <c r="F163" i="61"/>
  <c r="H163" i="61"/>
  <c r="I163" i="61"/>
  <c r="L163" i="61" s="1"/>
  <c r="U163" i="61"/>
  <c r="B164" i="61"/>
  <c r="D164" i="61"/>
  <c r="F164" i="61"/>
  <c r="H164" i="61"/>
  <c r="I164" i="61"/>
  <c r="L164" i="61" s="1"/>
  <c r="U164" i="61"/>
  <c r="B165" i="61"/>
  <c r="D165" i="61"/>
  <c r="F165" i="61"/>
  <c r="H165" i="61"/>
  <c r="I165" i="61"/>
  <c r="J165" i="61" s="1"/>
  <c r="U165" i="61"/>
  <c r="B166" i="61"/>
  <c r="D166" i="61"/>
  <c r="F166" i="61"/>
  <c r="H166" i="61"/>
  <c r="I166" i="61"/>
  <c r="J166" i="61" s="1"/>
  <c r="U166" i="61"/>
  <c r="B167" i="61"/>
  <c r="D167" i="61"/>
  <c r="F167" i="61"/>
  <c r="H167" i="61"/>
  <c r="I167" i="61"/>
  <c r="P167" i="61" s="1"/>
  <c r="U167" i="61"/>
  <c r="B168" i="61"/>
  <c r="D168" i="61"/>
  <c r="F168" i="61"/>
  <c r="H168" i="61"/>
  <c r="I168" i="61"/>
  <c r="K168" i="61" s="1"/>
  <c r="U168" i="61"/>
  <c r="B169" i="61"/>
  <c r="D169" i="61"/>
  <c r="F169" i="61"/>
  <c r="H169" i="61"/>
  <c r="I169" i="61"/>
  <c r="J169" i="61" s="1"/>
  <c r="U169" i="61"/>
  <c r="B170" i="61"/>
  <c r="D170" i="61"/>
  <c r="F170" i="61"/>
  <c r="H170" i="61"/>
  <c r="I170" i="61"/>
  <c r="O170" i="61" s="1"/>
  <c r="U170" i="61"/>
  <c r="B171" i="61"/>
  <c r="D171" i="61"/>
  <c r="F171" i="61"/>
  <c r="H171" i="61"/>
  <c r="I171" i="61"/>
  <c r="L171" i="61" s="1"/>
  <c r="U171" i="61"/>
  <c r="B172" i="61"/>
  <c r="D172" i="61"/>
  <c r="F172" i="61"/>
  <c r="H172" i="61"/>
  <c r="I172" i="61"/>
  <c r="L172" i="61" s="1"/>
  <c r="U172" i="61"/>
  <c r="B248" i="61"/>
  <c r="D248" i="61"/>
  <c r="F248" i="61"/>
  <c r="H248" i="61"/>
  <c r="I248" i="61"/>
  <c r="L248" i="61" s="1"/>
  <c r="U248" i="61"/>
  <c r="B252" i="61"/>
  <c r="D252" i="61"/>
  <c r="F252" i="61"/>
  <c r="H252" i="61"/>
  <c r="I252" i="61"/>
  <c r="U252" i="61"/>
  <c r="B253" i="61"/>
  <c r="D253" i="61"/>
  <c r="F253" i="61"/>
  <c r="H253" i="61"/>
  <c r="I253" i="61"/>
  <c r="O253" i="61" s="1"/>
  <c r="U253" i="61"/>
  <c r="B254" i="61"/>
  <c r="D254" i="61"/>
  <c r="F254" i="61"/>
  <c r="H254" i="61"/>
  <c r="I254" i="61"/>
  <c r="R254" i="61" s="1"/>
  <c r="U254" i="61"/>
  <c r="B255" i="61"/>
  <c r="D255" i="61"/>
  <c r="F255" i="61"/>
  <c r="H255" i="61"/>
  <c r="I255" i="61"/>
  <c r="Q255" i="61" s="1"/>
  <c r="U255" i="61"/>
  <c r="B256" i="61"/>
  <c r="D256" i="61"/>
  <c r="F256" i="61"/>
  <c r="H256" i="61"/>
  <c r="I256" i="61"/>
  <c r="N256" i="61" s="1"/>
  <c r="U256" i="61"/>
  <c r="B257" i="61"/>
  <c r="D257" i="61"/>
  <c r="F257" i="61"/>
  <c r="H257" i="61"/>
  <c r="I257" i="61"/>
  <c r="U257" i="61"/>
  <c r="B258" i="61"/>
  <c r="D258" i="61"/>
  <c r="F258" i="61"/>
  <c r="H258" i="61"/>
  <c r="I258" i="61"/>
  <c r="P258" i="61" s="1"/>
  <c r="U258" i="61"/>
  <c r="B259" i="61"/>
  <c r="D259" i="61"/>
  <c r="F259" i="61"/>
  <c r="H259" i="61"/>
  <c r="I259" i="61"/>
  <c r="L259" i="61" s="1"/>
  <c r="U259" i="61"/>
  <c r="B260" i="61"/>
  <c r="D260" i="61"/>
  <c r="F260" i="61"/>
  <c r="H260" i="61"/>
  <c r="I260" i="61"/>
  <c r="L260" i="61" s="1"/>
  <c r="U260" i="61"/>
  <c r="B261" i="61"/>
  <c r="D261" i="61"/>
  <c r="F261" i="61"/>
  <c r="H261" i="61"/>
  <c r="I261" i="61"/>
  <c r="U261" i="61"/>
  <c r="B262" i="61"/>
  <c r="D262" i="61"/>
  <c r="F262" i="61"/>
  <c r="H262" i="61"/>
  <c r="I262" i="61"/>
  <c r="R262" i="61" s="1"/>
  <c r="U262" i="61"/>
  <c r="B263" i="61"/>
  <c r="D263" i="61"/>
  <c r="F263" i="61"/>
  <c r="H263" i="61"/>
  <c r="I263" i="61"/>
  <c r="Q263" i="61" s="1"/>
  <c r="U263" i="61"/>
  <c r="B265" i="61"/>
  <c r="D265" i="61"/>
  <c r="F265" i="61"/>
  <c r="H265" i="61"/>
  <c r="I265" i="61"/>
  <c r="J265" i="61" s="1"/>
  <c r="U265" i="61"/>
  <c r="B266" i="61"/>
  <c r="D266" i="61"/>
  <c r="F266" i="61"/>
  <c r="H266" i="61"/>
  <c r="I266" i="61"/>
  <c r="Q266" i="61" s="1"/>
  <c r="U266" i="61"/>
  <c r="B267" i="61"/>
  <c r="D267" i="61"/>
  <c r="F267" i="61"/>
  <c r="H267" i="61"/>
  <c r="I267" i="61"/>
  <c r="P267" i="61" s="1"/>
  <c r="U267" i="61"/>
  <c r="B268" i="61"/>
  <c r="D268" i="61"/>
  <c r="F268" i="61"/>
  <c r="H268" i="61"/>
  <c r="I268" i="61"/>
  <c r="L268" i="61" s="1"/>
  <c r="U268" i="61"/>
  <c r="B269" i="61"/>
  <c r="D269" i="61"/>
  <c r="F269" i="61"/>
  <c r="H269" i="61"/>
  <c r="I269" i="61"/>
  <c r="N269" i="61" s="1"/>
  <c r="U269" i="61"/>
  <c r="B270" i="61"/>
  <c r="D270" i="61"/>
  <c r="F270" i="61"/>
  <c r="H270" i="61"/>
  <c r="I270" i="61"/>
  <c r="O270" i="61" s="1"/>
  <c r="U270" i="61"/>
  <c r="B271" i="61"/>
  <c r="D271" i="61"/>
  <c r="F271" i="61"/>
  <c r="H271" i="61"/>
  <c r="I271" i="61"/>
  <c r="U271" i="61"/>
  <c r="B272" i="61"/>
  <c r="D272" i="61"/>
  <c r="F272" i="61"/>
  <c r="H272" i="61"/>
  <c r="I272" i="61"/>
  <c r="Q272" i="61" s="1"/>
  <c r="U272" i="61"/>
  <c r="B273" i="61"/>
  <c r="D273" i="61"/>
  <c r="F273" i="61"/>
  <c r="H273" i="61"/>
  <c r="I273" i="61"/>
  <c r="K273" i="61" s="1"/>
  <c r="U273" i="61"/>
  <c r="B274" i="61"/>
  <c r="D274" i="61"/>
  <c r="F274" i="61"/>
  <c r="H274" i="61"/>
  <c r="I274" i="61"/>
  <c r="Q274" i="61" s="1"/>
  <c r="U274" i="61"/>
  <c r="B275" i="61"/>
  <c r="D275" i="61"/>
  <c r="F275" i="61"/>
  <c r="H275" i="61"/>
  <c r="I275" i="61"/>
  <c r="P275" i="61" s="1"/>
  <c r="U275" i="61"/>
  <c r="B276" i="61"/>
  <c r="D276" i="61"/>
  <c r="F276" i="61"/>
  <c r="H276" i="61"/>
  <c r="I276" i="61"/>
  <c r="L276" i="61" s="1"/>
  <c r="U276" i="61"/>
  <c r="B278" i="61"/>
  <c r="D278" i="61"/>
  <c r="F278" i="61"/>
  <c r="H278" i="61"/>
  <c r="I278" i="61"/>
  <c r="N278" i="61" s="1"/>
  <c r="U278" i="61"/>
  <c r="B279" i="61"/>
  <c r="D279" i="61"/>
  <c r="F279" i="61"/>
  <c r="H279" i="61"/>
  <c r="I279" i="61"/>
  <c r="O279" i="61" s="1"/>
  <c r="U279" i="61"/>
  <c r="B280" i="61"/>
  <c r="D280" i="61"/>
  <c r="F280" i="61"/>
  <c r="H280" i="61"/>
  <c r="I280" i="61"/>
  <c r="J280" i="61" s="1"/>
  <c r="U280" i="61"/>
  <c r="B281" i="61"/>
  <c r="D281" i="61"/>
  <c r="F281" i="61"/>
  <c r="H281" i="61"/>
  <c r="I281" i="61"/>
  <c r="Q281" i="61" s="1"/>
  <c r="U281" i="61"/>
  <c r="B282" i="61"/>
  <c r="D282" i="61"/>
  <c r="F282" i="61"/>
  <c r="H282" i="61"/>
  <c r="I282" i="61"/>
  <c r="L282" i="61" s="1"/>
  <c r="U282" i="61"/>
  <c r="B283" i="61"/>
  <c r="D283" i="61"/>
  <c r="F283" i="61"/>
  <c r="H283" i="61"/>
  <c r="I283" i="61"/>
  <c r="Q283" i="61" s="1"/>
  <c r="U283" i="61"/>
  <c r="B284" i="61"/>
  <c r="D284" i="61"/>
  <c r="F284" i="61"/>
  <c r="H284" i="61"/>
  <c r="I284" i="61"/>
  <c r="P284" i="61" s="1"/>
  <c r="U284" i="61"/>
  <c r="B285" i="61"/>
  <c r="D285" i="61"/>
  <c r="F285" i="61"/>
  <c r="H285" i="61"/>
  <c r="I285" i="61"/>
  <c r="R285" i="61" s="1"/>
  <c r="U285" i="61"/>
  <c r="B286" i="61"/>
  <c r="D286" i="61"/>
  <c r="F286" i="61"/>
  <c r="H286" i="61"/>
  <c r="I286" i="61"/>
  <c r="N286" i="61" s="1"/>
  <c r="U286" i="61"/>
  <c r="B287" i="61"/>
  <c r="D287" i="61"/>
  <c r="F287" i="61"/>
  <c r="H287" i="61"/>
  <c r="I287" i="61"/>
  <c r="O287" i="61" s="1"/>
  <c r="U287" i="61"/>
  <c r="B288" i="61"/>
  <c r="D288" i="61"/>
  <c r="F288" i="61"/>
  <c r="H288" i="61"/>
  <c r="I288" i="61"/>
  <c r="J288" i="61" s="1"/>
  <c r="U288" i="61"/>
  <c r="B289" i="61"/>
  <c r="D289" i="61"/>
  <c r="F289" i="61"/>
  <c r="H289" i="61"/>
  <c r="I289" i="61"/>
  <c r="Q289" i="61" s="1"/>
  <c r="U289" i="61"/>
  <c r="B291" i="61"/>
  <c r="D291" i="61"/>
  <c r="F291" i="61"/>
  <c r="H291" i="61"/>
  <c r="I291" i="61"/>
  <c r="N291" i="61" s="1"/>
  <c r="U291" i="61"/>
  <c r="B292" i="61"/>
  <c r="D292" i="61"/>
  <c r="F292" i="61"/>
  <c r="H292" i="61"/>
  <c r="I292" i="61"/>
  <c r="P292" i="61" s="1"/>
  <c r="U292" i="61"/>
  <c r="B293" i="61"/>
  <c r="D293" i="61"/>
  <c r="F293" i="61"/>
  <c r="H293" i="61"/>
  <c r="I293" i="61"/>
  <c r="P293" i="61" s="1"/>
  <c r="U293" i="61"/>
  <c r="B294" i="61"/>
  <c r="D294" i="61"/>
  <c r="F294" i="61"/>
  <c r="H294" i="61"/>
  <c r="I294" i="61"/>
  <c r="J294" i="61" s="1"/>
  <c r="U294" i="61"/>
  <c r="B295" i="61"/>
  <c r="D295" i="61"/>
  <c r="F295" i="61"/>
  <c r="H295" i="61"/>
  <c r="I295" i="61"/>
  <c r="N295" i="61" s="1"/>
  <c r="U295" i="61"/>
  <c r="B296" i="61"/>
  <c r="D296" i="61"/>
  <c r="F296" i="61"/>
  <c r="H296" i="61"/>
  <c r="I296" i="61"/>
  <c r="O296" i="61" s="1"/>
  <c r="U296" i="61"/>
  <c r="B297" i="61"/>
  <c r="D297" i="61"/>
  <c r="F297" i="61"/>
  <c r="H297" i="61"/>
  <c r="I297" i="61"/>
  <c r="Q297" i="61" s="1"/>
  <c r="U297" i="61"/>
  <c r="B298" i="61"/>
  <c r="D298" i="61"/>
  <c r="F298" i="61"/>
  <c r="H298" i="61"/>
  <c r="I298" i="61"/>
  <c r="Q298" i="61" s="1"/>
  <c r="U298" i="61"/>
  <c r="B299" i="61"/>
  <c r="D299" i="61"/>
  <c r="F299" i="61"/>
  <c r="H299" i="61"/>
  <c r="I299" i="61"/>
  <c r="N299" i="61" s="1"/>
  <c r="U299" i="61"/>
  <c r="B300" i="61"/>
  <c r="D300" i="61"/>
  <c r="F300" i="61"/>
  <c r="H300" i="61"/>
  <c r="I300" i="61"/>
  <c r="P300" i="61" s="1"/>
  <c r="U300" i="61"/>
  <c r="B301" i="61"/>
  <c r="D301" i="61"/>
  <c r="F301" i="61"/>
  <c r="H301" i="61"/>
  <c r="I301" i="61"/>
  <c r="P301" i="61" s="1"/>
  <c r="U301" i="61"/>
  <c r="B302" i="61"/>
  <c r="D302" i="61"/>
  <c r="F302" i="61"/>
  <c r="H302" i="61"/>
  <c r="I302" i="61"/>
  <c r="R302" i="61" s="1"/>
  <c r="U302" i="61"/>
  <c r="B304" i="61"/>
  <c r="D304" i="61"/>
  <c r="F304" i="61"/>
  <c r="H304" i="61"/>
  <c r="I304" i="61"/>
  <c r="N304" i="61" s="1"/>
  <c r="U304" i="61"/>
  <c r="B305" i="61"/>
  <c r="D305" i="61"/>
  <c r="F305" i="61"/>
  <c r="H305" i="61"/>
  <c r="I305" i="61"/>
  <c r="O305" i="61" s="1"/>
  <c r="U305" i="61"/>
  <c r="B306" i="61"/>
  <c r="D306" i="61"/>
  <c r="F306" i="61"/>
  <c r="H306" i="61"/>
  <c r="I306" i="61"/>
  <c r="J306" i="61" s="1"/>
  <c r="U306" i="61"/>
  <c r="B307" i="61"/>
  <c r="D307" i="61"/>
  <c r="F307" i="61"/>
  <c r="H307" i="61"/>
  <c r="I307" i="61"/>
  <c r="Q307" i="61" s="1"/>
  <c r="U307" i="61"/>
  <c r="B308" i="61"/>
  <c r="D308" i="61"/>
  <c r="F308" i="61"/>
  <c r="H308" i="61"/>
  <c r="I308" i="61"/>
  <c r="Q308" i="61" s="1"/>
  <c r="U308" i="61"/>
  <c r="B309" i="61"/>
  <c r="D309" i="61"/>
  <c r="F309" i="61"/>
  <c r="H309" i="61"/>
  <c r="I309" i="61"/>
  <c r="U309" i="61"/>
  <c r="B310" i="61"/>
  <c r="D310" i="61"/>
  <c r="F310" i="61"/>
  <c r="H310" i="61"/>
  <c r="I310" i="61"/>
  <c r="U310" i="61"/>
  <c r="B311" i="61"/>
  <c r="D311" i="61"/>
  <c r="F311" i="61"/>
  <c r="H311" i="61"/>
  <c r="I311" i="61"/>
  <c r="K311" i="61" s="1"/>
  <c r="U311" i="61"/>
  <c r="B312" i="61"/>
  <c r="D312" i="61"/>
  <c r="F312" i="61"/>
  <c r="H312" i="61"/>
  <c r="I312" i="61"/>
  <c r="J312" i="61" s="1"/>
  <c r="U312" i="61"/>
  <c r="B313" i="61"/>
  <c r="D313" i="61"/>
  <c r="F313" i="61"/>
  <c r="H313" i="61"/>
  <c r="I313" i="61"/>
  <c r="O313" i="61" s="1"/>
  <c r="U313" i="61"/>
  <c r="B314" i="61"/>
  <c r="D314" i="61"/>
  <c r="F314" i="61"/>
  <c r="H314" i="61"/>
  <c r="I314" i="61"/>
  <c r="L314" i="61" s="1"/>
  <c r="U314" i="61"/>
  <c r="B315" i="61"/>
  <c r="D315" i="61"/>
  <c r="F315" i="61"/>
  <c r="H315" i="61"/>
  <c r="I315" i="61"/>
  <c r="U315" i="61"/>
  <c r="B317" i="61"/>
  <c r="D317" i="61"/>
  <c r="F317" i="61"/>
  <c r="H317" i="61"/>
  <c r="I317" i="61"/>
  <c r="N317" i="61" s="1"/>
  <c r="U317" i="61"/>
  <c r="B318" i="61"/>
  <c r="D318" i="61"/>
  <c r="F318" i="61"/>
  <c r="H318" i="61"/>
  <c r="I318" i="61"/>
  <c r="K318" i="61" s="1"/>
  <c r="U318" i="61"/>
  <c r="B319" i="61"/>
  <c r="D319" i="61"/>
  <c r="F319" i="61"/>
  <c r="H319" i="61"/>
  <c r="I319" i="61"/>
  <c r="L319" i="61" s="1"/>
  <c r="U319" i="61"/>
  <c r="B320" i="61"/>
  <c r="D320" i="61"/>
  <c r="F320" i="61"/>
  <c r="H320" i="61"/>
  <c r="I320" i="61"/>
  <c r="J320" i="61" s="1"/>
  <c r="U320" i="61"/>
  <c r="B321" i="61"/>
  <c r="D321" i="61"/>
  <c r="F321" i="61"/>
  <c r="H321" i="61"/>
  <c r="I321" i="61"/>
  <c r="L321" i="61" s="1"/>
  <c r="U321" i="61"/>
  <c r="B322" i="61"/>
  <c r="D322" i="61"/>
  <c r="F322" i="61"/>
  <c r="H322" i="61"/>
  <c r="I322" i="61"/>
  <c r="K322" i="61" s="1"/>
  <c r="U322" i="61"/>
  <c r="B323" i="61"/>
  <c r="D323" i="61"/>
  <c r="F323" i="61"/>
  <c r="H323" i="61"/>
  <c r="I323" i="61"/>
  <c r="J323" i="61" s="1"/>
  <c r="U323" i="61"/>
  <c r="B324" i="61"/>
  <c r="D324" i="61"/>
  <c r="F324" i="61"/>
  <c r="H324" i="61"/>
  <c r="I324" i="61"/>
  <c r="J324" i="61" s="1"/>
  <c r="U324" i="61"/>
  <c r="B325" i="61"/>
  <c r="D325" i="61"/>
  <c r="F325" i="61"/>
  <c r="H325" i="61"/>
  <c r="I325" i="61"/>
  <c r="S325" i="61" s="1"/>
  <c r="U325" i="61"/>
  <c r="B326" i="61"/>
  <c r="D326" i="61"/>
  <c r="F326" i="61"/>
  <c r="H326" i="61"/>
  <c r="I326" i="61"/>
  <c r="J326" i="61" s="1"/>
  <c r="U326" i="61"/>
  <c r="B327" i="61"/>
  <c r="D327" i="61"/>
  <c r="F327" i="61"/>
  <c r="H327" i="61"/>
  <c r="I327" i="61"/>
  <c r="J327" i="61" s="1"/>
  <c r="U327" i="61"/>
  <c r="B328" i="61"/>
  <c r="D328" i="61"/>
  <c r="F328" i="61"/>
  <c r="H328" i="61"/>
  <c r="I328" i="61"/>
  <c r="P328" i="61" s="1"/>
  <c r="U328" i="61"/>
  <c r="B330" i="61"/>
  <c r="D330" i="61"/>
  <c r="F330" i="61"/>
  <c r="H330" i="61"/>
  <c r="I330" i="61"/>
  <c r="U330" i="61"/>
  <c r="B331" i="61"/>
  <c r="D331" i="61"/>
  <c r="F331" i="61"/>
  <c r="H331" i="61"/>
  <c r="I331" i="61"/>
  <c r="J331" i="61" s="1"/>
  <c r="U331" i="61"/>
  <c r="B332" i="61"/>
  <c r="D332" i="61"/>
  <c r="F332" i="61"/>
  <c r="H332" i="61"/>
  <c r="I332" i="61"/>
  <c r="O332" i="61" s="1"/>
  <c r="U332" i="61"/>
  <c r="B333" i="61"/>
  <c r="D333" i="61"/>
  <c r="F333" i="61"/>
  <c r="H333" i="61"/>
  <c r="I333" i="61"/>
  <c r="R333" i="61" s="1"/>
  <c r="U333" i="61"/>
  <c r="B334" i="61"/>
  <c r="D334" i="61"/>
  <c r="F334" i="61"/>
  <c r="H334" i="61"/>
  <c r="I334" i="61"/>
  <c r="P334" i="61" s="1"/>
  <c r="U334" i="61"/>
  <c r="B335" i="61"/>
  <c r="D335" i="61"/>
  <c r="F335" i="61"/>
  <c r="H335" i="61"/>
  <c r="I335" i="61"/>
  <c r="N335" i="61" s="1"/>
  <c r="U335" i="61"/>
  <c r="B336" i="61"/>
  <c r="D336" i="61"/>
  <c r="F336" i="61"/>
  <c r="H336" i="61"/>
  <c r="I336" i="61"/>
  <c r="J336" i="61" s="1"/>
  <c r="U336" i="61"/>
  <c r="B337" i="61"/>
  <c r="D337" i="61"/>
  <c r="F337" i="61"/>
  <c r="H337" i="61"/>
  <c r="I337" i="61"/>
  <c r="P337" i="61" s="1"/>
  <c r="U337" i="61"/>
  <c r="B338" i="61"/>
  <c r="D338" i="61"/>
  <c r="F338" i="61"/>
  <c r="H338" i="61"/>
  <c r="I338" i="61"/>
  <c r="K338" i="61" s="1"/>
  <c r="U338" i="61"/>
  <c r="B339" i="61"/>
  <c r="D339" i="61"/>
  <c r="F339" i="61"/>
  <c r="H339" i="61"/>
  <c r="I339" i="61"/>
  <c r="J339" i="61" s="1"/>
  <c r="U339" i="61"/>
  <c r="B340" i="61"/>
  <c r="D340" i="61"/>
  <c r="F340" i="61"/>
  <c r="H340" i="61"/>
  <c r="I340" i="61"/>
  <c r="O340" i="61" s="1"/>
  <c r="U340" i="61"/>
  <c r="B341" i="61"/>
  <c r="D341" i="61"/>
  <c r="F341" i="61"/>
  <c r="H341" i="61"/>
  <c r="I341" i="61"/>
  <c r="R341" i="61" s="1"/>
  <c r="U341" i="61"/>
  <c r="B343" i="61"/>
  <c r="D343" i="61"/>
  <c r="F343" i="61"/>
  <c r="H343" i="61"/>
  <c r="I343" i="61"/>
  <c r="P343" i="61" s="1"/>
  <c r="U343" i="61"/>
  <c r="B344" i="61"/>
  <c r="D344" i="61"/>
  <c r="F344" i="61"/>
  <c r="H344" i="61"/>
  <c r="I344" i="61"/>
  <c r="N344" i="61" s="1"/>
  <c r="U344" i="61"/>
  <c r="B345" i="61"/>
  <c r="D345" i="61"/>
  <c r="F345" i="61"/>
  <c r="H345" i="61"/>
  <c r="I345" i="61"/>
  <c r="J345" i="61" s="1"/>
  <c r="U345" i="61"/>
  <c r="B346" i="61"/>
  <c r="D346" i="61"/>
  <c r="F346" i="61"/>
  <c r="H346" i="61"/>
  <c r="I346" i="61"/>
  <c r="J346" i="61" s="1"/>
  <c r="U346" i="61"/>
  <c r="B347" i="61"/>
  <c r="D347" i="61"/>
  <c r="F347" i="61"/>
  <c r="H347" i="61"/>
  <c r="I347" i="61"/>
  <c r="K347" i="61" s="1"/>
  <c r="U347" i="61"/>
  <c r="B348" i="61"/>
  <c r="D348" i="61"/>
  <c r="F348" i="61"/>
  <c r="H348" i="61"/>
  <c r="I348" i="61"/>
  <c r="K348" i="61" s="1"/>
  <c r="U348" i="61"/>
  <c r="B349" i="61"/>
  <c r="D349" i="61"/>
  <c r="F349" i="61"/>
  <c r="H349" i="61"/>
  <c r="I349" i="61"/>
  <c r="V349" i="61" s="1"/>
  <c r="U349" i="61"/>
  <c r="B350" i="61"/>
  <c r="D350" i="61"/>
  <c r="F350" i="61"/>
  <c r="H350" i="61"/>
  <c r="I350" i="61"/>
  <c r="U350" i="61"/>
  <c r="B351" i="61"/>
  <c r="D351" i="61"/>
  <c r="F351" i="61"/>
  <c r="H351" i="61"/>
  <c r="I351" i="61"/>
  <c r="P351" i="61" s="1"/>
  <c r="U351" i="61"/>
  <c r="B352" i="61"/>
  <c r="D352" i="61"/>
  <c r="F352" i="61"/>
  <c r="H352" i="61"/>
  <c r="I352" i="61"/>
  <c r="J352" i="61" s="1"/>
  <c r="U352" i="61"/>
  <c r="B353" i="61"/>
  <c r="D353" i="61"/>
  <c r="F353" i="61"/>
  <c r="H353" i="61"/>
  <c r="I353" i="61"/>
  <c r="K353" i="61" s="1"/>
  <c r="U353" i="61"/>
  <c r="B354" i="61"/>
  <c r="D354" i="61"/>
  <c r="F354" i="61"/>
  <c r="H354" i="61"/>
  <c r="I354" i="61"/>
  <c r="J354" i="61" s="1"/>
  <c r="U354" i="61"/>
  <c r="B356" i="61"/>
  <c r="D356" i="61"/>
  <c r="F356" i="61"/>
  <c r="H356" i="61"/>
  <c r="I356" i="61"/>
  <c r="N356" i="61" s="1"/>
  <c r="U356" i="61"/>
  <c r="B357" i="61"/>
  <c r="D357" i="61"/>
  <c r="F357" i="61"/>
  <c r="H357" i="61"/>
  <c r="I357" i="61"/>
  <c r="K357" i="61" s="1"/>
  <c r="U357" i="61"/>
  <c r="B358" i="61"/>
  <c r="D358" i="61"/>
  <c r="F358" i="61"/>
  <c r="H358" i="61"/>
  <c r="I358" i="61"/>
  <c r="O358" i="61" s="1"/>
  <c r="U358" i="61"/>
  <c r="B359" i="61"/>
  <c r="D359" i="61"/>
  <c r="F359" i="61"/>
  <c r="H359" i="61"/>
  <c r="I359" i="61"/>
  <c r="L359" i="61" s="1"/>
  <c r="U359" i="61"/>
  <c r="B360" i="61"/>
  <c r="D360" i="61"/>
  <c r="F360" i="61"/>
  <c r="H360" i="61"/>
  <c r="I360" i="61"/>
  <c r="O360" i="61" s="1"/>
  <c r="U360" i="61"/>
  <c r="B361" i="61"/>
  <c r="D361" i="61"/>
  <c r="F361" i="61"/>
  <c r="H361" i="61"/>
  <c r="I361" i="61"/>
  <c r="K361" i="61" s="1"/>
  <c r="U361" i="61"/>
  <c r="B362" i="61"/>
  <c r="D362" i="61"/>
  <c r="F362" i="61"/>
  <c r="H362" i="61"/>
  <c r="I362" i="61"/>
  <c r="P362" i="61" s="1"/>
  <c r="U362" i="61"/>
  <c r="B363" i="61"/>
  <c r="D363" i="61"/>
  <c r="F363" i="61"/>
  <c r="H363" i="61"/>
  <c r="I363" i="61"/>
  <c r="J363" i="61" s="1"/>
  <c r="U363" i="61"/>
  <c r="B364" i="61"/>
  <c r="D364" i="61"/>
  <c r="F364" i="61"/>
  <c r="H364" i="61"/>
  <c r="I364" i="61"/>
  <c r="V364" i="61" s="1"/>
  <c r="U364" i="61"/>
  <c r="B365" i="61"/>
  <c r="D365" i="61"/>
  <c r="F365" i="61"/>
  <c r="H365" i="61"/>
  <c r="I365" i="61"/>
  <c r="K365" i="61" s="1"/>
  <c r="U365" i="61"/>
  <c r="B366" i="61"/>
  <c r="D366" i="61"/>
  <c r="F366" i="61"/>
  <c r="H366" i="61"/>
  <c r="I366" i="61"/>
  <c r="O366" i="61" s="1"/>
  <c r="U366" i="61"/>
  <c r="B367" i="61"/>
  <c r="D367" i="61"/>
  <c r="F367" i="61"/>
  <c r="H367" i="61"/>
  <c r="I367" i="61"/>
  <c r="J367" i="61" s="1"/>
  <c r="U367" i="61"/>
  <c r="B370" i="61"/>
  <c r="D370" i="61"/>
  <c r="F370" i="61"/>
  <c r="H370" i="61"/>
  <c r="I370" i="61"/>
  <c r="U370" i="61"/>
  <c r="B371" i="61"/>
  <c r="D371" i="61"/>
  <c r="F371" i="61"/>
  <c r="H371" i="61"/>
  <c r="I371" i="61"/>
  <c r="N371" i="61" s="1"/>
  <c r="U371" i="61"/>
  <c r="B372" i="61"/>
  <c r="D372" i="61"/>
  <c r="F372" i="61"/>
  <c r="H372" i="61"/>
  <c r="I372" i="61"/>
  <c r="Q372" i="61" s="1"/>
  <c r="U372" i="61"/>
  <c r="B373" i="61"/>
  <c r="D373" i="61"/>
  <c r="F373" i="61"/>
  <c r="H373" i="61"/>
  <c r="I373" i="61"/>
  <c r="J373" i="61" s="1"/>
  <c r="U373" i="61"/>
  <c r="B374" i="61"/>
  <c r="D374" i="61"/>
  <c r="F374" i="61"/>
  <c r="H374" i="61"/>
  <c r="I374" i="61"/>
  <c r="J374" i="61" s="1"/>
  <c r="U374" i="61"/>
  <c r="B375" i="61"/>
  <c r="D375" i="61"/>
  <c r="F375" i="61"/>
  <c r="H375" i="61"/>
  <c r="I375" i="61"/>
  <c r="K375" i="61" s="1"/>
  <c r="U375" i="61"/>
  <c r="B376" i="61"/>
  <c r="D376" i="61"/>
  <c r="F376" i="61"/>
  <c r="H376" i="61"/>
  <c r="I376" i="61"/>
  <c r="V376" i="61" s="1"/>
  <c r="U376" i="61"/>
  <c r="B377" i="61"/>
  <c r="D377" i="61"/>
  <c r="F377" i="61"/>
  <c r="H377" i="61"/>
  <c r="I377" i="61"/>
  <c r="R377" i="61" s="1"/>
  <c r="U377" i="61"/>
  <c r="B378" i="61"/>
  <c r="D378" i="61"/>
  <c r="F378" i="61"/>
  <c r="H378" i="61"/>
  <c r="I378" i="61"/>
  <c r="U378" i="61"/>
  <c r="B379" i="61"/>
  <c r="D379" i="61"/>
  <c r="F379" i="61"/>
  <c r="H379" i="61"/>
  <c r="I379" i="61"/>
  <c r="Q379" i="61" s="1"/>
  <c r="U379" i="61"/>
  <c r="B380" i="61"/>
  <c r="D380" i="61"/>
  <c r="F380" i="61"/>
  <c r="H380" i="61"/>
  <c r="I380" i="61"/>
  <c r="L380" i="61" s="1"/>
  <c r="U380" i="61"/>
  <c r="B381" i="61"/>
  <c r="D381" i="61"/>
  <c r="F381" i="61"/>
  <c r="H381" i="61"/>
  <c r="I381" i="61"/>
  <c r="P381" i="61" s="1"/>
  <c r="U381" i="61"/>
  <c r="B383" i="61"/>
  <c r="D383" i="61"/>
  <c r="F383" i="61"/>
  <c r="H383" i="61"/>
  <c r="I383" i="61"/>
  <c r="U383" i="61"/>
  <c r="B384" i="61"/>
  <c r="D384" i="61"/>
  <c r="F384" i="61"/>
  <c r="H384" i="61"/>
  <c r="I384" i="61"/>
  <c r="K384" i="61" s="1"/>
  <c r="U384" i="61"/>
  <c r="B385" i="61"/>
  <c r="D385" i="61"/>
  <c r="F385" i="61"/>
  <c r="H385" i="61"/>
  <c r="I385" i="61"/>
  <c r="O385" i="61" s="1"/>
  <c r="U385" i="61"/>
  <c r="B386" i="61"/>
  <c r="D386" i="61"/>
  <c r="F386" i="61"/>
  <c r="H386" i="61"/>
  <c r="I386" i="61"/>
  <c r="K386" i="61" s="1"/>
  <c r="U386" i="61"/>
  <c r="B387" i="61"/>
  <c r="D387" i="61"/>
  <c r="F387" i="61"/>
  <c r="H387" i="61"/>
  <c r="I387" i="61"/>
  <c r="Q387" i="61" s="1"/>
  <c r="U387" i="61"/>
  <c r="B388" i="61"/>
  <c r="D388" i="61"/>
  <c r="F388" i="61"/>
  <c r="H388" i="61"/>
  <c r="I388" i="61"/>
  <c r="L388" i="61" s="1"/>
  <c r="U388" i="61"/>
  <c r="B389" i="61"/>
  <c r="D389" i="61"/>
  <c r="F389" i="61"/>
  <c r="H389" i="61"/>
  <c r="I389" i="61"/>
  <c r="O389" i="61" s="1"/>
  <c r="U389" i="61"/>
  <c r="B390" i="61"/>
  <c r="D390" i="61"/>
  <c r="F390" i="61"/>
  <c r="H390" i="61"/>
  <c r="I390" i="61"/>
  <c r="J390" i="61" s="1"/>
  <c r="U390" i="61"/>
  <c r="B391" i="61"/>
  <c r="D391" i="61"/>
  <c r="F391" i="61"/>
  <c r="H391" i="61"/>
  <c r="I391" i="61"/>
  <c r="Q391" i="61" s="1"/>
  <c r="U391" i="61"/>
  <c r="B392" i="61"/>
  <c r="D392" i="61"/>
  <c r="F392" i="61"/>
  <c r="H392" i="61"/>
  <c r="I392" i="61"/>
  <c r="K392" i="61" s="1"/>
  <c r="U392" i="61"/>
  <c r="B393" i="61"/>
  <c r="D393" i="61"/>
  <c r="F393" i="61"/>
  <c r="H393" i="61"/>
  <c r="I393" i="61"/>
  <c r="O393" i="61" s="1"/>
  <c r="U393" i="61"/>
  <c r="B394" i="61"/>
  <c r="D394" i="61"/>
  <c r="F394" i="61"/>
  <c r="H394" i="61"/>
  <c r="I394" i="61"/>
  <c r="K394" i="61" s="1"/>
  <c r="U394" i="61"/>
  <c r="B396" i="61"/>
  <c r="D396" i="61"/>
  <c r="F396" i="61"/>
  <c r="H396" i="61"/>
  <c r="I396" i="61"/>
  <c r="Q396" i="61" s="1"/>
  <c r="U396" i="61"/>
  <c r="B397" i="61"/>
  <c r="D397" i="61"/>
  <c r="F397" i="61"/>
  <c r="H397" i="61"/>
  <c r="I397" i="61"/>
  <c r="R397" i="61" s="1"/>
  <c r="U397" i="61"/>
  <c r="B398" i="61"/>
  <c r="D398" i="61"/>
  <c r="F398" i="61"/>
  <c r="H398" i="61"/>
  <c r="I398" i="61"/>
  <c r="U398" i="61"/>
  <c r="B399" i="61"/>
  <c r="D399" i="61"/>
  <c r="F399" i="61"/>
  <c r="H399" i="61"/>
  <c r="I399" i="61"/>
  <c r="K399" i="61" s="1"/>
  <c r="U399" i="61"/>
  <c r="B400" i="61"/>
  <c r="D400" i="61"/>
  <c r="F400" i="61"/>
  <c r="H400" i="61"/>
  <c r="I400" i="61"/>
  <c r="U400" i="61"/>
  <c r="B401" i="61"/>
  <c r="D401" i="61"/>
  <c r="F401" i="61"/>
  <c r="H401" i="61"/>
  <c r="I401" i="61"/>
  <c r="K401" i="61" s="1"/>
  <c r="U401" i="61"/>
  <c r="B402" i="61"/>
  <c r="D402" i="61"/>
  <c r="F402" i="61"/>
  <c r="H402" i="61"/>
  <c r="I402" i="61"/>
  <c r="O402" i="61" s="1"/>
  <c r="U402" i="61"/>
  <c r="B403" i="61"/>
  <c r="D403" i="61"/>
  <c r="F403" i="61"/>
  <c r="H403" i="61"/>
  <c r="I403" i="61"/>
  <c r="K403" i="61" s="1"/>
  <c r="U403" i="61"/>
  <c r="B404" i="61"/>
  <c r="D404" i="61"/>
  <c r="F404" i="61"/>
  <c r="H404" i="61"/>
  <c r="I404" i="61"/>
  <c r="W404" i="61" s="1"/>
  <c r="U404" i="61"/>
  <c r="B405" i="61"/>
  <c r="D405" i="61"/>
  <c r="F405" i="61"/>
  <c r="H405" i="61"/>
  <c r="I405" i="61"/>
  <c r="L405" i="61" s="1"/>
  <c r="U405" i="61"/>
  <c r="B406" i="61"/>
  <c r="D406" i="61"/>
  <c r="F406" i="61"/>
  <c r="H406" i="61"/>
  <c r="I406" i="61"/>
  <c r="P406" i="61" s="1"/>
  <c r="U406" i="61"/>
  <c r="B407" i="61"/>
  <c r="D407" i="61"/>
  <c r="F407" i="61"/>
  <c r="H407" i="61"/>
  <c r="I407" i="61"/>
  <c r="S407" i="61" s="1"/>
  <c r="U407" i="61"/>
  <c r="B409" i="61"/>
  <c r="D409" i="61"/>
  <c r="F409" i="61"/>
  <c r="H409" i="61"/>
  <c r="I409" i="61"/>
  <c r="K409" i="61" s="1"/>
  <c r="U409" i="61"/>
  <c r="B410" i="61"/>
  <c r="D410" i="61"/>
  <c r="F410" i="61"/>
  <c r="H410" i="61"/>
  <c r="I410" i="61"/>
  <c r="K410" i="61" s="1"/>
  <c r="U410" i="61"/>
  <c r="B411" i="61"/>
  <c r="D411" i="61"/>
  <c r="F411" i="61"/>
  <c r="H411" i="61"/>
  <c r="I411" i="61"/>
  <c r="O411" i="61" s="1"/>
  <c r="U411" i="61"/>
  <c r="B412" i="61"/>
  <c r="D412" i="61"/>
  <c r="F412" i="61"/>
  <c r="H412" i="61"/>
  <c r="I412" i="61"/>
  <c r="K412" i="61" s="1"/>
  <c r="U412" i="61"/>
  <c r="B413" i="61"/>
  <c r="D413" i="61"/>
  <c r="F413" i="61"/>
  <c r="H413" i="61"/>
  <c r="I413" i="61"/>
  <c r="O413" i="61" s="1"/>
  <c r="U413" i="61"/>
  <c r="B414" i="61"/>
  <c r="D414" i="61"/>
  <c r="F414" i="61"/>
  <c r="H414" i="61"/>
  <c r="I414" i="61"/>
  <c r="L414" i="61" s="1"/>
  <c r="U414" i="61"/>
  <c r="B415" i="61"/>
  <c r="D415" i="61"/>
  <c r="F415" i="61"/>
  <c r="H415" i="61"/>
  <c r="I415" i="61"/>
  <c r="O415" i="61" s="1"/>
  <c r="U415" i="61"/>
  <c r="B416" i="61"/>
  <c r="D416" i="61"/>
  <c r="F416" i="61"/>
  <c r="H416" i="61"/>
  <c r="I416" i="61"/>
  <c r="J416" i="61" s="1"/>
  <c r="U416" i="61"/>
  <c r="B417" i="61"/>
  <c r="D417" i="61"/>
  <c r="F417" i="61"/>
  <c r="H417" i="61"/>
  <c r="I417" i="61"/>
  <c r="R417" i="61" s="1"/>
  <c r="U417" i="61"/>
  <c r="B418" i="61"/>
  <c r="D418" i="61"/>
  <c r="F418" i="61"/>
  <c r="H418" i="61"/>
  <c r="I418" i="61"/>
  <c r="J418" i="61" s="1"/>
  <c r="U418" i="61"/>
  <c r="B419" i="61"/>
  <c r="D419" i="61"/>
  <c r="F419" i="61"/>
  <c r="H419" i="61"/>
  <c r="I419" i="61"/>
  <c r="O419" i="61" s="1"/>
  <c r="U419" i="61"/>
  <c r="B420" i="61"/>
  <c r="D420" i="61"/>
  <c r="F420" i="61"/>
  <c r="H420" i="61"/>
  <c r="I420" i="61"/>
  <c r="S420" i="61" s="1"/>
  <c r="U420" i="61"/>
  <c r="B422" i="61"/>
  <c r="D422" i="61"/>
  <c r="F422" i="61"/>
  <c r="H422" i="61"/>
  <c r="I422" i="61"/>
  <c r="U422" i="61"/>
  <c r="B423" i="61"/>
  <c r="D423" i="61"/>
  <c r="F423" i="61"/>
  <c r="H423" i="61"/>
  <c r="I423" i="61"/>
  <c r="L423" i="61" s="1"/>
  <c r="U423" i="61"/>
  <c r="B424" i="61"/>
  <c r="D424" i="61"/>
  <c r="F424" i="61"/>
  <c r="H424" i="61"/>
  <c r="I424" i="61"/>
  <c r="Q424" i="61" s="1"/>
  <c r="U424" i="61"/>
  <c r="B425" i="61"/>
  <c r="D425" i="61"/>
  <c r="F425" i="61"/>
  <c r="H425" i="61"/>
  <c r="I425" i="61"/>
  <c r="K425" i="61" s="1"/>
  <c r="U425" i="61"/>
  <c r="B426" i="61"/>
  <c r="D426" i="61"/>
  <c r="F426" i="61"/>
  <c r="H426" i="61"/>
  <c r="I426" i="61"/>
  <c r="R426" i="61" s="1"/>
  <c r="U426" i="61"/>
  <c r="B427" i="61"/>
  <c r="D427" i="61"/>
  <c r="F427" i="61"/>
  <c r="H427" i="61"/>
  <c r="I427" i="61"/>
  <c r="L427" i="61" s="1"/>
  <c r="U427" i="61"/>
  <c r="B428" i="61"/>
  <c r="D428" i="61"/>
  <c r="F428" i="61"/>
  <c r="H428" i="61"/>
  <c r="I428" i="61"/>
  <c r="P428" i="61" s="1"/>
  <c r="U428" i="61"/>
  <c r="B429" i="61"/>
  <c r="D429" i="61"/>
  <c r="F429" i="61"/>
  <c r="H429" i="61"/>
  <c r="I429" i="61"/>
  <c r="U429" i="61"/>
  <c r="B430" i="61"/>
  <c r="D430" i="61"/>
  <c r="F430" i="61"/>
  <c r="H430" i="61"/>
  <c r="I430" i="61"/>
  <c r="L430" i="61" s="1"/>
  <c r="U430" i="61"/>
  <c r="B431" i="61"/>
  <c r="D431" i="61"/>
  <c r="F431" i="61"/>
  <c r="H431" i="61"/>
  <c r="I431" i="61"/>
  <c r="K431" i="61" s="1"/>
  <c r="U431" i="61"/>
  <c r="B432" i="61"/>
  <c r="D432" i="61"/>
  <c r="F432" i="61"/>
  <c r="H432" i="61"/>
  <c r="I432" i="61"/>
  <c r="P432" i="61" s="1"/>
  <c r="U432" i="61"/>
  <c r="B433" i="61"/>
  <c r="D433" i="61"/>
  <c r="F433" i="61"/>
  <c r="H433" i="61"/>
  <c r="I433" i="61"/>
  <c r="L433" i="61" s="1"/>
  <c r="U433" i="61"/>
  <c r="B237" i="61"/>
  <c r="D237" i="61"/>
  <c r="F237" i="61"/>
  <c r="H237" i="61"/>
  <c r="I237" i="61"/>
  <c r="U237" i="61"/>
  <c r="B238" i="61"/>
  <c r="D238" i="61"/>
  <c r="F238" i="61"/>
  <c r="H238" i="61"/>
  <c r="I238" i="61"/>
  <c r="U238" i="61"/>
  <c r="B239" i="61"/>
  <c r="D239" i="61"/>
  <c r="F239" i="61"/>
  <c r="H239" i="61"/>
  <c r="I239" i="61"/>
  <c r="N239" i="61" s="1"/>
  <c r="U239" i="61"/>
  <c r="B240" i="61"/>
  <c r="D240" i="61"/>
  <c r="F240" i="61"/>
  <c r="H240" i="61"/>
  <c r="I240" i="61"/>
  <c r="J240" i="61" s="1"/>
  <c r="U240" i="61"/>
  <c r="B241" i="61"/>
  <c r="D241" i="61"/>
  <c r="F241" i="61"/>
  <c r="H241" i="61"/>
  <c r="I241" i="61"/>
  <c r="N241" i="61" s="1"/>
  <c r="U241" i="61"/>
  <c r="B242" i="61"/>
  <c r="D242" i="61"/>
  <c r="F242" i="61"/>
  <c r="H242" i="61"/>
  <c r="I242" i="61"/>
  <c r="J242" i="61" s="1"/>
  <c r="U242" i="61"/>
  <c r="B243" i="61"/>
  <c r="D243" i="61"/>
  <c r="F243" i="61"/>
  <c r="H243" i="61"/>
  <c r="I243" i="61"/>
  <c r="N243" i="61" s="1"/>
  <c r="U243" i="61"/>
  <c r="B244" i="61"/>
  <c r="D244" i="61"/>
  <c r="F244" i="61"/>
  <c r="H244" i="61"/>
  <c r="I244" i="61"/>
  <c r="J244" i="61" s="1"/>
  <c r="U244" i="61"/>
  <c r="B245" i="61"/>
  <c r="D245" i="61"/>
  <c r="F245" i="61"/>
  <c r="H245" i="61"/>
  <c r="I245" i="61"/>
  <c r="N245" i="61" s="1"/>
  <c r="U245" i="61"/>
  <c r="B246" i="61"/>
  <c r="D246" i="61"/>
  <c r="F246" i="61"/>
  <c r="H246" i="61"/>
  <c r="I246" i="61"/>
  <c r="J246" i="61" s="1"/>
  <c r="U246" i="61"/>
  <c r="B247" i="61"/>
  <c r="D247" i="61"/>
  <c r="F247" i="61"/>
  <c r="H247" i="61"/>
  <c r="I247" i="61"/>
  <c r="N247" i="61" s="1"/>
  <c r="U247" i="61"/>
  <c r="B222" i="61"/>
  <c r="B223" i="61"/>
  <c r="B224" i="61"/>
  <c r="B225" i="61"/>
  <c r="B226" i="61"/>
  <c r="B227" i="61"/>
  <c r="B228" i="61"/>
  <c r="B229" i="61"/>
  <c r="B230" i="61"/>
  <c r="B231" i="61"/>
  <c r="B232" i="61"/>
  <c r="B221" i="61"/>
  <c r="D222" i="61"/>
  <c r="F222" i="61"/>
  <c r="H222" i="61"/>
  <c r="I222" i="61"/>
  <c r="K222" i="61" s="1"/>
  <c r="U222" i="61"/>
  <c r="D223" i="61"/>
  <c r="F223" i="61"/>
  <c r="H223" i="61"/>
  <c r="I223" i="61"/>
  <c r="Q223" i="61" s="1"/>
  <c r="U223" i="61"/>
  <c r="D224" i="61"/>
  <c r="F224" i="61"/>
  <c r="H224" i="61"/>
  <c r="I224" i="61"/>
  <c r="O224" i="61" s="1"/>
  <c r="U224" i="61"/>
  <c r="D225" i="61"/>
  <c r="F225" i="61"/>
  <c r="H225" i="61"/>
  <c r="I225" i="61"/>
  <c r="U225" i="61"/>
  <c r="D226" i="61"/>
  <c r="F226" i="61"/>
  <c r="H226" i="61"/>
  <c r="I226" i="61"/>
  <c r="J226" i="61" s="1"/>
  <c r="U226" i="61"/>
  <c r="D227" i="61"/>
  <c r="F227" i="61"/>
  <c r="H227" i="61"/>
  <c r="I227" i="61"/>
  <c r="M227" i="61" s="1"/>
  <c r="U227" i="61"/>
  <c r="D228" i="61"/>
  <c r="F228" i="61"/>
  <c r="H228" i="61"/>
  <c r="I228" i="61"/>
  <c r="K228" i="61" s="1"/>
  <c r="U228" i="61"/>
  <c r="D229" i="61"/>
  <c r="F229" i="61"/>
  <c r="H229" i="61"/>
  <c r="I229" i="61"/>
  <c r="N229" i="61" s="1"/>
  <c r="U229" i="61"/>
  <c r="D230" i="61"/>
  <c r="F230" i="61"/>
  <c r="H230" i="61"/>
  <c r="I230" i="61"/>
  <c r="M230" i="61" s="1"/>
  <c r="U230" i="61"/>
  <c r="D231" i="61"/>
  <c r="F231" i="61"/>
  <c r="H231" i="61"/>
  <c r="I231" i="61"/>
  <c r="U231" i="61"/>
  <c r="D232" i="61"/>
  <c r="F232" i="61"/>
  <c r="H232" i="61"/>
  <c r="I232" i="61"/>
  <c r="U232" i="61"/>
  <c r="U221" i="61"/>
  <c r="I221" i="61"/>
  <c r="M221" i="61" s="1"/>
  <c r="H221" i="61"/>
  <c r="F221" i="61"/>
  <c r="D221" i="61"/>
  <c r="B207" i="61"/>
  <c r="B208" i="61"/>
  <c r="B209" i="61"/>
  <c r="B210" i="61"/>
  <c r="B211" i="61"/>
  <c r="B212" i="61"/>
  <c r="B213" i="61"/>
  <c r="B214" i="61"/>
  <c r="B215" i="61"/>
  <c r="B216" i="61"/>
  <c r="B217" i="61"/>
  <c r="B206" i="61"/>
  <c r="D207" i="61"/>
  <c r="F207" i="61"/>
  <c r="H207" i="61"/>
  <c r="I207" i="61"/>
  <c r="M207" i="61" s="1"/>
  <c r="U207" i="61"/>
  <c r="D208" i="61"/>
  <c r="F208" i="61"/>
  <c r="H208" i="61"/>
  <c r="I208" i="61"/>
  <c r="J208" i="61" s="1"/>
  <c r="U208" i="61"/>
  <c r="D209" i="61"/>
  <c r="F209" i="61"/>
  <c r="H209" i="61"/>
  <c r="I209" i="61"/>
  <c r="U209" i="61"/>
  <c r="D210" i="61"/>
  <c r="F210" i="61"/>
  <c r="H210" i="61"/>
  <c r="I210" i="61"/>
  <c r="P210" i="61" s="1"/>
  <c r="U210" i="61"/>
  <c r="D211" i="61"/>
  <c r="F211" i="61"/>
  <c r="H211" i="61"/>
  <c r="I211" i="61"/>
  <c r="J211" i="61" s="1"/>
  <c r="U211" i="61"/>
  <c r="D212" i="61"/>
  <c r="F212" i="61"/>
  <c r="H212" i="61"/>
  <c r="I212" i="61"/>
  <c r="U212" i="61"/>
  <c r="D213" i="61"/>
  <c r="F213" i="61"/>
  <c r="H213" i="61"/>
  <c r="I213" i="61"/>
  <c r="K213" i="61" s="1"/>
  <c r="U213" i="61"/>
  <c r="D214" i="61"/>
  <c r="F214" i="61"/>
  <c r="H214" i="61"/>
  <c r="I214" i="61"/>
  <c r="U214" i="61"/>
  <c r="D215" i="61"/>
  <c r="F215" i="61"/>
  <c r="H215" i="61"/>
  <c r="I215" i="61"/>
  <c r="L215" i="61" s="1"/>
  <c r="U215" i="61"/>
  <c r="D216" i="61"/>
  <c r="F216" i="61"/>
  <c r="H216" i="61"/>
  <c r="I216" i="61"/>
  <c r="J216" i="61" s="1"/>
  <c r="U216" i="61"/>
  <c r="D217" i="61"/>
  <c r="F217" i="61"/>
  <c r="H217" i="61"/>
  <c r="I217" i="61"/>
  <c r="O217" i="61" s="1"/>
  <c r="U217" i="61"/>
  <c r="U206" i="61"/>
  <c r="I206" i="61"/>
  <c r="T206" i="61" s="1"/>
  <c r="H206" i="61"/>
  <c r="F206" i="61"/>
  <c r="D206" i="61"/>
  <c r="B192" i="61"/>
  <c r="B193" i="61"/>
  <c r="B194" i="61"/>
  <c r="B195" i="61"/>
  <c r="B196" i="61"/>
  <c r="B197" i="61"/>
  <c r="B198" i="61"/>
  <c r="B199" i="61"/>
  <c r="B200" i="61"/>
  <c r="B201" i="61"/>
  <c r="B202" i="61"/>
  <c r="B191" i="61"/>
  <c r="D192" i="61"/>
  <c r="F192" i="61"/>
  <c r="G192" i="61"/>
  <c r="G207" i="61" s="1"/>
  <c r="G222" i="61" s="1"/>
  <c r="H192" i="61"/>
  <c r="I192" i="61"/>
  <c r="R192" i="61" s="1"/>
  <c r="U192" i="61"/>
  <c r="D193" i="61"/>
  <c r="F193" i="61"/>
  <c r="G193" i="61"/>
  <c r="G208" i="61" s="1"/>
  <c r="G223" i="61" s="1"/>
  <c r="G239" i="61" s="1"/>
  <c r="G254" i="61" s="1"/>
  <c r="G267" i="61" s="1"/>
  <c r="G280" i="61" s="1"/>
  <c r="G293" i="61" s="1"/>
  <c r="G306" i="61" s="1"/>
  <c r="G319" i="61" s="1"/>
  <c r="G332" i="61" s="1"/>
  <c r="G345" i="61" s="1"/>
  <c r="G358" i="61" s="1"/>
  <c r="G372" i="61" s="1"/>
  <c r="G385" i="61" s="1"/>
  <c r="G398" i="61" s="1"/>
  <c r="G411" i="61" s="1"/>
  <c r="G424" i="61" s="1"/>
  <c r="H193" i="61"/>
  <c r="I193" i="61"/>
  <c r="N193" i="61" s="1"/>
  <c r="U193" i="61"/>
  <c r="D194" i="61"/>
  <c r="F194" i="61"/>
  <c r="G194" i="61"/>
  <c r="G209" i="61" s="1"/>
  <c r="G224" i="61" s="1"/>
  <c r="H194" i="61"/>
  <c r="I194" i="61"/>
  <c r="O194" i="61" s="1"/>
  <c r="U194" i="61"/>
  <c r="D195" i="61"/>
  <c r="F195" i="61"/>
  <c r="G195" i="61"/>
  <c r="G210" i="61" s="1"/>
  <c r="G225" i="61" s="1"/>
  <c r="G241" i="61" s="1"/>
  <c r="G256" i="61" s="1"/>
  <c r="G269" i="61" s="1"/>
  <c r="G282" i="61" s="1"/>
  <c r="G295" i="61" s="1"/>
  <c r="G308" i="61" s="1"/>
  <c r="G321" i="61" s="1"/>
  <c r="G334" i="61" s="1"/>
  <c r="G347" i="61" s="1"/>
  <c r="G360" i="61" s="1"/>
  <c r="G374" i="61" s="1"/>
  <c r="G387" i="61" s="1"/>
  <c r="G400" i="61" s="1"/>
  <c r="G413" i="61" s="1"/>
  <c r="G426" i="61" s="1"/>
  <c r="H195" i="61"/>
  <c r="I195" i="61"/>
  <c r="L195" i="61" s="1"/>
  <c r="U195" i="61"/>
  <c r="D196" i="61"/>
  <c r="F196" i="61"/>
  <c r="G196" i="61"/>
  <c r="G211" i="61" s="1"/>
  <c r="G226" i="61" s="1"/>
  <c r="H196" i="61"/>
  <c r="I196" i="61"/>
  <c r="W196" i="61" s="1"/>
  <c r="U196" i="61"/>
  <c r="D197" i="61"/>
  <c r="F197" i="61"/>
  <c r="G197" i="61"/>
  <c r="G212" i="61" s="1"/>
  <c r="G227" i="61" s="1"/>
  <c r="G243" i="61" s="1"/>
  <c r="G258" i="61" s="1"/>
  <c r="G271" i="61" s="1"/>
  <c r="G284" i="61" s="1"/>
  <c r="G297" i="61" s="1"/>
  <c r="G310" i="61" s="1"/>
  <c r="G323" i="61" s="1"/>
  <c r="G336" i="61" s="1"/>
  <c r="G349" i="61" s="1"/>
  <c r="G362" i="61" s="1"/>
  <c r="G376" i="61" s="1"/>
  <c r="G389" i="61" s="1"/>
  <c r="G402" i="61" s="1"/>
  <c r="G415" i="61" s="1"/>
  <c r="G428" i="61" s="1"/>
  <c r="H197" i="61"/>
  <c r="I197" i="61"/>
  <c r="M197" i="61" s="1"/>
  <c r="U197" i="61"/>
  <c r="D198" i="61"/>
  <c r="F198" i="61"/>
  <c r="G198" i="61"/>
  <c r="G213" i="61" s="1"/>
  <c r="G228" i="61" s="1"/>
  <c r="H198" i="61"/>
  <c r="I198" i="61"/>
  <c r="U198" i="61"/>
  <c r="D199" i="61"/>
  <c r="F199" i="61"/>
  <c r="G199" i="61"/>
  <c r="G214" i="61" s="1"/>
  <c r="G229" i="61" s="1"/>
  <c r="H199" i="61"/>
  <c r="I199" i="61"/>
  <c r="P199" i="61" s="1"/>
  <c r="U199" i="61"/>
  <c r="D200" i="61"/>
  <c r="F200" i="61"/>
  <c r="G200" i="61"/>
  <c r="G215" i="61" s="1"/>
  <c r="G230" i="61" s="1"/>
  <c r="H200" i="61"/>
  <c r="I200" i="61"/>
  <c r="P200" i="61" s="1"/>
  <c r="U200" i="61"/>
  <c r="D201" i="61"/>
  <c r="F201" i="61"/>
  <c r="G201" i="61"/>
  <c r="G216" i="61" s="1"/>
  <c r="G231" i="61" s="1"/>
  <c r="H201" i="61"/>
  <c r="I201" i="61"/>
  <c r="M201" i="61" s="1"/>
  <c r="U201" i="61"/>
  <c r="D202" i="61"/>
  <c r="F202" i="61"/>
  <c r="G202" i="61"/>
  <c r="G217" i="61" s="1"/>
  <c r="G232" i="61" s="1"/>
  <c r="H202" i="61"/>
  <c r="I202" i="61"/>
  <c r="O202" i="61" s="1"/>
  <c r="U202" i="61"/>
  <c r="U191" i="61"/>
  <c r="I191" i="61"/>
  <c r="S191" i="61" s="1"/>
  <c r="H191" i="61"/>
  <c r="F191" i="61"/>
  <c r="D191" i="61"/>
  <c r="B177" i="61"/>
  <c r="B178" i="61"/>
  <c r="B179" i="61"/>
  <c r="B180" i="61"/>
  <c r="B181" i="61"/>
  <c r="B182" i="61"/>
  <c r="B183" i="61"/>
  <c r="B184" i="61"/>
  <c r="B185" i="61"/>
  <c r="B186" i="61"/>
  <c r="B187" i="61"/>
  <c r="B176" i="61"/>
  <c r="D177" i="61"/>
  <c r="F177" i="61"/>
  <c r="H177" i="61"/>
  <c r="I177" i="61"/>
  <c r="O177" i="61" s="1"/>
  <c r="U177" i="61"/>
  <c r="D178" i="61"/>
  <c r="F178" i="61"/>
  <c r="H178" i="61"/>
  <c r="I178" i="61"/>
  <c r="V178" i="61" s="1"/>
  <c r="U178" i="61"/>
  <c r="D179" i="61"/>
  <c r="F179" i="61"/>
  <c r="H179" i="61"/>
  <c r="I179" i="61"/>
  <c r="J179" i="61" s="1"/>
  <c r="U179" i="61"/>
  <c r="D180" i="61"/>
  <c r="F180" i="61"/>
  <c r="H180" i="61"/>
  <c r="I180" i="61"/>
  <c r="Q180" i="61" s="1"/>
  <c r="U180" i="61"/>
  <c r="D181" i="61"/>
  <c r="F181" i="61"/>
  <c r="H181" i="61"/>
  <c r="I181" i="61"/>
  <c r="O181" i="61" s="1"/>
  <c r="U181" i="61"/>
  <c r="D182" i="61"/>
  <c r="F182" i="61"/>
  <c r="H182" i="61"/>
  <c r="I182" i="61"/>
  <c r="M182" i="61" s="1"/>
  <c r="U182" i="61"/>
  <c r="D183" i="61"/>
  <c r="F183" i="61"/>
  <c r="H183" i="61"/>
  <c r="I183" i="61"/>
  <c r="Q183" i="61" s="1"/>
  <c r="U183" i="61"/>
  <c r="D184" i="61"/>
  <c r="F184" i="61"/>
  <c r="H184" i="61"/>
  <c r="I184" i="61"/>
  <c r="O184" i="61" s="1"/>
  <c r="U184" i="61"/>
  <c r="D185" i="61"/>
  <c r="F185" i="61"/>
  <c r="H185" i="61"/>
  <c r="I185" i="61"/>
  <c r="O185" i="61" s="1"/>
  <c r="U185" i="61"/>
  <c r="D186" i="61"/>
  <c r="F186" i="61"/>
  <c r="H186" i="61"/>
  <c r="I186" i="61"/>
  <c r="N186" i="61" s="1"/>
  <c r="U186" i="61"/>
  <c r="D187" i="61"/>
  <c r="F187" i="61"/>
  <c r="H187" i="61"/>
  <c r="I187" i="61"/>
  <c r="O187" i="61" s="1"/>
  <c r="U187" i="61"/>
  <c r="U176" i="61"/>
  <c r="I176" i="61"/>
  <c r="H176" i="61"/>
  <c r="F176" i="61"/>
  <c r="D176" i="61"/>
  <c r="B161" i="61"/>
  <c r="U161" i="61"/>
  <c r="I161" i="61"/>
  <c r="S161" i="61" s="1"/>
  <c r="H161" i="61"/>
  <c r="F161" i="61"/>
  <c r="D161" i="61"/>
  <c r="B147" i="61"/>
  <c r="B148" i="61"/>
  <c r="B149" i="61"/>
  <c r="B150" i="61"/>
  <c r="B151" i="61"/>
  <c r="B152" i="61"/>
  <c r="B153" i="61"/>
  <c r="B154" i="61"/>
  <c r="B155" i="61"/>
  <c r="B156" i="61"/>
  <c r="B157" i="61"/>
  <c r="B146" i="61"/>
  <c r="D147" i="61"/>
  <c r="F147" i="61"/>
  <c r="H147" i="61"/>
  <c r="I147" i="61"/>
  <c r="J147" i="61" s="1"/>
  <c r="U147" i="61"/>
  <c r="D148" i="61"/>
  <c r="F148" i="61"/>
  <c r="H148" i="61"/>
  <c r="I148" i="61"/>
  <c r="L148" i="61" s="1"/>
  <c r="U148" i="61"/>
  <c r="D149" i="61"/>
  <c r="F149" i="61"/>
  <c r="H149" i="61"/>
  <c r="I149" i="61"/>
  <c r="M149" i="61" s="1"/>
  <c r="U149" i="61"/>
  <c r="D150" i="61"/>
  <c r="F150" i="61"/>
  <c r="H150" i="61"/>
  <c r="I150" i="61"/>
  <c r="U150" i="61"/>
  <c r="D151" i="61"/>
  <c r="F151" i="61"/>
  <c r="H151" i="61"/>
  <c r="I151" i="61"/>
  <c r="L151" i="61" s="1"/>
  <c r="U151" i="61"/>
  <c r="D152" i="61"/>
  <c r="F152" i="61"/>
  <c r="H152" i="61"/>
  <c r="I152" i="61"/>
  <c r="L152" i="61" s="1"/>
  <c r="U152" i="61"/>
  <c r="D153" i="61"/>
  <c r="F153" i="61"/>
  <c r="H153" i="61"/>
  <c r="I153" i="61"/>
  <c r="N153" i="61" s="1"/>
  <c r="U153" i="61"/>
  <c r="D154" i="61"/>
  <c r="F154" i="61"/>
  <c r="H154" i="61"/>
  <c r="I154" i="61"/>
  <c r="U154" i="61"/>
  <c r="D155" i="61"/>
  <c r="F155" i="61"/>
  <c r="H155" i="61"/>
  <c r="I155" i="61"/>
  <c r="W155" i="61" s="1"/>
  <c r="U155" i="61"/>
  <c r="D156" i="61"/>
  <c r="F156" i="61"/>
  <c r="H156" i="61"/>
  <c r="I156" i="61"/>
  <c r="L156" i="61" s="1"/>
  <c r="U156" i="61"/>
  <c r="D157" i="61"/>
  <c r="F157" i="61"/>
  <c r="H157" i="61"/>
  <c r="I157" i="61"/>
  <c r="O157" i="61" s="1"/>
  <c r="U157" i="61"/>
  <c r="U146" i="61"/>
  <c r="I146" i="61"/>
  <c r="R146" i="61" s="1"/>
  <c r="H146" i="61"/>
  <c r="F146" i="61"/>
  <c r="D146" i="61"/>
  <c r="B132" i="61"/>
  <c r="B133" i="61"/>
  <c r="B134" i="61"/>
  <c r="B135" i="61"/>
  <c r="B136" i="61"/>
  <c r="B137" i="61"/>
  <c r="B138" i="61"/>
  <c r="B139" i="61"/>
  <c r="B140" i="61"/>
  <c r="B141" i="61"/>
  <c r="B142" i="61"/>
  <c r="B131" i="61"/>
  <c r="D132" i="61"/>
  <c r="F132" i="61"/>
  <c r="H132" i="61"/>
  <c r="I132" i="61"/>
  <c r="J132" i="61" s="1"/>
  <c r="U132" i="61"/>
  <c r="D133" i="61"/>
  <c r="F133" i="61"/>
  <c r="H133" i="61"/>
  <c r="I133" i="61"/>
  <c r="L133" i="61" s="1"/>
  <c r="U133" i="61"/>
  <c r="D134" i="61"/>
  <c r="F134" i="61"/>
  <c r="H134" i="61"/>
  <c r="I134" i="61"/>
  <c r="O134" i="61" s="1"/>
  <c r="U134" i="61"/>
  <c r="D135" i="61"/>
  <c r="F135" i="61"/>
  <c r="H135" i="61"/>
  <c r="I135" i="61"/>
  <c r="J135" i="61" s="1"/>
  <c r="U135" i="61"/>
  <c r="D136" i="61"/>
  <c r="F136" i="61"/>
  <c r="H136" i="61"/>
  <c r="I136" i="61"/>
  <c r="T136" i="61" s="1"/>
  <c r="U136" i="61"/>
  <c r="D137" i="61"/>
  <c r="F137" i="61"/>
  <c r="H137" i="61"/>
  <c r="I137" i="61"/>
  <c r="L137" i="61" s="1"/>
  <c r="U137" i="61"/>
  <c r="D138" i="61"/>
  <c r="F138" i="61"/>
  <c r="H138" i="61"/>
  <c r="I138" i="61"/>
  <c r="M138" i="61" s="1"/>
  <c r="U138" i="61"/>
  <c r="D139" i="61"/>
  <c r="F139" i="61"/>
  <c r="H139" i="61"/>
  <c r="I139" i="61"/>
  <c r="U139" i="61"/>
  <c r="D140" i="61"/>
  <c r="F140" i="61"/>
  <c r="H140" i="61"/>
  <c r="I140" i="61"/>
  <c r="J140" i="61" s="1"/>
  <c r="U140" i="61"/>
  <c r="D141" i="61"/>
  <c r="F141" i="61"/>
  <c r="H141" i="61"/>
  <c r="I141" i="61"/>
  <c r="L141" i="61" s="1"/>
  <c r="U141" i="61"/>
  <c r="D142" i="61"/>
  <c r="F142" i="61"/>
  <c r="H142" i="61"/>
  <c r="I142" i="61"/>
  <c r="L142" i="61" s="1"/>
  <c r="U142" i="61"/>
  <c r="U131" i="61"/>
  <c r="I131" i="61"/>
  <c r="S131" i="61" s="1"/>
  <c r="H131" i="61"/>
  <c r="F131" i="61"/>
  <c r="D131" i="61"/>
  <c r="B117" i="61"/>
  <c r="B118" i="61"/>
  <c r="B119" i="61"/>
  <c r="B120" i="61"/>
  <c r="B121" i="61"/>
  <c r="B122" i="61"/>
  <c r="B123" i="61"/>
  <c r="B124" i="61"/>
  <c r="B125" i="61"/>
  <c r="B126" i="61"/>
  <c r="B127" i="61"/>
  <c r="B116" i="61"/>
  <c r="D117" i="61"/>
  <c r="F117" i="61"/>
  <c r="H117" i="61"/>
  <c r="I117" i="61"/>
  <c r="U117" i="61"/>
  <c r="D118" i="61"/>
  <c r="F118" i="61"/>
  <c r="H118" i="61"/>
  <c r="I118" i="61"/>
  <c r="L118" i="61" s="1"/>
  <c r="U118" i="61"/>
  <c r="D119" i="61"/>
  <c r="F119" i="61"/>
  <c r="H119" i="61"/>
  <c r="I119" i="61"/>
  <c r="R119" i="61" s="1"/>
  <c r="U119" i="61"/>
  <c r="D120" i="61"/>
  <c r="F120" i="61"/>
  <c r="H120" i="61"/>
  <c r="I120" i="61"/>
  <c r="Q120" i="61" s="1"/>
  <c r="U120" i="61"/>
  <c r="D121" i="61"/>
  <c r="F121" i="61"/>
  <c r="H121" i="61"/>
  <c r="I121" i="61"/>
  <c r="O121" i="61" s="1"/>
  <c r="U121" i="61"/>
  <c r="D122" i="61"/>
  <c r="F122" i="61"/>
  <c r="H122" i="61"/>
  <c r="I122" i="61"/>
  <c r="M122" i="61" s="1"/>
  <c r="U122" i="61"/>
  <c r="D123" i="61"/>
  <c r="F123" i="61"/>
  <c r="H123" i="61"/>
  <c r="I123" i="61"/>
  <c r="N123" i="61" s="1"/>
  <c r="U123" i="61"/>
  <c r="D124" i="61"/>
  <c r="F124" i="61"/>
  <c r="H124" i="61"/>
  <c r="I124" i="61"/>
  <c r="J124" i="61" s="1"/>
  <c r="U124" i="61"/>
  <c r="D125" i="61"/>
  <c r="F125" i="61"/>
  <c r="H125" i="61"/>
  <c r="I125" i="61"/>
  <c r="J125" i="61" s="1"/>
  <c r="U125" i="61"/>
  <c r="D126" i="61"/>
  <c r="F126" i="61"/>
  <c r="H126" i="61"/>
  <c r="I126" i="61"/>
  <c r="M126" i="61" s="1"/>
  <c r="U126" i="61"/>
  <c r="D127" i="61"/>
  <c r="F127" i="61"/>
  <c r="H127" i="61"/>
  <c r="I127" i="61"/>
  <c r="U127" i="61"/>
  <c r="U116" i="61"/>
  <c r="I116" i="61"/>
  <c r="H116" i="61"/>
  <c r="F116" i="61"/>
  <c r="D116" i="61"/>
  <c r="B103" i="61"/>
  <c r="B104" i="61"/>
  <c r="B105" i="61"/>
  <c r="B106" i="61"/>
  <c r="B107" i="61"/>
  <c r="B108" i="61"/>
  <c r="B109" i="61"/>
  <c r="B110" i="61"/>
  <c r="B111" i="61"/>
  <c r="B112" i="61"/>
  <c r="B113" i="61"/>
  <c r="B102" i="61"/>
  <c r="D103" i="61"/>
  <c r="F103" i="61"/>
  <c r="H103" i="61"/>
  <c r="I103" i="61"/>
  <c r="L103" i="61" s="1"/>
  <c r="U103" i="61"/>
  <c r="D104" i="61"/>
  <c r="F104" i="61"/>
  <c r="H104" i="61"/>
  <c r="I104" i="61"/>
  <c r="L104" i="61" s="1"/>
  <c r="U104" i="61"/>
  <c r="D105" i="61"/>
  <c r="F105" i="61"/>
  <c r="H105" i="61"/>
  <c r="I105" i="61"/>
  <c r="U105" i="61"/>
  <c r="D106" i="61"/>
  <c r="F106" i="61"/>
  <c r="H106" i="61"/>
  <c r="I106" i="61"/>
  <c r="P106" i="61" s="1"/>
  <c r="U106" i="61"/>
  <c r="D107" i="61"/>
  <c r="F107" i="61"/>
  <c r="H107" i="61"/>
  <c r="I107" i="61"/>
  <c r="P107" i="61" s="1"/>
  <c r="U107" i="61"/>
  <c r="D108" i="61"/>
  <c r="F108" i="61"/>
  <c r="H108" i="61"/>
  <c r="I108" i="61"/>
  <c r="L108" i="61" s="1"/>
  <c r="U108" i="61"/>
  <c r="D109" i="61"/>
  <c r="F109" i="61"/>
  <c r="H109" i="61"/>
  <c r="I109" i="61"/>
  <c r="L109" i="61" s="1"/>
  <c r="U109" i="61"/>
  <c r="D110" i="61"/>
  <c r="F110" i="61"/>
  <c r="H110" i="61"/>
  <c r="I110" i="61"/>
  <c r="P110" i="61" s="1"/>
  <c r="U110" i="61"/>
  <c r="D111" i="61"/>
  <c r="F111" i="61"/>
  <c r="H111" i="61"/>
  <c r="I111" i="61"/>
  <c r="P111" i="61" s="1"/>
  <c r="U111" i="61"/>
  <c r="D112" i="61"/>
  <c r="F112" i="61"/>
  <c r="H112" i="61"/>
  <c r="I112" i="61"/>
  <c r="U112" i="61"/>
  <c r="D113" i="61"/>
  <c r="F113" i="61"/>
  <c r="H113" i="61"/>
  <c r="I113" i="61"/>
  <c r="L113" i="61" s="1"/>
  <c r="U113" i="61"/>
  <c r="U102" i="61"/>
  <c r="I102" i="61"/>
  <c r="M102" i="61" s="1"/>
  <c r="H102" i="61"/>
  <c r="F102" i="61"/>
  <c r="D102" i="61"/>
  <c r="B89" i="61"/>
  <c r="B90" i="61"/>
  <c r="B91" i="61"/>
  <c r="B92" i="61"/>
  <c r="B93" i="61"/>
  <c r="B94" i="61"/>
  <c r="B95" i="61"/>
  <c r="B96" i="61"/>
  <c r="B97" i="61"/>
  <c r="B98" i="61"/>
  <c r="B99" i="61"/>
  <c r="B88" i="61"/>
  <c r="D89" i="61"/>
  <c r="F89" i="61"/>
  <c r="H89" i="61"/>
  <c r="I89" i="61"/>
  <c r="J89" i="61" s="1"/>
  <c r="U89" i="61"/>
  <c r="D90" i="61"/>
  <c r="F90" i="61"/>
  <c r="H90" i="61"/>
  <c r="I90" i="61"/>
  <c r="L90" i="61" s="1"/>
  <c r="U90" i="61"/>
  <c r="D91" i="61"/>
  <c r="F91" i="61"/>
  <c r="H91" i="61"/>
  <c r="I91" i="61"/>
  <c r="M91" i="61" s="1"/>
  <c r="U91" i="61"/>
  <c r="D92" i="61"/>
  <c r="F92" i="61"/>
  <c r="H92" i="61"/>
  <c r="I92" i="61"/>
  <c r="J92" i="61" s="1"/>
  <c r="U92" i="61"/>
  <c r="D93" i="61"/>
  <c r="F93" i="61"/>
  <c r="H93" i="61"/>
  <c r="I93" i="61"/>
  <c r="O93" i="61" s="1"/>
  <c r="U93" i="61"/>
  <c r="D94" i="61"/>
  <c r="F94" i="61"/>
  <c r="H94" i="61"/>
  <c r="I94" i="61"/>
  <c r="L94" i="61" s="1"/>
  <c r="U94" i="61"/>
  <c r="D95" i="61"/>
  <c r="F95" i="61"/>
  <c r="H95" i="61"/>
  <c r="I95" i="61"/>
  <c r="S95" i="61" s="1"/>
  <c r="U95" i="61"/>
  <c r="D96" i="61"/>
  <c r="F96" i="61"/>
  <c r="H96" i="61"/>
  <c r="I96" i="61"/>
  <c r="U96" i="61"/>
  <c r="D97" i="61"/>
  <c r="F97" i="61"/>
  <c r="H97" i="61"/>
  <c r="I97" i="61"/>
  <c r="U97" i="61"/>
  <c r="D98" i="61"/>
  <c r="F98" i="61"/>
  <c r="H98" i="61"/>
  <c r="I98" i="61"/>
  <c r="L98" i="61" s="1"/>
  <c r="U98" i="61"/>
  <c r="D99" i="61"/>
  <c r="F99" i="61"/>
  <c r="H99" i="61"/>
  <c r="I99" i="61"/>
  <c r="U99" i="61"/>
  <c r="U88" i="61"/>
  <c r="I88" i="61"/>
  <c r="T88" i="61" s="1"/>
  <c r="H88" i="61"/>
  <c r="F88" i="61"/>
  <c r="D88" i="61"/>
  <c r="B74" i="61"/>
  <c r="B75" i="61"/>
  <c r="B76" i="61"/>
  <c r="B77" i="61"/>
  <c r="B78" i="61"/>
  <c r="B79" i="61"/>
  <c r="B80" i="61"/>
  <c r="B81" i="61"/>
  <c r="B82" i="61"/>
  <c r="B83" i="61"/>
  <c r="B84" i="61"/>
  <c r="B73" i="61"/>
  <c r="D74" i="61"/>
  <c r="F74" i="61"/>
  <c r="H74" i="61"/>
  <c r="I74" i="61"/>
  <c r="J74" i="61" s="1"/>
  <c r="U74" i="61"/>
  <c r="D75" i="61"/>
  <c r="F75" i="61"/>
  <c r="H75" i="61"/>
  <c r="I75" i="61"/>
  <c r="M75" i="61" s="1"/>
  <c r="U75" i="61"/>
  <c r="D76" i="61"/>
  <c r="F76" i="61"/>
  <c r="H76" i="61"/>
  <c r="I76" i="61"/>
  <c r="J76" i="61" s="1"/>
  <c r="U76" i="61"/>
  <c r="D77" i="61"/>
  <c r="F77" i="61"/>
  <c r="H77" i="61"/>
  <c r="I77" i="61"/>
  <c r="K77" i="61" s="1"/>
  <c r="U77" i="61"/>
  <c r="D78" i="61"/>
  <c r="F78" i="61"/>
  <c r="H78" i="61"/>
  <c r="I78" i="61"/>
  <c r="U78" i="61"/>
  <c r="D79" i="61"/>
  <c r="F79" i="61"/>
  <c r="H79" i="61"/>
  <c r="I79" i="61"/>
  <c r="M79" i="61" s="1"/>
  <c r="U79" i="61"/>
  <c r="D80" i="61"/>
  <c r="F80" i="61"/>
  <c r="H80" i="61"/>
  <c r="I80" i="61"/>
  <c r="J80" i="61" s="1"/>
  <c r="U80" i="61"/>
  <c r="D81" i="61"/>
  <c r="F81" i="61"/>
  <c r="H81" i="61"/>
  <c r="I81" i="61"/>
  <c r="K81" i="61" s="1"/>
  <c r="U81" i="61"/>
  <c r="D82" i="61"/>
  <c r="F82" i="61"/>
  <c r="H82" i="61"/>
  <c r="I82" i="61"/>
  <c r="M82" i="61" s="1"/>
  <c r="U82" i="61"/>
  <c r="D83" i="61"/>
  <c r="F83" i="61"/>
  <c r="H83" i="61"/>
  <c r="I83" i="61"/>
  <c r="M83" i="61" s="1"/>
  <c r="U83" i="61"/>
  <c r="D84" i="61"/>
  <c r="F84" i="61"/>
  <c r="H84" i="61"/>
  <c r="I84" i="61"/>
  <c r="U84" i="61"/>
  <c r="U73" i="61"/>
  <c r="I73" i="61"/>
  <c r="R73" i="61" s="1"/>
  <c r="H73" i="61"/>
  <c r="F73" i="61"/>
  <c r="D73" i="61"/>
  <c r="B59" i="61"/>
  <c r="B60" i="61"/>
  <c r="B61" i="61"/>
  <c r="B62" i="61"/>
  <c r="B63" i="61"/>
  <c r="B64" i="61"/>
  <c r="B65" i="61"/>
  <c r="B66" i="61"/>
  <c r="B67" i="61"/>
  <c r="B68" i="61"/>
  <c r="B69" i="61"/>
  <c r="B58" i="61"/>
  <c r="D59" i="61"/>
  <c r="F59" i="61"/>
  <c r="H59" i="61"/>
  <c r="I59" i="61"/>
  <c r="J59" i="61" s="1"/>
  <c r="U59" i="61"/>
  <c r="D60" i="61"/>
  <c r="F60" i="61"/>
  <c r="H60" i="61"/>
  <c r="I60" i="61"/>
  <c r="L60" i="61" s="1"/>
  <c r="U60" i="61"/>
  <c r="D61" i="61"/>
  <c r="F61" i="61"/>
  <c r="H61" i="61"/>
  <c r="I61" i="61"/>
  <c r="U61" i="61"/>
  <c r="D62" i="61"/>
  <c r="F62" i="61"/>
  <c r="H62" i="61"/>
  <c r="I62" i="61"/>
  <c r="U62" i="61"/>
  <c r="D63" i="61"/>
  <c r="F63" i="61"/>
  <c r="H63" i="61"/>
  <c r="I63" i="61"/>
  <c r="P63" i="61" s="1"/>
  <c r="U63" i="61"/>
  <c r="D64" i="61"/>
  <c r="F64" i="61"/>
  <c r="H64" i="61"/>
  <c r="I64" i="61"/>
  <c r="N64" i="61" s="1"/>
  <c r="U64" i="61"/>
  <c r="D65" i="61"/>
  <c r="F65" i="61"/>
  <c r="H65" i="61"/>
  <c r="I65" i="61"/>
  <c r="L65" i="61" s="1"/>
  <c r="U65" i="61"/>
  <c r="D66" i="61"/>
  <c r="F66" i="61"/>
  <c r="H66" i="61"/>
  <c r="I66" i="61"/>
  <c r="P66" i="61" s="1"/>
  <c r="U66" i="61"/>
  <c r="D67" i="61"/>
  <c r="F67" i="61"/>
  <c r="H67" i="61"/>
  <c r="I67" i="61"/>
  <c r="P67" i="61" s="1"/>
  <c r="U67" i="61"/>
  <c r="D68" i="61"/>
  <c r="F68" i="61"/>
  <c r="H68" i="61"/>
  <c r="I68" i="61"/>
  <c r="N68" i="61" s="1"/>
  <c r="U68" i="61"/>
  <c r="D69" i="61"/>
  <c r="F69" i="61"/>
  <c r="H69" i="61"/>
  <c r="I69" i="61"/>
  <c r="L69" i="61" s="1"/>
  <c r="U69" i="61"/>
  <c r="U58" i="61"/>
  <c r="I58" i="61"/>
  <c r="M58" i="61" s="1"/>
  <c r="H58" i="61"/>
  <c r="F58" i="61"/>
  <c r="D58" i="61"/>
  <c r="B44" i="61"/>
  <c r="B45" i="61"/>
  <c r="B46" i="61"/>
  <c r="B47" i="61"/>
  <c r="B48" i="61"/>
  <c r="B49" i="61"/>
  <c r="B50" i="61"/>
  <c r="B51" i="61"/>
  <c r="B52" i="61"/>
  <c r="B53" i="61"/>
  <c r="B54" i="61"/>
  <c r="B43" i="61"/>
  <c r="D43" i="61"/>
  <c r="D44" i="61"/>
  <c r="F44" i="61"/>
  <c r="H44" i="61"/>
  <c r="I44" i="61"/>
  <c r="T44" i="61" s="1"/>
  <c r="U44" i="61"/>
  <c r="D45" i="61"/>
  <c r="F45" i="61"/>
  <c r="H45" i="61"/>
  <c r="I45" i="61"/>
  <c r="O45" i="61" s="1"/>
  <c r="U45" i="61"/>
  <c r="D46" i="61"/>
  <c r="F46" i="61"/>
  <c r="H46" i="61"/>
  <c r="I46" i="61"/>
  <c r="U46" i="61"/>
  <c r="D47" i="61"/>
  <c r="F47" i="61"/>
  <c r="H47" i="61"/>
  <c r="I47" i="61"/>
  <c r="P47" i="61" s="1"/>
  <c r="U47" i="61"/>
  <c r="D48" i="61"/>
  <c r="F48" i="61"/>
  <c r="H48" i="61"/>
  <c r="I48" i="61"/>
  <c r="U48" i="61"/>
  <c r="D49" i="61"/>
  <c r="F49" i="61"/>
  <c r="H49" i="61"/>
  <c r="I49" i="61"/>
  <c r="R49" i="61" s="1"/>
  <c r="U49" i="61"/>
  <c r="D50" i="61"/>
  <c r="F50" i="61"/>
  <c r="H50" i="61"/>
  <c r="I50" i="61"/>
  <c r="N50" i="61" s="1"/>
  <c r="U50" i="61"/>
  <c r="D51" i="61"/>
  <c r="F51" i="61"/>
  <c r="H51" i="61"/>
  <c r="I51" i="61"/>
  <c r="P51" i="61" s="1"/>
  <c r="U51" i="61"/>
  <c r="D52" i="61"/>
  <c r="F52" i="61"/>
  <c r="H52" i="61"/>
  <c r="I52" i="61"/>
  <c r="U52" i="61"/>
  <c r="D53" i="61"/>
  <c r="F53" i="61"/>
  <c r="H53" i="61"/>
  <c r="I53" i="61"/>
  <c r="U53" i="61"/>
  <c r="D54" i="61"/>
  <c r="F54" i="61"/>
  <c r="H54" i="61"/>
  <c r="I54" i="61"/>
  <c r="T54" i="61" s="1"/>
  <c r="U54" i="61"/>
  <c r="U43" i="61"/>
  <c r="I43" i="61"/>
  <c r="R43" i="61" s="1"/>
  <c r="H43" i="61"/>
  <c r="F43" i="61"/>
  <c r="B29" i="61"/>
  <c r="B30" i="61"/>
  <c r="B31" i="61"/>
  <c r="B32" i="61"/>
  <c r="B33" i="61"/>
  <c r="B34" i="61"/>
  <c r="B35" i="61"/>
  <c r="B36" i="61"/>
  <c r="B37" i="61"/>
  <c r="B38" i="61"/>
  <c r="B39" i="61"/>
  <c r="B28" i="61"/>
  <c r="D29" i="61"/>
  <c r="F29" i="61"/>
  <c r="H29" i="61"/>
  <c r="I29" i="61"/>
  <c r="J29" i="61" s="1"/>
  <c r="U29" i="61"/>
  <c r="D30" i="61"/>
  <c r="F30" i="61"/>
  <c r="H30" i="61"/>
  <c r="I30" i="61"/>
  <c r="M30" i="61" s="1"/>
  <c r="U30" i="61"/>
  <c r="D31" i="61"/>
  <c r="F31" i="61"/>
  <c r="H31" i="61"/>
  <c r="I31" i="61"/>
  <c r="U31" i="61"/>
  <c r="D32" i="61"/>
  <c r="F32" i="61"/>
  <c r="H32" i="61"/>
  <c r="I32" i="61"/>
  <c r="K32" i="61" s="1"/>
  <c r="U32" i="61"/>
  <c r="D33" i="61"/>
  <c r="F33" i="61"/>
  <c r="H33" i="61"/>
  <c r="I33" i="61"/>
  <c r="J33" i="61" s="1"/>
  <c r="U33" i="61"/>
  <c r="D34" i="61"/>
  <c r="F34" i="61"/>
  <c r="H34" i="61"/>
  <c r="I34" i="61"/>
  <c r="M34" i="61" s="1"/>
  <c r="U34" i="61"/>
  <c r="D35" i="61"/>
  <c r="F35" i="61"/>
  <c r="H35" i="61"/>
  <c r="I35" i="61"/>
  <c r="K35" i="61" s="1"/>
  <c r="U35" i="61"/>
  <c r="D36" i="61"/>
  <c r="F36" i="61"/>
  <c r="H36" i="61"/>
  <c r="I36" i="61"/>
  <c r="K36" i="61" s="1"/>
  <c r="U36" i="61"/>
  <c r="D37" i="61"/>
  <c r="F37" i="61"/>
  <c r="H37" i="61"/>
  <c r="I37" i="61"/>
  <c r="J37" i="61" s="1"/>
  <c r="U37" i="61"/>
  <c r="D38" i="61"/>
  <c r="F38" i="61"/>
  <c r="H38" i="61"/>
  <c r="I38" i="61"/>
  <c r="M38" i="61" s="1"/>
  <c r="U38" i="61"/>
  <c r="D39" i="61"/>
  <c r="F39" i="61"/>
  <c r="H39" i="61"/>
  <c r="I39" i="61"/>
  <c r="N39" i="61" s="1"/>
  <c r="U39" i="61"/>
  <c r="U28" i="61"/>
  <c r="I28" i="61"/>
  <c r="M28" i="61" s="1"/>
  <c r="H28" i="61"/>
  <c r="F28" i="61"/>
  <c r="D28" i="61"/>
  <c r="B14" i="61"/>
  <c r="B15" i="61"/>
  <c r="B16" i="61"/>
  <c r="B17" i="61"/>
  <c r="B18" i="61"/>
  <c r="B19" i="61"/>
  <c r="B20" i="61"/>
  <c r="B21" i="61"/>
  <c r="B22" i="61"/>
  <c r="B23" i="61"/>
  <c r="B24" i="61"/>
  <c r="B13" i="61"/>
  <c r="D14" i="61"/>
  <c r="F14" i="61"/>
  <c r="H14" i="61"/>
  <c r="I14" i="61"/>
  <c r="J14" i="61" s="1"/>
  <c r="U14" i="61"/>
  <c r="D15" i="61"/>
  <c r="F15" i="61"/>
  <c r="H15" i="61"/>
  <c r="I15" i="61"/>
  <c r="N15" i="61" s="1"/>
  <c r="U15" i="61"/>
  <c r="D16" i="61"/>
  <c r="F16" i="61"/>
  <c r="H16" i="61"/>
  <c r="I16" i="61"/>
  <c r="J16" i="61" s="1"/>
  <c r="U16" i="61"/>
  <c r="D17" i="61"/>
  <c r="F17" i="61"/>
  <c r="H17" i="61"/>
  <c r="I17" i="61"/>
  <c r="J17" i="61" s="1"/>
  <c r="U17" i="61"/>
  <c r="D18" i="61"/>
  <c r="F18" i="61"/>
  <c r="H18" i="61"/>
  <c r="I18" i="61"/>
  <c r="U18" i="61"/>
  <c r="D19" i="61"/>
  <c r="F19" i="61"/>
  <c r="H19" i="61"/>
  <c r="I19" i="61"/>
  <c r="N19" i="61" s="1"/>
  <c r="U19" i="61"/>
  <c r="D20" i="61"/>
  <c r="F20" i="61"/>
  <c r="H20" i="61"/>
  <c r="I20" i="61"/>
  <c r="P20" i="61" s="1"/>
  <c r="U20" i="61"/>
  <c r="D21" i="61"/>
  <c r="F21" i="61"/>
  <c r="H21" i="61"/>
  <c r="I21" i="61"/>
  <c r="J21" i="61" s="1"/>
  <c r="U21" i="61"/>
  <c r="D22" i="61"/>
  <c r="F22" i="61"/>
  <c r="H22" i="61"/>
  <c r="I22" i="61"/>
  <c r="J22" i="61" s="1"/>
  <c r="U22" i="61"/>
  <c r="D23" i="61"/>
  <c r="F23" i="61"/>
  <c r="H23" i="61"/>
  <c r="I23" i="61"/>
  <c r="O23" i="61" s="1"/>
  <c r="U23" i="61"/>
  <c r="D24" i="61"/>
  <c r="F24" i="61"/>
  <c r="H24" i="61"/>
  <c r="I24" i="61"/>
  <c r="L24" i="61" s="1"/>
  <c r="U24" i="61"/>
  <c r="U13" i="61"/>
  <c r="I13" i="61"/>
  <c r="M13" i="61" s="1"/>
  <c r="H13" i="61"/>
  <c r="F13" i="61"/>
  <c r="D13" i="61"/>
  <c r="W310" i="61" l="1"/>
  <c r="J252" i="61"/>
  <c r="I250" i="61"/>
  <c r="I235" i="61"/>
  <c r="W172" i="61"/>
  <c r="S165" i="61"/>
  <c r="T162" i="61"/>
  <c r="N165" i="61"/>
  <c r="Q162" i="61"/>
  <c r="R180" i="61"/>
  <c r="J168" i="61"/>
  <c r="N167" i="61"/>
  <c r="P170" i="61"/>
  <c r="W168" i="61"/>
  <c r="N170" i="61"/>
  <c r="Q169" i="61"/>
  <c r="V168" i="61"/>
  <c r="M170" i="61"/>
  <c r="P169" i="61"/>
  <c r="N168" i="61"/>
  <c r="M168" i="61"/>
  <c r="O167" i="61"/>
  <c r="T168" i="61"/>
  <c r="P162" i="61"/>
  <c r="R168" i="61"/>
  <c r="N162" i="61"/>
  <c r="O168" i="61"/>
  <c r="T165" i="61"/>
  <c r="W164" i="61"/>
  <c r="R165" i="61"/>
  <c r="V163" i="61"/>
  <c r="V162" i="61"/>
  <c r="O164" i="61"/>
  <c r="K164" i="61"/>
  <c r="R163" i="61"/>
  <c r="Q165" i="61"/>
  <c r="J164" i="61"/>
  <c r="S163" i="61"/>
  <c r="M162" i="61"/>
  <c r="S172" i="61"/>
  <c r="P172" i="61"/>
  <c r="V170" i="61"/>
  <c r="Q168" i="61"/>
  <c r="L165" i="61"/>
  <c r="V164" i="61"/>
  <c r="Q163" i="61"/>
  <c r="V172" i="61"/>
  <c r="N172" i="61"/>
  <c r="P168" i="61"/>
  <c r="V165" i="61"/>
  <c r="K165" i="61"/>
  <c r="N163" i="61"/>
  <c r="K172" i="61"/>
  <c r="M171" i="61"/>
  <c r="Q170" i="61"/>
  <c r="S164" i="61"/>
  <c r="K163" i="61"/>
  <c r="J172" i="61"/>
  <c r="R164" i="61"/>
  <c r="S171" i="61"/>
  <c r="R171" i="61"/>
  <c r="R172" i="61"/>
  <c r="Q171" i="61"/>
  <c r="L168" i="61"/>
  <c r="W167" i="61"/>
  <c r="P165" i="61"/>
  <c r="Q164" i="61"/>
  <c r="Q172" i="61"/>
  <c r="N171" i="61"/>
  <c r="S168" i="61"/>
  <c r="V167" i="61"/>
  <c r="W165" i="61"/>
  <c r="O165" i="61"/>
  <c r="P164" i="61"/>
  <c r="M163" i="61"/>
  <c r="O172" i="61"/>
  <c r="K171" i="61"/>
  <c r="Q167" i="61"/>
  <c r="M165" i="61"/>
  <c r="N164" i="61"/>
  <c r="J163" i="61"/>
  <c r="V171" i="61"/>
  <c r="J171" i="61"/>
  <c r="T170" i="61"/>
  <c r="L170" i="61"/>
  <c r="W169" i="61"/>
  <c r="O169" i="61"/>
  <c r="M167" i="61"/>
  <c r="P166" i="61"/>
  <c r="L162" i="61"/>
  <c r="M172" i="61"/>
  <c r="P171" i="61"/>
  <c r="S170" i="61"/>
  <c r="K170" i="61"/>
  <c r="V169" i="61"/>
  <c r="N169" i="61"/>
  <c r="T167" i="61"/>
  <c r="L167" i="61"/>
  <c r="W166" i="61"/>
  <c r="O166" i="61"/>
  <c r="M164" i="61"/>
  <c r="P163" i="61"/>
  <c r="S162" i="61"/>
  <c r="K162" i="61"/>
  <c r="T172" i="61"/>
  <c r="W171" i="61"/>
  <c r="O171" i="61"/>
  <c r="R170" i="61"/>
  <c r="J170" i="61"/>
  <c r="M169" i="61"/>
  <c r="S167" i="61"/>
  <c r="K167" i="61"/>
  <c r="V166" i="61"/>
  <c r="N166" i="61"/>
  <c r="T164" i="61"/>
  <c r="W163" i="61"/>
  <c r="O163" i="61"/>
  <c r="R162" i="61"/>
  <c r="J162" i="61"/>
  <c r="T169" i="61"/>
  <c r="L169" i="61"/>
  <c r="R167" i="61"/>
  <c r="J167" i="61"/>
  <c r="M166" i="61"/>
  <c r="S169" i="61"/>
  <c r="K169" i="61"/>
  <c r="T166" i="61"/>
  <c r="L166" i="61"/>
  <c r="Q166" i="61"/>
  <c r="T171" i="61"/>
  <c r="W170" i="61"/>
  <c r="R169" i="61"/>
  <c r="S166" i="61"/>
  <c r="K166" i="61"/>
  <c r="T163" i="61"/>
  <c r="W162" i="61"/>
  <c r="R166" i="61"/>
  <c r="R380" i="61"/>
  <c r="V319" i="61"/>
  <c r="R260" i="61"/>
  <c r="W50" i="61"/>
  <c r="N91" i="61"/>
  <c r="O339" i="61"/>
  <c r="T268" i="61"/>
  <c r="P380" i="61"/>
  <c r="T308" i="61"/>
  <c r="N380" i="61"/>
  <c r="W76" i="61"/>
  <c r="N411" i="61"/>
  <c r="W380" i="61"/>
  <c r="V76" i="61"/>
  <c r="V380" i="61"/>
  <c r="L125" i="61"/>
  <c r="R230" i="61"/>
  <c r="S380" i="61"/>
  <c r="J371" i="61"/>
  <c r="J120" i="61"/>
  <c r="T419" i="61"/>
  <c r="V411" i="61"/>
  <c r="Q380" i="61"/>
  <c r="W371" i="61"/>
  <c r="R282" i="61"/>
  <c r="Q76" i="61"/>
  <c r="T371" i="61"/>
  <c r="S371" i="61"/>
  <c r="R371" i="61"/>
  <c r="T23" i="61"/>
  <c r="T380" i="61"/>
  <c r="Q371" i="61"/>
  <c r="V67" i="61"/>
  <c r="J137" i="61"/>
  <c r="T335" i="61"/>
  <c r="P76" i="61"/>
  <c r="N76" i="61"/>
  <c r="J247" i="61"/>
  <c r="O371" i="61"/>
  <c r="J337" i="61"/>
  <c r="R323" i="61"/>
  <c r="N80" i="61"/>
  <c r="O153" i="61"/>
  <c r="K411" i="61"/>
  <c r="S89" i="61"/>
  <c r="T385" i="61"/>
  <c r="N360" i="61"/>
  <c r="P286" i="61"/>
  <c r="K276" i="61"/>
  <c r="T372" i="61"/>
  <c r="W357" i="61"/>
  <c r="O335" i="61"/>
  <c r="O76" i="61"/>
  <c r="S411" i="61"/>
  <c r="V401" i="61"/>
  <c r="P387" i="61"/>
  <c r="L381" i="61"/>
  <c r="V322" i="61"/>
  <c r="R245" i="61"/>
  <c r="R357" i="61"/>
  <c r="P357" i="61"/>
  <c r="Q322" i="61"/>
  <c r="N357" i="61"/>
  <c r="L322" i="61"/>
  <c r="J317" i="61"/>
  <c r="Q29" i="61"/>
  <c r="Q141" i="61"/>
  <c r="V365" i="61"/>
  <c r="N37" i="61"/>
  <c r="T34" i="61"/>
  <c r="O65" i="61"/>
  <c r="L79" i="61"/>
  <c r="J109" i="61"/>
  <c r="N103" i="61"/>
  <c r="V125" i="61"/>
  <c r="W215" i="61"/>
  <c r="O423" i="61"/>
  <c r="P410" i="61"/>
  <c r="O357" i="61"/>
  <c r="P273" i="61"/>
  <c r="W37" i="61"/>
  <c r="T60" i="61"/>
  <c r="S125" i="61"/>
  <c r="Q215" i="61"/>
  <c r="T399" i="61"/>
  <c r="V357" i="61"/>
  <c r="J357" i="61"/>
  <c r="T260" i="61"/>
  <c r="P77" i="61"/>
  <c r="L93" i="61"/>
  <c r="Q125" i="61"/>
  <c r="V222" i="61"/>
  <c r="W430" i="61"/>
  <c r="T344" i="61"/>
  <c r="Q314" i="61"/>
  <c r="T37" i="61"/>
  <c r="S109" i="61"/>
  <c r="V402" i="61"/>
  <c r="P385" i="61"/>
  <c r="T379" i="61"/>
  <c r="K371" i="61"/>
  <c r="S357" i="61"/>
  <c r="J344" i="61"/>
  <c r="S338" i="61"/>
  <c r="L287" i="61"/>
  <c r="O286" i="61"/>
  <c r="Q260" i="61"/>
  <c r="S37" i="61"/>
  <c r="R109" i="61"/>
  <c r="L153" i="61"/>
  <c r="V410" i="61"/>
  <c r="R403" i="61"/>
  <c r="Q37" i="61"/>
  <c r="Q109" i="61"/>
  <c r="W125" i="61"/>
  <c r="W423" i="61"/>
  <c r="J403" i="61"/>
  <c r="T402" i="61"/>
  <c r="L387" i="61"/>
  <c r="Q357" i="61"/>
  <c r="Q278" i="61"/>
  <c r="O37" i="61"/>
  <c r="S65" i="61"/>
  <c r="O109" i="61"/>
  <c r="S103" i="61"/>
  <c r="Q410" i="61"/>
  <c r="V366" i="61"/>
  <c r="W334" i="61"/>
  <c r="W308" i="61"/>
  <c r="V80" i="61"/>
  <c r="R79" i="61"/>
  <c r="R91" i="61"/>
  <c r="J107" i="61"/>
  <c r="M104" i="61"/>
  <c r="W132" i="61"/>
  <c r="M153" i="61"/>
  <c r="M184" i="61"/>
  <c r="Q432" i="61"/>
  <c r="J420" i="61"/>
  <c r="W401" i="61"/>
  <c r="J397" i="61"/>
  <c r="N387" i="61"/>
  <c r="S386" i="61"/>
  <c r="R385" i="61"/>
  <c r="S384" i="61"/>
  <c r="S335" i="61"/>
  <c r="V334" i="61"/>
  <c r="O331" i="61"/>
  <c r="V314" i="61"/>
  <c r="J302" i="61"/>
  <c r="T273" i="61"/>
  <c r="R272" i="61"/>
  <c r="L270" i="61"/>
  <c r="N185" i="61"/>
  <c r="R308" i="61"/>
  <c r="V37" i="61"/>
  <c r="T401" i="61"/>
  <c r="S375" i="61"/>
  <c r="P366" i="61"/>
  <c r="P345" i="61"/>
  <c r="J314" i="61"/>
  <c r="P308" i="61"/>
  <c r="S299" i="61"/>
  <c r="Q282" i="61"/>
  <c r="O275" i="61"/>
  <c r="W153" i="61"/>
  <c r="N161" i="61"/>
  <c r="R401" i="61"/>
  <c r="R375" i="61"/>
  <c r="K366" i="61"/>
  <c r="R365" i="61"/>
  <c r="W331" i="61"/>
  <c r="O308" i="61"/>
  <c r="R15" i="61"/>
  <c r="O401" i="61"/>
  <c r="Q375" i="61"/>
  <c r="V372" i="61"/>
  <c r="L308" i="61"/>
  <c r="T302" i="61"/>
  <c r="R284" i="61"/>
  <c r="R270" i="61"/>
  <c r="V91" i="61"/>
  <c r="Q107" i="61"/>
  <c r="Q153" i="61"/>
  <c r="W432" i="61"/>
  <c r="R420" i="61"/>
  <c r="N401" i="61"/>
  <c r="N375" i="61"/>
  <c r="S347" i="61"/>
  <c r="N332" i="61"/>
  <c r="R331" i="61"/>
  <c r="K308" i="61"/>
  <c r="S302" i="61"/>
  <c r="Q292" i="61"/>
  <c r="J285" i="61"/>
  <c r="R279" i="61"/>
  <c r="Q270" i="61"/>
  <c r="T263" i="61"/>
  <c r="V31" i="61"/>
  <c r="K107" i="61"/>
  <c r="Q420" i="61"/>
  <c r="P331" i="61"/>
  <c r="K302" i="61"/>
  <c r="N270" i="61"/>
  <c r="S39" i="61"/>
  <c r="P65" i="61"/>
  <c r="J64" i="61"/>
  <c r="P80" i="61"/>
  <c r="W91" i="61"/>
  <c r="O91" i="61"/>
  <c r="R184" i="61"/>
  <c r="R215" i="61"/>
  <c r="T411" i="61"/>
  <c r="S401" i="61"/>
  <c r="V392" i="61"/>
  <c r="J392" i="61"/>
  <c r="O381" i="61"/>
  <c r="O380" i="61"/>
  <c r="R367" i="61"/>
  <c r="R358" i="61"/>
  <c r="N354" i="61"/>
  <c r="K340" i="61"/>
  <c r="Q339" i="61"/>
  <c r="S328" i="61"/>
  <c r="R327" i="61"/>
  <c r="Q305" i="61"/>
  <c r="P287" i="61"/>
  <c r="S286" i="61"/>
  <c r="V275" i="61"/>
  <c r="P252" i="61"/>
  <c r="L23" i="61"/>
  <c r="W39" i="61"/>
  <c r="M65" i="61"/>
  <c r="M80" i="61"/>
  <c r="L91" i="61"/>
  <c r="L184" i="61"/>
  <c r="R227" i="61"/>
  <c r="Q426" i="61"/>
  <c r="L413" i="61"/>
  <c r="R411" i="61"/>
  <c r="Q401" i="61"/>
  <c r="R399" i="61"/>
  <c r="T392" i="61"/>
  <c r="O387" i="61"/>
  <c r="K381" i="61"/>
  <c r="J380" i="61"/>
  <c r="R372" i="61"/>
  <c r="N365" i="61"/>
  <c r="T345" i="61"/>
  <c r="N339" i="61"/>
  <c r="R338" i="61"/>
  <c r="K335" i="61"/>
  <c r="S82" i="61"/>
  <c r="L80" i="61"/>
  <c r="P92" i="61"/>
  <c r="T91" i="61"/>
  <c r="K91" i="61"/>
  <c r="K184" i="61"/>
  <c r="Q227" i="61"/>
  <c r="K426" i="61"/>
  <c r="P411" i="61"/>
  <c r="O407" i="61"/>
  <c r="S392" i="61"/>
  <c r="P372" i="61"/>
  <c r="V354" i="61"/>
  <c r="R345" i="61"/>
  <c r="N273" i="61"/>
  <c r="P263" i="61"/>
  <c r="K260" i="61"/>
  <c r="S259" i="61"/>
  <c r="S91" i="61"/>
  <c r="J91" i="61"/>
  <c r="W138" i="61"/>
  <c r="V184" i="61"/>
  <c r="J184" i="61"/>
  <c r="S200" i="61"/>
  <c r="O432" i="61"/>
  <c r="R392" i="61"/>
  <c r="N372" i="61"/>
  <c r="L273" i="61"/>
  <c r="K263" i="61"/>
  <c r="J260" i="61"/>
  <c r="O259" i="61"/>
  <c r="J245" i="61"/>
  <c r="Q392" i="61"/>
  <c r="K372" i="61"/>
  <c r="R354" i="61"/>
  <c r="T352" i="61"/>
  <c r="J347" i="61"/>
  <c r="K345" i="61"/>
  <c r="W335" i="61"/>
  <c r="W328" i="61"/>
  <c r="Q91" i="61"/>
  <c r="T184" i="61"/>
  <c r="N402" i="61"/>
  <c r="P392" i="61"/>
  <c r="W387" i="61"/>
  <c r="V358" i="61"/>
  <c r="Q354" i="61"/>
  <c r="V339" i="61"/>
  <c r="W273" i="61"/>
  <c r="W263" i="61"/>
  <c r="V260" i="61"/>
  <c r="T39" i="61"/>
  <c r="R65" i="61"/>
  <c r="T80" i="61"/>
  <c r="P91" i="61"/>
  <c r="S184" i="61"/>
  <c r="T215" i="61"/>
  <c r="W392" i="61"/>
  <c r="O392" i="61"/>
  <c r="V387" i="61"/>
  <c r="O354" i="61"/>
  <c r="T328" i="61"/>
  <c r="T327" i="61"/>
  <c r="R305" i="61"/>
  <c r="Q304" i="61"/>
  <c r="W284" i="61"/>
  <c r="W275" i="61"/>
  <c r="V273" i="61"/>
  <c r="V270" i="61"/>
  <c r="J248" i="61"/>
  <c r="T38" i="61"/>
  <c r="J50" i="61"/>
  <c r="M49" i="61"/>
  <c r="M45" i="61"/>
  <c r="Q44" i="61"/>
  <c r="S69" i="61"/>
  <c r="S77" i="61"/>
  <c r="S74" i="61"/>
  <c r="Q110" i="61"/>
  <c r="R137" i="61"/>
  <c r="V149" i="61"/>
  <c r="Q185" i="61"/>
  <c r="L197" i="61"/>
  <c r="S213" i="61"/>
  <c r="O210" i="61"/>
  <c r="R247" i="61"/>
  <c r="T428" i="61"/>
  <c r="Q417" i="61"/>
  <c r="R410" i="61"/>
  <c r="O406" i="61"/>
  <c r="P393" i="61"/>
  <c r="W365" i="61"/>
  <c r="W344" i="61"/>
  <c r="K344" i="61"/>
  <c r="L340" i="61"/>
  <c r="K337" i="61"/>
  <c r="T332" i="61"/>
  <c r="Q300" i="61"/>
  <c r="N298" i="61"/>
  <c r="K291" i="61"/>
  <c r="J289" i="61"/>
  <c r="R288" i="61"/>
  <c r="R287" i="61"/>
  <c r="S282" i="61"/>
  <c r="O276" i="61"/>
  <c r="P269" i="61"/>
  <c r="J268" i="61"/>
  <c r="N260" i="61"/>
  <c r="V259" i="61"/>
  <c r="S252" i="61"/>
  <c r="S248" i="61"/>
  <c r="M39" i="61"/>
  <c r="V50" i="61"/>
  <c r="V47" i="61"/>
  <c r="Q66" i="61"/>
  <c r="N77" i="61"/>
  <c r="J141" i="61"/>
  <c r="L185" i="61"/>
  <c r="T182" i="61"/>
  <c r="O200" i="61"/>
  <c r="W298" i="61"/>
  <c r="S268" i="61"/>
  <c r="Q15" i="61"/>
  <c r="Q34" i="61"/>
  <c r="P81" i="61"/>
  <c r="J77" i="61"/>
  <c r="Q92" i="61"/>
  <c r="R424" i="61"/>
  <c r="R414" i="61"/>
  <c r="O410" i="61"/>
  <c r="S365" i="61"/>
  <c r="S344" i="61"/>
  <c r="T337" i="61"/>
  <c r="J335" i="61"/>
  <c r="O328" i="61"/>
  <c r="W312" i="61"/>
  <c r="T311" i="61"/>
  <c r="P282" i="61"/>
  <c r="W281" i="61"/>
  <c r="V279" i="61"/>
  <c r="N275" i="61"/>
  <c r="S273" i="61"/>
  <c r="R268" i="61"/>
  <c r="R265" i="61"/>
  <c r="S256" i="61"/>
  <c r="J19" i="61"/>
  <c r="Q16" i="61"/>
  <c r="J15" i="61"/>
  <c r="L34" i="61"/>
  <c r="R51" i="61"/>
  <c r="T50" i="61"/>
  <c r="N47" i="61"/>
  <c r="N67" i="61"/>
  <c r="T147" i="61"/>
  <c r="W197" i="61"/>
  <c r="N215" i="61"/>
  <c r="K424" i="61"/>
  <c r="J414" i="61"/>
  <c r="W410" i="61"/>
  <c r="N410" i="61"/>
  <c r="P403" i="61"/>
  <c r="R344" i="61"/>
  <c r="T340" i="61"/>
  <c r="J338" i="61"/>
  <c r="S337" i="61"/>
  <c r="K328" i="61"/>
  <c r="R311" i="61"/>
  <c r="V291" i="61"/>
  <c r="K282" i="61"/>
  <c r="V276" i="61"/>
  <c r="Q273" i="61"/>
  <c r="P268" i="61"/>
  <c r="O265" i="61"/>
  <c r="S263" i="61"/>
  <c r="S260" i="61"/>
  <c r="W260" i="61"/>
  <c r="K259" i="61"/>
  <c r="R258" i="61"/>
  <c r="R256" i="61"/>
  <c r="S255" i="61"/>
  <c r="Q50" i="61"/>
  <c r="V44" i="61"/>
  <c r="M215" i="61"/>
  <c r="V393" i="61"/>
  <c r="K376" i="61"/>
  <c r="P365" i="61"/>
  <c r="Q344" i="61"/>
  <c r="R340" i="61"/>
  <c r="V340" i="61"/>
  <c r="R337" i="61"/>
  <c r="Q313" i="61"/>
  <c r="N311" i="61"/>
  <c r="T296" i="61"/>
  <c r="J282" i="61"/>
  <c r="R281" i="61"/>
  <c r="T279" i="61"/>
  <c r="O268" i="61"/>
  <c r="N258" i="61"/>
  <c r="K256" i="61"/>
  <c r="V253" i="61"/>
  <c r="L13" i="61"/>
  <c r="L50" i="61"/>
  <c r="T49" i="61"/>
  <c r="W74" i="61"/>
  <c r="T197" i="61"/>
  <c r="S394" i="61"/>
  <c r="O344" i="61"/>
  <c r="P340" i="61"/>
  <c r="Q337" i="61"/>
  <c r="R298" i="61"/>
  <c r="S291" i="61"/>
  <c r="W289" i="61"/>
  <c r="T276" i="61"/>
  <c r="S269" i="61"/>
  <c r="W268" i="61"/>
  <c r="N268" i="61"/>
  <c r="K50" i="61"/>
  <c r="V77" i="61"/>
  <c r="W113" i="61"/>
  <c r="W200" i="61"/>
  <c r="R197" i="61"/>
  <c r="V207" i="61"/>
  <c r="T247" i="61"/>
  <c r="T417" i="61"/>
  <c r="S410" i="61"/>
  <c r="K402" i="61"/>
  <c r="Q394" i="61"/>
  <c r="T393" i="61"/>
  <c r="W361" i="61"/>
  <c r="L344" i="61"/>
  <c r="N340" i="61"/>
  <c r="L337" i="61"/>
  <c r="P298" i="61"/>
  <c r="Q291" i="61"/>
  <c r="S288" i="61"/>
  <c r="T287" i="61"/>
  <c r="T282" i="61"/>
  <c r="Q279" i="61"/>
  <c r="S276" i="61"/>
  <c r="Q269" i="61"/>
  <c r="V268" i="61"/>
  <c r="K268" i="61"/>
  <c r="J263" i="61"/>
  <c r="P260" i="61"/>
  <c r="W258" i="61"/>
  <c r="W256" i="61"/>
  <c r="Q24" i="61"/>
  <c r="Q22" i="61"/>
  <c r="O20" i="61"/>
  <c r="P59" i="61"/>
  <c r="N89" i="61"/>
  <c r="J24" i="61"/>
  <c r="O22" i="61"/>
  <c r="M20" i="61"/>
  <c r="T30" i="61"/>
  <c r="K59" i="61"/>
  <c r="Q81" i="61"/>
  <c r="J90" i="61"/>
  <c r="T89" i="61"/>
  <c r="K89" i="61"/>
  <c r="L132" i="61"/>
  <c r="M157" i="61"/>
  <c r="R152" i="61"/>
  <c r="R193" i="61"/>
  <c r="J433" i="61"/>
  <c r="N426" i="61"/>
  <c r="V425" i="61"/>
  <c r="J425" i="61"/>
  <c r="O424" i="61"/>
  <c r="T416" i="61"/>
  <c r="K416" i="61"/>
  <c r="P412" i="61"/>
  <c r="R404" i="61"/>
  <c r="L396" i="61"/>
  <c r="O390" i="61"/>
  <c r="W381" i="61"/>
  <c r="O375" i="61"/>
  <c r="R366" i="61"/>
  <c r="V363" i="61"/>
  <c r="N351" i="61"/>
  <c r="O346" i="61"/>
  <c r="W339" i="61"/>
  <c r="W337" i="61"/>
  <c r="K336" i="61"/>
  <c r="K326" i="61"/>
  <c r="T324" i="61"/>
  <c r="J321" i="61"/>
  <c r="O320" i="61"/>
  <c r="L318" i="61"/>
  <c r="S317" i="61"/>
  <c r="R313" i="61"/>
  <c r="V307" i="61"/>
  <c r="R301" i="61"/>
  <c r="R300" i="61"/>
  <c r="T299" i="61"/>
  <c r="O295" i="61"/>
  <c r="L291" i="61"/>
  <c r="V289" i="61"/>
  <c r="R286" i="61"/>
  <c r="S281" i="61"/>
  <c r="S272" i="61"/>
  <c r="O267" i="61"/>
  <c r="P265" i="61"/>
  <c r="T259" i="61"/>
  <c r="O256" i="61"/>
  <c r="T255" i="61"/>
  <c r="Q252" i="61"/>
  <c r="G244" i="61"/>
  <c r="W20" i="61"/>
  <c r="J34" i="61"/>
  <c r="R98" i="61"/>
  <c r="R89" i="61"/>
  <c r="V138" i="61"/>
  <c r="V132" i="61"/>
  <c r="R149" i="61"/>
  <c r="Q182" i="61"/>
  <c r="J213" i="61"/>
  <c r="Q210" i="61"/>
  <c r="S425" i="61"/>
  <c r="K423" i="61"/>
  <c r="S419" i="61"/>
  <c r="R416" i="61"/>
  <c r="S402" i="61"/>
  <c r="P401" i="61"/>
  <c r="P394" i="61"/>
  <c r="Q384" i="61"/>
  <c r="T381" i="61"/>
  <c r="T376" i="61"/>
  <c r="V375" i="61"/>
  <c r="L375" i="61"/>
  <c r="S373" i="61"/>
  <c r="N366" i="61"/>
  <c r="L365" i="61"/>
  <c r="R363" i="61"/>
  <c r="V356" i="61"/>
  <c r="O337" i="61"/>
  <c r="V337" i="61"/>
  <c r="R335" i="61"/>
  <c r="V332" i="61"/>
  <c r="R328" i="61"/>
  <c r="N323" i="61"/>
  <c r="N313" i="61"/>
  <c r="R307" i="61"/>
  <c r="J299" i="61"/>
  <c r="R296" i="61"/>
  <c r="K281" i="61"/>
  <c r="R276" i="61"/>
  <c r="R273" i="61"/>
  <c r="P272" i="61"/>
  <c r="R259" i="61"/>
  <c r="R255" i="61"/>
  <c r="O252" i="61"/>
  <c r="G242" i="61"/>
  <c r="V20" i="61"/>
  <c r="W59" i="61"/>
  <c r="J98" i="61"/>
  <c r="Q89" i="61"/>
  <c r="L149" i="61"/>
  <c r="R148" i="61"/>
  <c r="O222" i="61"/>
  <c r="R425" i="61"/>
  <c r="J423" i="61"/>
  <c r="R419" i="61"/>
  <c r="Q416" i="61"/>
  <c r="W396" i="61"/>
  <c r="P384" i="61"/>
  <c r="R381" i="61"/>
  <c r="K377" i="61"/>
  <c r="S376" i="61"/>
  <c r="J375" i="61"/>
  <c r="R373" i="61"/>
  <c r="W372" i="61"/>
  <c r="L366" i="61"/>
  <c r="Q363" i="61"/>
  <c r="T361" i="61"/>
  <c r="T358" i="61"/>
  <c r="L357" i="61"/>
  <c r="W354" i="61"/>
  <c r="R339" i="61"/>
  <c r="N337" i="61"/>
  <c r="Q335" i="61"/>
  <c r="Q328" i="61"/>
  <c r="L323" i="61"/>
  <c r="T322" i="61"/>
  <c r="L313" i="61"/>
  <c r="R312" i="61"/>
  <c r="P307" i="61"/>
  <c r="Q296" i="61"/>
  <c r="W295" i="61"/>
  <c r="Q287" i="61"/>
  <c r="J281" i="61"/>
  <c r="P276" i="61"/>
  <c r="O272" i="61"/>
  <c r="R263" i="61"/>
  <c r="O260" i="61"/>
  <c r="P259" i="61"/>
  <c r="P255" i="61"/>
  <c r="R253" i="61"/>
  <c r="V252" i="61"/>
  <c r="N252" i="61"/>
  <c r="L14" i="61"/>
  <c r="V59" i="61"/>
  <c r="P89" i="61"/>
  <c r="Q138" i="61"/>
  <c r="T132" i="61"/>
  <c r="K149" i="61"/>
  <c r="Q148" i="61"/>
  <c r="O179" i="61"/>
  <c r="V199" i="61"/>
  <c r="M210" i="61"/>
  <c r="Q244" i="61"/>
  <c r="S427" i="61"/>
  <c r="V426" i="61"/>
  <c r="Q425" i="61"/>
  <c r="P419" i="61"/>
  <c r="P416" i="61"/>
  <c r="V396" i="61"/>
  <c r="W390" i="61"/>
  <c r="L373" i="61"/>
  <c r="O363" i="61"/>
  <c r="S361" i="61"/>
  <c r="R356" i="61"/>
  <c r="W351" i="61"/>
  <c r="S348" i="61"/>
  <c r="W346" i="61"/>
  <c r="P312" i="61"/>
  <c r="O307" i="61"/>
  <c r="N296" i="61"/>
  <c r="K272" i="61"/>
  <c r="O255" i="61"/>
  <c r="P253" i="61"/>
  <c r="L252" i="61"/>
  <c r="G248" i="61"/>
  <c r="G240" i="61"/>
  <c r="S24" i="61"/>
  <c r="T22" i="61"/>
  <c r="Q20" i="61"/>
  <c r="K14" i="61"/>
  <c r="W89" i="61"/>
  <c r="O89" i="61"/>
  <c r="N138" i="61"/>
  <c r="Q132" i="61"/>
  <c r="M146" i="61"/>
  <c r="J149" i="61"/>
  <c r="J148" i="61"/>
  <c r="R201" i="61"/>
  <c r="O197" i="61"/>
  <c r="S433" i="61"/>
  <c r="R427" i="61"/>
  <c r="P425" i="61"/>
  <c r="N419" i="61"/>
  <c r="L418" i="61"/>
  <c r="W416" i="61"/>
  <c r="O416" i="61"/>
  <c r="S412" i="61"/>
  <c r="L411" i="61"/>
  <c r="J410" i="61"/>
  <c r="J402" i="61"/>
  <c r="L401" i="61"/>
  <c r="Q399" i="61"/>
  <c r="L393" i="61"/>
  <c r="N392" i="61"/>
  <c r="W375" i="61"/>
  <c r="N363" i="61"/>
  <c r="J356" i="61"/>
  <c r="J348" i="61"/>
  <c r="R347" i="61"/>
  <c r="T336" i="61"/>
  <c r="R332" i="61"/>
  <c r="N328" i="61"/>
  <c r="N322" i="61"/>
  <c r="O312" i="61"/>
  <c r="N307" i="61"/>
  <c r="S304" i="61"/>
  <c r="L296" i="61"/>
  <c r="S295" i="61"/>
  <c r="L293" i="61"/>
  <c r="R291" i="61"/>
  <c r="N287" i="61"/>
  <c r="W286" i="61"/>
  <c r="V281" i="61"/>
  <c r="S278" i="61"/>
  <c r="W276" i="61"/>
  <c r="N276" i="61"/>
  <c r="W272" i="61"/>
  <c r="J272" i="61"/>
  <c r="V267" i="61"/>
  <c r="W265" i="61"/>
  <c r="O263" i="61"/>
  <c r="W259" i="61"/>
  <c r="N259" i="61"/>
  <c r="T256" i="61"/>
  <c r="K255" i="61"/>
  <c r="N253" i="61"/>
  <c r="T252" i="61"/>
  <c r="K252" i="61"/>
  <c r="R248" i="61"/>
  <c r="G247" i="61"/>
  <c r="S416" i="61"/>
  <c r="L138" i="61"/>
  <c r="Q134" i="61"/>
  <c r="P132" i="61"/>
  <c r="R433" i="61"/>
  <c r="S426" i="61"/>
  <c r="O425" i="61"/>
  <c r="J419" i="61"/>
  <c r="V416" i="61"/>
  <c r="N416" i="61"/>
  <c r="R412" i="61"/>
  <c r="J401" i="61"/>
  <c r="R396" i="61"/>
  <c r="K393" i="61"/>
  <c r="L392" i="61"/>
  <c r="K391" i="61"/>
  <c r="R390" i="61"/>
  <c r="R351" i="61"/>
  <c r="R346" i="61"/>
  <c r="R336" i="61"/>
  <c r="T326" i="61"/>
  <c r="W324" i="61"/>
  <c r="S321" i="61"/>
  <c r="R295" i="61"/>
  <c r="G246" i="61"/>
  <c r="G238" i="61"/>
  <c r="V89" i="61"/>
  <c r="K24" i="61"/>
  <c r="P22" i="61"/>
  <c r="N20" i="61"/>
  <c r="L37" i="61"/>
  <c r="N59" i="61"/>
  <c r="R81" i="61"/>
  <c r="K93" i="61"/>
  <c r="M92" i="61"/>
  <c r="R90" i="61"/>
  <c r="L89" i="61"/>
  <c r="K138" i="61"/>
  <c r="M134" i="61"/>
  <c r="N132" i="61"/>
  <c r="K197" i="61"/>
  <c r="V213" i="61"/>
  <c r="W431" i="61"/>
  <c r="W425" i="61"/>
  <c r="N425" i="61"/>
  <c r="L416" i="61"/>
  <c r="Q412" i="61"/>
  <c r="P396" i="61"/>
  <c r="P390" i="61"/>
  <c r="P375" i="61"/>
  <c r="O372" i="61"/>
  <c r="L371" i="61"/>
  <c r="Q367" i="61"/>
  <c r="T366" i="61"/>
  <c r="Q365" i="61"/>
  <c r="W363" i="61"/>
  <c r="O351" i="61"/>
  <c r="P346" i="61"/>
  <c r="V343" i="61"/>
  <c r="P336" i="61"/>
  <c r="L332" i="61"/>
  <c r="J328" i="61"/>
  <c r="S326" i="61"/>
  <c r="W323" i="61"/>
  <c r="R321" i="61"/>
  <c r="R320" i="61"/>
  <c r="T318" i="61"/>
  <c r="T317" i="61"/>
  <c r="R314" i="61"/>
  <c r="W307" i="61"/>
  <c r="P304" i="61"/>
  <c r="P295" i="61"/>
  <c r="P291" i="61"/>
  <c r="T281" i="61"/>
  <c r="P278" i="61"/>
  <c r="J276" i="61"/>
  <c r="J273" i="61"/>
  <c r="T272" i="61"/>
  <c r="R267" i="61"/>
  <c r="W255" i="61"/>
  <c r="R252" i="61"/>
  <c r="W252" i="61"/>
  <c r="G245" i="61"/>
  <c r="G260" i="61" s="1"/>
  <c r="G273" i="61" s="1"/>
  <c r="G286" i="61" s="1"/>
  <c r="P209" i="61"/>
  <c r="N209" i="61"/>
  <c r="O209" i="61"/>
  <c r="V209" i="61"/>
  <c r="K225" i="61"/>
  <c r="N225" i="61"/>
  <c r="W225" i="61"/>
  <c r="O225" i="61"/>
  <c r="P225" i="61"/>
  <c r="Q225" i="61"/>
  <c r="L225" i="61"/>
  <c r="N48" i="61"/>
  <c r="L48" i="61"/>
  <c r="L95" i="61"/>
  <c r="J95" i="61"/>
  <c r="K95" i="61"/>
  <c r="Q95" i="61"/>
  <c r="R95" i="61"/>
  <c r="N127" i="61"/>
  <c r="K127" i="61"/>
  <c r="L127" i="61"/>
  <c r="R127" i="61"/>
  <c r="T127" i="61"/>
  <c r="P31" i="61"/>
  <c r="N31" i="61"/>
  <c r="O31" i="61"/>
  <c r="Q31" i="61"/>
  <c r="V54" i="61"/>
  <c r="V225" i="61"/>
  <c r="N418" i="61"/>
  <c r="V418" i="61"/>
  <c r="O418" i="61"/>
  <c r="W418" i="61"/>
  <c r="P418" i="61"/>
  <c r="Q418" i="61"/>
  <c r="K418" i="61"/>
  <c r="T418" i="61"/>
  <c r="O261" i="61"/>
  <c r="N261" i="61"/>
  <c r="Q261" i="61"/>
  <c r="R261" i="61"/>
  <c r="V261" i="61"/>
  <c r="L261" i="61"/>
  <c r="J62" i="61"/>
  <c r="N62" i="61"/>
  <c r="P62" i="61"/>
  <c r="K120" i="61"/>
  <c r="V120" i="61"/>
  <c r="N120" i="61"/>
  <c r="J117" i="61"/>
  <c r="T117" i="61"/>
  <c r="N179" i="61"/>
  <c r="P179" i="61"/>
  <c r="T179" i="61"/>
  <c r="W179" i="61"/>
  <c r="L179" i="61"/>
  <c r="P207" i="61"/>
  <c r="Q429" i="61"/>
  <c r="J429" i="61"/>
  <c r="L429" i="61"/>
  <c r="P429" i="61"/>
  <c r="R429" i="61"/>
  <c r="R428" i="61"/>
  <c r="Q413" i="61"/>
  <c r="P413" i="61"/>
  <c r="R413" i="61"/>
  <c r="V413" i="61"/>
  <c r="N413" i="61"/>
  <c r="J257" i="61"/>
  <c r="R257" i="61"/>
  <c r="Q257" i="61"/>
  <c r="N52" i="61"/>
  <c r="O52" i="61"/>
  <c r="P84" i="61"/>
  <c r="V84" i="61"/>
  <c r="O49" i="61"/>
  <c r="N49" i="61"/>
  <c r="P49" i="61"/>
  <c r="Q49" i="61"/>
  <c r="L49" i="61"/>
  <c r="V49" i="61"/>
  <c r="P45" i="61"/>
  <c r="Q45" i="61"/>
  <c r="V45" i="61"/>
  <c r="W45" i="61"/>
  <c r="N45" i="61"/>
  <c r="J44" i="61"/>
  <c r="L44" i="61"/>
  <c r="W44" i="61"/>
  <c r="N44" i="61"/>
  <c r="O44" i="61"/>
  <c r="P44" i="61"/>
  <c r="J121" i="61"/>
  <c r="Q121" i="61"/>
  <c r="S121" i="61"/>
  <c r="T121" i="61"/>
  <c r="N121" i="61"/>
  <c r="N151" i="61"/>
  <c r="W151" i="61"/>
  <c r="O151" i="61"/>
  <c r="O180" i="61"/>
  <c r="J180" i="61"/>
  <c r="V180" i="61"/>
  <c r="M180" i="61"/>
  <c r="N180" i="61"/>
  <c r="P180" i="61"/>
  <c r="S180" i="61"/>
  <c r="T225" i="61"/>
  <c r="J222" i="61"/>
  <c r="Q222" i="61"/>
  <c r="S222" i="61"/>
  <c r="T222" i="61"/>
  <c r="N222" i="61"/>
  <c r="N237" i="61"/>
  <c r="J237" i="61"/>
  <c r="K54" i="61"/>
  <c r="Q54" i="61"/>
  <c r="R54" i="61"/>
  <c r="S54" i="61"/>
  <c r="O54" i="61"/>
  <c r="W54" i="61"/>
  <c r="J18" i="61"/>
  <c r="T18" i="61"/>
  <c r="P54" i="61"/>
  <c r="P53" i="61"/>
  <c r="O53" i="61"/>
  <c r="N46" i="61"/>
  <c r="V46" i="61"/>
  <c r="W46" i="61"/>
  <c r="N61" i="61"/>
  <c r="P61" i="61"/>
  <c r="S61" i="61"/>
  <c r="T61" i="61"/>
  <c r="O78" i="61"/>
  <c r="S78" i="61"/>
  <c r="P97" i="61"/>
  <c r="K97" i="61"/>
  <c r="Q97" i="61"/>
  <c r="J212" i="61"/>
  <c r="O212" i="61"/>
  <c r="J207" i="61"/>
  <c r="Q207" i="61"/>
  <c r="R207" i="61"/>
  <c r="S207" i="61"/>
  <c r="T207" i="61"/>
  <c r="N207" i="61"/>
  <c r="W207" i="61"/>
  <c r="K229" i="61"/>
  <c r="J229" i="61"/>
  <c r="R225" i="61"/>
  <c r="J238" i="61"/>
  <c r="Q238" i="61"/>
  <c r="O428" i="61"/>
  <c r="J428" i="61"/>
  <c r="K428" i="61"/>
  <c r="V428" i="61"/>
  <c r="L428" i="61"/>
  <c r="N428" i="61"/>
  <c r="S428" i="61"/>
  <c r="T400" i="61"/>
  <c r="K400" i="61"/>
  <c r="Q400" i="61"/>
  <c r="R400" i="61"/>
  <c r="K383" i="61"/>
  <c r="R383" i="61"/>
  <c r="T383" i="61"/>
  <c r="Q383" i="61"/>
  <c r="N54" i="61"/>
  <c r="T116" i="61"/>
  <c r="O116" i="61"/>
  <c r="M118" i="61"/>
  <c r="Q118" i="61"/>
  <c r="R118" i="61"/>
  <c r="T118" i="61"/>
  <c r="J118" i="61"/>
  <c r="P154" i="61"/>
  <c r="M154" i="61"/>
  <c r="N154" i="61"/>
  <c r="M176" i="61"/>
  <c r="Q176" i="61"/>
  <c r="W209" i="61"/>
  <c r="M225" i="61"/>
  <c r="N433" i="61"/>
  <c r="V433" i="61"/>
  <c r="O433" i="61"/>
  <c r="W433" i="61"/>
  <c r="P433" i="61"/>
  <c r="Q433" i="61"/>
  <c r="K433" i="61"/>
  <c r="T433" i="61"/>
  <c r="S418" i="61"/>
  <c r="S397" i="61"/>
  <c r="L397" i="61"/>
  <c r="N231" i="61"/>
  <c r="L231" i="61"/>
  <c r="Q231" i="61"/>
  <c r="P407" i="61"/>
  <c r="J407" i="61"/>
  <c r="T407" i="61"/>
  <c r="K407" i="61"/>
  <c r="L407" i="61"/>
  <c r="V407" i="61"/>
  <c r="N407" i="61"/>
  <c r="W407" i="61"/>
  <c r="R407" i="61"/>
  <c r="S13" i="61"/>
  <c r="T13" i="61"/>
  <c r="J54" i="61"/>
  <c r="T95" i="61"/>
  <c r="M186" i="61"/>
  <c r="Q186" i="61"/>
  <c r="P230" i="61"/>
  <c r="S230" i="61"/>
  <c r="V230" i="61"/>
  <c r="W230" i="61"/>
  <c r="O230" i="61"/>
  <c r="J225" i="61"/>
  <c r="W222" i="61"/>
  <c r="K427" i="61"/>
  <c r="N427" i="61"/>
  <c r="V427" i="61"/>
  <c r="O427" i="61"/>
  <c r="W427" i="61"/>
  <c r="P427" i="61"/>
  <c r="Q427" i="61"/>
  <c r="J427" i="61"/>
  <c r="T427" i="61"/>
  <c r="R418" i="61"/>
  <c r="W413" i="61"/>
  <c r="Q407" i="61"/>
  <c r="R405" i="61"/>
  <c r="S405" i="61"/>
  <c r="J405" i="61"/>
  <c r="Q404" i="61"/>
  <c r="L404" i="61"/>
  <c r="N404" i="61"/>
  <c r="O404" i="61"/>
  <c r="P404" i="61"/>
  <c r="V404" i="61"/>
  <c r="L399" i="61"/>
  <c r="N399" i="61"/>
  <c r="V399" i="61"/>
  <c r="O399" i="61"/>
  <c r="W399" i="61"/>
  <c r="P399" i="61"/>
  <c r="J399" i="61"/>
  <c r="S399" i="61"/>
  <c r="R378" i="61"/>
  <c r="Q378" i="61"/>
  <c r="T378" i="61"/>
  <c r="K378" i="61"/>
  <c r="R24" i="61"/>
  <c r="V23" i="61"/>
  <c r="V14" i="61"/>
  <c r="R34" i="61"/>
  <c r="P50" i="61"/>
  <c r="V66" i="61"/>
  <c r="O59" i="61"/>
  <c r="O80" i="61"/>
  <c r="Q77" i="61"/>
  <c r="S92" i="61"/>
  <c r="S107" i="61"/>
  <c r="W103" i="61"/>
  <c r="W127" i="61"/>
  <c r="O138" i="61"/>
  <c r="P153" i="61"/>
  <c r="N149" i="61"/>
  <c r="P185" i="61"/>
  <c r="W201" i="61"/>
  <c r="V197" i="61"/>
  <c r="N197" i="61"/>
  <c r="S215" i="61"/>
  <c r="P424" i="61"/>
  <c r="Q403" i="61"/>
  <c r="L402" i="61"/>
  <c r="R394" i="61"/>
  <c r="N393" i="61"/>
  <c r="Q390" i="61"/>
  <c r="S385" i="61"/>
  <c r="R384" i="61"/>
  <c r="V381" i="61"/>
  <c r="N381" i="61"/>
  <c r="P379" i="61"/>
  <c r="J379" i="61"/>
  <c r="K330" i="61"/>
  <c r="R330" i="61"/>
  <c r="S330" i="61"/>
  <c r="J330" i="61"/>
  <c r="N325" i="61"/>
  <c r="K325" i="61"/>
  <c r="L325" i="61"/>
  <c r="W325" i="61"/>
  <c r="O325" i="61"/>
  <c r="P325" i="61"/>
  <c r="Q325" i="61"/>
  <c r="R325" i="61"/>
  <c r="J325" i="61"/>
  <c r="T325" i="61"/>
  <c r="O201" i="61"/>
  <c r="S197" i="61"/>
  <c r="J197" i="61"/>
  <c r="J243" i="61"/>
  <c r="K432" i="61"/>
  <c r="J431" i="61"/>
  <c r="R430" i="61"/>
  <c r="K417" i="61"/>
  <c r="J394" i="61"/>
  <c r="J393" i="61"/>
  <c r="V390" i="61"/>
  <c r="N390" i="61"/>
  <c r="R386" i="61"/>
  <c r="N385" i="61"/>
  <c r="O384" i="61"/>
  <c r="S381" i="61"/>
  <c r="J381" i="61"/>
  <c r="N373" i="61"/>
  <c r="V373" i="61"/>
  <c r="O373" i="61"/>
  <c r="W373" i="61"/>
  <c r="P373" i="61"/>
  <c r="Q373" i="61"/>
  <c r="K373" i="61"/>
  <c r="T373" i="61"/>
  <c r="O349" i="61"/>
  <c r="L349" i="61"/>
  <c r="N349" i="61"/>
  <c r="P349" i="61"/>
  <c r="R349" i="61"/>
  <c r="T349" i="61"/>
  <c r="K349" i="61"/>
  <c r="O58" i="61"/>
  <c r="T59" i="61"/>
  <c r="L390" i="61"/>
  <c r="Q386" i="61"/>
  <c r="L385" i="61"/>
  <c r="W384" i="61"/>
  <c r="N384" i="61"/>
  <c r="J362" i="61"/>
  <c r="Q362" i="61"/>
  <c r="R362" i="61"/>
  <c r="T362" i="61"/>
  <c r="K362" i="61"/>
  <c r="J353" i="61"/>
  <c r="Q353" i="61"/>
  <c r="R353" i="61"/>
  <c r="T353" i="61"/>
  <c r="P353" i="61"/>
  <c r="N352" i="61"/>
  <c r="L352" i="61"/>
  <c r="O352" i="61"/>
  <c r="Q352" i="61"/>
  <c r="R352" i="61"/>
  <c r="S352" i="61"/>
  <c r="K352" i="61"/>
  <c r="W352" i="61"/>
  <c r="K309" i="61"/>
  <c r="P309" i="61"/>
  <c r="K39" i="61"/>
  <c r="R30" i="61"/>
  <c r="S50" i="61"/>
  <c r="R47" i="61"/>
  <c r="S59" i="61"/>
  <c r="J82" i="61"/>
  <c r="S80" i="61"/>
  <c r="P125" i="61"/>
  <c r="T138" i="61"/>
  <c r="T153" i="61"/>
  <c r="T149" i="61"/>
  <c r="Q197" i="61"/>
  <c r="P193" i="61"/>
  <c r="V215" i="61"/>
  <c r="J215" i="61"/>
  <c r="Q247" i="61"/>
  <c r="J426" i="61"/>
  <c r="L425" i="61"/>
  <c r="W424" i="61"/>
  <c r="P420" i="61"/>
  <c r="L419" i="61"/>
  <c r="J412" i="61"/>
  <c r="J411" i="61"/>
  <c r="L410" i="61"/>
  <c r="R402" i="61"/>
  <c r="O396" i="61"/>
  <c r="S393" i="61"/>
  <c r="T390" i="61"/>
  <c r="K390" i="61"/>
  <c r="J388" i="61"/>
  <c r="P386" i="61"/>
  <c r="V385" i="61"/>
  <c r="K385" i="61"/>
  <c r="V384" i="61"/>
  <c r="L384" i="61"/>
  <c r="Q381" i="61"/>
  <c r="S379" i="61"/>
  <c r="R359" i="61"/>
  <c r="Q359" i="61"/>
  <c r="R50" i="61"/>
  <c r="Q47" i="61"/>
  <c r="R59" i="61"/>
  <c r="Q80" i="61"/>
  <c r="T77" i="61"/>
  <c r="M88" i="61"/>
  <c r="N125" i="61"/>
  <c r="S138" i="61"/>
  <c r="R153" i="61"/>
  <c r="S149" i="61"/>
  <c r="P197" i="61"/>
  <c r="L247" i="61"/>
  <c r="T425" i="61"/>
  <c r="L420" i="61"/>
  <c r="V419" i="61"/>
  <c r="K419" i="61"/>
  <c r="T410" i="61"/>
  <c r="S403" i="61"/>
  <c r="P402" i="61"/>
  <c r="N396" i="61"/>
  <c r="R393" i="61"/>
  <c r="S390" i="61"/>
  <c r="R387" i="61"/>
  <c r="J386" i="61"/>
  <c r="J385" i="61"/>
  <c r="J384" i="61"/>
  <c r="R379" i="61"/>
  <c r="V370" i="61"/>
  <c r="W370" i="61"/>
  <c r="N370" i="61"/>
  <c r="N361" i="61"/>
  <c r="L361" i="61"/>
  <c r="O361" i="61"/>
  <c r="Q361" i="61"/>
  <c r="R361" i="61"/>
  <c r="J361" i="61"/>
  <c r="P310" i="61"/>
  <c r="N310" i="61"/>
  <c r="O310" i="61"/>
  <c r="Q310" i="61"/>
  <c r="R310" i="61"/>
  <c r="V310" i="61"/>
  <c r="L310" i="61"/>
  <c r="S367" i="61"/>
  <c r="O365" i="61"/>
  <c r="P363" i="61"/>
  <c r="S356" i="61"/>
  <c r="P354" i="61"/>
  <c r="V351" i="61"/>
  <c r="V348" i="61"/>
  <c r="L348" i="61"/>
  <c r="Q346" i="61"/>
  <c r="Q345" i="61"/>
  <c r="W343" i="61"/>
  <c r="P339" i="61"/>
  <c r="Q336" i="61"/>
  <c r="L335" i="61"/>
  <c r="P332" i="61"/>
  <c r="Q331" i="61"/>
  <c r="V328" i="61"/>
  <c r="L328" i="61"/>
  <c r="V324" i="61"/>
  <c r="O323" i="61"/>
  <c r="T321" i="61"/>
  <c r="K321" i="61"/>
  <c r="W319" i="61"/>
  <c r="K317" i="61"/>
  <c r="S314" i="61"/>
  <c r="P313" i="61"/>
  <c r="Q312" i="61"/>
  <c r="S311" i="61"/>
  <c r="V308" i="61"/>
  <c r="N308" i="61"/>
  <c r="T305" i="61"/>
  <c r="R304" i="61"/>
  <c r="W301" i="61"/>
  <c r="K299" i="61"/>
  <c r="V298" i="61"/>
  <c r="P296" i="61"/>
  <c r="V296" i="61"/>
  <c r="Q295" i="61"/>
  <c r="N293" i="61"/>
  <c r="W291" i="61"/>
  <c r="O291" i="61"/>
  <c r="N289" i="61"/>
  <c r="Q286" i="61"/>
  <c r="K285" i="61"/>
  <c r="V284" i="61"/>
  <c r="R278" i="61"/>
  <c r="R275" i="61"/>
  <c r="O273" i="61"/>
  <c r="R269" i="61"/>
  <c r="Q265" i="61"/>
  <c r="Q253" i="61"/>
  <c r="T248" i="61"/>
  <c r="K248" i="61"/>
  <c r="L367" i="61"/>
  <c r="J365" i="61"/>
  <c r="L363" i="61"/>
  <c r="P358" i="61"/>
  <c r="L354" i="61"/>
  <c r="R348" i="61"/>
  <c r="V346" i="61"/>
  <c r="N346" i="61"/>
  <c r="R343" i="61"/>
  <c r="L339" i="61"/>
  <c r="K332" i="61"/>
  <c r="V331" i="61"/>
  <c r="N331" i="61"/>
  <c r="Q327" i="61"/>
  <c r="R324" i="61"/>
  <c r="Q321" i="61"/>
  <c r="R319" i="61"/>
  <c r="R317" i="61"/>
  <c r="N314" i="61"/>
  <c r="V313" i="61"/>
  <c r="K313" i="61"/>
  <c r="V312" i="61"/>
  <c r="N312" i="61"/>
  <c r="J311" i="61"/>
  <c r="S308" i="61"/>
  <c r="J308" i="61"/>
  <c r="P305" i="61"/>
  <c r="O304" i="61"/>
  <c r="Q301" i="61"/>
  <c r="V301" i="61"/>
  <c r="R299" i="61"/>
  <c r="O298" i="61"/>
  <c r="S297" i="61"/>
  <c r="K296" i="61"/>
  <c r="V295" i="61"/>
  <c r="L295" i="61"/>
  <c r="T291" i="61"/>
  <c r="J291" i="61"/>
  <c r="Q288" i="61"/>
  <c r="V287" i="61"/>
  <c r="K287" i="61"/>
  <c r="V286" i="61"/>
  <c r="L286" i="61"/>
  <c r="O284" i="61"/>
  <c r="W282" i="61"/>
  <c r="O282" i="61"/>
  <c r="P281" i="61"/>
  <c r="N279" i="61"/>
  <c r="O278" i="61"/>
  <c r="O269" i="61"/>
  <c r="N267" i="61"/>
  <c r="R266" i="61"/>
  <c r="V265" i="61"/>
  <c r="N265" i="61"/>
  <c r="J259" i="61"/>
  <c r="V258" i="61"/>
  <c r="Q256" i="61"/>
  <c r="L253" i="61"/>
  <c r="Q248" i="61"/>
  <c r="T363" i="61"/>
  <c r="K363" i="61"/>
  <c r="N358" i="61"/>
  <c r="T354" i="61"/>
  <c r="K354" i="61"/>
  <c r="Q348" i="61"/>
  <c r="L346" i="61"/>
  <c r="O343" i="61"/>
  <c r="T339" i="61"/>
  <c r="K339" i="61"/>
  <c r="R334" i="61"/>
  <c r="L331" i="61"/>
  <c r="P327" i="61"/>
  <c r="O324" i="61"/>
  <c r="P321" i="61"/>
  <c r="O319" i="61"/>
  <c r="Q317" i="61"/>
  <c r="L312" i="61"/>
  <c r="N305" i="61"/>
  <c r="W304" i="61"/>
  <c r="L304" i="61"/>
  <c r="O301" i="61"/>
  <c r="Q299" i="61"/>
  <c r="R297" i="61"/>
  <c r="K295" i="61"/>
  <c r="W293" i="61"/>
  <c r="S289" i="61"/>
  <c r="K286" i="61"/>
  <c r="N284" i="61"/>
  <c r="V282" i="61"/>
  <c r="N282" i="61"/>
  <c r="O281" i="61"/>
  <c r="L279" i="61"/>
  <c r="W278" i="61"/>
  <c r="L278" i="61"/>
  <c r="W269" i="61"/>
  <c r="L269" i="61"/>
  <c r="L265" i="61"/>
  <c r="P256" i="61"/>
  <c r="K253" i="61"/>
  <c r="P248" i="61"/>
  <c r="S363" i="61"/>
  <c r="L358" i="61"/>
  <c r="S354" i="61"/>
  <c r="P348" i="61"/>
  <c r="T346" i="61"/>
  <c r="K346" i="61"/>
  <c r="N343" i="61"/>
  <c r="S339" i="61"/>
  <c r="O334" i="61"/>
  <c r="T331" i="61"/>
  <c r="K331" i="61"/>
  <c r="K327" i="61"/>
  <c r="N324" i="61"/>
  <c r="W321" i="61"/>
  <c r="O321" i="61"/>
  <c r="N319" i="61"/>
  <c r="P317" i="61"/>
  <c r="T313" i="61"/>
  <c r="T312" i="61"/>
  <c r="K312" i="61"/>
  <c r="V311" i="61"/>
  <c r="L305" i="61"/>
  <c r="K304" i="61"/>
  <c r="N301" i="61"/>
  <c r="P299" i="61"/>
  <c r="J297" i="61"/>
  <c r="T295" i="61"/>
  <c r="J295" i="61"/>
  <c r="S294" i="61"/>
  <c r="R289" i="61"/>
  <c r="T286" i="61"/>
  <c r="J286" i="61"/>
  <c r="T285" i="61"/>
  <c r="L284" i="61"/>
  <c r="N281" i="61"/>
  <c r="K279" i="61"/>
  <c r="K278" i="61"/>
  <c r="K269" i="61"/>
  <c r="T265" i="61"/>
  <c r="K265" i="61"/>
  <c r="W248" i="61"/>
  <c r="O248" i="61"/>
  <c r="K358" i="61"/>
  <c r="O348" i="61"/>
  <c r="S346" i="61"/>
  <c r="N334" i="61"/>
  <c r="S331" i="61"/>
  <c r="K324" i="61"/>
  <c r="V321" i="61"/>
  <c r="N321" i="61"/>
  <c r="W317" i="61"/>
  <c r="O317" i="61"/>
  <c r="S312" i="61"/>
  <c r="V305" i="61"/>
  <c r="K305" i="61"/>
  <c r="T304" i="61"/>
  <c r="J304" i="61"/>
  <c r="L301" i="61"/>
  <c r="W299" i="61"/>
  <c r="O299" i="61"/>
  <c r="R293" i="61"/>
  <c r="V293" i="61"/>
  <c r="P289" i="61"/>
  <c r="S285" i="61"/>
  <c r="T278" i="61"/>
  <c r="J278" i="61"/>
  <c r="T269" i="61"/>
  <c r="J269" i="61"/>
  <c r="W267" i="61"/>
  <c r="S265" i="61"/>
  <c r="O258" i="61"/>
  <c r="L256" i="61"/>
  <c r="T253" i="61"/>
  <c r="V248" i="61"/>
  <c r="N248" i="61"/>
  <c r="W348" i="61"/>
  <c r="N348" i="61"/>
  <c r="V317" i="61"/>
  <c r="L317" i="61"/>
  <c r="V299" i="61"/>
  <c r="L299" i="61"/>
  <c r="O293" i="61"/>
  <c r="O289" i="61"/>
  <c r="Q315" i="61"/>
  <c r="K315" i="61"/>
  <c r="T315" i="61"/>
  <c r="L315" i="61"/>
  <c r="J315" i="61"/>
  <c r="W315" i="61"/>
  <c r="N315" i="61"/>
  <c r="O315" i="61"/>
  <c r="P315" i="61"/>
  <c r="R315" i="61"/>
  <c r="S315" i="61"/>
  <c r="V315" i="61"/>
  <c r="Q422" i="61"/>
  <c r="J422" i="61"/>
  <c r="S422" i="61"/>
  <c r="K422" i="61"/>
  <c r="T422" i="61"/>
  <c r="N422" i="61"/>
  <c r="O422" i="61"/>
  <c r="P422" i="61"/>
  <c r="R422" i="61"/>
  <c r="V422" i="61"/>
  <c r="L422" i="61"/>
  <c r="J398" i="61"/>
  <c r="S398" i="61"/>
  <c r="K398" i="61"/>
  <c r="T398" i="61"/>
  <c r="L398" i="61"/>
  <c r="N398" i="61"/>
  <c r="V398" i="61"/>
  <c r="Q398" i="61"/>
  <c r="P398" i="61"/>
  <c r="R398" i="61"/>
  <c r="W398" i="61"/>
  <c r="O398" i="61"/>
  <c r="W422" i="61"/>
  <c r="V430" i="61"/>
  <c r="N431" i="61"/>
  <c r="V431" i="61"/>
  <c r="P431" i="61"/>
  <c r="Q431" i="61"/>
  <c r="W415" i="61"/>
  <c r="N414" i="61"/>
  <c r="V414" i="61"/>
  <c r="O414" i="61"/>
  <c r="W414" i="61"/>
  <c r="P414" i="61"/>
  <c r="Q414" i="61"/>
  <c r="K414" i="61"/>
  <c r="T414" i="61"/>
  <c r="J406" i="61"/>
  <c r="S406" i="61"/>
  <c r="K406" i="61"/>
  <c r="T406" i="61"/>
  <c r="L406" i="61"/>
  <c r="N406" i="61"/>
  <c r="V406" i="61"/>
  <c r="Q406" i="61"/>
  <c r="L391" i="61"/>
  <c r="N391" i="61"/>
  <c r="V391" i="61"/>
  <c r="O391" i="61"/>
  <c r="W391" i="61"/>
  <c r="P391" i="61"/>
  <c r="J391" i="61"/>
  <c r="S391" i="61"/>
  <c r="W389" i="61"/>
  <c r="N388" i="61"/>
  <c r="V388" i="61"/>
  <c r="O388" i="61"/>
  <c r="W388" i="61"/>
  <c r="P388" i="61"/>
  <c r="Q388" i="61"/>
  <c r="K388" i="61"/>
  <c r="T388" i="61"/>
  <c r="N377" i="61"/>
  <c r="V377" i="61"/>
  <c r="L377" i="61"/>
  <c r="W377" i="61"/>
  <c r="O377" i="61"/>
  <c r="P377" i="61"/>
  <c r="Q377" i="61"/>
  <c r="J377" i="61"/>
  <c r="T377" i="61"/>
  <c r="J432" i="61"/>
  <c r="S432" i="61"/>
  <c r="L432" i="61"/>
  <c r="N432" i="61"/>
  <c r="V432" i="61"/>
  <c r="T431" i="61"/>
  <c r="P430" i="61"/>
  <c r="N423" i="61"/>
  <c r="V423" i="61"/>
  <c r="P423" i="61"/>
  <c r="Q423" i="61"/>
  <c r="L417" i="61"/>
  <c r="N417" i="61"/>
  <c r="V417" i="61"/>
  <c r="O417" i="61"/>
  <c r="W417" i="61"/>
  <c r="P417" i="61"/>
  <c r="J417" i="61"/>
  <c r="S417" i="61"/>
  <c r="T409" i="61"/>
  <c r="L364" i="61"/>
  <c r="O364" i="61"/>
  <c r="W364" i="61"/>
  <c r="P364" i="61"/>
  <c r="Q364" i="61"/>
  <c r="K364" i="61"/>
  <c r="N364" i="61"/>
  <c r="R364" i="61"/>
  <c r="S364" i="61"/>
  <c r="T364" i="61"/>
  <c r="J364" i="61"/>
  <c r="S431" i="61"/>
  <c r="O430" i="61"/>
  <c r="K429" i="61"/>
  <c r="T429" i="61"/>
  <c r="N429" i="61"/>
  <c r="V429" i="61"/>
  <c r="O429" i="61"/>
  <c r="W429" i="61"/>
  <c r="J424" i="61"/>
  <c r="S424" i="61"/>
  <c r="L424" i="61"/>
  <c r="N424" i="61"/>
  <c r="V424" i="61"/>
  <c r="T423" i="61"/>
  <c r="R415" i="61"/>
  <c r="R409" i="61"/>
  <c r="L400" i="61"/>
  <c r="N400" i="61"/>
  <c r="V400" i="61"/>
  <c r="O400" i="61"/>
  <c r="W400" i="61"/>
  <c r="P400" i="61"/>
  <c r="J400" i="61"/>
  <c r="S400" i="61"/>
  <c r="N397" i="61"/>
  <c r="V397" i="61"/>
  <c r="O397" i="61"/>
  <c r="W397" i="61"/>
  <c r="P397" i="61"/>
  <c r="Q397" i="61"/>
  <c r="K397" i="61"/>
  <c r="T397" i="61"/>
  <c r="R389" i="61"/>
  <c r="T374" i="61"/>
  <c r="J350" i="61"/>
  <c r="S350" i="61"/>
  <c r="K350" i="61"/>
  <c r="T350" i="61"/>
  <c r="L350" i="61"/>
  <c r="N350" i="61"/>
  <c r="V350" i="61"/>
  <c r="O350" i="61"/>
  <c r="W350" i="61"/>
  <c r="P350" i="61"/>
  <c r="R350" i="61"/>
  <c r="Q350" i="61"/>
  <c r="T432" i="61"/>
  <c r="R431" i="61"/>
  <c r="N430" i="61"/>
  <c r="L426" i="61"/>
  <c r="O426" i="61"/>
  <c r="W426" i="61"/>
  <c r="P426" i="61"/>
  <c r="S423" i="61"/>
  <c r="P415" i="61"/>
  <c r="Q409" i="61"/>
  <c r="W406" i="61"/>
  <c r="N405" i="61"/>
  <c r="V405" i="61"/>
  <c r="O405" i="61"/>
  <c r="W405" i="61"/>
  <c r="P405" i="61"/>
  <c r="Q405" i="61"/>
  <c r="K405" i="61"/>
  <c r="T405" i="61"/>
  <c r="P389" i="61"/>
  <c r="O376" i="61"/>
  <c r="W376" i="61"/>
  <c r="Q376" i="61"/>
  <c r="L376" i="61"/>
  <c r="N376" i="61"/>
  <c r="P376" i="61"/>
  <c r="R376" i="61"/>
  <c r="J376" i="61"/>
  <c r="N374" i="61"/>
  <c r="R432" i="61"/>
  <c r="O431" i="61"/>
  <c r="S429" i="61"/>
  <c r="T426" i="61"/>
  <c r="T424" i="61"/>
  <c r="R423" i="61"/>
  <c r="K420" i="61"/>
  <c r="T420" i="61"/>
  <c r="N420" i="61"/>
  <c r="V420" i="61"/>
  <c r="O420" i="61"/>
  <c r="W420" i="61"/>
  <c r="S414" i="61"/>
  <c r="T391" i="61"/>
  <c r="S388" i="61"/>
  <c r="L383" i="61"/>
  <c r="N383" i="61"/>
  <c r="V383" i="61"/>
  <c r="O383" i="61"/>
  <c r="W383" i="61"/>
  <c r="P383" i="61"/>
  <c r="J383" i="61"/>
  <c r="S383" i="61"/>
  <c r="L431" i="61"/>
  <c r="Q430" i="61"/>
  <c r="J430" i="61"/>
  <c r="S430" i="61"/>
  <c r="K430" i="61"/>
  <c r="T430" i="61"/>
  <c r="J415" i="61"/>
  <c r="S415" i="61"/>
  <c r="K415" i="61"/>
  <c r="T415" i="61"/>
  <c r="L415" i="61"/>
  <c r="N415" i="61"/>
  <c r="V415" i="61"/>
  <c r="Q415" i="61"/>
  <c r="L409" i="61"/>
  <c r="N409" i="61"/>
  <c r="V409" i="61"/>
  <c r="O409" i="61"/>
  <c r="W409" i="61"/>
  <c r="P409" i="61"/>
  <c r="J409" i="61"/>
  <c r="S409" i="61"/>
  <c r="R406" i="61"/>
  <c r="R391" i="61"/>
  <c r="J389" i="61"/>
  <c r="S389" i="61"/>
  <c r="K389" i="61"/>
  <c r="T389" i="61"/>
  <c r="L389" i="61"/>
  <c r="N389" i="61"/>
  <c r="V389" i="61"/>
  <c r="Q389" i="61"/>
  <c r="R388" i="61"/>
  <c r="S377" i="61"/>
  <c r="L374" i="61"/>
  <c r="O374" i="61"/>
  <c r="W374" i="61"/>
  <c r="P374" i="61"/>
  <c r="Q374" i="61"/>
  <c r="R374" i="61"/>
  <c r="S374" i="61"/>
  <c r="K374" i="61"/>
  <c r="V374" i="61"/>
  <c r="J378" i="61"/>
  <c r="S378" i="61"/>
  <c r="Q370" i="61"/>
  <c r="J370" i="61"/>
  <c r="S370" i="61"/>
  <c r="K370" i="61"/>
  <c r="T370" i="61"/>
  <c r="L370" i="61"/>
  <c r="P360" i="61"/>
  <c r="Q360" i="61"/>
  <c r="J360" i="61"/>
  <c r="S360" i="61"/>
  <c r="K360" i="61"/>
  <c r="T360" i="61"/>
  <c r="L360" i="61"/>
  <c r="K271" i="61"/>
  <c r="T271" i="61"/>
  <c r="L271" i="61"/>
  <c r="N271" i="61"/>
  <c r="V271" i="61"/>
  <c r="O271" i="61"/>
  <c r="W271" i="61"/>
  <c r="P271" i="61"/>
  <c r="Q271" i="61"/>
  <c r="J271" i="61"/>
  <c r="R271" i="61"/>
  <c r="S271" i="61"/>
  <c r="T413" i="61"/>
  <c r="K413" i="61"/>
  <c r="W412" i="61"/>
  <c r="O412" i="61"/>
  <c r="T404" i="61"/>
  <c r="K404" i="61"/>
  <c r="W403" i="61"/>
  <c r="O403" i="61"/>
  <c r="T396" i="61"/>
  <c r="K396" i="61"/>
  <c r="W394" i="61"/>
  <c r="O394" i="61"/>
  <c r="T387" i="61"/>
  <c r="K387" i="61"/>
  <c r="W386" i="61"/>
  <c r="O386" i="61"/>
  <c r="O379" i="61"/>
  <c r="P378" i="61"/>
  <c r="J341" i="61"/>
  <c r="S341" i="61"/>
  <c r="K341" i="61"/>
  <c r="T341" i="61"/>
  <c r="L341" i="61"/>
  <c r="N341" i="61"/>
  <c r="V341" i="61"/>
  <c r="O341" i="61"/>
  <c r="W341" i="61"/>
  <c r="P341" i="61"/>
  <c r="Q341" i="61"/>
  <c r="Q428" i="61"/>
  <c r="Q419" i="61"/>
  <c r="S413" i="61"/>
  <c r="J413" i="61"/>
  <c r="V412" i="61"/>
  <c r="N412" i="61"/>
  <c r="Q411" i="61"/>
  <c r="S404" i="61"/>
  <c r="J404" i="61"/>
  <c r="V403" i="61"/>
  <c r="N403" i="61"/>
  <c r="Q402" i="61"/>
  <c r="S396" i="61"/>
  <c r="J396" i="61"/>
  <c r="V394" i="61"/>
  <c r="N394" i="61"/>
  <c r="Q393" i="61"/>
  <c r="S387" i="61"/>
  <c r="J387" i="61"/>
  <c r="V386" i="61"/>
  <c r="N386" i="61"/>
  <c r="Q385" i="61"/>
  <c r="T384" i="61"/>
  <c r="K380" i="61"/>
  <c r="W379" i="61"/>
  <c r="N379" i="61"/>
  <c r="O378" i="61"/>
  <c r="J372" i="61"/>
  <c r="S372" i="61"/>
  <c r="L372" i="61"/>
  <c r="R370" i="61"/>
  <c r="K367" i="61"/>
  <c r="T367" i="61"/>
  <c r="N367" i="61"/>
  <c r="V367" i="61"/>
  <c r="O367" i="61"/>
  <c r="W367" i="61"/>
  <c r="P367" i="61"/>
  <c r="W360" i="61"/>
  <c r="J359" i="61"/>
  <c r="S359" i="61"/>
  <c r="K359" i="61"/>
  <c r="T359" i="61"/>
  <c r="N359" i="61"/>
  <c r="V359" i="61"/>
  <c r="O359" i="61"/>
  <c r="W359" i="61"/>
  <c r="P359" i="61"/>
  <c r="L412" i="61"/>
  <c r="L403" i="61"/>
  <c r="L394" i="61"/>
  <c r="L386" i="61"/>
  <c r="V379" i="61"/>
  <c r="L379" i="61"/>
  <c r="W378" i="61"/>
  <c r="N378" i="61"/>
  <c r="P370" i="61"/>
  <c r="V360" i="61"/>
  <c r="J333" i="61"/>
  <c r="S333" i="61"/>
  <c r="K333" i="61"/>
  <c r="T333" i="61"/>
  <c r="L333" i="61"/>
  <c r="N333" i="61"/>
  <c r="V333" i="61"/>
  <c r="O333" i="61"/>
  <c r="W333" i="61"/>
  <c r="P333" i="61"/>
  <c r="Q333" i="61"/>
  <c r="W428" i="61"/>
  <c r="W419" i="61"/>
  <c r="T412" i="61"/>
  <c r="W411" i="61"/>
  <c r="T403" i="61"/>
  <c r="W402" i="61"/>
  <c r="T394" i="61"/>
  <c r="W393" i="61"/>
  <c r="T386" i="61"/>
  <c r="W385" i="61"/>
  <c r="K379" i="61"/>
  <c r="V378" i="61"/>
  <c r="L378" i="61"/>
  <c r="O370" i="61"/>
  <c r="K356" i="61"/>
  <c r="T356" i="61"/>
  <c r="L356" i="61"/>
  <c r="O356" i="61"/>
  <c r="W356" i="61"/>
  <c r="P356" i="61"/>
  <c r="Q356" i="61"/>
  <c r="R360" i="61"/>
  <c r="K306" i="61"/>
  <c r="T306" i="61"/>
  <c r="L306" i="61"/>
  <c r="N306" i="61"/>
  <c r="V306" i="61"/>
  <c r="O306" i="61"/>
  <c r="W306" i="61"/>
  <c r="P306" i="61"/>
  <c r="L294" i="61"/>
  <c r="N294" i="61"/>
  <c r="V294" i="61"/>
  <c r="O294" i="61"/>
  <c r="W294" i="61"/>
  <c r="P294" i="61"/>
  <c r="Q294" i="61"/>
  <c r="K280" i="61"/>
  <c r="T280" i="61"/>
  <c r="L280" i="61"/>
  <c r="N280" i="61"/>
  <c r="V280" i="61"/>
  <c r="O280" i="61"/>
  <c r="W280" i="61"/>
  <c r="P280" i="61"/>
  <c r="Q280" i="61"/>
  <c r="S366" i="61"/>
  <c r="J366" i="61"/>
  <c r="W362" i="61"/>
  <c r="O362" i="61"/>
  <c r="S358" i="61"/>
  <c r="J358" i="61"/>
  <c r="W353" i="61"/>
  <c r="O353" i="61"/>
  <c r="L351" i="61"/>
  <c r="S349" i="61"/>
  <c r="J349" i="61"/>
  <c r="Q347" i="61"/>
  <c r="W345" i="61"/>
  <c r="O345" i="61"/>
  <c r="L343" i="61"/>
  <c r="S340" i="61"/>
  <c r="J340" i="61"/>
  <c r="Q338" i="61"/>
  <c r="W336" i="61"/>
  <c r="O336" i="61"/>
  <c r="L334" i="61"/>
  <c r="S332" i="61"/>
  <c r="J332" i="61"/>
  <c r="Q330" i="61"/>
  <c r="W327" i="61"/>
  <c r="O327" i="61"/>
  <c r="R326" i="61"/>
  <c r="V323" i="61"/>
  <c r="O322" i="61"/>
  <c r="W322" i="61"/>
  <c r="J322" i="61"/>
  <c r="S322" i="61"/>
  <c r="N320" i="61"/>
  <c r="P319" i="61"/>
  <c r="J319" i="61"/>
  <c r="S319" i="61"/>
  <c r="K319" i="61"/>
  <c r="T319" i="61"/>
  <c r="R318" i="61"/>
  <c r="T309" i="61"/>
  <c r="K288" i="61"/>
  <c r="T288" i="61"/>
  <c r="L288" i="61"/>
  <c r="N288" i="61"/>
  <c r="V288" i="61"/>
  <c r="O288" i="61"/>
  <c r="W288" i="61"/>
  <c r="P288" i="61"/>
  <c r="R283" i="61"/>
  <c r="V362" i="61"/>
  <c r="N362" i="61"/>
  <c r="V353" i="61"/>
  <c r="N353" i="61"/>
  <c r="T351" i="61"/>
  <c r="K351" i="61"/>
  <c r="P347" i="61"/>
  <c r="V345" i="61"/>
  <c r="N345" i="61"/>
  <c r="T343" i="61"/>
  <c r="K343" i="61"/>
  <c r="P338" i="61"/>
  <c r="V336" i="61"/>
  <c r="N336" i="61"/>
  <c r="T334" i="61"/>
  <c r="K334" i="61"/>
  <c r="P330" i="61"/>
  <c r="V327" i="61"/>
  <c r="N327" i="61"/>
  <c r="Q326" i="61"/>
  <c r="Q324" i="61"/>
  <c r="L324" i="61"/>
  <c r="K323" i="61"/>
  <c r="T323" i="61"/>
  <c r="P323" i="61"/>
  <c r="W320" i="61"/>
  <c r="K320" i="61"/>
  <c r="Q318" i="61"/>
  <c r="R309" i="61"/>
  <c r="J300" i="61"/>
  <c r="S300" i="61"/>
  <c r="K300" i="61"/>
  <c r="T300" i="61"/>
  <c r="L300" i="61"/>
  <c r="N300" i="61"/>
  <c r="V300" i="61"/>
  <c r="O300" i="61"/>
  <c r="W300" i="61"/>
  <c r="R274" i="61"/>
  <c r="J266" i="61"/>
  <c r="S266" i="61"/>
  <c r="K266" i="61"/>
  <c r="T266" i="61"/>
  <c r="L266" i="61"/>
  <c r="N266" i="61"/>
  <c r="V266" i="61"/>
  <c r="O266" i="61"/>
  <c r="W266" i="61"/>
  <c r="P266" i="61"/>
  <c r="T375" i="61"/>
  <c r="P371" i="61"/>
  <c r="Q366" i="61"/>
  <c r="T365" i="61"/>
  <c r="L362" i="61"/>
  <c r="P361" i="61"/>
  <c r="Q358" i="61"/>
  <c r="T357" i="61"/>
  <c r="L353" i="61"/>
  <c r="P352" i="61"/>
  <c r="S351" i="61"/>
  <c r="J351" i="61"/>
  <c r="Q349" i="61"/>
  <c r="T348" i="61"/>
  <c r="W347" i="61"/>
  <c r="O347" i="61"/>
  <c r="L345" i="61"/>
  <c r="P344" i="61"/>
  <c r="S343" i="61"/>
  <c r="J343" i="61"/>
  <c r="Q340" i="61"/>
  <c r="W338" i="61"/>
  <c r="O338" i="61"/>
  <c r="L336" i="61"/>
  <c r="P335" i="61"/>
  <c r="S334" i="61"/>
  <c r="J334" i="61"/>
  <c r="Q332" i="61"/>
  <c r="W330" i="61"/>
  <c r="O330" i="61"/>
  <c r="L327" i="61"/>
  <c r="P326" i="61"/>
  <c r="S324" i="61"/>
  <c r="S323" i="61"/>
  <c r="R322" i="61"/>
  <c r="V320" i="61"/>
  <c r="P318" i="61"/>
  <c r="Q309" i="61"/>
  <c r="L302" i="61"/>
  <c r="N302" i="61"/>
  <c r="V302" i="61"/>
  <c r="O302" i="61"/>
  <c r="W302" i="61"/>
  <c r="P302" i="61"/>
  <c r="Q302" i="61"/>
  <c r="K297" i="61"/>
  <c r="T297" i="61"/>
  <c r="L297" i="61"/>
  <c r="N297" i="61"/>
  <c r="V297" i="61"/>
  <c r="O297" i="61"/>
  <c r="W297" i="61"/>
  <c r="P297" i="61"/>
  <c r="T294" i="61"/>
  <c r="R292" i="61"/>
  <c r="J283" i="61"/>
  <c r="S283" i="61"/>
  <c r="K283" i="61"/>
  <c r="T283" i="61"/>
  <c r="L283" i="61"/>
  <c r="N283" i="61"/>
  <c r="V283" i="61"/>
  <c r="O283" i="61"/>
  <c r="W283" i="61"/>
  <c r="P283" i="61"/>
  <c r="V347" i="61"/>
  <c r="N347" i="61"/>
  <c r="V338" i="61"/>
  <c r="N338" i="61"/>
  <c r="V330" i="61"/>
  <c r="N330" i="61"/>
  <c r="W326" i="61"/>
  <c r="O326" i="61"/>
  <c r="L320" i="61"/>
  <c r="P320" i="61"/>
  <c r="Q320" i="61"/>
  <c r="S306" i="61"/>
  <c r="J274" i="61"/>
  <c r="S274" i="61"/>
  <c r="K274" i="61"/>
  <c r="T274" i="61"/>
  <c r="L274" i="61"/>
  <c r="N274" i="61"/>
  <c r="V274" i="61"/>
  <c r="O274" i="61"/>
  <c r="W274" i="61"/>
  <c r="P274" i="61"/>
  <c r="K262" i="61"/>
  <c r="T262" i="61"/>
  <c r="L262" i="61"/>
  <c r="N262" i="61"/>
  <c r="V262" i="61"/>
  <c r="O262" i="61"/>
  <c r="W262" i="61"/>
  <c r="P262" i="61"/>
  <c r="Q262" i="61"/>
  <c r="J262" i="61"/>
  <c r="S262" i="61"/>
  <c r="V371" i="61"/>
  <c r="W366" i="61"/>
  <c r="S362" i="61"/>
  <c r="V361" i="61"/>
  <c r="W358" i="61"/>
  <c r="S353" i="61"/>
  <c r="V352" i="61"/>
  <c r="Q351" i="61"/>
  <c r="W349" i="61"/>
  <c r="L347" i="61"/>
  <c r="S345" i="61"/>
  <c r="V344" i="61"/>
  <c r="Q343" i="61"/>
  <c r="W340" i="61"/>
  <c r="L338" i="61"/>
  <c r="S336" i="61"/>
  <c r="V335" i="61"/>
  <c r="Q334" i="61"/>
  <c r="W332" i="61"/>
  <c r="L330" i="61"/>
  <c r="S327" i="61"/>
  <c r="V326" i="61"/>
  <c r="N326" i="61"/>
  <c r="P324" i="61"/>
  <c r="Q323" i="61"/>
  <c r="P322" i="61"/>
  <c r="T320" i="61"/>
  <c r="Q319" i="61"/>
  <c r="K314" i="61"/>
  <c r="T314" i="61"/>
  <c r="O314" i="61"/>
  <c r="W314" i="61"/>
  <c r="P314" i="61"/>
  <c r="L311" i="61"/>
  <c r="O311" i="61"/>
  <c r="W311" i="61"/>
  <c r="P311" i="61"/>
  <c r="Q311" i="61"/>
  <c r="R306" i="61"/>
  <c r="R294" i="61"/>
  <c r="S280" i="61"/>
  <c r="K254" i="61"/>
  <c r="T254" i="61"/>
  <c r="L254" i="61"/>
  <c r="N254" i="61"/>
  <c r="V254" i="61"/>
  <c r="O254" i="61"/>
  <c r="W254" i="61"/>
  <c r="P254" i="61"/>
  <c r="Q254" i="61"/>
  <c r="J254" i="61"/>
  <c r="S254" i="61"/>
  <c r="T347" i="61"/>
  <c r="T338" i="61"/>
  <c r="T330" i="61"/>
  <c r="L326" i="61"/>
  <c r="S320" i="61"/>
  <c r="J318" i="61"/>
  <c r="S318" i="61"/>
  <c r="N318" i="61"/>
  <c r="V318" i="61"/>
  <c r="O318" i="61"/>
  <c r="W318" i="61"/>
  <c r="J309" i="61"/>
  <c r="S309" i="61"/>
  <c r="L309" i="61"/>
  <c r="N309" i="61"/>
  <c r="V309" i="61"/>
  <c r="O309" i="61"/>
  <c r="W309" i="61"/>
  <c r="Q306" i="61"/>
  <c r="K294" i="61"/>
  <c r="J292" i="61"/>
  <c r="S292" i="61"/>
  <c r="K292" i="61"/>
  <c r="T292" i="61"/>
  <c r="L292" i="61"/>
  <c r="N292" i="61"/>
  <c r="V292" i="61"/>
  <c r="O292" i="61"/>
  <c r="W292" i="61"/>
  <c r="L285" i="61"/>
  <c r="N285" i="61"/>
  <c r="V285" i="61"/>
  <c r="O285" i="61"/>
  <c r="W285" i="61"/>
  <c r="P285" i="61"/>
  <c r="Q285" i="61"/>
  <c r="R280" i="61"/>
  <c r="L275" i="61"/>
  <c r="V272" i="61"/>
  <c r="N272" i="61"/>
  <c r="T270" i="61"/>
  <c r="K270" i="61"/>
  <c r="L267" i="61"/>
  <c r="V263" i="61"/>
  <c r="N263" i="61"/>
  <c r="T261" i="61"/>
  <c r="K261" i="61"/>
  <c r="L258" i="61"/>
  <c r="P257" i="61"/>
  <c r="J256" i="61"/>
  <c r="V255" i="61"/>
  <c r="N255" i="61"/>
  <c r="S313" i="61"/>
  <c r="J313" i="61"/>
  <c r="T310" i="61"/>
  <c r="K310" i="61"/>
  <c r="L307" i="61"/>
  <c r="S305" i="61"/>
  <c r="J305" i="61"/>
  <c r="V304" i="61"/>
  <c r="T301" i="61"/>
  <c r="K301" i="61"/>
  <c r="L298" i="61"/>
  <c r="S296" i="61"/>
  <c r="J296" i="61"/>
  <c r="T293" i="61"/>
  <c r="K293" i="61"/>
  <c r="L289" i="61"/>
  <c r="S287" i="61"/>
  <c r="J287" i="61"/>
  <c r="T284" i="61"/>
  <c r="K284" i="61"/>
  <c r="L281" i="61"/>
  <c r="S279" i="61"/>
  <c r="J279" i="61"/>
  <c r="V278" i="61"/>
  <c r="Q276" i="61"/>
  <c r="T275" i="61"/>
  <c r="K275" i="61"/>
  <c r="L272" i="61"/>
  <c r="S270" i="61"/>
  <c r="J270" i="61"/>
  <c r="V269" i="61"/>
  <c r="Q268" i="61"/>
  <c r="T267" i="61"/>
  <c r="K267" i="61"/>
  <c r="L263" i="61"/>
  <c r="S261" i="61"/>
  <c r="J261" i="61"/>
  <c r="Q259" i="61"/>
  <c r="T258" i="61"/>
  <c r="K258" i="61"/>
  <c r="W257" i="61"/>
  <c r="O257" i="61"/>
  <c r="L255" i="61"/>
  <c r="S253" i="61"/>
  <c r="J253" i="61"/>
  <c r="S310" i="61"/>
  <c r="J310" i="61"/>
  <c r="T307" i="61"/>
  <c r="K307" i="61"/>
  <c r="S301" i="61"/>
  <c r="J301" i="61"/>
  <c r="T298" i="61"/>
  <c r="K298" i="61"/>
  <c r="S293" i="61"/>
  <c r="J293" i="61"/>
  <c r="T289" i="61"/>
  <c r="K289" i="61"/>
  <c r="S284" i="61"/>
  <c r="J284" i="61"/>
  <c r="S275" i="61"/>
  <c r="J275" i="61"/>
  <c r="S267" i="61"/>
  <c r="J267" i="61"/>
  <c r="S258" i="61"/>
  <c r="J258" i="61"/>
  <c r="V257" i="61"/>
  <c r="N257" i="61"/>
  <c r="S307" i="61"/>
  <c r="J307" i="61"/>
  <c r="S298" i="61"/>
  <c r="J298" i="61"/>
  <c r="L257" i="61"/>
  <c r="J255" i="61"/>
  <c r="Q293" i="61"/>
  <c r="Q284" i="61"/>
  <c r="P279" i="61"/>
  <c r="Q275" i="61"/>
  <c r="P270" i="61"/>
  <c r="Q267" i="61"/>
  <c r="P261" i="61"/>
  <c r="Q258" i="61"/>
  <c r="T257" i="61"/>
  <c r="K257" i="61"/>
  <c r="V325" i="61"/>
  <c r="W313" i="61"/>
  <c r="W305" i="61"/>
  <c r="W296" i="61"/>
  <c r="W287" i="61"/>
  <c r="W279" i="61"/>
  <c r="W270" i="61"/>
  <c r="W261" i="61"/>
  <c r="S257" i="61"/>
  <c r="V256" i="61"/>
  <c r="W253" i="61"/>
  <c r="L15" i="61"/>
  <c r="K33" i="61"/>
  <c r="N32" i="61"/>
  <c r="O67" i="61"/>
  <c r="T63" i="61"/>
  <c r="Q61" i="61"/>
  <c r="T78" i="61"/>
  <c r="J78" i="61"/>
  <c r="J111" i="61"/>
  <c r="K117" i="61"/>
  <c r="J142" i="61"/>
  <c r="K140" i="61"/>
  <c r="N135" i="61"/>
  <c r="T146" i="61"/>
  <c r="K147" i="61"/>
  <c r="R182" i="61"/>
  <c r="L202" i="61"/>
  <c r="Q193" i="61"/>
  <c r="T212" i="61"/>
  <c r="Q242" i="61"/>
  <c r="J241" i="61"/>
  <c r="Q240" i="61"/>
  <c r="J239" i="61"/>
  <c r="R23" i="61"/>
  <c r="Q39" i="61"/>
  <c r="M31" i="61"/>
  <c r="L30" i="61"/>
  <c r="P29" i="61"/>
  <c r="M54" i="61"/>
  <c r="S46" i="61"/>
  <c r="R69" i="61"/>
  <c r="W68" i="61"/>
  <c r="W67" i="61"/>
  <c r="L67" i="61"/>
  <c r="N66" i="61"/>
  <c r="O61" i="61"/>
  <c r="K80" i="61"/>
  <c r="R78" i="61"/>
  <c r="W78" i="61"/>
  <c r="M76" i="61"/>
  <c r="P95" i="61"/>
  <c r="W93" i="61"/>
  <c r="R113" i="61"/>
  <c r="R111" i="61"/>
  <c r="W111" i="61"/>
  <c r="R103" i="61"/>
  <c r="Q127" i="61"/>
  <c r="S117" i="61"/>
  <c r="R142" i="61"/>
  <c r="S147" i="61"/>
  <c r="R187" i="61"/>
  <c r="W186" i="61"/>
  <c r="P182" i="61"/>
  <c r="R199" i="61"/>
  <c r="W194" i="61"/>
  <c r="W193" i="61"/>
  <c r="O193" i="61"/>
  <c r="J206" i="61"/>
  <c r="P227" i="61"/>
  <c r="Q23" i="61"/>
  <c r="P39" i="61"/>
  <c r="J30" i="61"/>
  <c r="O29" i="61"/>
  <c r="L54" i="61"/>
  <c r="T53" i="61"/>
  <c r="W52" i="61"/>
  <c r="V51" i="61"/>
  <c r="R46" i="61"/>
  <c r="P69" i="61"/>
  <c r="M61" i="61"/>
  <c r="Q84" i="61"/>
  <c r="R80" i="61"/>
  <c r="Q78" i="61"/>
  <c r="M77" i="61"/>
  <c r="T76" i="61"/>
  <c r="L76" i="61"/>
  <c r="R75" i="61"/>
  <c r="R74" i="61"/>
  <c r="W95" i="61"/>
  <c r="O95" i="61"/>
  <c r="V93" i="61"/>
  <c r="Q113" i="61"/>
  <c r="Q111" i="61"/>
  <c r="W109" i="61"/>
  <c r="P103" i="61"/>
  <c r="P127" i="61"/>
  <c r="Q117" i="61"/>
  <c r="Q142" i="61"/>
  <c r="Q157" i="61"/>
  <c r="J152" i="61"/>
  <c r="Q149" i="61"/>
  <c r="Q147" i="61"/>
  <c r="Q187" i="61"/>
  <c r="Q184" i="61"/>
  <c r="O182" i="61"/>
  <c r="V181" i="61"/>
  <c r="S179" i="61"/>
  <c r="M191" i="61"/>
  <c r="Q199" i="61"/>
  <c r="R195" i="61"/>
  <c r="V193" i="61"/>
  <c r="M193" i="61"/>
  <c r="O206" i="61"/>
  <c r="W210" i="61"/>
  <c r="L210" i="61"/>
  <c r="Q230" i="61"/>
  <c r="V229" i="61"/>
  <c r="W227" i="61"/>
  <c r="O227" i="61"/>
  <c r="Q224" i="61"/>
  <c r="S142" i="61"/>
  <c r="M23" i="61"/>
  <c r="T15" i="61"/>
  <c r="O39" i="61"/>
  <c r="V32" i="61"/>
  <c r="Q53" i="61"/>
  <c r="Q46" i="61"/>
  <c r="O69" i="61"/>
  <c r="L68" i="61"/>
  <c r="W61" i="61"/>
  <c r="L61" i="61"/>
  <c r="R60" i="61"/>
  <c r="O84" i="61"/>
  <c r="P78" i="61"/>
  <c r="V78" i="61"/>
  <c r="S76" i="61"/>
  <c r="K76" i="61"/>
  <c r="O74" i="61"/>
  <c r="V95" i="61"/>
  <c r="N95" i="61"/>
  <c r="V92" i="61"/>
  <c r="O113" i="61"/>
  <c r="O111" i="61"/>
  <c r="V107" i="61"/>
  <c r="O103" i="61"/>
  <c r="N116" i="61"/>
  <c r="O127" i="61"/>
  <c r="T126" i="61"/>
  <c r="T125" i="61"/>
  <c r="P117" i="61"/>
  <c r="P142" i="61"/>
  <c r="V154" i="61"/>
  <c r="P149" i="61"/>
  <c r="P147" i="61"/>
  <c r="P187" i="61"/>
  <c r="T186" i="61"/>
  <c r="P184" i="61"/>
  <c r="W182" i="61"/>
  <c r="N182" i="61"/>
  <c r="R179" i="61"/>
  <c r="V177" i="61"/>
  <c r="N199" i="61"/>
  <c r="J195" i="61"/>
  <c r="T194" i="61"/>
  <c r="L193" i="61"/>
  <c r="K215" i="61"/>
  <c r="V210" i="61"/>
  <c r="K210" i="61"/>
  <c r="Q209" i="61"/>
  <c r="Q208" i="61"/>
  <c r="V227" i="61"/>
  <c r="N227" i="61"/>
  <c r="M46" i="61"/>
  <c r="N58" i="61"/>
  <c r="M69" i="61"/>
  <c r="J68" i="61"/>
  <c r="T67" i="61"/>
  <c r="K61" i="61"/>
  <c r="J60" i="61"/>
  <c r="N84" i="61"/>
  <c r="W80" i="61"/>
  <c r="N78" i="61"/>
  <c r="R76" i="61"/>
  <c r="V97" i="61"/>
  <c r="M95" i="61"/>
  <c r="J94" i="61"/>
  <c r="T93" i="61"/>
  <c r="J113" i="61"/>
  <c r="N111" i="61"/>
  <c r="R123" i="61"/>
  <c r="T122" i="61"/>
  <c r="O117" i="61"/>
  <c r="O142" i="61"/>
  <c r="T140" i="61"/>
  <c r="V135" i="61"/>
  <c r="R133" i="61"/>
  <c r="W149" i="61"/>
  <c r="O149" i="61"/>
  <c r="O147" i="61"/>
  <c r="M187" i="61"/>
  <c r="R186" i="61"/>
  <c r="T185" i="61"/>
  <c r="N184" i="61"/>
  <c r="V182" i="61"/>
  <c r="L182" i="61"/>
  <c r="T181" i="61"/>
  <c r="Q179" i="61"/>
  <c r="J199" i="61"/>
  <c r="T193" i="61"/>
  <c r="K193" i="61"/>
  <c r="Q216" i="61"/>
  <c r="N230" i="61"/>
  <c r="R229" i="61"/>
  <c r="L227" i="61"/>
  <c r="Q226" i="61"/>
  <c r="J23" i="61"/>
  <c r="L39" i="61"/>
  <c r="R38" i="61"/>
  <c r="R35" i="61"/>
  <c r="Q32" i="61"/>
  <c r="N53" i="61"/>
  <c r="L52" i="61"/>
  <c r="Q51" i="61"/>
  <c r="L46" i="61"/>
  <c r="S67" i="61"/>
  <c r="M84" i="61"/>
  <c r="L78" i="61"/>
  <c r="M111" i="61"/>
  <c r="K103" i="61"/>
  <c r="Q123" i="61"/>
  <c r="L122" i="61"/>
  <c r="W117" i="61"/>
  <c r="N117" i="61"/>
  <c r="W142" i="61"/>
  <c r="M142" i="61"/>
  <c r="Q140" i="61"/>
  <c r="J133" i="61"/>
  <c r="W147" i="61"/>
  <c r="N147" i="61"/>
  <c r="J182" i="61"/>
  <c r="L181" i="61"/>
  <c r="N177" i="61"/>
  <c r="Q202" i="61"/>
  <c r="S193" i="61"/>
  <c r="J193" i="61"/>
  <c r="Q217" i="61"/>
  <c r="T210" i="61"/>
  <c r="Q229" i="61"/>
  <c r="T227" i="61"/>
  <c r="K227" i="61"/>
  <c r="S111" i="61"/>
  <c r="M15" i="61"/>
  <c r="V36" i="61"/>
  <c r="J35" i="61"/>
  <c r="T33" i="61"/>
  <c r="P32" i="61"/>
  <c r="N51" i="61"/>
  <c r="K46" i="61"/>
  <c r="Q67" i="61"/>
  <c r="K78" i="61"/>
  <c r="V111" i="61"/>
  <c r="K111" i="61"/>
  <c r="M108" i="61"/>
  <c r="V103" i="61"/>
  <c r="J103" i="61"/>
  <c r="M124" i="61"/>
  <c r="M123" i="61"/>
  <c r="J122" i="61"/>
  <c r="V117" i="61"/>
  <c r="L117" i="61"/>
  <c r="V142" i="61"/>
  <c r="K142" i="61"/>
  <c r="P140" i="61"/>
  <c r="P135" i="61"/>
  <c r="V147" i="61"/>
  <c r="L147" i="61"/>
  <c r="M202" i="61"/>
  <c r="N217" i="61"/>
  <c r="R210" i="61"/>
  <c r="N221" i="61"/>
  <c r="T231" i="61"/>
  <c r="P229" i="61"/>
  <c r="S227" i="61"/>
  <c r="J227" i="61"/>
  <c r="V238" i="61"/>
  <c r="S18" i="61"/>
  <c r="O16" i="61"/>
  <c r="R36" i="61"/>
  <c r="V48" i="61"/>
  <c r="K198" i="61"/>
  <c r="Q198" i="61"/>
  <c r="K214" i="61"/>
  <c r="N214" i="61"/>
  <c r="W214" i="61"/>
  <c r="O214" i="61"/>
  <c r="P214" i="61"/>
  <c r="Q214" i="61"/>
  <c r="R214" i="61"/>
  <c r="S214" i="61"/>
  <c r="J214" i="61"/>
  <c r="V214" i="61"/>
  <c r="K223" i="61"/>
  <c r="S223" i="61"/>
  <c r="L223" i="61"/>
  <c r="T223" i="61"/>
  <c r="M223" i="61"/>
  <c r="N223" i="61"/>
  <c r="V223" i="61"/>
  <c r="O223" i="61"/>
  <c r="W223" i="61"/>
  <c r="P223" i="61"/>
  <c r="J223" i="61"/>
  <c r="R223" i="61"/>
  <c r="W48" i="61"/>
  <c r="L105" i="61"/>
  <c r="K105" i="61"/>
  <c r="O105" i="61"/>
  <c r="Q105" i="61"/>
  <c r="R105" i="61"/>
  <c r="S105" i="61"/>
  <c r="J105" i="61"/>
  <c r="O232" i="61"/>
  <c r="Q232" i="61"/>
  <c r="M232" i="61"/>
  <c r="T14" i="61"/>
  <c r="Q63" i="61"/>
  <c r="L73" i="61"/>
  <c r="Q82" i="61"/>
  <c r="P24" i="61"/>
  <c r="N23" i="61"/>
  <c r="W22" i="61"/>
  <c r="N22" i="61"/>
  <c r="Q21" i="61"/>
  <c r="T20" i="61"/>
  <c r="L20" i="61"/>
  <c r="T19" i="61"/>
  <c r="P18" i="61"/>
  <c r="V16" i="61"/>
  <c r="N16" i="61"/>
  <c r="S14" i="61"/>
  <c r="R39" i="61"/>
  <c r="J39" i="61"/>
  <c r="Q38" i="61"/>
  <c r="K37" i="61"/>
  <c r="Q36" i="61"/>
  <c r="O35" i="61"/>
  <c r="Q33" i="61"/>
  <c r="M32" i="61"/>
  <c r="T31" i="61"/>
  <c r="L31" i="61"/>
  <c r="W29" i="61"/>
  <c r="N29" i="61"/>
  <c r="M43" i="61"/>
  <c r="W53" i="61"/>
  <c r="M53" i="61"/>
  <c r="V52" i="61"/>
  <c r="S49" i="61"/>
  <c r="K49" i="61"/>
  <c r="J47" i="61"/>
  <c r="T46" i="61"/>
  <c r="J46" i="61"/>
  <c r="T45" i="61"/>
  <c r="L45" i="61"/>
  <c r="W69" i="61"/>
  <c r="K69" i="61"/>
  <c r="T68" i="61"/>
  <c r="W65" i="61"/>
  <c r="K65" i="61"/>
  <c r="T64" i="61"/>
  <c r="O63" i="61"/>
  <c r="R61" i="61"/>
  <c r="J61" i="61"/>
  <c r="Q60" i="61"/>
  <c r="L59" i="61"/>
  <c r="M73" i="61"/>
  <c r="T84" i="61"/>
  <c r="L84" i="61"/>
  <c r="T83" i="61"/>
  <c r="P82" i="61"/>
  <c r="N81" i="61"/>
  <c r="J96" i="61"/>
  <c r="N96" i="61"/>
  <c r="P96" i="61"/>
  <c r="Q96" i="61"/>
  <c r="S96" i="61"/>
  <c r="V96" i="61"/>
  <c r="M96" i="61"/>
  <c r="J196" i="61"/>
  <c r="N196" i="61"/>
  <c r="O196" i="61"/>
  <c r="Q196" i="61"/>
  <c r="S196" i="61"/>
  <c r="V196" i="61"/>
  <c r="K196" i="61"/>
  <c r="P16" i="61"/>
  <c r="S63" i="61"/>
  <c r="W16" i="61"/>
  <c r="W24" i="61"/>
  <c r="O24" i="61"/>
  <c r="V22" i="61"/>
  <c r="L22" i="61"/>
  <c r="S20" i="61"/>
  <c r="K20" i="61"/>
  <c r="R19" i="61"/>
  <c r="O18" i="61"/>
  <c r="M16" i="61"/>
  <c r="Q14" i="61"/>
  <c r="L38" i="61"/>
  <c r="P36" i="61"/>
  <c r="V35" i="61"/>
  <c r="N35" i="61"/>
  <c r="P33" i="61"/>
  <c r="J32" i="61"/>
  <c r="S31" i="61"/>
  <c r="K31" i="61"/>
  <c r="V29" i="61"/>
  <c r="L29" i="61"/>
  <c r="O43" i="61"/>
  <c r="V53" i="61"/>
  <c r="L53" i="61"/>
  <c r="J49" i="61"/>
  <c r="T48" i="61"/>
  <c r="S45" i="61"/>
  <c r="K45" i="61"/>
  <c r="J69" i="61"/>
  <c r="R68" i="61"/>
  <c r="J65" i="61"/>
  <c r="R64" i="61"/>
  <c r="N63" i="61"/>
  <c r="W62" i="61"/>
  <c r="O73" i="61"/>
  <c r="S84" i="61"/>
  <c r="K84" i="61"/>
  <c r="R83" i="61"/>
  <c r="W82" i="61"/>
  <c r="O82" i="61"/>
  <c r="M81" i="61"/>
  <c r="J139" i="61"/>
  <c r="N139" i="61"/>
  <c r="P139" i="61"/>
  <c r="Q139" i="61"/>
  <c r="R139" i="61"/>
  <c r="V139" i="61"/>
  <c r="M139" i="61"/>
  <c r="L192" i="61"/>
  <c r="K192" i="61"/>
  <c r="T192" i="61"/>
  <c r="M192" i="61"/>
  <c r="N192" i="61"/>
  <c r="V192" i="61"/>
  <c r="O192" i="61"/>
  <c r="W192" i="61"/>
  <c r="P192" i="61"/>
  <c r="Q192" i="61"/>
  <c r="J192" i="61"/>
  <c r="S192" i="61"/>
  <c r="W35" i="61"/>
  <c r="S33" i="61"/>
  <c r="V24" i="61"/>
  <c r="N24" i="61"/>
  <c r="K22" i="61"/>
  <c r="R20" i="61"/>
  <c r="J20" i="61"/>
  <c r="Q19" i="61"/>
  <c r="W18" i="61"/>
  <c r="N18" i="61"/>
  <c r="Q17" i="61"/>
  <c r="T16" i="61"/>
  <c r="L16" i="61"/>
  <c r="P14" i="61"/>
  <c r="J38" i="61"/>
  <c r="N36" i="61"/>
  <c r="M35" i="61"/>
  <c r="O33" i="61"/>
  <c r="R31" i="61"/>
  <c r="J31" i="61"/>
  <c r="K29" i="61"/>
  <c r="P43" i="61"/>
  <c r="J53" i="61"/>
  <c r="T52" i="61"/>
  <c r="Q48" i="61"/>
  <c r="R45" i="61"/>
  <c r="J45" i="61"/>
  <c r="Q68" i="61"/>
  <c r="Q64" i="61"/>
  <c r="W63" i="61"/>
  <c r="M63" i="61"/>
  <c r="V62" i="61"/>
  <c r="P73" i="61"/>
  <c r="R84" i="61"/>
  <c r="J84" i="61"/>
  <c r="Q83" i="61"/>
  <c r="V82" i="61"/>
  <c r="N82" i="61"/>
  <c r="V81" i="61"/>
  <c r="J81" i="61"/>
  <c r="K73" i="61"/>
  <c r="M19" i="61"/>
  <c r="V18" i="61"/>
  <c r="L18" i="61"/>
  <c r="S16" i="61"/>
  <c r="K16" i="61"/>
  <c r="M36" i="61"/>
  <c r="L35" i="61"/>
  <c r="Q52" i="61"/>
  <c r="P48" i="61"/>
  <c r="O68" i="61"/>
  <c r="M64" i="61"/>
  <c r="V63" i="61"/>
  <c r="L63" i="61"/>
  <c r="S73" i="61"/>
  <c r="L83" i="61"/>
  <c r="L82" i="61"/>
  <c r="N119" i="61"/>
  <c r="K119" i="61"/>
  <c r="T119" i="61"/>
  <c r="L119" i="61"/>
  <c r="M119" i="61"/>
  <c r="O119" i="61"/>
  <c r="P119" i="61"/>
  <c r="Q119" i="61"/>
  <c r="J119" i="61"/>
  <c r="S119" i="61"/>
  <c r="N155" i="61"/>
  <c r="L155" i="61"/>
  <c r="O155" i="61"/>
  <c r="Q155" i="61"/>
  <c r="S155" i="61"/>
  <c r="T155" i="61"/>
  <c r="K155" i="61"/>
  <c r="K183" i="61"/>
  <c r="S183" i="61"/>
  <c r="L183" i="61"/>
  <c r="T183" i="61"/>
  <c r="M183" i="61"/>
  <c r="N183" i="61"/>
  <c r="V183" i="61"/>
  <c r="O183" i="61"/>
  <c r="W183" i="61"/>
  <c r="P183" i="61"/>
  <c r="J183" i="61"/>
  <c r="R183" i="61"/>
  <c r="M178" i="61"/>
  <c r="L178" i="61"/>
  <c r="O178" i="61"/>
  <c r="Q178" i="61"/>
  <c r="R178" i="61"/>
  <c r="T178" i="61"/>
  <c r="J178" i="61"/>
  <c r="W178" i="61"/>
  <c r="K99" i="61"/>
  <c r="S99" i="61"/>
  <c r="L99" i="61"/>
  <c r="T99" i="61"/>
  <c r="M99" i="61"/>
  <c r="N99" i="61"/>
  <c r="V99" i="61"/>
  <c r="O99" i="61"/>
  <c r="W99" i="61"/>
  <c r="P99" i="61"/>
  <c r="J99" i="61"/>
  <c r="R99" i="61"/>
  <c r="Q35" i="61"/>
  <c r="K43" i="61"/>
  <c r="W64" i="61"/>
  <c r="R82" i="61"/>
  <c r="Q18" i="61"/>
  <c r="P35" i="61"/>
  <c r="W33" i="61"/>
  <c r="L43" i="61"/>
  <c r="M24" i="61"/>
  <c r="O14" i="61"/>
  <c r="T35" i="61"/>
  <c r="N33" i="61"/>
  <c r="T29" i="61"/>
  <c r="S43" i="61"/>
  <c r="T24" i="61"/>
  <c r="S22" i="61"/>
  <c r="L19" i="61"/>
  <c r="K18" i="61"/>
  <c r="R16" i="61"/>
  <c r="W14" i="61"/>
  <c r="N14" i="61"/>
  <c r="V39" i="61"/>
  <c r="P37" i="61"/>
  <c r="J36" i="61"/>
  <c r="S35" i="61"/>
  <c r="V33" i="61"/>
  <c r="L33" i="61"/>
  <c r="R32" i="61"/>
  <c r="W31" i="61"/>
  <c r="S29" i="61"/>
  <c r="T43" i="61"/>
  <c r="R53" i="61"/>
  <c r="P52" i="61"/>
  <c r="M50" i="61"/>
  <c r="W49" i="61"/>
  <c r="O48" i="61"/>
  <c r="S47" i="61"/>
  <c r="P46" i="61"/>
  <c r="Q69" i="61"/>
  <c r="M68" i="61"/>
  <c r="Q65" i="61"/>
  <c r="L64" i="61"/>
  <c r="K63" i="61"/>
  <c r="Q62" i="61"/>
  <c r="V61" i="61"/>
  <c r="Q59" i="61"/>
  <c r="T73" i="61"/>
  <c r="W84" i="61"/>
  <c r="J83" i="61"/>
  <c r="T82" i="61"/>
  <c r="K82" i="61"/>
  <c r="T81" i="61"/>
  <c r="Q99" i="61"/>
  <c r="L112" i="61"/>
  <c r="Q112" i="61"/>
  <c r="M112" i="61"/>
  <c r="W105" i="61"/>
  <c r="J136" i="61"/>
  <c r="L136" i="61"/>
  <c r="V136" i="61"/>
  <c r="N136" i="61"/>
  <c r="W136" i="61"/>
  <c r="O136" i="61"/>
  <c r="P136" i="61"/>
  <c r="Q136" i="61"/>
  <c r="S136" i="61"/>
  <c r="K136" i="61"/>
  <c r="P150" i="61"/>
  <c r="N150" i="61"/>
  <c r="Q150" i="61"/>
  <c r="V150" i="61"/>
  <c r="M150" i="61"/>
  <c r="T79" i="61"/>
  <c r="L77" i="61"/>
  <c r="T75" i="61"/>
  <c r="P74" i="61"/>
  <c r="S97" i="61"/>
  <c r="R94" i="61"/>
  <c r="N92" i="61"/>
  <c r="P102" i="61"/>
  <c r="K113" i="61"/>
  <c r="K109" i="61"/>
  <c r="R107" i="61"/>
  <c r="Q103" i="61"/>
  <c r="M127" i="61"/>
  <c r="O125" i="61"/>
  <c r="V124" i="61"/>
  <c r="O123" i="61"/>
  <c r="P121" i="61"/>
  <c r="M120" i="61"/>
  <c r="V134" i="61"/>
  <c r="N134" i="61"/>
  <c r="L146" i="61"/>
  <c r="V157" i="61"/>
  <c r="N157" i="61"/>
  <c r="M161" i="61"/>
  <c r="V187" i="61"/>
  <c r="N187" i="61"/>
  <c r="O186" i="61"/>
  <c r="V185" i="61"/>
  <c r="N181" i="61"/>
  <c r="T180" i="61"/>
  <c r="K180" i="61"/>
  <c r="M179" i="61"/>
  <c r="Q177" i="61"/>
  <c r="L191" i="61"/>
  <c r="T202" i="61"/>
  <c r="P201" i="61"/>
  <c r="Q200" i="61"/>
  <c r="M199" i="61"/>
  <c r="Q195" i="61"/>
  <c r="N206" i="61"/>
  <c r="T213" i="61"/>
  <c r="P212" i="61"/>
  <c r="M231" i="61"/>
  <c r="S226" i="61"/>
  <c r="M222" i="61"/>
  <c r="V246" i="61"/>
  <c r="L245" i="61"/>
  <c r="V244" i="61"/>
  <c r="L243" i="61"/>
  <c r="V242" i="61"/>
  <c r="L241" i="61"/>
  <c r="V240" i="61"/>
  <c r="L239" i="61"/>
  <c r="L237" i="61"/>
  <c r="Q75" i="61"/>
  <c r="V74" i="61"/>
  <c r="N74" i="61"/>
  <c r="O97" i="61"/>
  <c r="S93" i="61"/>
  <c r="O107" i="61"/>
  <c r="R126" i="61"/>
  <c r="Q124" i="61"/>
  <c r="L123" i="61"/>
  <c r="W119" i="61"/>
  <c r="N142" i="61"/>
  <c r="O140" i="61"/>
  <c r="R138" i="61"/>
  <c r="J138" i="61"/>
  <c r="M135" i="61"/>
  <c r="T134" i="61"/>
  <c r="L134" i="61"/>
  <c r="K132" i="61"/>
  <c r="O146" i="61"/>
  <c r="T157" i="61"/>
  <c r="L157" i="61"/>
  <c r="R156" i="61"/>
  <c r="S153" i="61"/>
  <c r="K153" i="61"/>
  <c r="Q152" i="61"/>
  <c r="T151" i="61"/>
  <c r="R161" i="61"/>
  <c r="T187" i="61"/>
  <c r="L187" i="61"/>
  <c r="V186" i="61"/>
  <c r="L186" i="61"/>
  <c r="K179" i="61"/>
  <c r="L177" i="61"/>
  <c r="O191" i="61"/>
  <c r="V201" i="61"/>
  <c r="N201" i="61"/>
  <c r="N200" i="61"/>
  <c r="Q194" i="61"/>
  <c r="R206" i="61"/>
  <c r="R213" i="61"/>
  <c r="N212" i="61"/>
  <c r="L207" i="61"/>
  <c r="O221" i="61"/>
  <c r="S231" i="61"/>
  <c r="K231" i="61"/>
  <c r="K230" i="61"/>
  <c r="O226" i="61"/>
  <c r="W224" i="61"/>
  <c r="Q246" i="61"/>
  <c r="J79" i="61"/>
  <c r="R77" i="61"/>
  <c r="L75" i="61"/>
  <c r="L74" i="61"/>
  <c r="N97" i="61"/>
  <c r="Q93" i="61"/>
  <c r="N107" i="61"/>
  <c r="J116" i="61"/>
  <c r="S127" i="61"/>
  <c r="J127" i="61"/>
  <c r="L126" i="61"/>
  <c r="K125" i="61"/>
  <c r="P124" i="61"/>
  <c r="T123" i="61"/>
  <c r="K123" i="61"/>
  <c r="R122" i="61"/>
  <c r="V121" i="61"/>
  <c r="L121" i="61"/>
  <c r="S120" i="61"/>
  <c r="W140" i="61"/>
  <c r="N140" i="61"/>
  <c r="S134" i="61"/>
  <c r="K134" i="61"/>
  <c r="P146" i="61"/>
  <c r="S157" i="61"/>
  <c r="K157" i="61"/>
  <c r="Q156" i="61"/>
  <c r="J153" i="61"/>
  <c r="S151" i="61"/>
  <c r="T161" i="61"/>
  <c r="S187" i="61"/>
  <c r="K187" i="61"/>
  <c r="J186" i="61"/>
  <c r="P191" i="61"/>
  <c r="L201" i="61"/>
  <c r="M200" i="61"/>
  <c r="M194" i="61"/>
  <c r="P215" i="61"/>
  <c r="Q213" i="61"/>
  <c r="W212" i="61"/>
  <c r="M212" i="61"/>
  <c r="S211" i="61"/>
  <c r="N210" i="61"/>
  <c r="K207" i="61"/>
  <c r="P221" i="61"/>
  <c r="R231" i="61"/>
  <c r="J231" i="61"/>
  <c r="K226" i="61"/>
  <c r="R222" i="61"/>
  <c r="P246" i="61"/>
  <c r="P244" i="61"/>
  <c r="P242" i="61"/>
  <c r="P240" i="61"/>
  <c r="P238" i="61"/>
  <c r="J75" i="61"/>
  <c r="T74" i="61"/>
  <c r="K74" i="61"/>
  <c r="W97" i="61"/>
  <c r="L97" i="61"/>
  <c r="N93" i="61"/>
  <c r="S113" i="61"/>
  <c r="W107" i="61"/>
  <c r="M107" i="61"/>
  <c r="Q106" i="61"/>
  <c r="M103" i="61"/>
  <c r="M116" i="61"/>
  <c r="J126" i="61"/>
  <c r="N124" i="61"/>
  <c r="S123" i="61"/>
  <c r="J123" i="61"/>
  <c r="Q122" i="61"/>
  <c r="K121" i="61"/>
  <c r="R120" i="61"/>
  <c r="T142" i="61"/>
  <c r="R141" i="61"/>
  <c r="V140" i="61"/>
  <c r="L140" i="61"/>
  <c r="P138" i="61"/>
  <c r="R134" i="61"/>
  <c r="J134" i="61"/>
  <c r="S132" i="61"/>
  <c r="S146" i="61"/>
  <c r="R157" i="61"/>
  <c r="J157" i="61"/>
  <c r="J156" i="61"/>
  <c r="Q151" i="61"/>
  <c r="J187" i="61"/>
  <c r="R191" i="61"/>
  <c r="T201" i="61"/>
  <c r="K201" i="61"/>
  <c r="V200" i="61"/>
  <c r="K200" i="61"/>
  <c r="L194" i="61"/>
  <c r="V217" i="61"/>
  <c r="O215" i="61"/>
  <c r="M213" i="61"/>
  <c r="V212" i="61"/>
  <c r="L212" i="61"/>
  <c r="Q211" i="61"/>
  <c r="S221" i="61"/>
  <c r="N246" i="61"/>
  <c r="T245" i="61"/>
  <c r="N244" i="61"/>
  <c r="T243" i="61"/>
  <c r="N242" i="61"/>
  <c r="T241" i="61"/>
  <c r="N240" i="61"/>
  <c r="T239" i="61"/>
  <c r="N238" i="61"/>
  <c r="T237" i="61"/>
  <c r="T191" i="61"/>
  <c r="S201" i="61"/>
  <c r="J201" i="61"/>
  <c r="J200" i="61"/>
  <c r="P211" i="61"/>
  <c r="P231" i="61"/>
  <c r="Q228" i="61"/>
  <c r="W226" i="61"/>
  <c r="M224" i="61"/>
  <c r="P222" i="61"/>
  <c r="R243" i="61"/>
  <c r="R241" i="61"/>
  <c r="R239" i="61"/>
  <c r="R237" i="61"/>
  <c r="W123" i="61"/>
  <c r="W121" i="61"/>
  <c r="P120" i="61"/>
  <c r="L131" i="61"/>
  <c r="P134" i="61"/>
  <c r="P157" i="61"/>
  <c r="J161" i="61"/>
  <c r="W231" i="61"/>
  <c r="O231" i="61"/>
  <c r="V226" i="61"/>
  <c r="Q245" i="61"/>
  <c r="Q243" i="61"/>
  <c r="Q241" i="61"/>
  <c r="Q239" i="61"/>
  <c r="Q237" i="61"/>
  <c r="Q74" i="61"/>
  <c r="T97" i="61"/>
  <c r="O102" i="61"/>
  <c r="R116" i="61"/>
  <c r="P123" i="61"/>
  <c r="T131" i="61"/>
  <c r="S140" i="61"/>
  <c r="Q135" i="61"/>
  <c r="W134" i="61"/>
  <c r="O132" i="61"/>
  <c r="K146" i="61"/>
  <c r="W157" i="61"/>
  <c r="Q154" i="61"/>
  <c r="V153" i="61"/>
  <c r="K151" i="61"/>
  <c r="L161" i="61"/>
  <c r="W187" i="61"/>
  <c r="P186" i="61"/>
  <c r="Q181" i="61"/>
  <c r="L180" i="61"/>
  <c r="V179" i="61"/>
  <c r="T177" i="61"/>
  <c r="J191" i="61"/>
  <c r="Q201" i="61"/>
  <c r="R200" i="61"/>
  <c r="M206" i="61"/>
  <c r="Q212" i="61"/>
  <c r="S210" i="61"/>
  <c r="J210" i="61"/>
  <c r="O207" i="61"/>
  <c r="V231" i="61"/>
  <c r="S247" i="61"/>
  <c r="K247" i="61"/>
  <c r="W246" i="61"/>
  <c r="O246" i="61"/>
  <c r="S245" i="61"/>
  <c r="K245" i="61"/>
  <c r="W244" i="61"/>
  <c r="O244" i="61"/>
  <c r="S243" i="61"/>
  <c r="K243" i="61"/>
  <c r="W242" i="61"/>
  <c r="O242" i="61"/>
  <c r="S241" i="61"/>
  <c r="K241" i="61"/>
  <c r="W240" i="61"/>
  <c r="O240" i="61"/>
  <c r="S239" i="61"/>
  <c r="K239" i="61"/>
  <c r="W238" i="61"/>
  <c r="O238" i="61"/>
  <c r="S237" i="61"/>
  <c r="K237" i="61"/>
  <c r="P247" i="61"/>
  <c r="T246" i="61"/>
  <c r="L246" i="61"/>
  <c r="P245" i="61"/>
  <c r="T244" i="61"/>
  <c r="L244" i="61"/>
  <c r="P243" i="61"/>
  <c r="T242" i="61"/>
  <c r="L242" i="61"/>
  <c r="P241" i="61"/>
  <c r="T240" i="61"/>
  <c r="L240" i="61"/>
  <c r="P239" i="61"/>
  <c r="T238" i="61"/>
  <c r="L238" i="61"/>
  <c r="P237" i="61"/>
  <c r="W247" i="61"/>
  <c r="O247" i="61"/>
  <c r="S246" i="61"/>
  <c r="K246" i="61"/>
  <c r="W245" i="61"/>
  <c r="O245" i="61"/>
  <c r="S244" i="61"/>
  <c r="K244" i="61"/>
  <c r="W243" i="61"/>
  <c r="O243" i="61"/>
  <c r="S242" i="61"/>
  <c r="K242" i="61"/>
  <c r="W241" i="61"/>
  <c r="O241" i="61"/>
  <c r="S240" i="61"/>
  <c r="K240" i="61"/>
  <c r="W239" i="61"/>
  <c r="O239" i="61"/>
  <c r="S238" i="61"/>
  <c r="K238" i="61"/>
  <c r="W237" i="61"/>
  <c r="O237" i="61"/>
  <c r="V247" i="61"/>
  <c r="R246" i="61"/>
  <c r="V245" i="61"/>
  <c r="R244" i="61"/>
  <c r="V243" i="61"/>
  <c r="R242" i="61"/>
  <c r="V241" i="61"/>
  <c r="R240" i="61"/>
  <c r="V239" i="61"/>
  <c r="R238" i="61"/>
  <c r="V237" i="61"/>
  <c r="V232" i="61"/>
  <c r="N232" i="61"/>
  <c r="T230" i="61"/>
  <c r="L230" i="61"/>
  <c r="W229" i="61"/>
  <c r="O229" i="61"/>
  <c r="R228" i="61"/>
  <c r="J228" i="61"/>
  <c r="P226" i="61"/>
  <c r="S225" i="61"/>
  <c r="V224" i="61"/>
  <c r="N224" i="61"/>
  <c r="L222" i="61"/>
  <c r="T232" i="61"/>
  <c r="L232" i="61"/>
  <c r="J230" i="61"/>
  <c r="M229" i="61"/>
  <c r="P228" i="61"/>
  <c r="N226" i="61"/>
  <c r="T224" i="61"/>
  <c r="L224" i="61"/>
  <c r="S232" i="61"/>
  <c r="K232" i="61"/>
  <c r="T229" i="61"/>
  <c r="L229" i="61"/>
  <c r="W228" i="61"/>
  <c r="O228" i="61"/>
  <c r="M226" i="61"/>
  <c r="S224" i="61"/>
  <c r="K224" i="61"/>
  <c r="R232" i="61"/>
  <c r="J232" i="61"/>
  <c r="S229" i="61"/>
  <c r="V228" i="61"/>
  <c r="N228" i="61"/>
  <c r="T226" i="61"/>
  <c r="L226" i="61"/>
  <c r="R224" i="61"/>
  <c r="J224" i="61"/>
  <c r="M228" i="61"/>
  <c r="P232" i="61"/>
  <c r="T228" i="61"/>
  <c r="L228" i="61"/>
  <c r="R226" i="61"/>
  <c r="P224" i="61"/>
  <c r="W232" i="61"/>
  <c r="S228" i="61"/>
  <c r="Q221" i="61"/>
  <c r="J221" i="61"/>
  <c r="R221" i="61"/>
  <c r="L221" i="61"/>
  <c r="T221" i="61"/>
  <c r="K221" i="61"/>
  <c r="M217" i="61"/>
  <c r="P216" i="61"/>
  <c r="W211" i="61"/>
  <c r="O211" i="61"/>
  <c r="M209" i="61"/>
  <c r="P208" i="61"/>
  <c r="T217" i="61"/>
  <c r="L217" i="61"/>
  <c r="W216" i="61"/>
  <c r="O216" i="61"/>
  <c r="M214" i="61"/>
  <c r="P213" i="61"/>
  <c r="S212" i="61"/>
  <c r="K212" i="61"/>
  <c r="V211" i="61"/>
  <c r="N211" i="61"/>
  <c r="T209" i="61"/>
  <c r="L209" i="61"/>
  <c r="W208" i="61"/>
  <c r="O208" i="61"/>
  <c r="S217" i="61"/>
  <c r="K217" i="61"/>
  <c r="V216" i="61"/>
  <c r="N216" i="61"/>
  <c r="T214" i="61"/>
  <c r="L214" i="61"/>
  <c r="W213" i="61"/>
  <c r="O213" i="61"/>
  <c r="R212" i="61"/>
  <c r="M211" i="61"/>
  <c r="S209" i="61"/>
  <c r="K209" i="61"/>
  <c r="V208" i="61"/>
  <c r="N208" i="61"/>
  <c r="R217" i="61"/>
  <c r="J217" i="61"/>
  <c r="M216" i="61"/>
  <c r="N213" i="61"/>
  <c r="T211" i="61"/>
  <c r="L211" i="61"/>
  <c r="R209" i="61"/>
  <c r="J209" i="61"/>
  <c r="M208" i="61"/>
  <c r="T216" i="61"/>
  <c r="L216" i="61"/>
  <c r="K211" i="61"/>
  <c r="T208" i="61"/>
  <c r="L208" i="61"/>
  <c r="P217" i="61"/>
  <c r="S216" i="61"/>
  <c r="K216" i="61"/>
  <c r="L213" i="61"/>
  <c r="R211" i="61"/>
  <c r="S208" i="61"/>
  <c r="K208" i="61"/>
  <c r="W217" i="61"/>
  <c r="R216" i="61"/>
  <c r="R208" i="61"/>
  <c r="P206" i="61"/>
  <c r="Q206" i="61"/>
  <c r="K206" i="61"/>
  <c r="S206" i="61"/>
  <c r="L206" i="61"/>
  <c r="V202" i="61"/>
  <c r="N202" i="61"/>
  <c r="T200" i="61"/>
  <c r="L200" i="61"/>
  <c r="W199" i="61"/>
  <c r="O199" i="61"/>
  <c r="R198" i="61"/>
  <c r="J198" i="61"/>
  <c r="P196" i="61"/>
  <c r="S195" i="61"/>
  <c r="K195" i="61"/>
  <c r="V194" i="61"/>
  <c r="N194" i="61"/>
  <c r="P198" i="61"/>
  <c r="S202" i="61"/>
  <c r="K202" i="61"/>
  <c r="T199" i="61"/>
  <c r="L199" i="61"/>
  <c r="W198" i="61"/>
  <c r="O198" i="61"/>
  <c r="M196" i="61"/>
  <c r="P195" i="61"/>
  <c r="S194" i="61"/>
  <c r="K194" i="61"/>
  <c r="R202" i="61"/>
  <c r="J202" i="61"/>
  <c r="S199" i="61"/>
  <c r="K199" i="61"/>
  <c r="V198" i="61"/>
  <c r="N198" i="61"/>
  <c r="T196" i="61"/>
  <c r="L196" i="61"/>
  <c r="W195" i="61"/>
  <c r="O195" i="61"/>
  <c r="R194" i="61"/>
  <c r="J194" i="61"/>
  <c r="M198" i="61"/>
  <c r="V195" i="61"/>
  <c r="N195" i="61"/>
  <c r="P202" i="61"/>
  <c r="T198" i="61"/>
  <c r="L198" i="61"/>
  <c r="R196" i="61"/>
  <c r="M195" i="61"/>
  <c r="P194" i="61"/>
  <c r="W202" i="61"/>
  <c r="S198" i="61"/>
  <c r="T195" i="61"/>
  <c r="N191" i="61"/>
  <c r="Q191" i="61"/>
  <c r="K191" i="61"/>
  <c r="S186" i="61"/>
  <c r="K186" i="61"/>
  <c r="M185" i="61"/>
  <c r="W184" i="61"/>
  <c r="S182" i="61"/>
  <c r="K182" i="61"/>
  <c r="M181" i="61"/>
  <c r="W180" i="61"/>
  <c r="S178" i="61"/>
  <c r="K178" i="61"/>
  <c r="M177" i="61"/>
  <c r="S185" i="61"/>
  <c r="K185" i="61"/>
  <c r="S181" i="61"/>
  <c r="K181" i="61"/>
  <c r="S177" i="61"/>
  <c r="K177" i="61"/>
  <c r="R185" i="61"/>
  <c r="J185" i="61"/>
  <c r="R181" i="61"/>
  <c r="J181" i="61"/>
  <c r="P178" i="61"/>
  <c r="R177" i="61"/>
  <c r="J177" i="61"/>
  <c r="P181" i="61"/>
  <c r="N178" i="61"/>
  <c r="P177" i="61"/>
  <c r="W185" i="61"/>
  <c r="W181" i="61"/>
  <c r="W177" i="61"/>
  <c r="N176" i="61"/>
  <c r="O176" i="61"/>
  <c r="P176" i="61"/>
  <c r="J176" i="61"/>
  <c r="R176" i="61"/>
  <c r="K176" i="61"/>
  <c r="S176" i="61"/>
  <c r="L176" i="61"/>
  <c r="T176" i="61"/>
  <c r="O161" i="61"/>
  <c r="P161" i="61"/>
  <c r="Q161" i="61"/>
  <c r="K161" i="61"/>
  <c r="S156" i="61"/>
  <c r="K156" i="61"/>
  <c r="M155" i="61"/>
  <c r="W154" i="61"/>
  <c r="O154" i="61"/>
  <c r="S152" i="61"/>
  <c r="K152" i="61"/>
  <c r="M151" i="61"/>
  <c r="W150" i="61"/>
  <c r="O150" i="61"/>
  <c r="S148" i="61"/>
  <c r="K148" i="61"/>
  <c r="M147" i="61"/>
  <c r="P156" i="61"/>
  <c r="R155" i="61"/>
  <c r="J155" i="61"/>
  <c r="T154" i="61"/>
  <c r="L154" i="61"/>
  <c r="P152" i="61"/>
  <c r="R151" i="61"/>
  <c r="J151" i="61"/>
  <c r="T150" i="61"/>
  <c r="L150" i="61"/>
  <c r="P148" i="61"/>
  <c r="R147" i="61"/>
  <c r="W156" i="61"/>
  <c r="O156" i="61"/>
  <c r="S154" i="61"/>
  <c r="K154" i="61"/>
  <c r="W152" i="61"/>
  <c r="O152" i="61"/>
  <c r="S150" i="61"/>
  <c r="K150" i="61"/>
  <c r="W148" i="61"/>
  <c r="O148" i="61"/>
  <c r="V156" i="61"/>
  <c r="N156" i="61"/>
  <c r="P155" i="61"/>
  <c r="R154" i="61"/>
  <c r="J154" i="61"/>
  <c r="V152" i="61"/>
  <c r="N152" i="61"/>
  <c r="P151" i="61"/>
  <c r="R150" i="61"/>
  <c r="J150" i="61"/>
  <c r="V148" i="61"/>
  <c r="N148" i="61"/>
  <c r="M156" i="61"/>
  <c r="M152" i="61"/>
  <c r="M148" i="61"/>
  <c r="T156" i="61"/>
  <c r="V155" i="61"/>
  <c r="T152" i="61"/>
  <c r="V151" i="61"/>
  <c r="T148" i="61"/>
  <c r="N146" i="61"/>
  <c r="Q146" i="61"/>
  <c r="J146" i="61"/>
  <c r="Q137" i="61"/>
  <c r="S141" i="61"/>
  <c r="K141" i="61"/>
  <c r="M140" i="61"/>
  <c r="W139" i="61"/>
  <c r="O139" i="61"/>
  <c r="S137" i="61"/>
  <c r="K137" i="61"/>
  <c r="M136" i="61"/>
  <c r="W135" i="61"/>
  <c r="O135" i="61"/>
  <c r="S133" i="61"/>
  <c r="K133" i="61"/>
  <c r="M132" i="61"/>
  <c r="P141" i="61"/>
  <c r="R140" i="61"/>
  <c r="T139" i="61"/>
  <c r="L139" i="61"/>
  <c r="P137" i="61"/>
  <c r="R136" i="61"/>
  <c r="T135" i="61"/>
  <c r="L135" i="61"/>
  <c r="P133" i="61"/>
  <c r="R132" i="61"/>
  <c r="W141" i="61"/>
  <c r="O141" i="61"/>
  <c r="S139" i="61"/>
  <c r="K139" i="61"/>
  <c r="W137" i="61"/>
  <c r="O137" i="61"/>
  <c r="S135" i="61"/>
  <c r="K135" i="61"/>
  <c r="W133" i="61"/>
  <c r="O133" i="61"/>
  <c r="V141" i="61"/>
  <c r="N141" i="61"/>
  <c r="V137" i="61"/>
  <c r="N137" i="61"/>
  <c r="R135" i="61"/>
  <c r="V133" i="61"/>
  <c r="N133" i="61"/>
  <c r="M141" i="61"/>
  <c r="M137" i="61"/>
  <c r="M133" i="61"/>
  <c r="Q133" i="61"/>
  <c r="T141" i="61"/>
  <c r="T137" i="61"/>
  <c r="T133" i="61"/>
  <c r="M131" i="61"/>
  <c r="N131" i="61"/>
  <c r="O131" i="61"/>
  <c r="P131" i="61"/>
  <c r="Q131" i="61"/>
  <c r="J131" i="61"/>
  <c r="R131" i="61"/>
  <c r="K131" i="61"/>
  <c r="S126" i="61"/>
  <c r="K126" i="61"/>
  <c r="M125" i="61"/>
  <c r="W124" i="61"/>
  <c r="O124" i="61"/>
  <c r="S122" i="61"/>
  <c r="K122" i="61"/>
  <c r="M121" i="61"/>
  <c r="W120" i="61"/>
  <c r="O120" i="61"/>
  <c r="S118" i="61"/>
  <c r="K118" i="61"/>
  <c r="M117" i="61"/>
  <c r="V127" i="61"/>
  <c r="P126" i="61"/>
  <c r="R125" i="61"/>
  <c r="T124" i="61"/>
  <c r="L124" i="61"/>
  <c r="V123" i="61"/>
  <c r="P122" i="61"/>
  <c r="R121" i="61"/>
  <c r="T120" i="61"/>
  <c r="L120" i="61"/>
  <c r="V119" i="61"/>
  <c r="P118" i="61"/>
  <c r="R117" i="61"/>
  <c r="Q126" i="61"/>
  <c r="W126" i="61"/>
  <c r="O126" i="61"/>
  <c r="S124" i="61"/>
  <c r="K124" i="61"/>
  <c r="W122" i="61"/>
  <c r="O122" i="61"/>
  <c r="W118" i="61"/>
  <c r="O118" i="61"/>
  <c r="V126" i="61"/>
  <c r="N126" i="61"/>
  <c r="R124" i="61"/>
  <c r="V122" i="61"/>
  <c r="N122" i="61"/>
  <c r="V118" i="61"/>
  <c r="N118" i="61"/>
  <c r="P116" i="61"/>
  <c r="Q116" i="61"/>
  <c r="K116" i="61"/>
  <c r="S116" i="61"/>
  <c r="L116" i="61"/>
  <c r="S112" i="61"/>
  <c r="K112" i="61"/>
  <c r="W110" i="61"/>
  <c r="O110" i="61"/>
  <c r="S108" i="61"/>
  <c r="K108" i="61"/>
  <c r="W106" i="61"/>
  <c r="O106" i="61"/>
  <c r="S104" i="61"/>
  <c r="K104" i="61"/>
  <c r="P113" i="61"/>
  <c r="R112" i="61"/>
  <c r="J112" i="61"/>
  <c r="T111" i="61"/>
  <c r="L111" i="61"/>
  <c r="V110" i="61"/>
  <c r="N110" i="61"/>
  <c r="P109" i="61"/>
  <c r="R108" i="61"/>
  <c r="J108" i="61"/>
  <c r="T107" i="61"/>
  <c r="L107" i="61"/>
  <c r="V106" i="61"/>
  <c r="N106" i="61"/>
  <c r="P105" i="61"/>
  <c r="R104" i="61"/>
  <c r="J104" i="61"/>
  <c r="T103" i="61"/>
  <c r="L110" i="61"/>
  <c r="N109" i="61"/>
  <c r="V105" i="61"/>
  <c r="M113" i="61"/>
  <c r="W112" i="61"/>
  <c r="O112" i="61"/>
  <c r="S110" i="61"/>
  <c r="K110" i="61"/>
  <c r="M109" i="61"/>
  <c r="W108" i="61"/>
  <c r="O108" i="61"/>
  <c r="S106" i="61"/>
  <c r="K106" i="61"/>
  <c r="M105" i="61"/>
  <c r="W104" i="61"/>
  <c r="O104" i="61"/>
  <c r="M110" i="61"/>
  <c r="Q108" i="61"/>
  <c r="M106" i="61"/>
  <c r="Q104" i="61"/>
  <c r="V113" i="61"/>
  <c r="N113" i="61"/>
  <c r="P112" i="61"/>
  <c r="T110" i="61"/>
  <c r="V109" i="61"/>
  <c r="P108" i="61"/>
  <c r="T106" i="61"/>
  <c r="L106" i="61"/>
  <c r="N105" i="61"/>
  <c r="P104" i="61"/>
  <c r="T113" i="61"/>
  <c r="V112" i="61"/>
  <c r="N112" i="61"/>
  <c r="R110" i="61"/>
  <c r="J110" i="61"/>
  <c r="T109" i="61"/>
  <c r="V108" i="61"/>
  <c r="N108" i="61"/>
  <c r="R106" i="61"/>
  <c r="J106" i="61"/>
  <c r="T105" i="61"/>
  <c r="V104" i="61"/>
  <c r="N104" i="61"/>
  <c r="T112" i="61"/>
  <c r="T108" i="61"/>
  <c r="T104" i="61"/>
  <c r="N102" i="61"/>
  <c r="Q102" i="61"/>
  <c r="J102" i="61"/>
  <c r="R102" i="61"/>
  <c r="K102" i="61"/>
  <c r="S102" i="61"/>
  <c r="L102" i="61"/>
  <c r="T102" i="61"/>
  <c r="Q98" i="61"/>
  <c r="Q94" i="61"/>
  <c r="S98" i="61"/>
  <c r="K98" i="61"/>
  <c r="M97" i="61"/>
  <c r="W96" i="61"/>
  <c r="O96" i="61"/>
  <c r="S94" i="61"/>
  <c r="K94" i="61"/>
  <c r="M93" i="61"/>
  <c r="W92" i="61"/>
  <c r="O92" i="61"/>
  <c r="S90" i="61"/>
  <c r="K90" i="61"/>
  <c r="M89" i="61"/>
  <c r="P98" i="61"/>
  <c r="R97" i="61"/>
  <c r="J97" i="61"/>
  <c r="T96" i="61"/>
  <c r="L96" i="61"/>
  <c r="P94" i="61"/>
  <c r="R93" i="61"/>
  <c r="J93" i="61"/>
  <c r="T92" i="61"/>
  <c r="L92" i="61"/>
  <c r="P90" i="61"/>
  <c r="Q90" i="61"/>
  <c r="W98" i="61"/>
  <c r="O98" i="61"/>
  <c r="K96" i="61"/>
  <c r="W94" i="61"/>
  <c r="O94" i="61"/>
  <c r="K92" i="61"/>
  <c r="W90" i="61"/>
  <c r="O90" i="61"/>
  <c r="V98" i="61"/>
  <c r="N98" i="61"/>
  <c r="R96" i="61"/>
  <c r="V94" i="61"/>
  <c r="N94" i="61"/>
  <c r="P93" i="61"/>
  <c r="R92" i="61"/>
  <c r="V90" i="61"/>
  <c r="N90" i="61"/>
  <c r="M98" i="61"/>
  <c r="M94" i="61"/>
  <c r="M90" i="61"/>
  <c r="T98" i="61"/>
  <c r="T94" i="61"/>
  <c r="T90" i="61"/>
  <c r="N88" i="61"/>
  <c r="O88" i="61"/>
  <c r="P88" i="61"/>
  <c r="Q88" i="61"/>
  <c r="J88" i="61"/>
  <c r="R88" i="61"/>
  <c r="K88" i="61"/>
  <c r="S88" i="61"/>
  <c r="L88" i="61"/>
  <c r="S83" i="61"/>
  <c r="K83" i="61"/>
  <c r="W81" i="61"/>
  <c r="O81" i="61"/>
  <c r="S79" i="61"/>
  <c r="K79" i="61"/>
  <c r="M78" i="61"/>
  <c r="W77" i="61"/>
  <c r="O77" i="61"/>
  <c r="S75" i="61"/>
  <c r="K75" i="61"/>
  <c r="M74" i="61"/>
  <c r="P83" i="61"/>
  <c r="L81" i="61"/>
  <c r="P79" i="61"/>
  <c r="P75" i="61"/>
  <c r="W83" i="61"/>
  <c r="O83" i="61"/>
  <c r="S81" i="61"/>
  <c r="W79" i="61"/>
  <c r="O79" i="61"/>
  <c r="W75" i="61"/>
  <c r="O75" i="61"/>
  <c r="Q79" i="61"/>
  <c r="V83" i="61"/>
  <c r="N83" i="61"/>
  <c r="V79" i="61"/>
  <c r="N79" i="61"/>
  <c r="V75" i="61"/>
  <c r="N75" i="61"/>
  <c r="N73" i="61"/>
  <c r="Q73" i="61"/>
  <c r="J73" i="61"/>
  <c r="S68" i="61"/>
  <c r="K68" i="61"/>
  <c r="M67" i="61"/>
  <c r="W66" i="61"/>
  <c r="O66" i="61"/>
  <c r="S64" i="61"/>
  <c r="K64" i="61"/>
  <c r="O62" i="61"/>
  <c r="S60" i="61"/>
  <c r="K60" i="61"/>
  <c r="M59" i="61"/>
  <c r="K67" i="61"/>
  <c r="M66" i="61"/>
  <c r="M62" i="61"/>
  <c r="V69" i="61"/>
  <c r="N69" i="61"/>
  <c r="P68" i="61"/>
  <c r="R67" i="61"/>
  <c r="J67" i="61"/>
  <c r="T66" i="61"/>
  <c r="L66" i="61"/>
  <c r="V65" i="61"/>
  <c r="N65" i="61"/>
  <c r="P64" i="61"/>
  <c r="R63" i="61"/>
  <c r="J63" i="61"/>
  <c r="T62" i="61"/>
  <c r="L62" i="61"/>
  <c r="P60" i="61"/>
  <c r="S66" i="61"/>
  <c r="K66" i="61"/>
  <c r="O64" i="61"/>
  <c r="S62" i="61"/>
  <c r="K62" i="61"/>
  <c r="W60" i="61"/>
  <c r="O60" i="61"/>
  <c r="T69" i="61"/>
  <c r="V68" i="61"/>
  <c r="R66" i="61"/>
  <c r="J66" i="61"/>
  <c r="T65" i="61"/>
  <c r="V64" i="61"/>
  <c r="R62" i="61"/>
  <c r="V60" i="61"/>
  <c r="N60" i="61"/>
  <c r="M60" i="61"/>
  <c r="P58" i="61"/>
  <c r="Q58" i="61"/>
  <c r="J58" i="61"/>
  <c r="R58" i="61"/>
  <c r="K58" i="61"/>
  <c r="S58" i="61"/>
  <c r="L58" i="61"/>
  <c r="T58" i="61"/>
  <c r="S53" i="61"/>
  <c r="K53" i="61"/>
  <c r="M52" i="61"/>
  <c r="W51" i="61"/>
  <c r="O51" i="61"/>
  <c r="M48" i="61"/>
  <c r="W47" i="61"/>
  <c r="O47" i="61"/>
  <c r="M44" i="61"/>
  <c r="S52" i="61"/>
  <c r="K52" i="61"/>
  <c r="M51" i="61"/>
  <c r="O50" i="61"/>
  <c r="S48" i="61"/>
  <c r="K48" i="61"/>
  <c r="M47" i="61"/>
  <c r="O46" i="61"/>
  <c r="S44" i="61"/>
  <c r="K44" i="61"/>
  <c r="R52" i="61"/>
  <c r="J52" i="61"/>
  <c r="T51" i="61"/>
  <c r="L51" i="61"/>
  <c r="R48" i="61"/>
  <c r="J48" i="61"/>
  <c r="T47" i="61"/>
  <c r="L47" i="61"/>
  <c r="R44" i="61"/>
  <c r="S51" i="61"/>
  <c r="K51" i="61"/>
  <c r="K47" i="61"/>
  <c r="J51" i="61"/>
  <c r="N43" i="61"/>
  <c r="Q43" i="61"/>
  <c r="J43" i="61"/>
  <c r="S38" i="61"/>
  <c r="K38" i="61"/>
  <c r="M37" i="61"/>
  <c r="W36" i="61"/>
  <c r="O36" i="61"/>
  <c r="S34" i="61"/>
  <c r="K34" i="61"/>
  <c r="M33" i="61"/>
  <c r="W32" i="61"/>
  <c r="O32" i="61"/>
  <c r="S30" i="61"/>
  <c r="K30" i="61"/>
  <c r="M29" i="61"/>
  <c r="P38" i="61"/>
  <c r="R37" i="61"/>
  <c r="T36" i="61"/>
  <c r="L36" i="61"/>
  <c r="P34" i="61"/>
  <c r="R33" i="61"/>
  <c r="T32" i="61"/>
  <c r="L32" i="61"/>
  <c r="P30" i="61"/>
  <c r="R29" i="61"/>
  <c r="Q30" i="61"/>
  <c r="W38" i="61"/>
  <c r="O38" i="61"/>
  <c r="S36" i="61"/>
  <c r="W34" i="61"/>
  <c r="O34" i="61"/>
  <c r="S32" i="61"/>
  <c r="W30" i="61"/>
  <c r="O30" i="61"/>
  <c r="V34" i="61"/>
  <c r="N34" i="61"/>
  <c r="V30" i="61"/>
  <c r="N30" i="61"/>
  <c r="V38" i="61"/>
  <c r="N38" i="61"/>
  <c r="N28" i="61"/>
  <c r="O28" i="61"/>
  <c r="P28" i="61"/>
  <c r="J28" i="61"/>
  <c r="R28" i="61"/>
  <c r="K28" i="61"/>
  <c r="S28" i="61"/>
  <c r="L28" i="61"/>
  <c r="T28" i="61"/>
  <c r="Q28" i="61"/>
  <c r="P21" i="61"/>
  <c r="P17" i="61"/>
  <c r="S23" i="61"/>
  <c r="K23" i="61"/>
  <c r="M22" i="61"/>
  <c r="W21" i="61"/>
  <c r="O21" i="61"/>
  <c r="S19" i="61"/>
  <c r="K19" i="61"/>
  <c r="M18" i="61"/>
  <c r="W17" i="61"/>
  <c r="O17" i="61"/>
  <c r="S15" i="61"/>
  <c r="K15" i="61"/>
  <c r="M14" i="61"/>
  <c r="N21" i="61"/>
  <c r="M17" i="61"/>
  <c r="P23" i="61"/>
  <c r="R22" i="61"/>
  <c r="T21" i="61"/>
  <c r="L21" i="61"/>
  <c r="P19" i="61"/>
  <c r="R18" i="61"/>
  <c r="T17" i="61"/>
  <c r="L17" i="61"/>
  <c r="P15" i="61"/>
  <c r="R14" i="61"/>
  <c r="V21" i="61"/>
  <c r="V17" i="61"/>
  <c r="N17" i="61"/>
  <c r="M21" i="61"/>
  <c r="W23" i="61"/>
  <c r="S21" i="61"/>
  <c r="K21" i="61"/>
  <c r="W19" i="61"/>
  <c r="O19" i="61"/>
  <c r="S17" i="61"/>
  <c r="K17" i="61"/>
  <c r="W15" i="61"/>
  <c r="O15" i="61"/>
  <c r="R21" i="61"/>
  <c r="V19" i="61"/>
  <c r="R17" i="61"/>
  <c r="V15" i="61"/>
  <c r="N13" i="61"/>
  <c r="P13" i="61"/>
  <c r="Q13" i="61"/>
  <c r="O13" i="61"/>
  <c r="J13" i="61"/>
  <c r="R13" i="61"/>
  <c r="K13" i="61"/>
  <c r="G299" i="61" l="1"/>
  <c r="G312" i="61" s="1"/>
  <c r="G325" i="61" s="1"/>
  <c r="G338" i="61" s="1"/>
  <c r="G351" i="61" s="1"/>
  <c r="G364" i="61" s="1"/>
  <c r="G378" i="61" s="1"/>
  <c r="G391" i="61" s="1"/>
  <c r="G404" i="61" s="1"/>
  <c r="G417" i="61" s="1"/>
  <c r="G430" i="61" s="1"/>
  <c r="G263" i="61"/>
  <c r="G276" i="61" s="1"/>
  <c r="G257" i="61"/>
  <c r="G270" i="61" s="1"/>
  <c r="G283" i="61" s="1"/>
  <c r="G253" i="61"/>
  <c r="G266" i="61" s="1"/>
  <c r="G279" i="61" s="1"/>
  <c r="G259" i="61"/>
  <c r="G261" i="61"/>
  <c r="G274" i="61" s="1"/>
  <c r="G262" i="61"/>
  <c r="G275" i="61" s="1"/>
  <c r="G255" i="61"/>
  <c r="G268" i="61" s="1"/>
  <c r="G281" i="61" s="1"/>
  <c r="G294" i="61" s="1"/>
  <c r="G307" i="61" s="1"/>
  <c r="G320" i="61" s="1"/>
  <c r="G333" i="61" s="1"/>
  <c r="G346" i="61" s="1"/>
  <c r="G359" i="61" s="1"/>
  <c r="G373" i="61" s="1"/>
  <c r="G386" i="61" s="1"/>
  <c r="G399" i="61" s="1"/>
  <c r="G412" i="61" s="1"/>
  <c r="G425" i="61" s="1"/>
  <c r="B452" i="60"/>
  <c r="C452" i="60"/>
  <c r="D452" i="60"/>
  <c r="E452" i="60"/>
  <c r="G452" i="60"/>
  <c r="H452" i="60"/>
  <c r="B453" i="60"/>
  <c r="C453" i="60"/>
  <c r="D453" i="60"/>
  <c r="E453" i="60"/>
  <c r="G453" i="60"/>
  <c r="H453" i="60"/>
  <c r="B454" i="60"/>
  <c r="C454" i="60"/>
  <c r="D454" i="60"/>
  <c r="E454" i="60"/>
  <c r="G454" i="60"/>
  <c r="H454" i="60"/>
  <c r="B455" i="60"/>
  <c r="C455" i="60"/>
  <c r="D455" i="60"/>
  <c r="E455" i="60"/>
  <c r="G455" i="60"/>
  <c r="H455" i="60"/>
  <c r="B456" i="60"/>
  <c r="C456" i="60"/>
  <c r="D456" i="60"/>
  <c r="E456" i="60"/>
  <c r="G456" i="60"/>
  <c r="H456" i="60"/>
  <c r="B457" i="60"/>
  <c r="C457" i="60"/>
  <c r="D457" i="60"/>
  <c r="E457" i="60"/>
  <c r="G457" i="60"/>
  <c r="H457" i="60"/>
  <c r="B458" i="60"/>
  <c r="C458" i="60"/>
  <c r="D458" i="60"/>
  <c r="E458" i="60"/>
  <c r="G458" i="60"/>
  <c r="H458" i="60"/>
  <c r="B459" i="60"/>
  <c r="C459" i="60"/>
  <c r="D459" i="60"/>
  <c r="E459" i="60"/>
  <c r="G459" i="60"/>
  <c r="H459" i="60"/>
  <c r="B460" i="60"/>
  <c r="C460" i="60"/>
  <c r="D460" i="60"/>
  <c r="E460" i="60"/>
  <c r="G460" i="60"/>
  <c r="H460" i="60"/>
  <c r="B461" i="60"/>
  <c r="C461" i="60"/>
  <c r="D461" i="60"/>
  <c r="E461" i="60"/>
  <c r="G461" i="60"/>
  <c r="H461" i="60"/>
  <c r="B462" i="60"/>
  <c r="C462" i="60"/>
  <c r="D462" i="60"/>
  <c r="E462" i="60"/>
  <c r="G462" i="60"/>
  <c r="H462" i="60"/>
  <c r="H451" i="60"/>
  <c r="G451" i="60"/>
  <c r="E451" i="60"/>
  <c r="C451" i="60"/>
  <c r="B451" i="60"/>
  <c r="B437" i="60"/>
  <c r="C437" i="60"/>
  <c r="D437" i="60"/>
  <c r="E437" i="60"/>
  <c r="G437" i="60"/>
  <c r="H437" i="60"/>
  <c r="B438" i="60"/>
  <c r="C438" i="60"/>
  <c r="D438" i="60"/>
  <c r="E438" i="60"/>
  <c r="G438" i="60"/>
  <c r="H438" i="60"/>
  <c r="B439" i="60"/>
  <c r="C439" i="60"/>
  <c r="D439" i="60"/>
  <c r="E439" i="60"/>
  <c r="G439" i="60"/>
  <c r="H439" i="60"/>
  <c r="B440" i="60"/>
  <c r="C440" i="60"/>
  <c r="D440" i="60"/>
  <c r="E440" i="60"/>
  <c r="G440" i="60"/>
  <c r="H440" i="60"/>
  <c r="B441" i="60"/>
  <c r="C441" i="60"/>
  <c r="D441" i="60"/>
  <c r="E441" i="60"/>
  <c r="G441" i="60"/>
  <c r="H441" i="60"/>
  <c r="B442" i="60"/>
  <c r="C442" i="60"/>
  <c r="D442" i="60"/>
  <c r="E442" i="60"/>
  <c r="G442" i="60"/>
  <c r="H442" i="60"/>
  <c r="B443" i="60"/>
  <c r="C443" i="60"/>
  <c r="D443" i="60"/>
  <c r="E443" i="60"/>
  <c r="G443" i="60"/>
  <c r="H443" i="60"/>
  <c r="B444" i="60"/>
  <c r="C444" i="60"/>
  <c r="D444" i="60"/>
  <c r="E444" i="60"/>
  <c r="G444" i="60"/>
  <c r="H444" i="60"/>
  <c r="B445" i="60"/>
  <c r="C445" i="60"/>
  <c r="D445" i="60"/>
  <c r="E445" i="60"/>
  <c r="G445" i="60"/>
  <c r="H445" i="60"/>
  <c r="B446" i="60"/>
  <c r="C446" i="60"/>
  <c r="D446" i="60"/>
  <c r="E446" i="60"/>
  <c r="G446" i="60"/>
  <c r="H446" i="60"/>
  <c r="B447" i="60"/>
  <c r="C447" i="60"/>
  <c r="D447" i="60"/>
  <c r="E447" i="60"/>
  <c r="G447" i="60"/>
  <c r="H447" i="60"/>
  <c r="H436" i="60"/>
  <c r="G436" i="60"/>
  <c r="E436" i="60"/>
  <c r="C436" i="60"/>
  <c r="B436" i="60"/>
  <c r="B422" i="60"/>
  <c r="C422" i="60"/>
  <c r="D422" i="60"/>
  <c r="E422" i="60"/>
  <c r="G422" i="60"/>
  <c r="H422" i="60"/>
  <c r="B423" i="60"/>
  <c r="C423" i="60"/>
  <c r="D423" i="60"/>
  <c r="E423" i="60"/>
  <c r="G423" i="60"/>
  <c r="H423" i="60"/>
  <c r="B424" i="60"/>
  <c r="C424" i="60"/>
  <c r="D424" i="60"/>
  <c r="E424" i="60"/>
  <c r="G424" i="60"/>
  <c r="H424" i="60"/>
  <c r="B425" i="60"/>
  <c r="C425" i="60"/>
  <c r="D425" i="60"/>
  <c r="E425" i="60"/>
  <c r="G425" i="60"/>
  <c r="H425" i="60"/>
  <c r="B426" i="60"/>
  <c r="C426" i="60"/>
  <c r="D426" i="60"/>
  <c r="E426" i="60"/>
  <c r="G426" i="60"/>
  <c r="H426" i="60"/>
  <c r="B427" i="60"/>
  <c r="C427" i="60"/>
  <c r="D427" i="60"/>
  <c r="E427" i="60"/>
  <c r="G427" i="60"/>
  <c r="H427" i="60"/>
  <c r="B428" i="60"/>
  <c r="C428" i="60"/>
  <c r="D428" i="60"/>
  <c r="E428" i="60"/>
  <c r="G428" i="60"/>
  <c r="H428" i="60"/>
  <c r="B429" i="60"/>
  <c r="C429" i="60"/>
  <c r="D429" i="60"/>
  <c r="E429" i="60"/>
  <c r="G429" i="60"/>
  <c r="H429" i="60"/>
  <c r="B430" i="60"/>
  <c r="C430" i="60"/>
  <c r="D430" i="60"/>
  <c r="E430" i="60"/>
  <c r="G430" i="60"/>
  <c r="H430" i="60"/>
  <c r="B431" i="60"/>
  <c r="C431" i="60"/>
  <c r="D431" i="60"/>
  <c r="E431" i="60"/>
  <c r="G431" i="60"/>
  <c r="H431" i="60"/>
  <c r="B432" i="60"/>
  <c r="C432" i="60"/>
  <c r="D432" i="60"/>
  <c r="E432" i="60"/>
  <c r="G432" i="60"/>
  <c r="H432" i="60"/>
  <c r="H421" i="60"/>
  <c r="G421" i="60"/>
  <c r="E421" i="60"/>
  <c r="C421" i="60"/>
  <c r="B421" i="60"/>
  <c r="B407" i="60"/>
  <c r="C407" i="60"/>
  <c r="D407" i="60"/>
  <c r="E407" i="60"/>
  <c r="G407" i="60"/>
  <c r="H407" i="60"/>
  <c r="B408" i="60"/>
  <c r="C408" i="60"/>
  <c r="D408" i="60"/>
  <c r="E408" i="60"/>
  <c r="G408" i="60"/>
  <c r="H408" i="60"/>
  <c r="B409" i="60"/>
  <c r="C409" i="60"/>
  <c r="D409" i="60"/>
  <c r="E409" i="60"/>
  <c r="G409" i="60"/>
  <c r="H409" i="60"/>
  <c r="B410" i="60"/>
  <c r="C410" i="60"/>
  <c r="D410" i="60"/>
  <c r="E410" i="60"/>
  <c r="G410" i="60"/>
  <c r="H410" i="60"/>
  <c r="B411" i="60"/>
  <c r="C411" i="60"/>
  <c r="D411" i="60"/>
  <c r="E411" i="60"/>
  <c r="G411" i="60"/>
  <c r="H411" i="60"/>
  <c r="B412" i="60"/>
  <c r="C412" i="60"/>
  <c r="D412" i="60"/>
  <c r="E412" i="60"/>
  <c r="G412" i="60"/>
  <c r="H412" i="60"/>
  <c r="B413" i="60"/>
  <c r="C413" i="60"/>
  <c r="D413" i="60"/>
  <c r="E413" i="60"/>
  <c r="G413" i="60"/>
  <c r="H413" i="60"/>
  <c r="B414" i="60"/>
  <c r="C414" i="60"/>
  <c r="D414" i="60"/>
  <c r="E414" i="60"/>
  <c r="G414" i="60"/>
  <c r="H414" i="60"/>
  <c r="B415" i="60"/>
  <c r="C415" i="60"/>
  <c r="D415" i="60"/>
  <c r="E415" i="60"/>
  <c r="G415" i="60"/>
  <c r="H415" i="60"/>
  <c r="B416" i="60"/>
  <c r="C416" i="60"/>
  <c r="D416" i="60"/>
  <c r="E416" i="60"/>
  <c r="G416" i="60"/>
  <c r="H416" i="60"/>
  <c r="B417" i="60"/>
  <c r="C417" i="60"/>
  <c r="D417" i="60"/>
  <c r="E417" i="60"/>
  <c r="G417" i="60"/>
  <c r="H417" i="60"/>
  <c r="H406" i="60"/>
  <c r="G406" i="60"/>
  <c r="E406" i="60"/>
  <c r="C406" i="60"/>
  <c r="B406" i="60"/>
  <c r="B392" i="60"/>
  <c r="C392" i="60"/>
  <c r="D392" i="60"/>
  <c r="E392" i="60"/>
  <c r="G392" i="60"/>
  <c r="H392" i="60"/>
  <c r="B393" i="60"/>
  <c r="C393" i="60"/>
  <c r="D393" i="60"/>
  <c r="E393" i="60"/>
  <c r="G393" i="60"/>
  <c r="H393" i="60"/>
  <c r="B394" i="60"/>
  <c r="C394" i="60"/>
  <c r="D394" i="60"/>
  <c r="E394" i="60"/>
  <c r="G394" i="60"/>
  <c r="H394" i="60"/>
  <c r="B395" i="60"/>
  <c r="C395" i="60"/>
  <c r="D395" i="60"/>
  <c r="E395" i="60"/>
  <c r="G395" i="60"/>
  <c r="H395" i="60"/>
  <c r="B396" i="60"/>
  <c r="C396" i="60"/>
  <c r="D396" i="60"/>
  <c r="E396" i="60"/>
  <c r="G396" i="60"/>
  <c r="H396" i="60"/>
  <c r="B397" i="60"/>
  <c r="C397" i="60"/>
  <c r="D397" i="60"/>
  <c r="E397" i="60"/>
  <c r="G397" i="60"/>
  <c r="H397" i="60"/>
  <c r="B398" i="60"/>
  <c r="C398" i="60"/>
  <c r="D398" i="60"/>
  <c r="E398" i="60"/>
  <c r="G398" i="60"/>
  <c r="H398" i="60"/>
  <c r="B399" i="60"/>
  <c r="C399" i="60"/>
  <c r="D399" i="60"/>
  <c r="E399" i="60"/>
  <c r="G399" i="60"/>
  <c r="H399" i="60"/>
  <c r="B400" i="60"/>
  <c r="C400" i="60"/>
  <c r="D400" i="60"/>
  <c r="E400" i="60"/>
  <c r="G400" i="60"/>
  <c r="H400" i="60"/>
  <c r="B401" i="60"/>
  <c r="C401" i="60"/>
  <c r="D401" i="60"/>
  <c r="E401" i="60"/>
  <c r="G401" i="60"/>
  <c r="H401" i="60"/>
  <c r="B402" i="60"/>
  <c r="C402" i="60"/>
  <c r="D402" i="60"/>
  <c r="E402" i="60"/>
  <c r="G402" i="60"/>
  <c r="H402" i="60"/>
  <c r="H391" i="60"/>
  <c r="G391" i="60"/>
  <c r="E391" i="60"/>
  <c r="C391" i="60"/>
  <c r="B391" i="60"/>
  <c r="B377" i="60"/>
  <c r="C377" i="60"/>
  <c r="D377" i="60"/>
  <c r="E377" i="60"/>
  <c r="G377" i="60"/>
  <c r="H377" i="60"/>
  <c r="B378" i="60"/>
  <c r="C378" i="60"/>
  <c r="D378" i="60"/>
  <c r="E378" i="60"/>
  <c r="G378" i="60"/>
  <c r="H378" i="60"/>
  <c r="B379" i="60"/>
  <c r="C379" i="60"/>
  <c r="D379" i="60"/>
  <c r="E379" i="60"/>
  <c r="G379" i="60"/>
  <c r="H379" i="60"/>
  <c r="B380" i="60"/>
  <c r="C380" i="60"/>
  <c r="D380" i="60"/>
  <c r="E380" i="60"/>
  <c r="G380" i="60"/>
  <c r="H380" i="60"/>
  <c r="B381" i="60"/>
  <c r="C381" i="60"/>
  <c r="D381" i="60"/>
  <c r="E381" i="60"/>
  <c r="G381" i="60"/>
  <c r="H381" i="60"/>
  <c r="B382" i="60"/>
  <c r="C382" i="60"/>
  <c r="D382" i="60"/>
  <c r="E382" i="60"/>
  <c r="G382" i="60"/>
  <c r="H382" i="60"/>
  <c r="B383" i="60"/>
  <c r="C383" i="60"/>
  <c r="D383" i="60"/>
  <c r="E383" i="60"/>
  <c r="G383" i="60"/>
  <c r="H383" i="60"/>
  <c r="B384" i="60"/>
  <c r="C384" i="60"/>
  <c r="D384" i="60"/>
  <c r="E384" i="60"/>
  <c r="G384" i="60"/>
  <c r="H384" i="60"/>
  <c r="B385" i="60"/>
  <c r="C385" i="60"/>
  <c r="D385" i="60"/>
  <c r="E385" i="60"/>
  <c r="G385" i="60"/>
  <c r="H385" i="60"/>
  <c r="B386" i="60"/>
  <c r="C386" i="60"/>
  <c r="D386" i="60"/>
  <c r="E386" i="60"/>
  <c r="G386" i="60"/>
  <c r="H386" i="60"/>
  <c r="B387" i="60"/>
  <c r="C387" i="60"/>
  <c r="D387" i="60"/>
  <c r="E387" i="60"/>
  <c r="G387" i="60"/>
  <c r="H387" i="60"/>
  <c r="H376" i="60"/>
  <c r="G376" i="60"/>
  <c r="E376" i="60"/>
  <c r="C376" i="60"/>
  <c r="B376" i="60"/>
  <c r="B362" i="60"/>
  <c r="C362" i="60"/>
  <c r="D362" i="60"/>
  <c r="E362" i="60"/>
  <c r="G362" i="60"/>
  <c r="H362" i="60"/>
  <c r="B363" i="60"/>
  <c r="C363" i="60"/>
  <c r="D363" i="60"/>
  <c r="E363" i="60"/>
  <c r="G363" i="60"/>
  <c r="H363" i="60"/>
  <c r="B364" i="60"/>
  <c r="C364" i="60"/>
  <c r="D364" i="60"/>
  <c r="E364" i="60"/>
  <c r="G364" i="60"/>
  <c r="H364" i="60"/>
  <c r="B365" i="60"/>
  <c r="C365" i="60"/>
  <c r="D365" i="60"/>
  <c r="E365" i="60"/>
  <c r="G365" i="60"/>
  <c r="H365" i="60"/>
  <c r="B366" i="60"/>
  <c r="C366" i="60"/>
  <c r="D366" i="60"/>
  <c r="E366" i="60"/>
  <c r="G366" i="60"/>
  <c r="H366" i="60"/>
  <c r="B367" i="60"/>
  <c r="C367" i="60"/>
  <c r="D367" i="60"/>
  <c r="E367" i="60"/>
  <c r="G367" i="60"/>
  <c r="H367" i="60"/>
  <c r="B368" i="60"/>
  <c r="C368" i="60"/>
  <c r="D368" i="60"/>
  <c r="E368" i="60"/>
  <c r="G368" i="60"/>
  <c r="H368" i="60"/>
  <c r="B369" i="60"/>
  <c r="C369" i="60"/>
  <c r="D369" i="60"/>
  <c r="E369" i="60"/>
  <c r="G369" i="60"/>
  <c r="H369" i="60"/>
  <c r="B370" i="60"/>
  <c r="C370" i="60"/>
  <c r="D370" i="60"/>
  <c r="E370" i="60"/>
  <c r="G370" i="60"/>
  <c r="H370" i="60"/>
  <c r="B371" i="60"/>
  <c r="C371" i="60"/>
  <c r="D371" i="60"/>
  <c r="E371" i="60"/>
  <c r="G371" i="60"/>
  <c r="H371" i="60"/>
  <c r="B372" i="60"/>
  <c r="C372" i="60"/>
  <c r="D372" i="60"/>
  <c r="E372" i="60"/>
  <c r="G372" i="60"/>
  <c r="H372" i="60"/>
  <c r="H361" i="60"/>
  <c r="G361" i="60"/>
  <c r="E361" i="60"/>
  <c r="C361" i="60"/>
  <c r="B361" i="60"/>
  <c r="B347" i="60"/>
  <c r="C347" i="60"/>
  <c r="D347" i="60"/>
  <c r="E347" i="60"/>
  <c r="G347" i="60"/>
  <c r="H347" i="60"/>
  <c r="B348" i="60"/>
  <c r="C348" i="60"/>
  <c r="D348" i="60"/>
  <c r="E348" i="60"/>
  <c r="G348" i="60"/>
  <c r="H348" i="60"/>
  <c r="B349" i="60"/>
  <c r="C349" i="60"/>
  <c r="D349" i="60"/>
  <c r="E349" i="60"/>
  <c r="G349" i="60"/>
  <c r="H349" i="60"/>
  <c r="B350" i="60"/>
  <c r="C350" i="60"/>
  <c r="D350" i="60"/>
  <c r="E350" i="60"/>
  <c r="G350" i="60"/>
  <c r="H350" i="60"/>
  <c r="B351" i="60"/>
  <c r="C351" i="60"/>
  <c r="D351" i="60"/>
  <c r="E351" i="60"/>
  <c r="G351" i="60"/>
  <c r="H351" i="60"/>
  <c r="B352" i="60"/>
  <c r="C352" i="60"/>
  <c r="D352" i="60"/>
  <c r="E352" i="60"/>
  <c r="G352" i="60"/>
  <c r="H352" i="60"/>
  <c r="B353" i="60"/>
  <c r="C353" i="60"/>
  <c r="D353" i="60"/>
  <c r="E353" i="60"/>
  <c r="G353" i="60"/>
  <c r="H353" i="60"/>
  <c r="B354" i="60"/>
  <c r="C354" i="60"/>
  <c r="D354" i="60"/>
  <c r="E354" i="60"/>
  <c r="G354" i="60"/>
  <c r="H354" i="60"/>
  <c r="B355" i="60"/>
  <c r="C355" i="60"/>
  <c r="D355" i="60"/>
  <c r="E355" i="60"/>
  <c r="G355" i="60"/>
  <c r="H355" i="60"/>
  <c r="B356" i="60"/>
  <c r="C356" i="60"/>
  <c r="D356" i="60"/>
  <c r="E356" i="60"/>
  <c r="G356" i="60"/>
  <c r="H356" i="60"/>
  <c r="B357" i="60"/>
  <c r="C357" i="60"/>
  <c r="D357" i="60"/>
  <c r="E357" i="60"/>
  <c r="G357" i="60"/>
  <c r="H357" i="60"/>
  <c r="H346" i="60"/>
  <c r="G346" i="60"/>
  <c r="E346" i="60"/>
  <c r="C346" i="60"/>
  <c r="B346" i="60"/>
  <c r="B332" i="60"/>
  <c r="C332" i="60"/>
  <c r="D332" i="60"/>
  <c r="E332" i="60"/>
  <c r="G332" i="60"/>
  <c r="H332" i="60"/>
  <c r="B333" i="60"/>
  <c r="C333" i="60"/>
  <c r="D333" i="60"/>
  <c r="E333" i="60"/>
  <c r="G333" i="60"/>
  <c r="H333" i="60"/>
  <c r="B334" i="60"/>
  <c r="C334" i="60"/>
  <c r="D334" i="60"/>
  <c r="E334" i="60"/>
  <c r="G334" i="60"/>
  <c r="H334" i="60"/>
  <c r="B335" i="60"/>
  <c r="C335" i="60"/>
  <c r="D335" i="60"/>
  <c r="E335" i="60"/>
  <c r="G335" i="60"/>
  <c r="H335" i="60"/>
  <c r="B336" i="60"/>
  <c r="C336" i="60"/>
  <c r="D336" i="60"/>
  <c r="E336" i="60"/>
  <c r="G336" i="60"/>
  <c r="H336" i="60"/>
  <c r="B337" i="60"/>
  <c r="C337" i="60"/>
  <c r="D337" i="60"/>
  <c r="E337" i="60"/>
  <c r="G337" i="60"/>
  <c r="H337" i="60"/>
  <c r="B338" i="60"/>
  <c r="C338" i="60"/>
  <c r="D338" i="60"/>
  <c r="E338" i="60"/>
  <c r="G338" i="60"/>
  <c r="H338" i="60"/>
  <c r="B339" i="60"/>
  <c r="C339" i="60"/>
  <c r="D339" i="60"/>
  <c r="E339" i="60"/>
  <c r="G339" i="60"/>
  <c r="H339" i="60"/>
  <c r="B340" i="60"/>
  <c r="C340" i="60"/>
  <c r="D340" i="60"/>
  <c r="E340" i="60"/>
  <c r="G340" i="60"/>
  <c r="H340" i="60"/>
  <c r="B341" i="60"/>
  <c r="C341" i="60"/>
  <c r="D341" i="60"/>
  <c r="E341" i="60"/>
  <c r="G341" i="60"/>
  <c r="H341" i="60"/>
  <c r="B342" i="60"/>
  <c r="C342" i="60"/>
  <c r="D342" i="60"/>
  <c r="E342" i="60"/>
  <c r="G342" i="60"/>
  <c r="H342" i="60"/>
  <c r="H331" i="60"/>
  <c r="G331" i="60"/>
  <c r="E331" i="60"/>
  <c r="C331" i="60"/>
  <c r="B331" i="60"/>
  <c r="W339" i="60" l="1"/>
  <c r="J362" i="60"/>
  <c r="N401" i="60"/>
  <c r="AA401" i="60" s="1"/>
  <c r="I397" i="60"/>
  <c r="P397" i="60" s="1"/>
  <c r="Z406" i="60"/>
  <c r="N432" i="60"/>
  <c r="I428" i="60"/>
  <c r="P428" i="60" s="1"/>
  <c r="N459" i="60"/>
  <c r="J355" i="60"/>
  <c r="V386" i="60"/>
  <c r="N378" i="60"/>
  <c r="Y391" i="60"/>
  <c r="J417" i="60"/>
  <c r="J413" i="60"/>
  <c r="I409" i="60"/>
  <c r="P409" i="60" s="1"/>
  <c r="N444" i="60"/>
  <c r="J340" i="60"/>
  <c r="J336" i="60"/>
  <c r="J363" i="60"/>
  <c r="Y376" i="60"/>
  <c r="J402" i="60"/>
  <c r="W394" i="60"/>
  <c r="W429" i="60"/>
  <c r="W425" i="60"/>
  <c r="V456" i="60"/>
  <c r="I452" i="60"/>
  <c r="P452" i="60" s="1"/>
  <c r="N356" i="60"/>
  <c r="AA356" i="60" s="1"/>
  <c r="I387" i="60"/>
  <c r="P387" i="60" s="1"/>
  <c r="I383" i="60"/>
  <c r="P383" i="60" s="1"/>
  <c r="W414" i="60"/>
  <c r="J445" i="60"/>
  <c r="J437" i="60"/>
  <c r="I337" i="60"/>
  <c r="P337" i="60" s="1"/>
  <c r="Z346" i="60"/>
  <c r="N372" i="60"/>
  <c r="J368" i="60"/>
  <c r="V364" i="60"/>
  <c r="W399" i="60"/>
  <c r="V395" i="60"/>
  <c r="J430" i="60"/>
  <c r="J422" i="60"/>
  <c r="I457" i="60"/>
  <c r="P457" i="60" s="1"/>
  <c r="Z331" i="60"/>
  <c r="Y353" i="60"/>
  <c r="V384" i="60"/>
  <c r="J415" i="60"/>
  <c r="J411" i="60"/>
  <c r="J407" i="60"/>
  <c r="J438" i="60"/>
  <c r="J342" i="60"/>
  <c r="N338" i="60"/>
  <c r="N334" i="60"/>
  <c r="W369" i="60"/>
  <c r="V365" i="60"/>
  <c r="J400" i="60"/>
  <c r="I396" i="60"/>
  <c r="P396" i="60" s="1"/>
  <c r="J392" i="60"/>
  <c r="I423" i="60"/>
  <c r="P423" i="60" s="1"/>
  <c r="Y436" i="60"/>
  <c r="AA462" i="60"/>
  <c r="W454" i="60"/>
  <c r="V350" i="60"/>
  <c r="V385" i="60"/>
  <c r="V377" i="60"/>
  <c r="V416" i="60"/>
  <c r="I412" i="60"/>
  <c r="P412" i="60" s="1"/>
  <c r="Y421" i="60"/>
  <c r="I447" i="60"/>
  <c r="P447" i="60" s="1"/>
  <c r="AB443" i="60"/>
  <c r="Y439" i="60"/>
  <c r="G292" i="61"/>
  <c r="G305" i="61" s="1"/>
  <c r="G318" i="61" s="1"/>
  <c r="G331" i="61" s="1"/>
  <c r="G344" i="61" s="1"/>
  <c r="G357" i="61" s="1"/>
  <c r="G371" i="61" s="1"/>
  <c r="G384" i="61" s="1"/>
  <c r="G397" i="61" s="1"/>
  <c r="G410" i="61" s="1"/>
  <c r="G423" i="61" s="1"/>
  <c r="G296" i="61"/>
  <c r="G309" i="61" s="1"/>
  <c r="G322" i="61" s="1"/>
  <c r="G335" i="61" s="1"/>
  <c r="G289" i="61"/>
  <c r="G272" i="61"/>
  <c r="G288" i="61"/>
  <c r="G301" i="61" s="1"/>
  <c r="G314" i="61" s="1"/>
  <c r="G327" i="61" s="1"/>
  <c r="G287" i="61"/>
  <c r="AA414" i="60"/>
  <c r="W332" i="60"/>
  <c r="J350" i="60"/>
  <c r="AA459" i="60"/>
  <c r="N427" i="60"/>
  <c r="I332" i="60"/>
  <c r="P332" i="60" s="1"/>
  <c r="AA441" i="60"/>
  <c r="Y461" i="60"/>
  <c r="AB454" i="60"/>
  <c r="N446" i="60"/>
  <c r="AB354" i="60"/>
  <c r="V371" i="60"/>
  <c r="I369" i="60"/>
  <c r="P369" i="60" s="1"/>
  <c r="Z423" i="60"/>
  <c r="N456" i="60"/>
  <c r="I455" i="60"/>
  <c r="P455" i="60" s="1"/>
  <c r="AA337" i="60"/>
  <c r="I400" i="60"/>
  <c r="P400" i="60" s="1"/>
  <c r="AB409" i="60"/>
  <c r="AA409" i="60"/>
  <c r="N409" i="60"/>
  <c r="Y427" i="60"/>
  <c r="X409" i="60"/>
  <c r="Z409" i="60"/>
  <c r="V409" i="60"/>
  <c r="W342" i="60"/>
  <c r="AA332" i="60"/>
  <c r="Y409" i="60"/>
  <c r="J409" i="60"/>
  <c r="W427" i="60"/>
  <c r="I411" i="60"/>
  <c r="P411" i="60" s="1"/>
  <c r="I456" i="60"/>
  <c r="P456" i="60" s="1"/>
  <c r="AB350" i="60"/>
  <c r="Z350" i="60"/>
  <c r="W402" i="60"/>
  <c r="X350" i="60"/>
  <c r="Y362" i="60"/>
  <c r="N362" i="60"/>
  <c r="AA378" i="60"/>
  <c r="I402" i="60"/>
  <c r="P402" i="60" s="1"/>
  <c r="V444" i="60"/>
  <c r="I355" i="60"/>
  <c r="P355" i="60" s="1"/>
  <c r="J354" i="60"/>
  <c r="AB381" i="60"/>
  <c r="I378" i="60"/>
  <c r="P378" i="60" s="1"/>
  <c r="N383" i="60"/>
  <c r="J383" i="60"/>
  <c r="X382" i="60"/>
  <c r="I351" i="60"/>
  <c r="P351" i="60" s="1"/>
  <c r="W371" i="60"/>
  <c r="X364" i="60"/>
  <c r="Z385" i="60"/>
  <c r="AB368" i="60"/>
  <c r="X385" i="60"/>
  <c r="AB412" i="60"/>
  <c r="Z368" i="60"/>
  <c r="N385" i="60"/>
  <c r="AB383" i="60"/>
  <c r="AA412" i="60"/>
  <c r="N368" i="60"/>
  <c r="I364" i="60"/>
  <c r="P364" i="60" s="1"/>
  <c r="J385" i="60"/>
  <c r="AA383" i="60"/>
  <c r="X412" i="60"/>
  <c r="J432" i="60"/>
  <c r="V447" i="60"/>
  <c r="AA446" i="60"/>
  <c r="AA444" i="60"/>
  <c r="AB456" i="60"/>
  <c r="X335" i="60"/>
  <c r="AB395" i="60"/>
  <c r="Z395" i="60"/>
  <c r="AA341" i="60"/>
  <c r="W335" i="60"/>
  <c r="Y372" i="60"/>
  <c r="AB365" i="60"/>
  <c r="X395" i="60"/>
  <c r="X456" i="60"/>
  <c r="AA456" i="60"/>
  <c r="AB335" i="60"/>
  <c r="X372" i="60"/>
  <c r="AA365" i="60"/>
  <c r="Z383" i="60"/>
  <c r="I382" i="60"/>
  <c r="P382" i="60" s="1"/>
  <c r="AB402" i="60"/>
  <c r="AB447" i="60"/>
  <c r="AA335" i="60"/>
  <c r="N335" i="60"/>
  <c r="X349" i="60"/>
  <c r="X383" i="60"/>
  <c r="Z377" i="60"/>
  <c r="N412" i="60"/>
  <c r="AB411" i="60"/>
  <c r="Y447" i="60"/>
  <c r="I340" i="60"/>
  <c r="P340" i="60" s="1"/>
  <c r="Z335" i="60"/>
  <c r="V335" i="60"/>
  <c r="AB332" i="60"/>
  <c r="Y355" i="60"/>
  <c r="W349" i="60"/>
  <c r="N365" i="60"/>
  <c r="W383" i="60"/>
  <c r="X377" i="60"/>
  <c r="N395" i="60"/>
  <c r="AA395" i="60" s="1"/>
  <c r="Y393" i="60"/>
  <c r="X447" i="60"/>
  <c r="AB349" i="60"/>
  <c r="Y335" i="60"/>
  <c r="I335" i="60"/>
  <c r="P335" i="60" s="1"/>
  <c r="J349" i="60"/>
  <c r="I365" i="60"/>
  <c r="P365" i="60" s="1"/>
  <c r="Y364" i="60"/>
  <c r="N377" i="60"/>
  <c r="I395" i="60"/>
  <c r="P395" i="60" s="1"/>
  <c r="Y392" i="60"/>
  <c r="W409" i="60"/>
  <c r="AB432" i="60"/>
  <c r="AA427" i="60"/>
  <c r="W447" i="60"/>
  <c r="Z438" i="60"/>
  <c r="Y367" i="60"/>
  <c r="W417" i="60"/>
  <c r="Y459" i="60"/>
  <c r="I342" i="60"/>
  <c r="P342" i="60" s="1"/>
  <c r="AB341" i="60"/>
  <c r="N341" i="60"/>
  <c r="Z340" i="60"/>
  <c r="J335" i="60"/>
  <c r="N332" i="60"/>
  <c r="Z357" i="60"/>
  <c r="N357" i="60"/>
  <c r="AA357" i="60" s="1"/>
  <c r="N350" i="60"/>
  <c r="AA350" i="60" s="1"/>
  <c r="Y371" i="60"/>
  <c r="AA364" i="60"/>
  <c r="J364" i="60"/>
  <c r="W384" i="60"/>
  <c r="X399" i="60"/>
  <c r="J395" i="60"/>
  <c r="I393" i="60"/>
  <c r="P393" i="60" s="1"/>
  <c r="AB392" i="60"/>
  <c r="AB417" i="60"/>
  <c r="Z421" i="60"/>
  <c r="V431" i="60"/>
  <c r="Z430" i="60"/>
  <c r="Y446" i="60"/>
  <c r="X444" i="60"/>
  <c r="I444" i="60"/>
  <c r="P444" i="60" s="1"/>
  <c r="AA438" i="60"/>
  <c r="V438" i="60"/>
  <c r="W459" i="60"/>
  <c r="N453" i="60"/>
  <c r="Y414" i="60"/>
  <c r="Y357" i="60"/>
  <c r="V357" i="60"/>
  <c r="W368" i="60"/>
  <c r="N367" i="60"/>
  <c r="Z376" i="60"/>
  <c r="AA417" i="60"/>
  <c r="N417" i="60"/>
  <c r="N414" i="60"/>
  <c r="Y430" i="60"/>
  <c r="AA384" i="60"/>
  <c r="Z341" i="60"/>
  <c r="N333" i="60"/>
  <c r="X357" i="60"/>
  <c r="J357" i="60"/>
  <c r="J367" i="60"/>
  <c r="AB386" i="60"/>
  <c r="J384" i="60"/>
  <c r="Z417" i="60"/>
  <c r="V417" i="60"/>
  <c r="V414" i="60"/>
  <c r="J412" i="60"/>
  <c r="Y432" i="60"/>
  <c r="N430" i="60"/>
  <c r="AB423" i="60"/>
  <c r="N423" i="60"/>
  <c r="Y438" i="60"/>
  <c r="Z342" i="60"/>
  <c r="AA338" i="60"/>
  <c r="W334" i="60"/>
  <c r="I333" i="60"/>
  <c r="P333" i="60" s="1"/>
  <c r="I357" i="60"/>
  <c r="P357" i="60" s="1"/>
  <c r="I367" i="60"/>
  <c r="P367" i="60" s="1"/>
  <c r="I384" i="60"/>
  <c r="P384" i="60" s="1"/>
  <c r="Y378" i="60"/>
  <c r="J399" i="60"/>
  <c r="Z393" i="60"/>
  <c r="Y417" i="60"/>
  <c r="I417" i="60"/>
  <c r="P417" i="60" s="1"/>
  <c r="AB414" i="60"/>
  <c r="J414" i="60"/>
  <c r="X432" i="60"/>
  <c r="V430" i="60"/>
  <c r="I425" i="60"/>
  <c r="P425" i="60" s="1"/>
  <c r="AA423" i="60"/>
  <c r="J423" i="60"/>
  <c r="N422" i="60"/>
  <c r="W446" i="60"/>
  <c r="W444" i="60"/>
  <c r="Z461" i="60"/>
  <c r="AB459" i="60"/>
  <c r="V459" i="60"/>
  <c r="Z456" i="60"/>
  <c r="J456" i="60"/>
  <c r="W341" i="60"/>
  <c r="AA333" i="60"/>
  <c r="W357" i="60"/>
  <c r="N348" i="60"/>
  <c r="AA348" i="60" s="1"/>
  <c r="AA368" i="60"/>
  <c r="I368" i="60"/>
  <c r="P368" i="60" s="1"/>
  <c r="AB367" i="60"/>
  <c r="W364" i="60"/>
  <c r="Y400" i="60"/>
  <c r="Z414" i="60"/>
  <c r="Z412" i="60"/>
  <c r="W411" i="60"/>
  <c r="J421" i="60"/>
  <c r="V432" i="60"/>
  <c r="I429" i="60"/>
  <c r="P429" i="60" s="1"/>
  <c r="X423" i="60"/>
  <c r="V446" i="60"/>
  <c r="I445" i="60"/>
  <c r="P445" i="60" s="1"/>
  <c r="AB444" i="60"/>
  <c r="Z459" i="60"/>
  <c r="AA454" i="60"/>
  <c r="Z333" i="60"/>
  <c r="AB357" i="60"/>
  <c r="W421" i="60"/>
  <c r="Z425" i="60"/>
  <c r="N342" i="60"/>
  <c r="I372" i="60"/>
  <c r="P372" i="60" s="1"/>
  <c r="AB371" i="60"/>
  <c r="X367" i="60"/>
  <c r="AB364" i="60"/>
  <c r="N376" i="60"/>
  <c r="W382" i="60"/>
  <c r="AB399" i="60"/>
  <c r="W393" i="60"/>
  <c r="X421" i="60"/>
  <c r="I432" i="60"/>
  <c r="P432" i="60" s="1"/>
  <c r="AB431" i="60"/>
  <c r="AB427" i="60"/>
  <c r="J427" i="60"/>
  <c r="Y425" i="60"/>
  <c r="W423" i="60"/>
  <c r="Z446" i="60"/>
  <c r="Y444" i="60"/>
  <c r="J444" i="60"/>
  <c r="Z441" i="60"/>
  <c r="AB438" i="60"/>
  <c r="N438" i="60"/>
  <c r="W456" i="60"/>
  <c r="W347" i="60"/>
  <c r="I347" i="60"/>
  <c r="P347" i="60" s="1"/>
  <c r="J347" i="60"/>
  <c r="X347" i="60"/>
  <c r="V347" i="60"/>
  <c r="Y347" i="60"/>
  <c r="N347" i="60"/>
  <c r="AA347" i="60" s="1"/>
  <c r="Z347" i="60"/>
  <c r="N398" i="60"/>
  <c r="AA398" i="60" s="1"/>
  <c r="V398" i="60"/>
  <c r="W398" i="60"/>
  <c r="X398" i="60"/>
  <c r="Y398" i="60"/>
  <c r="W336" i="60"/>
  <c r="I363" i="60"/>
  <c r="P363" i="60" s="1"/>
  <c r="X363" i="60"/>
  <c r="V363" i="60"/>
  <c r="Z363" i="60"/>
  <c r="N363" i="60"/>
  <c r="AA363" i="60"/>
  <c r="AB363" i="60"/>
  <c r="W363" i="60"/>
  <c r="AB380" i="60"/>
  <c r="J378" i="60"/>
  <c r="V378" i="60"/>
  <c r="Z378" i="60"/>
  <c r="AB378" i="60"/>
  <c r="W378" i="60"/>
  <c r="J396" i="60"/>
  <c r="N396" i="60"/>
  <c r="AA396" i="60" s="1"/>
  <c r="W396" i="60"/>
  <c r="V340" i="60"/>
  <c r="AB340" i="60"/>
  <c r="N340" i="60"/>
  <c r="V334" i="60"/>
  <c r="I334" i="60"/>
  <c r="P334" i="60" s="1"/>
  <c r="Z334" i="60"/>
  <c r="J334" i="60"/>
  <c r="AA334" i="60"/>
  <c r="J333" i="60"/>
  <c r="AB333" i="60"/>
  <c r="W333" i="60"/>
  <c r="J332" i="60"/>
  <c r="X332" i="60"/>
  <c r="Z361" i="60"/>
  <c r="W381" i="60"/>
  <c r="AA380" i="60"/>
  <c r="Y416" i="60"/>
  <c r="Z416" i="60"/>
  <c r="N413" i="60"/>
  <c r="W413" i="60"/>
  <c r="X413" i="60"/>
  <c r="Y413" i="60"/>
  <c r="AA413" i="60"/>
  <c r="X408" i="60"/>
  <c r="J428" i="60"/>
  <c r="X428" i="60"/>
  <c r="V428" i="60"/>
  <c r="Y428" i="60"/>
  <c r="N428" i="60"/>
  <c r="Z428" i="60"/>
  <c r="AA428" i="60"/>
  <c r="AB428" i="60"/>
  <c r="W428" i="60"/>
  <c r="N353" i="60"/>
  <c r="AA353" i="60" s="1"/>
  <c r="J353" i="60"/>
  <c r="V424" i="60"/>
  <c r="I424" i="60"/>
  <c r="P424" i="60" s="1"/>
  <c r="AA424" i="60"/>
  <c r="J424" i="60"/>
  <c r="AB424" i="60"/>
  <c r="AB353" i="60"/>
  <c r="J452" i="60"/>
  <c r="J341" i="60"/>
  <c r="I341" i="60"/>
  <c r="P341" i="60" s="1"/>
  <c r="X341" i="60"/>
  <c r="V341" i="60"/>
  <c r="Y341" i="60"/>
  <c r="Y340" i="60"/>
  <c r="AB336" i="60"/>
  <c r="AB334" i="60"/>
  <c r="Y333" i="60"/>
  <c r="Z332" i="60"/>
  <c r="W354" i="60"/>
  <c r="X354" i="60"/>
  <c r="X353" i="60"/>
  <c r="I349" i="60"/>
  <c r="P349" i="60" s="1"/>
  <c r="V349" i="60"/>
  <c r="Y349" i="60"/>
  <c r="N349" i="60"/>
  <c r="AA349" i="60" s="1"/>
  <c r="Z349" i="60"/>
  <c r="AB347" i="60"/>
  <c r="I386" i="60"/>
  <c r="P386" i="60" s="1"/>
  <c r="W386" i="60"/>
  <c r="Y386" i="60"/>
  <c r="AA386" i="60"/>
  <c r="Z451" i="60"/>
  <c r="Y451" i="60"/>
  <c r="X451" i="60"/>
  <c r="V451" i="60"/>
  <c r="J451" i="60"/>
  <c r="J460" i="60"/>
  <c r="I460" i="60"/>
  <c r="P460" i="60" s="1"/>
  <c r="X340" i="60"/>
  <c r="AA336" i="60"/>
  <c r="X334" i="60"/>
  <c r="X333" i="60"/>
  <c r="Y332" i="60"/>
  <c r="Z356" i="60"/>
  <c r="Y363" i="60"/>
  <c r="Y406" i="60"/>
  <c r="X406" i="60"/>
  <c r="N406" i="60"/>
  <c r="V406" i="60"/>
  <c r="J406" i="60"/>
  <c r="I408" i="60"/>
  <c r="P408" i="60" s="1"/>
  <c r="Y408" i="60"/>
  <c r="V408" i="60"/>
  <c r="Z408" i="60"/>
  <c r="N408" i="60"/>
  <c r="AA408" i="60"/>
  <c r="AB408" i="60"/>
  <c r="W408" i="60"/>
  <c r="I442" i="60"/>
  <c r="P442" i="60" s="1"/>
  <c r="J455" i="60"/>
  <c r="X455" i="60"/>
  <c r="V455" i="60"/>
  <c r="Y455" i="60"/>
  <c r="N455" i="60"/>
  <c r="Z455" i="60"/>
  <c r="AA455" i="60"/>
  <c r="AB455" i="60"/>
  <c r="W455" i="60"/>
  <c r="J370" i="60"/>
  <c r="V370" i="60"/>
  <c r="Y370" i="60"/>
  <c r="Z370" i="60"/>
  <c r="V410" i="60"/>
  <c r="I410" i="60"/>
  <c r="P410" i="60" s="1"/>
  <c r="Z410" i="60"/>
  <c r="J410" i="60"/>
  <c r="AB410" i="60"/>
  <c r="N410" i="60"/>
  <c r="W410" i="60"/>
  <c r="I440" i="60"/>
  <c r="P440" i="60" s="1"/>
  <c r="J440" i="60"/>
  <c r="X440" i="60"/>
  <c r="V440" i="60"/>
  <c r="Y440" i="60"/>
  <c r="N440" i="60"/>
  <c r="Z440" i="60"/>
  <c r="AA440" i="60"/>
  <c r="AB440" i="60"/>
  <c r="I462" i="60"/>
  <c r="P462" i="60" s="1"/>
  <c r="N462" i="60"/>
  <c r="AB462" i="60"/>
  <c r="W462" i="60"/>
  <c r="X462" i="60"/>
  <c r="Y462" i="60"/>
  <c r="W353" i="60"/>
  <c r="I379" i="60"/>
  <c r="P379" i="60" s="1"/>
  <c r="Z396" i="60"/>
  <c r="X410" i="60"/>
  <c r="Y424" i="60"/>
  <c r="N443" i="60"/>
  <c r="J443" i="60"/>
  <c r="V443" i="60"/>
  <c r="X443" i="60"/>
  <c r="Y443" i="60"/>
  <c r="Z462" i="60"/>
  <c r="N458" i="60"/>
  <c r="V458" i="60"/>
  <c r="W458" i="60"/>
  <c r="X458" i="60"/>
  <c r="Y458" i="60"/>
  <c r="I439" i="60"/>
  <c r="P439" i="60" s="1"/>
  <c r="J439" i="60"/>
  <c r="AB439" i="60"/>
  <c r="N439" i="60"/>
  <c r="W439" i="60"/>
  <c r="X439" i="60"/>
  <c r="X336" i="60"/>
  <c r="V353" i="60"/>
  <c r="I352" i="60"/>
  <c r="P352" i="60" s="1"/>
  <c r="N370" i="60"/>
  <c r="W380" i="60"/>
  <c r="I380" i="60"/>
  <c r="P380" i="60" s="1"/>
  <c r="J380" i="60"/>
  <c r="X380" i="60"/>
  <c r="V380" i="60"/>
  <c r="Y380" i="60"/>
  <c r="N380" i="60"/>
  <c r="Z380" i="60"/>
  <c r="Z401" i="60"/>
  <c r="J398" i="60"/>
  <c r="X396" i="60"/>
  <c r="X424" i="60"/>
  <c r="W440" i="60"/>
  <c r="Z439" i="60"/>
  <c r="V462" i="60"/>
  <c r="J458" i="60"/>
  <c r="AB398" i="60"/>
  <c r="Z394" i="60"/>
  <c r="N394" i="60"/>
  <c r="AA394" i="60" s="1"/>
  <c r="AA411" i="60"/>
  <c r="Y431" i="60"/>
  <c r="Z427" i="60"/>
  <c r="V427" i="60"/>
  <c r="Y423" i="60"/>
  <c r="V423" i="60"/>
  <c r="N447" i="60"/>
  <c r="N441" i="60"/>
  <c r="I438" i="60"/>
  <c r="P438" i="60" s="1"/>
  <c r="J459" i="60"/>
  <c r="Z454" i="60"/>
  <c r="N454" i="60"/>
  <c r="Z365" i="60"/>
  <c r="AA382" i="60"/>
  <c r="N382" i="60"/>
  <c r="Z402" i="60"/>
  <c r="N402" i="60"/>
  <c r="AA402" i="60" s="1"/>
  <c r="Y394" i="60"/>
  <c r="V394" i="60"/>
  <c r="Z411" i="60"/>
  <c r="N411" i="60"/>
  <c r="X459" i="60"/>
  <c r="I459" i="60"/>
  <c r="P459" i="60" s="1"/>
  <c r="Y454" i="60"/>
  <c r="V454" i="60"/>
  <c r="I350" i="60"/>
  <c r="P350" i="60" s="1"/>
  <c r="AB372" i="60"/>
  <c r="V372" i="60"/>
  <c r="Y368" i="60"/>
  <c r="V368" i="60"/>
  <c r="W367" i="60"/>
  <c r="X384" i="60"/>
  <c r="Z382" i="60"/>
  <c r="V382" i="60"/>
  <c r="J377" i="60"/>
  <c r="Y402" i="60"/>
  <c r="V402" i="60"/>
  <c r="X394" i="60"/>
  <c r="J394" i="60"/>
  <c r="N393" i="60"/>
  <c r="AA393" i="60" s="1"/>
  <c r="N392" i="60"/>
  <c r="AA392" i="60" s="1"/>
  <c r="X414" i="60"/>
  <c r="Y411" i="60"/>
  <c r="V411" i="60"/>
  <c r="N421" i="60"/>
  <c r="W431" i="60"/>
  <c r="X427" i="60"/>
  <c r="I427" i="60"/>
  <c r="P427" i="60" s="1"/>
  <c r="AB425" i="60"/>
  <c r="N425" i="60"/>
  <c r="Z422" i="60"/>
  <c r="Z447" i="60"/>
  <c r="J447" i="60"/>
  <c r="I446" i="60"/>
  <c r="P446" i="60" s="1"/>
  <c r="N437" i="60"/>
  <c r="N461" i="60"/>
  <c r="X454" i="60"/>
  <c r="J454" i="60"/>
  <c r="AA372" i="60"/>
  <c r="J372" i="60"/>
  <c r="X368" i="60"/>
  <c r="Y382" i="60"/>
  <c r="J382" i="60"/>
  <c r="X402" i="60"/>
  <c r="V400" i="60"/>
  <c r="W395" i="60"/>
  <c r="I394" i="60"/>
  <c r="P394" i="60" s="1"/>
  <c r="AB393" i="60"/>
  <c r="V393" i="60"/>
  <c r="I392" i="60"/>
  <c r="P392" i="60" s="1"/>
  <c r="W412" i="60"/>
  <c r="X411" i="60"/>
  <c r="AA425" i="60"/>
  <c r="V425" i="60"/>
  <c r="Y422" i="60"/>
  <c r="W438" i="60"/>
  <c r="I437" i="60"/>
  <c r="P437" i="60" s="1"/>
  <c r="V461" i="60"/>
  <c r="I454" i="60"/>
  <c r="P454" i="60" s="1"/>
  <c r="Z453" i="60"/>
  <c r="Z348" i="60"/>
  <c r="Z367" i="60"/>
  <c r="V367" i="60"/>
  <c r="Z362" i="60"/>
  <c r="AB394" i="60"/>
  <c r="Z392" i="60"/>
  <c r="W457" i="60"/>
  <c r="Y453" i="60"/>
  <c r="V453" i="60"/>
  <c r="X461" i="60"/>
  <c r="J461" i="60"/>
  <c r="W460" i="60"/>
  <c r="I458" i="60"/>
  <c r="P458" i="60" s="1"/>
  <c r="AB457" i="60"/>
  <c r="Y456" i="60"/>
  <c r="X453" i="60"/>
  <c r="J453" i="60"/>
  <c r="W452" i="60"/>
  <c r="I461" i="60"/>
  <c r="P461" i="60" s="1"/>
  <c r="AB460" i="60"/>
  <c r="AA457" i="60"/>
  <c r="I453" i="60"/>
  <c r="P453" i="60" s="1"/>
  <c r="AB452" i="60"/>
  <c r="Z457" i="60"/>
  <c r="J462" i="60"/>
  <c r="W461" i="60"/>
  <c r="Z460" i="60"/>
  <c r="N460" i="60"/>
  <c r="AB458" i="60"/>
  <c r="Y457" i="60"/>
  <c r="V457" i="60"/>
  <c r="W453" i="60"/>
  <c r="Z452" i="60"/>
  <c r="N452" i="60"/>
  <c r="AA460" i="60"/>
  <c r="N457" i="60"/>
  <c r="AA452" i="60"/>
  <c r="AB461" i="60"/>
  <c r="Y460" i="60"/>
  <c r="V460" i="60"/>
  <c r="AA458" i="60"/>
  <c r="X457" i="60"/>
  <c r="J457" i="60"/>
  <c r="AB453" i="60"/>
  <c r="Y452" i="60"/>
  <c r="V452" i="60"/>
  <c r="AA461" i="60"/>
  <c r="X460" i="60"/>
  <c r="Z458" i="60"/>
  <c r="AA453" i="60"/>
  <c r="X452" i="60"/>
  <c r="W451" i="60"/>
  <c r="I451" i="60"/>
  <c r="P451" i="60" s="1"/>
  <c r="N451" i="60"/>
  <c r="W442" i="60"/>
  <c r="AA447" i="60"/>
  <c r="X446" i="60"/>
  <c r="J446" i="60"/>
  <c r="W445" i="60"/>
  <c r="Z444" i="60"/>
  <c r="I443" i="60"/>
  <c r="P443" i="60" s="1"/>
  <c r="AB442" i="60"/>
  <c r="Y441" i="60"/>
  <c r="V441" i="60"/>
  <c r="AA439" i="60"/>
  <c r="X438" i="60"/>
  <c r="W437" i="60"/>
  <c r="AB445" i="60"/>
  <c r="AA442" i="60"/>
  <c r="X441" i="60"/>
  <c r="J441" i="60"/>
  <c r="AB437" i="60"/>
  <c r="AA445" i="60"/>
  <c r="W443" i="60"/>
  <c r="Z442" i="60"/>
  <c r="N442" i="60"/>
  <c r="I441" i="60"/>
  <c r="P441" i="60" s="1"/>
  <c r="V439" i="60"/>
  <c r="AA437" i="60"/>
  <c r="N445" i="60"/>
  <c r="Z437" i="60"/>
  <c r="Z445" i="60"/>
  <c r="Y442" i="60"/>
  <c r="AB446" i="60"/>
  <c r="Y445" i="60"/>
  <c r="V445" i="60"/>
  <c r="AA443" i="60"/>
  <c r="X442" i="60"/>
  <c r="J442" i="60"/>
  <c r="W441" i="60"/>
  <c r="Y437" i="60"/>
  <c r="V437" i="60"/>
  <c r="V442" i="60"/>
  <c r="X445" i="60"/>
  <c r="Z443" i="60"/>
  <c r="AB441" i="60"/>
  <c r="X437" i="60"/>
  <c r="Z436" i="60"/>
  <c r="N436" i="60"/>
  <c r="W436" i="60"/>
  <c r="J436" i="60"/>
  <c r="X436" i="60"/>
  <c r="I436" i="60"/>
  <c r="P436" i="60" s="1"/>
  <c r="V436" i="60"/>
  <c r="V422" i="60"/>
  <c r="W432" i="60"/>
  <c r="Z431" i="60"/>
  <c r="N431" i="60"/>
  <c r="I430" i="60"/>
  <c r="P430" i="60" s="1"/>
  <c r="AB429" i="60"/>
  <c r="AA426" i="60"/>
  <c r="X425" i="60"/>
  <c r="J425" i="60"/>
  <c r="W424" i="60"/>
  <c r="I422" i="60"/>
  <c r="P422" i="60" s="1"/>
  <c r="Z426" i="60"/>
  <c r="N426" i="60"/>
  <c r="AA432" i="60"/>
  <c r="X431" i="60"/>
  <c r="J431" i="60"/>
  <c r="W430" i="60"/>
  <c r="Z429" i="60"/>
  <c r="N429" i="60"/>
  <c r="Y426" i="60"/>
  <c r="V426" i="60"/>
  <c r="W422" i="60"/>
  <c r="Z432" i="60"/>
  <c r="I431" i="60"/>
  <c r="P431" i="60" s="1"/>
  <c r="AB430" i="60"/>
  <c r="Y429" i="60"/>
  <c r="V429" i="60"/>
  <c r="X426" i="60"/>
  <c r="J426" i="60"/>
  <c r="Z424" i="60"/>
  <c r="N424" i="60"/>
  <c r="AB422" i="60"/>
  <c r="AA429" i="60"/>
  <c r="AA430" i="60"/>
  <c r="X429" i="60"/>
  <c r="J429" i="60"/>
  <c r="I426" i="60"/>
  <c r="P426" i="60" s="1"/>
  <c r="AA422" i="60"/>
  <c r="W426" i="60"/>
  <c r="AA431" i="60"/>
  <c r="X430" i="60"/>
  <c r="AB426" i="60"/>
  <c r="X422" i="60"/>
  <c r="I421" i="60"/>
  <c r="P421" i="60" s="1"/>
  <c r="V421" i="60"/>
  <c r="N416" i="60"/>
  <c r="I415" i="60"/>
  <c r="P415" i="60" s="1"/>
  <c r="V413" i="60"/>
  <c r="I407" i="60"/>
  <c r="P407" i="60" s="1"/>
  <c r="X416" i="60"/>
  <c r="J416" i="60"/>
  <c r="W415" i="60"/>
  <c r="I413" i="60"/>
  <c r="P413" i="60" s="1"/>
  <c r="J408" i="60"/>
  <c r="W407" i="60"/>
  <c r="I416" i="60"/>
  <c r="P416" i="60" s="1"/>
  <c r="AB415" i="60"/>
  <c r="AB407" i="60"/>
  <c r="AA415" i="60"/>
  <c r="AA407" i="60"/>
  <c r="X417" i="60"/>
  <c r="W416" i="60"/>
  <c r="Z415" i="60"/>
  <c r="N415" i="60"/>
  <c r="I414" i="60"/>
  <c r="P414" i="60" s="1"/>
  <c r="AB413" i="60"/>
  <c r="Y412" i="60"/>
  <c r="V412" i="60"/>
  <c r="AA410" i="60"/>
  <c r="Z407" i="60"/>
  <c r="N407" i="60"/>
  <c r="AB416" i="60"/>
  <c r="Y415" i="60"/>
  <c r="V415" i="60"/>
  <c r="Y407" i="60"/>
  <c r="V407" i="60"/>
  <c r="AA416" i="60"/>
  <c r="X415" i="60"/>
  <c r="Z413" i="60"/>
  <c r="Y410" i="60"/>
  <c r="X407" i="60"/>
  <c r="W406" i="60"/>
  <c r="I406" i="60"/>
  <c r="P406" i="60" s="1"/>
  <c r="Y401" i="60"/>
  <c r="V401" i="60"/>
  <c r="W397" i="60"/>
  <c r="X401" i="60"/>
  <c r="J401" i="60"/>
  <c r="W400" i="60"/>
  <c r="Z399" i="60"/>
  <c r="N399" i="60"/>
  <c r="AA399" i="60" s="1"/>
  <c r="I398" i="60"/>
  <c r="P398" i="60" s="1"/>
  <c r="AB397" i="60"/>
  <c r="Y396" i="60"/>
  <c r="V396" i="60"/>
  <c r="X393" i="60"/>
  <c r="J393" i="60"/>
  <c r="W392" i="60"/>
  <c r="I401" i="60"/>
  <c r="P401" i="60" s="1"/>
  <c r="AB400" i="60"/>
  <c r="Y399" i="60"/>
  <c r="V399" i="60"/>
  <c r="AA397" i="60"/>
  <c r="Z397" i="60"/>
  <c r="N397" i="60"/>
  <c r="W401" i="60"/>
  <c r="Z400" i="60"/>
  <c r="N400" i="60"/>
  <c r="AA400" i="60" s="1"/>
  <c r="I399" i="60"/>
  <c r="P399" i="60" s="1"/>
  <c r="Y397" i="60"/>
  <c r="V397" i="60"/>
  <c r="AB401" i="60"/>
  <c r="X397" i="60"/>
  <c r="J397" i="60"/>
  <c r="V392" i="60"/>
  <c r="X400" i="60"/>
  <c r="Z398" i="60"/>
  <c r="AB396" i="60"/>
  <c r="Y395" i="60"/>
  <c r="X392" i="60"/>
  <c r="Z391" i="60"/>
  <c r="N391" i="60"/>
  <c r="W391" i="60"/>
  <c r="J391" i="60"/>
  <c r="X391" i="60"/>
  <c r="I391" i="60"/>
  <c r="P391" i="60" s="1"/>
  <c r="V391" i="60"/>
  <c r="W387" i="60"/>
  <c r="Z386" i="60"/>
  <c r="N386" i="60"/>
  <c r="I385" i="60"/>
  <c r="P385" i="60" s="1"/>
  <c r="AB384" i="60"/>
  <c r="Y383" i="60"/>
  <c r="V383" i="60"/>
  <c r="AA381" i="60"/>
  <c r="W379" i="60"/>
  <c r="I377" i="60"/>
  <c r="P377" i="60" s="1"/>
  <c r="AB387" i="60"/>
  <c r="AA387" i="60"/>
  <c r="X386" i="60"/>
  <c r="J386" i="60"/>
  <c r="W385" i="60"/>
  <c r="Z384" i="60"/>
  <c r="N384" i="60"/>
  <c r="AB382" i="60"/>
  <c r="Y381" i="60"/>
  <c r="V381" i="60"/>
  <c r="AA379" i="60"/>
  <c r="X378" i="60"/>
  <c r="W377" i="60"/>
  <c r="Z381" i="60"/>
  <c r="AB379" i="60"/>
  <c r="Z387" i="60"/>
  <c r="N387" i="60"/>
  <c r="AB385" i="60"/>
  <c r="Y384" i="60"/>
  <c r="X381" i="60"/>
  <c r="J381" i="60"/>
  <c r="Z379" i="60"/>
  <c r="N379" i="60"/>
  <c r="AB377" i="60"/>
  <c r="N381" i="60"/>
  <c r="Y387" i="60"/>
  <c r="V387" i="60"/>
  <c r="AA385" i="60"/>
  <c r="I381" i="60"/>
  <c r="P381" i="60" s="1"/>
  <c r="Y379" i="60"/>
  <c r="V379" i="60"/>
  <c r="AA377" i="60"/>
  <c r="X387" i="60"/>
  <c r="J387" i="60"/>
  <c r="X379" i="60"/>
  <c r="J379" i="60"/>
  <c r="Y385" i="60"/>
  <c r="Y377" i="60"/>
  <c r="W376" i="60"/>
  <c r="I376" i="60"/>
  <c r="P376" i="60" s="1"/>
  <c r="J376" i="60"/>
  <c r="X376" i="60"/>
  <c r="V376" i="60"/>
  <c r="W372" i="60"/>
  <c r="Z371" i="60"/>
  <c r="N371" i="60"/>
  <c r="I370" i="60"/>
  <c r="P370" i="60" s="1"/>
  <c r="AB369" i="60"/>
  <c r="AA366" i="60"/>
  <c r="X365" i="60"/>
  <c r="J365" i="60"/>
  <c r="I362" i="60"/>
  <c r="P362" i="60" s="1"/>
  <c r="N366" i="60"/>
  <c r="X371" i="60"/>
  <c r="J371" i="60"/>
  <c r="W370" i="60"/>
  <c r="Z369" i="60"/>
  <c r="N369" i="60"/>
  <c r="Y366" i="60"/>
  <c r="V366" i="60"/>
  <c r="W362" i="60"/>
  <c r="Z372" i="60"/>
  <c r="I371" i="60"/>
  <c r="P371" i="60" s="1"/>
  <c r="AB370" i="60"/>
  <c r="Y369" i="60"/>
  <c r="V369" i="60"/>
  <c r="AA367" i="60"/>
  <c r="X366" i="60"/>
  <c r="J366" i="60"/>
  <c r="W365" i="60"/>
  <c r="Z364" i="60"/>
  <c r="N364" i="60"/>
  <c r="AB362" i="60"/>
  <c r="AA369" i="60"/>
  <c r="Z366" i="60"/>
  <c r="AA370" i="60"/>
  <c r="X369" i="60"/>
  <c r="J369" i="60"/>
  <c r="I366" i="60"/>
  <c r="P366" i="60" s="1"/>
  <c r="AA362" i="60"/>
  <c r="W366" i="60"/>
  <c r="V362" i="60"/>
  <c r="AA371" i="60"/>
  <c r="X370" i="60"/>
  <c r="AB366" i="60"/>
  <c r="Y365" i="60"/>
  <c r="X362" i="60"/>
  <c r="W361" i="60"/>
  <c r="I361" i="60"/>
  <c r="P361" i="60" s="1"/>
  <c r="J361" i="60"/>
  <c r="X361" i="60"/>
  <c r="V361" i="60"/>
  <c r="Y361" i="60"/>
  <c r="N361" i="60"/>
  <c r="Y356" i="60"/>
  <c r="V356" i="60"/>
  <c r="W352" i="60"/>
  <c r="Z351" i="60"/>
  <c r="N351" i="60"/>
  <c r="AA351" i="60" s="1"/>
  <c r="Y348" i="60"/>
  <c r="V348" i="60"/>
  <c r="X356" i="60"/>
  <c r="J356" i="60"/>
  <c r="W355" i="60"/>
  <c r="Z354" i="60"/>
  <c r="N354" i="60"/>
  <c r="AA354" i="60" s="1"/>
  <c r="I353" i="60"/>
  <c r="P353" i="60" s="1"/>
  <c r="AB352" i="60"/>
  <c r="Y351" i="60"/>
  <c r="V351" i="60"/>
  <c r="X348" i="60"/>
  <c r="J348" i="60"/>
  <c r="I356" i="60"/>
  <c r="P356" i="60" s="1"/>
  <c r="AB355" i="60"/>
  <c r="Y354" i="60"/>
  <c r="V354" i="60"/>
  <c r="X351" i="60"/>
  <c r="J351" i="60"/>
  <c r="W350" i="60"/>
  <c r="I348" i="60"/>
  <c r="P348" i="60" s="1"/>
  <c r="N352" i="60"/>
  <c r="AA352" i="60" s="1"/>
  <c r="W356" i="60"/>
  <c r="Z355" i="60"/>
  <c r="N355" i="60"/>
  <c r="AA355" i="60" s="1"/>
  <c r="I354" i="60"/>
  <c r="P354" i="60" s="1"/>
  <c r="Y352" i="60"/>
  <c r="V352" i="60"/>
  <c r="W348" i="60"/>
  <c r="Z352" i="60"/>
  <c r="AB356" i="60"/>
  <c r="V355" i="60"/>
  <c r="X352" i="60"/>
  <c r="J352" i="60"/>
  <c r="W351" i="60"/>
  <c r="AB348" i="60"/>
  <c r="X355" i="60"/>
  <c r="Z353" i="60"/>
  <c r="AB351" i="60"/>
  <c r="Y350" i="60"/>
  <c r="W346" i="60"/>
  <c r="I346" i="60"/>
  <c r="P346" i="60" s="1"/>
  <c r="J346" i="60"/>
  <c r="X346" i="60"/>
  <c r="V346" i="60"/>
  <c r="Y346" i="60"/>
  <c r="N346" i="60"/>
  <c r="V338" i="60"/>
  <c r="AB342" i="60"/>
  <c r="AA339" i="60"/>
  <c r="X338" i="60"/>
  <c r="J338" i="60"/>
  <c r="W337" i="60"/>
  <c r="Z336" i="60"/>
  <c r="N336" i="60"/>
  <c r="V333" i="60"/>
  <c r="AB339" i="60"/>
  <c r="Y338" i="60"/>
  <c r="AA342" i="60"/>
  <c r="W340" i="60"/>
  <c r="Z339" i="60"/>
  <c r="N339" i="60"/>
  <c r="I338" i="60"/>
  <c r="P338" i="60" s="1"/>
  <c r="AB337" i="60"/>
  <c r="Y336" i="60"/>
  <c r="V336" i="60"/>
  <c r="Y339" i="60"/>
  <c r="V339" i="60"/>
  <c r="Y342" i="60"/>
  <c r="V342" i="60"/>
  <c r="AA340" i="60"/>
  <c r="X339" i="60"/>
  <c r="J339" i="60"/>
  <c r="W338" i="60"/>
  <c r="Z337" i="60"/>
  <c r="N337" i="60"/>
  <c r="I336" i="60"/>
  <c r="P336" i="60" s="1"/>
  <c r="Y334" i="60"/>
  <c r="X342" i="60"/>
  <c r="I339" i="60"/>
  <c r="P339" i="60" s="1"/>
  <c r="AB338" i="60"/>
  <c r="Y337" i="60"/>
  <c r="V337" i="60"/>
  <c r="X337" i="60"/>
  <c r="J337" i="60"/>
  <c r="V332" i="60"/>
  <c r="Z338" i="60"/>
  <c r="W331" i="60"/>
  <c r="I331" i="60"/>
  <c r="P331" i="60" s="1"/>
  <c r="J331" i="60"/>
  <c r="X331" i="60"/>
  <c r="V331" i="60"/>
  <c r="Y331" i="60"/>
  <c r="N331" i="60"/>
  <c r="R348" i="60" l="1"/>
  <c r="T348" i="60"/>
  <c r="R350" i="60"/>
  <c r="T350" i="60"/>
  <c r="R355" i="60"/>
  <c r="T355" i="60"/>
  <c r="R356" i="60"/>
  <c r="T356" i="60"/>
  <c r="R346" i="60"/>
  <c r="T346" i="60"/>
  <c r="R351" i="60"/>
  <c r="T351" i="60"/>
  <c r="R349" i="60"/>
  <c r="T349" i="60"/>
  <c r="R354" i="60"/>
  <c r="T354" i="60"/>
  <c r="R347" i="60"/>
  <c r="T347" i="60"/>
  <c r="R357" i="60"/>
  <c r="T357" i="60"/>
  <c r="R353" i="60"/>
  <c r="T353" i="60"/>
  <c r="R352" i="60"/>
  <c r="T352" i="60"/>
  <c r="G348" i="61"/>
  <c r="G361" i="61" s="1"/>
  <c r="G375" i="61" s="1"/>
  <c r="G388" i="61" s="1"/>
  <c r="G401" i="61" s="1"/>
  <c r="G414" i="61" s="1"/>
  <c r="G427" i="61" s="1"/>
  <c r="G302" i="61"/>
  <c r="G315" i="61" s="1"/>
  <c r="G328" i="61" s="1"/>
  <c r="G341" i="61" s="1"/>
  <c r="G300" i="61"/>
  <c r="G313" i="61" s="1"/>
  <c r="G326" i="61" s="1"/>
  <c r="G340" i="61"/>
  <c r="G285" i="61"/>
  <c r="B317" i="60"/>
  <c r="C317" i="60"/>
  <c r="D317" i="60"/>
  <c r="E317" i="60"/>
  <c r="G317" i="60"/>
  <c r="H317" i="60"/>
  <c r="B318" i="60"/>
  <c r="C318" i="60"/>
  <c r="D318" i="60"/>
  <c r="E318" i="60"/>
  <c r="G318" i="60"/>
  <c r="H318" i="60"/>
  <c r="B319" i="60"/>
  <c r="C319" i="60"/>
  <c r="D319" i="60"/>
  <c r="E319" i="60"/>
  <c r="G319" i="60"/>
  <c r="H319" i="60"/>
  <c r="B320" i="60"/>
  <c r="C320" i="60"/>
  <c r="D320" i="60"/>
  <c r="E320" i="60"/>
  <c r="G320" i="60"/>
  <c r="H320" i="60"/>
  <c r="B321" i="60"/>
  <c r="C321" i="60"/>
  <c r="D321" i="60"/>
  <c r="E321" i="60"/>
  <c r="G321" i="60"/>
  <c r="H321" i="60"/>
  <c r="B322" i="60"/>
  <c r="C322" i="60"/>
  <c r="D322" i="60"/>
  <c r="E322" i="60"/>
  <c r="G322" i="60"/>
  <c r="H322" i="60"/>
  <c r="B323" i="60"/>
  <c r="C323" i="60"/>
  <c r="D323" i="60"/>
  <c r="E323" i="60"/>
  <c r="G323" i="60"/>
  <c r="H323" i="60"/>
  <c r="B324" i="60"/>
  <c r="C324" i="60"/>
  <c r="D324" i="60"/>
  <c r="E324" i="60"/>
  <c r="G324" i="60"/>
  <c r="H324" i="60"/>
  <c r="B325" i="60"/>
  <c r="C325" i="60"/>
  <c r="D325" i="60"/>
  <c r="E325" i="60"/>
  <c r="G325" i="60"/>
  <c r="H325" i="60"/>
  <c r="B326" i="60"/>
  <c r="C326" i="60"/>
  <c r="D326" i="60"/>
  <c r="E326" i="60"/>
  <c r="G326" i="60"/>
  <c r="H326" i="60"/>
  <c r="B327" i="60"/>
  <c r="C327" i="60"/>
  <c r="D327" i="60"/>
  <c r="E327" i="60"/>
  <c r="G327" i="60"/>
  <c r="H327" i="60"/>
  <c r="H316" i="60"/>
  <c r="G316" i="60"/>
  <c r="E316" i="60"/>
  <c r="C316" i="60"/>
  <c r="B316" i="60"/>
  <c r="B302" i="60"/>
  <c r="C302" i="60"/>
  <c r="D302" i="60"/>
  <c r="E302" i="60"/>
  <c r="G302" i="60"/>
  <c r="H302" i="60"/>
  <c r="B303" i="60"/>
  <c r="C303" i="60"/>
  <c r="D303" i="60"/>
  <c r="E303" i="60"/>
  <c r="G303" i="60"/>
  <c r="H303" i="60"/>
  <c r="B304" i="60"/>
  <c r="C304" i="60"/>
  <c r="D304" i="60"/>
  <c r="E304" i="60"/>
  <c r="G304" i="60"/>
  <c r="H304" i="60"/>
  <c r="B305" i="60"/>
  <c r="C305" i="60"/>
  <c r="D305" i="60"/>
  <c r="E305" i="60"/>
  <c r="G305" i="60"/>
  <c r="H305" i="60"/>
  <c r="B306" i="60"/>
  <c r="C306" i="60"/>
  <c r="D306" i="60"/>
  <c r="E306" i="60"/>
  <c r="G306" i="60"/>
  <c r="H306" i="60"/>
  <c r="B307" i="60"/>
  <c r="C307" i="60"/>
  <c r="D307" i="60"/>
  <c r="E307" i="60"/>
  <c r="G307" i="60"/>
  <c r="H307" i="60"/>
  <c r="B308" i="60"/>
  <c r="C308" i="60"/>
  <c r="D308" i="60"/>
  <c r="E308" i="60"/>
  <c r="G308" i="60"/>
  <c r="H308" i="60"/>
  <c r="B309" i="60"/>
  <c r="C309" i="60"/>
  <c r="D309" i="60"/>
  <c r="E309" i="60"/>
  <c r="G309" i="60"/>
  <c r="H309" i="60"/>
  <c r="B310" i="60"/>
  <c r="C310" i="60"/>
  <c r="D310" i="60"/>
  <c r="E310" i="60"/>
  <c r="G310" i="60"/>
  <c r="H310" i="60"/>
  <c r="B311" i="60"/>
  <c r="C311" i="60"/>
  <c r="D311" i="60"/>
  <c r="E311" i="60"/>
  <c r="G311" i="60"/>
  <c r="H311" i="60"/>
  <c r="B312" i="60"/>
  <c r="C312" i="60"/>
  <c r="D312" i="60"/>
  <c r="E312" i="60"/>
  <c r="G312" i="60"/>
  <c r="H312" i="60"/>
  <c r="H301" i="60"/>
  <c r="G301" i="60"/>
  <c r="E301" i="60"/>
  <c r="C301" i="60"/>
  <c r="B301" i="60"/>
  <c r="B287" i="60"/>
  <c r="C287" i="60"/>
  <c r="D287" i="60"/>
  <c r="E287" i="60"/>
  <c r="G287" i="60"/>
  <c r="H287" i="60"/>
  <c r="B288" i="60"/>
  <c r="C288" i="60"/>
  <c r="D288" i="60"/>
  <c r="E288" i="60"/>
  <c r="G288" i="60"/>
  <c r="H288" i="60"/>
  <c r="B289" i="60"/>
  <c r="C289" i="60"/>
  <c r="D289" i="60"/>
  <c r="E289" i="60"/>
  <c r="G289" i="60"/>
  <c r="H289" i="60"/>
  <c r="B290" i="60"/>
  <c r="C290" i="60"/>
  <c r="D290" i="60"/>
  <c r="E290" i="60"/>
  <c r="G290" i="60"/>
  <c r="H290" i="60"/>
  <c r="B291" i="60"/>
  <c r="C291" i="60"/>
  <c r="D291" i="60"/>
  <c r="E291" i="60"/>
  <c r="G291" i="60"/>
  <c r="H291" i="60"/>
  <c r="B292" i="60"/>
  <c r="C292" i="60"/>
  <c r="D292" i="60"/>
  <c r="E292" i="60"/>
  <c r="G292" i="60"/>
  <c r="H292" i="60"/>
  <c r="B293" i="60"/>
  <c r="C293" i="60"/>
  <c r="D293" i="60"/>
  <c r="E293" i="60"/>
  <c r="G293" i="60"/>
  <c r="H293" i="60"/>
  <c r="B294" i="60"/>
  <c r="C294" i="60"/>
  <c r="D294" i="60"/>
  <c r="E294" i="60"/>
  <c r="G294" i="60"/>
  <c r="H294" i="60"/>
  <c r="B295" i="60"/>
  <c r="C295" i="60"/>
  <c r="D295" i="60"/>
  <c r="E295" i="60"/>
  <c r="G295" i="60"/>
  <c r="H295" i="60"/>
  <c r="B296" i="60"/>
  <c r="C296" i="60"/>
  <c r="D296" i="60"/>
  <c r="E296" i="60"/>
  <c r="G296" i="60"/>
  <c r="H296" i="60"/>
  <c r="B297" i="60"/>
  <c r="C297" i="60"/>
  <c r="D297" i="60"/>
  <c r="E297" i="60"/>
  <c r="G297" i="60"/>
  <c r="H297" i="60"/>
  <c r="H286" i="60"/>
  <c r="G286" i="60"/>
  <c r="E286" i="60"/>
  <c r="C286" i="60"/>
  <c r="B286" i="60"/>
  <c r="B272" i="60"/>
  <c r="C272" i="60"/>
  <c r="D272" i="60"/>
  <c r="E272" i="60"/>
  <c r="G272" i="60"/>
  <c r="H272" i="60"/>
  <c r="B273" i="60"/>
  <c r="C273" i="60"/>
  <c r="D273" i="60"/>
  <c r="E273" i="60"/>
  <c r="G273" i="60"/>
  <c r="H273" i="60"/>
  <c r="B274" i="60"/>
  <c r="C274" i="60"/>
  <c r="D274" i="60"/>
  <c r="E274" i="60"/>
  <c r="G274" i="60"/>
  <c r="H274" i="60"/>
  <c r="B275" i="60"/>
  <c r="C275" i="60"/>
  <c r="D275" i="60"/>
  <c r="E275" i="60"/>
  <c r="G275" i="60"/>
  <c r="H275" i="60"/>
  <c r="B276" i="60"/>
  <c r="C276" i="60"/>
  <c r="D276" i="60"/>
  <c r="E276" i="60"/>
  <c r="G276" i="60"/>
  <c r="H276" i="60"/>
  <c r="B277" i="60"/>
  <c r="C277" i="60"/>
  <c r="D277" i="60"/>
  <c r="E277" i="60"/>
  <c r="G277" i="60"/>
  <c r="H277" i="60"/>
  <c r="B278" i="60"/>
  <c r="C278" i="60"/>
  <c r="D278" i="60"/>
  <c r="E278" i="60"/>
  <c r="G278" i="60"/>
  <c r="H278" i="60"/>
  <c r="B279" i="60"/>
  <c r="C279" i="60"/>
  <c r="D279" i="60"/>
  <c r="E279" i="60"/>
  <c r="G279" i="60"/>
  <c r="H279" i="60"/>
  <c r="B280" i="60"/>
  <c r="C280" i="60"/>
  <c r="D280" i="60"/>
  <c r="E280" i="60"/>
  <c r="G280" i="60"/>
  <c r="H280" i="60"/>
  <c r="B281" i="60"/>
  <c r="C281" i="60"/>
  <c r="D281" i="60"/>
  <c r="E281" i="60"/>
  <c r="G281" i="60"/>
  <c r="H281" i="60"/>
  <c r="B282" i="60"/>
  <c r="C282" i="60"/>
  <c r="D282" i="60"/>
  <c r="E282" i="60"/>
  <c r="G282" i="60"/>
  <c r="H282" i="60"/>
  <c r="B257" i="60"/>
  <c r="C257" i="60"/>
  <c r="D257" i="60"/>
  <c r="E257" i="60"/>
  <c r="G257" i="60"/>
  <c r="H257" i="60"/>
  <c r="B258" i="60"/>
  <c r="C258" i="60"/>
  <c r="D258" i="60"/>
  <c r="E258" i="60"/>
  <c r="G258" i="60"/>
  <c r="H258" i="60"/>
  <c r="B259" i="60"/>
  <c r="C259" i="60"/>
  <c r="D259" i="60"/>
  <c r="E259" i="60"/>
  <c r="G259" i="60"/>
  <c r="H259" i="60"/>
  <c r="B260" i="60"/>
  <c r="C260" i="60"/>
  <c r="D260" i="60"/>
  <c r="E260" i="60"/>
  <c r="G260" i="60"/>
  <c r="H260" i="60"/>
  <c r="B261" i="60"/>
  <c r="C261" i="60"/>
  <c r="D261" i="60"/>
  <c r="E261" i="60"/>
  <c r="G261" i="60"/>
  <c r="H261" i="60"/>
  <c r="B262" i="60"/>
  <c r="C262" i="60"/>
  <c r="D262" i="60"/>
  <c r="E262" i="60"/>
  <c r="G262" i="60"/>
  <c r="H262" i="60"/>
  <c r="B263" i="60"/>
  <c r="C263" i="60"/>
  <c r="D263" i="60"/>
  <c r="E263" i="60"/>
  <c r="G263" i="60"/>
  <c r="H263" i="60"/>
  <c r="B264" i="60"/>
  <c r="C264" i="60"/>
  <c r="D264" i="60"/>
  <c r="E264" i="60"/>
  <c r="G264" i="60"/>
  <c r="H264" i="60"/>
  <c r="B265" i="60"/>
  <c r="C265" i="60"/>
  <c r="D265" i="60"/>
  <c r="E265" i="60"/>
  <c r="G265" i="60"/>
  <c r="H265" i="60"/>
  <c r="B266" i="60"/>
  <c r="C266" i="60"/>
  <c r="D266" i="60"/>
  <c r="E266" i="60"/>
  <c r="G266" i="60"/>
  <c r="H266" i="60"/>
  <c r="B267" i="60"/>
  <c r="C267" i="60"/>
  <c r="D267" i="60"/>
  <c r="E267" i="60"/>
  <c r="G267" i="60"/>
  <c r="H267" i="60"/>
  <c r="B241" i="60"/>
  <c r="C241" i="60"/>
  <c r="D241" i="60"/>
  <c r="E241" i="60"/>
  <c r="G241" i="60"/>
  <c r="H241" i="60"/>
  <c r="B242" i="60"/>
  <c r="C242" i="60"/>
  <c r="D242" i="60"/>
  <c r="E242" i="60"/>
  <c r="G242" i="60"/>
  <c r="H242" i="60"/>
  <c r="B243" i="60"/>
  <c r="C243" i="60"/>
  <c r="D243" i="60"/>
  <c r="E243" i="60"/>
  <c r="G243" i="60"/>
  <c r="H243" i="60"/>
  <c r="B244" i="60"/>
  <c r="C244" i="60"/>
  <c r="D244" i="60"/>
  <c r="E244" i="60"/>
  <c r="G244" i="60"/>
  <c r="H244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B251" i="60"/>
  <c r="C251" i="60"/>
  <c r="D251" i="60"/>
  <c r="E251" i="60"/>
  <c r="G251" i="60"/>
  <c r="H251" i="60"/>
  <c r="N449" i="60"/>
  <c r="AA449" i="60" s="1"/>
  <c r="N434" i="60"/>
  <c r="AA434" i="60" s="1"/>
  <c r="N419" i="60"/>
  <c r="AA419" i="60" s="1"/>
  <c r="N404" i="60"/>
  <c r="AA404" i="60" s="1"/>
  <c r="N389" i="60"/>
  <c r="AA389" i="60" s="1"/>
  <c r="N374" i="60"/>
  <c r="AA374" i="60" s="1"/>
  <c r="N359" i="60"/>
  <c r="AA359" i="60" s="1"/>
  <c r="H271" i="60"/>
  <c r="G271" i="60"/>
  <c r="E271" i="60"/>
  <c r="C271" i="60"/>
  <c r="B271" i="60"/>
  <c r="H256" i="60"/>
  <c r="G256" i="60"/>
  <c r="E256" i="60"/>
  <c r="C256" i="60"/>
  <c r="B256" i="60"/>
  <c r="B240" i="60"/>
  <c r="H240" i="60"/>
  <c r="G240" i="60"/>
  <c r="E240" i="60"/>
  <c r="C240" i="60"/>
  <c r="B225" i="60"/>
  <c r="C225" i="60"/>
  <c r="E225" i="60"/>
  <c r="G225" i="60"/>
  <c r="H225" i="60"/>
  <c r="B226" i="60"/>
  <c r="C226" i="60"/>
  <c r="E226" i="60"/>
  <c r="G226" i="60"/>
  <c r="H226" i="60"/>
  <c r="B227" i="60"/>
  <c r="C227" i="60"/>
  <c r="E227" i="60"/>
  <c r="G227" i="60"/>
  <c r="H227" i="60"/>
  <c r="B228" i="60"/>
  <c r="C228" i="60"/>
  <c r="E228" i="60"/>
  <c r="G228" i="60"/>
  <c r="H228" i="60"/>
  <c r="B229" i="60"/>
  <c r="C229" i="60"/>
  <c r="E229" i="60"/>
  <c r="G229" i="60"/>
  <c r="H229" i="60"/>
  <c r="B230" i="60"/>
  <c r="C230" i="60"/>
  <c r="E230" i="60"/>
  <c r="G230" i="60"/>
  <c r="H230" i="60"/>
  <c r="B231" i="60"/>
  <c r="C231" i="60"/>
  <c r="E231" i="60"/>
  <c r="G231" i="60"/>
  <c r="H231" i="60"/>
  <c r="B232" i="60"/>
  <c r="C232" i="60"/>
  <c r="E232" i="60"/>
  <c r="G232" i="60"/>
  <c r="H232" i="60"/>
  <c r="B233" i="60"/>
  <c r="C233" i="60"/>
  <c r="E233" i="60"/>
  <c r="G233" i="60"/>
  <c r="H233" i="60"/>
  <c r="B234" i="60"/>
  <c r="C234" i="60"/>
  <c r="E234" i="60"/>
  <c r="G234" i="60"/>
  <c r="H234" i="60"/>
  <c r="B235" i="60"/>
  <c r="C235" i="60"/>
  <c r="E235" i="60"/>
  <c r="G235" i="60"/>
  <c r="H235" i="60"/>
  <c r="H224" i="60"/>
  <c r="G224" i="60"/>
  <c r="E224" i="60"/>
  <c r="C224" i="60"/>
  <c r="B224" i="60"/>
  <c r="B210" i="60"/>
  <c r="B211" i="60"/>
  <c r="B212" i="60"/>
  <c r="B213" i="60"/>
  <c r="B214" i="60"/>
  <c r="B215" i="60"/>
  <c r="B216" i="60"/>
  <c r="B217" i="60"/>
  <c r="B218" i="60"/>
  <c r="B219" i="60"/>
  <c r="B220" i="60"/>
  <c r="C210" i="60"/>
  <c r="E210" i="60"/>
  <c r="G210" i="60"/>
  <c r="H210" i="60"/>
  <c r="C211" i="60"/>
  <c r="E211" i="60"/>
  <c r="G211" i="60"/>
  <c r="H211" i="60"/>
  <c r="C212" i="60"/>
  <c r="E212" i="60"/>
  <c r="G212" i="60"/>
  <c r="H212" i="60"/>
  <c r="C213" i="60"/>
  <c r="E213" i="60"/>
  <c r="G213" i="60"/>
  <c r="H213" i="60"/>
  <c r="C214" i="60"/>
  <c r="E214" i="60"/>
  <c r="G214" i="60"/>
  <c r="H214" i="60"/>
  <c r="C215" i="60"/>
  <c r="E215" i="60"/>
  <c r="G215" i="60"/>
  <c r="H215" i="60"/>
  <c r="C216" i="60"/>
  <c r="E216" i="60"/>
  <c r="G216" i="60"/>
  <c r="H216" i="60"/>
  <c r="C217" i="60"/>
  <c r="E217" i="60"/>
  <c r="G217" i="60"/>
  <c r="H217" i="60"/>
  <c r="C218" i="60"/>
  <c r="E218" i="60"/>
  <c r="G218" i="60"/>
  <c r="H218" i="60"/>
  <c r="C219" i="60"/>
  <c r="E219" i="60"/>
  <c r="G219" i="60"/>
  <c r="H219" i="60"/>
  <c r="C220" i="60"/>
  <c r="E220" i="60"/>
  <c r="G220" i="60"/>
  <c r="H220" i="60"/>
  <c r="H209" i="60"/>
  <c r="G209" i="60"/>
  <c r="E209" i="60"/>
  <c r="C209" i="60"/>
  <c r="B209" i="60"/>
  <c r="B195" i="60"/>
  <c r="C195" i="60"/>
  <c r="E195" i="60"/>
  <c r="G195" i="60"/>
  <c r="H195" i="60"/>
  <c r="B196" i="60"/>
  <c r="C196" i="60"/>
  <c r="E196" i="60"/>
  <c r="G196" i="60"/>
  <c r="H196" i="60"/>
  <c r="B197" i="60"/>
  <c r="C197" i="60"/>
  <c r="E197" i="60"/>
  <c r="G197" i="60"/>
  <c r="H197" i="60"/>
  <c r="B198" i="60"/>
  <c r="C198" i="60"/>
  <c r="E198" i="60"/>
  <c r="G198" i="60"/>
  <c r="H198" i="60"/>
  <c r="B199" i="60"/>
  <c r="C199" i="60"/>
  <c r="E199" i="60"/>
  <c r="G199" i="60"/>
  <c r="H199" i="60"/>
  <c r="B200" i="60"/>
  <c r="C200" i="60"/>
  <c r="E200" i="60"/>
  <c r="G200" i="60"/>
  <c r="H200" i="60"/>
  <c r="B201" i="60"/>
  <c r="C201" i="60"/>
  <c r="E201" i="60"/>
  <c r="G201" i="60"/>
  <c r="H201" i="60"/>
  <c r="B202" i="60"/>
  <c r="C202" i="60"/>
  <c r="E202" i="60"/>
  <c r="G202" i="60"/>
  <c r="H202" i="60"/>
  <c r="B203" i="60"/>
  <c r="C203" i="60"/>
  <c r="E203" i="60"/>
  <c r="G203" i="60"/>
  <c r="H203" i="60"/>
  <c r="B204" i="60"/>
  <c r="C204" i="60"/>
  <c r="E204" i="60"/>
  <c r="G204" i="60"/>
  <c r="H204" i="60"/>
  <c r="B205" i="60"/>
  <c r="C205" i="60"/>
  <c r="E205" i="60"/>
  <c r="G205" i="60"/>
  <c r="H205" i="60"/>
  <c r="H194" i="60"/>
  <c r="G194" i="60"/>
  <c r="E194" i="60"/>
  <c r="C194" i="60"/>
  <c r="B194" i="60"/>
  <c r="B180" i="60"/>
  <c r="C180" i="60"/>
  <c r="E180" i="60"/>
  <c r="G180" i="60"/>
  <c r="H180" i="60"/>
  <c r="B181" i="60"/>
  <c r="C181" i="60"/>
  <c r="E181" i="60"/>
  <c r="G181" i="60"/>
  <c r="H181" i="60"/>
  <c r="B182" i="60"/>
  <c r="C182" i="60"/>
  <c r="E182" i="60"/>
  <c r="G182" i="60"/>
  <c r="H182" i="60"/>
  <c r="B183" i="60"/>
  <c r="C183" i="60"/>
  <c r="E183" i="60"/>
  <c r="G183" i="60"/>
  <c r="H183" i="60"/>
  <c r="B184" i="60"/>
  <c r="C184" i="60"/>
  <c r="E184" i="60"/>
  <c r="G184" i="60"/>
  <c r="H184" i="60"/>
  <c r="B185" i="60"/>
  <c r="C185" i="60"/>
  <c r="E185" i="60"/>
  <c r="G185" i="60"/>
  <c r="H185" i="60"/>
  <c r="B186" i="60"/>
  <c r="C186" i="60"/>
  <c r="E186" i="60"/>
  <c r="G186" i="60"/>
  <c r="H186" i="60"/>
  <c r="B187" i="60"/>
  <c r="C187" i="60"/>
  <c r="E187" i="60"/>
  <c r="G187" i="60"/>
  <c r="H187" i="60"/>
  <c r="B188" i="60"/>
  <c r="C188" i="60"/>
  <c r="E188" i="60"/>
  <c r="G188" i="60"/>
  <c r="H188" i="60"/>
  <c r="B189" i="60"/>
  <c r="C189" i="60"/>
  <c r="E189" i="60"/>
  <c r="G189" i="60"/>
  <c r="H189" i="60"/>
  <c r="B190" i="60"/>
  <c r="C190" i="60"/>
  <c r="E190" i="60"/>
  <c r="G190" i="60"/>
  <c r="H190" i="60"/>
  <c r="H179" i="60"/>
  <c r="G179" i="60"/>
  <c r="E179" i="60"/>
  <c r="C179" i="60"/>
  <c r="B179" i="60"/>
  <c r="BG239" i="60"/>
  <c r="BH239" i="60" s="1"/>
  <c r="BI239" i="60" s="1"/>
  <c r="BJ239" i="60" s="1"/>
  <c r="BK239" i="60" s="1"/>
  <c r="BL239" i="60" s="1"/>
  <c r="BM239" i="60" s="1"/>
  <c r="BN239" i="60" s="1"/>
  <c r="BO239" i="60" s="1"/>
  <c r="BP239" i="60" s="1"/>
  <c r="BQ239" i="60" s="1"/>
  <c r="BE239" i="60"/>
  <c r="BG223" i="60"/>
  <c r="BH223" i="60" s="1"/>
  <c r="BI223" i="60" s="1"/>
  <c r="BJ223" i="60" s="1"/>
  <c r="BK223" i="60" s="1"/>
  <c r="BL223" i="60" s="1"/>
  <c r="BM223" i="60" s="1"/>
  <c r="BN223" i="60" s="1"/>
  <c r="BO223" i="60" s="1"/>
  <c r="BP223" i="60" s="1"/>
  <c r="BQ223" i="60" s="1"/>
  <c r="BE223" i="60"/>
  <c r="E222" i="60"/>
  <c r="BG208" i="60"/>
  <c r="BH208" i="60" s="1"/>
  <c r="BI208" i="60" s="1"/>
  <c r="BJ208" i="60" s="1"/>
  <c r="BK208" i="60" s="1"/>
  <c r="BL208" i="60" s="1"/>
  <c r="BM208" i="60" s="1"/>
  <c r="BN208" i="60" s="1"/>
  <c r="BO208" i="60" s="1"/>
  <c r="BP208" i="60" s="1"/>
  <c r="BQ208" i="60" s="1"/>
  <c r="BE208" i="60"/>
  <c r="E207" i="60"/>
  <c r="E192" i="60"/>
  <c r="B165" i="60"/>
  <c r="C165" i="60"/>
  <c r="E165" i="60"/>
  <c r="G165" i="60"/>
  <c r="H165" i="60"/>
  <c r="B166" i="60"/>
  <c r="C166" i="60"/>
  <c r="E166" i="60"/>
  <c r="G166" i="60"/>
  <c r="H166" i="60"/>
  <c r="B167" i="60"/>
  <c r="C167" i="60"/>
  <c r="E167" i="60"/>
  <c r="G167" i="60"/>
  <c r="H167" i="60"/>
  <c r="B168" i="60"/>
  <c r="C168" i="60"/>
  <c r="E168" i="60"/>
  <c r="G168" i="60"/>
  <c r="H168" i="60"/>
  <c r="B169" i="60"/>
  <c r="C169" i="60"/>
  <c r="E169" i="60"/>
  <c r="G169" i="60"/>
  <c r="H169" i="60"/>
  <c r="B170" i="60"/>
  <c r="C170" i="60"/>
  <c r="E170" i="60"/>
  <c r="G170" i="60"/>
  <c r="H170" i="60"/>
  <c r="B171" i="60"/>
  <c r="C171" i="60"/>
  <c r="E171" i="60"/>
  <c r="G171" i="60"/>
  <c r="H171" i="60"/>
  <c r="B172" i="60"/>
  <c r="C172" i="60"/>
  <c r="E172" i="60"/>
  <c r="G172" i="60"/>
  <c r="H172" i="60"/>
  <c r="B173" i="60"/>
  <c r="C173" i="60"/>
  <c r="E173" i="60"/>
  <c r="G173" i="60"/>
  <c r="H173" i="60"/>
  <c r="B174" i="60"/>
  <c r="C174" i="60"/>
  <c r="E174" i="60"/>
  <c r="G174" i="60"/>
  <c r="H174" i="60"/>
  <c r="B175" i="60"/>
  <c r="C175" i="60"/>
  <c r="E175" i="60"/>
  <c r="G175" i="60"/>
  <c r="H175" i="60"/>
  <c r="H164" i="60"/>
  <c r="G164" i="60"/>
  <c r="E164" i="60"/>
  <c r="C164" i="60"/>
  <c r="B164" i="60"/>
  <c r="BG178" i="60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Q178" i="60" s="1"/>
  <c r="BE178" i="60"/>
  <c r="E177" i="60"/>
  <c r="B150" i="60"/>
  <c r="C150" i="60"/>
  <c r="E150" i="60"/>
  <c r="G150" i="60"/>
  <c r="H150" i="60"/>
  <c r="B151" i="60"/>
  <c r="C151" i="60"/>
  <c r="E151" i="60"/>
  <c r="G151" i="60"/>
  <c r="H151" i="60"/>
  <c r="B152" i="60"/>
  <c r="C152" i="60"/>
  <c r="E152" i="60"/>
  <c r="G152" i="60"/>
  <c r="H152" i="60"/>
  <c r="B153" i="60"/>
  <c r="C153" i="60"/>
  <c r="E153" i="60"/>
  <c r="G153" i="60"/>
  <c r="H153" i="60"/>
  <c r="B154" i="60"/>
  <c r="C154" i="60"/>
  <c r="E154" i="60"/>
  <c r="G154" i="60"/>
  <c r="H154" i="60"/>
  <c r="B155" i="60"/>
  <c r="C155" i="60"/>
  <c r="E155" i="60"/>
  <c r="G155" i="60"/>
  <c r="H155" i="60"/>
  <c r="B156" i="60"/>
  <c r="C156" i="60"/>
  <c r="E156" i="60"/>
  <c r="G156" i="60"/>
  <c r="H156" i="60"/>
  <c r="B157" i="60"/>
  <c r="C157" i="60"/>
  <c r="E157" i="60"/>
  <c r="G157" i="60"/>
  <c r="H157" i="60"/>
  <c r="B158" i="60"/>
  <c r="C158" i="60"/>
  <c r="E158" i="60"/>
  <c r="G158" i="60"/>
  <c r="H158" i="60"/>
  <c r="B159" i="60"/>
  <c r="C159" i="60"/>
  <c r="E159" i="60"/>
  <c r="G159" i="60"/>
  <c r="H159" i="60"/>
  <c r="B160" i="60"/>
  <c r="C160" i="60"/>
  <c r="E160" i="60"/>
  <c r="G160" i="60"/>
  <c r="H160" i="60"/>
  <c r="H149" i="60"/>
  <c r="G149" i="60"/>
  <c r="E149" i="60"/>
  <c r="C149" i="60"/>
  <c r="B149" i="60"/>
  <c r="BG163" i="60"/>
  <c r="BH163" i="60" s="1"/>
  <c r="BI163" i="60" s="1"/>
  <c r="BJ163" i="60" s="1"/>
  <c r="BK163" i="60" s="1"/>
  <c r="BL163" i="60" s="1"/>
  <c r="BM163" i="60" s="1"/>
  <c r="BN163" i="60" s="1"/>
  <c r="BO163" i="60" s="1"/>
  <c r="BP163" i="60" s="1"/>
  <c r="BQ163" i="60" s="1"/>
  <c r="BE163" i="60"/>
  <c r="E162" i="60"/>
  <c r="BG148" i="60"/>
  <c r="BH148" i="60" s="1"/>
  <c r="BI148" i="60" s="1"/>
  <c r="BJ148" i="60" s="1"/>
  <c r="BK148" i="60" s="1"/>
  <c r="BL148" i="60" s="1"/>
  <c r="BM148" i="60" s="1"/>
  <c r="BN148" i="60" s="1"/>
  <c r="BO148" i="60" s="1"/>
  <c r="BP148" i="60" s="1"/>
  <c r="BQ148" i="60" s="1"/>
  <c r="BE148" i="60"/>
  <c r="E147" i="60"/>
  <c r="B135" i="60"/>
  <c r="C135" i="60"/>
  <c r="E135" i="60"/>
  <c r="G135" i="60"/>
  <c r="H135" i="60"/>
  <c r="B136" i="60"/>
  <c r="C136" i="60"/>
  <c r="E136" i="60"/>
  <c r="G136" i="60"/>
  <c r="H136" i="60"/>
  <c r="B137" i="60"/>
  <c r="C137" i="60"/>
  <c r="E137" i="60"/>
  <c r="G137" i="60"/>
  <c r="H137" i="60"/>
  <c r="B138" i="60"/>
  <c r="C138" i="60"/>
  <c r="E138" i="60"/>
  <c r="G138" i="60"/>
  <c r="H138" i="60"/>
  <c r="B139" i="60"/>
  <c r="C139" i="60"/>
  <c r="E139" i="60"/>
  <c r="G139" i="60"/>
  <c r="H139" i="60"/>
  <c r="B140" i="60"/>
  <c r="C140" i="60"/>
  <c r="E140" i="60"/>
  <c r="G140" i="60"/>
  <c r="H140" i="60"/>
  <c r="B141" i="60"/>
  <c r="C141" i="60"/>
  <c r="E141" i="60"/>
  <c r="G141" i="60"/>
  <c r="H141" i="60"/>
  <c r="B142" i="60"/>
  <c r="C142" i="60"/>
  <c r="E142" i="60"/>
  <c r="G142" i="60"/>
  <c r="H142" i="60"/>
  <c r="B143" i="60"/>
  <c r="C143" i="60"/>
  <c r="E143" i="60"/>
  <c r="G143" i="60"/>
  <c r="H143" i="60"/>
  <c r="B144" i="60"/>
  <c r="C144" i="60"/>
  <c r="E144" i="60"/>
  <c r="G144" i="60"/>
  <c r="H144" i="60"/>
  <c r="B145" i="60"/>
  <c r="C145" i="60"/>
  <c r="E145" i="60"/>
  <c r="G145" i="60"/>
  <c r="H145" i="60"/>
  <c r="H134" i="60"/>
  <c r="G134" i="60"/>
  <c r="E134" i="60"/>
  <c r="C134" i="60"/>
  <c r="B134" i="60"/>
  <c r="BG133" i="60"/>
  <c r="BH133" i="60" s="1"/>
  <c r="BI133" i="60" s="1"/>
  <c r="BJ133" i="60" s="1"/>
  <c r="BK133" i="60" s="1"/>
  <c r="BL133" i="60" s="1"/>
  <c r="BM133" i="60" s="1"/>
  <c r="BN133" i="60" s="1"/>
  <c r="BO133" i="60" s="1"/>
  <c r="BP133" i="60" s="1"/>
  <c r="BQ133" i="60" s="1"/>
  <c r="BE133" i="60"/>
  <c r="N132" i="60"/>
  <c r="E132" i="60"/>
  <c r="B120" i="60"/>
  <c r="C120" i="60"/>
  <c r="E120" i="60"/>
  <c r="G120" i="60"/>
  <c r="H120" i="60"/>
  <c r="B121" i="60"/>
  <c r="C121" i="60"/>
  <c r="E121" i="60"/>
  <c r="G121" i="60"/>
  <c r="H121" i="60"/>
  <c r="B122" i="60"/>
  <c r="C122" i="60"/>
  <c r="E122" i="60"/>
  <c r="G122" i="60"/>
  <c r="H122" i="60"/>
  <c r="B123" i="60"/>
  <c r="C123" i="60"/>
  <c r="E123" i="60"/>
  <c r="G123" i="60"/>
  <c r="H123" i="60"/>
  <c r="B124" i="60"/>
  <c r="C124" i="60"/>
  <c r="E124" i="60"/>
  <c r="G124" i="60"/>
  <c r="H124" i="60"/>
  <c r="B125" i="60"/>
  <c r="C125" i="60"/>
  <c r="E125" i="60"/>
  <c r="G125" i="60"/>
  <c r="H125" i="60"/>
  <c r="B126" i="60"/>
  <c r="C126" i="60"/>
  <c r="E126" i="60"/>
  <c r="G126" i="60"/>
  <c r="H126" i="60"/>
  <c r="B127" i="60"/>
  <c r="C127" i="60"/>
  <c r="E127" i="60"/>
  <c r="G127" i="60"/>
  <c r="H127" i="60"/>
  <c r="B128" i="60"/>
  <c r="C128" i="60"/>
  <c r="E128" i="60"/>
  <c r="G128" i="60"/>
  <c r="H128" i="60"/>
  <c r="B129" i="60"/>
  <c r="C129" i="60"/>
  <c r="E129" i="60"/>
  <c r="G129" i="60"/>
  <c r="H129" i="60"/>
  <c r="B130" i="60"/>
  <c r="C130" i="60"/>
  <c r="E130" i="60"/>
  <c r="G130" i="60"/>
  <c r="H130" i="60"/>
  <c r="H119" i="60"/>
  <c r="G119" i="60"/>
  <c r="E119" i="60"/>
  <c r="C119" i="60"/>
  <c r="B119" i="60"/>
  <c r="BG118" i="60"/>
  <c r="BH118" i="60" s="1"/>
  <c r="BI118" i="60" s="1"/>
  <c r="BJ118" i="60" s="1"/>
  <c r="BK118" i="60" s="1"/>
  <c r="BL118" i="60" s="1"/>
  <c r="BM118" i="60" s="1"/>
  <c r="BN118" i="60" s="1"/>
  <c r="BO118" i="60" s="1"/>
  <c r="BP118" i="60" s="1"/>
  <c r="BQ118" i="60" s="1"/>
  <c r="BE118" i="60"/>
  <c r="E117" i="60"/>
  <c r="B105" i="60"/>
  <c r="C105" i="60"/>
  <c r="E105" i="60"/>
  <c r="G105" i="60"/>
  <c r="H105" i="60"/>
  <c r="B106" i="60"/>
  <c r="C106" i="60"/>
  <c r="E106" i="60"/>
  <c r="G106" i="60"/>
  <c r="H106" i="60"/>
  <c r="B107" i="60"/>
  <c r="C107" i="60"/>
  <c r="E107" i="60"/>
  <c r="G107" i="60"/>
  <c r="H107" i="60"/>
  <c r="B108" i="60"/>
  <c r="C108" i="60"/>
  <c r="E108" i="60"/>
  <c r="G108" i="60"/>
  <c r="H108" i="60"/>
  <c r="B109" i="60"/>
  <c r="C109" i="60"/>
  <c r="E109" i="60"/>
  <c r="G109" i="60"/>
  <c r="H109" i="60"/>
  <c r="B110" i="60"/>
  <c r="C110" i="60"/>
  <c r="E110" i="60"/>
  <c r="G110" i="60"/>
  <c r="H110" i="60"/>
  <c r="B111" i="60"/>
  <c r="C111" i="60"/>
  <c r="E111" i="60"/>
  <c r="G111" i="60"/>
  <c r="H111" i="60"/>
  <c r="B112" i="60"/>
  <c r="C112" i="60"/>
  <c r="E112" i="60"/>
  <c r="G112" i="60"/>
  <c r="H112" i="60"/>
  <c r="B113" i="60"/>
  <c r="C113" i="60"/>
  <c r="E113" i="60"/>
  <c r="G113" i="60"/>
  <c r="H113" i="60"/>
  <c r="B114" i="60"/>
  <c r="C114" i="60"/>
  <c r="E114" i="60"/>
  <c r="G114" i="60"/>
  <c r="H114" i="60"/>
  <c r="B115" i="60"/>
  <c r="C115" i="60"/>
  <c r="E115" i="60"/>
  <c r="G115" i="60"/>
  <c r="H115" i="60"/>
  <c r="H104" i="60"/>
  <c r="G104" i="60"/>
  <c r="E104" i="60"/>
  <c r="C104" i="60"/>
  <c r="BG103" i="60"/>
  <c r="BH103" i="60" s="1"/>
  <c r="BI103" i="60" s="1"/>
  <c r="BJ103" i="60" s="1"/>
  <c r="BK103" i="60" s="1"/>
  <c r="BL103" i="60" s="1"/>
  <c r="BM103" i="60" s="1"/>
  <c r="BN103" i="60" s="1"/>
  <c r="BO103" i="60" s="1"/>
  <c r="BP103" i="60" s="1"/>
  <c r="BQ103" i="60" s="1"/>
  <c r="BE103" i="60"/>
  <c r="E102" i="60"/>
  <c r="B104" i="60"/>
  <c r="B90" i="60"/>
  <c r="C90" i="60"/>
  <c r="E90" i="60"/>
  <c r="G90" i="60"/>
  <c r="H90" i="60"/>
  <c r="B91" i="60"/>
  <c r="C91" i="60"/>
  <c r="E91" i="60"/>
  <c r="G91" i="60"/>
  <c r="H91" i="60"/>
  <c r="B92" i="60"/>
  <c r="C92" i="60"/>
  <c r="E92" i="60"/>
  <c r="G92" i="60"/>
  <c r="H92" i="60"/>
  <c r="B93" i="60"/>
  <c r="C93" i="60"/>
  <c r="E93" i="60"/>
  <c r="G93" i="60"/>
  <c r="H93" i="60"/>
  <c r="B94" i="60"/>
  <c r="C94" i="60"/>
  <c r="E94" i="60"/>
  <c r="G94" i="60"/>
  <c r="H94" i="60"/>
  <c r="B95" i="60"/>
  <c r="C95" i="60"/>
  <c r="E95" i="60"/>
  <c r="G95" i="60"/>
  <c r="H95" i="60"/>
  <c r="B96" i="60"/>
  <c r="C96" i="60"/>
  <c r="E96" i="60"/>
  <c r="G96" i="60"/>
  <c r="H96" i="60"/>
  <c r="B97" i="60"/>
  <c r="C97" i="60"/>
  <c r="E97" i="60"/>
  <c r="G97" i="60"/>
  <c r="H97" i="60"/>
  <c r="B98" i="60"/>
  <c r="C98" i="60"/>
  <c r="E98" i="60"/>
  <c r="G98" i="60"/>
  <c r="H98" i="60"/>
  <c r="B99" i="60"/>
  <c r="C99" i="60"/>
  <c r="E99" i="60"/>
  <c r="G99" i="60"/>
  <c r="H99" i="60"/>
  <c r="B100" i="60"/>
  <c r="C100" i="60"/>
  <c r="E100" i="60"/>
  <c r="G100" i="60"/>
  <c r="H100" i="60"/>
  <c r="B89" i="60"/>
  <c r="H89" i="60"/>
  <c r="G89" i="60"/>
  <c r="E89" i="60"/>
  <c r="C89" i="60"/>
  <c r="BG88" i="60"/>
  <c r="BH88" i="60" s="1"/>
  <c r="BI88" i="60" s="1"/>
  <c r="BJ88" i="60" s="1"/>
  <c r="BK88" i="60" s="1"/>
  <c r="BL88" i="60" s="1"/>
  <c r="BM88" i="60" s="1"/>
  <c r="BN88" i="60" s="1"/>
  <c r="BO88" i="60" s="1"/>
  <c r="BP88" i="60" s="1"/>
  <c r="BQ88" i="60" s="1"/>
  <c r="BE88" i="60"/>
  <c r="E87" i="60"/>
  <c r="B75" i="60"/>
  <c r="C75" i="60"/>
  <c r="E75" i="60"/>
  <c r="G75" i="60"/>
  <c r="H75" i="60"/>
  <c r="B76" i="60"/>
  <c r="C76" i="60"/>
  <c r="E76" i="60"/>
  <c r="G76" i="60"/>
  <c r="H76" i="60"/>
  <c r="B77" i="60"/>
  <c r="C77" i="60"/>
  <c r="E77" i="60"/>
  <c r="G77" i="60"/>
  <c r="H77" i="60"/>
  <c r="B78" i="60"/>
  <c r="C78" i="60"/>
  <c r="E78" i="60"/>
  <c r="G78" i="60"/>
  <c r="H78" i="60"/>
  <c r="B79" i="60"/>
  <c r="C79" i="60"/>
  <c r="E79" i="60"/>
  <c r="G79" i="60"/>
  <c r="H79" i="60"/>
  <c r="B80" i="60"/>
  <c r="C80" i="60"/>
  <c r="E80" i="60"/>
  <c r="G80" i="60"/>
  <c r="H80" i="60"/>
  <c r="B81" i="60"/>
  <c r="C81" i="60"/>
  <c r="E81" i="60"/>
  <c r="G81" i="60"/>
  <c r="H81" i="60"/>
  <c r="B82" i="60"/>
  <c r="C82" i="60"/>
  <c r="E82" i="60"/>
  <c r="G82" i="60"/>
  <c r="H82" i="60"/>
  <c r="B83" i="60"/>
  <c r="C83" i="60"/>
  <c r="E83" i="60"/>
  <c r="G83" i="60"/>
  <c r="H83" i="60"/>
  <c r="B84" i="60"/>
  <c r="C84" i="60"/>
  <c r="E84" i="60"/>
  <c r="G84" i="60"/>
  <c r="H84" i="60"/>
  <c r="B85" i="60"/>
  <c r="C85" i="60"/>
  <c r="E85" i="60"/>
  <c r="G85" i="60"/>
  <c r="H85" i="60"/>
  <c r="B74" i="60"/>
  <c r="H74" i="60"/>
  <c r="G74" i="60"/>
  <c r="E74" i="60"/>
  <c r="C74" i="60"/>
  <c r="BG73" i="60"/>
  <c r="BH73" i="60" s="1"/>
  <c r="BI73" i="60" s="1"/>
  <c r="BJ73" i="60" s="1"/>
  <c r="BK73" i="60" s="1"/>
  <c r="BL73" i="60" s="1"/>
  <c r="BM73" i="60" s="1"/>
  <c r="BN73" i="60" s="1"/>
  <c r="BO73" i="60" s="1"/>
  <c r="BP73" i="60" s="1"/>
  <c r="BQ73" i="60" s="1"/>
  <c r="BE73" i="60"/>
  <c r="E72" i="60"/>
  <c r="C60" i="60"/>
  <c r="E60" i="60"/>
  <c r="G60" i="60"/>
  <c r="H60" i="60"/>
  <c r="C61" i="60"/>
  <c r="E61" i="60"/>
  <c r="G61" i="60"/>
  <c r="H61" i="60"/>
  <c r="C62" i="60"/>
  <c r="E62" i="60"/>
  <c r="G62" i="60"/>
  <c r="H62" i="60"/>
  <c r="C63" i="60"/>
  <c r="E63" i="60"/>
  <c r="G63" i="60"/>
  <c r="H63" i="60"/>
  <c r="C64" i="60"/>
  <c r="E64" i="60"/>
  <c r="G64" i="60"/>
  <c r="H64" i="60"/>
  <c r="C65" i="60"/>
  <c r="E65" i="60"/>
  <c r="G65" i="60"/>
  <c r="H65" i="60"/>
  <c r="C66" i="60"/>
  <c r="E66" i="60"/>
  <c r="G66" i="60"/>
  <c r="H66" i="60"/>
  <c r="C67" i="60"/>
  <c r="E67" i="60"/>
  <c r="G67" i="60"/>
  <c r="H67" i="60"/>
  <c r="C68" i="60"/>
  <c r="E68" i="60"/>
  <c r="G68" i="60"/>
  <c r="H68" i="60"/>
  <c r="C69" i="60"/>
  <c r="E69" i="60"/>
  <c r="G69" i="60"/>
  <c r="H69" i="60"/>
  <c r="C70" i="60"/>
  <c r="E70" i="60"/>
  <c r="G70" i="60"/>
  <c r="H70" i="60"/>
  <c r="B60" i="60"/>
  <c r="B61" i="60"/>
  <c r="B62" i="60"/>
  <c r="B63" i="60"/>
  <c r="B64" i="60"/>
  <c r="B65" i="60"/>
  <c r="B66" i="60"/>
  <c r="B67" i="60"/>
  <c r="B68" i="60"/>
  <c r="B69" i="60"/>
  <c r="B70" i="60"/>
  <c r="B59" i="60"/>
  <c r="H59" i="60"/>
  <c r="G59" i="60"/>
  <c r="E59" i="60"/>
  <c r="C59" i="60"/>
  <c r="B45" i="60"/>
  <c r="B46" i="60"/>
  <c r="B47" i="60"/>
  <c r="B48" i="60"/>
  <c r="B49" i="60"/>
  <c r="B50" i="60"/>
  <c r="B51" i="60"/>
  <c r="B52" i="60"/>
  <c r="B53" i="60"/>
  <c r="B54" i="60"/>
  <c r="B55" i="60"/>
  <c r="B44" i="60"/>
  <c r="C45" i="60"/>
  <c r="E45" i="60"/>
  <c r="G45" i="60"/>
  <c r="H45" i="60"/>
  <c r="C46" i="60"/>
  <c r="E46" i="60"/>
  <c r="G46" i="60"/>
  <c r="H46" i="60"/>
  <c r="C47" i="60"/>
  <c r="E47" i="60"/>
  <c r="G47" i="60"/>
  <c r="H47" i="60"/>
  <c r="C48" i="60"/>
  <c r="E48" i="60"/>
  <c r="G48" i="60"/>
  <c r="H48" i="60"/>
  <c r="C49" i="60"/>
  <c r="E49" i="60"/>
  <c r="G49" i="60"/>
  <c r="H49" i="60"/>
  <c r="C50" i="60"/>
  <c r="E50" i="60"/>
  <c r="G50" i="60"/>
  <c r="H50" i="60"/>
  <c r="C51" i="60"/>
  <c r="E51" i="60"/>
  <c r="G51" i="60"/>
  <c r="H51" i="60"/>
  <c r="C52" i="60"/>
  <c r="E52" i="60"/>
  <c r="G52" i="60"/>
  <c r="H52" i="60"/>
  <c r="C53" i="60"/>
  <c r="E53" i="60"/>
  <c r="G53" i="60"/>
  <c r="H53" i="60"/>
  <c r="C54" i="60"/>
  <c r="E54" i="60"/>
  <c r="G54" i="60"/>
  <c r="H54" i="60"/>
  <c r="C55" i="60"/>
  <c r="E55" i="60"/>
  <c r="G55" i="60"/>
  <c r="H55" i="60"/>
  <c r="H44" i="60"/>
  <c r="G44" i="60"/>
  <c r="E44" i="60"/>
  <c r="C44" i="60"/>
  <c r="B30" i="60"/>
  <c r="C30" i="60"/>
  <c r="E30" i="60"/>
  <c r="F30" i="60"/>
  <c r="F45" i="60" s="1"/>
  <c r="F60" i="60" s="1"/>
  <c r="F75" i="60" s="1"/>
  <c r="F90" i="60" s="1"/>
  <c r="F105" i="60" s="1"/>
  <c r="G30" i="60"/>
  <c r="H30" i="60"/>
  <c r="B31" i="60"/>
  <c r="C31" i="60"/>
  <c r="E31" i="60"/>
  <c r="F31" i="60"/>
  <c r="F46" i="60" s="1"/>
  <c r="F61" i="60" s="1"/>
  <c r="F76" i="60" s="1"/>
  <c r="F91" i="60" s="1"/>
  <c r="F106" i="60" s="1"/>
  <c r="G31" i="60"/>
  <c r="H31" i="60"/>
  <c r="B32" i="60"/>
  <c r="C32" i="60"/>
  <c r="E32" i="60"/>
  <c r="F32" i="60"/>
  <c r="F47" i="60" s="1"/>
  <c r="F62" i="60" s="1"/>
  <c r="F77" i="60" s="1"/>
  <c r="F92" i="60" s="1"/>
  <c r="F107" i="60" s="1"/>
  <c r="G32" i="60"/>
  <c r="H32" i="60"/>
  <c r="B33" i="60"/>
  <c r="C33" i="60"/>
  <c r="E33" i="60"/>
  <c r="F33" i="60"/>
  <c r="F48" i="60" s="1"/>
  <c r="F63" i="60" s="1"/>
  <c r="F78" i="60" s="1"/>
  <c r="F93" i="60" s="1"/>
  <c r="F108" i="60" s="1"/>
  <c r="G33" i="60"/>
  <c r="H33" i="60"/>
  <c r="B34" i="60"/>
  <c r="C34" i="60"/>
  <c r="E34" i="60"/>
  <c r="F34" i="60"/>
  <c r="F49" i="60" s="1"/>
  <c r="F64" i="60" s="1"/>
  <c r="F79" i="60" s="1"/>
  <c r="F94" i="60" s="1"/>
  <c r="F109" i="60" s="1"/>
  <c r="G34" i="60"/>
  <c r="H34" i="60"/>
  <c r="B35" i="60"/>
  <c r="C35" i="60"/>
  <c r="E35" i="60"/>
  <c r="F35" i="60"/>
  <c r="F50" i="60" s="1"/>
  <c r="F65" i="60" s="1"/>
  <c r="F80" i="60" s="1"/>
  <c r="F95" i="60" s="1"/>
  <c r="F110" i="60" s="1"/>
  <c r="G35" i="60"/>
  <c r="H35" i="60"/>
  <c r="B36" i="60"/>
  <c r="C36" i="60"/>
  <c r="E36" i="60"/>
  <c r="F36" i="60"/>
  <c r="F51" i="60" s="1"/>
  <c r="F66" i="60" s="1"/>
  <c r="F81" i="60" s="1"/>
  <c r="F96" i="60" s="1"/>
  <c r="F111" i="60" s="1"/>
  <c r="G36" i="60"/>
  <c r="H36" i="60"/>
  <c r="B37" i="60"/>
  <c r="C37" i="60"/>
  <c r="E37" i="60"/>
  <c r="F37" i="60"/>
  <c r="F52" i="60" s="1"/>
  <c r="F67" i="60" s="1"/>
  <c r="F82" i="60" s="1"/>
  <c r="F97" i="60" s="1"/>
  <c r="F112" i="60" s="1"/>
  <c r="G37" i="60"/>
  <c r="H37" i="60"/>
  <c r="B38" i="60"/>
  <c r="C38" i="60"/>
  <c r="E38" i="60"/>
  <c r="F38" i="60"/>
  <c r="F53" i="60" s="1"/>
  <c r="F68" i="60" s="1"/>
  <c r="F83" i="60" s="1"/>
  <c r="F98" i="60" s="1"/>
  <c r="F113" i="60" s="1"/>
  <c r="G38" i="60"/>
  <c r="H38" i="60"/>
  <c r="B39" i="60"/>
  <c r="C39" i="60"/>
  <c r="E39" i="60"/>
  <c r="F39" i="60"/>
  <c r="F54" i="60" s="1"/>
  <c r="F69" i="60" s="1"/>
  <c r="F84" i="60" s="1"/>
  <c r="F99" i="60" s="1"/>
  <c r="F114" i="60" s="1"/>
  <c r="G39" i="60"/>
  <c r="H39" i="60"/>
  <c r="B40" i="60"/>
  <c r="C40" i="60"/>
  <c r="E40" i="60"/>
  <c r="F40" i="60"/>
  <c r="F55" i="60" s="1"/>
  <c r="F70" i="60" s="1"/>
  <c r="F85" i="60" s="1"/>
  <c r="F100" i="60" s="1"/>
  <c r="F115" i="60" s="1"/>
  <c r="G40" i="60"/>
  <c r="H40" i="60"/>
  <c r="H29" i="60"/>
  <c r="G29" i="60"/>
  <c r="E29" i="60"/>
  <c r="C29" i="60"/>
  <c r="B29" i="60"/>
  <c r="B15" i="60"/>
  <c r="C15" i="60"/>
  <c r="E15" i="60"/>
  <c r="G15" i="60"/>
  <c r="H15" i="60"/>
  <c r="B16" i="60"/>
  <c r="C16" i="60"/>
  <c r="E16" i="60"/>
  <c r="G16" i="60"/>
  <c r="H16" i="60"/>
  <c r="B17" i="60"/>
  <c r="C17" i="60"/>
  <c r="E17" i="60"/>
  <c r="G17" i="60"/>
  <c r="H17" i="60"/>
  <c r="B18" i="60"/>
  <c r="C18" i="60"/>
  <c r="E18" i="60"/>
  <c r="G18" i="60"/>
  <c r="H18" i="60"/>
  <c r="B19" i="60"/>
  <c r="C19" i="60"/>
  <c r="E19" i="60"/>
  <c r="G19" i="60"/>
  <c r="H19" i="60"/>
  <c r="B20" i="60"/>
  <c r="C20" i="60"/>
  <c r="E20" i="60"/>
  <c r="G20" i="60"/>
  <c r="H20" i="60"/>
  <c r="B21" i="60"/>
  <c r="C21" i="60"/>
  <c r="E21" i="60"/>
  <c r="G21" i="60"/>
  <c r="H21" i="60"/>
  <c r="L21" i="60" s="1"/>
  <c r="B22" i="60"/>
  <c r="C22" i="60"/>
  <c r="E22" i="60"/>
  <c r="G22" i="60"/>
  <c r="H22" i="60"/>
  <c r="B23" i="60"/>
  <c r="C23" i="60"/>
  <c r="E23" i="60"/>
  <c r="G23" i="60"/>
  <c r="H23" i="60"/>
  <c r="B24" i="60"/>
  <c r="C24" i="60"/>
  <c r="E24" i="60"/>
  <c r="G24" i="60"/>
  <c r="H24" i="60"/>
  <c r="L24" i="60" s="1"/>
  <c r="B25" i="60"/>
  <c r="C25" i="60"/>
  <c r="E25" i="60"/>
  <c r="G25" i="60"/>
  <c r="H25" i="60"/>
  <c r="L25" i="60" s="1"/>
  <c r="H14" i="60"/>
  <c r="L14" i="60" s="1"/>
  <c r="G14" i="60"/>
  <c r="E14" i="60"/>
  <c r="C14" i="60"/>
  <c r="B14" i="60"/>
  <c r="Z29" i="60" l="1"/>
  <c r="Y29" i="60"/>
  <c r="X29" i="60"/>
  <c r="X84" i="60"/>
  <c r="Y84" i="60"/>
  <c r="Z84" i="60"/>
  <c r="X76" i="60"/>
  <c r="Y76" i="60"/>
  <c r="Z76" i="60"/>
  <c r="X89" i="60"/>
  <c r="Z89" i="60"/>
  <c r="Y89" i="60"/>
  <c r="X94" i="60"/>
  <c r="Y94" i="60"/>
  <c r="Z94" i="60"/>
  <c r="X40" i="60"/>
  <c r="Y40" i="60"/>
  <c r="Z40" i="60"/>
  <c r="X36" i="60"/>
  <c r="Y36" i="60"/>
  <c r="Z36" i="60"/>
  <c r="X32" i="60"/>
  <c r="Y32" i="60"/>
  <c r="Z32" i="60"/>
  <c r="Y74" i="60"/>
  <c r="Z74" i="60"/>
  <c r="X74" i="60"/>
  <c r="X79" i="60"/>
  <c r="Y79" i="60"/>
  <c r="Z79" i="60"/>
  <c r="X97" i="60"/>
  <c r="Z97" i="60"/>
  <c r="Y97" i="60"/>
  <c r="Z59" i="60"/>
  <c r="Y59" i="60"/>
  <c r="X59" i="60"/>
  <c r="X82" i="60"/>
  <c r="Y82" i="60"/>
  <c r="Z82" i="60"/>
  <c r="X100" i="60"/>
  <c r="Y100" i="60"/>
  <c r="Z100" i="60"/>
  <c r="X92" i="60"/>
  <c r="Y92" i="60"/>
  <c r="Z92" i="60"/>
  <c r="Y37" i="60"/>
  <c r="Z37" i="60"/>
  <c r="X37" i="60"/>
  <c r="X33" i="60"/>
  <c r="Z33" i="60"/>
  <c r="Y33" i="60"/>
  <c r="X54" i="60"/>
  <c r="Y54" i="60"/>
  <c r="Z54" i="60"/>
  <c r="X52" i="60"/>
  <c r="Y52" i="60"/>
  <c r="Z52" i="60"/>
  <c r="Z50" i="60"/>
  <c r="X50" i="60"/>
  <c r="Y50" i="60"/>
  <c r="Y48" i="60"/>
  <c r="Z48" i="60"/>
  <c r="X48" i="60"/>
  <c r="X46" i="60"/>
  <c r="Y46" i="60"/>
  <c r="Z46" i="60"/>
  <c r="Z69" i="60"/>
  <c r="X69" i="60"/>
  <c r="Y69" i="60"/>
  <c r="Y67" i="60"/>
  <c r="Z67" i="60"/>
  <c r="X67" i="60"/>
  <c r="X65" i="60"/>
  <c r="Y65" i="60"/>
  <c r="Z65" i="60"/>
  <c r="X63" i="60"/>
  <c r="Z63" i="60"/>
  <c r="Y63" i="60"/>
  <c r="Z61" i="60"/>
  <c r="X61" i="60"/>
  <c r="Y61" i="60"/>
  <c r="Y85" i="60"/>
  <c r="X85" i="60"/>
  <c r="Z85" i="60"/>
  <c r="X77" i="60"/>
  <c r="Y77" i="60"/>
  <c r="Z77" i="60"/>
  <c r="X95" i="60"/>
  <c r="Z95" i="60"/>
  <c r="Y95" i="60"/>
  <c r="Z80" i="60"/>
  <c r="X80" i="60"/>
  <c r="Y80" i="60"/>
  <c r="X98" i="60"/>
  <c r="Y98" i="60"/>
  <c r="Z98" i="60"/>
  <c r="X90" i="60"/>
  <c r="Y90" i="60"/>
  <c r="Z90" i="60"/>
  <c r="X38" i="60"/>
  <c r="Y38" i="60"/>
  <c r="Z38" i="60"/>
  <c r="Z34" i="60"/>
  <c r="Y34" i="60"/>
  <c r="X34" i="60"/>
  <c r="X30" i="60"/>
  <c r="Y30" i="60"/>
  <c r="Z30" i="60"/>
  <c r="Z83" i="60"/>
  <c r="Y83" i="60"/>
  <c r="X83" i="60"/>
  <c r="Z75" i="60"/>
  <c r="Y75" i="60"/>
  <c r="X75" i="60"/>
  <c r="Z93" i="60"/>
  <c r="X93" i="60"/>
  <c r="Y93" i="60"/>
  <c r="Y44" i="60"/>
  <c r="X44" i="60"/>
  <c r="Z44" i="60"/>
  <c r="Y78" i="60"/>
  <c r="Z78" i="60"/>
  <c r="X78" i="60"/>
  <c r="X96" i="60"/>
  <c r="Y96" i="60"/>
  <c r="Z96" i="60"/>
  <c r="Z39" i="60"/>
  <c r="X39" i="60"/>
  <c r="Y39" i="60"/>
  <c r="X35" i="60"/>
  <c r="Y35" i="60"/>
  <c r="Z35" i="60"/>
  <c r="Z31" i="60"/>
  <c r="X31" i="60"/>
  <c r="Y31" i="60"/>
  <c r="Y55" i="60"/>
  <c r="X55" i="60"/>
  <c r="Z55" i="60"/>
  <c r="Z53" i="60"/>
  <c r="Y53" i="60"/>
  <c r="X53" i="60"/>
  <c r="X51" i="60"/>
  <c r="Y51" i="60"/>
  <c r="Z51" i="60"/>
  <c r="X49" i="60"/>
  <c r="Y49" i="60"/>
  <c r="Z49" i="60"/>
  <c r="Y47" i="60"/>
  <c r="X47" i="60"/>
  <c r="Z47" i="60"/>
  <c r="Z45" i="60"/>
  <c r="Y45" i="60"/>
  <c r="X45" i="60"/>
  <c r="X70" i="60"/>
  <c r="Y70" i="60"/>
  <c r="Z70" i="60"/>
  <c r="X68" i="60"/>
  <c r="Y68" i="60"/>
  <c r="Z68" i="60"/>
  <c r="Y66" i="60"/>
  <c r="X66" i="60"/>
  <c r="Z66" i="60"/>
  <c r="Z64" i="60"/>
  <c r="Y64" i="60"/>
  <c r="X64" i="60"/>
  <c r="X62" i="60"/>
  <c r="Y62" i="60"/>
  <c r="Z62" i="60"/>
  <c r="X60" i="60"/>
  <c r="Y60" i="60"/>
  <c r="Z60" i="60"/>
  <c r="X81" i="60"/>
  <c r="Y81" i="60"/>
  <c r="Z81" i="60"/>
  <c r="Z99" i="60"/>
  <c r="X99" i="60"/>
  <c r="Y99" i="60"/>
  <c r="X91" i="60"/>
  <c r="Z91" i="60"/>
  <c r="Y91" i="60"/>
  <c r="X21" i="60"/>
  <c r="Y21" i="60"/>
  <c r="Z21" i="60"/>
  <c r="X19" i="60"/>
  <c r="Z19" i="60"/>
  <c r="Y19" i="60"/>
  <c r="Z24" i="60"/>
  <c r="X24" i="60"/>
  <c r="Y24" i="60"/>
  <c r="Y14" i="60"/>
  <c r="Z14" i="60"/>
  <c r="X14" i="60"/>
  <c r="X17" i="60"/>
  <c r="Y17" i="60"/>
  <c r="Z17" i="60"/>
  <c r="X22" i="60"/>
  <c r="Y22" i="60"/>
  <c r="Z22" i="60"/>
  <c r="X25" i="60"/>
  <c r="Y25" i="60"/>
  <c r="Z25" i="60"/>
  <c r="Z20" i="60"/>
  <c r="X20" i="60"/>
  <c r="Y20" i="60"/>
  <c r="X18" i="60"/>
  <c r="Z18" i="60"/>
  <c r="Y18" i="60"/>
  <c r="Z16" i="60"/>
  <c r="X16" i="60"/>
  <c r="Y16" i="60"/>
  <c r="Z23" i="60"/>
  <c r="Y23" i="60"/>
  <c r="X23" i="60"/>
  <c r="Z15" i="60"/>
  <c r="X15" i="60"/>
  <c r="Y15" i="60"/>
  <c r="I35" i="60"/>
  <c r="P35" i="60" s="1"/>
  <c r="R35" i="60" s="1"/>
  <c r="I31" i="60"/>
  <c r="P31" i="60" s="1"/>
  <c r="R31" i="60" s="1"/>
  <c r="I49" i="60"/>
  <c r="P49" i="60" s="1"/>
  <c r="R49" i="60" s="1"/>
  <c r="N18" i="60"/>
  <c r="AA18" i="60" s="1"/>
  <c r="I84" i="60"/>
  <c r="P84" i="60" s="1"/>
  <c r="L84" i="60" s="1"/>
  <c r="I76" i="60"/>
  <c r="P76" i="60" s="1"/>
  <c r="L76" i="60" s="1"/>
  <c r="I94" i="60"/>
  <c r="P94" i="60" s="1"/>
  <c r="L94" i="60" s="1"/>
  <c r="Z104" i="60"/>
  <c r="I112" i="60"/>
  <c r="P112" i="60" s="1"/>
  <c r="I130" i="60"/>
  <c r="P130" i="60" s="1"/>
  <c r="L130" i="60" s="1"/>
  <c r="N122" i="60"/>
  <c r="AA122" i="60" s="1"/>
  <c r="N145" i="60"/>
  <c r="N137" i="60"/>
  <c r="AA137" i="60" s="1"/>
  <c r="V154" i="60"/>
  <c r="Z164" i="60"/>
  <c r="I172" i="60"/>
  <c r="P172" i="60" s="1"/>
  <c r="W188" i="60"/>
  <c r="W180" i="60"/>
  <c r="V199" i="60"/>
  <c r="I229" i="60"/>
  <c r="P229" i="60" s="1"/>
  <c r="V251" i="60"/>
  <c r="N247" i="60"/>
  <c r="AA247" i="60" s="1"/>
  <c r="V243" i="60"/>
  <c r="J262" i="60"/>
  <c r="J280" i="60"/>
  <c r="W276" i="60"/>
  <c r="J272" i="60"/>
  <c r="I311" i="60"/>
  <c r="P311" i="60" s="1"/>
  <c r="J307" i="60"/>
  <c r="W303" i="60"/>
  <c r="Z316" i="60"/>
  <c r="I19" i="60"/>
  <c r="P19" i="60" s="1"/>
  <c r="T19" i="60" s="1"/>
  <c r="N23" i="60"/>
  <c r="J55" i="60"/>
  <c r="J51" i="60"/>
  <c r="I47" i="60"/>
  <c r="P47" i="60" s="1"/>
  <c r="R47" i="60" s="1"/>
  <c r="J66" i="60"/>
  <c r="J62" i="60"/>
  <c r="I99" i="60"/>
  <c r="P99" i="60" s="1"/>
  <c r="L99" i="60" s="1"/>
  <c r="N36" i="60"/>
  <c r="AA36" i="60" s="1"/>
  <c r="N32" i="60"/>
  <c r="AA32" i="60" s="1"/>
  <c r="N79" i="60"/>
  <c r="AA79" i="60" s="1"/>
  <c r="I97" i="60"/>
  <c r="P97" i="60" s="1"/>
  <c r="L97" i="60" s="1"/>
  <c r="J115" i="60"/>
  <c r="J107" i="60"/>
  <c r="I140" i="60"/>
  <c r="P140" i="60" s="1"/>
  <c r="Y149" i="60"/>
  <c r="W157" i="60"/>
  <c r="N175" i="60"/>
  <c r="N167" i="60"/>
  <c r="AA167" i="60" s="1"/>
  <c r="I183" i="60"/>
  <c r="P183" i="60" s="1"/>
  <c r="I202" i="60"/>
  <c r="P202" i="60" s="1"/>
  <c r="Z224" i="60"/>
  <c r="I232" i="60"/>
  <c r="P232" i="60" s="1"/>
  <c r="I292" i="60"/>
  <c r="P292" i="60" s="1"/>
  <c r="Z301" i="60"/>
  <c r="I327" i="60"/>
  <c r="P327" i="60" s="1"/>
  <c r="I323" i="60"/>
  <c r="P323" i="60" s="1"/>
  <c r="I319" i="60"/>
  <c r="P319" i="60" s="1"/>
  <c r="I39" i="60"/>
  <c r="P39" i="60" s="1"/>
  <c r="T39" i="60" s="1"/>
  <c r="V53" i="60"/>
  <c r="V70" i="60"/>
  <c r="I64" i="60"/>
  <c r="P64" i="60" s="1"/>
  <c r="R64" i="60" s="1"/>
  <c r="N81" i="60"/>
  <c r="AA81" i="60" s="1"/>
  <c r="J21" i="60"/>
  <c r="N40" i="60"/>
  <c r="AA40" i="60" s="1"/>
  <c r="I24" i="60"/>
  <c r="P24" i="60" s="1"/>
  <c r="R24" i="60" s="1"/>
  <c r="I16" i="60"/>
  <c r="P16" i="60" s="1"/>
  <c r="R16" i="60" s="1"/>
  <c r="I82" i="60"/>
  <c r="P82" i="60" s="1"/>
  <c r="L82" i="60" s="1"/>
  <c r="V92" i="60"/>
  <c r="I110" i="60"/>
  <c r="P110" i="60" s="1"/>
  <c r="N128" i="60"/>
  <c r="AA128" i="60" s="1"/>
  <c r="I120" i="60"/>
  <c r="P120" i="60" s="1"/>
  <c r="L120" i="60" s="1"/>
  <c r="V143" i="60"/>
  <c r="N135" i="60"/>
  <c r="V160" i="60"/>
  <c r="V152" i="60"/>
  <c r="I170" i="60"/>
  <c r="P170" i="60" s="1"/>
  <c r="W186" i="60"/>
  <c r="V205" i="60"/>
  <c r="V197" i="60"/>
  <c r="I219" i="60"/>
  <c r="P219" i="60" s="1"/>
  <c r="W217" i="60"/>
  <c r="V213" i="60"/>
  <c r="I211" i="60"/>
  <c r="P211" i="60" s="1"/>
  <c r="I235" i="60"/>
  <c r="P235" i="60" s="1"/>
  <c r="I227" i="60"/>
  <c r="P227" i="60" s="1"/>
  <c r="Y256" i="60"/>
  <c r="W248" i="60"/>
  <c r="V244" i="60"/>
  <c r="I267" i="60"/>
  <c r="P267" i="60" s="1"/>
  <c r="I259" i="60"/>
  <c r="P259" i="60" s="1"/>
  <c r="I277" i="60"/>
  <c r="P277" i="60" s="1"/>
  <c r="I273" i="60"/>
  <c r="P273" i="60" s="1"/>
  <c r="Z286" i="60"/>
  <c r="V308" i="60"/>
  <c r="V304" i="60"/>
  <c r="W52" i="60"/>
  <c r="I67" i="60"/>
  <c r="P67" i="60" s="1"/>
  <c r="R67" i="60" s="1"/>
  <c r="N85" i="60"/>
  <c r="N77" i="60"/>
  <c r="AA77" i="60" s="1"/>
  <c r="W95" i="60"/>
  <c r="J113" i="60"/>
  <c r="I138" i="60"/>
  <c r="P138" i="60" s="1"/>
  <c r="W155" i="60"/>
  <c r="N173" i="60"/>
  <c r="AA173" i="60" s="1"/>
  <c r="N165" i="60"/>
  <c r="I189" i="60"/>
  <c r="P189" i="60" s="1"/>
  <c r="I181" i="60"/>
  <c r="P181" i="60" s="1"/>
  <c r="I200" i="60"/>
  <c r="P200" i="60" s="1"/>
  <c r="N230" i="60"/>
  <c r="J297" i="60"/>
  <c r="N293" i="60"/>
  <c r="AA293" i="60" s="1"/>
  <c r="I289" i="60"/>
  <c r="P289" i="60" s="1"/>
  <c r="I324" i="60"/>
  <c r="P324" i="60" s="1"/>
  <c r="V320" i="60"/>
  <c r="I37" i="60"/>
  <c r="P37" i="60" s="1"/>
  <c r="T37" i="60" s="1"/>
  <c r="I33" i="60"/>
  <c r="P33" i="60" s="1"/>
  <c r="R33" i="60" s="1"/>
  <c r="N54" i="60"/>
  <c r="AA54" i="60" s="1"/>
  <c r="V46" i="60"/>
  <c r="I22" i="60"/>
  <c r="P22" i="60" s="1"/>
  <c r="R22" i="60" s="1"/>
  <c r="I80" i="60"/>
  <c r="P80" i="60" s="1"/>
  <c r="L80" i="60" s="1"/>
  <c r="J98" i="60"/>
  <c r="I108" i="60"/>
  <c r="P108" i="60" s="1"/>
  <c r="N126" i="60"/>
  <c r="AA126" i="60" s="1"/>
  <c r="V141" i="60"/>
  <c r="V158" i="60"/>
  <c r="V150" i="60"/>
  <c r="J168" i="60"/>
  <c r="W184" i="60"/>
  <c r="V203" i="60"/>
  <c r="V195" i="60"/>
  <c r="I233" i="60"/>
  <c r="P233" i="60" s="1"/>
  <c r="I225" i="60"/>
  <c r="P225" i="60" s="1"/>
  <c r="J249" i="60"/>
  <c r="J241" i="60"/>
  <c r="W264" i="60"/>
  <c r="N260" i="60"/>
  <c r="AA260" i="60" s="1"/>
  <c r="I282" i="60"/>
  <c r="P282" i="60" s="1"/>
  <c r="I274" i="60"/>
  <c r="P274" i="60" s="1"/>
  <c r="I309" i="60"/>
  <c r="P309" i="60" s="1"/>
  <c r="V63" i="60"/>
  <c r="J105" i="60"/>
  <c r="N38" i="60"/>
  <c r="AA38" i="60" s="1"/>
  <c r="N34" i="60"/>
  <c r="AA34" i="60" s="1"/>
  <c r="N30" i="60"/>
  <c r="AA30" i="60" s="1"/>
  <c r="N83" i="60"/>
  <c r="AA83" i="60" s="1"/>
  <c r="N75" i="60"/>
  <c r="AA75" i="60" s="1"/>
  <c r="I93" i="60"/>
  <c r="P93" i="60" s="1"/>
  <c r="L93" i="60" s="1"/>
  <c r="J111" i="60"/>
  <c r="N121" i="60"/>
  <c r="AA121" i="60" s="1"/>
  <c r="I144" i="60"/>
  <c r="P144" i="60" s="1"/>
  <c r="I136" i="60"/>
  <c r="P136" i="60" s="1"/>
  <c r="W153" i="60"/>
  <c r="N171" i="60"/>
  <c r="AA171" i="60" s="1"/>
  <c r="Z179" i="60"/>
  <c r="I187" i="60"/>
  <c r="P187" i="60" s="1"/>
  <c r="N198" i="60"/>
  <c r="Y209" i="60"/>
  <c r="I228" i="60"/>
  <c r="P228" i="60" s="1"/>
  <c r="W294" i="60"/>
  <c r="V290" i="60"/>
  <c r="J325" i="60"/>
  <c r="N321" i="60"/>
  <c r="AA321" i="60" s="1"/>
  <c r="J317" i="60"/>
  <c r="V48" i="60"/>
  <c r="I69" i="60"/>
  <c r="P69" i="60" s="1"/>
  <c r="R69" i="60" s="1"/>
  <c r="I61" i="60"/>
  <c r="P61" i="60" s="1"/>
  <c r="R61" i="60" s="1"/>
  <c r="J25" i="60"/>
  <c r="I78" i="60"/>
  <c r="P78" i="60" s="1"/>
  <c r="L78" i="60" s="1"/>
  <c r="W96" i="60"/>
  <c r="I114" i="60"/>
  <c r="P114" i="60" s="1"/>
  <c r="I106" i="60"/>
  <c r="P106" i="60" s="1"/>
  <c r="N124" i="60"/>
  <c r="AA124" i="60" s="1"/>
  <c r="V139" i="60"/>
  <c r="V156" i="60"/>
  <c r="I174" i="60"/>
  <c r="P174" i="60" s="1"/>
  <c r="I166" i="60"/>
  <c r="P166" i="60" s="1"/>
  <c r="W190" i="60"/>
  <c r="W182" i="60"/>
  <c r="V201" i="60"/>
  <c r="N218" i="60"/>
  <c r="J216" i="60"/>
  <c r="N214" i="60"/>
  <c r="N210" i="60"/>
  <c r="I231" i="60"/>
  <c r="P231" i="60" s="1"/>
  <c r="N250" i="60"/>
  <c r="AA250" i="60" s="1"/>
  <c r="V246" i="60"/>
  <c r="N242" i="60"/>
  <c r="AA242" i="60" s="1"/>
  <c r="J265" i="60"/>
  <c r="I261" i="60"/>
  <c r="P261" i="60" s="1"/>
  <c r="J257" i="60"/>
  <c r="I279" i="60"/>
  <c r="P279" i="60" s="1"/>
  <c r="V275" i="60"/>
  <c r="J310" i="60"/>
  <c r="I306" i="60"/>
  <c r="P306" i="60" s="1"/>
  <c r="J302" i="60"/>
  <c r="V45" i="60"/>
  <c r="N68" i="60"/>
  <c r="AA68" i="60" s="1"/>
  <c r="J60" i="60"/>
  <c r="W91" i="60"/>
  <c r="J109" i="60"/>
  <c r="X119" i="60"/>
  <c r="Z134" i="60"/>
  <c r="I142" i="60"/>
  <c r="P142" i="60" s="1"/>
  <c r="W159" i="60"/>
  <c r="I151" i="60"/>
  <c r="P151" i="60" s="1"/>
  <c r="N169" i="60"/>
  <c r="I185" i="60"/>
  <c r="P185" i="60" s="1"/>
  <c r="I204" i="60"/>
  <c r="P204" i="60" s="1"/>
  <c r="I196" i="60"/>
  <c r="P196" i="60" s="1"/>
  <c r="I234" i="60"/>
  <c r="P234" i="60" s="1"/>
  <c r="I226" i="60"/>
  <c r="P226" i="60" s="1"/>
  <c r="Z271" i="60"/>
  <c r="J295" i="60"/>
  <c r="J287" i="60"/>
  <c r="V322" i="60"/>
  <c r="I318" i="60"/>
  <c r="P318" i="60" s="1"/>
  <c r="F128" i="60"/>
  <c r="F340" i="60"/>
  <c r="F124" i="60"/>
  <c r="F336" i="60"/>
  <c r="F120" i="60"/>
  <c r="F332" i="60"/>
  <c r="F125" i="60"/>
  <c r="F337" i="60"/>
  <c r="F121" i="60"/>
  <c r="F333" i="60"/>
  <c r="F127" i="60"/>
  <c r="F339" i="60"/>
  <c r="F129" i="60"/>
  <c r="F341" i="60"/>
  <c r="F126" i="60"/>
  <c r="F338" i="60"/>
  <c r="F122" i="60"/>
  <c r="F334" i="60"/>
  <c r="F123" i="60"/>
  <c r="F335" i="60"/>
  <c r="F130" i="60"/>
  <c r="F342" i="60"/>
  <c r="G353" i="61"/>
  <c r="G366" i="61" s="1"/>
  <c r="G354" i="61"/>
  <c r="G298" i="61"/>
  <c r="G311" i="61" s="1"/>
  <c r="G324" i="61" s="1"/>
  <c r="G339" i="61"/>
  <c r="Z292" i="60"/>
  <c r="I281" i="60"/>
  <c r="P281" i="60" s="1"/>
  <c r="Y278" i="60"/>
  <c r="Y303" i="60"/>
  <c r="AB263" i="60"/>
  <c r="X321" i="60"/>
  <c r="J292" i="60"/>
  <c r="Y326" i="60"/>
  <c r="W289" i="60"/>
  <c r="W291" i="60"/>
  <c r="I320" i="60"/>
  <c r="P320" i="60" s="1"/>
  <c r="AB297" i="60"/>
  <c r="AB312" i="60"/>
  <c r="I297" i="60"/>
  <c r="P297" i="60" s="1"/>
  <c r="Z291" i="60"/>
  <c r="Y311" i="60"/>
  <c r="Y297" i="60"/>
  <c r="Y323" i="60"/>
  <c r="W323" i="60"/>
  <c r="Z264" i="60"/>
  <c r="AB327" i="60"/>
  <c r="V323" i="60"/>
  <c r="W297" i="60"/>
  <c r="AB306" i="60"/>
  <c r="Y327" i="60"/>
  <c r="J323" i="60"/>
  <c r="N305" i="60"/>
  <c r="AA305" i="60" s="1"/>
  <c r="Y292" i="60"/>
  <c r="Y288" i="60"/>
  <c r="I305" i="60"/>
  <c r="P305" i="60" s="1"/>
  <c r="AB304" i="60"/>
  <c r="X293" i="60"/>
  <c r="AB247" i="60"/>
  <c r="V288" i="60"/>
  <c r="Z306" i="60"/>
  <c r="Z305" i="60"/>
  <c r="N319" i="60"/>
  <c r="AA319" i="60" s="1"/>
  <c r="W274" i="60"/>
  <c r="N288" i="60"/>
  <c r="AA288" i="60" s="1"/>
  <c r="W250" i="60"/>
  <c r="J266" i="60"/>
  <c r="J293" i="60"/>
  <c r="Z288" i="60"/>
  <c r="I288" i="60"/>
  <c r="P288" i="60" s="1"/>
  <c r="J324" i="60"/>
  <c r="AB250" i="60"/>
  <c r="AB274" i="60"/>
  <c r="AB288" i="60"/>
  <c r="V305" i="60"/>
  <c r="V250" i="60"/>
  <c r="X247" i="60"/>
  <c r="N264" i="60"/>
  <c r="AA264" i="60" s="1"/>
  <c r="Y260" i="60"/>
  <c r="Y250" i="60"/>
  <c r="J250" i="60"/>
  <c r="Z245" i="60"/>
  <c r="V264" i="60"/>
  <c r="W262" i="60"/>
  <c r="X258" i="60"/>
  <c r="X281" i="60"/>
  <c r="W288" i="60"/>
  <c r="X250" i="60"/>
  <c r="I250" i="60"/>
  <c r="P250" i="60" s="1"/>
  <c r="Y245" i="60"/>
  <c r="AB276" i="60"/>
  <c r="AB293" i="60"/>
  <c r="X246" i="60"/>
  <c r="Y264" i="60"/>
  <c r="Y281" i="60"/>
  <c r="J281" i="60"/>
  <c r="Z276" i="60"/>
  <c r="W290" i="60"/>
  <c r="Z309" i="60"/>
  <c r="Y305" i="60"/>
  <c r="J304" i="60"/>
  <c r="Y276" i="60"/>
  <c r="W273" i="60"/>
  <c r="Z297" i="60"/>
  <c r="N297" i="60"/>
  <c r="AA297" i="60" s="1"/>
  <c r="J301" i="60"/>
  <c r="W311" i="60"/>
  <c r="I304" i="60"/>
  <c r="P304" i="60" s="1"/>
  <c r="Z303" i="60"/>
  <c r="N303" i="60"/>
  <c r="AA303" i="60" s="1"/>
  <c r="J246" i="60"/>
  <c r="N258" i="60"/>
  <c r="AA258" i="60" s="1"/>
  <c r="V297" i="60"/>
  <c r="W293" i="60"/>
  <c r="W309" i="60"/>
  <c r="V303" i="60"/>
  <c r="X323" i="60"/>
  <c r="W321" i="60"/>
  <c r="X251" i="60"/>
  <c r="I246" i="60"/>
  <c r="P246" i="60" s="1"/>
  <c r="X243" i="60"/>
  <c r="Y242" i="60"/>
  <c r="AB258" i="60"/>
  <c r="V258" i="60"/>
  <c r="W281" i="60"/>
  <c r="X297" i="60"/>
  <c r="AB296" i="60"/>
  <c r="N290" i="60"/>
  <c r="AA290" i="60" s="1"/>
  <c r="X301" i="60"/>
  <c r="W308" i="60"/>
  <c r="X303" i="60"/>
  <c r="J303" i="60"/>
  <c r="X242" i="60"/>
  <c r="Z258" i="60"/>
  <c r="J258" i="60"/>
  <c r="I303" i="60"/>
  <c r="P303" i="60" s="1"/>
  <c r="Z319" i="60"/>
  <c r="Y258" i="60"/>
  <c r="I258" i="60"/>
  <c r="P258" i="60" s="1"/>
  <c r="AB282" i="60"/>
  <c r="N281" i="60"/>
  <c r="AA281" i="60" s="1"/>
  <c r="N276" i="60"/>
  <c r="AA276" i="60" s="1"/>
  <c r="AB321" i="60"/>
  <c r="V321" i="60"/>
  <c r="I242" i="60"/>
  <c r="P242" i="60" s="1"/>
  <c r="AB267" i="60"/>
  <c r="W263" i="60"/>
  <c r="Z281" i="60"/>
  <c r="V281" i="60"/>
  <c r="V276" i="60"/>
  <c r="AB290" i="60"/>
  <c r="I307" i="60"/>
  <c r="P307" i="60" s="1"/>
  <c r="AB303" i="60"/>
  <c r="Y321" i="60"/>
  <c r="J321" i="60"/>
  <c r="W319" i="60"/>
  <c r="AB322" i="60"/>
  <c r="W246" i="60"/>
  <c r="AB246" i="60"/>
  <c r="AB242" i="60"/>
  <c r="X264" i="60"/>
  <c r="J264" i="60"/>
  <c r="N263" i="60"/>
  <c r="AA263" i="60" s="1"/>
  <c r="N262" i="60"/>
  <c r="AA262" i="60" s="1"/>
  <c r="V260" i="60"/>
  <c r="I280" i="60"/>
  <c r="P280" i="60" s="1"/>
  <c r="AB279" i="60"/>
  <c r="X276" i="60"/>
  <c r="J276" i="60"/>
  <c r="AB273" i="60"/>
  <c r="Y296" i="60"/>
  <c r="X292" i="60"/>
  <c r="N291" i="60"/>
  <c r="AA291" i="60" s="1"/>
  <c r="Z290" i="60"/>
  <c r="J290" i="60"/>
  <c r="AB289" i="60"/>
  <c r="W307" i="60"/>
  <c r="AB307" i="60"/>
  <c r="V327" i="60"/>
  <c r="Z324" i="60"/>
  <c r="I321" i="60"/>
  <c r="P321" i="60" s="1"/>
  <c r="Z320" i="60"/>
  <c r="Z248" i="60"/>
  <c r="AB320" i="60"/>
  <c r="AB251" i="60"/>
  <c r="N245" i="60"/>
  <c r="AA245" i="60" s="1"/>
  <c r="W242" i="60"/>
  <c r="Y266" i="60"/>
  <c r="I264" i="60"/>
  <c r="P264" i="60" s="1"/>
  <c r="Z263" i="60"/>
  <c r="V263" i="60"/>
  <c r="I262" i="60"/>
  <c r="P262" i="60" s="1"/>
  <c r="AB261" i="60"/>
  <c r="I260" i="60"/>
  <c r="P260" i="60" s="1"/>
  <c r="AB259" i="60"/>
  <c r="W258" i="60"/>
  <c r="I276" i="60"/>
  <c r="P276" i="60" s="1"/>
  <c r="X275" i="60"/>
  <c r="Z273" i="60"/>
  <c r="N273" i="60"/>
  <c r="AA273" i="60" s="1"/>
  <c r="X290" i="60"/>
  <c r="I290" i="60"/>
  <c r="P290" i="60" s="1"/>
  <c r="Z289" i="60"/>
  <c r="N289" i="60"/>
  <c r="AA289" i="60" s="1"/>
  <c r="N309" i="60"/>
  <c r="AA309" i="60" s="1"/>
  <c r="AB308" i="60"/>
  <c r="N308" i="60"/>
  <c r="AA308" i="60" s="1"/>
  <c r="W306" i="60"/>
  <c r="V326" i="60"/>
  <c r="X324" i="60"/>
  <c r="AB323" i="60"/>
  <c r="X320" i="60"/>
  <c r="AB318" i="60"/>
  <c r="W261" i="60"/>
  <c r="W279" i="60"/>
  <c r="W318" i="60"/>
  <c r="N251" i="60"/>
  <c r="AA251" i="60" s="1"/>
  <c r="J247" i="60"/>
  <c r="X266" i="60"/>
  <c r="Y263" i="60"/>
  <c r="J263" i="60"/>
  <c r="Z261" i="60"/>
  <c r="N261" i="60"/>
  <c r="AA261" i="60" s="1"/>
  <c r="W282" i="60"/>
  <c r="Z279" i="60"/>
  <c r="N279" i="60"/>
  <c r="AA279" i="60" s="1"/>
  <c r="N278" i="60"/>
  <c r="AA278" i="60" s="1"/>
  <c r="Y273" i="60"/>
  <c r="V273" i="60"/>
  <c r="W296" i="60"/>
  <c r="W292" i="60"/>
  <c r="Y289" i="60"/>
  <c r="V289" i="60"/>
  <c r="AB311" i="60"/>
  <c r="V311" i="60"/>
  <c r="Z308" i="60"/>
  <c r="J308" i="60"/>
  <c r="W322" i="60"/>
  <c r="Z318" i="60"/>
  <c r="N318" i="60"/>
  <c r="AA318" i="60" s="1"/>
  <c r="Z322" i="60"/>
  <c r="X278" i="60"/>
  <c r="X322" i="60"/>
  <c r="Z251" i="60"/>
  <c r="J251" i="60"/>
  <c r="N248" i="60"/>
  <c r="AA248" i="60" s="1"/>
  <c r="I247" i="60"/>
  <c r="P247" i="60" s="1"/>
  <c r="Z246" i="60"/>
  <c r="N246" i="60"/>
  <c r="AA246" i="60" s="1"/>
  <c r="I244" i="60"/>
  <c r="P244" i="60" s="1"/>
  <c r="AB243" i="60"/>
  <c r="N243" i="60"/>
  <c r="AA243" i="60" s="1"/>
  <c r="AB264" i="60"/>
  <c r="X263" i="60"/>
  <c r="I263" i="60"/>
  <c r="P263" i="60" s="1"/>
  <c r="Z262" i="60"/>
  <c r="AB262" i="60"/>
  <c r="Y261" i="60"/>
  <c r="V261" i="60"/>
  <c r="Y279" i="60"/>
  <c r="V279" i="60"/>
  <c r="V278" i="60"/>
  <c r="X273" i="60"/>
  <c r="J273" i="60"/>
  <c r="X289" i="60"/>
  <c r="J289" i="60"/>
  <c r="J311" i="60"/>
  <c r="X308" i="60"/>
  <c r="I308" i="60"/>
  <c r="P308" i="60" s="1"/>
  <c r="Z307" i="60"/>
  <c r="N307" i="60"/>
  <c r="AA307" i="60" s="1"/>
  <c r="N306" i="60"/>
  <c r="AA306" i="60" s="1"/>
  <c r="X304" i="60"/>
  <c r="W324" i="60"/>
  <c r="N322" i="60"/>
  <c r="AA322" i="60" s="1"/>
  <c r="Y318" i="60"/>
  <c r="V318" i="60"/>
  <c r="Y251" i="60"/>
  <c r="I251" i="60"/>
  <c r="P251" i="60" s="1"/>
  <c r="I248" i="60"/>
  <c r="P248" i="60" s="1"/>
  <c r="Y246" i="60"/>
  <c r="J243" i="60"/>
  <c r="V242" i="60"/>
  <c r="X261" i="60"/>
  <c r="J261" i="60"/>
  <c r="X279" i="60"/>
  <c r="J279" i="60"/>
  <c r="J278" i="60"/>
  <c r="J275" i="60"/>
  <c r="V296" i="60"/>
  <c r="N292" i="60"/>
  <c r="AA292" i="60" s="1"/>
  <c r="Y307" i="60"/>
  <c r="V307" i="60"/>
  <c r="J322" i="60"/>
  <c r="W320" i="60"/>
  <c r="X318" i="60"/>
  <c r="J318" i="60"/>
  <c r="Z243" i="60"/>
  <c r="I243" i="60"/>
  <c r="P243" i="60" s="1"/>
  <c r="J242" i="60"/>
  <c r="V266" i="60"/>
  <c r="Z278" i="60"/>
  <c r="I278" i="60"/>
  <c r="P278" i="60" s="1"/>
  <c r="I275" i="60"/>
  <c r="P275" i="60" s="1"/>
  <c r="I272" i="60"/>
  <c r="P272" i="60" s="1"/>
  <c r="V292" i="60"/>
  <c r="W301" i="60"/>
  <c r="X311" i="60"/>
  <c r="X307" i="60"/>
  <c r="N324" i="60"/>
  <c r="AA324" i="60" s="1"/>
  <c r="Z323" i="60"/>
  <c r="N323" i="60"/>
  <c r="AA323" i="60" s="1"/>
  <c r="I322" i="60"/>
  <c r="P322" i="60" s="1"/>
  <c r="Z321" i="60"/>
  <c r="N320" i="60"/>
  <c r="AA320" i="60" s="1"/>
  <c r="AB319" i="60"/>
  <c r="W327" i="60"/>
  <c r="Z326" i="60"/>
  <c r="N326" i="60"/>
  <c r="AA326" i="60" s="1"/>
  <c r="I325" i="60"/>
  <c r="P325" i="60" s="1"/>
  <c r="AB324" i="60"/>
  <c r="J320" i="60"/>
  <c r="I317" i="60"/>
  <c r="P317" i="60" s="1"/>
  <c r="X326" i="60"/>
  <c r="J326" i="60"/>
  <c r="W325" i="60"/>
  <c r="W317" i="60"/>
  <c r="Z327" i="60"/>
  <c r="N327" i="60"/>
  <c r="AA327" i="60" s="1"/>
  <c r="I326" i="60"/>
  <c r="P326" i="60" s="1"/>
  <c r="AB325" i="60"/>
  <c r="Y324" i="60"/>
  <c r="V324" i="60"/>
  <c r="AB317" i="60"/>
  <c r="Y319" i="60"/>
  <c r="V319" i="60"/>
  <c r="X327" i="60"/>
  <c r="J327" i="60"/>
  <c r="W326" i="60"/>
  <c r="Z325" i="60"/>
  <c r="N325" i="60"/>
  <c r="AA325" i="60" s="1"/>
  <c r="Y322" i="60"/>
  <c r="X319" i="60"/>
  <c r="J319" i="60"/>
  <c r="Z317" i="60"/>
  <c r="N317" i="60"/>
  <c r="AA317" i="60" s="1"/>
  <c r="AB326" i="60"/>
  <c r="Y325" i="60"/>
  <c r="V325" i="60"/>
  <c r="Y317" i="60"/>
  <c r="V317" i="60"/>
  <c r="X325" i="60"/>
  <c r="Y320" i="60"/>
  <c r="X317" i="60"/>
  <c r="W316" i="60"/>
  <c r="I316" i="60"/>
  <c r="P316" i="60" s="1"/>
  <c r="J316" i="60"/>
  <c r="X316" i="60"/>
  <c r="V316" i="60"/>
  <c r="Y316" i="60"/>
  <c r="N316" i="60"/>
  <c r="W312" i="60"/>
  <c r="Z311" i="60"/>
  <c r="N311" i="60"/>
  <c r="AA311" i="60" s="1"/>
  <c r="I310" i="60"/>
  <c r="P310" i="60" s="1"/>
  <c r="AB309" i="60"/>
  <c r="Y308" i="60"/>
  <c r="X305" i="60"/>
  <c r="J305" i="60"/>
  <c r="W304" i="60"/>
  <c r="I302" i="60"/>
  <c r="P302" i="60" s="1"/>
  <c r="W310" i="60"/>
  <c r="Y306" i="60"/>
  <c r="V306" i="60"/>
  <c r="W302" i="60"/>
  <c r="Z312" i="60"/>
  <c r="N312" i="60"/>
  <c r="AA312" i="60" s="1"/>
  <c r="AB310" i="60"/>
  <c r="Y309" i="60"/>
  <c r="V309" i="60"/>
  <c r="X306" i="60"/>
  <c r="J306" i="60"/>
  <c r="W305" i="60"/>
  <c r="Z304" i="60"/>
  <c r="N304" i="60"/>
  <c r="AA304" i="60" s="1"/>
  <c r="AB302" i="60"/>
  <c r="Y312" i="60"/>
  <c r="V312" i="60"/>
  <c r="X309" i="60"/>
  <c r="J309" i="60"/>
  <c r="AB305" i="60"/>
  <c r="Y304" i="60"/>
  <c r="X312" i="60"/>
  <c r="J312" i="60"/>
  <c r="Z310" i="60"/>
  <c r="N310" i="60"/>
  <c r="AA310" i="60" s="1"/>
  <c r="Z302" i="60"/>
  <c r="N302" i="60"/>
  <c r="AA302" i="60" s="1"/>
  <c r="I312" i="60"/>
  <c r="P312" i="60" s="1"/>
  <c r="Y310" i="60"/>
  <c r="V310" i="60"/>
  <c r="Y302" i="60"/>
  <c r="V302" i="60"/>
  <c r="X310" i="60"/>
  <c r="X302" i="60"/>
  <c r="I301" i="60"/>
  <c r="P301" i="60" s="1"/>
  <c r="V301" i="60"/>
  <c r="Y301" i="60"/>
  <c r="N301" i="60"/>
  <c r="Z296" i="60"/>
  <c r="N296" i="60"/>
  <c r="AA296" i="60" s="1"/>
  <c r="I295" i="60"/>
  <c r="P295" i="60" s="1"/>
  <c r="AB294" i="60"/>
  <c r="Y293" i="60"/>
  <c r="V293" i="60"/>
  <c r="I287" i="60"/>
  <c r="P287" i="60" s="1"/>
  <c r="X296" i="60"/>
  <c r="J296" i="60"/>
  <c r="W295" i="60"/>
  <c r="Z294" i="60"/>
  <c r="N294" i="60"/>
  <c r="AA294" i="60" s="1"/>
  <c r="I293" i="60"/>
  <c r="P293" i="60" s="1"/>
  <c r="AB292" i="60"/>
  <c r="Y291" i="60"/>
  <c r="V291" i="60"/>
  <c r="X288" i="60"/>
  <c r="J288" i="60"/>
  <c r="W287" i="60"/>
  <c r="I296" i="60"/>
  <c r="P296" i="60" s="1"/>
  <c r="AB295" i="60"/>
  <c r="Y294" i="60"/>
  <c r="V294" i="60"/>
  <c r="X291" i="60"/>
  <c r="J291" i="60"/>
  <c r="AB287" i="60"/>
  <c r="X294" i="60"/>
  <c r="J294" i="60"/>
  <c r="I291" i="60"/>
  <c r="P291" i="60" s="1"/>
  <c r="Z295" i="60"/>
  <c r="N295" i="60"/>
  <c r="AA295" i="60" s="1"/>
  <c r="I294" i="60"/>
  <c r="P294" i="60" s="1"/>
  <c r="Z287" i="60"/>
  <c r="N287" i="60"/>
  <c r="AA287" i="60" s="1"/>
  <c r="Y295" i="60"/>
  <c r="V295" i="60"/>
  <c r="Y287" i="60"/>
  <c r="V287" i="60"/>
  <c r="X295" i="60"/>
  <c r="Z293" i="60"/>
  <c r="AB291" i="60"/>
  <c r="Y290" i="60"/>
  <c r="X287" i="60"/>
  <c r="W286" i="60"/>
  <c r="I286" i="60"/>
  <c r="P286" i="60" s="1"/>
  <c r="J286" i="60"/>
  <c r="X286" i="60"/>
  <c r="V286" i="60"/>
  <c r="Y286" i="60"/>
  <c r="N286" i="60"/>
  <c r="W280" i="60"/>
  <c r="Z282" i="60"/>
  <c r="N282" i="60"/>
  <c r="AA282" i="60" s="1"/>
  <c r="AB280" i="60"/>
  <c r="W275" i="60"/>
  <c r="Z274" i="60"/>
  <c r="N274" i="60"/>
  <c r="AA274" i="60" s="1"/>
  <c r="AB272" i="60"/>
  <c r="AB277" i="60"/>
  <c r="W272" i="60"/>
  <c r="Y282" i="60"/>
  <c r="V282" i="60"/>
  <c r="W278" i="60"/>
  <c r="Z277" i="60"/>
  <c r="N277" i="60"/>
  <c r="AA277" i="60" s="1"/>
  <c r="AB275" i="60"/>
  <c r="Y274" i="60"/>
  <c r="V274" i="60"/>
  <c r="X282" i="60"/>
  <c r="J282" i="60"/>
  <c r="Z280" i="60"/>
  <c r="N280" i="60"/>
  <c r="AA280" i="60" s="1"/>
  <c r="AB278" i="60"/>
  <c r="Y277" i="60"/>
  <c r="V277" i="60"/>
  <c r="X274" i="60"/>
  <c r="J274" i="60"/>
  <c r="Z272" i="60"/>
  <c r="N272" i="60"/>
  <c r="AA272" i="60" s="1"/>
  <c r="AB281" i="60"/>
  <c r="Y280" i="60"/>
  <c r="V280" i="60"/>
  <c r="X277" i="60"/>
  <c r="J277" i="60"/>
  <c r="Z275" i="60"/>
  <c r="N275" i="60"/>
  <c r="AA275" i="60" s="1"/>
  <c r="Y272" i="60"/>
  <c r="V272" i="60"/>
  <c r="W277" i="60"/>
  <c r="X280" i="60"/>
  <c r="Y275" i="60"/>
  <c r="X272" i="60"/>
  <c r="W267" i="60"/>
  <c r="Z266" i="60"/>
  <c r="N266" i="60"/>
  <c r="AA266" i="60" s="1"/>
  <c r="I265" i="60"/>
  <c r="P265" i="60" s="1"/>
  <c r="X260" i="60"/>
  <c r="J260" i="60"/>
  <c r="W259" i="60"/>
  <c r="I257" i="60"/>
  <c r="P257" i="60" s="1"/>
  <c r="W265" i="60"/>
  <c r="W257" i="60"/>
  <c r="Z267" i="60"/>
  <c r="N267" i="60"/>
  <c r="AA267" i="60" s="1"/>
  <c r="I266" i="60"/>
  <c r="P266" i="60" s="1"/>
  <c r="AB265" i="60"/>
  <c r="W260" i="60"/>
  <c r="Z259" i="60"/>
  <c r="N259" i="60"/>
  <c r="AA259" i="60" s="1"/>
  <c r="AB257" i="60"/>
  <c r="Y267" i="60"/>
  <c r="V267" i="60"/>
  <c r="AB260" i="60"/>
  <c r="Y259" i="60"/>
  <c r="V259" i="60"/>
  <c r="X267" i="60"/>
  <c r="J267" i="60"/>
  <c r="W266" i="60"/>
  <c r="Z265" i="60"/>
  <c r="N265" i="60"/>
  <c r="AA265" i="60" s="1"/>
  <c r="Y262" i="60"/>
  <c r="V262" i="60"/>
  <c r="X259" i="60"/>
  <c r="J259" i="60"/>
  <c r="Z257" i="60"/>
  <c r="N257" i="60"/>
  <c r="AA257" i="60" s="1"/>
  <c r="AB266" i="60"/>
  <c r="Y265" i="60"/>
  <c r="V265" i="60"/>
  <c r="X262" i="60"/>
  <c r="Z260" i="60"/>
  <c r="Y257" i="60"/>
  <c r="V257" i="60"/>
  <c r="X265" i="60"/>
  <c r="X257" i="60"/>
  <c r="W251" i="60"/>
  <c r="Z250" i="60"/>
  <c r="I249" i="60"/>
  <c r="P249" i="60" s="1"/>
  <c r="AB248" i="60"/>
  <c r="Y247" i="60"/>
  <c r="V247" i="60"/>
  <c r="X244" i="60"/>
  <c r="J244" i="60"/>
  <c r="W243" i="60"/>
  <c r="Z242" i="60"/>
  <c r="I241" i="60"/>
  <c r="P241" i="60" s="1"/>
  <c r="W249" i="60"/>
  <c r="V245" i="60"/>
  <c r="W241" i="60"/>
  <c r="AB249" i="60"/>
  <c r="Y248" i="60"/>
  <c r="V248" i="60"/>
  <c r="X245" i="60"/>
  <c r="J245" i="60"/>
  <c r="W244" i="60"/>
  <c r="AB241" i="60"/>
  <c r="X248" i="60"/>
  <c r="J248" i="60"/>
  <c r="W247" i="60"/>
  <c r="I245" i="60"/>
  <c r="P245" i="60" s="1"/>
  <c r="AB244" i="60"/>
  <c r="Y243" i="60"/>
  <c r="Z249" i="60"/>
  <c r="N249" i="60"/>
  <c r="AA249" i="60" s="1"/>
  <c r="Z241" i="60"/>
  <c r="N241" i="60"/>
  <c r="AA241" i="60" s="1"/>
  <c r="Y249" i="60"/>
  <c r="V249" i="60"/>
  <c r="W245" i="60"/>
  <c r="Z244" i="60"/>
  <c r="N244" i="60"/>
  <c r="AA244" i="60" s="1"/>
  <c r="Y241" i="60"/>
  <c r="V241" i="60"/>
  <c r="X249" i="60"/>
  <c r="Z247" i="60"/>
  <c r="AB245" i="60"/>
  <c r="Y244" i="60"/>
  <c r="X241" i="60"/>
  <c r="X210" i="60"/>
  <c r="X202" i="60"/>
  <c r="Z159" i="60"/>
  <c r="J172" i="60"/>
  <c r="Z172" i="60"/>
  <c r="N172" i="60"/>
  <c r="AA172" i="60" s="1"/>
  <c r="AA181" i="60"/>
  <c r="W181" i="60"/>
  <c r="Y190" i="60"/>
  <c r="I182" i="60"/>
  <c r="P182" i="60" s="1"/>
  <c r="Z212" i="60"/>
  <c r="AA182" i="60"/>
  <c r="AA186" i="60"/>
  <c r="Z182" i="60"/>
  <c r="X196" i="60"/>
  <c r="N217" i="60"/>
  <c r="AA217" i="60" s="1"/>
  <c r="V235" i="60"/>
  <c r="AB228" i="60"/>
  <c r="X198" i="60"/>
  <c r="N196" i="60"/>
  <c r="J228" i="60"/>
  <c r="J198" i="60"/>
  <c r="J196" i="60"/>
  <c r="Z196" i="60"/>
  <c r="Z210" i="60"/>
  <c r="Y229" i="60"/>
  <c r="W271" i="60"/>
  <c r="I271" i="60"/>
  <c r="P271" i="60" s="1"/>
  <c r="J271" i="60"/>
  <c r="X271" i="60"/>
  <c r="V271" i="60"/>
  <c r="Y271" i="60"/>
  <c r="N271" i="60"/>
  <c r="V172" i="60"/>
  <c r="AA185" i="60"/>
  <c r="Y196" i="60"/>
  <c r="V196" i="60"/>
  <c r="AA212" i="60"/>
  <c r="V233" i="60"/>
  <c r="Y172" i="60"/>
  <c r="Z209" i="60"/>
  <c r="Z231" i="60"/>
  <c r="Y151" i="60"/>
  <c r="X172" i="60"/>
  <c r="AB204" i="60"/>
  <c r="W196" i="60"/>
  <c r="Z220" i="60"/>
  <c r="X231" i="60"/>
  <c r="AB230" i="60"/>
  <c r="AB196" i="60"/>
  <c r="N220" i="60"/>
  <c r="X230" i="60"/>
  <c r="N204" i="60"/>
  <c r="AA196" i="60"/>
  <c r="Z233" i="60"/>
  <c r="V231" i="60"/>
  <c r="W230" i="60"/>
  <c r="X233" i="60"/>
  <c r="V144" i="60"/>
  <c r="Y182" i="60"/>
  <c r="Y202" i="60"/>
  <c r="V202" i="60"/>
  <c r="W229" i="60"/>
  <c r="Z204" i="60"/>
  <c r="AA218" i="60"/>
  <c r="AB211" i="60"/>
  <c r="AB210" i="60"/>
  <c r="J210" i="60"/>
  <c r="AB229" i="60"/>
  <c r="V229" i="60"/>
  <c r="Z113" i="60"/>
  <c r="AB190" i="60"/>
  <c r="N190" i="60"/>
  <c r="Y204" i="60"/>
  <c r="W202" i="60"/>
  <c r="AA219" i="60"/>
  <c r="J218" i="60"/>
  <c r="I213" i="60"/>
  <c r="P213" i="60" s="1"/>
  <c r="W212" i="60"/>
  <c r="Z211" i="60"/>
  <c r="AA210" i="60"/>
  <c r="I210" i="60"/>
  <c r="P210" i="60" s="1"/>
  <c r="Z229" i="60"/>
  <c r="J229" i="60"/>
  <c r="AA190" i="60"/>
  <c r="V190" i="60"/>
  <c r="X204" i="60"/>
  <c r="AB202" i="60"/>
  <c r="X219" i="60"/>
  <c r="N212" i="60"/>
  <c r="X211" i="60"/>
  <c r="Z190" i="60"/>
  <c r="I190" i="60"/>
  <c r="P190" i="60" s="1"/>
  <c r="AA202" i="60"/>
  <c r="Y198" i="60"/>
  <c r="N219" i="60"/>
  <c r="V212" i="60"/>
  <c r="Y210" i="60"/>
  <c r="X229" i="60"/>
  <c r="Z202" i="60"/>
  <c r="N202" i="60"/>
  <c r="AA214" i="60"/>
  <c r="Z188" i="60"/>
  <c r="I188" i="60"/>
  <c r="P188" i="60" s="1"/>
  <c r="V198" i="60"/>
  <c r="AB214" i="60"/>
  <c r="I214" i="60"/>
  <c r="P214" i="60" s="1"/>
  <c r="W210" i="60"/>
  <c r="Y235" i="60"/>
  <c r="W228" i="60"/>
  <c r="X227" i="60"/>
  <c r="N256" i="60"/>
  <c r="V186" i="60"/>
  <c r="I198" i="60"/>
  <c r="P198" i="60" s="1"/>
  <c r="Y215" i="60"/>
  <c r="Y214" i="60"/>
  <c r="X240" i="60"/>
  <c r="W256" i="60"/>
  <c r="Y188" i="60"/>
  <c r="V80" i="60"/>
  <c r="AB109" i="60"/>
  <c r="X153" i="60"/>
  <c r="I186" i="60"/>
  <c r="P186" i="60" s="1"/>
  <c r="V182" i="60"/>
  <c r="AB218" i="60"/>
  <c r="X214" i="60"/>
  <c r="X256" i="60"/>
  <c r="W198" i="60"/>
  <c r="Y228" i="60"/>
  <c r="Z256" i="60"/>
  <c r="Z186" i="60"/>
  <c r="AB198" i="60"/>
  <c r="X218" i="60"/>
  <c r="X228" i="60"/>
  <c r="AB188" i="60"/>
  <c r="N188" i="60"/>
  <c r="Y186" i="60"/>
  <c r="J194" i="60"/>
  <c r="AA198" i="60"/>
  <c r="Z217" i="60"/>
  <c r="Y212" i="60"/>
  <c r="J230" i="60"/>
  <c r="Y179" i="60"/>
  <c r="AA188" i="60"/>
  <c r="V188" i="60"/>
  <c r="X194" i="60"/>
  <c r="X200" i="60"/>
  <c r="I199" i="60"/>
  <c r="P199" i="60" s="1"/>
  <c r="Z198" i="60"/>
  <c r="V214" i="60"/>
  <c r="X212" i="60"/>
  <c r="Y226" i="60"/>
  <c r="J256" i="60"/>
  <c r="I256" i="60"/>
  <c r="P256" i="60" s="1"/>
  <c r="V256" i="60"/>
  <c r="W142" i="60"/>
  <c r="J155" i="60"/>
  <c r="V179" i="60"/>
  <c r="J189" i="60"/>
  <c r="X187" i="60"/>
  <c r="Z184" i="60"/>
  <c r="I184" i="60"/>
  <c r="P184" i="60" s="1"/>
  <c r="Z180" i="60"/>
  <c r="I180" i="60"/>
  <c r="P180" i="60" s="1"/>
  <c r="W194" i="60"/>
  <c r="I205" i="60"/>
  <c r="P205" i="60" s="1"/>
  <c r="AA204" i="60"/>
  <c r="Y200" i="60"/>
  <c r="V200" i="60"/>
  <c r="W220" i="60"/>
  <c r="AB219" i="60"/>
  <c r="AB215" i="60"/>
  <c r="J214" i="60"/>
  <c r="Y211" i="60"/>
  <c r="Z235" i="60"/>
  <c r="N235" i="60"/>
  <c r="J234" i="60"/>
  <c r="AA233" i="60"/>
  <c r="N233" i="60"/>
  <c r="J232" i="60"/>
  <c r="AA231" i="60"/>
  <c r="N231" i="60"/>
  <c r="V230" i="60"/>
  <c r="W227" i="60"/>
  <c r="X225" i="60"/>
  <c r="J225" i="60"/>
  <c r="W240" i="60"/>
  <c r="Y180" i="60"/>
  <c r="X179" i="60"/>
  <c r="AB186" i="60"/>
  <c r="N186" i="60"/>
  <c r="W183" i="60"/>
  <c r="AB182" i="60"/>
  <c r="N182" i="60"/>
  <c r="Y194" i="60"/>
  <c r="V204" i="60"/>
  <c r="I195" i="60"/>
  <c r="P195" i="60" s="1"/>
  <c r="X209" i="60"/>
  <c r="V220" i="60"/>
  <c r="Z219" i="60"/>
  <c r="V219" i="60"/>
  <c r="I218" i="60"/>
  <c r="P218" i="60" s="1"/>
  <c r="X215" i="60"/>
  <c r="X235" i="60"/>
  <c r="J235" i="60"/>
  <c r="Y234" i="60"/>
  <c r="Y233" i="60"/>
  <c r="J233" i="60"/>
  <c r="Y232" i="60"/>
  <c r="Y231" i="60"/>
  <c r="J231" i="60"/>
  <c r="Y230" i="60"/>
  <c r="I230" i="60"/>
  <c r="P230" i="60" s="1"/>
  <c r="AA229" i="60"/>
  <c r="N229" i="60"/>
  <c r="V228" i="60"/>
  <c r="AB227" i="60"/>
  <c r="W226" i="60"/>
  <c r="Y240" i="60"/>
  <c r="J187" i="60"/>
  <c r="Z194" i="60"/>
  <c r="I203" i="60"/>
  <c r="P203" i="60" s="1"/>
  <c r="Y219" i="60"/>
  <c r="J219" i="60"/>
  <c r="W214" i="60"/>
  <c r="W211" i="60"/>
  <c r="X234" i="60"/>
  <c r="X232" i="60"/>
  <c r="AA227" i="60"/>
  <c r="N227" i="60"/>
  <c r="W225" i="60"/>
  <c r="Z240" i="60"/>
  <c r="AB205" i="60"/>
  <c r="W200" i="60"/>
  <c r="Z227" i="60"/>
  <c r="V227" i="60"/>
  <c r="AB226" i="60"/>
  <c r="V226" i="60"/>
  <c r="AB225" i="60"/>
  <c r="J240" i="60"/>
  <c r="Y184" i="60"/>
  <c r="AB234" i="60"/>
  <c r="AB232" i="60"/>
  <c r="X189" i="60"/>
  <c r="V194" i="60"/>
  <c r="AB200" i="60"/>
  <c r="Y220" i="60"/>
  <c r="V215" i="60"/>
  <c r="W235" i="60"/>
  <c r="W234" i="60"/>
  <c r="W233" i="60"/>
  <c r="W232" i="60"/>
  <c r="W231" i="60"/>
  <c r="Y227" i="60"/>
  <c r="J227" i="60"/>
  <c r="Z226" i="60"/>
  <c r="J226" i="60"/>
  <c r="AA225" i="60"/>
  <c r="V240" i="60"/>
  <c r="W185" i="60"/>
  <c r="AB184" i="60"/>
  <c r="N184" i="60"/>
  <c r="AB180" i="60"/>
  <c r="N180" i="60"/>
  <c r="N194" i="60"/>
  <c r="W204" i="60"/>
  <c r="I201" i="60"/>
  <c r="P201" i="60" s="1"/>
  <c r="AA200" i="60"/>
  <c r="I197" i="60"/>
  <c r="P197" i="60" s="1"/>
  <c r="J209" i="60"/>
  <c r="W219" i="60"/>
  <c r="W218" i="60"/>
  <c r="J215" i="60"/>
  <c r="Z214" i="60"/>
  <c r="AA211" i="60"/>
  <c r="N211" i="60"/>
  <c r="AB235" i="60"/>
  <c r="Z225" i="60"/>
  <c r="N225" i="60"/>
  <c r="N240" i="60"/>
  <c r="Y145" i="60"/>
  <c r="AB158" i="60"/>
  <c r="J179" i="60"/>
  <c r="AA184" i="60"/>
  <c r="V184" i="60"/>
  <c r="AA183" i="60"/>
  <c r="AA180" i="60"/>
  <c r="V180" i="60"/>
  <c r="Z200" i="60"/>
  <c r="N200" i="60"/>
  <c r="N209" i="60"/>
  <c r="AA235" i="60"/>
  <c r="V234" i="60"/>
  <c r="AB233" i="60"/>
  <c r="V232" i="60"/>
  <c r="AB231" i="60"/>
  <c r="X226" i="60"/>
  <c r="Y225" i="60"/>
  <c r="V225" i="60"/>
  <c r="I240" i="60"/>
  <c r="P240" i="60" s="1"/>
  <c r="AA234" i="60"/>
  <c r="AA232" i="60"/>
  <c r="AA230" i="60"/>
  <c r="AA228" i="60"/>
  <c r="AA226" i="60"/>
  <c r="Z234" i="60"/>
  <c r="N234" i="60"/>
  <c r="Z232" i="60"/>
  <c r="N232" i="60"/>
  <c r="Z230" i="60"/>
  <c r="Z228" i="60"/>
  <c r="N228" i="60"/>
  <c r="N226" i="60"/>
  <c r="W224" i="60"/>
  <c r="I224" i="60"/>
  <c r="P224" i="60" s="1"/>
  <c r="J224" i="60"/>
  <c r="X224" i="60"/>
  <c r="V224" i="60"/>
  <c r="Y224" i="60"/>
  <c r="N224" i="60"/>
  <c r="AA220" i="60"/>
  <c r="Y218" i="60"/>
  <c r="V218" i="60"/>
  <c r="AB217" i="60"/>
  <c r="I216" i="60"/>
  <c r="P216" i="60" s="1"/>
  <c r="Z215" i="60"/>
  <c r="N215" i="60"/>
  <c r="X213" i="60"/>
  <c r="J213" i="60"/>
  <c r="V210" i="60"/>
  <c r="W216" i="60"/>
  <c r="X220" i="60"/>
  <c r="J220" i="60"/>
  <c r="Y217" i="60"/>
  <c r="V217" i="60"/>
  <c r="AB216" i="60"/>
  <c r="I215" i="60"/>
  <c r="P215" i="60" s="1"/>
  <c r="W213" i="60"/>
  <c r="J212" i="60"/>
  <c r="I220" i="60"/>
  <c r="P220" i="60" s="1"/>
  <c r="X217" i="60"/>
  <c r="J217" i="60"/>
  <c r="AA216" i="60"/>
  <c r="AB213" i="60"/>
  <c r="I212" i="60"/>
  <c r="P212" i="60" s="1"/>
  <c r="I217" i="60"/>
  <c r="P217" i="60" s="1"/>
  <c r="Z216" i="60"/>
  <c r="N216" i="60"/>
  <c r="W215" i="60"/>
  <c r="AA213" i="60"/>
  <c r="V211" i="60"/>
  <c r="Y216" i="60"/>
  <c r="V216" i="60"/>
  <c r="Z213" i="60"/>
  <c r="N213" i="60"/>
  <c r="J211" i="60"/>
  <c r="AB220" i="60"/>
  <c r="Z218" i="60"/>
  <c r="X216" i="60"/>
  <c r="AA215" i="60"/>
  <c r="Y213" i="60"/>
  <c r="AB212" i="60"/>
  <c r="W209" i="60"/>
  <c r="I209" i="60"/>
  <c r="P209" i="60" s="1"/>
  <c r="V209" i="60"/>
  <c r="X205" i="60"/>
  <c r="J205" i="60"/>
  <c r="X203" i="60"/>
  <c r="J203" i="60"/>
  <c r="X201" i="60"/>
  <c r="J201" i="60"/>
  <c r="X199" i="60"/>
  <c r="J199" i="60"/>
  <c r="X197" i="60"/>
  <c r="J197" i="60"/>
  <c r="X195" i="60"/>
  <c r="J195" i="60"/>
  <c r="W205" i="60"/>
  <c r="W203" i="60"/>
  <c r="W201" i="60"/>
  <c r="W199" i="60"/>
  <c r="W197" i="60"/>
  <c r="W195" i="60"/>
  <c r="J204" i="60"/>
  <c r="AB203" i="60"/>
  <c r="J202" i="60"/>
  <c r="AB201" i="60"/>
  <c r="J200" i="60"/>
  <c r="AB199" i="60"/>
  <c r="AB197" i="60"/>
  <c r="AB195" i="60"/>
  <c r="AA205" i="60"/>
  <c r="AA203" i="60"/>
  <c r="AA201" i="60"/>
  <c r="AA199" i="60"/>
  <c r="AA197" i="60"/>
  <c r="AA195" i="60"/>
  <c r="Z205" i="60"/>
  <c r="N205" i="60"/>
  <c r="Z203" i="60"/>
  <c r="N203" i="60"/>
  <c r="Z201" i="60"/>
  <c r="N201" i="60"/>
  <c r="Z199" i="60"/>
  <c r="N199" i="60"/>
  <c r="Z197" i="60"/>
  <c r="N197" i="60"/>
  <c r="Z195" i="60"/>
  <c r="N195" i="60"/>
  <c r="Y205" i="60"/>
  <c r="Y203" i="60"/>
  <c r="Y201" i="60"/>
  <c r="Y199" i="60"/>
  <c r="Y197" i="60"/>
  <c r="Y195" i="60"/>
  <c r="I194" i="60"/>
  <c r="P194" i="60" s="1"/>
  <c r="W189" i="60"/>
  <c r="W187" i="60"/>
  <c r="X190" i="60"/>
  <c r="J190" i="60"/>
  <c r="AB189" i="60"/>
  <c r="X188" i="60"/>
  <c r="J188" i="60"/>
  <c r="AB187" i="60"/>
  <c r="X186" i="60"/>
  <c r="J186" i="60"/>
  <c r="AB185" i="60"/>
  <c r="X184" i="60"/>
  <c r="J184" i="60"/>
  <c r="AB183" i="60"/>
  <c r="X182" i="60"/>
  <c r="J182" i="60"/>
  <c r="AB181" i="60"/>
  <c r="X180" i="60"/>
  <c r="J180" i="60"/>
  <c r="Z189" i="60"/>
  <c r="N189" i="60"/>
  <c r="Z187" i="60"/>
  <c r="N187" i="60"/>
  <c r="Z185" i="60"/>
  <c r="N185" i="60"/>
  <c r="Z183" i="60"/>
  <c r="N183" i="60"/>
  <c r="Z181" i="60"/>
  <c r="N181" i="60"/>
  <c r="AA189" i="60"/>
  <c r="AA187" i="60"/>
  <c r="Y189" i="60"/>
  <c r="V189" i="60"/>
  <c r="Y187" i="60"/>
  <c r="V187" i="60"/>
  <c r="Y185" i="60"/>
  <c r="V185" i="60"/>
  <c r="Y183" i="60"/>
  <c r="V183" i="60"/>
  <c r="Y181" i="60"/>
  <c r="V181" i="60"/>
  <c r="X185" i="60"/>
  <c r="J185" i="60"/>
  <c r="X183" i="60"/>
  <c r="J183" i="60"/>
  <c r="X181" i="60"/>
  <c r="J181" i="60"/>
  <c r="W179" i="60"/>
  <c r="I179" i="60"/>
  <c r="P179" i="60" s="1"/>
  <c r="N179" i="60"/>
  <c r="I121" i="60"/>
  <c r="P121" i="60" s="1"/>
  <c r="L121" i="60" s="1"/>
  <c r="Y142" i="60"/>
  <c r="Z170" i="60"/>
  <c r="Y159" i="60"/>
  <c r="X126" i="60"/>
  <c r="J159" i="60"/>
  <c r="AA170" i="60"/>
  <c r="Y173" i="60"/>
  <c r="X158" i="60"/>
  <c r="V157" i="60"/>
  <c r="Z153" i="60"/>
  <c r="X152" i="60"/>
  <c r="AB151" i="60"/>
  <c r="W173" i="60"/>
  <c r="V90" i="60"/>
  <c r="Z127" i="60"/>
  <c r="I154" i="60"/>
  <c r="P154" i="60" s="1"/>
  <c r="N153" i="60"/>
  <c r="V151" i="60"/>
  <c r="J151" i="60"/>
  <c r="I171" i="60"/>
  <c r="P171" i="60" s="1"/>
  <c r="X170" i="60"/>
  <c r="Y125" i="60"/>
  <c r="N157" i="60"/>
  <c r="AA157" i="60" s="1"/>
  <c r="X154" i="60"/>
  <c r="AB153" i="60"/>
  <c r="AB150" i="60"/>
  <c r="W171" i="60"/>
  <c r="I168" i="60"/>
  <c r="P168" i="60" s="1"/>
  <c r="W168" i="60"/>
  <c r="AB168" i="60"/>
  <c r="AB144" i="60"/>
  <c r="AB126" i="60"/>
  <c r="V153" i="60"/>
  <c r="X151" i="60"/>
  <c r="AB172" i="60"/>
  <c r="Y165" i="60"/>
  <c r="I145" i="60"/>
  <c r="P145" i="60" s="1"/>
  <c r="Y144" i="60"/>
  <c r="AB157" i="60"/>
  <c r="AA155" i="60"/>
  <c r="Y175" i="60"/>
  <c r="W172" i="60"/>
  <c r="Y169" i="60"/>
  <c r="Z168" i="60"/>
  <c r="N168" i="60"/>
  <c r="AA168" i="60" s="1"/>
  <c r="J158" i="60"/>
  <c r="Z155" i="60"/>
  <c r="N170" i="60"/>
  <c r="W169" i="60"/>
  <c r="Y168" i="60"/>
  <c r="V168" i="60"/>
  <c r="Y167" i="60"/>
  <c r="I158" i="60"/>
  <c r="P158" i="60" s="1"/>
  <c r="Y155" i="60"/>
  <c r="AB154" i="60"/>
  <c r="W151" i="60"/>
  <c r="AB170" i="60"/>
  <c r="V170" i="60"/>
  <c r="I169" i="60"/>
  <c r="P169" i="60" s="1"/>
  <c r="X168" i="60"/>
  <c r="W165" i="60"/>
  <c r="Y113" i="60"/>
  <c r="J140" i="60"/>
  <c r="AB156" i="60"/>
  <c r="AB152" i="60"/>
  <c r="W164" i="60"/>
  <c r="Y174" i="60"/>
  <c r="J174" i="60"/>
  <c r="V171" i="60"/>
  <c r="X166" i="60"/>
  <c r="J166" i="60"/>
  <c r="X174" i="60"/>
  <c r="AB166" i="60"/>
  <c r="AB90" i="60"/>
  <c r="W174" i="60"/>
  <c r="V173" i="60"/>
  <c r="Y170" i="60"/>
  <c r="J170" i="60"/>
  <c r="W166" i="60"/>
  <c r="V165" i="60"/>
  <c r="Z149" i="60"/>
  <c r="Y157" i="60"/>
  <c r="J154" i="60"/>
  <c r="AA153" i="60"/>
  <c r="I150" i="60"/>
  <c r="P150" i="60" s="1"/>
  <c r="W175" i="60"/>
  <c r="I173" i="60"/>
  <c r="P173" i="60" s="1"/>
  <c r="Y171" i="60"/>
  <c r="W167" i="60"/>
  <c r="I165" i="60"/>
  <c r="P165" i="60" s="1"/>
  <c r="AB113" i="60"/>
  <c r="N113" i="60"/>
  <c r="AA113" i="60" s="1"/>
  <c r="X157" i="60"/>
  <c r="V175" i="60"/>
  <c r="AB174" i="60"/>
  <c r="V167" i="60"/>
  <c r="V113" i="60"/>
  <c r="N129" i="60"/>
  <c r="AA129" i="60" s="1"/>
  <c r="W136" i="60"/>
  <c r="Y153" i="60"/>
  <c r="V164" i="60"/>
  <c r="I175" i="60"/>
  <c r="P175" i="60" s="1"/>
  <c r="N174" i="60"/>
  <c r="AA174" i="60" s="1"/>
  <c r="W170" i="60"/>
  <c r="V169" i="60"/>
  <c r="I167" i="60"/>
  <c r="P167" i="60" s="1"/>
  <c r="Z166" i="60"/>
  <c r="N166" i="60"/>
  <c r="AA166" i="60" s="1"/>
  <c r="Y140" i="60"/>
  <c r="Z174" i="60"/>
  <c r="V174" i="60"/>
  <c r="Y166" i="60"/>
  <c r="V166" i="60"/>
  <c r="X175" i="60"/>
  <c r="J175" i="60"/>
  <c r="X173" i="60"/>
  <c r="J173" i="60"/>
  <c r="X171" i="60"/>
  <c r="J171" i="60"/>
  <c r="X169" i="60"/>
  <c r="J169" i="60"/>
  <c r="X167" i="60"/>
  <c r="J167" i="60"/>
  <c r="X165" i="60"/>
  <c r="J165" i="60"/>
  <c r="AB175" i="60"/>
  <c r="AB173" i="60"/>
  <c r="AB171" i="60"/>
  <c r="AB169" i="60"/>
  <c r="AB167" i="60"/>
  <c r="AB165" i="60"/>
  <c r="AA175" i="60"/>
  <c r="AA169" i="60"/>
  <c r="AA165" i="60"/>
  <c r="Z175" i="60"/>
  <c r="Z173" i="60"/>
  <c r="Z171" i="60"/>
  <c r="Z169" i="60"/>
  <c r="Z167" i="60"/>
  <c r="Z165" i="60"/>
  <c r="I164" i="60"/>
  <c r="P164" i="60" s="1"/>
  <c r="J164" i="60"/>
  <c r="X164" i="60"/>
  <c r="Y164" i="60"/>
  <c r="N164" i="60"/>
  <c r="J46" i="60"/>
  <c r="J130" i="60"/>
  <c r="Z125" i="60"/>
  <c r="J125" i="60"/>
  <c r="V145" i="60"/>
  <c r="V137" i="60"/>
  <c r="N149" i="60"/>
  <c r="I160" i="60"/>
  <c r="P160" i="60" s="1"/>
  <c r="V159" i="60"/>
  <c r="Z151" i="60"/>
  <c r="N151" i="60"/>
  <c r="AB130" i="60"/>
  <c r="V126" i="60"/>
  <c r="X125" i="60"/>
  <c r="AB125" i="60"/>
  <c r="AB160" i="60"/>
  <c r="V65" i="60"/>
  <c r="Z130" i="60"/>
  <c r="X160" i="60"/>
  <c r="X159" i="60"/>
  <c r="J156" i="60"/>
  <c r="AB155" i="60"/>
  <c r="N155" i="60"/>
  <c r="J153" i="60"/>
  <c r="Y130" i="60"/>
  <c r="AB138" i="60"/>
  <c r="I156" i="60"/>
  <c r="P156" i="60" s="1"/>
  <c r="V155" i="60"/>
  <c r="Y138" i="60"/>
  <c r="N125" i="60"/>
  <c r="AA125" i="60" s="1"/>
  <c r="X138" i="60"/>
  <c r="Y137" i="60"/>
  <c r="AA136" i="60"/>
  <c r="V125" i="60"/>
  <c r="Z140" i="60"/>
  <c r="W138" i="60"/>
  <c r="X136" i="60"/>
  <c r="Y135" i="60"/>
  <c r="J160" i="60"/>
  <c r="AB159" i="60"/>
  <c r="N159" i="60"/>
  <c r="AA159" i="60" s="1"/>
  <c r="Z157" i="60"/>
  <c r="J157" i="60"/>
  <c r="X156" i="60"/>
  <c r="X155" i="60"/>
  <c r="I152" i="60"/>
  <c r="P152" i="60" s="1"/>
  <c r="AA151" i="60"/>
  <c r="J152" i="60"/>
  <c r="X150" i="60"/>
  <c r="J150" i="60"/>
  <c r="W160" i="60"/>
  <c r="W158" i="60"/>
  <c r="W156" i="60"/>
  <c r="W154" i="60"/>
  <c r="W152" i="60"/>
  <c r="W150" i="60"/>
  <c r="I159" i="60"/>
  <c r="P159" i="60" s="1"/>
  <c r="I157" i="60"/>
  <c r="P157" i="60" s="1"/>
  <c r="AA156" i="60"/>
  <c r="I155" i="60"/>
  <c r="P155" i="60" s="1"/>
  <c r="AA154" i="60"/>
  <c r="I153" i="60"/>
  <c r="P153" i="60" s="1"/>
  <c r="AA152" i="60"/>
  <c r="AA150" i="60"/>
  <c r="Z160" i="60"/>
  <c r="N160" i="60"/>
  <c r="AA160" i="60" s="1"/>
  <c r="Z158" i="60"/>
  <c r="N158" i="60"/>
  <c r="AA158" i="60" s="1"/>
  <c r="Z156" i="60"/>
  <c r="N156" i="60"/>
  <c r="Z154" i="60"/>
  <c r="N154" i="60"/>
  <c r="Z152" i="60"/>
  <c r="N152" i="60"/>
  <c r="Z150" i="60"/>
  <c r="N150" i="60"/>
  <c r="Y160" i="60"/>
  <c r="Y158" i="60"/>
  <c r="Y156" i="60"/>
  <c r="Y154" i="60"/>
  <c r="Y152" i="60"/>
  <c r="Y150" i="60"/>
  <c r="W149" i="60"/>
  <c r="I149" i="60"/>
  <c r="P149" i="60" s="1"/>
  <c r="J149" i="60"/>
  <c r="X149" i="60"/>
  <c r="V149" i="60"/>
  <c r="AB55" i="60"/>
  <c r="AB69" i="60"/>
  <c r="AB115" i="60"/>
  <c r="W107" i="60"/>
  <c r="AB129" i="60"/>
  <c r="X127" i="60"/>
  <c r="J123" i="60"/>
  <c r="J122" i="60"/>
  <c r="V121" i="60"/>
  <c r="J138" i="60"/>
  <c r="AB136" i="60"/>
  <c r="N109" i="60"/>
  <c r="AA109" i="60" s="1"/>
  <c r="J127" i="60"/>
  <c r="I125" i="60"/>
  <c r="P125" i="60" s="1"/>
  <c r="L125" i="60" s="1"/>
  <c r="I109" i="60"/>
  <c r="P109" i="60" s="1"/>
  <c r="I127" i="60"/>
  <c r="P127" i="60" s="1"/>
  <c r="L127" i="60" s="1"/>
  <c r="Z138" i="60"/>
  <c r="I137" i="60"/>
  <c r="P137" i="60" s="1"/>
  <c r="Z136" i="60"/>
  <c r="V136" i="60"/>
  <c r="Y122" i="60"/>
  <c r="Y121" i="60"/>
  <c r="Y136" i="60"/>
  <c r="J136" i="60"/>
  <c r="V135" i="60"/>
  <c r="Y127" i="60"/>
  <c r="X121" i="60"/>
  <c r="Z120" i="60"/>
  <c r="W113" i="60"/>
  <c r="Z105" i="60"/>
  <c r="W130" i="60"/>
  <c r="N127" i="60"/>
  <c r="AA127" i="60" s="1"/>
  <c r="Y126" i="60"/>
  <c r="W125" i="60"/>
  <c r="V123" i="60"/>
  <c r="Z121" i="60"/>
  <c r="J121" i="60"/>
  <c r="X120" i="60"/>
  <c r="W144" i="60"/>
  <c r="X142" i="60"/>
  <c r="I141" i="60"/>
  <c r="P141" i="60" s="1"/>
  <c r="N140" i="60"/>
  <c r="AA140" i="60" s="1"/>
  <c r="Y139" i="60"/>
  <c r="N136" i="60"/>
  <c r="V130" i="60"/>
  <c r="Y128" i="60"/>
  <c r="Y124" i="60"/>
  <c r="AB121" i="60"/>
  <c r="V120" i="60"/>
  <c r="Z144" i="60"/>
  <c r="N144" i="60"/>
  <c r="AA144" i="60" s="1"/>
  <c r="X140" i="60"/>
  <c r="I139" i="60"/>
  <c r="P139" i="60" s="1"/>
  <c r="N138" i="60"/>
  <c r="AA138" i="60" s="1"/>
  <c r="X124" i="60"/>
  <c r="Z123" i="60"/>
  <c r="AB142" i="60"/>
  <c r="I113" i="60"/>
  <c r="P113" i="60" s="1"/>
  <c r="Y123" i="60"/>
  <c r="W121" i="60"/>
  <c r="X144" i="60"/>
  <c r="J144" i="60"/>
  <c r="I143" i="60"/>
  <c r="P143" i="60" s="1"/>
  <c r="N142" i="60"/>
  <c r="AA142" i="60" s="1"/>
  <c r="Y141" i="60"/>
  <c r="I135" i="60"/>
  <c r="P135" i="60" s="1"/>
  <c r="I83" i="60"/>
  <c r="P83" i="60" s="1"/>
  <c r="L83" i="60" s="1"/>
  <c r="I79" i="60"/>
  <c r="P79" i="60" s="1"/>
  <c r="L79" i="60" s="1"/>
  <c r="V104" i="60"/>
  <c r="X110" i="60"/>
  <c r="X130" i="60"/>
  <c r="Z142" i="60"/>
  <c r="J142" i="60"/>
  <c r="W140" i="60"/>
  <c r="AB140" i="60"/>
  <c r="X145" i="60"/>
  <c r="J145" i="60"/>
  <c r="X143" i="60"/>
  <c r="J143" i="60"/>
  <c r="X141" i="60"/>
  <c r="J141" i="60"/>
  <c r="X139" i="60"/>
  <c r="J139" i="60"/>
  <c r="X137" i="60"/>
  <c r="J137" i="60"/>
  <c r="X135" i="60"/>
  <c r="J135" i="60"/>
  <c r="W145" i="60"/>
  <c r="W143" i="60"/>
  <c r="V142" i="60"/>
  <c r="W141" i="60"/>
  <c r="V140" i="60"/>
  <c r="W139" i="60"/>
  <c r="V138" i="60"/>
  <c r="W137" i="60"/>
  <c r="W135" i="60"/>
  <c r="AB145" i="60"/>
  <c r="AB143" i="60"/>
  <c r="AB141" i="60"/>
  <c r="AB139" i="60"/>
  <c r="AB137" i="60"/>
  <c r="AB135" i="60"/>
  <c r="AA145" i="60"/>
  <c r="AA135" i="60"/>
  <c r="Z145" i="60"/>
  <c r="Z143" i="60"/>
  <c r="N143" i="60"/>
  <c r="AA143" i="60" s="1"/>
  <c r="Z141" i="60"/>
  <c r="N141" i="60"/>
  <c r="AA141" i="60" s="1"/>
  <c r="Z139" i="60"/>
  <c r="N139" i="60"/>
  <c r="AA139" i="60" s="1"/>
  <c r="Z137" i="60"/>
  <c r="Z135" i="60"/>
  <c r="Y143" i="60"/>
  <c r="W134" i="60"/>
  <c r="I134" i="60"/>
  <c r="P134" i="60" s="1"/>
  <c r="J134" i="60"/>
  <c r="X134" i="60"/>
  <c r="V134" i="60"/>
  <c r="Y134" i="60"/>
  <c r="N134" i="60"/>
  <c r="W82" i="60"/>
  <c r="V94" i="60"/>
  <c r="J104" i="60"/>
  <c r="AA105" i="60"/>
  <c r="I105" i="60"/>
  <c r="P105" i="60" s="1"/>
  <c r="N130" i="60"/>
  <c r="AA130" i="60" s="1"/>
  <c r="W128" i="60"/>
  <c r="W127" i="60"/>
  <c r="W123" i="60"/>
  <c r="W120" i="60"/>
  <c r="AB94" i="60"/>
  <c r="X104" i="60"/>
  <c r="N107" i="60"/>
  <c r="AA107" i="60" s="1"/>
  <c r="AB106" i="60"/>
  <c r="Y105" i="60"/>
  <c r="V119" i="60"/>
  <c r="Z129" i="60"/>
  <c r="V129" i="60"/>
  <c r="V124" i="60"/>
  <c r="AB123" i="60"/>
  <c r="N123" i="60"/>
  <c r="AA123" i="60" s="1"/>
  <c r="V122" i="60"/>
  <c r="W18" i="60"/>
  <c r="Y104" i="60"/>
  <c r="V107" i="60"/>
  <c r="AA106" i="60"/>
  <c r="X105" i="60"/>
  <c r="N119" i="60"/>
  <c r="Y129" i="60"/>
  <c r="J129" i="60"/>
  <c r="AB128" i="60"/>
  <c r="V128" i="60"/>
  <c r="V127" i="60"/>
  <c r="J126" i="60"/>
  <c r="J124" i="60"/>
  <c r="N120" i="60"/>
  <c r="AA120" i="60" s="1"/>
  <c r="Z106" i="60"/>
  <c r="X129" i="60"/>
  <c r="I129" i="60"/>
  <c r="P129" i="60" s="1"/>
  <c r="L129" i="60" s="1"/>
  <c r="J128" i="60"/>
  <c r="I62" i="60"/>
  <c r="P62" i="60" s="1"/>
  <c r="L62" i="60" s="1"/>
  <c r="W94" i="60"/>
  <c r="J110" i="60"/>
  <c r="Y109" i="60"/>
  <c r="Y106" i="60"/>
  <c r="W105" i="60"/>
  <c r="Y119" i="60"/>
  <c r="AB124" i="60"/>
  <c r="X123" i="60"/>
  <c r="I123" i="60"/>
  <c r="P123" i="60" s="1"/>
  <c r="L123" i="60" s="1"/>
  <c r="X122" i="60"/>
  <c r="AB122" i="60"/>
  <c r="Y120" i="60"/>
  <c r="J120" i="60"/>
  <c r="I92" i="60"/>
  <c r="P92" i="60" s="1"/>
  <c r="L92" i="60" s="1"/>
  <c r="X106" i="60"/>
  <c r="Z119" i="60"/>
  <c r="X128" i="60"/>
  <c r="N94" i="60"/>
  <c r="AA94" i="60" s="1"/>
  <c r="Z107" i="60"/>
  <c r="W106" i="60"/>
  <c r="AB105" i="60"/>
  <c r="V105" i="60"/>
  <c r="W129" i="60"/>
  <c r="AB127" i="60"/>
  <c r="W126" i="60"/>
  <c r="W124" i="60"/>
  <c r="W122" i="60"/>
  <c r="AB120" i="60"/>
  <c r="I128" i="60"/>
  <c r="P128" i="60" s="1"/>
  <c r="L128" i="60" s="1"/>
  <c r="I126" i="60"/>
  <c r="P126" i="60" s="1"/>
  <c r="L126" i="60" s="1"/>
  <c r="I124" i="60"/>
  <c r="P124" i="60" s="1"/>
  <c r="L124" i="60" s="1"/>
  <c r="I122" i="60"/>
  <c r="P122" i="60" s="1"/>
  <c r="L122" i="60" s="1"/>
  <c r="Z128" i="60"/>
  <c r="Z126" i="60"/>
  <c r="Z124" i="60"/>
  <c r="Z122" i="60"/>
  <c r="W119" i="60"/>
  <c r="I119" i="60"/>
  <c r="P119" i="60" s="1"/>
  <c r="L119" i="60" s="1"/>
  <c r="J119" i="60"/>
  <c r="I60" i="60"/>
  <c r="P60" i="60" s="1"/>
  <c r="L60" i="60" s="1"/>
  <c r="I100" i="60"/>
  <c r="P100" i="60" s="1"/>
  <c r="L100" i="60" s="1"/>
  <c r="W98" i="60"/>
  <c r="I96" i="60"/>
  <c r="P96" i="60" s="1"/>
  <c r="L96" i="60" s="1"/>
  <c r="Y115" i="60"/>
  <c r="I115" i="60"/>
  <c r="P115" i="60" s="1"/>
  <c r="X114" i="60"/>
  <c r="W112" i="60"/>
  <c r="J108" i="60"/>
  <c r="W22" i="60"/>
  <c r="V32" i="60"/>
  <c r="AB111" i="60"/>
  <c r="I18" i="60"/>
  <c r="P18" i="60" s="1"/>
  <c r="L18" i="60" s="1"/>
  <c r="N98" i="60"/>
  <c r="AA98" i="60" s="1"/>
  <c r="W114" i="60"/>
  <c r="J112" i="60"/>
  <c r="N111" i="60"/>
  <c r="AA111" i="60" s="1"/>
  <c r="Z109" i="60"/>
  <c r="V109" i="60"/>
  <c r="Y107" i="60"/>
  <c r="I107" i="60"/>
  <c r="P107" i="60" s="1"/>
  <c r="J106" i="60"/>
  <c r="AB98" i="60"/>
  <c r="V98" i="60"/>
  <c r="W115" i="60"/>
  <c r="Z111" i="60"/>
  <c r="V111" i="60"/>
  <c r="X108" i="60"/>
  <c r="N105" i="60"/>
  <c r="J22" i="60"/>
  <c r="I75" i="60"/>
  <c r="P75" i="60" s="1"/>
  <c r="L75" i="60" s="1"/>
  <c r="I98" i="60"/>
  <c r="P98" i="60" s="1"/>
  <c r="L98" i="60" s="1"/>
  <c r="J114" i="60"/>
  <c r="Y111" i="60"/>
  <c r="I111" i="60"/>
  <c r="P111" i="60" s="1"/>
  <c r="AB22" i="60"/>
  <c r="N80" i="60"/>
  <c r="AA80" i="60" s="1"/>
  <c r="N96" i="60"/>
  <c r="AA96" i="60" s="1"/>
  <c r="J94" i="60"/>
  <c r="J90" i="60"/>
  <c r="N115" i="60"/>
  <c r="AA115" i="60" s="1"/>
  <c r="X112" i="60"/>
  <c r="W109" i="60"/>
  <c r="W108" i="60"/>
  <c r="AB62" i="60"/>
  <c r="V82" i="60"/>
  <c r="AB96" i="60"/>
  <c r="J96" i="60"/>
  <c r="Z115" i="60"/>
  <c r="V115" i="60"/>
  <c r="W111" i="60"/>
  <c r="W110" i="60"/>
  <c r="AB107" i="60"/>
  <c r="X115" i="60"/>
  <c r="AB114" i="60"/>
  <c r="X113" i="60"/>
  <c r="AB112" i="60"/>
  <c r="X111" i="60"/>
  <c r="AB110" i="60"/>
  <c r="X109" i="60"/>
  <c r="AB108" i="60"/>
  <c r="X107" i="60"/>
  <c r="Z114" i="60"/>
  <c r="N114" i="60"/>
  <c r="AA114" i="60" s="1"/>
  <c r="Z112" i="60"/>
  <c r="N112" i="60"/>
  <c r="AA112" i="60" s="1"/>
  <c r="Z110" i="60"/>
  <c r="N110" i="60"/>
  <c r="AA110" i="60" s="1"/>
  <c r="Z108" i="60"/>
  <c r="N108" i="60"/>
  <c r="AA108" i="60" s="1"/>
  <c r="N106" i="60"/>
  <c r="Y114" i="60"/>
  <c r="V114" i="60"/>
  <c r="Y112" i="60"/>
  <c r="V112" i="60"/>
  <c r="Y110" i="60"/>
  <c r="V110" i="60"/>
  <c r="Y108" i="60"/>
  <c r="V108" i="60"/>
  <c r="V106" i="60"/>
  <c r="W104" i="60"/>
  <c r="I104" i="60"/>
  <c r="P104" i="60" s="1"/>
  <c r="N104" i="60"/>
  <c r="N37" i="60"/>
  <c r="AA37" i="60" s="1"/>
  <c r="AB19" i="60"/>
  <c r="J37" i="60"/>
  <c r="AB53" i="60"/>
  <c r="I53" i="60"/>
  <c r="P53" i="60" s="1"/>
  <c r="L53" i="60" s="1"/>
  <c r="V64" i="60"/>
  <c r="V85" i="60"/>
  <c r="V84" i="60"/>
  <c r="J78" i="60"/>
  <c r="V75" i="60"/>
  <c r="J100" i="60"/>
  <c r="J92" i="60"/>
  <c r="N90" i="60"/>
  <c r="AA90" i="60" s="1"/>
  <c r="AB64" i="60"/>
  <c r="AB78" i="60"/>
  <c r="AB76" i="60"/>
  <c r="J89" i="60"/>
  <c r="I20" i="60"/>
  <c r="P20" i="60" s="1"/>
  <c r="L20" i="60" s="1"/>
  <c r="V18" i="60"/>
  <c r="I48" i="60"/>
  <c r="P48" i="60" s="1"/>
  <c r="L48" i="60" s="1"/>
  <c r="I46" i="60"/>
  <c r="P46" i="60" s="1"/>
  <c r="L46" i="60" s="1"/>
  <c r="N69" i="60"/>
  <c r="AA69" i="60" s="1"/>
  <c r="W60" i="60"/>
  <c r="V81" i="60"/>
  <c r="J80" i="60"/>
  <c r="V89" i="60"/>
  <c r="V96" i="60"/>
  <c r="W92" i="60"/>
  <c r="I90" i="60"/>
  <c r="P90" i="60" s="1"/>
  <c r="L90" i="60" s="1"/>
  <c r="W17" i="60"/>
  <c r="W37" i="60"/>
  <c r="W84" i="60"/>
  <c r="W19" i="60"/>
  <c r="W15" i="60"/>
  <c r="W33" i="60"/>
  <c r="AB49" i="60"/>
  <c r="AB80" i="60"/>
  <c r="AB92" i="60"/>
  <c r="W90" i="60"/>
  <c r="N19" i="60"/>
  <c r="AA19" i="60" s="1"/>
  <c r="V17" i="60"/>
  <c r="N15" i="60"/>
  <c r="AA15" i="60" s="1"/>
  <c r="AB50" i="60"/>
  <c r="AB84" i="60"/>
  <c r="AB82" i="60"/>
  <c r="W80" i="60"/>
  <c r="W78" i="60"/>
  <c r="N100" i="60"/>
  <c r="AA100" i="60" s="1"/>
  <c r="N92" i="60"/>
  <c r="AA92" i="60" s="1"/>
  <c r="N84" i="60"/>
  <c r="AA84" i="60" s="1"/>
  <c r="V100" i="60"/>
  <c r="W99" i="60"/>
  <c r="W93" i="60"/>
  <c r="AB99" i="60"/>
  <c r="AB97" i="60"/>
  <c r="AB95" i="60"/>
  <c r="AB93" i="60"/>
  <c r="AB91" i="60"/>
  <c r="N99" i="60"/>
  <c r="AA99" i="60" s="1"/>
  <c r="N97" i="60"/>
  <c r="AA97" i="60" s="1"/>
  <c r="N95" i="60"/>
  <c r="AA95" i="60" s="1"/>
  <c r="N93" i="60"/>
  <c r="AA93" i="60" s="1"/>
  <c r="N91" i="60"/>
  <c r="AA91" i="60" s="1"/>
  <c r="W100" i="60"/>
  <c r="V99" i="60"/>
  <c r="V97" i="60"/>
  <c r="V95" i="60"/>
  <c r="V93" i="60"/>
  <c r="V91" i="60"/>
  <c r="W97" i="60"/>
  <c r="AB100" i="60"/>
  <c r="J99" i="60"/>
  <c r="J97" i="60"/>
  <c r="J95" i="60"/>
  <c r="J93" i="60"/>
  <c r="J91" i="60"/>
  <c r="I95" i="60"/>
  <c r="P95" i="60" s="1"/>
  <c r="L95" i="60" s="1"/>
  <c r="I91" i="60"/>
  <c r="P91" i="60" s="1"/>
  <c r="L91" i="60" s="1"/>
  <c r="W89" i="60"/>
  <c r="I89" i="60"/>
  <c r="P89" i="60" s="1"/>
  <c r="L89" i="60" s="1"/>
  <c r="N89" i="60"/>
  <c r="V25" i="60"/>
  <c r="I25" i="60"/>
  <c r="P25" i="60" s="1"/>
  <c r="J31" i="60"/>
  <c r="I68" i="60"/>
  <c r="P68" i="60" s="1"/>
  <c r="L68" i="60" s="1"/>
  <c r="J67" i="60"/>
  <c r="V83" i="60"/>
  <c r="N82" i="60"/>
  <c r="AA82" i="60" s="1"/>
  <c r="V79" i="60"/>
  <c r="N78" i="60"/>
  <c r="AA78" i="60" s="1"/>
  <c r="V14" i="60"/>
  <c r="W25" i="60"/>
  <c r="AB31" i="60"/>
  <c r="V30" i="60"/>
  <c r="W54" i="60"/>
  <c r="W53" i="60"/>
  <c r="V49" i="60"/>
  <c r="J82" i="60"/>
  <c r="V77" i="60"/>
  <c r="N76" i="60"/>
  <c r="AA76" i="60" s="1"/>
  <c r="AB25" i="60"/>
  <c r="J39" i="60"/>
  <c r="I30" i="60"/>
  <c r="P30" i="60" s="1"/>
  <c r="L30" i="60" s="1"/>
  <c r="AB54" i="60"/>
  <c r="N59" i="60"/>
  <c r="W67" i="60"/>
  <c r="AB60" i="60"/>
  <c r="I77" i="60"/>
  <c r="P77" i="60" s="1"/>
  <c r="L77" i="60" s="1"/>
  <c r="J76" i="60"/>
  <c r="V19" i="60"/>
  <c r="V38" i="60"/>
  <c r="I34" i="60"/>
  <c r="P34" i="60" s="1"/>
  <c r="L34" i="60" s="1"/>
  <c r="N33" i="60"/>
  <c r="AA33" i="60" s="1"/>
  <c r="W31" i="60"/>
  <c r="V54" i="60"/>
  <c r="N25" i="60"/>
  <c r="AA25" i="60" s="1"/>
  <c r="V23" i="60"/>
  <c r="I38" i="60"/>
  <c r="P38" i="60" s="1"/>
  <c r="L38" i="60" s="1"/>
  <c r="J33" i="60"/>
  <c r="J54" i="60"/>
  <c r="N53" i="60"/>
  <c r="AA53" i="60" s="1"/>
  <c r="AB67" i="60"/>
  <c r="N60" i="60"/>
  <c r="AA60" i="60" s="1"/>
  <c r="I85" i="60"/>
  <c r="P85" i="60" s="1"/>
  <c r="L85" i="60" s="1"/>
  <c r="I81" i="60"/>
  <c r="P81" i="60" s="1"/>
  <c r="L81" i="60" s="1"/>
  <c r="J44" i="60"/>
  <c r="N55" i="60"/>
  <c r="AA55" i="60" s="1"/>
  <c r="I54" i="60"/>
  <c r="P54" i="60" s="1"/>
  <c r="L54" i="60" s="1"/>
  <c r="J53" i="60"/>
  <c r="N52" i="60"/>
  <c r="AA52" i="60" s="1"/>
  <c r="W47" i="60"/>
  <c r="I70" i="60"/>
  <c r="P70" i="60" s="1"/>
  <c r="L70" i="60" s="1"/>
  <c r="N67" i="60"/>
  <c r="AA67" i="60" s="1"/>
  <c r="V60" i="60"/>
  <c r="AB33" i="60"/>
  <c r="N31" i="60"/>
  <c r="AA31" i="60" s="1"/>
  <c r="W68" i="60"/>
  <c r="V67" i="60"/>
  <c r="J84" i="60"/>
  <c r="W76" i="60"/>
  <c r="J85" i="60"/>
  <c r="J83" i="60"/>
  <c r="J81" i="60"/>
  <c r="J79" i="60"/>
  <c r="J77" i="60"/>
  <c r="J75" i="60"/>
  <c r="W85" i="60"/>
  <c r="W83" i="60"/>
  <c r="W81" i="60"/>
  <c r="W79" i="60"/>
  <c r="V78" i="60"/>
  <c r="W77" i="60"/>
  <c r="V76" i="60"/>
  <c r="W75" i="60"/>
  <c r="AB85" i="60"/>
  <c r="AB83" i="60"/>
  <c r="AB81" i="60"/>
  <c r="AB79" i="60"/>
  <c r="AB77" i="60"/>
  <c r="AB75" i="60"/>
  <c r="AA85" i="60"/>
  <c r="W74" i="60"/>
  <c r="I74" i="60"/>
  <c r="P74" i="60" s="1"/>
  <c r="L74" i="60" s="1"/>
  <c r="J74" i="60"/>
  <c r="V74" i="60"/>
  <c r="N74" i="60"/>
  <c r="V22" i="60"/>
  <c r="I21" i="60"/>
  <c r="P21" i="60" s="1"/>
  <c r="J18" i="60"/>
  <c r="N17" i="60"/>
  <c r="AA17" i="60" s="1"/>
  <c r="W39" i="60"/>
  <c r="V37" i="60"/>
  <c r="W35" i="60"/>
  <c r="W46" i="60"/>
  <c r="AB46" i="60"/>
  <c r="I45" i="60"/>
  <c r="P45" i="60" s="1"/>
  <c r="L45" i="60" s="1"/>
  <c r="J70" i="60"/>
  <c r="J68" i="60"/>
  <c r="AB63" i="60"/>
  <c r="W62" i="60"/>
  <c r="W61" i="60"/>
  <c r="N20" i="60"/>
  <c r="AA20" i="60" s="1"/>
  <c r="J17" i="60"/>
  <c r="V15" i="60"/>
  <c r="V40" i="60"/>
  <c r="AB39" i="60"/>
  <c r="I32" i="60"/>
  <c r="P32" i="60" s="1"/>
  <c r="L32" i="60" s="1"/>
  <c r="V44" i="60"/>
  <c r="V55" i="60"/>
  <c r="V50" i="60"/>
  <c r="N62" i="60"/>
  <c r="AA62" i="60" s="1"/>
  <c r="N61" i="60"/>
  <c r="AA61" i="60" s="1"/>
  <c r="V20" i="60"/>
  <c r="AB18" i="60"/>
  <c r="I17" i="60"/>
  <c r="P17" i="60" s="1"/>
  <c r="L17" i="60" s="1"/>
  <c r="J15" i="60"/>
  <c r="I40" i="60"/>
  <c r="P40" i="60" s="1"/>
  <c r="L40" i="60" s="1"/>
  <c r="N39" i="60"/>
  <c r="AA39" i="60" s="1"/>
  <c r="AB37" i="60"/>
  <c r="V36" i="60"/>
  <c r="N35" i="60"/>
  <c r="AA35" i="60" s="1"/>
  <c r="AB34" i="60"/>
  <c r="N44" i="60"/>
  <c r="I55" i="60"/>
  <c r="P55" i="60" s="1"/>
  <c r="L55" i="60" s="1"/>
  <c r="J50" i="60"/>
  <c r="AB47" i="60"/>
  <c r="N47" i="60"/>
  <c r="AA47" i="60" s="1"/>
  <c r="N46" i="60"/>
  <c r="AA46" i="60" s="1"/>
  <c r="W45" i="60"/>
  <c r="W70" i="60"/>
  <c r="W69" i="60"/>
  <c r="V62" i="60"/>
  <c r="V61" i="60"/>
  <c r="I15" i="60"/>
  <c r="P15" i="60" s="1"/>
  <c r="L15" i="60" s="1"/>
  <c r="V39" i="60"/>
  <c r="I36" i="60"/>
  <c r="P36" i="60" s="1"/>
  <c r="L36" i="60" s="1"/>
  <c r="J35" i="60"/>
  <c r="V47" i="60"/>
  <c r="AB45" i="60"/>
  <c r="AB70" i="60"/>
  <c r="I63" i="60"/>
  <c r="P63" i="60" s="1"/>
  <c r="L63" i="60" s="1"/>
  <c r="W44" i="60"/>
  <c r="AB61" i="60"/>
  <c r="AB35" i="60"/>
  <c r="N45" i="60"/>
  <c r="AA45" i="60" s="1"/>
  <c r="N70" i="60"/>
  <c r="AA70" i="60" s="1"/>
  <c r="J23" i="60"/>
  <c r="N22" i="60"/>
  <c r="AA22" i="60" s="1"/>
  <c r="AB17" i="60"/>
  <c r="AB15" i="60"/>
  <c r="W55" i="60"/>
  <c r="J45" i="60"/>
  <c r="V68" i="60"/>
  <c r="I66" i="60"/>
  <c r="P66" i="60" s="1"/>
  <c r="L66" i="60" s="1"/>
  <c r="N65" i="60"/>
  <c r="AA65" i="60" s="1"/>
  <c r="W64" i="60"/>
  <c r="J63" i="60"/>
  <c r="W66" i="60"/>
  <c r="J65" i="60"/>
  <c r="AB66" i="60"/>
  <c r="I65" i="60"/>
  <c r="P65" i="60" s="1"/>
  <c r="L65" i="60" s="1"/>
  <c r="N64" i="60"/>
  <c r="AA64" i="60" s="1"/>
  <c r="W63" i="60"/>
  <c r="V69" i="60"/>
  <c r="AB68" i="60"/>
  <c r="N66" i="60"/>
  <c r="AA66" i="60" s="1"/>
  <c r="W65" i="60"/>
  <c r="J64" i="60"/>
  <c r="J69" i="60"/>
  <c r="V66" i="60"/>
  <c r="AB65" i="60"/>
  <c r="N63" i="60"/>
  <c r="AA63" i="60" s="1"/>
  <c r="J61" i="60"/>
  <c r="W59" i="60"/>
  <c r="I59" i="60"/>
  <c r="P59" i="60" s="1"/>
  <c r="L59" i="60" s="1"/>
  <c r="J59" i="60"/>
  <c r="V59" i="60"/>
  <c r="AB52" i="60"/>
  <c r="I51" i="60"/>
  <c r="P51" i="60" s="1"/>
  <c r="L51" i="60" s="1"/>
  <c r="N50" i="60"/>
  <c r="AA50" i="60" s="1"/>
  <c r="W49" i="60"/>
  <c r="J48" i="60"/>
  <c r="V52" i="60"/>
  <c r="AB51" i="60"/>
  <c r="I50" i="60"/>
  <c r="P50" i="60" s="1"/>
  <c r="L50" i="60" s="1"/>
  <c r="N49" i="60"/>
  <c r="AA49" i="60" s="1"/>
  <c r="W48" i="60"/>
  <c r="J47" i="60"/>
  <c r="J52" i="60"/>
  <c r="AB48" i="60"/>
  <c r="W51" i="60"/>
  <c r="I52" i="60"/>
  <c r="P52" i="60" s="1"/>
  <c r="L52" i="60" s="1"/>
  <c r="N51" i="60"/>
  <c r="AA51" i="60" s="1"/>
  <c r="W50" i="60"/>
  <c r="J49" i="60"/>
  <c r="V51" i="60"/>
  <c r="N48" i="60"/>
  <c r="AA48" i="60" s="1"/>
  <c r="I44" i="60"/>
  <c r="P44" i="60" s="1"/>
  <c r="L44" i="60" s="1"/>
  <c r="V34" i="60"/>
  <c r="J40" i="60"/>
  <c r="J38" i="60"/>
  <c r="J36" i="60"/>
  <c r="J34" i="60"/>
  <c r="J32" i="60"/>
  <c r="J30" i="60"/>
  <c r="W40" i="60"/>
  <c r="W38" i="60"/>
  <c r="W36" i="60"/>
  <c r="V35" i="60"/>
  <c r="W34" i="60"/>
  <c r="V33" i="60"/>
  <c r="W32" i="60"/>
  <c r="V31" i="60"/>
  <c r="W30" i="60"/>
  <c r="AB32" i="60"/>
  <c r="AB30" i="60"/>
  <c r="AB40" i="60"/>
  <c r="AB36" i="60"/>
  <c r="AB38" i="60"/>
  <c r="W29" i="60"/>
  <c r="J29" i="60"/>
  <c r="I29" i="60"/>
  <c r="P29" i="60" s="1"/>
  <c r="L29" i="60" s="1"/>
  <c r="V29" i="60"/>
  <c r="N29" i="60"/>
  <c r="AB24" i="60"/>
  <c r="I23" i="60"/>
  <c r="P23" i="60" s="1"/>
  <c r="L23" i="60" s="1"/>
  <c r="W21" i="60"/>
  <c r="J20" i="60"/>
  <c r="AB16" i="60"/>
  <c r="AB21" i="60"/>
  <c r="N24" i="60"/>
  <c r="AA24" i="60" s="1"/>
  <c r="W23" i="60"/>
  <c r="N16" i="60"/>
  <c r="AA16" i="60" s="1"/>
  <c r="V24" i="60"/>
  <c r="AB23" i="60"/>
  <c r="N21" i="60"/>
  <c r="AA21" i="60" s="1"/>
  <c r="W20" i="60"/>
  <c r="J19" i="60"/>
  <c r="V16" i="60"/>
  <c r="W24" i="60"/>
  <c r="W16" i="60"/>
  <c r="J24" i="60"/>
  <c r="AA23" i="60"/>
  <c r="V21" i="60"/>
  <c r="AB20" i="60"/>
  <c r="J16" i="60"/>
  <c r="W14" i="60"/>
  <c r="I14" i="60"/>
  <c r="P14" i="60" s="1"/>
  <c r="J14" i="60"/>
  <c r="N14" i="60"/>
  <c r="B55" i="51"/>
  <c r="C55" i="51"/>
  <c r="D55" i="51" s="1"/>
  <c r="E55" i="51"/>
  <c r="F35" i="51" s="1"/>
  <c r="G55" i="51"/>
  <c r="H35" i="51" s="1"/>
  <c r="S55" i="51"/>
  <c r="T35" i="51" s="1"/>
  <c r="U55" i="51"/>
  <c r="V55" i="51"/>
  <c r="W35" i="51" s="1"/>
  <c r="Y55" i="51"/>
  <c r="Z55" i="51"/>
  <c r="AA55" i="51"/>
  <c r="AB55" i="51"/>
  <c r="AC55" i="51"/>
  <c r="AD55" i="51"/>
  <c r="AE55" i="51"/>
  <c r="AF55" i="51"/>
  <c r="AG55" i="51"/>
  <c r="B56" i="51"/>
  <c r="C56" i="51"/>
  <c r="D56" i="51" s="1"/>
  <c r="E56" i="51"/>
  <c r="F36" i="51" s="1"/>
  <c r="G56" i="51"/>
  <c r="H36" i="51" s="1"/>
  <c r="S56" i="51"/>
  <c r="T36" i="51" s="1"/>
  <c r="U56" i="51"/>
  <c r="V56" i="51"/>
  <c r="W36" i="51" s="1"/>
  <c r="Y56" i="51"/>
  <c r="Z56" i="51"/>
  <c r="AA56" i="51"/>
  <c r="AB56" i="51"/>
  <c r="AC56" i="51"/>
  <c r="AD56" i="51"/>
  <c r="AE56" i="51"/>
  <c r="AF56" i="51"/>
  <c r="AG56" i="51"/>
  <c r="B57" i="51"/>
  <c r="C57" i="51"/>
  <c r="D57" i="51" s="1"/>
  <c r="E57" i="51"/>
  <c r="F37" i="51" s="1"/>
  <c r="G57" i="51"/>
  <c r="H37" i="51" s="1"/>
  <c r="S57" i="51"/>
  <c r="T37" i="51" s="1"/>
  <c r="U57" i="51"/>
  <c r="V57" i="51"/>
  <c r="W37" i="51" s="1"/>
  <c r="Y57" i="51"/>
  <c r="Z57" i="51"/>
  <c r="AA57" i="51"/>
  <c r="AB57" i="51"/>
  <c r="AC57" i="51"/>
  <c r="AD57" i="51"/>
  <c r="AE57" i="51"/>
  <c r="AF57" i="51"/>
  <c r="AG57" i="51"/>
  <c r="B58" i="51"/>
  <c r="C58" i="51"/>
  <c r="D58" i="51" s="1"/>
  <c r="E58" i="51"/>
  <c r="F38" i="51" s="1"/>
  <c r="G58" i="51"/>
  <c r="H38" i="51" s="1"/>
  <c r="S58" i="51"/>
  <c r="T38" i="51" s="1"/>
  <c r="U58" i="51"/>
  <c r="V58" i="51"/>
  <c r="W38" i="51" s="1"/>
  <c r="Y58" i="51"/>
  <c r="Z58" i="51"/>
  <c r="AA58" i="51"/>
  <c r="AB58" i="51"/>
  <c r="AC58" i="51"/>
  <c r="AD58" i="51"/>
  <c r="AE58" i="51"/>
  <c r="AF58" i="51"/>
  <c r="AG58" i="51"/>
  <c r="B59" i="51"/>
  <c r="C59" i="51"/>
  <c r="D59" i="51" s="1"/>
  <c r="E59" i="51"/>
  <c r="G59" i="51"/>
  <c r="S59" i="51"/>
  <c r="U59" i="51"/>
  <c r="V59" i="51"/>
  <c r="Y59" i="51"/>
  <c r="Z59" i="51"/>
  <c r="AA59" i="51"/>
  <c r="AB59" i="51"/>
  <c r="AC59" i="51"/>
  <c r="AD59" i="51"/>
  <c r="AE59" i="51"/>
  <c r="AF59" i="51"/>
  <c r="AG59" i="51"/>
  <c r="B60" i="51"/>
  <c r="C60" i="51"/>
  <c r="D60" i="51" s="1"/>
  <c r="E60" i="51"/>
  <c r="G60" i="51"/>
  <c r="S60" i="51"/>
  <c r="U60" i="51"/>
  <c r="V60" i="51"/>
  <c r="Y60" i="51"/>
  <c r="Z60" i="51"/>
  <c r="AA60" i="51"/>
  <c r="AB60" i="51"/>
  <c r="AC60" i="51"/>
  <c r="AD60" i="51"/>
  <c r="AE60" i="51"/>
  <c r="AF60" i="51"/>
  <c r="AG60" i="51"/>
  <c r="B61" i="51"/>
  <c r="C61" i="51"/>
  <c r="D61" i="51" s="1"/>
  <c r="E61" i="51"/>
  <c r="G61" i="51"/>
  <c r="S61" i="51"/>
  <c r="U61" i="51"/>
  <c r="V61" i="51"/>
  <c r="Y61" i="51"/>
  <c r="Z61" i="51"/>
  <c r="AA61" i="51"/>
  <c r="AB61" i="51"/>
  <c r="AC61" i="51"/>
  <c r="AD61" i="51"/>
  <c r="AE61" i="51"/>
  <c r="AF61" i="51"/>
  <c r="AG61" i="51"/>
  <c r="B62" i="51"/>
  <c r="C62" i="51"/>
  <c r="D62" i="51" s="1"/>
  <c r="E62" i="51"/>
  <c r="G62" i="51"/>
  <c r="S62" i="51"/>
  <c r="U62" i="51"/>
  <c r="V62" i="51"/>
  <c r="Y62" i="51"/>
  <c r="Z62" i="51"/>
  <c r="AA62" i="51"/>
  <c r="AB62" i="51"/>
  <c r="AC62" i="51"/>
  <c r="AD62" i="51"/>
  <c r="AE62" i="51"/>
  <c r="AF62" i="51"/>
  <c r="AG62" i="51"/>
  <c r="B63" i="51"/>
  <c r="C63" i="51"/>
  <c r="D63" i="51" s="1"/>
  <c r="E63" i="51"/>
  <c r="G63" i="51"/>
  <c r="S63" i="51"/>
  <c r="U63" i="51"/>
  <c r="V63" i="51"/>
  <c r="Y63" i="51"/>
  <c r="Z63" i="51"/>
  <c r="AA63" i="51"/>
  <c r="AB63" i="51"/>
  <c r="AC63" i="51"/>
  <c r="AD63" i="51"/>
  <c r="AE63" i="51"/>
  <c r="AF63" i="51"/>
  <c r="AG63" i="51"/>
  <c r="B64" i="51"/>
  <c r="C64" i="51"/>
  <c r="D64" i="51" s="1"/>
  <c r="E64" i="51"/>
  <c r="G64" i="51"/>
  <c r="S64" i="51"/>
  <c r="U64" i="51"/>
  <c r="V64" i="51"/>
  <c r="Y64" i="51"/>
  <c r="Z64" i="51"/>
  <c r="AA64" i="51"/>
  <c r="AB64" i="51"/>
  <c r="AC64" i="51"/>
  <c r="AD64" i="51"/>
  <c r="AE64" i="51"/>
  <c r="AF64" i="51"/>
  <c r="AG64" i="51"/>
  <c r="B65" i="51"/>
  <c r="C65" i="51"/>
  <c r="D65" i="51" s="1"/>
  <c r="E65" i="51"/>
  <c r="G65" i="51"/>
  <c r="S65" i="51"/>
  <c r="U65" i="51"/>
  <c r="V65" i="51"/>
  <c r="Y65" i="51"/>
  <c r="Z65" i="51"/>
  <c r="AA65" i="51"/>
  <c r="AB65" i="51"/>
  <c r="AC65" i="51"/>
  <c r="AD65" i="51"/>
  <c r="AE65" i="51"/>
  <c r="AF65" i="51"/>
  <c r="AG65" i="51"/>
  <c r="B66" i="51"/>
  <c r="C66" i="51"/>
  <c r="D66" i="51" s="1"/>
  <c r="E66" i="51"/>
  <c r="G66" i="51"/>
  <c r="S66" i="51"/>
  <c r="U66" i="51"/>
  <c r="V66" i="51"/>
  <c r="Y66" i="51"/>
  <c r="Z66" i="51"/>
  <c r="AA66" i="51"/>
  <c r="AB66" i="51"/>
  <c r="AC66" i="51"/>
  <c r="AD66" i="51"/>
  <c r="AE66" i="51"/>
  <c r="AF66" i="51"/>
  <c r="AG66" i="51"/>
  <c r="B67" i="51"/>
  <c r="C67" i="51"/>
  <c r="D67" i="51" s="1"/>
  <c r="E67" i="51"/>
  <c r="G67" i="51"/>
  <c r="S67" i="51"/>
  <c r="U67" i="51"/>
  <c r="V67" i="51"/>
  <c r="Y67" i="51"/>
  <c r="Z67" i="51"/>
  <c r="AA67" i="51"/>
  <c r="AB67" i="51"/>
  <c r="AC67" i="51"/>
  <c r="AD67" i="51"/>
  <c r="AE67" i="51"/>
  <c r="AF67" i="51"/>
  <c r="AG67" i="51"/>
  <c r="B68" i="51"/>
  <c r="C68" i="51"/>
  <c r="D68" i="51" s="1"/>
  <c r="E68" i="51"/>
  <c r="G68" i="51"/>
  <c r="S68" i="51"/>
  <c r="U68" i="51"/>
  <c r="V68" i="51"/>
  <c r="Y68" i="51"/>
  <c r="Z68" i="51"/>
  <c r="AA68" i="51"/>
  <c r="AB68" i="51"/>
  <c r="AC68" i="51"/>
  <c r="AD68" i="51"/>
  <c r="AE68" i="51"/>
  <c r="AF68" i="51"/>
  <c r="AG68" i="51"/>
  <c r="B69" i="51"/>
  <c r="C69" i="51"/>
  <c r="D69" i="51" s="1"/>
  <c r="E69" i="51"/>
  <c r="G69" i="51"/>
  <c r="S69" i="51"/>
  <c r="U69" i="51"/>
  <c r="V69" i="51"/>
  <c r="Y69" i="51"/>
  <c r="Z69" i="51"/>
  <c r="AA69" i="51"/>
  <c r="AB69" i="51"/>
  <c r="AC69" i="51"/>
  <c r="AD69" i="51"/>
  <c r="AE69" i="51"/>
  <c r="AF69" i="51"/>
  <c r="AG69" i="51"/>
  <c r="B70" i="51"/>
  <c r="C70" i="51"/>
  <c r="D70" i="51" s="1"/>
  <c r="E70" i="51"/>
  <c r="G70" i="51"/>
  <c r="S70" i="51"/>
  <c r="U70" i="51"/>
  <c r="V70" i="51"/>
  <c r="Y70" i="51"/>
  <c r="Z70" i="51"/>
  <c r="AA70" i="51"/>
  <c r="AB70" i="51"/>
  <c r="AC70" i="51"/>
  <c r="AD70" i="51"/>
  <c r="AE70" i="51"/>
  <c r="AF70" i="51"/>
  <c r="AG70" i="51"/>
  <c r="B71" i="51"/>
  <c r="C71" i="51"/>
  <c r="D71" i="51" s="1"/>
  <c r="E71" i="51"/>
  <c r="G71" i="51"/>
  <c r="S71" i="51"/>
  <c r="U71" i="51"/>
  <c r="V71" i="51"/>
  <c r="Y71" i="51"/>
  <c r="Z71" i="51"/>
  <c r="AA71" i="51"/>
  <c r="AB71" i="51"/>
  <c r="AC71" i="51"/>
  <c r="AD71" i="51"/>
  <c r="AE71" i="51"/>
  <c r="AF71" i="51"/>
  <c r="AG71" i="51"/>
  <c r="B72" i="51"/>
  <c r="C72" i="51"/>
  <c r="D72" i="51" s="1"/>
  <c r="E72" i="51"/>
  <c r="G72" i="51"/>
  <c r="S72" i="51"/>
  <c r="U72" i="51"/>
  <c r="V72" i="51"/>
  <c r="Y72" i="51"/>
  <c r="Z72" i="51"/>
  <c r="AA72" i="51"/>
  <c r="AB72" i="51"/>
  <c r="AC72" i="51"/>
  <c r="AD72" i="51"/>
  <c r="AE72" i="51"/>
  <c r="AF72" i="51"/>
  <c r="AG72" i="51"/>
  <c r="B73" i="51"/>
  <c r="C73" i="51"/>
  <c r="D73" i="51" s="1"/>
  <c r="E73" i="51"/>
  <c r="G73" i="51"/>
  <c r="S73" i="51"/>
  <c r="U73" i="51"/>
  <c r="V73" i="51"/>
  <c r="Y73" i="51"/>
  <c r="Z73" i="51"/>
  <c r="AA73" i="51"/>
  <c r="AB73" i="51"/>
  <c r="AC73" i="51"/>
  <c r="AD73" i="51"/>
  <c r="AE73" i="51"/>
  <c r="AF73" i="51"/>
  <c r="AG73" i="51"/>
  <c r="B74" i="51"/>
  <c r="C74" i="51"/>
  <c r="D74" i="51" s="1"/>
  <c r="E74" i="51"/>
  <c r="G74" i="51"/>
  <c r="S74" i="51"/>
  <c r="U74" i="51"/>
  <c r="V74" i="51"/>
  <c r="Y74" i="51"/>
  <c r="Z74" i="51"/>
  <c r="AA74" i="51"/>
  <c r="AB74" i="51"/>
  <c r="AC74" i="51"/>
  <c r="AD74" i="51"/>
  <c r="AE74" i="51"/>
  <c r="AF74" i="51"/>
  <c r="AG74" i="51"/>
  <c r="B75" i="51"/>
  <c r="C75" i="51"/>
  <c r="D75" i="51" s="1"/>
  <c r="E75" i="51"/>
  <c r="G75" i="51"/>
  <c r="S75" i="51"/>
  <c r="U75" i="51"/>
  <c r="V75" i="51"/>
  <c r="Y75" i="51"/>
  <c r="Z75" i="51"/>
  <c r="AA75" i="51"/>
  <c r="AB75" i="51"/>
  <c r="AC75" i="51"/>
  <c r="AD75" i="51"/>
  <c r="AE75" i="51"/>
  <c r="AF75" i="51"/>
  <c r="AG75" i="51"/>
  <c r="B76" i="51"/>
  <c r="C76" i="51"/>
  <c r="D76" i="51" s="1"/>
  <c r="E76" i="51"/>
  <c r="G76" i="51"/>
  <c r="S76" i="51"/>
  <c r="U76" i="51"/>
  <c r="V76" i="51"/>
  <c r="Y76" i="51"/>
  <c r="Z76" i="51"/>
  <c r="AA76" i="51"/>
  <c r="AB76" i="51"/>
  <c r="AC76" i="51"/>
  <c r="AD76" i="51"/>
  <c r="AE76" i="51"/>
  <c r="AF76" i="51"/>
  <c r="AG76" i="51"/>
  <c r="B77" i="51"/>
  <c r="C77" i="51"/>
  <c r="D77" i="51" s="1"/>
  <c r="E77" i="51"/>
  <c r="G77" i="51"/>
  <c r="S77" i="51"/>
  <c r="U77" i="51"/>
  <c r="V77" i="51"/>
  <c r="Y77" i="51"/>
  <c r="Z77" i="51"/>
  <c r="AA77" i="51"/>
  <c r="AB77" i="51"/>
  <c r="AC77" i="51"/>
  <c r="AD77" i="51"/>
  <c r="AE77" i="51"/>
  <c r="AF77" i="51"/>
  <c r="AG77" i="51"/>
  <c r="B78" i="51"/>
  <c r="C78" i="51"/>
  <c r="D78" i="51" s="1"/>
  <c r="E78" i="51"/>
  <c r="G78" i="51"/>
  <c r="S78" i="51"/>
  <c r="U78" i="51"/>
  <c r="V78" i="51"/>
  <c r="Y78" i="51"/>
  <c r="Z78" i="51"/>
  <c r="AA78" i="51"/>
  <c r="AB78" i="51"/>
  <c r="AC78" i="51"/>
  <c r="AD78" i="51"/>
  <c r="AE78" i="51"/>
  <c r="AF78" i="51"/>
  <c r="AG78" i="51"/>
  <c r="B79" i="51"/>
  <c r="C79" i="51"/>
  <c r="D79" i="51" s="1"/>
  <c r="E79" i="51"/>
  <c r="G79" i="51"/>
  <c r="S79" i="51"/>
  <c r="U79" i="51"/>
  <c r="V79" i="51"/>
  <c r="Y79" i="51"/>
  <c r="Z79" i="51"/>
  <c r="AA79" i="51"/>
  <c r="AB79" i="51"/>
  <c r="AC79" i="51"/>
  <c r="AD79" i="51"/>
  <c r="AE79" i="51"/>
  <c r="AF79" i="51"/>
  <c r="AG79" i="51"/>
  <c r="B80" i="51"/>
  <c r="C80" i="51"/>
  <c r="D80" i="51" s="1"/>
  <c r="E80" i="51"/>
  <c r="G80" i="51"/>
  <c r="S80" i="51"/>
  <c r="U80" i="51"/>
  <c r="V80" i="51"/>
  <c r="Y80" i="51"/>
  <c r="Z80" i="51"/>
  <c r="AA80" i="51"/>
  <c r="AB80" i="51"/>
  <c r="AC80" i="51"/>
  <c r="AD80" i="51"/>
  <c r="AE80" i="51"/>
  <c r="AF80" i="51"/>
  <c r="AG80" i="51"/>
  <c r="B81" i="51"/>
  <c r="C81" i="51"/>
  <c r="D81" i="51" s="1"/>
  <c r="E81" i="51"/>
  <c r="G81" i="51"/>
  <c r="S81" i="51"/>
  <c r="U81" i="51"/>
  <c r="V81" i="51"/>
  <c r="Y81" i="51"/>
  <c r="Z81" i="51"/>
  <c r="AA81" i="51"/>
  <c r="AB81" i="51"/>
  <c r="AC81" i="51"/>
  <c r="AD81" i="51"/>
  <c r="AE81" i="51"/>
  <c r="AF81" i="51"/>
  <c r="AG81" i="51"/>
  <c r="B82" i="51"/>
  <c r="C82" i="51"/>
  <c r="D82" i="51" s="1"/>
  <c r="E82" i="51"/>
  <c r="G82" i="51"/>
  <c r="S82" i="51"/>
  <c r="U82" i="51"/>
  <c r="V82" i="51"/>
  <c r="Y82" i="51"/>
  <c r="Z82" i="51"/>
  <c r="AA82" i="51"/>
  <c r="AB82" i="51"/>
  <c r="AC82" i="51"/>
  <c r="AD82" i="51"/>
  <c r="AE82" i="51"/>
  <c r="AF82" i="51"/>
  <c r="AG82" i="51"/>
  <c r="B83" i="51"/>
  <c r="C83" i="51"/>
  <c r="D83" i="51" s="1"/>
  <c r="E83" i="51"/>
  <c r="G83" i="51"/>
  <c r="S83" i="51"/>
  <c r="U83" i="51"/>
  <c r="V83" i="51"/>
  <c r="Y83" i="51"/>
  <c r="Z83" i="51"/>
  <c r="AA83" i="51"/>
  <c r="AB83" i="51"/>
  <c r="AC83" i="51"/>
  <c r="AD83" i="51"/>
  <c r="AE83" i="51"/>
  <c r="AF83" i="51"/>
  <c r="AG83" i="51"/>
  <c r="B84" i="51"/>
  <c r="C84" i="51"/>
  <c r="D84" i="51" s="1"/>
  <c r="E84" i="51"/>
  <c r="G84" i="51"/>
  <c r="S84" i="51"/>
  <c r="U84" i="51"/>
  <c r="V84" i="51"/>
  <c r="Y84" i="51"/>
  <c r="Z84" i="51"/>
  <c r="AA84" i="51"/>
  <c r="AB84" i="51"/>
  <c r="AC84" i="51"/>
  <c r="AD84" i="51"/>
  <c r="AE84" i="51"/>
  <c r="AF84" i="51"/>
  <c r="AG84" i="51"/>
  <c r="B86" i="51"/>
  <c r="C86" i="51"/>
  <c r="D86" i="51" s="1"/>
  <c r="E86" i="51"/>
  <c r="G86" i="51"/>
  <c r="S86" i="51"/>
  <c r="U86" i="51"/>
  <c r="V86" i="51"/>
  <c r="Y86" i="51"/>
  <c r="Z86" i="51"/>
  <c r="AA86" i="51"/>
  <c r="AB86" i="51"/>
  <c r="AC86" i="51"/>
  <c r="AD86" i="51"/>
  <c r="AE86" i="51"/>
  <c r="AF86" i="51"/>
  <c r="AG86" i="51"/>
  <c r="B87" i="51"/>
  <c r="C87" i="51"/>
  <c r="D87" i="51" s="1"/>
  <c r="E87" i="51"/>
  <c r="G87" i="51"/>
  <c r="S87" i="51"/>
  <c r="U87" i="51"/>
  <c r="V87" i="51"/>
  <c r="Y87" i="51"/>
  <c r="Z87" i="51"/>
  <c r="AA87" i="51"/>
  <c r="AB87" i="51"/>
  <c r="AC87" i="51"/>
  <c r="AD87" i="51"/>
  <c r="AE87" i="51"/>
  <c r="AF87" i="51"/>
  <c r="AG87" i="51"/>
  <c r="B88" i="51"/>
  <c r="C88" i="51"/>
  <c r="D88" i="51" s="1"/>
  <c r="E88" i="51"/>
  <c r="G88" i="51"/>
  <c r="S88" i="51"/>
  <c r="U88" i="51"/>
  <c r="V88" i="51"/>
  <c r="Y88" i="51"/>
  <c r="Z88" i="51"/>
  <c r="AA88" i="51"/>
  <c r="AB88" i="51"/>
  <c r="AC88" i="51"/>
  <c r="AD88" i="51"/>
  <c r="AE88" i="51"/>
  <c r="AF88" i="51"/>
  <c r="AG88" i="51"/>
  <c r="B89" i="51"/>
  <c r="C89" i="51"/>
  <c r="D89" i="51" s="1"/>
  <c r="E89" i="51"/>
  <c r="G89" i="51"/>
  <c r="S89" i="51"/>
  <c r="U89" i="51"/>
  <c r="V89" i="51"/>
  <c r="Y89" i="51"/>
  <c r="Z89" i="51"/>
  <c r="AA89" i="51"/>
  <c r="AB89" i="51"/>
  <c r="AC89" i="51"/>
  <c r="AD89" i="51"/>
  <c r="AE89" i="51"/>
  <c r="AF89" i="51"/>
  <c r="AG89" i="51"/>
  <c r="B90" i="51"/>
  <c r="C90" i="51"/>
  <c r="D90" i="51" s="1"/>
  <c r="E90" i="51"/>
  <c r="G90" i="51"/>
  <c r="S90" i="51"/>
  <c r="U90" i="51"/>
  <c r="V90" i="51"/>
  <c r="Y90" i="51"/>
  <c r="Z90" i="51"/>
  <c r="AA90" i="51"/>
  <c r="AB90" i="51"/>
  <c r="AC90" i="51"/>
  <c r="AD90" i="51"/>
  <c r="AE90" i="51"/>
  <c r="AF90" i="51"/>
  <c r="AG90" i="51"/>
  <c r="B91" i="51"/>
  <c r="C91" i="51"/>
  <c r="D91" i="51" s="1"/>
  <c r="E91" i="51"/>
  <c r="G91" i="51"/>
  <c r="S91" i="51"/>
  <c r="U91" i="51"/>
  <c r="V91" i="51"/>
  <c r="Y91" i="51"/>
  <c r="Z91" i="51"/>
  <c r="AA91" i="51"/>
  <c r="AB91" i="51"/>
  <c r="AC91" i="51"/>
  <c r="AD91" i="51"/>
  <c r="AE91" i="51"/>
  <c r="AF91" i="51"/>
  <c r="AG91" i="51"/>
  <c r="B92" i="51"/>
  <c r="C92" i="51"/>
  <c r="D92" i="51" s="1"/>
  <c r="E92" i="51"/>
  <c r="G92" i="51"/>
  <c r="S92" i="51"/>
  <c r="U92" i="51"/>
  <c r="V92" i="51"/>
  <c r="Y92" i="51"/>
  <c r="Z92" i="51"/>
  <c r="AA92" i="51"/>
  <c r="AB92" i="51"/>
  <c r="AC92" i="51"/>
  <c r="AD92" i="51"/>
  <c r="AE92" i="51"/>
  <c r="AF92" i="51"/>
  <c r="AG92" i="51"/>
  <c r="B93" i="51"/>
  <c r="C93" i="51"/>
  <c r="D93" i="51" s="1"/>
  <c r="E93" i="51"/>
  <c r="G93" i="51"/>
  <c r="S93" i="51"/>
  <c r="U93" i="51"/>
  <c r="V93" i="51"/>
  <c r="Y93" i="51"/>
  <c r="Z93" i="51"/>
  <c r="AA93" i="51"/>
  <c r="AB93" i="51"/>
  <c r="AC93" i="51"/>
  <c r="AD93" i="51"/>
  <c r="AE93" i="51"/>
  <c r="AF93" i="51"/>
  <c r="AG93" i="51"/>
  <c r="B94" i="51"/>
  <c r="C94" i="51"/>
  <c r="D94" i="51" s="1"/>
  <c r="E94" i="51"/>
  <c r="G94" i="51"/>
  <c r="S94" i="51"/>
  <c r="U94" i="51"/>
  <c r="V94" i="51"/>
  <c r="Y94" i="51"/>
  <c r="Z94" i="51"/>
  <c r="AA94" i="51"/>
  <c r="AB94" i="51"/>
  <c r="AC94" i="51"/>
  <c r="AD94" i="51"/>
  <c r="AE94" i="51"/>
  <c r="AF94" i="51"/>
  <c r="AG94" i="51"/>
  <c r="B95" i="51"/>
  <c r="C95" i="51"/>
  <c r="D95" i="51" s="1"/>
  <c r="E95" i="51"/>
  <c r="G95" i="51"/>
  <c r="S95" i="51"/>
  <c r="U95" i="51"/>
  <c r="V95" i="51"/>
  <c r="Y95" i="51"/>
  <c r="Z95" i="51"/>
  <c r="AA95" i="51"/>
  <c r="AB95" i="51"/>
  <c r="AC95" i="51"/>
  <c r="AD95" i="51"/>
  <c r="AE95" i="51"/>
  <c r="AF95" i="51"/>
  <c r="AG95" i="51"/>
  <c r="B97" i="51"/>
  <c r="C97" i="51"/>
  <c r="D97" i="51" s="1"/>
  <c r="E97" i="51"/>
  <c r="G97" i="51"/>
  <c r="S97" i="51"/>
  <c r="U97" i="51"/>
  <c r="V97" i="51"/>
  <c r="Y97" i="51"/>
  <c r="Z97" i="51"/>
  <c r="AA97" i="51"/>
  <c r="AB97" i="51"/>
  <c r="AC97" i="51"/>
  <c r="AD97" i="51"/>
  <c r="AE97" i="51"/>
  <c r="AF97" i="51"/>
  <c r="AG97" i="51"/>
  <c r="B98" i="51"/>
  <c r="C98" i="51"/>
  <c r="D98" i="51" s="1"/>
  <c r="E98" i="51"/>
  <c r="G98" i="51"/>
  <c r="S98" i="51"/>
  <c r="U98" i="51"/>
  <c r="V98" i="51"/>
  <c r="Y98" i="51"/>
  <c r="Z98" i="51"/>
  <c r="AA98" i="51"/>
  <c r="AB98" i="51"/>
  <c r="AC98" i="51"/>
  <c r="AD98" i="51"/>
  <c r="AE98" i="51"/>
  <c r="AF98" i="51"/>
  <c r="AG98" i="51"/>
  <c r="B99" i="51"/>
  <c r="C99" i="51"/>
  <c r="D99" i="51" s="1"/>
  <c r="E99" i="51"/>
  <c r="G99" i="51"/>
  <c r="S99" i="51"/>
  <c r="U99" i="51"/>
  <c r="V99" i="51"/>
  <c r="Y99" i="51"/>
  <c r="Z99" i="51"/>
  <c r="AA99" i="51"/>
  <c r="AB99" i="51"/>
  <c r="AC99" i="51"/>
  <c r="AD99" i="51"/>
  <c r="AE99" i="51"/>
  <c r="AF99" i="51"/>
  <c r="AG99" i="51"/>
  <c r="B100" i="51"/>
  <c r="C100" i="51"/>
  <c r="D100" i="51" s="1"/>
  <c r="E100" i="51"/>
  <c r="G100" i="51"/>
  <c r="S100" i="51"/>
  <c r="U100" i="51"/>
  <c r="V100" i="51"/>
  <c r="Y100" i="51"/>
  <c r="Z100" i="51"/>
  <c r="AA100" i="51"/>
  <c r="AB100" i="51"/>
  <c r="AC100" i="51"/>
  <c r="AD100" i="51"/>
  <c r="AE100" i="51"/>
  <c r="AF100" i="51"/>
  <c r="AG100" i="51"/>
  <c r="B101" i="51"/>
  <c r="C101" i="51"/>
  <c r="D101" i="51" s="1"/>
  <c r="E101" i="51"/>
  <c r="G101" i="51"/>
  <c r="S101" i="51"/>
  <c r="U101" i="51"/>
  <c r="V101" i="51"/>
  <c r="Y101" i="51"/>
  <c r="Z101" i="51"/>
  <c r="AA101" i="51"/>
  <c r="AB101" i="51"/>
  <c r="AC101" i="51"/>
  <c r="AD101" i="51"/>
  <c r="AE101" i="51"/>
  <c r="AF101" i="51"/>
  <c r="AG101" i="51"/>
  <c r="B102" i="51"/>
  <c r="C102" i="51"/>
  <c r="D102" i="51" s="1"/>
  <c r="E102" i="51"/>
  <c r="G102" i="51"/>
  <c r="S102" i="51"/>
  <c r="U102" i="51"/>
  <c r="V102" i="51"/>
  <c r="Y102" i="51"/>
  <c r="Z102" i="51"/>
  <c r="AA102" i="51"/>
  <c r="AB102" i="51"/>
  <c r="AC102" i="51"/>
  <c r="AD102" i="51"/>
  <c r="AE102" i="51"/>
  <c r="AF102" i="51"/>
  <c r="AG102" i="51"/>
  <c r="B103" i="51"/>
  <c r="C103" i="51"/>
  <c r="D103" i="51" s="1"/>
  <c r="E103" i="51"/>
  <c r="G103" i="51"/>
  <c r="S103" i="51"/>
  <c r="U103" i="51"/>
  <c r="V103" i="51"/>
  <c r="Y103" i="51"/>
  <c r="Z103" i="51"/>
  <c r="AA103" i="51"/>
  <c r="AB103" i="51"/>
  <c r="AC103" i="51"/>
  <c r="AD103" i="51"/>
  <c r="AE103" i="51"/>
  <c r="AF103" i="51"/>
  <c r="AG103" i="51"/>
  <c r="B104" i="51"/>
  <c r="C104" i="51"/>
  <c r="D104" i="51" s="1"/>
  <c r="E104" i="51"/>
  <c r="G104" i="51"/>
  <c r="S104" i="51"/>
  <c r="U104" i="51"/>
  <c r="V104" i="51"/>
  <c r="Y104" i="51"/>
  <c r="Z104" i="51"/>
  <c r="AA104" i="51"/>
  <c r="AB104" i="51"/>
  <c r="AC104" i="51"/>
  <c r="AD104" i="51"/>
  <c r="AE104" i="51"/>
  <c r="AF104" i="51"/>
  <c r="AG104" i="51"/>
  <c r="B105" i="51"/>
  <c r="C105" i="51"/>
  <c r="D105" i="51" s="1"/>
  <c r="E105" i="51"/>
  <c r="G105" i="51"/>
  <c r="S105" i="51"/>
  <c r="U105" i="51"/>
  <c r="V105" i="51"/>
  <c r="Y105" i="51"/>
  <c r="Z105" i="51"/>
  <c r="AA105" i="51"/>
  <c r="AB105" i="51"/>
  <c r="AC105" i="51"/>
  <c r="AD105" i="51"/>
  <c r="AE105" i="51"/>
  <c r="AF105" i="51"/>
  <c r="AG105" i="51"/>
  <c r="B106" i="51"/>
  <c r="C106" i="51"/>
  <c r="D106" i="51" s="1"/>
  <c r="E106" i="51"/>
  <c r="G106" i="51"/>
  <c r="S106" i="51"/>
  <c r="U106" i="51"/>
  <c r="V106" i="51"/>
  <c r="Y106" i="51"/>
  <c r="Z106" i="51"/>
  <c r="AA106" i="51"/>
  <c r="AB106" i="51"/>
  <c r="AC106" i="51"/>
  <c r="AD106" i="51"/>
  <c r="AE106" i="51"/>
  <c r="AF106" i="51"/>
  <c r="AG106" i="51"/>
  <c r="B108" i="51"/>
  <c r="C108" i="51"/>
  <c r="D108" i="51" s="1"/>
  <c r="E108" i="51"/>
  <c r="G108" i="51"/>
  <c r="S108" i="51"/>
  <c r="U108" i="51"/>
  <c r="V108" i="51"/>
  <c r="Y108" i="51"/>
  <c r="Z108" i="51"/>
  <c r="AA108" i="51"/>
  <c r="AB108" i="51"/>
  <c r="AC108" i="51"/>
  <c r="AD108" i="51"/>
  <c r="AE108" i="51"/>
  <c r="AF108" i="51"/>
  <c r="AG108" i="51"/>
  <c r="B109" i="51"/>
  <c r="C109" i="51"/>
  <c r="D109" i="51" s="1"/>
  <c r="E109" i="51"/>
  <c r="G109" i="51"/>
  <c r="S109" i="51"/>
  <c r="U109" i="51"/>
  <c r="V109" i="51"/>
  <c r="Y109" i="51"/>
  <c r="Z109" i="51"/>
  <c r="AA109" i="51"/>
  <c r="AB109" i="51"/>
  <c r="AC109" i="51"/>
  <c r="AD109" i="51"/>
  <c r="AE109" i="51"/>
  <c r="AF109" i="51"/>
  <c r="AG109" i="51"/>
  <c r="B110" i="51"/>
  <c r="C110" i="51"/>
  <c r="D110" i="51" s="1"/>
  <c r="E110" i="51"/>
  <c r="G110" i="51"/>
  <c r="S110" i="51"/>
  <c r="U110" i="51"/>
  <c r="V110" i="51"/>
  <c r="Y110" i="51"/>
  <c r="Z110" i="51"/>
  <c r="AA110" i="51"/>
  <c r="AB110" i="51"/>
  <c r="AC110" i="51"/>
  <c r="AD110" i="51"/>
  <c r="AE110" i="51"/>
  <c r="AF110" i="51"/>
  <c r="AG110" i="51"/>
  <c r="B111" i="51"/>
  <c r="C111" i="51"/>
  <c r="D111" i="51" s="1"/>
  <c r="E111" i="51"/>
  <c r="G111" i="51"/>
  <c r="S111" i="51"/>
  <c r="U111" i="51"/>
  <c r="V111" i="51"/>
  <c r="Y111" i="51"/>
  <c r="Z111" i="51"/>
  <c r="AA111" i="51"/>
  <c r="AB111" i="51"/>
  <c r="AC111" i="51"/>
  <c r="AD111" i="51"/>
  <c r="AE111" i="51"/>
  <c r="AF111" i="51"/>
  <c r="AG111" i="51"/>
  <c r="B112" i="51"/>
  <c r="C112" i="51"/>
  <c r="D112" i="51" s="1"/>
  <c r="E112" i="51"/>
  <c r="G112" i="51"/>
  <c r="S112" i="51"/>
  <c r="U112" i="51"/>
  <c r="V112" i="51"/>
  <c r="Y112" i="51"/>
  <c r="Z112" i="51"/>
  <c r="AA112" i="51"/>
  <c r="AB112" i="51"/>
  <c r="AC112" i="51"/>
  <c r="AD112" i="51"/>
  <c r="AE112" i="51"/>
  <c r="AF112" i="51"/>
  <c r="AG112" i="51"/>
  <c r="B113" i="51"/>
  <c r="C113" i="51"/>
  <c r="D113" i="51" s="1"/>
  <c r="E113" i="51"/>
  <c r="G113" i="51"/>
  <c r="S113" i="51"/>
  <c r="U113" i="51"/>
  <c r="V113" i="51"/>
  <c r="Y113" i="51"/>
  <c r="Z113" i="51"/>
  <c r="AA113" i="51"/>
  <c r="AB113" i="51"/>
  <c r="AC113" i="51"/>
  <c r="AD113" i="51"/>
  <c r="AE113" i="51"/>
  <c r="AF113" i="51"/>
  <c r="AG113" i="51"/>
  <c r="B114" i="51"/>
  <c r="C114" i="51"/>
  <c r="D114" i="51" s="1"/>
  <c r="E114" i="51"/>
  <c r="G114" i="51"/>
  <c r="S114" i="51"/>
  <c r="U114" i="51"/>
  <c r="V114" i="51"/>
  <c r="Y114" i="51"/>
  <c r="Z114" i="51"/>
  <c r="AA114" i="51"/>
  <c r="AB114" i="51"/>
  <c r="AC114" i="51"/>
  <c r="AD114" i="51"/>
  <c r="AE114" i="51"/>
  <c r="AF114" i="51"/>
  <c r="AG114" i="51"/>
  <c r="B115" i="51"/>
  <c r="C115" i="51"/>
  <c r="D115" i="51" s="1"/>
  <c r="E115" i="51"/>
  <c r="G115" i="51"/>
  <c r="S115" i="51"/>
  <c r="U115" i="51"/>
  <c r="V115" i="51"/>
  <c r="Y115" i="51"/>
  <c r="Z115" i="51"/>
  <c r="AA115" i="51"/>
  <c r="AB115" i="51"/>
  <c r="AC115" i="51"/>
  <c r="AD115" i="51"/>
  <c r="AE115" i="51"/>
  <c r="AF115" i="51"/>
  <c r="AG115" i="51"/>
  <c r="B116" i="51"/>
  <c r="C116" i="51"/>
  <c r="D116" i="51" s="1"/>
  <c r="E116" i="51"/>
  <c r="G116" i="51"/>
  <c r="S116" i="51"/>
  <c r="U116" i="51"/>
  <c r="V116" i="51"/>
  <c r="Y116" i="51"/>
  <c r="Z116" i="51"/>
  <c r="AA116" i="51"/>
  <c r="AB116" i="51"/>
  <c r="AC116" i="51"/>
  <c r="AD116" i="51"/>
  <c r="AE116" i="51"/>
  <c r="AF116" i="51"/>
  <c r="AG116" i="51"/>
  <c r="B117" i="51"/>
  <c r="C117" i="51"/>
  <c r="D117" i="51" s="1"/>
  <c r="E117" i="51"/>
  <c r="G117" i="51"/>
  <c r="S117" i="51"/>
  <c r="U117" i="51"/>
  <c r="V117" i="51"/>
  <c r="Y117" i="51"/>
  <c r="Z117" i="51"/>
  <c r="AA117" i="51"/>
  <c r="AB117" i="51"/>
  <c r="AC117" i="51"/>
  <c r="AD117" i="51"/>
  <c r="AE117" i="51"/>
  <c r="AF117" i="51"/>
  <c r="AG117" i="51"/>
  <c r="L69" i="60" l="1"/>
  <c r="L39" i="60"/>
  <c r="L22" i="60"/>
  <c r="L67" i="60"/>
  <c r="L37" i="60"/>
  <c r="L35" i="60"/>
  <c r="L19" i="60"/>
  <c r="L64" i="60"/>
  <c r="L49" i="60"/>
  <c r="L33" i="60"/>
  <c r="L47" i="60"/>
  <c r="L61" i="60"/>
  <c r="L16" i="60"/>
  <c r="L31" i="60"/>
  <c r="R295" i="60"/>
  <c r="T295" i="60"/>
  <c r="T316" i="60"/>
  <c r="R316" i="60"/>
  <c r="T304" i="60"/>
  <c r="R304" i="60"/>
  <c r="R320" i="60"/>
  <c r="T320" i="60"/>
  <c r="R292" i="60"/>
  <c r="T292" i="60"/>
  <c r="R302" i="60"/>
  <c r="T302" i="60"/>
  <c r="R317" i="60"/>
  <c r="T317" i="60"/>
  <c r="R326" i="60"/>
  <c r="T326" i="60"/>
  <c r="R290" i="60"/>
  <c r="T290" i="60"/>
  <c r="T309" i="60"/>
  <c r="R309" i="60"/>
  <c r="R294" i="60"/>
  <c r="T294" i="60"/>
  <c r="R322" i="60"/>
  <c r="T322" i="60"/>
  <c r="T306" i="60"/>
  <c r="R306" i="60"/>
  <c r="R311" i="60"/>
  <c r="T311" i="60"/>
  <c r="R287" i="60"/>
  <c r="T287" i="60"/>
  <c r="R325" i="60"/>
  <c r="T325" i="60"/>
  <c r="R307" i="60"/>
  <c r="T307" i="60"/>
  <c r="R303" i="60"/>
  <c r="T303" i="60"/>
  <c r="T324" i="60"/>
  <c r="R324" i="60"/>
  <c r="T319" i="60"/>
  <c r="R319" i="60"/>
  <c r="T312" i="60"/>
  <c r="R312" i="60"/>
  <c r="R305" i="60"/>
  <c r="T305" i="60"/>
  <c r="T297" i="60"/>
  <c r="R297" i="60"/>
  <c r="R318" i="60"/>
  <c r="T318" i="60"/>
  <c r="R289" i="60"/>
  <c r="T289" i="60"/>
  <c r="R323" i="60"/>
  <c r="T323" i="60"/>
  <c r="T286" i="60"/>
  <c r="R286" i="60"/>
  <c r="R291" i="60"/>
  <c r="T291" i="60"/>
  <c r="R293" i="60"/>
  <c r="T293" i="60"/>
  <c r="T301" i="60"/>
  <c r="R301" i="60"/>
  <c r="T327" i="60"/>
  <c r="R327" i="60"/>
  <c r="R296" i="60"/>
  <c r="T296" i="60"/>
  <c r="R310" i="60"/>
  <c r="T310" i="60"/>
  <c r="R308" i="60"/>
  <c r="T308" i="60"/>
  <c r="R321" i="60"/>
  <c r="T321" i="60"/>
  <c r="R288" i="60"/>
  <c r="T288" i="60"/>
  <c r="R261" i="60"/>
  <c r="T261" i="60"/>
  <c r="R241" i="60"/>
  <c r="T241" i="60"/>
  <c r="R249" i="60"/>
  <c r="T249" i="60"/>
  <c r="R243" i="60"/>
  <c r="T243" i="60"/>
  <c r="R258" i="60"/>
  <c r="T258" i="60"/>
  <c r="R281" i="60"/>
  <c r="T281" i="60"/>
  <c r="R273" i="60"/>
  <c r="T273" i="60"/>
  <c r="R266" i="60"/>
  <c r="T266" i="60"/>
  <c r="R244" i="60"/>
  <c r="T244" i="60"/>
  <c r="R260" i="60"/>
  <c r="T260" i="60"/>
  <c r="R277" i="60"/>
  <c r="T277" i="60"/>
  <c r="R245" i="60"/>
  <c r="T245" i="60"/>
  <c r="T265" i="60"/>
  <c r="R265" i="60"/>
  <c r="R272" i="60"/>
  <c r="T272" i="60"/>
  <c r="R242" i="60"/>
  <c r="T242" i="60"/>
  <c r="R250" i="60"/>
  <c r="T250" i="60"/>
  <c r="T274" i="60"/>
  <c r="R274" i="60"/>
  <c r="T259" i="60"/>
  <c r="R259" i="60"/>
  <c r="T240" i="60"/>
  <c r="R240" i="60"/>
  <c r="T271" i="60"/>
  <c r="R271" i="60"/>
  <c r="R275" i="60"/>
  <c r="T275" i="60"/>
  <c r="T248" i="60"/>
  <c r="R248" i="60"/>
  <c r="R262" i="60"/>
  <c r="T262" i="60"/>
  <c r="T246" i="60"/>
  <c r="R246" i="60"/>
  <c r="R282" i="60"/>
  <c r="T282" i="60"/>
  <c r="R267" i="60"/>
  <c r="T267" i="60"/>
  <c r="R278" i="60"/>
  <c r="T278" i="60"/>
  <c r="R251" i="60"/>
  <c r="T251" i="60"/>
  <c r="R263" i="60"/>
  <c r="T263" i="60"/>
  <c r="R247" i="60"/>
  <c r="T247" i="60"/>
  <c r="T256" i="60"/>
  <c r="R256" i="60"/>
  <c r="R280" i="60"/>
  <c r="T280" i="60"/>
  <c r="R279" i="60"/>
  <c r="T279" i="60"/>
  <c r="T257" i="60"/>
  <c r="R257" i="60"/>
  <c r="R276" i="60"/>
  <c r="T276" i="60"/>
  <c r="R264" i="60"/>
  <c r="T264" i="60"/>
  <c r="T47" i="60"/>
  <c r="R130" i="60"/>
  <c r="T130" i="60"/>
  <c r="R120" i="60"/>
  <c r="T120" i="60"/>
  <c r="R127" i="60"/>
  <c r="T127" i="60"/>
  <c r="R122" i="60"/>
  <c r="T122" i="60"/>
  <c r="R123" i="60"/>
  <c r="T123" i="60"/>
  <c r="T119" i="60"/>
  <c r="R119" i="60"/>
  <c r="R124" i="60"/>
  <c r="T124" i="60"/>
  <c r="R126" i="60"/>
  <c r="T126" i="60"/>
  <c r="R125" i="60"/>
  <c r="T125" i="60"/>
  <c r="R121" i="60"/>
  <c r="T121" i="60"/>
  <c r="R128" i="60"/>
  <c r="T128" i="60"/>
  <c r="R129" i="60"/>
  <c r="T129" i="60"/>
  <c r="R37" i="60"/>
  <c r="T31" i="60"/>
  <c r="R19" i="60"/>
  <c r="R93" i="60"/>
  <c r="T93" i="60"/>
  <c r="R82" i="60"/>
  <c r="T82" i="60"/>
  <c r="R84" i="60"/>
  <c r="T84" i="60"/>
  <c r="T74" i="60"/>
  <c r="R74" i="60"/>
  <c r="T89" i="60"/>
  <c r="R89" i="60"/>
  <c r="R97" i="60"/>
  <c r="T97" i="60"/>
  <c r="T91" i="60"/>
  <c r="R91" i="60"/>
  <c r="T92" i="60"/>
  <c r="R92" i="60"/>
  <c r="R78" i="60"/>
  <c r="T78" i="60"/>
  <c r="R80" i="60"/>
  <c r="T80" i="60"/>
  <c r="T81" i="60"/>
  <c r="R81" i="60"/>
  <c r="T95" i="60"/>
  <c r="R95" i="60"/>
  <c r="R90" i="60"/>
  <c r="T90" i="60"/>
  <c r="T96" i="60"/>
  <c r="R96" i="60"/>
  <c r="T85" i="60"/>
  <c r="R85" i="60"/>
  <c r="T77" i="60"/>
  <c r="R77" i="60"/>
  <c r="R79" i="60"/>
  <c r="T79" i="60"/>
  <c r="T64" i="60"/>
  <c r="R98" i="60"/>
  <c r="T98" i="60"/>
  <c r="T100" i="60"/>
  <c r="R100" i="60"/>
  <c r="R83" i="60"/>
  <c r="T83" i="60"/>
  <c r="R99" i="60"/>
  <c r="T99" i="60"/>
  <c r="R94" i="60"/>
  <c r="T94" i="60"/>
  <c r="R75" i="60"/>
  <c r="T75" i="60"/>
  <c r="T76" i="60"/>
  <c r="R76" i="60"/>
  <c r="T67" i="60"/>
  <c r="T35" i="60"/>
  <c r="T16" i="60"/>
  <c r="R39" i="60"/>
  <c r="T61" i="60"/>
  <c r="T24" i="60"/>
  <c r="T22" i="60"/>
  <c r="T69" i="60"/>
  <c r="T49" i="60"/>
  <c r="T33" i="60"/>
  <c r="R63" i="60"/>
  <c r="T63" i="60"/>
  <c r="T44" i="60"/>
  <c r="R44" i="60"/>
  <c r="R36" i="60"/>
  <c r="T36" i="60"/>
  <c r="R53" i="60"/>
  <c r="T53" i="60"/>
  <c r="R51" i="60"/>
  <c r="T51" i="60"/>
  <c r="R15" i="60"/>
  <c r="T15" i="60"/>
  <c r="T25" i="60"/>
  <c r="R25" i="60"/>
  <c r="R18" i="60"/>
  <c r="T18" i="60"/>
  <c r="R60" i="60"/>
  <c r="T60" i="60"/>
  <c r="R50" i="60"/>
  <c r="T50" i="60"/>
  <c r="T59" i="60"/>
  <c r="R59" i="60"/>
  <c r="R46" i="60"/>
  <c r="T46" i="60"/>
  <c r="T14" i="60"/>
  <c r="R14" i="60"/>
  <c r="T17" i="60"/>
  <c r="R17" i="60"/>
  <c r="T66" i="60"/>
  <c r="R66" i="60"/>
  <c r="R30" i="60"/>
  <c r="T30" i="60"/>
  <c r="R48" i="60"/>
  <c r="T48" i="60"/>
  <c r="T62" i="60"/>
  <c r="R62" i="60"/>
  <c r="R65" i="60"/>
  <c r="T65" i="60"/>
  <c r="R70" i="60"/>
  <c r="T70" i="60"/>
  <c r="R40" i="60"/>
  <c r="T40" i="60"/>
  <c r="R32" i="60"/>
  <c r="T32" i="60"/>
  <c r="R45" i="60"/>
  <c r="T45" i="60"/>
  <c r="R54" i="60"/>
  <c r="T54" i="60"/>
  <c r="R34" i="60"/>
  <c r="T34" i="60"/>
  <c r="R68" i="60"/>
  <c r="T68" i="60"/>
  <c r="R20" i="60"/>
  <c r="T20" i="60"/>
  <c r="R23" i="60"/>
  <c r="T23" i="60"/>
  <c r="R38" i="60"/>
  <c r="T38" i="60"/>
  <c r="T29" i="60"/>
  <c r="R29" i="60"/>
  <c r="R52" i="60"/>
  <c r="T52" i="60"/>
  <c r="T55" i="60"/>
  <c r="R55" i="60"/>
  <c r="R21" i="60"/>
  <c r="T21" i="60"/>
  <c r="F140" i="60"/>
  <c r="F155" i="60" s="1"/>
  <c r="F170" i="60" s="1"/>
  <c r="F185" i="60" s="1"/>
  <c r="F200" i="60" s="1"/>
  <c r="F215" i="60" s="1"/>
  <c r="F230" i="60" s="1"/>
  <c r="F246" i="60" s="1"/>
  <c r="F262" i="60" s="1"/>
  <c r="F277" i="60" s="1"/>
  <c r="F292" i="60" s="1"/>
  <c r="F307" i="60" s="1"/>
  <c r="F322" i="60" s="1"/>
  <c r="F352" i="60"/>
  <c r="F367" i="60" s="1"/>
  <c r="F382" i="60" s="1"/>
  <c r="F397" i="60" s="1"/>
  <c r="F412" i="60" s="1"/>
  <c r="F427" i="60" s="1"/>
  <c r="F442" i="60" s="1"/>
  <c r="F457" i="60" s="1"/>
  <c r="F141" i="60"/>
  <c r="F156" i="60" s="1"/>
  <c r="F171" i="60" s="1"/>
  <c r="F186" i="60" s="1"/>
  <c r="F201" i="60" s="1"/>
  <c r="F216" i="60" s="1"/>
  <c r="F231" i="60" s="1"/>
  <c r="F247" i="60" s="1"/>
  <c r="F263" i="60" s="1"/>
  <c r="F278" i="60" s="1"/>
  <c r="F293" i="60" s="1"/>
  <c r="F308" i="60" s="1"/>
  <c r="F323" i="60" s="1"/>
  <c r="F353" i="60"/>
  <c r="F368" i="60" s="1"/>
  <c r="F383" i="60" s="1"/>
  <c r="F398" i="60" s="1"/>
  <c r="F413" i="60" s="1"/>
  <c r="F428" i="60" s="1"/>
  <c r="F443" i="60" s="1"/>
  <c r="F458" i="60" s="1"/>
  <c r="F145" i="60"/>
  <c r="F160" i="60" s="1"/>
  <c r="F175" i="60" s="1"/>
  <c r="F190" i="60" s="1"/>
  <c r="F205" i="60" s="1"/>
  <c r="F220" i="60" s="1"/>
  <c r="F235" i="60" s="1"/>
  <c r="F251" i="60" s="1"/>
  <c r="F267" i="60" s="1"/>
  <c r="F282" i="60" s="1"/>
  <c r="F297" i="60" s="1"/>
  <c r="F312" i="60" s="1"/>
  <c r="F327" i="60" s="1"/>
  <c r="F357" i="60"/>
  <c r="F372" i="60" s="1"/>
  <c r="F387" i="60" s="1"/>
  <c r="F402" i="60" s="1"/>
  <c r="F417" i="60" s="1"/>
  <c r="F432" i="60" s="1"/>
  <c r="F447" i="60" s="1"/>
  <c r="F462" i="60" s="1"/>
  <c r="F144" i="60"/>
  <c r="F159" i="60" s="1"/>
  <c r="F174" i="60" s="1"/>
  <c r="F189" i="60" s="1"/>
  <c r="F204" i="60" s="1"/>
  <c r="F219" i="60" s="1"/>
  <c r="F234" i="60" s="1"/>
  <c r="F250" i="60" s="1"/>
  <c r="F266" i="60" s="1"/>
  <c r="F281" i="60" s="1"/>
  <c r="F296" i="60" s="1"/>
  <c r="F311" i="60" s="1"/>
  <c r="F326" i="60" s="1"/>
  <c r="F356" i="60"/>
  <c r="F371" i="60" s="1"/>
  <c r="F386" i="60" s="1"/>
  <c r="F401" i="60" s="1"/>
  <c r="F416" i="60" s="1"/>
  <c r="F431" i="60" s="1"/>
  <c r="F446" i="60" s="1"/>
  <c r="F461" i="60" s="1"/>
  <c r="F135" i="60"/>
  <c r="F150" i="60" s="1"/>
  <c r="F165" i="60" s="1"/>
  <c r="F180" i="60" s="1"/>
  <c r="F195" i="60" s="1"/>
  <c r="F210" i="60" s="1"/>
  <c r="F225" i="60" s="1"/>
  <c r="F241" i="60" s="1"/>
  <c r="F257" i="60" s="1"/>
  <c r="F272" i="60" s="1"/>
  <c r="F287" i="60" s="1"/>
  <c r="F302" i="60" s="1"/>
  <c r="F317" i="60" s="1"/>
  <c r="F347" i="60"/>
  <c r="F362" i="60" s="1"/>
  <c r="F377" i="60" s="1"/>
  <c r="F392" i="60" s="1"/>
  <c r="F407" i="60" s="1"/>
  <c r="F422" i="60" s="1"/>
  <c r="F437" i="60" s="1"/>
  <c r="F452" i="60" s="1"/>
  <c r="F138" i="60"/>
  <c r="F153" i="60" s="1"/>
  <c r="F168" i="60" s="1"/>
  <c r="F183" i="60" s="1"/>
  <c r="F198" i="60" s="1"/>
  <c r="F213" i="60" s="1"/>
  <c r="F228" i="60" s="1"/>
  <c r="F244" i="60" s="1"/>
  <c r="F260" i="60" s="1"/>
  <c r="F275" i="60" s="1"/>
  <c r="F290" i="60" s="1"/>
  <c r="F305" i="60" s="1"/>
  <c r="F320" i="60" s="1"/>
  <c r="F350" i="60"/>
  <c r="F365" i="60" s="1"/>
  <c r="F380" i="60" s="1"/>
  <c r="F395" i="60" s="1"/>
  <c r="F410" i="60" s="1"/>
  <c r="F425" i="60" s="1"/>
  <c r="F440" i="60" s="1"/>
  <c r="F455" i="60" s="1"/>
  <c r="F142" i="60"/>
  <c r="F157" i="60" s="1"/>
  <c r="F172" i="60" s="1"/>
  <c r="F187" i="60" s="1"/>
  <c r="F202" i="60" s="1"/>
  <c r="F217" i="60" s="1"/>
  <c r="F232" i="60" s="1"/>
  <c r="F248" i="60" s="1"/>
  <c r="F264" i="60" s="1"/>
  <c r="F279" i="60" s="1"/>
  <c r="F294" i="60" s="1"/>
  <c r="F309" i="60" s="1"/>
  <c r="F324" i="60" s="1"/>
  <c r="F354" i="60"/>
  <c r="F369" i="60" s="1"/>
  <c r="F384" i="60" s="1"/>
  <c r="F399" i="60" s="1"/>
  <c r="F414" i="60" s="1"/>
  <c r="F429" i="60" s="1"/>
  <c r="F444" i="60" s="1"/>
  <c r="F459" i="60" s="1"/>
  <c r="F139" i="60"/>
  <c r="F154" i="60" s="1"/>
  <c r="F169" i="60" s="1"/>
  <c r="F184" i="60" s="1"/>
  <c r="F199" i="60" s="1"/>
  <c r="F214" i="60" s="1"/>
  <c r="F229" i="60" s="1"/>
  <c r="F245" i="60" s="1"/>
  <c r="F261" i="60" s="1"/>
  <c r="F276" i="60" s="1"/>
  <c r="F291" i="60" s="1"/>
  <c r="F306" i="60" s="1"/>
  <c r="F321" i="60" s="1"/>
  <c r="F351" i="60"/>
  <c r="F366" i="60" s="1"/>
  <c r="F381" i="60" s="1"/>
  <c r="F396" i="60" s="1"/>
  <c r="F411" i="60" s="1"/>
  <c r="F426" i="60" s="1"/>
  <c r="F441" i="60" s="1"/>
  <c r="F456" i="60" s="1"/>
  <c r="F137" i="60"/>
  <c r="F152" i="60" s="1"/>
  <c r="F167" i="60" s="1"/>
  <c r="F182" i="60" s="1"/>
  <c r="F197" i="60" s="1"/>
  <c r="F212" i="60" s="1"/>
  <c r="F227" i="60" s="1"/>
  <c r="F243" i="60" s="1"/>
  <c r="F259" i="60" s="1"/>
  <c r="F274" i="60" s="1"/>
  <c r="F289" i="60" s="1"/>
  <c r="F304" i="60" s="1"/>
  <c r="F319" i="60" s="1"/>
  <c r="F349" i="60"/>
  <c r="F364" i="60" s="1"/>
  <c r="F379" i="60" s="1"/>
  <c r="F394" i="60" s="1"/>
  <c r="F409" i="60" s="1"/>
  <c r="F424" i="60" s="1"/>
  <c r="F439" i="60" s="1"/>
  <c r="F454" i="60" s="1"/>
  <c r="F136" i="60"/>
  <c r="F151" i="60" s="1"/>
  <c r="F166" i="60" s="1"/>
  <c r="F181" i="60" s="1"/>
  <c r="F196" i="60" s="1"/>
  <c r="F211" i="60" s="1"/>
  <c r="F226" i="60" s="1"/>
  <c r="F242" i="60" s="1"/>
  <c r="F258" i="60" s="1"/>
  <c r="F273" i="60" s="1"/>
  <c r="F288" i="60" s="1"/>
  <c r="F303" i="60" s="1"/>
  <c r="F318" i="60" s="1"/>
  <c r="F348" i="60"/>
  <c r="F363" i="60" s="1"/>
  <c r="F378" i="60" s="1"/>
  <c r="F393" i="60" s="1"/>
  <c r="F408" i="60" s="1"/>
  <c r="F423" i="60" s="1"/>
  <c r="F438" i="60" s="1"/>
  <c r="F453" i="60" s="1"/>
  <c r="F143" i="60"/>
  <c r="F158" i="60" s="1"/>
  <c r="F173" i="60" s="1"/>
  <c r="F188" i="60" s="1"/>
  <c r="F203" i="60" s="1"/>
  <c r="F218" i="60" s="1"/>
  <c r="F233" i="60" s="1"/>
  <c r="F249" i="60" s="1"/>
  <c r="F265" i="60" s="1"/>
  <c r="F280" i="60" s="1"/>
  <c r="F295" i="60" s="1"/>
  <c r="F310" i="60" s="1"/>
  <c r="F325" i="60" s="1"/>
  <c r="F355" i="60"/>
  <c r="F370" i="60" s="1"/>
  <c r="F385" i="60" s="1"/>
  <c r="F400" i="60" s="1"/>
  <c r="F415" i="60" s="1"/>
  <c r="F430" i="60" s="1"/>
  <c r="F445" i="60" s="1"/>
  <c r="F460" i="60" s="1"/>
  <c r="G380" i="61"/>
  <c r="G352" i="61"/>
  <c r="G367" i="61"/>
  <c r="G337" i="61"/>
  <c r="AI83" i="51"/>
  <c r="AH95" i="51"/>
  <c r="AI74" i="51"/>
  <c r="AI111" i="51"/>
  <c r="AH77" i="51"/>
  <c r="AI62" i="51"/>
  <c r="AH93" i="51"/>
  <c r="AH55" i="51"/>
  <c r="AI82" i="51"/>
  <c r="AI95" i="51"/>
  <c r="AI70" i="51"/>
  <c r="AH115" i="51"/>
  <c r="AI102" i="51"/>
  <c r="AI91" i="51"/>
  <c r="AH87" i="51"/>
  <c r="AH100" i="51"/>
  <c r="AH74" i="51"/>
  <c r="AH58" i="51"/>
  <c r="AH84" i="51"/>
  <c r="AI103" i="51"/>
  <c r="AH90" i="51"/>
  <c r="AH88" i="51"/>
  <c r="AI116" i="51"/>
  <c r="AH109" i="51"/>
  <c r="AI108" i="51"/>
  <c r="AH81" i="51"/>
  <c r="AI113" i="51"/>
  <c r="AI88" i="51"/>
  <c r="AH65" i="51"/>
  <c r="AI115" i="51"/>
  <c r="AH108" i="51"/>
  <c r="AI79" i="51"/>
  <c r="AH70" i="51"/>
  <c r="AH62" i="51"/>
  <c r="AH104" i="51"/>
  <c r="AI114" i="51"/>
  <c r="AI105" i="51"/>
  <c r="AH59" i="51"/>
  <c r="AI71" i="51"/>
  <c r="AI66" i="51"/>
  <c r="AI59" i="51"/>
  <c r="AI109" i="51"/>
  <c r="AH110" i="51"/>
  <c r="AI78" i="51"/>
  <c r="AH69" i="51"/>
  <c r="AI63" i="51"/>
  <c r="AH57" i="51"/>
  <c r="AI56" i="51"/>
  <c r="AI100" i="51"/>
  <c r="AH99" i="51"/>
  <c r="AH117" i="51"/>
  <c r="AH112" i="51"/>
  <c r="AH98" i="51"/>
  <c r="AH78" i="51"/>
  <c r="AI58" i="51"/>
  <c r="AH116" i="51"/>
  <c r="AH114" i="51"/>
  <c r="AH111" i="51"/>
  <c r="AI110" i="51"/>
  <c r="AH86" i="51"/>
  <c r="AI77" i="51"/>
  <c r="AI72" i="51"/>
  <c r="AI117" i="51"/>
  <c r="AH113" i="51"/>
  <c r="AI87" i="51"/>
  <c r="AI84" i="51"/>
  <c r="AH72" i="51"/>
  <c r="AI112" i="51"/>
  <c r="AH106" i="51"/>
  <c r="AI98" i="51"/>
  <c r="AI93" i="51"/>
  <c r="AH92" i="51"/>
  <c r="AH94" i="51"/>
  <c r="AI64" i="51"/>
  <c r="AH61" i="51"/>
  <c r="AH56" i="51"/>
  <c r="AI55" i="51"/>
  <c r="AH103" i="51"/>
  <c r="AH91" i="51"/>
  <c r="AH89" i="51"/>
  <c r="AH80" i="51"/>
  <c r="AH76" i="51"/>
  <c r="AH60" i="51"/>
  <c r="AI104" i="51"/>
  <c r="AI97" i="51"/>
  <c r="AI90" i="51"/>
  <c r="AI86" i="51"/>
  <c r="AH82" i="51"/>
  <c r="AI81" i="51"/>
  <c r="AI68" i="51"/>
  <c r="AI57" i="51"/>
  <c r="AH73" i="51"/>
  <c r="AH64" i="51"/>
  <c r="AH102" i="51"/>
  <c r="AI101" i="51"/>
  <c r="AI99" i="51"/>
  <c r="AH66" i="51"/>
  <c r="AH97" i="51"/>
  <c r="AH71" i="51"/>
  <c r="AI65" i="51"/>
  <c r="AH83" i="51"/>
  <c r="AI75" i="51"/>
  <c r="AI106" i="51"/>
  <c r="AH105" i="51"/>
  <c r="AH67" i="51"/>
  <c r="AI61" i="51"/>
  <c r="AI80" i="51"/>
  <c r="AH79" i="51"/>
  <c r="AI73" i="51"/>
  <c r="AH63" i="51"/>
  <c r="AH101" i="51"/>
  <c r="AH68" i="51"/>
  <c r="AI67" i="51"/>
  <c r="AI94" i="51"/>
  <c r="AI92" i="51"/>
  <c r="AI89" i="51"/>
  <c r="AI76" i="51"/>
  <c r="AH75" i="51"/>
  <c r="AI69" i="51"/>
  <c r="AI60" i="51"/>
  <c r="Q82" i="66"/>
  <c r="Q83" i="66"/>
  <c r="Q84" i="66" s="1"/>
  <c r="Q85" i="66" s="1"/>
  <c r="Q81" i="66"/>
  <c r="G393" i="61" l="1"/>
  <c r="G381" i="61"/>
  <c r="G350" i="61"/>
  <c r="G365" i="61"/>
  <c r="G17" i="46"/>
  <c r="I17" i="46" l="1"/>
  <c r="O17" i="46"/>
  <c r="H17" i="46"/>
  <c r="G394" i="61"/>
  <c r="G407" i="61" s="1"/>
  <c r="G420" i="61" s="1"/>
  <c r="G433" i="61" s="1"/>
  <c r="G406" i="61"/>
  <c r="G419" i="61" s="1"/>
  <c r="G432" i="61" s="1"/>
  <c r="G379" i="61"/>
  <c r="G363" i="61"/>
  <c r="B39" i="16"/>
  <c r="C39" i="16"/>
  <c r="E39" i="16"/>
  <c r="G39" i="16"/>
  <c r="I39" i="16"/>
  <c r="K39" i="16"/>
  <c r="P39" i="16"/>
  <c r="R39" i="16"/>
  <c r="T39" i="16"/>
  <c r="V39" i="16"/>
  <c r="W39" i="16"/>
  <c r="X39" i="16"/>
  <c r="Y39" i="16"/>
  <c r="AC39" i="16"/>
  <c r="AD39" i="16"/>
  <c r="AE39" i="16"/>
  <c r="B40" i="16"/>
  <c r="C40" i="16"/>
  <c r="E40" i="16"/>
  <c r="G40" i="16"/>
  <c r="I40" i="16"/>
  <c r="K40" i="16"/>
  <c r="P40" i="16"/>
  <c r="R40" i="16"/>
  <c r="T40" i="16"/>
  <c r="V40" i="16"/>
  <c r="W40" i="16"/>
  <c r="X40" i="16"/>
  <c r="Y40" i="16"/>
  <c r="AC40" i="16"/>
  <c r="AD40" i="16"/>
  <c r="AE40" i="16"/>
  <c r="B66" i="16"/>
  <c r="C66" i="16"/>
  <c r="E66" i="16"/>
  <c r="G66" i="16"/>
  <c r="I66" i="16"/>
  <c r="K66" i="16"/>
  <c r="P66" i="16"/>
  <c r="R66" i="16"/>
  <c r="T66" i="16"/>
  <c r="V66" i="16"/>
  <c r="W66" i="16"/>
  <c r="X66" i="16"/>
  <c r="Y66" i="16"/>
  <c r="AC66" i="16"/>
  <c r="AD66" i="16"/>
  <c r="AE66" i="16"/>
  <c r="B67" i="16"/>
  <c r="C67" i="16"/>
  <c r="E67" i="16"/>
  <c r="G67" i="16"/>
  <c r="I67" i="16"/>
  <c r="K67" i="16"/>
  <c r="P67" i="16"/>
  <c r="R67" i="16"/>
  <c r="T67" i="16"/>
  <c r="V67" i="16"/>
  <c r="W67" i="16"/>
  <c r="X67" i="16"/>
  <c r="Y67" i="16"/>
  <c r="AC67" i="16"/>
  <c r="AD67" i="16"/>
  <c r="AE67" i="16"/>
  <c r="X14" i="64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E33" i="2" l="1"/>
  <c r="C33" i="2"/>
  <c r="G392" i="61"/>
  <c r="G377" i="61"/>
  <c r="W266" i="64"/>
  <c r="AV8" i="2"/>
  <c r="AV9" i="2" s="1"/>
  <c r="AV10" i="2" s="1"/>
  <c r="AV11" i="2" s="1"/>
  <c r="AV12" i="2" s="1"/>
  <c r="AV13" i="2" s="1"/>
  <c r="AV14" i="2" s="1"/>
  <c r="AV15" i="2" s="1"/>
  <c r="AV16" i="2" s="1"/>
  <c r="AV17" i="2" s="1"/>
  <c r="AV18" i="2" s="1"/>
  <c r="AV19" i="2" s="1"/>
  <c r="AV20" i="2" s="1"/>
  <c r="AV21" i="2" s="1"/>
  <c r="AV22" i="2" s="1"/>
  <c r="AV23" i="2" s="1"/>
  <c r="AV24" i="2" s="1"/>
  <c r="AV25" i="2" s="1"/>
  <c r="AV26" i="2" s="1"/>
  <c r="AV27" i="2" s="1"/>
  <c r="AV28" i="2" s="1"/>
  <c r="AV29" i="2" s="1"/>
  <c r="AV30" i="2" s="1"/>
  <c r="AV31" i="2" s="1"/>
  <c r="AV32" i="2" s="1"/>
  <c r="AV33" i="2" s="1"/>
  <c r="AV34" i="2" s="1"/>
  <c r="AV35" i="2" s="1"/>
  <c r="AV36" i="2" s="1"/>
  <c r="V159" i="64"/>
  <c r="V122" i="64"/>
  <c r="X89" i="64"/>
  <c r="X46" i="64"/>
  <c r="AG40" i="16"/>
  <c r="AG39" i="16"/>
  <c r="AF67" i="16"/>
  <c r="AF40" i="16"/>
  <c r="AF39" i="16"/>
  <c r="AF66" i="16"/>
  <c r="AG67" i="16"/>
  <c r="AG66" i="16"/>
  <c r="F57" i="1"/>
  <c r="F58" i="1"/>
  <c r="F59" i="1"/>
  <c r="F60" i="1"/>
  <c r="F61" i="1"/>
  <c r="Q61" i="1" s="1"/>
  <c r="AG59" i="1" l="1"/>
  <c r="AF59" i="1"/>
  <c r="AE59" i="1"/>
  <c r="AG57" i="1"/>
  <c r="AF57" i="1"/>
  <c r="AE57" i="1"/>
  <c r="AE58" i="1"/>
  <c r="AF58" i="1"/>
  <c r="AG58" i="1"/>
  <c r="AG61" i="1"/>
  <c r="AF61" i="1"/>
  <c r="AE61" i="1"/>
  <c r="AG60" i="1"/>
  <c r="AF60" i="1"/>
  <c r="AE60" i="1"/>
  <c r="H59" i="1"/>
  <c r="O59" i="1"/>
  <c r="Q59" i="1" s="1"/>
  <c r="J57" i="1"/>
  <c r="O57" i="1"/>
  <c r="Q57" i="1" s="1"/>
  <c r="O60" i="1"/>
  <c r="Q60" i="1" s="1"/>
  <c r="H58" i="1"/>
  <c r="O58" i="1"/>
  <c r="Q58" i="1" s="1"/>
  <c r="G61" i="1"/>
  <c r="O61" i="1"/>
  <c r="G405" i="61"/>
  <c r="G418" i="61" s="1"/>
  <c r="G431" i="61" s="1"/>
  <c r="G390" i="61"/>
  <c r="AA61" i="1"/>
  <c r="J58" i="1"/>
  <c r="L59" i="1"/>
  <c r="AH61" i="1"/>
  <c r="I61" i="1"/>
  <c r="AA58" i="1"/>
  <c r="Z61" i="1"/>
  <c r="S59" i="1"/>
  <c r="J61" i="1"/>
  <c r="AD61" i="1"/>
  <c r="Y61" i="1"/>
  <c r="AB59" i="1"/>
  <c r="AD57" i="1"/>
  <c r="AD59" i="1"/>
  <c r="Y59" i="1"/>
  <c r="AD58" i="1"/>
  <c r="AA57" i="1"/>
  <c r="Y57" i="1"/>
  <c r="AA59" i="1"/>
  <c r="J59" i="1"/>
  <c r="Y58" i="1"/>
  <c r="J60" i="1"/>
  <c r="AC61" i="1"/>
  <c r="M61" i="1"/>
  <c r="T61" i="1"/>
  <c r="H61" i="1"/>
  <c r="AD60" i="1"/>
  <c r="AA60" i="1"/>
  <c r="Y60" i="1"/>
  <c r="AB58" i="1"/>
  <c r="L58" i="1"/>
  <c r="S58" i="1"/>
  <c r="H57" i="1"/>
  <c r="AB61" i="1"/>
  <c r="L61" i="1"/>
  <c r="S61" i="1"/>
  <c r="H60" i="1"/>
  <c r="AB57" i="1"/>
  <c r="L57" i="1"/>
  <c r="S57" i="1"/>
  <c r="AB60" i="1"/>
  <c r="L60" i="1"/>
  <c r="S60" i="1"/>
  <c r="C337" i="62"/>
  <c r="E337" i="62"/>
  <c r="F337" i="62"/>
  <c r="G337" i="62" s="1"/>
  <c r="J337" i="62"/>
  <c r="M337" i="62" s="1"/>
  <c r="C338" i="62"/>
  <c r="E338" i="62"/>
  <c r="F338" i="62"/>
  <c r="G338" i="62" s="1"/>
  <c r="J338" i="62"/>
  <c r="M338" i="62" s="1"/>
  <c r="C339" i="62"/>
  <c r="E339" i="62"/>
  <c r="F339" i="62"/>
  <c r="G339" i="62" s="1"/>
  <c r="J339" i="62"/>
  <c r="M339" i="62" s="1"/>
  <c r="C340" i="62"/>
  <c r="E340" i="62"/>
  <c r="F340" i="62"/>
  <c r="G340" i="62" s="1"/>
  <c r="J340" i="62"/>
  <c r="AE340" i="62" s="1"/>
  <c r="C341" i="62"/>
  <c r="E341" i="62"/>
  <c r="F341" i="62"/>
  <c r="G341" i="62" s="1"/>
  <c r="J341" i="62"/>
  <c r="N341" i="62" s="1"/>
  <c r="C342" i="62"/>
  <c r="E342" i="62"/>
  <c r="F342" i="62"/>
  <c r="G342" i="62" s="1"/>
  <c r="J342" i="62"/>
  <c r="C343" i="62"/>
  <c r="E343" i="62"/>
  <c r="F343" i="62"/>
  <c r="G343" i="62" s="1"/>
  <c r="J343" i="62"/>
  <c r="K343" i="62" s="1"/>
  <c r="C344" i="62"/>
  <c r="E344" i="62"/>
  <c r="F344" i="62"/>
  <c r="G344" i="62" s="1"/>
  <c r="J344" i="62"/>
  <c r="C345" i="62"/>
  <c r="E345" i="62"/>
  <c r="F345" i="62"/>
  <c r="G345" i="62" s="1"/>
  <c r="J345" i="62"/>
  <c r="AE345" i="62" s="1"/>
  <c r="C346" i="62"/>
  <c r="E346" i="62"/>
  <c r="F346" i="62"/>
  <c r="G346" i="62" s="1"/>
  <c r="J346" i="62"/>
  <c r="C347" i="62"/>
  <c r="E347" i="62"/>
  <c r="F347" i="62"/>
  <c r="G347" i="62" s="1"/>
  <c r="J347" i="62"/>
  <c r="N347" i="62" s="1"/>
  <c r="C348" i="62"/>
  <c r="E348" i="62"/>
  <c r="F348" i="62"/>
  <c r="G348" i="62" s="1"/>
  <c r="J348" i="62"/>
  <c r="N348" i="62" s="1"/>
  <c r="C349" i="62"/>
  <c r="E349" i="62"/>
  <c r="F349" i="62"/>
  <c r="G349" i="62" s="1"/>
  <c r="J349" i="62"/>
  <c r="C350" i="62"/>
  <c r="E350" i="62"/>
  <c r="F350" i="62"/>
  <c r="G350" i="62" s="1"/>
  <c r="J350" i="62"/>
  <c r="AA350" i="62" s="1"/>
  <c r="C351" i="62"/>
  <c r="E351" i="62"/>
  <c r="F351" i="62"/>
  <c r="G351" i="62" s="1"/>
  <c r="J351" i="62"/>
  <c r="C352" i="62"/>
  <c r="E352" i="62"/>
  <c r="F352" i="62"/>
  <c r="G352" i="62" s="1"/>
  <c r="J352" i="62"/>
  <c r="AA352" i="62" s="1"/>
  <c r="C353" i="62"/>
  <c r="E353" i="62"/>
  <c r="F353" i="62"/>
  <c r="G353" i="62" s="1"/>
  <c r="J353" i="62"/>
  <c r="C354" i="62"/>
  <c r="E354" i="62"/>
  <c r="F354" i="62"/>
  <c r="G354" i="62" s="1"/>
  <c r="J354" i="62"/>
  <c r="AE354" i="62" s="1"/>
  <c r="C355" i="62"/>
  <c r="E355" i="62"/>
  <c r="F355" i="62"/>
  <c r="G355" i="62" s="1"/>
  <c r="J355" i="62"/>
  <c r="C356" i="62"/>
  <c r="E356" i="62"/>
  <c r="F356" i="62"/>
  <c r="G356" i="62" s="1"/>
  <c r="J356" i="62"/>
  <c r="N356" i="62" s="1"/>
  <c r="C357" i="62"/>
  <c r="E357" i="62"/>
  <c r="F357" i="62"/>
  <c r="G357" i="62" s="1"/>
  <c r="J357" i="62"/>
  <c r="AA357" i="62" s="1"/>
  <c r="C358" i="62"/>
  <c r="E358" i="62"/>
  <c r="F358" i="62"/>
  <c r="G358" i="62" s="1"/>
  <c r="J358" i="62"/>
  <c r="C359" i="62"/>
  <c r="E359" i="62"/>
  <c r="F359" i="62"/>
  <c r="G359" i="62" s="1"/>
  <c r="J359" i="62"/>
  <c r="V359" i="62" s="1"/>
  <c r="C360" i="62"/>
  <c r="E360" i="62"/>
  <c r="F360" i="62"/>
  <c r="G360" i="62" s="1"/>
  <c r="J360" i="62"/>
  <c r="C367" i="62"/>
  <c r="E367" i="62"/>
  <c r="F367" i="62"/>
  <c r="G367" i="62" s="1"/>
  <c r="J367" i="62"/>
  <c r="C368" i="62"/>
  <c r="E368" i="62"/>
  <c r="F368" i="62"/>
  <c r="G368" i="62" s="1"/>
  <c r="J368" i="62"/>
  <c r="C369" i="62"/>
  <c r="E369" i="62"/>
  <c r="F369" i="62"/>
  <c r="G369" i="62" s="1"/>
  <c r="J369" i="62"/>
  <c r="C370" i="62"/>
  <c r="E370" i="62"/>
  <c r="F370" i="62"/>
  <c r="G370" i="62" s="1"/>
  <c r="J370" i="62"/>
  <c r="AE370" i="62" s="1"/>
  <c r="C371" i="62"/>
  <c r="E371" i="62"/>
  <c r="F371" i="62"/>
  <c r="G371" i="62" s="1"/>
  <c r="J371" i="62"/>
  <c r="C372" i="62"/>
  <c r="E372" i="62"/>
  <c r="F372" i="62"/>
  <c r="G372" i="62" s="1"/>
  <c r="J372" i="62"/>
  <c r="Z372" i="62" s="1"/>
  <c r="C373" i="62"/>
  <c r="E373" i="62"/>
  <c r="F373" i="62"/>
  <c r="G373" i="62" s="1"/>
  <c r="J373" i="62"/>
  <c r="AE373" i="62" s="1"/>
  <c r="C374" i="62"/>
  <c r="E374" i="62"/>
  <c r="F374" i="62"/>
  <c r="G374" i="62" s="1"/>
  <c r="J374" i="62"/>
  <c r="C375" i="62"/>
  <c r="E375" i="62"/>
  <c r="F375" i="62"/>
  <c r="G375" i="62" s="1"/>
  <c r="J375" i="62"/>
  <c r="C376" i="62"/>
  <c r="E376" i="62"/>
  <c r="F376" i="62"/>
  <c r="G376" i="62" s="1"/>
  <c r="J376" i="62"/>
  <c r="C377" i="62"/>
  <c r="E377" i="62"/>
  <c r="F377" i="62"/>
  <c r="G377" i="62" s="1"/>
  <c r="J377" i="62"/>
  <c r="AA377" i="62" s="1"/>
  <c r="C378" i="62"/>
  <c r="E378" i="62"/>
  <c r="F378" i="62"/>
  <c r="G378" i="62" s="1"/>
  <c r="J378" i="62"/>
  <c r="H378" i="62" s="1"/>
  <c r="C379" i="62"/>
  <c r="E379" i="62"/>
  <c r="F379" i="62"/>
  <c r="G379" i="62" s="1"/>
  <c r="J379" i="62"/>
  <c r="C380" i="62"/>
  <c r="E380" i="62"/>
  <c r="F380" i="62"/>
  <c r="G380" i="62" s="1"/>
  <c r="J380" i="62"/>
  <c r="C381" i="62"/>
  <c r="E381" i="62"/>
  <c r="F381" i="62"/>
  <c r="G381" i="62" s="1"/>
  <c r="J381" i="62"/>
  <c r="M381" i="62" s="1"/>
  <c r="C382" i="62"/>
  <c r="E382" i="62"/>
  <c r="F382" i="62"/>
  <c r="G382" i="62" s="1"/>
  <c r="J382" i="62"/>
  <c r="Y382" i="62" s="1"/>
  <c r="C383" i="62"/>
  <c r="E383" i="62"/>
  <c r="F383" i="62"/>
  <c r="G383" i="62" s="1"/>
  <c r="J383" i="62"/>
  <c r="C384" i="62"/>
  <c r="E384" i="62"/>
  <c r="F384" i="62"/>
  <c r="G384" i="62" s="1"/>
  <c r="J384" i="62"/>
  <c r="C385" i="62"/>
  <c r="E385" i="62"/>
  <c r="F385" i="62"/>
  <c r="G385" i="62" s="1"/>
  <c r="J385" i="62"/>
  <c r="C386" i="62"/>
  <c r="E386" i="62"/>
  <c r="F386" i="62"/>
  <c r="G386" i="62" s="1"/>
  <c r="J386" i="62"/>
  <c r="Y386" i="62" s="1"/>
  <c r="C387" i="62"/>
  <c r="E387" i="62"/>
  <c r="F387" i="62"/>
  <c r="G387" i="62" s="1"/>
  <c r="J387" i="62"/>
  <c r="N387" i="62" s="1"/>
  <c r="C43" i="62"/>
  <c r="E43" i="62"/>
  <c r="F43" i="62"/>
  <c r="G43" i="62" s="1"/>
  <c r="J43" i="62"/>
  <c r="M43" i="62" s="1"/>
  <c r="C44" i="62"/>
  <c r="E44" i="62"/>
  <c r="F44" i="62"/>
  <c r="G44" i="62" s="1"/>
  <c r="J44" i="62"/>
  <c r="H44" i="62" s="1"/>
  <c r="C45" i="62"/>
  <c r="E45" i="62"/>
  <c r="F45" i="62"/>
  <c r="G45" i="62" s="1"/>
  <c r="J45" i="62"/>
  <c r="K45" i="62" s="1"/>
  <c r="C46" i="62"/>
  <c r="E46" i="62"/>
  <c r="F46" i="62"/>
  <c r="G46" i="62" s="1"/>
  <c r="J46" i="62"/>
  <c r="K46" i="62" s="1"/>
  <c r="C47" i="62"/>
  <c r="E47" i="62"/>
  <c r="F47" i="62"/>
  <c r="G47" i="62" s="1"/>
  <c r="J47" i="62"/>
  <c r="H47" i="62" s="1"/>
  <c r="C48" i="62"/>
  <c r="E48" i="62"/>
  <c r="F48" i="62"/>
  <c r="G48" i="62" s="1"/>
  <c r="J48" i="62"/>
  <c r="Y48" i="62" s="1"/>
  <c r="C49" i="62"/>
  <c r="E49" i="62"/>
  <c r="F49" i="62"/>
  <c r="G49" i="62" s="1"/>
  <c r="J49" i="62"/>
  <c r="K49" i="62" s="1"/>
  <c r="C50" i="62"/>
  <c r="E50" i="62"/>
  <c r="F50" i="62"/>
  <c r="G50" i="62" s="1"/>
  <c r="J50" i="62"/>
  <c r="H50" i="62" s="1"/>
  <c r="C51" i="62"/>
  <c r="E51" i="62"/>
  <c r="F51" i="62"/>
  <c r="G51" i="62" s="1"/>
  <c r="J51" i="62"/>
  <c r="H51" i="62" s="1"/>
  <c r="C52" i="62"/>
  <c r="E52" i="62"/>
  <c r="F52" i="62"/>
  <c r="G52" i="62" s="1"/>
  <c r="J52" i="62"/>
  <c r="AB52" i="62" s="1"/>
  <c r="C53" i="62"/>
  <c r="E53" i="62"/>
  <c r="F53" i="62"/>
  <c r="G53" i="62" s="1"/>
  <c r="J53" i="62"/>
  <c r="K53" i="62" s="1"/>
  <c r="C54" i="62"/>
  <c r="E54" i="62"/>
  <c r="F54" i="62"/>
  <c r="G54" i="62" s="1"/>
  <c r="J54" i="62"/>
  <c r="K54" i="62" s="1"/>
  <c r="C55" i="62"/>
  <c r="E55" i="62"/>
  <c r="F55" i="62"/>
  <c r="G55" i="62" s="1"/>
  <c r="J55" i="62"/>
  <c r="H55" i="62" s="1"/>
  <c r="C56" i="62"/>
  <c r="E56" i="62"/>
  <c r="F56" i="62"/>
  <c r="G56" i="62" s="1"/>
  <c r="J56" i="62"/>
  <c r="H56" i="62" s="1"/>
  <c r="C57" i="62"/>
  <c r="E57" i="62"/>
  <c r="F57" i="62"/>
  <c r="G57" i="62" s="1"/>
  <c r="J57" i="62"/>
  <c r="K57" i="62" s="1"/>
  <c r="C58" i="62"/>
  <c r="E58" i="62"/>
  <c r="F58" i="62"/>
  <c r="G58" i="62" s="1"/>
  <c r="J58" i="62"/>
  <c r="K58" i="62" s="1"/>
  <c r="C59" i="62"/>
  <c r="E59" i="62"/>
  <c r="F59" i="62"/>
  <c r="G59" i="62" s="1"/>
  <c r="J59" i="62"/>
  <c r="H59" i="62" s="1"/>
  <c r="C60" i="62"/>
  <c r="E60" i="62"/>
  <c r="F60" i="62"/>
  <c r="G60" i="62" s="1"/>
  <c r="J60" i="62"/>
  <c r="N60" i="62" s="1"/>
  <c r="C61" i="62"/>
  <c r="E61" i="62"/>
  <c r="F61" i="62"/>
  <c r="G61" i="62" s="1"/>
  <c r="J61" i="62"/>
  <c r="C62" i="62"/>
  <c r="E62" i="62"/>
  <c r="F62" i="62"/>
  <c r="G62" i="62" s="1"/>
  <c r="J62" i="62"/>
  <c r="H62" i="62" s="1"/>
  <c r="C63" i="62"/>
  <c r="E63" i="62"/>
  <c r="F63" i="62"/>
  <c r="G63" i="62" s="1"/>
  <c r="J63" i="62"/>
  <c r="H63" i="62" s="1"/>
  <c r="AH60" i="1" l="1"/>
  <c r="W58" i="1"/>
  <c r="U58" i="1"/>
  <c r="U60" i="1"/>
  <c r="W60" i="1"/>
  <c r="U57" i="1"/>
  <c r="W57" i="1"/>
  <c r="U61" i="1"/>
  <c r="W61" i="1"/>
  <c r="U59" i="1"/>
  <c r="W59" i="1"/>
  <c r="G403" i="61"/>
  <c r="G416" i="61" s="1"/>
  <c r="G429" i="61" s="1"/>
  <c r="AH59" i="1"/>
  <c r="Y338" i="62"/>
  <c r="AE337" i="62"/>
  <c r="AE341" i="62"/>
  <c r="AD337" i="62"/>
  <c r="M341" i="62"/>
  <c r="Y337" i="62"/>
  <c r="AH57" i="1"/>
  <c r="AB359" i="62"/>
  <c r="N359" i="62"/>
  <c r="AH58" i="1"/>
  <c r="X59" i="62"/>
  <c r="V45" i="62"/>
  <c r="AA337" i="62"/>
  <c r="N337" i="62"/>
  <c r="Z337" i="62"/>
  <c r="X370" i="62"/>
  <c r="AC344" i="62"/>
  <c r="AE343" i="62"/>
  <c r="W370" i="62"/>
  <c r="AC359" i="62"/>
  <c r="AE352" i="62"/>
  <c r="AE350" i="62"/>
  <c r="Z344" i="62"/>
  <c r="AD343" i="62"/>
  <c r="N338" i="62"/>
  <c r="M62" i="62"/>
  <c r="W344" i="62"/>
  <c r="Z343" i="62"/>
  <c r="Z341" i="62"/>
  <c r="AE338" i="62"/>
  <c r="M58" i="62"/>
  <c r="AC43" i="62"/>
  <c r="AA381" i="62"/>
  <c r="AA56" i="62"/>
  <c r="AB43" i="62"/>
  <c r="M377" i="62"/>
  <c r="AA338" i="62"/>
  <c r="Z353" i="62"/>
  <c r="AD341" i="62"/>
  <c r="Y340" i="62"/>
  <c r="Z339" i="62"/>
  <c r="Y341" i="62"/>
  <c r="AE339" i="62"/>
  <c r="AA46" i="62"/>
  <c r="X57" i="62"/>
  <c r="V46" i="62"/>
  <c r="AA341" i="62"/>
  <c r="Y339" i="62"/>
  <c r="Z338" i="62"/>
  <c r="X51" i="62"/>
  <c r="Y46" i="62"/>
  <c r="H46" i="62"/>
  <c r="AE46" i="62" s="1"/>
  <c r="AC45" i="62"/>
  <c r="AC347" i="62"/>
  <c r="AE346" i="62"/>
  <c r="W343" i="62"/>
  <c r="AC62" i="62"/>
  <c r="Z57" i="62"/>
  <c r="AB49" i="62"/>
  <c r="N46" i="62"/>
  <c r="AD46" i="62" s="1"/>
  <c r="AB45" i="62"/>
  <c r="Z347" i="62"/>
  <c r="AA346" i="62"/>
  <c r="N343" i="62"/>
  <c r="AC378" i="62"/>
  <c r="AE348" i="62"/>
  <c r="Z346" i="62"/>
  <c r="H384" i="62"/>
  <c r="Y384" i="62"/>
  <c r="AD368" i="62"/>
  <c r="AE368" i="62"/>
  <c r="N354" i="62"/>
  <c r="W342" i="62"/>
  <c r="AA342" i="62"/>
  <c r="N56" i="62"/>
  <c r="AD56" i="62" s="1"/>
  <c r="Z45" i="62"/>
  <c r="Y387" i="62"/>
  <c r="H373" i="62"/>
  <c r="Z373" i="62"/>
  <c r="N352" i="62"/>
  <c r="AD342" i="62"/>
  <c r="Z351" i="62"/>
  <c r="Y56" i="62"/>
  <c r="Z63" i="62"/>
  <c r="AC58" i="62"/>
  <c r="AC56" i="62"/>
  <c r="M56" i="62"/>
  <c r="X45" i="62"/>
  <c r="AA384" i="62"/>
  <c r="Y377" i="62"/>
  <c r="AA351" i="62"/>
  <c r="AC342" i="62"/>
  <c r="AE344" i="62"/>
  <c r="AA343" i="62"/>
  <c r="H376" i="62"/>
  <c r="M376" i="62"/>
  <c r="Y376" i="62"/>
  <c r="AA54" i="62"/>
  <c r="H382" i="62"/>
  <c r="AC382" i="62"/>
  <c r="M371" i="62"/>
  <c r="AC371" i="62"/>
  <c r="K370" i="62"/>
  <c r="M370" i="62"/>
  <c r="Y370" i="62"/>
  <c r="V370" i="62"/>
  <c r="AB370" i="62"/>
  <c r="H380" i="62"/>
  <c r="Y380" i="62"/>
  <c r="H349" i="62"/>
  <c r="N349" i="62"/>
  <c r="AE349" i="62"/>
  <c r="Z349" i="62"/>
  <c r="AA349" i="62"/>
  <c r="AC60" i="62"/>
  <c r="K360" i="62"/>
  <c r="H360" i="62"/>
  <c r="X360" i="62"/>
  <c r="V360" i="62"/>
  <c r="AC360" i="62"/>
  <c r="N360" i="62"/>
  <c r="Y360" i="62"/>
  <c r="AB360" i="62"/>
  <c r="H345" i="62"/>
  <c r="N345" i="62"/>
  <c r="AA345" i="62"/>
  <c r="W345" i="62"/>
  <c r="Z345" i="62"/>
  <c r="AC345" i="62"/>
  <c r="AA62" i="62"/>
  <c r="Y60" i="62"/>
  <c r="AA58" i="62"/>
  <c r="AC44" i="62"/>
  <c r="N62" i="62"/>
  <c r="AD62" i="62" s="1"/>
  <c r="N58" i="62"/>
  <c r="AD58" i="62" s="1"/>
  <c r="AE56" i="62"/>
  <c r="W56" i="62"/>
  <c r="N54" i="62"/>
  <c r="AD54" i="62" s="1"/>
  <c r="Y45" i="62"/>
  <c r="AA44" i="62"/>
  <c r="W385" i="62"/>
  <c r="Y385" i="62"/>
  <c r="AE385" i="62"/>
  <c r="M380" i="62"/>
  <c r="AC370" i="62"/>
  <c r="H358" i="62"/>
  <c r="X358" i="62"/>
  <c r="V358" i="62"/>
  <c r="AC358" i="62"/>
  <c r="N358" i="62"/>
  <c r="Y358" i="62"/>
  <c r="AB358" i="62"/>
  <c r="K356" i="62"/>
  <c r="Z356" i="62"/>
  <c r="AA356" i="62"/>
  <c r="AE356" i="62"/>
  <c r="M384" i="62"/>
  <c r="Y381" i="62"/>
  <c r="Y378" i="62"/>
  <c r="W373" i="62"/>
  <c r="K357" i="62"/>
  <c r="N357" i="62"/>
  <c r="AE357" i="62"/>
  <c r="Z357" i="62"/>
  <c r="K350" i="62"/>
  <c r="Z350" i="62"/>
  <c r="N350" i="62"/>
  <c r="H340" i="62"/>
  <c r="K340" i="62"/>
  <c r="W340" i="62"/>
  <c r="AC340" i="62"/>
  <c r="M340" i="62"/>
  <c r="Z340" i="62"/>
  <c r="N340" i="62"/>
  <c r="AA340" i="62"/>
  <c r="K355" i="62"/>
  <c r="N355" i="62"/>
  <c r="AE355" i="62"/>
  <c r="Z355" i="62"/>
  <c r="AA355" i="62"/>
  <c r="H348" i="62"/>
  <c r="Z348" i="62"/>
  <c r="AA348" i="62"/>
  <c r="AD340" i="62"/>
  <c r="H339" i="62"/>
  <c r="K339" i="62"/>
  <c r="W339" i="62"/>
  <c r="AC339" i="62"/>
  <c r="N339" i="62"/>
  <c r="AA339" i="62"/>
  <c r="AD339" i="62"/>
  <c r="K359" i="62"/>
  <c r="H359" i="62"/>
  <c r="X359" i="62"/>
  <c r="K354" i="62"/>
  <c r="Z354" i="62"/>
  <c r="K353" i="62"/>
  <c r="N353" i="62"/>
  <c r="AE353" i="62"/>
  <c r="H347" i="62"/>
  <c r="AE347" i="62"/>
  <c r="H342" i="62"/>
  <c r="N342" i="62"/>
  <c r="Z342" i="62"/>
  <c r="AE342" i="62"/>
  <c r="H338" i="62"/>
  <c r="K338" i="62"/>
  <c r="W338" i="62"/>
  <c r="AC338" i="62"/>
  <c r="Y359" i="62"/>
  <c r="AA354" i="62"/>
  <c r="AA353" i="62"/>
  <c r="K352" i="62"/>
  <c r="Z352" i="62"/>
  <c r="K351" i="62"/>
  <c r="N351" i="62"/>
  <c r="AE351" i="62"/>
  <c r="AA347" i="62"/>
  <c r="H346" i="62"/>
  <c r="N346" i="62"/>
  <c r="AC346" i="62"/>
  <c r="H344" i="62"/>
  <c r="N344" i="62"/>
  <c r="AA344" i="62"/>
  <c r="H343" i="62"/>
  <c r="AC343" i="62"/>
  <c r="Y342" i="62"/>
  <c r="H341" i="62"/>
  <c r="K341" i="62"/>
  <c r="W341" i="62"/>
  <c r="AC341" i="62"/>
  <c r="AD338" i="62"/>
  <c r="H337" i="62"/>
  <c r="K337" i="62"/>
  <c r="W337" i="62"/>
  <c r="AC337" i="62"/>
  <c r="K60" i="62"/>
  <c r="Z60" i="62"/>
  <c r="M60" i="62"/>
  <c r="W60" i="62"/>
  <c r="AA60" i="62"/>
  <c r="H60" i="62"/>
  <c r="AE60" i="62" s="1"/>
  <c r="V60" i="62"/>
  <c r="X60" i="62"/>
  <c r="AB60" i="62"/>
  <c r="M48" i="62"/>
  <c r="K48" i="62"/>
  <c r="Z48" i="62"/>
  <c r="N48" i="62"/>
  <c r="AD48" i="62" s="1"/>
  <c r="AC48" i="62"/>
  <c r="K61" i="62"/>
  <c r="V61" i="62"/>
  <c r="Z61" i="62"/>
  <c r="M52" i="62"/>
  <c r="K52" i="62"/>
  <c r="AC52" i="62"/>
  <c r="X52" i="62"/>
  <c r="Z53" i="62"/>
  <c r="AC46" i="62"/>
  <c r="X46" i="62"/>
  <c r="M46" i="62"/>
  <c r="Y44" i="62"/>
  <c r="X43" i="62"/>
  <c r="H383" i="62"/>
  <c r="Y383" i="62"/>
  <c r="H377" i="62"/>
  <c r="N377" i="62"/>
  <c r="AC377" i="62"/>
  <c r="W377" i="62"/>
  <c r="AE377" i="62"/>
  <c r="H379" i="62"/>
  <c r="Y379" i="62"/>
  <c r="N369" i="62"/>
  <c r="Y369" i="62"/>
  <c r="AC369" i="62"/>
  <c r="H368" i="62"/>
  <c r="K368" i="62"/>
  <c r="Z368" i="62"/>
  <c r="N368" i="62"/>
  <c r="AC368" i="62"/>
  <c r="AB57" i="62"/>
  <c r="V57" i="62"/>
  <c r="V55" i="62"/>
  <c r="AB46" i="62"/>
  <c r="W46" i="62"/>
  <c r="AE44" i="62"/>
  <c r="N44" i="62"/>
  <c r="AD44" i="62" s="1"/>
  <c r="K43" i="62"/>
  <c r="M385" i="62"/>
  <c r="AA385" i="62"/>
  <c r="N385" i="62"/>
  <c r="AC385" i="62"/>
  <c r="H381" i="62"/>
  <c r="AE381" i="62" s="1"/>
  <c r="N381" i="62"/>
  <c r="AD381" i="62" s="1"/>
  <c r="AC381" i="62"/>
  <c r="W381" i="62"/>
  <c r="Y368" i="62"/>
  <c r="M386" i="62"/>
  <c r="AC386" i="62"/>
  <c r="H375" i="62"/>
  <c r="Y375" i="62"/>
  <c r="AD372" i="62"/>
  <c r="AE360" i="62"/>
  <c r="AA360" i="62"/>
  <c r="W360" i="62"/>
  <c r="M360" i="62"/>
  <c r="AE359" i="62"/>
  <c r="AA359" i="62"/>
  <c r="W359" i="62"/>
  <c r="M359" i="62"/>
  <c r="AE358" i="62"/>
  <c r="AA358" i="62"/>
  <c r="W358" i="62"/>
  <c r="M358" i="62"/>
  <c r="AD357" i="62"/>
  <c r="Y357" i="62"/>
  <c r="M357" i="62"/>
  <c r="AD356" i="62"/>
  <c r="Y356" i="62"/>
  <c r="M356" i="62"/>
  <c r="AD355" i="62"/>
  <c r="Y355" i="62"/>
  <c r="M355" i="62"/>
  <c r="AD354" i="62"/>
  <c r="Y354" i="62"/>
  <c r="M354" i="62"/>
  <c r="AD353" i="62"/>
  <c r="Y353" i="62"/>
  <c r="M353" i="62"/>
  <c r="AD352" i="62"/>
  <c r="Y352" i="62"/>
  <c r="M352" i="62"/>
  <c r="AD351" i="62"/>
  <c r="Y351" i="62"/>
  <c r="M351" i="62"/>
  <c r="AD350" i="62"/>
  <c r="Y350" i="62"/>
  <c r="M350" i="62"/>
  <c r="AD349" i="62"/>
  <c r="Y349" i="62"/>
  <c r="M349" i="62"/>
  <c r="AD348" i="62"/>
  <c r="Y348" i="62"/>
  <c r="M348" i="62"/>
  <c r="AD347" i="62"/>
  <c r="Y347" i="62"/>
  <c r="M347" i="62"/>
  <c r="AD346" i="62"/>
  <c r="Y346" i="62"/>
  <c r="M346" i="62"/>
  <c r="AD345" i="62"/>
  <c r="Y345" i="62"/>
  <c r="M345" i="62"/>
  <c r="AD344" i="62"/>
  <c r="Y344" i="62"/>
  <c r="M344" i="62"/>
  <c r="Y343" i="62"/>
  <c r="M343" i="62"/>
  <c r="M342" i="62"/>
  <c r="AD360" i="62"/>
  <c r="Z360" i="62"/>
  <c r="AD359" i="62"/>
  <c r="Z359" i="62"/>
  <c r="AD358" i="62"/>
  <c r="Z358" i="62"/>
  <c r="K358" i="62"/>
  <c r="AC357" i="62"/>
  <c r="W357" i="62"/>
  <c r="AC356" i="62"/>
  <c r="W356" i="62"/>
  <c r="AC355" i="62"/>
  <c r="W355" i="62"/>
  <c r="AC354" i="62"/>
  <c r="W354" i="62"/>
  <c r="AC353" i="62"/>
  <c r="W353" i="62"/>
  <c r="AC352" i="62"/>
  <c r="W352" i="62"/>
  <c r="AC351" i="62"/>
  <c r="W351" i="62"/>
  <c r="AC350" i="62"/>
  <c r="W350" i="62"/>
  <c r="AC349" i="62"/>
  <c r="W349" i="62"/>
  <c r="K349" i="62"/>
  <c r="AC348" i="62"/>
  <c r="W348" i="62"/>
  <c r="K348" i="62"/>
  <c r="W347" i="62"/>
  <c r="K347" i="62"/>
  <c r="W346" i="62"/>
  <c r="K346" i="62"/>
  <c r="K345" i="62"/>
  <c r="K344" i="62"/>
  <c r="K342" i="62"/>
  <c r="H357" i="62"/>
  <c r="V357" i="62"/>
  <c r="X357" i="62"/>
  <c r="AB357" i="62"/>
  <c r="H356" i="62"/>
  <c r="V356" i="62"/>
  <c r="X356" i="62"/>
  <c r="AB356" i="62"/>
  <c r="H355" i="62"/>
  <c r="V355" i="62"/>
  <c r="X355" i="62"/>
  <c r="AB355" i="62"/>
  <c r="H354" i="62"/>
  <c r="V354" i="62"/>
  <c r="X354" i="62"/>
  <c r="AB354" i="62"/>
  <c r="H353" i="62"/>
  <c r="V353" i="62"/>
  <c r="X353" i="62"/>
  <c r="AB353" i="62"/>
  <c r="H352" i="62"/>
  <c r="V352" i="62"/>
  <c r="X352" i="62"/>
  <c r="AB352" i="62"/>
  <c r="H351" i="62"/>
  <c r="V351" i="62"/>
  <c r="X351" i="62"/>
  <c r="AB351" i="62"/>
  <c r="H350" i="62"/>
  <c r="V350" i="62"/>
  <c r="X350" i="62"/>
  <c r="AB350" i="62"/>
  <c r="AB349" i="62"/>
  <c r="X349" i="62"/>
  <c r="V349" i="62"/>
  <c r="AB348" i="62"/>
  <c r="X348" i="62"/>
  <c r="V348" i="62"/>
  <c r="AB347" i="62"/>
  <c r="X347" i="62"/>
  <c r="V347" i="62"/>
  <c r="AB346" i="62"/>
  <c r="X346" i="62"/>
  <c r="V346" i="62"/>
  <c r="AB345" i="62"/>
  <c r="X345" i="62"/>
  <c r="V345" i="62"/>
  <c r="AB344" i="62"/>
  <c r="X344" i="62"/>
  <c r="V344" i="62"/>
  <c r="AB343" i="62"/>
  <c r="X343" i="62"/>
  <c r="V343" i="62"/>
  <c r="AB342" i="62"/>
  <c r="X342" i="62"/>
  <c r="V342" i="62"/>
  <c r="AB341" i="62"/>
  <c r="X341" i="62"/>
  <c r="V341" i="62"/>
  <c r="AB340" i="62"/>
  <c r="X340" i="62"/>
  <c r="V340" i="62"/>
  <c r="AB339" i="62"/>
  <c r="X339" i="62"/>
  <c r="V339" i="62"/>
  <c r="AB338" i="62"/>
  <c r="X338" i="62"/>
  <c r="V338" i="62"/>
  <c r="AB337" i="62"/>
  <c r="X337" i="62"/>
  <c r="V337" i="62"/>
  <c r="AA50" i="62"/>
  <c r="Y54" i="62"/>
  <c r="H54" i="62"/>
  <c r="AE54" i="62" s="1"/>
  <c r="AB55" i="62"/>
  <c r="AC54" i="62"/>
  <c r="X54" i="62"/>
  <c r="M54" i="62"/>
  <c r="Z52" i="62"/>
  <c r="N52" i="62"/>
  <c r="AD52" i="62" s="1"/>
  <c r="H52" i="62"/>
  <c r="AE52" i="62" s="1"/>
  <c r="N50" i="62"/>
  <c r="AD50" i="62" s="1"/>
  <c r="X49" i="62"/>
  <c r="AB48" i="62"/>
  <c r="X48" i="62"/>
  <c r="V48" i="62"/>
  <c r="H48" i="62"/>
  <c r="AE48" i="62" s="1"/>
  <c r="Z43" i="62"/>
  <c r="N43" i="62"/>
  <c r="AD43" i="62" s="1"/>
  <c r="H43" i="62"/>
  <c r="AE43" i="62" s="1"/>
  <c r="Z47" i="62"/>
  <c r="H374" i="62"/>
  <c r="Y374" i="62"/>
  <c r="AE374" i="62"/>
  <c r="V54" i="62"/>
  <c r="X50" i="62"/>
  <c r="Z49" i="62"/>
  <c r="X47" i="62"/>
  <c r="X62" i="62"/>
  <c r="AB61" i="62"/>
  <c r="X58" i="62"/>
  <c r="X55" i="62"/>
  <c r="AB54" i="62"/>
  <c r="W54" i="62"/>
  <c r="Y52" i="62"/>
  <c r="V52" i="62"/>
  <c r="AC50" i="62"/>
  <c r="M50" i="62"/>
  <c r="V49" i="62"/>
  <c r="AA48" i="62"/>
  <c r="W48" i="62"/>
  <c r="AB47" i="62"/>
  <c r="V47" i="62"/>
  <c r="Y43" i="62"/>
  <c r="V43" i="62"/>
  <c r="H372" i="62"/>
  <c r="M372" i="62"/>
  <c r="W372" i="62"/>
  <c r="AA372" i="62"/>
  <c r="AE372" i="62"/>
  <c r="V372" i="62"/>
  <c r="X372" i="62"/>
  <c r="AB372" i="62"/>
  <c r="N372" i="62"/>
  <c r="Y372" i="62"/>
  <c r="AC372" i="62"/>
  <c r="K369" i="62"/>
  <c r="Z369" i="62"/>
  <c r="AD369" i="62"/>
  <c r="M369" i="62"/>
  <c r="W369" i="62"/>
  <c r="AA369" i="62"/>
  <c r="AE369" i="62"/>
  <c r="H369" i="62"/>
  <c r="V369" i="62"/>
  <c r="X369" i="62"/>
  <c r="AB369" i="62"/>
  <c r="M367" i="62"/>
  <c r="N367" i="62"/>
  <c r="Y367" i="62"/>
  <c r="AC367" i="62"/>
  <c r="W386" i="62"/>
  <c r="W382" i="62"/>
  <c r="W378" i="62"/>
  <c r="AD373" i="62"/>
  <c r="Y371" i="62"/>
  <c r="AE386" i="62"/>
  <c r="N386" i="62"/>
  <c r="AE382" i="62"/>
  <c r="N382" i="62"/>
  <c r="AA380" i="62"/>
  <c r="AE378" i="62"/>
  <c r="N378" i="62"/>
  <c r="AA376" i="62"/>
  <c r="AA373" i="62"/>
  <c r="M373" i="62"/>
  <c r="N371" i="62"/>
  <c r="AA370" i="62"/>
  <c r="N370" i="62"/>
  <c r="H370" i="62"/>
  <c r="W44" i="62"/>
  <c r="M44" i="62"/>
  <c r="AB62" i="62"/>
  <c r="W62" i="62"/>
  <c r="K62" i="62"/>
  <c r="AB59" i="62"/>
  <c r="Y58" i="62"/>
  <c r="V58" i="62"/>
  <c r="H58" i="62"/>
  <c r="AE58" i="62" s="1"/>
  <c r="Z56" i="62"/>
  <c r="K56" i="62"/>
  <c r="AB53" i="62"/>
  <c r="V53" i="62"/>
  <c r="V51" i="62"/>
  <c r="AB50" i="62"/>
  <c r="W50" i="62"/>
  <c r="K50" i="62"/>
  <c r="Z44" i="62"/>
  <c r="K44" i="62"/>
  <c r="AE62" i="62"/>
  <c r="Y62" i="62"/>
  <c r="V62" i="62"/>
  <c r="X61" i="62"/>
  <c r="AD60" i="62"/>
  <c r="V59" i="62"/>
  <c r="AB58" i="62"/>
  <c r="W58" i="62"/>
  <c r="AB56" i="62"/>
  <c r="X56" i="62"/>
  <c r="V56" i="62"/>
  <c r="X53" i="62"/>
  <c r="AA52" i="62"/>
  <c r="W52" i="62"/>
  <c r="AB51" i="62"/>
  <c r="AE50" i="62"/>
  <c r="Y50" i="62"/>
  <c r="V50" i="62"/>
  <c r="AB44" i="62"/>
  <c r="X44" i="62"/>
  <c r="V44" i="62"/>
  <c r="AA43" i="62"/>
  <c r="W43" i="62"/>
  <c r="AA387" i="62"/>
  <c r="M387" i="62"/>
  <c r="AC384" i="62"/>
  <c r="N384" i="62"/>
  <c r="AA383" i="62"/>
  <c r="M383" i="62"/>
  <c r="AC380" i="62"/>
  <c r="N380" i="62"/>
  <c r="AA379" i="62"/>
  <c r="M379" i="62"/>
  <c r="AC376" i="62"/>
  <c r="N376" i="62"/>
  <c r="AA375" i="62"/>
  <c r="M375" i="62"/>
  <c r="AA374" i="62"/>
  <c r="M374" i="62"/>
  <c r="AB373" i="62"/>
  <c r="X373" i="62"/>
  <c r="V373" i="62"/>
  <c r="AD371" i="62"/>
  <c r="Z371" i="62"/>
  <c r="K371" i="62"/>
  <c r="AA368" i="62"/>
  <c r="W368" i="62"/>
  <c r="M368" i="62"/>
  <c r="AD367" i="62"/>
  <c r="Z367" i="62"/>
  <c r="K367" i="62"/>
  <c r="AE387" i="62"/>
  <c r="W387" i="62"/>
  <c r="AE383" i="62"/>
  <c r="W383" i="62"/>
  <c r="AE379" i="62"/>
  <c r="W379" i="62"/>
  <c r="AE375" i="62"/>
  <c r="W375" i="62"/>
  <c r="AD374" i="62"/>
  <c r="W374" i="62"/>
  <c r="AB371" i="62"/>
  <c r="X371" i="62"/>
  <c r="V371" i="62"/>
  <c r="H371" i="62"/>
  <c r="AB367" i="62"/>
  <c r="X367" i="62"/>
  <c r="V367" i="62"/>
  <c r="H367" i="62"/>
  <c r="AC387" i="62"/>
  <c r="AA386" i="62"/>
  <c r="AE384" i="62"/>
  <c r="W384" i="62"/>
  <c r="AC383" i="62"/>
  <c r="N383" i="62"/>
  <c r="AA382" i="62"/>
  <c r="M382" i="62"/>
  <c r="AE380" i="62"/>
  <c r="W380" i="62"/>
  <c r="AC379" i="62"/>
  <c r="N379" i="62"/>
  <c r="AA378" i="62"/>
  <c r="M378" i="62"/>
  <c r="AE376" i="62"/>
  <c r="W376" i="62"/>
  <c r="AC375" i="62"/>
  <c r="N375" i="62"/>
  <c r="AC374" i="62"/>
  <c r="N374" i="62"/>
  <c r="AC373" i="62"/>
  <c r="Y373" i="62"/>
  <c r="N373" i="62"/>
  <c r="AE371" i="62"/>
  <c r="AA371" i="62"/>
  <c r="W371" i="62"/>
  <c r="AD370" i="62"/>
  <c r="Z370" i="62"/>
  <c r="AB368" i="62"/>
  <c r="X368" i="62"/>
  <c r="V368" i="62"/>
  <c r="AE367" i="62"/>
  <c r="AA367" i="62"/>
  <c r="W367" i="62"/>
  <c r="H387" i="62"/>
  <c r="V387" i="62"/>
  <c r="X387" i="62"/>
  <c r="AB387" i="62"/>
  <c r="K387" i="62"/>
  <c r="Z387" i="62"/>
  <c r="AD387" i="62"/>
  <c r="H386" i="62"/>
  <c r="V386" i="62"/>
  <c r="X386" i="62"/>
  <c r="AB386" i="62"/>
  <c r="K386" i="62"/>
  <c r="Z386" i="62"/>
  <c r="AD386" i="62"/>
  <c r="H385" i="62"/>
  <c r="V385" i="62"/>
  <c r="X385" i="62"/>
  <c r="AB385" i="62"/>
  <c r="K385" i="62"/>
  <c r="Z385" i="62"/>
  <c r="AD385" i="62"/>
  <c r="AD384" i="62"/>
  <c r="Z384" i="62"/>
  <c r="K384" i="62"/>
  <c r="AD383" i="62"/>
  <c r="Z383" i="62"/>
  <c r="K383" i="62"/>
  <c r="AD382" i="62"/>
  <c r="Z382" i="62"/>
  <c r="K382" i="62"/>
  <c r="Z381" i="62"/>
  <c r="K381" i="62"/>
  <c r="AD380" i="62"/>
  <c r="Z380" i="62"/>
  <c r="K380" i="62"/>
  <c r="AD379" i="62"/>
  <c r="Z379" i="62"/>
  <c r="K379" i="62"/>
  <c r="AD378" i="62"/>
  <c r="Z378" i="62"/>
  <c r="K378" i="62"/>
  <c r="AD377" i="62"/>
  <c r="Z377" i="62"/>
  <c r="K377" i="62"/>
  <c r="AD376" i="62"/>
  <c r="Z376" i="62"/>
  <c r="K376" i="62"/>
  <c r="AD375" i="62"/>
  <c r="Z375" i="62"/>
  <c r="K375" i="62"/>
  <c r="Z374" i="62"/>
  <c r="K374" i="62"/>
  <c r="K373" i="62"/>
  <c r="K372" i="62"/>
  <c r="AB384" i="62"/>
  <c r="X384" i="62"/>
  <c r="V384" i="62"/>
  <c r="AB383" i="62"/>
  <c r="X383" i="62"/>
  <c r="V383" i="62"/>
  <c r="AB382" i="62"/>
  <c r="X382" i="62"/>
  <c r="V382" i="62"/>
  <c r="AB381" i="62"/>
  <c r="X381" i="62"/>
  <c r="V381" i="62"/>
  <c r="AB380" i="62"/>
  <c r="X380" i="62"/>
  <c r="V380" i="62"/>
  <c r="AB379" i="62"/>
  <c r="X379" i="62"/>
  <c r="V379" i="62"/>
  <c r="AB378" i="62"/>
  <c r="X378" i="62"/>
  <c r="V378" i="62"/>
  <c r="AB377" i="62"/>
  <c r="X377" i="62"/>
  <c r="V377" i="62"/>
  <c r="AB376" i="62"/>
  <c r="X376" i="62"/>
  <c r="V376" i="62"/>
  <c r="AB375" i="62"/>
  <c r="X375" i="62"/>
  <c r="V375" i="62"/>
  <c r="AB374" i="62"/>
  <c r="X374" i="62"/>
  <c r="V374" i="62"/>
  <c r="Z59" i="62"/>
  <c r="Z55" i="62"/>
  <c r="Z51" i="62"/>
  <c r="AC63" i="62"/>
  <c r="Y63" i="62"/>
  <c r="N63" i="62"/>
  <c r="AD63" i="62" s="1"/>
  <c r="K63" i="62"/>
  <c r="Z62" i="62"/>
  <c r="AA61" i="62"/>
  <c r="W61" i="62"/>
  <c r="M61" i="62"/>
  <c r="H61" i="62"/>
  <c r="AE61" i="62" s="1"/>
  <c r="AC59" i="62"/>
  <c r="Y59" i="62"/>
  <c r="N59" i="62"/>
  <c r="AD59" i="62" s="1"/>
  <c r="K59" i="62"/>
  <c r="Z58" i="62"/>
  <c r="AA57" i="62"/>
  <c r="W57" i="62"/>
  <c r="M57" i="62"/>
  <c r="H57" i="62"/>
  <c r="AE57" i="62" s="1"/>
  <c r="AC55" i="62"/>
  <c r="Y55" i="62"/>
  <c r="N55" i="62"/>
  <c r="AD55" i="62" s="1"/>
  <c r="K55" i="62"/>
  <c r="Z54" i="62"/>
  <c r="AA53" i="62"/>
  <c r="W53" i="62"/>
  <c r="M53" i="62"/>
  <c r="H53" i="62"/>
  <c r="AE53" i="62" s="1"/>
  <c r="AC51" i="62"/>
  <c r="Y51" i="62"/>
  <c r="N51" i="62"/>
  <c r="AD51" i="62" s="1"/>
  <c r="K51" i="62"/>
  <c r="Z50" i="62"/>
  <c r="AA49" i="62"/>
  <c r="W49" i="62"/>
  <c r="M49" i="62"/>
  <c r="H49" i="62"/>
  <c r="AE49" i="62" s="1"/>
  <c r="AC47" i="62"/>
  <c r="Y47" i="62"/>
  <c r="N47" i="62"/>
  <c r="AD47" i="62" s="1"/>
  <c r="K47" i="62"/>
  <c r="Z46" i="62"/>
  <c r="AA45" i="62"/>
  <c r="W45" i="62"/>
  <c r="M45" i="62"/>
  <c r="H45" i="62"/>
  <c r="AE45" i="62" s="1"/>
  <c r="AB63" i="62"/>
  <c r="X63" i="62"/>
  <c r="V63" i="62"/>
  <c r="AE63" i="62"/>
  <c r="AA63" i="62"/>
  <c r="W63" i="62"/>
  <c r="M63" i="62"/>
  <c r="AC61" i="62"/>
  <c r="Y61" i="62"/>
  <c r="N61" i="62"/>
  <c r="AD61" i="62" s="1"/>
  <c r="AE59" i="62"/>
  <c r="AA59" i="62"/>
  <c r="W59" i="62"/>
  <c r="M59" i="62"/>
  <c r="AC57" i="62"/>
  <c r="Y57" i="62"/>
  <c r="N57" i="62"/>
  <c r="AD57" i="62" s="1"/>
  <c r="AE55" i="62"/>
  <c r="AA55" i="62"/>
  <c r="W55" i="62"/>
  <c r="M55" i="62"/>
  <c r="AC53" i="62"/>
  <c r="Y53" i="62"/>
  <c r="N53" i="62"/>
  <c r="AD53" i="62" s="1"/>
  <c r="AE51" i="62"/>
  <c r="AA51" i="62"/>
  <c r="W51" i="62"/>
  <c r="M51" i="62"/>
  <c r="AC49" i="62"/>
  <c r="Y49" i="62"/>
  <c r="N49" i="62"/>
  <c r="AD49" i="62" s="1"/>
  <c r="AE47" i="62"/>
  <c r="AA47" i="62"/>
  <c r="W47" i="62"/>
  <c r="M47" i="62"/>
  <c r="N45" i="62"/>
  <c r="AD45" i="62" s="1"/>
  <c r="F31" i="51" l="1"/>
  <c r="H31" i="51"/>
  <c r="T31" i="51"/>
  <c r="W31" i="51"/>
  <c r="F32" i="51"/>
  <c r="H32" i="51"/>
  <c r="T32" i="51"/>
  <c r="W32" i="51"/>
  <c r="F33" i="51"/>
  <c r="H33" i="51"/>
  <c r="T33" i="51"/>
  <c r="W33" i="51"/>
  <c r="F34" i="51"/>
  <c r="H34" i="51"/>
  <c r="T34" i="51"/>
  <c r="W34" i="51"/>
  <c r="AG40" i="51"/>
  <c r="AF40" i="51"/>
  <c r="AE40" i="51"/>
  <c r="AD40" i="51"/>
  <c r="AC40" i="51"/>
  <c r="AB40" i="51"/>
  <c r="AA40" i="51"/>
  <c r="Z40" i="51"/>
  <c r="Y40" i="51"/>
  <c r="V40" i="51"/>
  <c r="U40" i="51"/>
  <c r="S40" i="51"/>
  <c r="G40" i="51"/>
  <c r="E40" i="51"/>
  <c r="C40" i="51"/>
  <c r="D40" i="51" s="1"/>
  <c r="B40" i="51"/>
  <c r="B26" i="51"/>
  <c r="C26" i="51"/>
  <c r="D26" i="51" s="1"/>
  <c r="E26" i="51"/>
  <c r="G26" i="51"/>
  <c r="H11" i="51" s="1"/>
  <c r="S26" i="51"/>
  <c r="U26" i="51"/>
  <c r="V26" i="51"/>
  <c r="W11" i="51" s="1"/>
  <c r="Y26" i="51"/>
  <c r="Z26" i="51"/>
  <c r="AA26" i="51"/>
  <c r="AB26" i="51"/>
  <c r="AC26" i="51"/>
  <c r="AD26" i="51"/>
  <c r="AE26" i="51"/>
  <c r="AF26" i="51"/>
  <c r="AG26" i="51"/>
  <c r="B27" i="51"/>
  <c r="C27" i="51"/>
  <c r="D27" i="51" s="1"/>
  <c r="E27" i="51"/>
  <c r="G27" i="51"/>
  <c r="H12" i="51" s="1"/>
  <c r="S27" i="51"/>
  <c r="U27" i="51"/>
  <c r="V27" i="51"/>
  <c r="W12" i="51" s="1"/>
  <c r="Y27" i="51"/>
  <c r="Z27" i="51"/>
  <c r="AA27" i="51"/>
  <c r="AB27" i="51"/>
  <c r="AC27" i="51"/>
  <c r="AD27" i="51"/>
  <c r="AE27" i="51"/>
  <c r="AF27" i="51"/>
  <c r="AG27" i="51"/>
  <c r="B28" i="51"/>
  <c r="C28" i="51"/>
  <c r="D28" i="51" s="1"/>
  <c r="E28" i="51"/>
  <c r="G28" i="51"/>
  <c r="H13" i="51" s="1"/>
  <c r="S28" i="51"/>
  <c r="U28" i="51"/>
  <c r="V28" i="51"/>
  <c r="W13" i="51" s="1"/>
  <c r="Y28" i="51"/>
  <c r="Z28" i="51"/>
  <c r="AA28" i="51"/>
  <c r="AB28" i="51"/>
  <c r="AC28" i="51"/>
  <c r="AD28" i="51"/>
  <c r="AE28" i="51"/>
  <c r="AF28" i="51"/>
  <c r="AG28" i="51"/>
  <c r="B29" i="51"/>
  <c r="C29" i="51"/>
  <c r="D29" i="51" s="1"/>
  <c r="E29" i="51"/>
  <c r="G29" i="51"/>
  <c r="H14" i="51" s="1"/>
  <c r="S29" i="51"/>
  <c r="U29" i="51"/>
  <c r="V29" i="51"/>
  <c r="W14" i="51" s="1"/>
  <c r="Y29" i="51"/>
  <c r="Z29" i="51"/>
  <c r="AA29" i="51"/>
  <c r="AB29" i="51"/>
  <c r="AC29" i="51"/>
  <c r="AD29" i="51"/>
  <c r="AE29" i="51"/>
  <c r="AF29" i="51"/>
  <c r="AG29" i="51"/>
  <c r="B30" i="51"/>
  <c r="C30" i="51"/>
  <c r="D30" i="51" s="1"/>
  <c r="E30" i="51"/>
  <c r="G30" i="51"/>
  <c r="H15" i="51" s="1"/>
  <c r="S30" i="51"/>
  <c r="U30" i="51"/>
  <c r="V30" i="51"/>
  <c r="W15" i="51" s="1"/>
  <c r="Y30" i="51"/>
  <c r="Z30" i="51"/>
  <c r="AA30" i="51"/>
  <c r="AB30" i="51"/>
  <c r="AC30" i="51"/>
  <c r="AD30" i="51"/>
  <c r="AE30" i="51"/>
  <c r="AF30" i="51"/>
  <c r="AG30" i="51"/>
  <c r="AG25" i="51"/>
  <c r="AF25" i="51"/>
  <c r="AE25" i="51"/>
  <c r="AD25" i="51"/>
  <c r="AC25" i="51"/>
  <c r="AB25" i="51"/>
  <c r="AA25" i="51"/>
  <c r="Z25" i="51"/>
  <c r="Y25" i="51"/>
  <c r="V25" i="51"/>
  <c r="U25" i="51"/>
  <c r="S25" i="51"/>
  <c r="G25" i="51"/>
  <c r="E25" i="51"/>
  <c r="C25" i="51"/>
  <c r="D25" i="51" s="1"/>
  <c r="B25" i="51"/>
  <c r="B11" i="51"/>
  <c r="C11" i="51"/>
  <c r="D11" i="51" s="1"/>
  <c r="E11" i="51"/>
  <c r="S11" i="51"/>
  <c r="Y11" i="51"/>
  <c r="Z11" i="51"/>
  <c r="AA11" i="51"/>
  <c r="B12" i="51"/>
  <c r="C12" i="51"/>
  <c r="D12" i="51" s="1"/>
  <c r="E12" i="51"/>
  <c r="S12" i="51"/>
  <c r="Y12" i="51"/>
  <c r="Z12" i="51"/>
  <c r="AA12" i="51"/>
  <c r="B13" i="51"/>
  <c r="C13" i="51"/>
  <c r="D13" i="51" s="1"/>
  <c r="E13" i="51"/>
  <c r="S13" i="51"/>
  <c r="Y13" i="51"/>
  <c r="Z13" i="51"/>
  <c r="AA13" i="51"/>
  <c r="B14" i="51"/>
  <c r="C14" i="51"/>
  <c r="D14" i="51" s="1"/>
  <c r="E14" i="51"/>
  <c r="S14" i="51"/>
  <c r="Y14" i="51"/>
  <c r="Z14" i="51"/>
  <c r="AA14" i="51"/>
  <c r="B15" i="51"/>
  <c r="C15" i="51"/>
  <c r="D15" i="51" s="1"/>
  <c r="E15" i="51"/>
  <c r="S15" i="51"/>
  <c r="Y15" i="51"/>
  <c r="Z15" i="51"/>
  <c r="AA15" i="51"/>
  <c r="AA10" i="51"/>
  <c r="Z10" i="51"/>
  <c r="Y10" i="51"/>
  <c r="V10" i="51"/>
  <c r="U10" i="51"/>
  <c r="S10" i="51"/>
  <c r="G10" i="51"/>
  <c r="E10" i="51"/>
  <c r="C10" i="51"/>
  <c r="D10" i="51" s="1"/>
  <c r="B10" i="51"/>
  <c r="H16" i="50"/>
  <c r="H17" i="50"/>
  <c r="H18" i="50"/>
  <c r="H19" i="50"/>
  <c r="H21" i="50"/>
  <c r="H22" i="50"/>
  <c r="H23" i="50"/>
  <c r="H24" i="50"/>
  <c r="H25" i="50"/>
  <c r="H15" i="50"/>
  <c r="H10" i="50"/>
  <c r="H11" i="50"/>
  <c r="H12" i="50"/>
  <c r="H13" i="50"/>
  <c r="Z9" i="50"/>
  <c r="Y9" i="50"/>
  <c r="W9" i="50"/>
  <c r="T9" i="50"/>
  <c r="U9" i="50" s="1"/>
  <c r="Q9" i="50"/>
  <c r="R9" i="50" s="1"/>
  <c r="I9" i="50"/>
  <c r="G9" i="50"/>
  <c r="F9" i="50"/>
  <c r="Z4" i="50" s="1"/>
  <c r="E9" i="50"/>
  <c r="C9" i="50"/>
  <c r="D9" i="50" s="1"/>
  <c r="B9" i="50"/>
  <c r="F15" i="51" l="1"/>
  <c r="F11" i="51"/>
  <c r="F14" i="51"/>
  <c r="F12" i="51"/>
  <c r="F13" i="51"/>
  <c r="T15" i="51"/>
  <c r="T11" i="51"/>
  <c r="T12" i="51"/>
  <c r="T13" i="51"/>
  <c r="T14" i="51"/>
  <c r="J27" i="51"/>
  <c r="W30" i="51"/>
  <c r="J30" i="51"/>
  <c r="H29" i="51"/>
  <c r="W26" i="51"/>
  <c r="J26" i="51"/>
  <c r="AH27" i="51"/>
  <c r="H30" i="51"/>
  <c r="T29" i="51"/>
  <c r="F29" i="51"/>
  <c r="AH30" i="51"/>
  <c r="J28" i="51"/>
  <c r="H27" i="51"/>
  <c r="AH26" i="51"/>
  <c r="J29" i="51"/>
  <c r="H28" i="51"/>
  <c r="T27" i="51"/>
  <c r="AI27" i="51"/>
  <c r="AI12" i="51"/>
  <c r="F30" i="51"/>
  <c r="AH14" i="51"/>
  <c r="AH11" i="51"/>
  <c r="AH12" i="51"/>
  <c r="AH15" i="51"/>
  <c r="T28" i="51"/>
  <c r="AH28" i="51"/>
  <c r="H26" i="51"/>
  <c r="AI13" i="51"/>
  <c r="AI29" i="51"/>
  <c r="W29" i="51"/>
  <c r="W28" i="51"/>
  <c r="F27" i="51"/>
  <c r="W27" i="51"/>
  <c r="F28" i="51"/>
  <c r="T26" i="51"/>
  <c r="T30" i="51"/>
  <c r="F26" i="51"/>
  <c r="AI30" i="51"/>
  <c r="AH29" i="51"/>
  <c r="AI26" i="51"/>
  <c r="AI28" i="51"/>
  <c r="AI14" i="51"/>
  <c r="AH13" i="51"/>
  <c r="AI15" i="51"/>
  <c r="AI11" i="51"/>
  <c r="B14" i="62" l="1"/>
  <c r="C14" i="62"/>
  <c r="B15" i="62"/>
  <c r="C15" i="62"/>
  <c r="B16" i="62"/>
  <c r="C16" i="62"/>
  <c r="B17" i="62"/>
  <c r="C17" i="62"/>
  <c r="B18" i="62"/>
  <c r="C18" i="62"/>
  <c r="B19" i="62"/>
  <c r="C19" i="62"/>
  <c r="B20" i="62"/>
  <c r="C20" i="62"/>
  <c r="B21" i="62"/>
  <c r="C21" i="62"/>
  <c r="B22" i="62"/>
  <c r="C22" i="62"/>
  <c r="B23" i="62"/>
  <c r="C23" i="62"/>
  <c r="B24" i="62"/>
  <c r="C24" i="62"/>
  <c r="B25" i="62"/>
  <c r="C25" i="62"/>
  <c r="B26" i="62"/>
  <c r="C26" i="62"/>
  <c r="B27" i="62"/>
  <c r="C27" i="62"/>
  <c r="B28" i="62"/>
  <c r="C28" i="62"/>
  <c r="B29" i="62"/>
  <c r="C29" i="62"/>
  <c r="B30" i="62"/>
  <c r="C30" i="62"/>
  <c r="B31" i="62"/>
  <c r="C31" i="62"/>
  <c r="B32" i="62"/>
  <c r="C32" i="62"/>
  <c r="B33" i="62"/>
  <c r="C33" i="62"/>
  <c r="B34" i="62"/>
  <c r="C34" i="62"/>
  <c r="B35" i="62"/>
  <c r="C35" i="62"/>
  <c r="B36" i="62"/>
  <c r="C36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22" i="62"/>
  <c r="G22" i="62" s="1"/>
  <c r="F23" i="62"/>
  <c r="G23" i="62" s="1"/>
  <c r="F24" i="62"/>
  <c r="G24" i="62" s="1"/>
  <c r="F25" i="62"/>
  <c r="G25" i="62" s="1"/>
  <c r="F26" i="62"/>
  <c r="G26" i="62" s="1"/>
  <c r="F27" i="62"/>
  <c r="G27" i="62" s="1"/>
  <c r="F28" i="62"/>
  <c r="G28" i="62" s="1"/>
  <c r="F29" i="62"/>
  <c r="G29" i="62" s="1"/>
  <c r="F30" i="62"/>
  <c r="G30" i="62" s="1"/>
  <c r="F31" i="62"/>
  <c r="G31" i="62" s="1"/>
  <c r="F32" i="62"/>
  <c r="G32" i="62" s="1"/>
  <c r="F33" i="62"/>
  <c r="G33" i="62" s="1"/>
  <c r="F34" i="62"/>
  <c r="G34" i="62" s="1"/>
  <c r="F35" i="62"/>
  <c r="G35" i="62" s="1"/>
  <c r="F36" i="62"/>
  <c r="G36" i="62" s="1"/>
  <c r="J14" i="62"/>
  <c r="H14" i="62" s="1"/>
  <c r="J15" i="62"/>
  <c r="K15" i="62" s="1"/>
  <c r="J16" i="62"/>
  <c r="K16" i="62" s="1"/>
  <c r="J17" i="62"/>
  <c r="H17" i="62" s="1"/>
  <c r="J18" i="62"/>
  <c r="H18" i="62" s="1"/>
  <c r="J19" i="62"/>
  <c r="K19" i="62" s="1"/>
  <c r="J20" i="62"/>
  <c r="K20" i="62" s="1"/>
  <c r="J21" i="62"/>
  <c r="K21" i="62" s="1"/>
  <c r="J22" i="62"/>
  <c r="H22" i="62" s="1"/>
  <c r="J23" i="62"/>
  <c r="K23" i="62" s="1"/>
  <c r="J24" i="62"/>
  <c r="K24" i="62" s="1"/>
  <c r="J25" i="62"/>
  <c r="K25" i="62" s="1"/>
  <c r="J26" i="62"/>
  <c r="H26" i="62" s="1"/>
  <c r="J27" i="62"/>
  <c r="H27" i="62" s="1"/>
  <c r="J28" i="62"/>
  <c r="K28" i="62" s="1"/>
  <c r="J29" i="62"/>
  <c r="K29" i="62" s="1"/>
  <c r="J30" i="62"/>
  <c r="H30" i="62" s="1"/>
  <c r="J31" i="62"/>
  <c r="K31" i="62" s="1"/>
  <c r="J32" i="62"/>
  <c r="K32" i="62" s="1"/>
  <c r="J33" i="62"/>
  <c r="K33" i="62" s="1"/>
  <c r="J34" i="62"/>
  <c r="H34" i="62" s="1"/>
  <c r="J35" i="62"/>
  <c r="K35" i="62" s="1"/>
  <c r="J36" i="62"/>
  <c r="K36" i="62" s="1"/>
  <c r="J13" i="62"/>
  <c r="AC13" i="62" s="1"/>
  <c r="F13" i="62"/>
  <c r="G13" i="62" s="1"/>
  <c r="E13" i="62"/>
  <c r="C13" i="62"/>
  <c r="B13" i="62"/>
  <c r="B58" i="49"/>
  <c r="C58" i="49"/>
  <c r="E58" i="49"/>
  <c r="F58" i="49"/>
  <c r="T58" i="49"/>
  <c r="K58" i="49"/>
  <c r="V58" i="49"/>
  <c r="W58" i="49"/>
  <c r="X58" i="49"/>
  <c r="Y58" i="49"/>
  <c r="Z58" i="49"/>
  <c r="AA58" i="49"/>
  <c r="AB58" i="49"/>
  <c r="B59" i="49"/>
  <c r="C59" i="49"/>
  <c r="E59" i="49"/>
  <c r="F59" i="49"/>
  <c r="T59" i="49"/>
  <c r="K59" i="49"/>
  <c r="V59" i="49"/>
  <c r="W59" i="49"/>
  <c r="X59" i="49"/>
  <c r="Y59" i="49"/>
  <c r="Z59" i="49"/>
  <c r="AA59" i="49"/>
  <c r="AB59" i="49"/>
  <c r="B60" i="49"/>
  <c r="C60" i="49"/>
  <c r="E60" i="49"/>
  <c r="F60" i="49"/>
  <c r="T60" i="49"/>
  <c r="K60" i="49"/>
  <c r="V60" i="49"/>
  <c r="W60" i="49"/>
  <c r="X60" i="49"/>
  <c r="Y60" i="49"/>
  <c r="Z60" i="49"/>
  <c r="AA60" i="49"/>
  <c r="AB60" i="49"/>
  <c r="B61" i="49"/>
  <c r="C61" i="49"/>
  <c r="E61" i="49"/>
  <c r="F61" i="49"/>
  <c r="T61" i="49"/>
  <c r="K61" i="49"/>
  <c r="V61" i="49"/>
  <c r="W61" i="49"/>
  <c r="X61" i="49"/>
  <c r="Y61" i="49"/>
  <c r="Z61" i="49"/>
  <c r="AA61" i="49"/>
  <c r="AB61" i="49"/>
  <c r="B62" i="49"/>
  <c r="C62" i="49"/>
  <c r="E62" i="49"/>
  <c r="F62" i="49"/>
  <c r="T62" i="49"/>
  <c r="K62" i="49"/>
  <c r="V62" i="49"/>
  <c r="W62" i="49"/>
  <c r="X62" i="49"/>
  <c r="Y62" i="49"/>
  <c r="Z62" i="49"/>
  <c r="AA62" i="49"/>
  <c r="AB62" i="49"/>
  <c r="B63" i="49"/>
  <c r="C63" i="49"/>
  <c r="E63" i="49"/>
  <c r="F63" i="49"/>
  <c r="T63" i="49"/>
  <c r="K63" i="49"/>
  <c r="V63" i="49"/>
  <c r="W63" i="49"/>
  <c r="X63" i="49"/>
  <c r="Y63" i="49"/>
  <c r="Z63" i="49"/>
  <c r="AA63" i="49"/>
  <c r="AB63" i="49"/>
  <c r="B64" i="49"/>
  <c r="C64" i="49"/>
  <c r="E64" i="49"/>
  <c r="F64" i="49"/>
  <c r="T64" i="49"/>
  <c r="K64" i="49"/>
  <c r="V64" i="49"/>
  <c r="W64" i="49"/>
  <c r="X64" i="49"/>
  <c r="Y64" i="49"/>
  <c r="Z64" i="49"/>
  <c r="AA64" i="49"/>
  <c r="AB64" i="49"/>
  <c r="B65" i="49"/>
  <c r="C65" i="49"/>
  <c r="E65" i="49"/>
  <c r="F65" i="49"/>
  <c r="T65" i="49"/>
  <c r="K65" i="49"/>
  <c r="V65" i="49"/>
  <c r="W65" i="49"/>
  <c r="X65" i="49"/>
  <c r="Y65" i="49"/>
  <c r="Z65" i="49"/>
  <c r="AA65" i="49"/>
  <c r="AB65" i="49"/>
  <c r="B66" i="49"/>
  <c r="C66" i="49"/>
  <c r="E66" i="49"/>
  <c r="F66" i="49"/>
  <c r="T66" i="49"/>
  <c r="K66" i="49"/>
  <c r="V66" i="49"/>
  <c r="W66" i="49"/>
  <c r="X66" i="49"/>
  <c r="Y66" i="49"/>
  <c r="Z66" i="49"/>
  <c r="AA66" i="49"/>
  <c r="AB66" i="49"/>
  <c r="B67" i="49"/>
  <c r="C67" i="49"/>
  <c r="E67" i="49"/>
  <c r="F67" i="49"/>
  <c r="T67" i="49"/>
  <c r="K67" i="49"/>
  <c r="V67" i="49"/>
  <c r="W67" i="49"/>
  <c r="X67" i="49"/>
  <c r="Y67" i="49"/>
  <c r="Z67" i="49"/>
  <c r="AA67" i="49"/>
  <c r="AB67" i="49"/>
  <c r="B68" i="49"/>
  <c r="C68" i="49"/>
  <c r="E68" i="49"/>
  <c r="F68" i="49"/>
  <c r="T68" i="49"/>
  <c r="K68" i="49"/>
  <c r="V68" i="49"/>
  <c r="W68" i="49"/>
  <c r="X68" i="49"/>
  <c r="Y68" i="49"/>
  <c r="Z68" i="49"/>
  <c r="AA68" i="49"/>
  <c r="AB68" i="49"/>
  <c r="B69" i="49"/>
  <c r="C69" i="49"/>
  <c r="E69" i="49"/>
  <c r="F69" i="49"/>
  <c r="T69" i="49"/>
  <c r="K69" i="49"/>
  <c r="V69" i="49"/>
  <c r="W69" i="49"/>
  <c r="X69" i="49"/>
  <c r="Y69" i="49"/>
  <c r="Z69" i="49"/>
  <c r="AA69" i="49"/>
  <c r="AB69" i="49"/>
  <c r="B70" i="49"/>
  <c r="C70" i="49"/>
  <c r="E70" i="49"/>
  <c r="F70" i="49"/>
  <c r="T70" i="49"/>
  <c r="K70" i="49"/>
  <c r="V70" i="49"/>
  <c r="W70" i="49"/>
  <c r="X70" i="49"/>
  <c r="Y70" i="49"/>
  <c r="Z70" i="49"/>
  <c r="AA70" i="49"/>
  <c r="AB70" i="49"/>
  <c r="B71" i="49"/>
  <c r="C71" i="49"/>
  <c r="E71" i="49"/>
  <c r="F71" i="49"/>
  <c r="T71" i="49"/>
  <c r="K71" i="49"/>
  <c r="V71" i="49"/>
  <c r="W71" i="49"/>
  <c r="X71" i="49"/>
  <c r="Y71" i="49"/>
  <c r="Z71" i="49"/>
  <c r="AA71" i="49"/>
  <c r="AB71" i="49"/>
  <c r="B72" i="49"/>
  <c r="C72" i="49"/>
  <c r="E72" i="49"/>
  <c r="F72" i="49"/>
  <c r="T72" i="49"/>
  <c r="K72" i="49"/>
  <c r="V72" i="49"/>
  <c r="W72" i="49"/>
  <c r="X72" i="49"/>
  <c r="Y72" i="49"/>
  <c r="Z72" i="49"/>
  <c r="AA72" i="49"/>
  <c r="AB72" i="49"/>
  <c r="B74" i="49"/>
  <c r="C74" i="49"/>
  <c r="E74" i="49"/>
  <c r="F74" i="49"/>
  <c r="T74" i="49"/>
  <c r="K74" i="49"/>
  <c r="V74" i="49"/>
  <c r="W74" i="49"/>
  <c r="X74" i="49"/>
  <c r="Y74" i="49"/>
  <c r="Z74" i="49"/>
  <c r="AA74" i="49"/>
  <c r="AB74" i="49"/>
  <c r="B75" i="49"/>
  <c r="C75" i="49"/>
  <c r="E75" i="49"/>
  <c r="F75" i="49"/>
  <c r="T75" i="49"/>
  <c r="K75" i="49"/>
  <c r="V75" i="49"/>
  <c r="W75" i="49"/>
  <c r="X75" i="49"/>
  <c r="Y75" i="49"/>
  <c r="Z75" i="49"/>
  <c r="AA75" i="49"/>
  <c r="AB75" i="49"/>
  <c r="B76" i="49"/>
  <c r="C76" i="49"/>
  <c r="E76" i="49"/>
  <c r="F76" i="49"/>
  <c r="T76" i="49"/>
  <c r="K76" i="49"/>
  <c r="V76" i="49"/>
  <c r="W76" i="49"/>
  <c r="X76" i="49"/>
  <c r="Y76" i="49"/>
  <c r="Z76" i="49"/>
  <c r="AA76" i="49"/>
  <c r="AB76" i="49"/>
  <c r="B77" i="49"/>
  <c r="C77" i="49"/>
  <c r="E77" i="49"/>
  <c r="F77" i="49"/>
  <c r="T77" i="49"/>
  <c r="K77" i="49"/>
  <c r="V77" i="49"/>
  <c r="W77" i="49"/>
  <c r="X77" i="49"/>
  <c r="Y77" i="49"/>
  <c r="Z77" i="49"/>
  <c r="AA77" i="49"/>
  <c r="AB77" i="49"/>
  <c r="B78" i="49"/>
  <c r="C78" i="49"/>
  <c r="E78" i="49"/>
  <c r="F78" i="49"/>
  <c r="T78" i="49"/>
  <c r="K78" i="49"/>
  <c r="V78" i="49"/>
  <c r="W78" i="49"/>
  <c r="X78" i="49"/>
  <c r="Y78" i="49"/>
  <c r="Z78" i="49"/>
  <c r="AA78" i="49"/>
  <c r="AB78" i="49"/>
  <c r="B79" i="49"/>
  <c r="C79" i="49"/>
  <c r="E79" i="49"/>
  <c r="F79" i="49"/>
  <c r="T79" i="49"/>
  <c r="K79" i="49"/>
  <c r="V79" i="49"/>
  <c r="W79" i="49"/>
  <c r="X79" i="49"/>
  <c r="Y79" i="49"/>
  <c r="Z79" i="49"/>
  <c r="AA79" i="49"/>
  <c r="AB79" i="49"/>
  <c r="B80" i="49"/>
  <c r="C80" i="49"/>
  <c r="E80" i="49"/>
  <c r="F80" i="49"/>
  <c r="T80" i="49"/>
  <c r="K80" i="49"/>
  <c r="V80" i="49"/>
  <c r="W80" i="49"/>
  <c r="X80" i="49"/>
  <c r="Y80" i="49"/>
  <c r="Z80" i="49"/>
  <c r="AA80" i="49"/>
  <c r="AB80" i="49"/>
  <c r="B81" i="49"/>
  <c r="C81" i="49"/>
  <c r="E81" i="49"/>
  <c r="F81" i="49"/>
  <c r="T81" i="49"/>
  <c r="K81" i="49"/>
  <c r="V81" i="49"/>
  <c r="W81" i="49"/>
  <c r="X81" i="49"/>
  <c r="Y81" i="49"/>
  <c r="Z81" i="49"/>
  <c r="AA81" i="49"/>
  <c r="AB81" i="49"/>
  <c r="B82" i="49"/>
  <c r="C82" i="49"/>
  <c r="E82" i="49"/>
  <c r="F82" i="49"/>
  <c r="T82" i="49"/>
  <c r="K82" i="49"/>
  <c r="V82" i="49"/>
  <c r="W82" i="49"/>
  <c r="X82" i="49"/>
  <c r="Y82" i="49"/>
  <c r="Z82" i="49"/>
  <c r="AA82" i="49"/>
  <c r="AB82" i="49"/>
  <c r="B83" i="49"/>
  <c r="C83" i="49"/>
  <c r="E83" i="49"/>
  <c r="F83" i="49"/>
  <c r="T83" i="49"/>
  <c r="K83" i="49"/>
  <c r="V83" i="49"/>
  <c r="W83" i="49"/>
  <c r="X83" i="49"/>
  <c r="Y83" i="49"/>
  <c r="Z83" i="49"/>
  <c r="AA83" i="49"/>
  <c r="AB83" i="49"/>
  <c r="B84" i="49"/>
  <c r="C84" i="49"/>
  <c r="E84" i="49"/>
  <c r="F84" i="49"/>
  <c r="T84" i="49"/>
  <c r="K84" i="49"/>
  <c r="V84" i="49"/>
  <c r="W84" i="49"/>
  <c r="X84" i="49"/>
  <c r="Y84" i="49"/>
  <c r="Z84" i="49"/>
  <c r="AA84" i="49"/>
  <c r="AB84" i="49"/>
  <c r="B85" i="49"/>
  <c r="C85" i="49"/>
  <c r="E85" i="49"/>
  <c r="F85" i="49"/>
  <c r="T85" i="49"/>
  <c r="K85" i="49"/>
  <c r="V85" i="49"/>
  <c r="W85" i="49"/>
  <c r="X85" i="49"/>
  <c r="Y85" i="49"/>
  <c r="Z85" i="49"/>
  <c r="AA85" i="49"/>
  <c r="AB85" i="49"/>
  <c r="B86" i="49"/>
  <c r="C86" i="49"/>
  <c r="E86" i="49"/>
  <c r="F86" i="49"/>
  <c r="T86" i="49"/>
  <c r="K86" i="49"/>
  <c r="V86" i="49"/>
  <c r="W86" i="49"/>
  <c r="X86" i="49"/>
  <c r="Y86" i="49"/>
  <c r="Z86" i="49"/>
  <c r="AA86" i="49"/>
  <c r="AB86" i="49"/>
  <c r="B87" i="49"/>
  <c r="C87" i="49"/>
  <c r="E87" i="49"/>
  <c r="F87" i="49"/>
  <c r="T87" i="49"/>
  <c r="K87" i="49"/>
  <c r="V87" i="49"/>
  <c r="W87" i="49"/>
  <c r="X87" i="49"/>
  <c r="Y87" i="49"/>
  <c r="Z87" i="49"/>
  <c r="AA87" i="49"/>
  <c r="AB87" i="49"/>
  <c r="B88" i="49"/>
  <c r="C88" i="49"/>
  <c r="E88" i="49"/>
  <c r="F88" i="49"/>
  <c r="T88" i="49"/>
  <c r="K88" i="49"/>
  <c r="V88" i="49"/>
  <c r="W88" i="49"/>
  <c r="X88" i="49"/>
  <c r="Y88" i="49"/>
  <c r="Z88" i="49"/>
  <c r="AA88" i="49"/>
  <c r="AB88" i="49"/>
  <c r="B90" i="49"/>
  <c r="C90" i="49"/>
  <c r="E90" i="49"/>
  <c r="F90" i="49"/>
  <c r="T90" i="49"/>
  <c r="K90" i="49"/>
  <c r="V90" i="49"/>
  <c r="W90" i="49"/>
  <c r="X90" i="49"/>
  <c r="Y90" i="49"/>
  <c r="Z90" i="49"/>
  <c r="AA90" i="49"/>
  <c r="AB90" i="49"/>
  <c r="B91" i="49"/>
  <c r="C91" i="49"/>
  <c r="E91" i="49"/>
  <c r="F91" i="49"/>
  <c r="T91" i="49"/>
  <c r="K91" i="49"/>
  <c r="V91" i="49"/>
  <c r="W91" i="49"/>
  <c r="X91" i="49"/>
  <c r="Y91" i="49"/>
  <c r="Z91" i="49"/>
  <c r="AA91" i="49"/>
  <c r="AB91" i="49"/>
  <c r="B92" i="49"/>
  <c r="C92" i="49"/>
  <c r="E92" i="49"/>
  <c r="F92" i="49"/>
  <c r="T92" i="49"/>
  <c r="K92" i="49"/>
  <c r="V92" i="49"/>
  <c r="W92" i="49"/>
  <c r="X92" i="49"/>
  <c r="Y92" i="49"/>
  <c r="Z92" i="49"/>
  <c r="AA92" i="49"/>
  <c r="AB92" i="49"/>
  <c r="B93" i="49"/>
  <c r="C93" i="49"/>
  <c r="E93" i="49"/>
  <c r="F93" i="49"/>
  <c r="T93" i="49"/>
  <c r="K93" i="49"/>
  <c r="V93" i="49"/>
  <c r="W93" i="49"/>
  <c r="X93" i="49"/>
  <c r="Y93" i="49"/>
  <c r="Z93" i="49"/>
  <c r="AA93" i="49"/>
  <c r="AB93" i="49"/>
  <c r="B94" i="49"/>
  <c r="C94" i="49"/>
  <c r="E94" i="49"/>
  <c r="F94" i="49"/>
  <c r="T94" i="49"/>
  <c r="K94" i="49"/>
  <c r="V94" i="49"/>
  <c r="W94" i="49"/>
  <c r="X94" i="49"/>
  <c r="Y94" i="49"/>
  <c r="Z94" i="49"/>
  <c r="AA94" i="49"/>
  <c r="AB94" i="49"/>
  <c r="B95" i="49"/>
  <c r="C95" i="49"/>
  <c r="E95" i="49"/>
  <c r="F95" i="49"/>
  <c r="T95" i="49"/>
  <c r="K95" i="49"/>
  <c r="V95" i="49"/>
  <c r="W95" i="49"/>
  <c r="X95" i="49"/>
  <c r="Y95" i="49"/>
  <c r="Z95" i="49"/>
  <c r="AA95" i="49"/>
  <c r="AB95" i="49"/>
  <c r="B96" i="49"/>
  <c r="C96" i="49"/>
  <c r="E96" i="49"/>
  <c r="F96" i="49"/>
  <c r="T96" i="49"/>
  <c r="K96" i="49"/>
  <c r="V96" i="49"/>
  <c r="W96" i="49"/>
  <c r="X96" i="49"/>
  <c r="Y96" i="49"/>
  <c r="Z96" i="49"/>
  <c r="AA96" i="49"/>
  <c r="AB96" i="49"/>
  <c r="B97" i="49"/>
  <c r="C97" i="49"/>
  <c r="E97" i="49"/>
  <c r="F97" i="49"/>
  <c r="T97" i="49"/>
  <c r="K97" i="49"/>
  <c r="V97" i="49"/>
  <c r="W97" i="49"/>
  <c r="X97" i="49"/>
  <c r="Y97" i="49"/>
  <c r="Z97" i="49"/>
  <c r="AA97" i="49"/>
  <c r="AB97" i="49"/>
  <c r="B98" i="49"/>
  <c r="C98" i="49"/>
  <c r="E98" i="49"/>
  <c r="F98" i="49"/>
  <c r="T98" i="49"/>
  <c r="K98" i="49"/>
  <c r="V98" i="49"/>
  <c r="W98" i="49"/>
  <c r="X98" i="49"/>
  <c r="Y98" i="49"/>
  <c r="Z98" i="49"/>
  <c r="AA98" i="49"/>
  <c r="AB98" i="49"/>
  <c r="B99" i="49"/>
  <c r="C99" i="49"/>
  <c r="E99" i="49"/>
  <c r="F99" i="49"/>
  <c r="T99" i="49"/>
  <c r="K99" i="49"/>
  <c r="V99" i="49"/>
  <c r="W99" i="49"/>
  <c r="X99" i="49"/>
  <c r="Y99" i="49"/>
  <c r="Z99" i="49"/>
  <c r="AA99" i="49"/>
  <c r="AB99" i="49"/>
  <c r="B100" i="49"/>
  <c r="C100" i="49"/>
  <c r="E100" i="49"/>
  <c r="F100" i="49"/>
  <c r="T100" i="49"/>
  <c r="K100" i="49"/>
  <c r="V100" i="49"/>
  <c r="W100" i="49"/>
  <c r="X100" i="49"/>
  <c r="Y100" i="49"/>
  <c r="Z100" i="49"/>
  <c r="AA100" i="49"/>
  <c r="AB100" i="49"/>
  <c r="B101" i="49"/>
  <c r="C101" i="49"/>
  <c r="E101" i="49"/>
  <c r="F101" i="49"/>
  <c r="T101" i="49"/>
  <c r="K101" i="49"/>
  <c r="V101" i="49"/>
  <c r="W101" i="49"/>
  <c r="X101" i="49"/>
  <c r="Y101" i="49"/>
  <c r="Z101" i="49"/>
  <c r="AA101" i="49"/>
  <c r="AB101" i="49"/>
  <c r="B102" i="49"/>
  <c r="C102" i="49"/>
  <c r="E102" i="49"/>
  <c r="F102" i="49"/>
  <c r="T102" i="49"/>
  <c r="K102" i="49"/>
  <c r="V102" i="49"/>
  <c r="W102" i="49"/>
  <c r="X102" i="49"/>
  <c r="Y102" i="49"/>
  <c r="Z102" i="49"/>
  <c r="AA102" i="49"/>
  <c r="AB102" i="49"/>
  <c r="B103" i="49"/>
  <c r="C103" i="49"/>
  <c r="E103" i="49"/>
  <c r="F103" i="49"/>
  <c r="T103" i="49"/>
  <c r="K103" i="49"/>
  <c r="V103" i="49"/>
  <c r="W103" i="49"/>
  <c r="X103" i="49"/>
  <c r="Y103" i="49"/>
  <c r="Z103" i="49"/>
  <c r="AA103" i="49"/>
  <c r="AB103" i="49"/>
  <c r="B104" i="49"/>
  <c r="C104" i="49"/>
  <c r="E104" i="49"/>
  <c r="F104" i="49"/>
  <c r="T104" i="49"/>
  <c r="K104" i="49"/>
  <c r="V104" i="49"/>
  <c r="W104" i="49"/>
  <c r="X104" i="49"/>
  <c r="Y104" i="49"/>
  <c r="Z104" i="49"/>
  <c r="AA104" i="49"/>
  <c r="AB104" i="49"/>
  <c r="B106" i="49"/>
  <c r="C106" i="49"/>
  <c r="E106" i="49"/>
  <c r="F106" i="49"/>
  <c r="T106" i="49"/>
  <c r="K106" i="49"/>
  <c r="V106" i="49"/>
  <c r="W106" i="49"/>
  <c r="X106" i="49"/>
  <c r="Y106" i="49"/>
  <c r="Z106" i="49"/>
  <c r="AA106" i="49"/>
  <c r="AB106" i="49"/>
  <c r="B107" i="49"/>
  <c r="C107" i="49"/>
  <c r="E107" i="49"/>
  <c r="F107" i="49"/>
  <c r="T107" i="49"/>
  <c r="K107" i="49"/>
  <c r="V107" i="49"/>
  <c r="W107" i="49"/>
  <c r="X107" i="49"/>
  <c r="Y107" i="49"/>
  <c r="Z107" i="49"/>
  <c r="AA107" i="49"/>
  <c r="AB107" i="49"/>
  <c r="B108" i="49"/>
  <c r="C108" i="49"/>
  <c r="E108" i="49"/>
  <c r="F108" i="49"/>
  <c r="T108" i="49"/>
  <c r="K108" i="49"/>
  <c r="V108" i="49"/>
  <c r="W108" i="49"/>
  <c r="X108" i="49"/>
  <c r="Y108" i="49"/>
  <c r="Z108" i="49"/>
  <c r="AA108" i="49"/>
  <c r="AB108" i="49"/>
  <c r="B109" i="49"/>
  <c r="C109" i="49"/>
  <c r="E109" i="49"/>
  <c r="F109" i="49"/>
  <c r="T109" i="49"/>
  <c r="K109" i="49"/>
  <c r="V109" i="49"/>
  <c r="W109" i="49"/>
  <c r="X109" i="49"/>
  <c r="Y109" i="49"/>
  <c r="Z109" i="49"/>
  <c r="AA109" i="49"/>
  <c r="AB109" i="49"/>
  <c r="B110" i="49"/>
  <c r="C110" i="49"/>
  <c r="E110" i="49"/>
  <c r="F110" i="49"/>
  <c r="T110" i="49"/>
  <c r="K110" i="49"/>
  <c r="V110" i="49"/>
  <c r="W110" i="49"/>
  <c r="X110" i="49"/>
  <c r="Y110" i="49"/>
  <c r="Z110" i="49"/>
  <c r="AA110" i="49"/>
  <c r="AB110" i="49"/>
  <c r="B111" i="49"/>
  <c r="C111" i="49"/>
  <c r="E111" i="49"/>
  <c r="F111" i="49"/>
  <c r="T111" i="49"/>
  <c r="K111" i="49"/>
  <c r="V111" i="49"/>
  <c r="W111" i="49"/>
  <c r="X111" i="49"/>
  <c r="Y111" i="49"/>
  <c r="Z111" i="49"/>
  <c r="AA111" i="49"/>
  <c r="AB111" i="49"/>
  <c r="B112" i="49"/>
  <c r="C112" i="49"/>
  <c r="E112" i="49"/>
  <c r="F112" i="49"/>
  <c r="T112" i="49"/>
  <c r="K112" i="49"/>
  <c r="V112" i="49"/>
  <c r="W112" i="49"/>
  <c r="X112" i="49"/>
  <c r="Y112" i="49"/>
  <c r="Z112" i="49"/>
  <c r="AA112" i="49"/>
  <c r="AB112" i="49"/>
  <c r="B113" i="49"/>
  <c r="C113" i="49"/>
  <c r="E113" i="49"/>
  <c r="F113" i="49"/>
  <c r="T113" i="49"/>
  <c r="K113" i="49"/>
  <c r="V113" i="49"/>
  <c r="W113" i="49"/>
  <c r="X113" i="49"/>
  <c r="Y113" i="49"/>
  <c r="Z113" i="49"/>
  <c r="AA113" i="49"/>
  <c r="AB113" i="49"/>
  <c r="B114" i="49"/>
  <c r="C114" i="49"/>
  <c r="E114" i="49"/>
  <c r="F114" i="49"/>
  <c r="T114" i="49"/>
  <c r="K114" i="49"/>
  <c r="V114" i="49"/>
  <c r="W114" i="49"/>
  <c r="X114" i="49"/>
  <c r="Y114" i="49"/>
  <c r="Z114" i="49"/>
  <c r="AA114" i="49"/>
  <c r="AB114" i="49"/>
  <c r="B115" i="49"/>
  <c r="C115" i="49"/>
  <c r="E115" i="49"/>
  <c r="F115" i="49"/>
  <c r="T115" i="49"/>
  <c r="K115" i="49"/>
  <c r="V115" i="49"/>
  <c r="W115" i="49"/>
  <c r="X115" i="49"/>
  <c r="Y115" i="49"/>
  <c r="Z115" i="49"/>
  <c r="AA115" i="49"/>
  <c r="AB115" i="49"/>
  <c r="B116" i="49"/>
  <c r="C116" i="49"/>
  <c r="E116" i="49"/>
  <c r="F116" i="49"/>
  <c r="T116" i="49"/>
  <c r="K116" i="49"/>
  <c r="V116" i="49"/>
  <c r="W116" i="49"/>
  <c r="X116" i="49"/>
  <c r="Y116" i="49"/>
  <c r="Z116" i="49"/>
  <c r="AA116" i="49"/>
  <c r="AB116" i="49"/>
  <c r="B117" i="49"/>
  <c r="C117" i="49"/>
  <c r="E117" i="49"/>
  <c r="F117" i="49"/>
  <c r="T117" i="49"/>
  <c r="K117" i="49"/>
  <c r="V117" i="49"/>
  <c r="W117" i="49"/>
  <c r="X117" i="49"/>
  <c r="Y117" i="49"/>
  <c r="Z117" i="49"/>
  <c r="AA117" i="49"/>
  <c r="AB117" i="49"/>
  <c r="B118" i="49"/>
  <c r="C118" i="49"/>
  <c r="E118" i="49"/>
  <c r="F118" i="49"/>
  <c r="T118" i="49"/>
  <c r="K118" i="49"/>
  <c r="V118" i="49"/>
  <c r="W118" i="49"/>
  <c r="X118" i="49"/>
  <c r="Y118" i="49"/>
  <c r="Z118" i="49"/>
  <c r="AA118" i="49"/>
  <c r="AB118" i="49"/>
  <c r="B119" i="49"/>
  <c r="C119" i="49"/>
  <c r="E119" i="49"/>
  <c r="F119" i="49"/>
  <c r="T119" i="49"/>
  <c r="K119" i="49"/>
  <c r="V119" i="49"/>
  <c r="W119" i="49"/>
  <c r="X119" i="49"/>
  <c r="Y119" i="49"/>
  <c r="Z119" i="49"/>
  <c r="AA119" i="49"/>
  <c r="AB119" i="49"/>
  <c r="B120" i="49"/>
  <c r="C120" i="49"/>
  <c r="E120" i="49"/>
  <c r="F120" i="49"/>
  <c r="T120" i="49"/>
  <c r="K120" i="49"/>
  <c r="V120" i="49"/>
  <c r="W120" i="49"/>
  <c r="X120" i="49"/>
  <c r="Y120" i="49"/>
  <c r="Z120" i="49"/>
  <c r="AA120" i="49"/>
  <c r="AB120" i="49"/>
  <c r="B121" i="49"/>
  <c r="C121" i="49"/>
  <c r="E121" i="49"/>
  <c r="F121" i="49"/>
  <c r="T121" i="49"/>
  <c r="K121" i="49"/>
  <c r="V121" i="49"/>
  <c r="W121" i="49"/>
  <c r="X121" i="49"/>
  <c r="Y121" i="49"/>
  <c r="Z121" i="49"/>
  <c r="AA121" i="49"/>
  <c r="AB121" i="49"/>
  <c r="B122" i="49"/>
  <c r="C122" i="49"/>
  <c r="E122" i="49"/>
  <c r="F122" i="49"/>
  <c r="T122" i="49"/>
  <c r="K122" i="49"/>
  <c r="V122" i="49"/>
  <c r="W122" i="49"/>
  <c r="X122" i="49"/>
  <c r="Y122" i="49"/>
  <c r="Z122" i="49"/>
  <c r="AA122" i="49"/>
  <c r="AB122" i="49"/>
  <c r="B123" i="49"/>
  <c r="C123" i="49"/>
  <c r="E123" i="49"/>
  <c r="F123" i="49"/>
  <c r="T123" i="49"/>
  <c r="K123" i="49"/>
  <c r="V123" i="49"/>
  <c r="W123" i="49"/>
  <c r="X123" i="49"/>
  <c r="Y123" i="49"/>
  <c r="Z123" i="49"/>
  <c r="AA123" i="49"/>
  <c r="AB123" i="49"/>
  <c r="B124" i="49"/>
  <c r="C124" i="49"/>
  <c r="E124" i="49"/>
  <c r="F124" i="49"/>
  <c r="T124" i="49"/>
  <c r="K124" i="49"/>
  <c r="V124" i="49"/>
  <c r="W124" i="49"/>
  <c r="X124" i="49"/>
  <c r="Y124" i="49"/>
  <c r="Z124" i="49"/>
  <c r="AA124" i="49"/>
  <c r="AB124" i="49"/>
  <c r="B125" i="49"/>
  <c r="C125" i="49"/>
  <c r="E125" i="49"/>
  <c r="F125" i="49"/>
  <c r="T125" i="49"/>
  <c r="K125" i="49"/>
  <c r="V125" i="49"/>
  <c r="W125" i="49"/>
  <c r="X125" i="49"/>
  <c r="Y125" i="49"/>
  <c r="Z125" i="49"/>
  <c r="AA125" i="49"/>
  <c r="AB125" i="49"/>
  <c r="B126" i="49"/>
  <c r="C126" i="49"/>
  <c r="E126" i="49"/>
  <c r="F126" i="49"/>
  <c r="T126" i="49"/>
  <c r="K126" i="49"/>
  <c r="V126" i="49"/>
  <c r="W126" i="49"/>
  <c r="X126" i="49"/>
  <c r="Y126" i="49"/>
  <c r="Z126" i="49"/>
  <c r="AA126" i="49"/>
  <c r="AB126" i="49"/>
  <c r="B127" i="49"/>
  <c r="C127" i="49"/>
  <c r="E127" i="49"/>
  <c r="F127" i="49"/>
  <c r="T127" i="49"/>
  <c r="K127" i="49"/>
  <c r="V127" i="49"/>
  <c r="W127" i="49"/>
  <c r="X127" i="49"/>
  <c r="Y127" i="49"/>
  <c r="Z127" i="49"/>
  <c r="AA127" i="49"/>
  <c r="AB127" i="49"/>
  <c r="B128" i="49"/>
  <c r="C128" i="49"/>
  <c r="E128" i="49"/>
  <c r="F128" i="49"/>
  <c r="T128" i="49"/>
  <c r="K128" i="49"/>
  <c r="V128" i="49"/>
  <c r="W128" i="49"/>
  <c r="X128" i="49"/>
  <c r="Y128" i="49"/>
  <c r="Z128" i="49"/>
  <c r="AA128" i="49"/>
  <c r="AB128" i="49"/>
  <c r="B129" i="49"/>
  <c r="C129" i="49"/>
  <c r="E129" i="49"/>
  <c r="F129" i="49"/>
  <c r="T129" i="49"/>
  <c r="K129" i="49"/>
  <c r="V129" i="49"/>
  <c r="W129" i="49"/>
  <c r="X129" i="49"/>
  <c r="Y129" i="49"/>
  <c r="Z129" i="49"/>
  <c r="AA129" i="49"/>
  <c r="AB129" i="49"/>
  <c r="B130" i="49"/>
  <c r="C130" i="49"/>
  <c r="E130" i="49"/>
  <c r="F130" i="49"/>
  <c r="T130" i="49"/>
  <c r="K130" i="49"/>
  <c r="V130" i="49"/>
  <c r="W130" i="49"/>
  <c r="X130" i="49"/>
  <c r="Y130" i="49"/>
  <c r="Z130" i="49"/>
  <c r="AA130" i="49"/>
  <c r="AB130" i="49"/>
  <c r="B131" i="49"/>
  <c r="C131" i="49"/>
  <c r="E131" i="49"/>
  <c r="F131" i="49"/>
  <c r="T131" i="49"/>
  <c r="K131" i="49"/>
  <c r="V131" i="49"/>
  <c r="W131" i="49"/>
  <c r="X131" i="49"/>
  <c r="Y131" i="49"/>
  <c r="Z131" i="49"/>
  <c r="AA131" i="49"/>
  <c r="AB131" i="49"/>
  <c r="B132" i="49"/>
  <c r="C132" i="49"/>
  <c r="E132" i="49"/>
  <c r="F132" i="49"/>
  <c r="T132" i="49"/>
  <c r="K132" i="49"/>
  <c r="V132" i="49"/>
  <c r="W132" i="49"/>
  <c r="X132" i="49"/>
  <c r="Y132" i="49"/>
  <c r="Z132" i="49"/>
  <c r="AA132" i="49"/>
  <c r="AB132" i="49"/>
  <c r="B133" i="49"/>
  <c r="C133" i="49"/>
  <c r="E133" i="49"/>
  <c r="F133" i="49"/>
  <c r="T133" i="49"/>
  <c r="K133" i="49"/>
  <c r="V133" i="49"/>
  <c r="W133" i="49"/>
  <c r="X133" i="49"/>
  <c r="Y133" i="49"/>
  <c r="Z133" i="49"/>
  <c r="AA133" i="49"/>
  <c r="AB133" i="49"/>
  <c r="B134" i="49"/>
  <c r="C134" i="49"/>
  <c r="E134" i="49"/>
  <c r="F134" i="49"/>
  <c r="T134" i="49"/>
  <c r="K134" i="49"/>
  <c r="V134" i="49"/>
  <c r="W134" i="49"/>
  <c r="X134" i="49"/>
  <c r="Y134" i="49"/>
  <c r="Z134" i="49"/>
  <c r="AA134" i="49"/>
  <c r="AB134" i="49"/>
  <c r="B135" i="49"/>
  <c r="C135" i="49"/>
  <c r="E135" i="49"/>
  <c r="F135" i="49"/>
  <c r="T135" i="49"/>
  <c r="K135" i="49"/>
  <c r="V135" i="49"/>
  <c r="W135" i="49"/>
  <c r="X135" i="49"/>
  <c r="Y135" i="49"/>
  <c r="Z135" i="49"/>
  <c r="AA135" i="49"/>
  <c r="AB135" i="49"/>
  <c r="B136" i="49"/>
  <c r="C136" i="49"/>
  <c r="E136" i="49"/>
  <c r="F136" i="49"/>
  <c r="T136" i="49"/>
  <c r="K136" i="49"/>
  <c r="V136" i="49"/>
  <c r="W136" i="49"/>
  <c r="X136" i="49"/>
  <c r="Y136" i="49"/>
  <c r="Z136" i="49"/>
  <c r="AA136" i="49"/>
  <c r="AB136" i="49"/>
  <c r="B137" i="49"/>
  <c r="C137" i="49"/>
  <c r="E137" i="49"/>
  <c r="F137" i="49"/>
  <c r="T137" i="49"/>
  <c r="K137" i="49"/>
  <c r="V137" i="49"/>
  <c r="W137" i="49"/>
  <c r="X137" i="49"/>
  <c r="Y137" i="49"/>
  <c r="Z137" i="49"/>
  <c r="AA137" i="49"/>
  <c r="AB137" i="49"/>
  <c r="B138" i="49"/>
  <c r="C138" i="49"/>
  <c r="E138" i="49"/>
  <c r="F138" i="49"/>
  <c r="T138" i="49"/>
  <c r="K138" i="49"/>
  <c r="V138" i="49"/>
  <c r="W138" i="49"/>
  <c r="X138" i="49"/>
  <c r="Y138" i="49"/>
  <c r="Z138" i="49"/>
  <c r="AA138" i="49"/>
  <c r="AB138" i="49"/>
  <c r="B139" i="49"/>
  <c r="C139" i="49"/>
  <c r="E139" i="49"/>
  <c r="F139" i="49"/>
  <c r="T139" i="49"/>
  <c r="K139" i="49"/>
  <c r="V139" i="49"/>
  <c r="W139" i="49"/>
  <c r="X139" i="49"/>
  <c r="Y139" i="49"/>
  <c r="Z139" i="49"/>
  <c r="AA139" i="49"/>
  <c r="AB139" i="49"/>
  <c r="B140" i="49"/>
  <c r="C140" i="49"/>
  <c r="E140" i="49"/>
  <c r="F140" i="49"/>
  <c r="T140" i="49"/>
  <c r="K140" i="49"/>
  <c r="V140" i="49"/>
  <c r="W140" i="49"/>
  <c r="X140" i="49"/>
  <c r="Y140" i="49"/>
  <c r="Z140" i="49"/>
  <c r="AA140" i="49"/>
  <c r="AB140" i="49"/>
  <c r="B141" i="49"/>
  <c r="C141" i="49"/>
  <c r="E141" i="49"/>
  <c r="F141" i="49"/>
  <c r="T141" i="49"/>
  <c r="K141" i="49"/>
  <c r="V141" i="49"/>
  <c r="W141" i="49"/>
  <c r="X141" i="49"/>
  <c r="Y141" i="49"/>
  <c r="Z141" i="49"/>
  <c r="AA141" i="49"/>
  <c r="AB141" i="49"/>
  <c r="B142" i="49"/>
  <c r="C142" i="49"/>
  <c r="E142" i="49"/>
  <c r="F142" i="49"/>
  <c r="T142" i="49"/>
  <c r="K142" i="49"/>
  <c r="V142" i="49"/>
  <c r="W142" i="49"/>
  <c r="X142" i="49"/>
  <c r="Y142" i="49"/>
  <c r="Z142" i="49"/>
  <c r="AA142" i="49"/>
  <c r="AB142" i="49"/>
  <c r="B143" i="49"/>
  <c r="C143" i="49"/>
  <c r="E143" i="49"/>
  <c r="F143" i="49"/>
  <c r="T143" i="49"/>
  <c r="K143" i="49"/>
  <c r="V143" i="49"/>
  <c r="W143" i="49"/>
  <c r="X143" i="49"/>
  <c r="Y143" i="49"/>
  <c r="Z143" i="49"/>
  <c r="AA143" i="49"/>
  <c r="AB143" i="49"/>
  <c r="B144" i="49"/>
  <c r="C144" i="49"/>
  <c r="E144" i="49"/>
  <c r="F144" i="49"/>
  <c r="T144" i="49"/>
  <c r="K144" i="49"/>
  <c r="V144" i="49"/>
  <c r="W144" i="49"/>
  <c r="X144" i="49"/>
  <c r="Y144" i="49"/>
  <c r="Z144" i="49"/>
  <c r="AA144" i="49"/>
  <c r="AB144" i="49"/>
  <c r="B145" i="49"/>
  <c r="C145" i="49"/>
  <c r="E145" i="49"/>
  <c r="F145" i="49"/>
  <c r="T145" i="49"/>
  <c r="K145" i="49"/>
  <c r="V145" i="49"/>
  <c r="W145" i="49"/>
  <c r="X145" i="49"/>
  <c r="Y145" i="49"/>
  <c r="Z145" i="49"/>
  <c r="AA145" i="49"/>
  <c r="AB145" i="49"/>
  <c r="B146" i="49"/>
  <c r="C146" i="49"/>
  <c r="E146" i="49"/>
  <c r="F146" i="49"/>
  <c r="T146" i="49"/>
  <c r="K146" i="49"/>
  <c r="V146" i="49"/>
  <c r="W146" i="49"/>
  <c r="X146" i="49"/>
  <c r="Y146" i="49"/>
  <c r="Z146" i="49"/>
  <c r="AA146" i="49"/>
  <c r="AB146" i="49"/>
  <c r="B147" i="49"/>
  <c r="C147" i="49"/>
  <c r="E147" i="49"/>
  <c r="F147" i="49"/>
  <c r="T147" i="49"/>
  <c r="K147" i="49"/>
  <c r="V147" i="49"/>
  <c r="W147" i="49"/>
  <c r="X147" i="49"/>
  <c r="Y147" i="49"/>
  <c r="Z147" i="49"/>
  <c r="AA147" i="49"/>
  <c r="AB147" i="49"/>
  <c r="B148" i="49"/>
  <c r="C148" i="49"/>
  <c r="E148" i="49"/>
  <c r="F148" i="49"/>
  <c r="T148" i="49"/>
  <c r="K148" i="49"/>
  <c r="V148" i="49"/>
  <c r="W148" i="49"/>
  <c r="X148" i="49"/>
  <c r="Y148" i="49"/>
  <c r="Z148" i="49"/>
  <c r="AA148" i="49"/>
  <c r="AB148" i="49"/>
  <c r="B149" i="49"/>
  <c r="C149" i="49"/>
  <c r="E149" i="49"/>
  <c r="F149" i="49"/>
  <c r="T149" i="49"/>
  <c r="K149" i="49"/>
  <c r="V149" i="49"/>
  <c r="W149" i="49"/>
  <c r="X149" i="49"/>
  <c r="Y149" i="49"/>
  <c r="Z149" i="49"/>
  <c r="AA149" i="49"/>
  <c r="AB149" i="49"/>
  <c r="B150" i="49"/>
  <c r="C150" i="49"/>
  <c r="E150" i="49"/>
  <c r="F150" i="49"/>
  <c r="T150" i="49"/>
  <c r="K150" i="49"/>
  <c r="V150" i="49"/>
  <c r="W150" i="49"/>
  <c r="X150" i="49"/>
  <c r="Y150" i="49"/>
  <c r="Z150" i="49"/>
  <c r="AA150" i="49"/>
  <c r="AB150" i="49"/>
  <c r="B43" i="49"/>
  <c r="C43" i="49"/>
  <c r="E43" i="49"/>
  <c r="F43" i="49"/>
  <c r="T43" i="49"/>
  <c r="K43" i="49"/>
  <c r="V43" i="49"/>
  <c r="W43" i="49"/>
  <c r="X43" i="49"/>
  <c r="Y43" i="49"/>
  <c r="Z43" i="49"/>
  <c r="AA43" i="49"/>
  <c r="AB43" i="49"/>
  <c r="B44" i="49"/>
  <c r="C44" i="49"/>
  <c r="E44" i="49"/>
  <c r="F44" i="49"/>
  <c r="T44" i="49"/>
  <c r="K44" i="49"/>
  <c r="V44" i="49"/>
  <c r="W44" i="49"/>
  <c r="X44" i="49"/>
  <c r="Y44" i="49"/>
  <c r="Z44" i="49"/>
  <c r="AA44" i="49"/>
  <c r="AB44" i="49"/>
  <c r="B45" i="49"/>
  <c r="C45" i="49"/>
  <c r="E45" i="49"/>
  <c r="F45" i="49"/>
  <c r="T45" i="49"/>
  <c r="K45" i="49"/>
  <c r="V45" i="49"/>
  <c r="W45" i="49"/>
  <c r="X45" i="49"/>
  <c r="Y45" i="49"/>
  <c r="Z45" i="49"/>
  <c r="AA45" i="49"/>
  <c r="AB45" i="49"/>
  <c r="B46" i="49"/>
  <c r="C46" i="49"/>
  <c r="E46" i="49"/>
  <c r="F46" i="49"/>
  <c r="T46" i="49"/>
  <c r="K46" i="49"/>
  <c r="V46" i="49"/>
  <c r="W46" i="49"/>
  <c r="X46" i="49"/>
  <c r="Y46" i="49"/>
  <c r="Z46" i="49"/>
  <c r="AA46" i="49"/>
  <c r="AB46" i="49"/>
  <c r="B47" i="49"/>
  <c r="C47" i="49"/>
  <c r="E47" i="49"/>
  <c r="F47" i="49"/>
  <c r="T47" i="49"/>
  <c r="K47" i="49"/>
  <c r="V47" i="49"/>
  <c r="W47" i="49"/>
  <c r="X47" i="49"/>
  <c r="Y47" i="49"/>
  <c r="Z47" i="49"/>
  <c r="AA47" i="49"/>
  <c r="AB47" i="49"/>
  <c r="B48" i="49"/>
  <c r="C48" i="49"/>
  <c r="E48" i="49"/>
  <c r="F48" i="49"/>
  <c r="T48" i="49"/>
  <c r="K48" i="49"/>
  <c r="V48" i="49"/>
  <c r="W48" i="49"/>
  <c r="X48" i="49"/>
  <c r="Y48" i="49"/>
  <c r="Z48" i="49"/>
  <c r="AA48" i="49"/>
  <c r="AB48" i="49"/>
  <c r="B49" i="49"/>
  <c r="C49" i="49"/>
  <c r="E49" i="49"/>
  <c r="F49" i="49"/>
  <c r="T49" i="49"/>
  <c r="K49" i="49"/>
  <c r="V49" i="49"/>
  <c r="W49" i="49"/>
  <c r="X49" i="49"/>
  <c r="Y49" i="49"/>
  <c r="Z49" i="49"/>
  <c r="AA49" i="49"/>
  <c r="AB49" i="49"/>
  <c r="B50" i="49"/>
  <c r="C50" i="49"/>
  <c r="E50" i="49"/>
  <c r="F50" i="49"/>
  <c r="T50" i="49"/>
  <c r="K50" i="49"/>
  <c r="V50" i="49"/>
  <c r="W50" i="49"/>
  <c r="X50" i="49"/>
  <c r="Y50" i="49"/>
  <c r="Z50" i="49"/>
  <c r="AA50" i="49"/>
  <c r="AB50" i="49"/>
  <c r="B51" i="49"/>
  <c r="C51" i="49"/>
  <c r="E51" i="49"/>
  <c r="F51" i="49"/>
  <c r="T51" i="49"/>
  <c r="K51" i="49"/>
  <c r="V51" i="49"/>
  <c r="W51" i="49"/>
  <c r="X51" i="49"/>
  <c r="Y51" i="49"/>
  <c r="Z51" i="49"/>
  <c r="AA51" i="49"/>
  <c r="AB51" i="49"/>
  <c r="B52" i="49"/>
  <c r="C52" i="49"/>
  <c r="E52" i="49"/>
  <c r="F52" i="49"/>
  <c r="T52" i="49"/>
  <c r="K52" i="49"/>
  <c r="V52" i="49"/>
  <c r="W52" i="49"/>
  <c r="X52" i="49"/>
  <c r="Y52" i="49"/>
  <c r="Z52" i="49"/>
  <c r="AA52" i="49"/>
  <c r="AB52" i="49"/>
  <c r="B53" i="49"/>
  <c r="C53" i="49"/>
  <c r="E53" i="49"/>
  <c r="F53" i="49"/>
  <c r="T53" i="49"/>
  <c r="K53" i="49"/>
  <c r="V53" i="49"/>
  <c r="W53" i="49"/>
  <c r="X53" i="49"/>
  <c r="Y53" i="49"/>
  <c r="Z53" i="49"/>
  <c r="AA53" i="49"/>
  <c r="AB53" i="49"/>
  <c r="B54" i="49"/>
  <c r="C54" i="49"/>
  <c r="E54" i="49"/>
  <c r="F54" i="49"/>
  <c r="T54" i="49"/>
  <c r="K54" i="49"/>
  <c r="V54" i="49"/>
  <c r="W54" i="49"/>
  <c r="X54" i="49"/>
  <c r="Y54" i="49"/>
  <c r="Z54" i="49"/>
  <c r="AA54" i="49"/>
  <c r="AB54" i="49"/>
  <c r="B55" i="49"/>
  <c r="C55" i="49"/>
  <c r="E55" i="49"/>
  <c r="F55" i="49"/>
  <c r="T55" i="49"/>
  <c r="K55" i="49"/>
  <c r="V55" i="49"/>
  <c r="W55" i="49"/>
  <c r="X55" i="49"/>
  <c r="Y55" i="49"/>
  <c r="Z55" i="49"/>
  <c r="AA55" i="49"/>
  <c r="AB55" i="49"/>
  <c r="B56" i="49"/>
  <c r="C56" i="49"/>
  <c r="E56" i="49"/>
  <c r="F56" i="49"/>
  <c r="T56" i="49"/>
  <c r="K56" i="49"/>
  <c r="V56" i="49"/>
  <c r="W56" i="49"/>
  <c r="X56" i="49"/>
  <c r="Y56" i="49"/>
  <c r="Z56" i="49"/>
  <c r="AA56" i="49"/>
  <c r="AB56" i="49"/>
  <c r="AB42" i="49"/>
  <c r="AA42" i="49"/>
  <c r="Z42" i="49"/>
  <c r="Y42" i="49"/>
  <c r="X42" i="49"/>
  <c r="W42" i="49"/>
  <c r="V42" i="49"/>
  <c r="K42" i="49"/>
  <c r="T42" i="49"/>
  <c r="F42" i="49"/>
  <c r="E42" i="49"/>
  <c r="C42" i="49"/>
  <c r="B42" i="49"/>
  <c r="D27" i="49"/>
  <c r="D43" i="49" s="1"/>
  <c r="D59" i="49" s="1"/>
  <c r="D75" i="49" s="1"/>
  <c r="D91" i="49" s="1"/>
  <c r="D107" i="49" s="1"/>
  <c r="D122" i="49" s="1"/>
  <c r="D137" i="49" s="1"/>
  <c r="D28" i="49"/>
  <c r="D44" i="49" s="1"/>
  <c r="D60" i="49" s="1"/>
  <c r="D76" i="49" s="1"/>
  <c r="D92" i="49" s="1"/>
  <c r="D108" i="49" s="1"/>
  <c r="D123" i="49" s="1"/>
  <c r="D138" i="49" s="1"/>
  <c r="D29" i="49"/>
  <c r="D45" i="49" s="1"/>
  <c r="D61" i="49" s="1"/>
  <c r="D77" i="49" s="1"/>
  <c r="D93" i="49" s="1"/>
  <c r="D109" i="49" s="1"/>
  <c r="D124" i="49" s="1"/>
  <c r="D139" i="49" s="1"/>
  <c r="D30" i="49"/>
  <c r="D46" i="49" s="1"/>
  <c r="D62" i="49" s="1"/>
  <c r="D78" i="49" s="1"/>
  <c r="D94" i="49" s="1"/>
  <c r="D110" i="49" s="1"/>
  <c r="D125" i="49" s="1"/>
  <c r="D140" i="49" s="1"/>
  <c r="D31" i="49"/>
  <c r="D47" i="49" s="1"/>
  <c r="D63" i="49" s="1"/>
  <c r="D79" i="49" s="1"/>
  <c r="D95" i="49" s="1"/>
  <c r="D111" i="49" s="1"/>
  <c r="D126" i="49" s="1"/>
  <c r="D141" i="49" s="1"/>
  <c r="D32" i="49"/>
  <c r="D48" i="49" s="1"/>
  <c r="D64" i="49" s="1"/>
  <c r="D80" i="49" s="1"/>
  <c r="D96" i="49" s="1"/>
  <c r="D112" i="49" s="1"/>
  <c r="D127" i="49" s="1"/>
  <c r="D142" i="49" s="1"/>
  <c r="D33" i="49"/>
  <c r="D49" i="49" s="1"/>
  <c r="D65" i="49" s="1"/>
  <c r="D81" i="49" s="1"/>
  <c r="D97" i="49" s="1"/>
  <c r="D113" i="49" s="1"/>
  <c r="D128" i="49" s="1"/>
  <c r="D143" i="49" s="1"/>
  <c r="D34" i="49"/>
  <c r="D50" i="49" s="1"/>
  <c r="D66" i="49" s="1"/>
  <c r="D82" i="49" s="1"/>
  <c r="D98" i="49" s="1"/>
  <c r="D114" i="49" s="1"/>
  <c r="D129" i="49" s="1"/>
  <c r="D144" i="49" s="1"/>
  <c r="D35" i="49"/>
  <c r="D51" i="49" s="1"/>
  <c r="D67" i="49" s="1"/>
  <c r="D83" i="49" s="1"/>
  <c r="D99" i="49" s="1"/>
  <c r="D115" i="49" s="1"/>
  <c r="D130" i="49" s="1"/>
  <c r="D145" i="49" s="1"/>
  <c r="D36" i="49"/>
  <c r="D52" i="49" s="1"/>
  <c r="D68" i="49" s="1"/>
  <c r="D84" i="49" s="1"/>
  <c r="D100" i="49" s="1"/>
  <c r="D116" i="49" s="1"/>
  <c r="D131" i="49" s="1"/>
  <c r="D146" i="49" s="1"/>
  <c r="D37" i="49"/>
  <c r="D53" i="49" s="1"/>
  <c r="D69" i="49" s="1"/>
  <c r="D85" i="49" s="1"/>
  <c r="D101" i="49" s="1"/>
  <c r="D117" i="49" s="1"/>
  <c r="D132" i="49" s="1"/>
  <c r="D147" i="49" s="1"/>
  <c r="D38" i="49"/>
  <c r="D54" i="49" s="1"/>
  <c r="D70" i="49" s="1"/>
  <c r="D86" i="49" s="1"/>
  <c r="D102" i="49" s="1"/>
  <c r="D118" i="49" s="1"/>
  <c r="D133" i="49" s="1"/>
  <c r="D148" i="49" s="1"/>
  <c r="D39" i="49"/>
  <c r="D55" i="49" s="1"/>
  <c r="D71" i="49" s="1"/>
  <c r="D87" i="49" s="1"/>
  <c r="D103" i="49" s="1"/>
  <c r="D119" i="49" s="1"/>
  <c r="D134" i="49" s="1"/>
  <c r="D149" i="49" s="1"/>
  <c r="D40" i="49"/>
  <c r="D56" i="49" s="1"/>
  <c r="D72" i="49" s="1"/>
  <c r="D88" i="49" s="1"/>
  <c r="D104" i="49" s="1"/>
  <c r="D120" i="49" s="1"/>
  <c r="D135" i="49" s="1"/>
  <c r="D150" i="49" s="1"/>
  <c r="D26" i="49"/>
  <c r="D42" i="49" s="1"/>
  <c r="D58" i="49" s="1"/>
  <c r="D74" i="49" s="1"/>
  <c r="D90" i="49" s="1"/>
  <c r="D106" i="49" s="1"/>
  <c r="D121" i="49" s="1"/>
  <c r="D136" i="49" s="1"/>
  <c r="B27" i="49"/>
  <c r="C27" i="49"/>
  <c r="E27" i="49"/>
  <c r="F27" i="49"/>
  <c r="H27" i="49"/>
  <c r="W27" i="49"/>
  <c r="X27" i="49"/>
  <c r="Y27" i="49"/>
  <c r="Z27" i="49"/>
  <c r="AA27" i="49"/>
  <c r="AB27" i="49"/>
  <c r="B28" i="49"/>
  <c r="C28" i="49"/>
  <c r="E28" i="49"/>
  <c r="F28" i="49"/>
  <c r="W28" i="49"/>
  <c r="X28" i="49"/>
  <c r="Y28" i="49"/>
  <c r="Z28" i="49"/>
  <c r="AA28" i="49"/>
  <c r="AB28" i="49"/>
  <c r="B29" i="49"/>
  <c r="C29" i="49"/>
  <c r="E29" i="49"/>
  <c r="F29" i="49"/>
  <c r="W29" i="49"/>
  <c r="X29" i="49"/>
  <c r="Y29" i="49"/>
  <c r="Z29" i="49"/>
  <c r="AA29" i="49"/>
  <c r="AB29" i="49"/>
  <c r="B30" i="49"/>
  <c r="C30" i="49"/>
  <c r="E30" i="49"/>
  <c r="F30" i="49"/>
  <c r="W30" i="49"/>
  <c r="X30" i="49"/>
  <c r="Y30" i="49"/>
  <c r="Z30" i="49"/>
  <c r="AA30" i="49"/>
  <c r="AB30" i="49"/>
  <c r="B31" i="49"/>
  <c r="C31" i="49"/>
  <c r="E31" i="49"/>
  <c r="F31" i="49"/>
  <c r="W31" i="49"/>
  <c r="X31" i="49"/>
  <c r="Y31" i="49"/>
  <c r="Z31" i="49"/>
  <c r="AA31" i="49"/>
  <c r="AB31" i="49"/>
  <c r="B32" i="49"/>
  <c r="C32" i="49"/>
  <c r="E32" i="49"/>
  <c r="F32" i="49"/>
  <c r="W32" i="49"/>
  <c r="X32" i="49"/>
  <c r="Y32" i="49"/>
  <c r="Z32" i="49"/>
  <c r="AA32" i="49"/>
  <c r="AB32" i="49"/>
  <c r="B33" i="49"/>
  <c r="C33" i="49"/>
  <c r="E33" i="49"/>
  <c r="F33" i="49"/>
  <c r="W33" i="49"/>
  <c r="X33" i="49"/>
  <c r="Y33" i="49"/>
  <c r="Z33" i="49"/>
  <c r="AA33" i="49"/>
  <c r="AB33" i="49"/>
  <c r="B34" i="49"/>
  <c r="C34" i="49"/>
  <c r="E34" i="49"/>
  <c r="F34" i="49"/>
  <c r="W34" i="49"/>
  <c r="X34" i="49"/>
  <c r="Y34" i="49"/>
  <c r="Z34" i="49"/>
  <c r="AA34" i="49"/>
  <c r="AB34" i="49"/>
  <c r="B35" i="49"/>
  <c r="C35" i="49"/>
  <c r="E35" i="49"/>
  <c r="F35" i="49"/>
  <c r="H35" i="49"/>
  <c r="W35" i="49"/>
  <c r="X35" i="49"/>
  <c r="Y35" i="49"/>
  <c r="Z35" i="49"/>
  <c r="AA35" i="49"/>
  <c r="AB35" i="49"/>
  <c r="B36" i="49"/>
  <c r="C36" i="49"/>
  <c r="E36" i="49"/>
  <c r="F36" i="49"/>
  <c r="W36" i="49"/>
  <c r="X36" i="49"/>
  <c r="Y36" i="49"/>
  <c r="Z36" i="49"/>
  <c r="AA36" i="49"/>
  <c r="AB36" i="49"/>
  <c r="B37" i="49"/>
  <c r="C37" i="49"/>
  <c r="E37" i="49"/>
  <c r="F37" i="49"/>
  <c r="W37" i="49"/>
  <c r="X37" i="49"/>
  <c r="Y37" i="49"/>
  <c r="Z37" i="49"/>
  <c r="AA37" i="49"/>
  <c r="AB37" i="49"/>
  <c r="B38" i="49"/>
  <c r="C38" i="49"/>
  <c r="E38" i="49"/>
  <c r="F38" i="49"/>
  <c r="W38" i="49"/>
  <c r="X38" i="49"/>
  <c r="Y38" i="49"/>
  <c r="Z38" i="49"/>
  <c r="AA38" i="49"/>
  <c r="AB38" i="49"/>
  <c r="B39" i="49"/>
  <c r="C39" i="49"/>
  <c r="E39" i="49"/>
  <c r="F39" i="49"/>
  <c r="W39" i="49"/>
  <c r="X39" i="49"/>
  <c r="Y39" i="49"/>
  <c r="Z39" i="49"/>
  <c r="AA39" i="49"/>
  <c r="AB39" i="49"/>
  <c r="B40" i="49"/>
  <c r="C40" i="49"/>
  <c r="E40" i="49"/>
  <c r="F40" i="49"/>
  <c r="W40" i="49"/>
  <c r="X40" i="49"/>
  <c r="Y40" i="49"/>
  <c r="Z40" i="49"/>
  <c r="AA40" i="49"/>
  <c r="AB40" i="49"/>
  <c r="AB26" i="49"/>
  <c r="AA26" i="49"/>
  <c r="Z26" i="49"/>
  <c r="Y26" i="49"/>
  <c r="X26" i="49"/>
  <c r="W26" i="49"/>
  <c r="F26" i="49"/>
  <c r="E26" i="49"/>
  <c r="C26" i="49"/>
  <c r="B26" i="49"/>
  <c r="B11" i="49"/>
  <c r="C11" i="49"/>
  <c r="E11" i="49"/>
  <c r="F11" i="49"/>
  <c r="W11" i="49"/>
  <c r="X11" i="49"/>
  <c r="Y11" i="49"/>
  <c r="Z11" i="49"/>
  <c r="AA11" i="49"/>
  <c r="AB11" i="49"/>
  <c r="B12" i="49"/>
  <c r="C12" i="49"/>
  <c r="E12" i="49"/>
  <c r="F12" i="49"/>
  <c r="W12" i="49"/>
  <c r="X12" i="49"/>
  <c r="Y12" i="49"/>
  <c r="Z12" i="49"/>
  <c r="AA12" i="49"/>
  <c r="AB12" i="49"/>
  <c r="B13" i="49"/>
  <c r="C13" i="49"/>
  <c r="E13" i="49"/>
  <c r="F13" i="49"/>
  <c r="H13" i="49"/>
  <c r="W13" i="49"/>
  <c r="X13" i="49"/>
  <c r="Y13" i="49"/>
  <c r="Z13" i="49"/>
  <c r="AA13" i="49"/>
  <c r="AB13" i="49"/>
  <c r="B14" i="49"/>
  <c r="C14" i="49"/>
  <c r="E14" i="49"/>
  <c r="F14" i="49"/>
  <c r="W14" i="49"/>
  <c r="X14" i="49"/>
  <c r="Y14" i="49"/>
  <c r="Z14" i="49"/>
  <c r="AA14" i="49"/>
  <c r="AB14" i="49"/>
  <c r="B15" i="49"/>
  <c r="C15" i="49"/>
  <c r="E15" i="49"/>
  <c r="F15" i="49"/>
  <c r="W15" i="49"/>
  <c r="X15" i="49"/>
  <c r="Y15" i="49"/>
  <c r="Z15" i="49"/>
  <c r="AA15" i="49"/>
  <c r="AB15" i="49"/>
  <c r="B16" i="49"/>
  <c r="C16" i="49"/>
  <c r="E16" i="49"/>
  <c r="F16" i="49"/>
  <c r="W16" i="49"/>
  <c r="X16" i="49"/>
  <c r="Y16" i="49"/>
  <c r="Z16" i="49"/>
  <c r="AA16" i="49"/>
  <c r="AB16" i="49"/>
  <c r="B17" i="49"/>
  <c r="C17" i="49"/>
  <c r="E17" i="49"/>
  <c r="F17" i="49"/>
  <c r="W17" i="49"/>
  <c r="X17" i="49"/>
  <c r="Y17" i="49"/>
  <c r="Z17" i="49"/>
  <c r="AA17" i="49"/>
  <c r="AB17" i="49"/>
  <c r="B18" i="49"/>
  <c r="C18" i="49"/>
  <c r="E18" i="49"/>
  <c r="F18" i="49"/>
  <c r="W18" i="49"/>
  <c r="X18" i="49"/>
  <c r="Y18" i="49"/>
  <c r="Z18" i="49"/>
  <c r="AA18" i="49"/>
  <c r="AB18" i="49"/>
  <c r="B19" i="49"/>
  <c r="C19" i="49"/>
  <c r="E19" i="49"/>
  <c r="F19" i="49"/>
  <c r="U19" i="49" s="1"/>
  <c r="W19" i="49"/>
  <c r="X19" i="49"/>
  <c r="Y19" i="49"/>
  <c r="Z19" i="49"/>
  <c r="AA19" i="49"/>
  <c r="AB19" i="49"/>
  <c r="B20" i="49"/>
  <c r="C20" i="49"/>
  <c r="E20" i="49"/>
  <c r="F20" i="49"/>
  <c r="U20" i="49" s="1"/>
  <c r="W20" i="49"/>
  <c r="X20" i="49"/>
  <c r="Y20" i="49"/>
  <c r="Z20" i="49"/>
  <c r="AA20" i="49"/>
  <c r="AB20" i="49"/>
  <c r="B21" i="49"/>
  <c r="C21" i="49"/>
  <c r="E21" i="49"/>
  <c r="F21" i="49"/>
  <c r="U21" i="49" s="1"/>
  <c r="W21" i="49"/>
  <c r="X21" i="49"/>
  <c r="Y21" i="49"/>
  <c r="Z21" i="49"/>
  <c r="AA21" i="49"/>
  <c r="AB21" i="49"/>
  <c r="B22" i="49"/>
  <c r="C22" i="49"/>
  <c r="E22" i="49"/>
  <c r="F22" i="49"/>
  <c r="U22" i="49" s="1"/>
  <c r="W22" i="49"/>
  <c r="X22" i="49"/>
  <c r="Y22" i="49"/>
  <c r="Z22" i="49"/>
  <c r="AA22" i="49"/>
  <c r="AB22" i="49"/>
  <c r="B23" i="49"/>
  <c r="C23" i="49"/>
  <c r="E23" i="49"/>
  <c r="F23" i="49"/>
  <c r="U23" i="49" s="1"/>
  <c r="W23" i="49"/>
  <c r="X23" i="49"/>
  <c r="Y23" i="49"/>
  <c r="Z23" i="49"/>
  <c r="AA23" i="49"/>
  <c r="AB23" i="49"/>
  <c r="B24" i="49"/>
  <c r="C24" i="49"/>
  <c r="E24" i="49"/>
  <c r="F24" i="49"/>
  <c r="U24" i="49" s="1"/>
  <c r="W24" i="49"/>
  <c r="X24" i="49"/>
  <c r="Y24" i="49"/>
  <c r="Z24" i="49"/>
  <c r="AA24" i="49"/>
  <c r="AB24" i="49"/>
  <c r="AB10" i="49"/>
  <c r="AA10" i="49"/>
  <c r="Z10" i="49"/>
  <c r="Y10" i="49"/>
  <c r="X10" i="49"/>
  <c r="W10" i="49"/>
  <c r="F10" i="49"/>
  <c r="E10" i="49"/>
  <c r="C10" i="49"/>
  <c r="B10" i="49"/>
  <c r="K34" i="49" l="1"/>
  <c r="L34" i="49" s="1"/>
  <c r="T34" i="49"/>
  <c r="U34" i="49" s="1"/>
  <c r="K26" i="49"/>
  <c r="L26" i="49" s="1"/>
  <c r="T26" i="49"/>
  <c r="U26" i="49" s="1"/>
  <c r="K37" i="49"/>
  <c r="L37" i="49"/>
  <c r="T37" i="49"/>
  <c r="U37" i="49"/>
  <c r="T32" i="49"/>
  <c r="U32" i="49" s="1"/>
  <c r="K32" i="49"/>
  <c r="L32" i="49" s="1"/>
  <c r="T27" i="49"/>
  <c r="U27" i="49" s="1"/>
  <c r="K27" i="49"/>
  <c r="L27" i="49" s="1"/>
  <c r="T29" i="49"/>
  <c r="U29" i="49" s="1"/>
  <c r="K29" i="49"/>
  <c r="L29" i="49" s="1"/>
  <c r="T36" i="49"/>
  <c r="U36" i="49" s="1"/>
  <c r="K36" i="49"/>
  <c r="L36" i="49" s="1"/>
  <c r="T31" i="49"/>
  <c r="U31" i="49" s="1"/>
  <c r="K31" i="49"/>
  <c r="L31" i="49" s="1"/>
  <c r="K28" i="49"/>
  <c r="L28" i="49" s="1"/>
  <c r="T28" i="49"/>
  <c r="U28" i="49" s="1"/>
  <c r="L38" i="49"/>
  <c r="T38" i="49"/>
  <c r="U38" i="49"/>
  <c r="K38" i="49"/>
  <c r="K33" i="49"/>
  <c r="L33" i="49" s="1"/>
  <c r="T33" i="49"/>
  <c r="U33" i="49" s="1"/>
  <c r="K30" i="49"/>
  <c r="L30" i="49" s="1"/>
  <c r="T30" i="49"/>
  <c r="U30" i="49" s="1"/>
  <c r="T39" i="49"/>
  <c r="U39" i="49"/>
  <c r="K39" i="49"/>
  <c r="L39" i="49"/>
  <c r="T40" i="49"/>
  <c r="U40" i="49"/>
  <c r="K40" i="49"/>
  <c r="L40" i="49"/>
  <c r="L35" i="49"/>
  <c r="T35" i="49"/>
  <c r="U35" i="49"/>
  <c r="K35" i="49"/>
  <c r="T11" i="49"/>
  <c r="K17" i="49"/>
  <c r="H31" i="49"/>
  <c r="AC17" i="62"/>
  <c r="AA17" i="62"/>
  <c r="AB17" i="62"/>
  <c r="AA15" i="62"/>
  <c r="AE17" i="62"/>
  <c r="Y17" i="62"/>
  <c r="X17" i="62"/>
  <c r="W17" i="62"/>
  <c r="U50" i="49"/>
  <c r="H48" i="49"/>
  <c r="U46" i="49"/>
  <c r="N29" i="62"/>
  <c r="AD29" i="62" s="1"/>
  <c r="N17" i="62"/>
  <c r="AD17" i="62" s="1"/>
  <c r="N27" i="62"/>
  <c r="AD27" i="62" s="1"/>
  <c r="Z24" i="62"/>
  <c r="M17" i="62"/>
  <c r="AA19" i="62"/>
  <c r="V17" i="62"/>
  <c r="AC29" i="62"/>
  <c r="Y29" i="62"/>
  <c r="AA27" i="62"/>
  <c r="AC82" i="49"/>
  <c r="AB22" i="62"/>
  <c r="N19" i="62"/>
  <c r="AD19" i="62" s="1"/>
  <c r="Z17" i="62"/>
  <c r="K17" i="62"/>
  <c r="N15" i="62"/>
  <c r="AD15" i="62" s="1"/>
  <c r="AA23" i="62"/>
  <c r="X22" i="62"/>
  <c r="Z20" i="62"/>
  <c r="N23" i="62"/>
  <c r="AD23" i="62" s="1"/>
  <c r="V22" i="62"/>
  <c r="AA31" i="62"/>
  <c r="AD83" i="49"/>
  <c r="K13" i="62"/>
  <c r="H33" i="62"/>
  <c r="AE33" i="62" s="1"/>
  <c r="Y31" i="62"/>
  <c r="H31" i="62"/>
  <c r="AE31" i="62" s="1"/>
  <c r="AB29" i="62"/>
  <c r="X29" i="62"/>
  <c r="V29" i="62"/>
  <c r="H29" i="62"/>
  <c r="AE29" i="62" s="1"/>
  <c r="Z36" i="62"/>
  <c r="Y33" i="62"/>
  <c r="N31" i="62"/>
  <c r="AD31" i="62" s="1"/>
  <c r="AA29" i="62"/>
  <c r="W29" i="62"/>
  <c r="M29" i="62"/>
  <c r="Z28" i="62"/>
  <c r="AA21" i="62"/>
  <c r="Z16" i="62"/>
  <c r="H55" i="49"/>
  <c r="U53" i="49"/>
  <c r="H51" i="49"/>
  <c r="U49" i="49"/>
  <c r="H47" i="49"/>
  <c r="X33" i="62"/>
  <c r="V31" i="62"/>
  <c r="Z29" i="62"/>
  <c r="W21" i="62"/>
  <c r="AC81" i="49"/>
  <c r="AC60" i="49"/>
  <c r="AD60" i="49"/>
  <c r="AB34" i="62"/>
  <c r="AC33" i="62"/>
  <c r="N33" i="62"/>
  <c r="AD33" i="62" s="1"/>
  <c r="Z32" i="62"/>
  <c r="X28" i="62"/>
  <c r="AE27" i="62"/>
  <c r="Y27" i="62"/>
  <c r="V27" i="62"/>
  <c r="AB26" i="62"/>
  <c r="AC25" i="62"/>
  <c r="Z21" i="62"/>
  <c r="H21" i="62"/>
  <c r="AE21" i="62" s="1"/>
  <c r="X20" i="62"/>
  <c r="Y19" i="62"/>
  <c r="V19" i="62"/>
  <c r="H19" i="62"/>
  <c r="AE19" i="62" s="1"/>
  <c r="X16" i="62"/>
  <c r="Y15" i="62"/>
  <c r="V15" i="62"/>
  <c r="H15" i="62"/>
  <c r="AE15" i="62" s="1"/>
  <c r="U55" i="49"/>
  <c r="U51" i="49"/>
  <c r="H45" i="49"/>
  <c r="AD84" i="49"/>
  <c r="AA35" i="62"/>
  <c r="X34" i="62"/>
  <c r="AB33" i="62"/>
  <c r="V33" i="62"/>
  <c r="X32" i="62"/>
  <c r="AC27" i="62"/>
  <c r="X27" i="62"/>
  <c r="M27" i="62"/>
  <c r="X26" i="62"/>
  <c r="Y25" i="62"/>
  <c r="AC21" i="62"/>
  <c r="Y21" i="62"/>
  <c r="N21" i="62"/>
  <c r="AD21" i="62" s="1"/>
  <c r="AC19" i="62"/>
  <c r="X19" i="62"/>
  <c r="M19" i="62"/>
  <c r="AC15" i="62"/>
  <c r="X15" i="62"/>
  <c r="M15" i="62"/>
  <c r="AB14" i="62"/>
  <c r="H61" i="49"/>
  <c r="N35" i="62"/>
  <c r="AD35" i="62" s="1"/>
  <c r="V34" i="62"/>
  <c r="AB28" i="62"/>
  <c r="V28" i="62"/>
  <c r="AB27" i="62"/>
  <c r="W27" i="62"/>
  <c r="K27" i="62"/>
  <c r="V26" i="62"/>
  <c r="N25" i="62"/>
  <c r="AD25" i="62" s="1"/>
  <c r="AB21" i="62"/>
  <c r="X21" i="62"/>
  <c r="V21" i="62"/>
  <c r="AB20" i="62"/>
  <c r="V20" i="62"/>
  <c r="AB19" i="62"/>
  <c r="W19" i="62"/>
  <c r="AB16" i="62"/>
  <c r="V16" i="62"/>
  <c r="AB15" i="62"/>
  <c r="W15" i="62"/>
  <c r="X36" i="62"/>
  <c r="Y35" i="62"/>
  <c r="V35" i="62"/>
  <c r="H35" i="62"/>
  <c r="AE35" i="62" s="1"/>
  <c r="AA33" i="62"/>
  <c r="W33" i="62"/>
  <c r="M33" i="62"/>
  <c r="AC31" i="62"/>
  <c r="X31" i="62"/>
  <c r="M31" i="62"/>
  <c r="AB30" i="62"/>
  <c r="AB25" i="62"/>
  <c r="X25" i="62"/>
  <c r="V25" i="62"/>
  <c r="H25" i="62"/>
  <c r="AE25" i="62" s="1"/>
  <c r="X24" i="62"/>
  <c r="Y23" i="62"/>
  <c r="V23" i="62"/>
  <c r="H23" i="62"/>
  <c r="AE23" i="62" s="1"/>
  <c r="M21" i="62"/>
  <c r="AB18" i="62"/>
  <c r="X14" i="62"/>
  <c r="Z13" i="62"/>
  <c r="AC35" i="62"/>
  <c r="X35" i="62"/>
  <c r="M35" i="62"/>
  <c r="Z33" i="62"/>
  <c r="AB32" i="62"/>
  <c r="V32" i="62"/>
  <c r="AB31" i="62"/>
  <c r="W31" i="62"/>
  <c r="X30" i="62"/>
  <c r="AA25" i="62"/>
  <c r="W25" i="62"/>
  <c r="M25" i="62"/>
  <c r="AC23" i="62"/>
  <c r="X23" i="62"/>
  <c r="M23" i="62"/>
  <c r="X18" i="62"/>
  <c r="V14" i="62"/>
  <c r="AC131" i="49"/>
  <c r="U86" i="49"/>
  <c r="U82" i="49"/>
  <c r="AC90" i="49"/>
  <c r="AD78" i="49"/>
  <c r="AB36" i="62"/>
  <c r="V36" i="62"/>
  <c r="AB35" i="62"/>
  <c r="W35" i="62"/>
  <c r="V30" i="62"/>
  <c r="Z25" i="62"/>
  <c r="AB24" i="62"/>
  <c r="V24" i="62"/>
  <c r="AB23" i="62"/>
  <c r="W23" i="62"/>
  <c r="V18" i="62"/>
  <c r="Z34" i="62"/>
  <c r="Z30" i="62"/>
  <c r="Z26" i="62"/>
  <c r="Z22" i="62"/>
  <c r="Z18" i="62"/>
  <c r="AD14" i="62"/>
  <c r="Z14" i="62"/>
  <c r="AA36" i="62"/>
  <c r="W36" i="62"/>
  <c r="M36" i="62"/>
  <c r="H36" i="62"/>
  <c r="AE36" i="62" s="1"/>
  <c r="AC34" i="62"/>
  <c r="Y34" i="62"/>
  <c r="N34" i="62"/>
  <c r="AD34" i="62" s="1"/>
  <c r="K34" i="62"/>
  <c r="AA32" i="62"/>
  <c r="W32" i="62"/>
  <c r="M32" i="62"/>
  <c r="H32" i="62"/>
  <c r="AE32" i="62" s="1"/>
  <c r="AC30" i="62"/>
  <c r="Y30" i="62"/>
  <c r="N30" i="62"/>
  <c r="AD30" i="62" s="1"/>
  <c r="K30" i="62"/>
  <c r="AA28" i="62"/>
  <c r="W28" i="62"/>
  <c r="M28" i="62"/>
  <c r="H28" i="62"/>
  <c r="AE28" i="62" s="1"/>
  <c r="AC26" i="62"/>
  <c r="Y26" i="62"/>
  <c r="N26" i="62"/>
  <c r="AD26" i="62" s="1"/>
  <c r="K26" i="62"/>
  <c r="AA24" i="62"/>
  <c r="W24" i="62"/>
  <c r="M24" i="62"/>
  <c r="H24" i="62"/>
  <c r="AE24" i="62" s="1"/>
  <c r="AC22" i="62"/>
  <c r="Y22" i="62"/>
  <c r="N22" i="62"/>
  <c r="AD22" i="62" s="1"/>
  <c r="K22" i="62"/>
  <c r="AA20" i="62"/>
  <c r="W20" i="62"/>
  <c r="M20" i="62"/>
  <c r="H20" i="62"/>
  <c r="AE20" i="62" s="1"/>
  <c r="AC18" i="62"/>
  <c r="Y18" i="62"/>
  <c r="N18" i="62"/>
  <c r="AD18" i="62" s="1"/>
  <c r="K18" i="62"/>
  <c r="AA16" i="62"/>
  <c r="W16" i="62"/>
  <c r="M16" i="62"/>
  <c r="H16" i="62"/>
  <c r="AE16" i="62" s="1"/>
  <c r="AC14" i="62"/>
  <c r="Y14" i="62"/>
  <c r="N14" i="62"/>
  <c r="K14" i="62"/>
  <c r="AC36" i="62"/>
  <c r="Y36" i="62"/>
  <c r="N36" i="62"/>
  <c r="AD36" i="62" s="1"/>
  <c r="Z35" i="62"/>
  <c r="AE34" i="62"/>
  <c r="AA34" i="62"/>
  <c r="W34" i="62"/>
  <c r="M34" i="62"/>
  <c r="AC32" i="62"/>
  <c r="Y32" i="62"/>
  <c r="N32" i="62"/>
  <c r="AD32" i="62" s="1"/>
  <c r="Z31" i="62"/>
  <c r="AE30" i="62"/>
  <c r="AA30" i="62"/>
  <c r="W30" i="62"/>
  <c r="M30" i="62"/>
  <c r="AC28" i="62"/>
  <c r="Y28" i="62"/>
  <c r="N28" i="62"/>
  <c r="AD28" i="62" s="1"/>
  <c r="Z27" i="62"/>
  <c r="AE26" i="62"/>
  <c r="AA26" i="62"/>
  <c r="W26" i="62"/>
  <c r="M26" i="62"/>
  <c r="AC24" i="62"/>
  <c r="Y24" i="62"/>
  <c r="N24" i="62"/>
  <c r="AD24" i="62" s="1"/>
  <c r="Z23" i="62"/>
  <c r="AE22" i="62"/>
  <c r="AA22" i="62"/>
  <c r="W22" i="62"/>
  <c r="M22" i="62"/>
  <c r="AC20" i="62"/>
  <c r="Y20" i="62"/>
  <c r="N20" i="62"/>
  <c r="AD20" i="62" s="1"/>
  <c r="Z19" i="62"/>
  <c r="AE18" i="62"/>
  <c r="AA18" i="62"/>
  <c r="W18" i="62"/>
  <c r="M18" i="62"/>
  <c r="AC16" i="62"/>
  <c r="Y16" i="62"/>
  <c r="N16" i="62"/>
  <c r="AD16" i="62" s="1"/>
  <c r="Z15" i="62"/>
  <c r="AE14" i="62"/>
  <c r="AA14" i="62"/>
  <c r="W14" i="62"/>
  <c r="M14" i="62"/>
  <c r="M13" i="62"/>
  <c r="W13" i="62"/>
  <c r="AA13" i="62"/>
  <c r="H13" i="62"/>
  <c r="V13" i="62"/>
  <c r="X13" i="62"/>
  <c r="AB13" i="62"/>
  <c r="N13" i="62"/>
  <c r="Y13" i="62"/>
  <c r="AD133" i="49"/>
  <c r="H33" i="49"/>
  <c r="H92" i="49"/>
  <c r="AD22" i="49"/>
  <c r="H11" i="49"/>
  <c r="T22" i="49"/>
  <c r="AD54" i="49"/>
  <c r="H54" i="49"/>
  <c r="U52" i="49"/>
  <c r="H50" i="49"/>
  <c r="U48" i="49"/>
  <c r="H46" i="49"/>
  <c r="U44" i="49"/>
  <c r="U134" i="49"/>
  <c r="AD134" i="49"/>
  <c r="AD90" i="49"/>
  <c r="AD149" i="49"/>
  <c r="H14" i="49"/>
  <c r="AD150" i="49"/>
  <c r="AD135" i="49"/>
  <c r="H24" i="49"/>
  <c r="H20" i="49"/>
  <c r="H16" i="49"/>
  <c r="H12" i="49"/>
  <c r="AD31" i="49"/>
  <c r="AC65" i="49"/>
  <c r="AD40" i="49"/>
  <c r="AD32" i="49"/>
  <c r="AD53" i="49"/>
  <c r="AD52" i="49"/>
  <c r="AC61" i="49"/>
  <c r="AD70" i="49"/>
  <c r="AD18" i="49"/>
  <c r="T18" i="49"/>
  <c r="AD35" i="49"/>
  <c r="H32" i="49"/>
  <c r="H56" i="49"/>
  <c r="AC127" i="49"/>
  <c r="AD127" i="49"/>
  <c r="AC123" i="49"/>
  <c r="AC119" i="49"/>
  <c r="AC115" i="49"/>
  <c r="H100" i="49"/>
  <c r="AD98" i="49"/>
  <c r="AD58" i="49"/>
  <c r="H15" i="49"/>
  <c r="AD11" i="49"/>
  <c r="U54" i="49"/>
  <c r="AC112" i="49"/>
  <c r="AC108" i="49"/>
  <c r="AD108" i="49"/>
  <c r="AC103" i="49"/>
  <c r="AC95" i="49"/>
  <c r="AC85" i="49"/>
  <c r="AD85" i="49"/>
  <c r="H52" i="49"/>
  <c r="AC50" i="49"/>
  <c r="AD50" i="49"/>
  <c r="U45" i="49"/>
  <c r="H43" i="49"/>
  <c r="U124" i="49"/>
  <c r="AD129" i="49"/>
  <c r="AD126" i="49"/>
  <c r="AD125" i="49"/>
  <c r="AD122" i="49"/>
  <c r="AD121" i="49"/>
  <c r="AD117" i="49"/>
  <c r="U88" i="49"/>
  <c r="U84" i="49"/>
  <c r="AD100" i="49"/>
  <c r="AD97" i="49"/>
  <c r="AD92" i="49"/>
  <c r="AC86" i="49"/>
  <c r="AD86" i="49"/>
  <c r="AC69" i="49"/>
  <c r="AD61" i="49"/>
  <c r="AD36" i="49"/>
  <c r="AD27" i="49"/>
  <c r="AC145" i="49"/>
  <c r="AC141" i="49"/>
  <c r="AD141" i="49"/>
  <c r="AD131" i="49"/>
  <c r="H95" i="49"/>
  <c r="AD110" i="49"/>
  <c r="AD104" i="49"/>
  <c r="AC99" i="49"/>
  <c r="AD95" i="49"/>
  <c r="AC94" i="49"/>
  <c r="AD94" i="49"/>
  <c r="AD87" i="49"/>
  <c r="AC78" i="49"/>
  <c r="AC74" i="49"/>
  <c r="AD74" i="49"/>
  <c r="AD69" i="49"/>
  <c r="AD68" i="49"/>
  <c r="AC64" i="49"/>
  <c r="AD64" i="49"/>
  <c r="AD39" i="49"/>
  <c r="H38" i="49"/>
  <c r="H49" i="49"/>
  <c r="AC46" i="49"/>
  <c r="AD46" i="49"/>
  <c r="AD146" i="49"/>
  <c r="H23" i="49"/>
  <c r="H29" i="49"/>
  <c r="U56" i="49"/>
  <c r="H53" i="49"/>
  <c r="AD49" i="49"/>
  <c r="AD48" i="49"/>
  <c r="H44" i="49"/>
  <c r="AC147" i="49"/>
  <c r="AC124" i="49"/>
  <c r="AC120" i="49"/>
  <c r="AD112" i="49"/>
  <c r="AD111" i="49"/>
  <c r="AC107" i="49"/>
  <c r="AC102" i="49"/>
  <c r="AD102" i="49"/>
  <c r="U85" i="49"/>
  <c r="AD93" i="49"/>
  <c r="AC91" i="49"/>
  <c r="AD67" i="49"/>
  <c r="AD63" i="49"/>
  <c r="AC72" i="49"/>
  <c r="U72" i="49"/>
  <c r="AD21" i="49"/>
  <c r="T21" i="49"/>
  <c r="H19" i="49"/>
  <c r="AD17" i="49"/>
  <c r="T17" i="49"/>
  <c r="K18" i="49"/>
  <c r="AD38" i="49"/>
  <c r="AD37" i="49"/>
  <c r="AD29" i="49"/>
  <c r="H101" i="49"/>
  <c r="K21" i="49"/>
  <c r="L21" i="49"/>
  <c r="AD14" i="49"/>
  <c r="H39" i="49"/>
  <c r="H34" i="49"/>
  <c r="AD56" i="49"/>
  <c r="AC54" i="49"/>
  <c r="H85" i="49"/>
  <c r="K22" i="49"/>
  <c r="K14" i="49"/>
  <c r="H37" i="49"/>
  <c r="AD34" i="49"/>
  <c r="AD33" i="49"/>
  <c r="AD45" i="49"/>
  <c r="AD44" i="49"/>
  <c r="AC71" i="49"/>
  <c r="U71" i="49"/>
  <c r="AC148" i="49"/>
  <c r="AC143" i="49"/>
  <c r="AD139" i="49"/>
  <c r="AD124" i="49"/>
  <c r="AD123" i="49"/>
  <c r="AC116" i="49"/>
  <c r="AD116" i="49"/>
  <c r="H98" i="49"/>
  <c r="AD103" i="49"/>
  <c r="AD101" i="49"/>
  <c r="AC98" i="49"/>
  <c r="AD91" i="49"/>
  <c r="AD88" i="49"/>
  <c r="H84" i="49"/>
  <c r="AC77" i="49"/>
  <c r="AD77" i="49"/>
  <c r="H75" i="49"/>
  <c r="AC149" i="49"/>
  <c r="AD145" i="49"/>
  <c r="H91" i="49"/>
  <c r="H78" i="49"/>
  <c r="H58" i="49"/>
  <c r="H62" i="49"/>
  <c r="AC137" i="49"/>
  <c r="AD137" i="49"/>
  <c r="AD130" i="49"/>
  <c r="AD120" i="49"/>
  <c r="AD119" i="49"/>
  <c r="AD107" i="49"/>
  <c r="AD81" i="49"/>
  <c r="H79" i="49"/>
  <c r="AD72" i="49"/>
  <c r="AD71" i="49"/>
  <c r="T10" i="49"/>
  <c r="K10" i="49"/>
  <c r="K23" i="49"/>
  <c r="L23" i="49"/>
  <c r="AD23" i="49"/>
  <c r="T23" i="49"/>
  <c r="K19" i="49"/>
  <c r="AD19" i="49"/>
  <c r="L19" i="49"/>
  <c r="T19" i="49"/>
  <c r="K15" i="49"/>
  <c r="AD15" i="49"/>
  <c r="T15" i="49"/>
  <c r="K12" i="49"/>
  <c r="T12" i="49"/>
  <c r="AD12" i="49"/>
  <c r="H21" i="49"/>
  <c r="K13" i="49"/>
  <c r="L24" i="49"/>
  <c r="H30" i="49"/>
  <c r="AC56" i="49"/>
  <c r="AC52" i="49"/>
  <c r="AC48" i="49"/>
  <c r="AC44" i="49"/>
  <c r="U95" i="49"/>
  <c r="AC111" i="49"/>
  <c r="U120" i="49"/>
  <c r="AC135" i="49"/>
  <c r="AD24" i="49"/>
  <c r="T24" i="49"/>
  <c r="H22" i="49"/>
  <c r="AD20" i="49"/>
  <c r="T20" i="49"/>
  <c r="H18" i="49"/>
  <c r="AD16" i="49"/>
  <c r="T16" i="49"/>
  <c r="AD13" i="49"/>
  <c r="T13" i="49"/>
  <c r="K24" i="49"/>
  <c r="K20" i="49"/>
  <c r="L20" i="49" s="1"/>
  <c r="K16" i="49"/>
  <c r="AD30" i="49"/>
  <c r="AD28" i="49"/>
  <c r="AC53" i="49"/>
  <c r="AC49" i="49"/>
  <c r="AC45" i="49"/>
  <c r="U148" i="49"/>
  <c r="AD148" i="49"/>
  <c r="U147" i="49"/>
  <c r="AC106" i="49"/>
  <c r="U90" i="49"/>
  <c r="AC59" i="49"/>
  <c r="U59" i="49"/>
  <c r="H17" i="49"/>
  <c r="K11" i="49"/>
  <c r="L22" i="49"/>
  <c r="AD55" i="49"/>
  <c r="AD51" i="49"/>
  <c r="AD47" i="49"/>
  <c r="AD43" i="49"/>
  <c r="U138" i="49"/>
  <c r="H87" i="49"/>
  <c r="H103" i="49"/>
  <c r="H83" i="49"/>
  <c r="U68" i="49"/>
  <c r="AC68" i="49"/>
  <c r="H66" i="49"/>
  <c r="U145" i="49"/>
  <c r="AD143" i="49"/>
  <c r="AC133" i="49"/>
  <c r="U116" i="49"/>
  <c r="U130" i="49"/>
  <c r="AC129" i="49"/>
  <c r="H96" i="49"/>
  <c r="U91" i="49"/>
  <c r="U103" i="49"/>
  <c r="H102" i="49"/>
  <c r="H97" i="49"/>
  <c r="H93" i="49"/>
  <c r="H88" i="49"/>
  <c r="H86" i="49"/>
  <c r="H69" i="49"/>
  <c r="H81" i="49"/>
  <c r="H80" i="49"/>
  <c r="H76" i="49"/>
  <c r="H67" i="49"/>
  <c r="H64" i="49"/>
  <c r="H63" i="49"/>
  <c r="U149" i="49"/>
  <c r="AC139" i="49"/>
  <c r="H99" i="49"/>
  <c r="AD114" i="49"/>
  <c r="AD113" i="49"/>
  <c r="AD109" i="49"/>
  <c r="H104" i="49"/>
  <c r="AC101" i="49"/>
  <c r="U99" i="49"/>
  <c r="AD99" i="49"/>
  <c r="H82" i="49"/>
  <c r="AD96" i="49"/>
  <c r="AC84" i="49"/>
  <c r="AD82" i="49"/>
  <c r="H65" i="49"/>
  <c r="AD80" i="49"/>
  <c r="AD79" i="49"/>
  <c r="AD76" i="49"/>
  <c r="AD75" i="49"/>
  <c r="U69" i="49"/>
  <c r="AD66" i="49"/>
  <c r="U65" i="49"/>
  <c r="AD65" i="49"/>
  <c r="AD62" i="49"/>
  <c r="H60" i="49"/>
  <c r="H59" i="49"/>
  <c r="AD147" i="49"/>
  <c r="AD144" i="49"/>
  <c r="AD142" i="49"/>
  <c r="AD138" i="49"/>
  <c r="AD132" i="49"/>
  <c r="AD128" i="49"/>
  <c r="AD118" i="49"/>
  <c r="AD115" i="49"/>
  <c r="U112" i="49"/>
  <c r="U108" i="49"/>
  <c r="AD106" i="49"/>
  <c r="AC88" i="49"/>
  <c r="U78" i="49"/>
  <c r="U74" i="49"/>
  <c r="H71" i="49"/>
  <c r="H70" i="49"/>
  <c r="AC67" i="49"/>
  <c r="U61" i="49"/>
  <c r="AD59" i="49"/>
  <c r="AC110" i="49"/>
  <c r="U94" i="49"/>
  <c r="U110" i="49"/>
  <c r="AC76" i="49"/>
  <c r="U60" i="49"/>
  <c r="U76" i="49"/>
  <c r="AC142" i="49"/>
  <c r="U127" i="49"/>
  <c r="U142" i="49"/>
  <c r="U136" i="49"/>
  <c r="AC136" i="49"/>
  <c r="AC63" i="49"/>
  <c r="U63" i="49"/>
  <c r="H90" i="49"/>
  <c r="H74" i="49"/>
  <c r="U139" i="49"/>
  <c r="U109" i="49"/>
  <c r="AC109" i="49"/>
  <c r="U93" i="49"/>
  <c r="U96" i="49"/>
  <c r="AC96" i="49"/>
  <c r="U75" i="49"/>
  <c r="AC75" i="49"/>
  <c r="H68" i="49"/>
  <c r="U58" i="49"/>
  <c r="AC58" i="49"/>
  <c r="U47" i="49"/>
  <c r="U43" i="49"/>
  <c r="U146" i="49"/>
  <c r="U131" i="49"/>
  <c r="AC146" i="49"/>
  <c r="U144" i="49"/>
  <c r="AC144" i="49"/>
  <c r="AD140" i="49"/>
  <c r="AC134" i="49"/>
  <c r="U119" i="49"/>
  <c r="U128" i="49"/>
  <c r="AC128" i="49"/>
  <c r="U125" i="49"/>
  <c r="AC125" i="49"/>
  <c r="U121" i="49"/>
  <c r="AC121" i="49"/>
  <c r="U117" i="49"/>
  <c r="AC117" i="49"/>
  <c r="U101" i="49"/>
  <c r="U113" i="49"/>
  <c r="AC113" i="49"/>
  <c r="AC93" i="49"/>
  <c r="U77" i="49"/>
  <c r="U92" i="49"/>
  <c r="AC92" i="49"/>
  <c r="U79" i="49"/>
  <c r="AC79" i="49"/>
  <c r="H72" i="49"/>
  <c r="U150" i="49"/>
  <c r="U135" i="49"/>
  <c r="AC150" i="49"/>
  <c r="AC138" i="49"/>
  <c r="U123" i="49"/>
  <c r="U132" i="49"/>
  <c r="AC132" i="49"/>
  <c r="AC97" i="49"/>
  <c r="U97" i="49"/>
  <c r="U81" i="49"/>
  <c r="U143" i="49"/>
  <c r="U140" i="49"/>
  <c r="AC140" i="49"/>
  <c r="AD136" i="49"/>
  <c r="AC130" i="49"/>
  <c r="U115" i="49"/>
  <c r="AC126" i="49"/>
  <c r="U111" i="49"/>
  <c r="U126" i="49"/>
  <c r="AC122" i="49"/>
  <c r="U122" i="49"/>
  <c r="AC118" i="49"/>
  <c r="U118" i="49"/>
  <c r="AC114" i="49"/>
  <c r="U114" i="49"/>
  <c r="U98" i="49"/>
  <c r="U107" i="49"/>
  <c r="U106" i="49"/>
  <c r="U102" i="49"/>
  <c r="AC80" i="49"/>
  <c r="U80" i="49"/>
  <c r="U64" i="49"/>
  <c r="U62" i="49"/>
  <c r="AC62" i="49"/>
  <c r="U141" i="49"/>
  <c r="U137" i="49"/>
  <c r="U133" i="49"/>
  <c r="U129" i="49"/>
  <c r="U104" i="49"/>
  <c r="AC104" i="49"/>
  <c r="H94" i="49"/>
  <c r="U87" i="49"/>
  <c r="AC87" i="49"/>
  <c r="H77" i="49"/>
  <c r="U70" i="49"/>
  <c r="AC70" i="49"/>
  <c r="U67" i="49"/>
  <c r="U100" i="49"/>
  <c r="AC100" i="49"/>
  <c r="U83" i="49"/>
  <c r="AC83" i="49"/>
  <c r="U66" i="49"/>
  <c r="AC66" i="49"/>
  <c r="H36" i="49"/>
  <c r="H28" i="49"/>
  <c r="AC55" i="49"/>
  <c r="AC51" i="49"/>
  <c r="AC47" i="49"/>
  <c r="AC43" i="49"/>
  <c r="H40" i="49"/>
  <c r="T14" i="49"/>
  <c r="AC24" i="49"/>
  <c r="AC21" i="49"/>
  <c r="AC19" i="49"/>
  <c r="AC23" i="49"/>
  <c r="AC22" i="49"/>
  <c r="N329" i="60"/>
  <c r="AA329" i="60" s="1"/>
  <c r="N299" i="60"/>
  <c r="B29" i="48"/>
  <c r="C29" i="48"/>
  <c r="D29" i="48" s="1"/>
  <c r="E29" i="48"/>
  <c r="G29" i="48"/>
  <c r="K29" i="48"/>
  <c r="P29" i="48"/>
  <c r="W29" i="48"/>
  <c r="Y29" i="48"/>
  <c r="AA29" i="48"/>
  <c r="AB29" i="48"/>
  <c r="AC29" i="48"/>
  <c r="B30" i="48"/>
  <c r="C30" i="48"/>
  <c r="D30" i="48" s="1"/>
  <c r="E30" i="48"/>
  <c r="G30" i="48"/>
  <c r="K30" i="48"/>
  <c r="P30" i="48"/>
  <c r="W30" i="48"/>
  <c r="Y30" i="48"/>
  <c r="AA30" i="48"/>
  <c r="AB30" i="48"/>
  <c r="AC30" i="48"/>
  <c r="B31" i="48"/>
  <c r="C31" i="48"/>
  <c r="D31" i="48" s="1"/>
  <c r="E31" i="48"/>
  <c r="G31" i="48"/>
  <c r="K31" i="48"/>
  <c r="P31" i="48"/>
  <c r="W31" i="48"/>
  <c r="Y31" i="48"/>
  <c r="AA31" i="48"/>
  <c r="AB31" i="48"/>
  <c r="AC31" i="48"/>
  <c r="B32" i="48"/>
  <c r="C32" i="48"/>
  <c r="D32" i="48" s="1"/>
  <c r="E32" i="48"/>
  <c r="G32" i="48"/>
  <c r="K32" i="48"/>
  <c r="P32" i="48"/>
  <c r="W32" i="48"/>
  <c r="Y32" i="48"/>
  <c r="AA32" i="48"/>
  <c r="AB32" i="48"/>
  <c r="AC32" i="48"/>
  <c r="B33" i="48"/>
  <c r="C33" i="48"/>
  <c r="D33" i="48" s="1"/>
  <c r="E33" i="48"/>
  <c r="G33" i="48"/>
  <c r="K33" i="48"/>
  <c r="P33" i="48"/>
  <c r="W33" i="48"/>
  <c r="Y33" i="48"/>
  <c r="AA33" i="48"/>
  <c r="AB33" i="48"/>
  <c r="AC33" i="48"/>
  <c r="B34" i="48"/>
  <c r="C34" i="48"/>
  <c r="D34" i="48" s="1"/>
  <c r="E34" i="48"/>
  <c r="G34" i="48"/>
  <c r="K34" i="48"/>
  <c r="P34" i="48"/>
  <c r="W34" i="48"/>
  <c r="Y34" i="48"/>
  <c r="AA34" i="48"/>
  <c r="AB34" i="48"/>
  <c r="AC34" i="48"/>
  <c r="B35" i="48"/>
  <c r="C35" i="48"/>
  <c r="D35" i="48" s="1"/>
  <c r="E35" i="48"/>
  <c r="G35" i="48"/>
  <c r="K35" i="48"/>
  <c r="P35" i="48"/>
  <c r="W35" i="48"/>
  <c r="Y35" i="48"/>
  <c r="AA35" i="48"/>
  <c r="AB35" i="48"/>
  <c r="AC35" i="48"/>
  <c r="B36" i="48"/>
  <c r="C36" i="48"/>
  <c r="D36" i="48" s="1"/>
  <c r="E36" i="48"/>
  <c r="G36" i="48"/>
  <c r="K36" i="48"/>
  <c r="P36" i="48"/>
  <c r="W36" i="48"/>
  <c r="Y36" i="48"/>
  <c r="AA36" i="48"/>
  <c r="AB36" i="48"/>
  <c r="AC36" i="48"/>
  <c r="B37" i="48"/>
  <c r="C37" i="48"/>
  <c r="D37" i="48" s="1"/>
  <c r="E37" i="48"/>
  <c r="G37" i="48"/>
  <c r="K37" i="48"/>
  <c r="P37" i="48"/>
  <c r="W37" i="48"/>
  <c r="Y37" i="48"/>
  <c r="AA37" i="48"/>
  <c r="AB37" i="48"/>
  <c r="AC37" i="48"/>
  <c r="B38" i="48"/>
  <c r="C38" i="48"/>
  <c r="D38" i="48" s="1"/>
  <c r="E38" i="48"/>
  <c r="G38" i="48"/>
  <c r="K38" i="48"/>
  <c r="P38" i="48"/>
  <c r="W38" i="48"/>
  <c r="Y38" i="48"/>
  <c r="AA38" i="48"/>
  <c r="AB38" i="48"/>
  <c r="AC38" i="48"/>
  <c r="B39" i="48"/>
  <c r="C39" i="48"/>
  <c r="D39" i="48" s="1"/>
  <c r="E39" i="48"/>
  <c r="G39" i="48"/>
  <c r="K39" i="48"/>
  <c r="P39" i="48"/>
  <c r="W39" i="48"/>
  <c r="Y39" i="48"/>
  <c r="AA39" i="48"/>
  <c r="AB39" i="48"/>
  <c r="AC39" i="48"/>
  <c r="B40" i="48"/>
  <c r="C40" i="48"/>
  <c r="D40" i="48" s="1"/>
  <c r="E40" i="48"/>
  <c r="G40" i="48"/>
  <c r="K40" i="48"/>
  <c r="P40" i="48"/>
  <c r="W40" i="48"/>
  <c r="Y40" i="48"/>
  <c r="AA40" i="48"/>
  <c r="AB40" i="48"/>
  <c r="AC40" i="48"/>
  <c r="B41" i="48"/>
  <c r="C41" i="48"/>
  <c r="D41" i="48" s="1"/>
  <c r="E41" i="48"/>
  <c r="G41" i="48"/>
  <c r="K41" i="48"/>
  <c r="P41" i="48"/>
  <c r="W41" i="48"/>
  <c r="Y41" i="48"/>
  <c r="AA41" i="48"/>
  <c r="AB41" i="48"/>
  <c r="AC41" i="48"/>
  <c r="B46" i="48"/>
  <c r="C46" i="48"/>
  <c r="D46" i="48" s="1"/>
  <c r="E46" i="48"/>
  <c r="G46" i="48"/>
  <c r="AF46" i="48" s="1"/>
  <c r="K46" i="48"/>
  <c r="P46" i="48"/>
  <c r="W46" i="48"/>
  <c r="Y46" i="48"/>
  <c r="AA46" i="48"/>
  <c r="AB46" i="48"/>
  <c r="AC46" i="48"/>
  <c r="B47" i="48"/>
  <c r="C47" i="48"/>
  <c r="D47" i="48" s="1"/>
  <c r="E47" i="48"/>
  <c r="G47" i="48"/>
  <c r="AF47" i="48" s="1"/>
  <c r="K47" i="48"/>
  <c r="P47" i="48"/>
  <c r="W47" i="48"/>
  <c r="Y47" i="48"/>
  <c r="AA47" i="48"/>
  <c r="AB47" i="48"/>
  <c r="AC47" i="48"/>
  <c r="B48" i="48"/>
  <c r="C48" i="48"/>
  <c r="D48" i="48" s="1"/>
  <c r="E48" i="48"/>
  <c r="G48" i="48"/>
  <c r="AF48" i="48" s="1"/>
  <c r="K48" i="48"/>
  <c r="P48" i="48"/>
  <c r="W48" i="48"/>
  <c r="Y48" i="48"/>
  <c r="AA48" i="48"/>
  <c r="AB48" i="48"/>
  <c r="AC48" i="48"/>
  <c r="B49" i="48"/>
  <c r="C49" i="48"/>
  <c r="D49" i="48" s="1"/>
  <c r="E49" i="48"/>
  <c r="G49" i="48"/>
  <c r="AF49" i="48" s="1"/>
  <c r="K49" i="48"/>
  <c r="P49" i="48"/>
  <c r="W49" i="48"/>
  <c r="Y49" i="48"/>
  <c r="AA49" i="48"/>
  <c r="AB49" i="48"/>
  <c r="AC49" i="48"/>
  <c r="B50" i="48"/>
  <c r="C50" i="48"/>
  <c r="D50" i="48" s="1"/>
  <c r="E50" i="48"/>
  <c r="G50" i="48"/>
  <c r="AF50" i="48" s="1"/>
  <c r="K50" i="48"/>
  <c r="P50" i="48"/>
  <c r="W50" i="48"/>
  <c r="Y50" i="48"/>
  <c r="AA50" i="48"/>
  <c r="AB50" i="48"/>
  <c r="AC50" i="48"/>
  <c r="B51" i="48"/>
  <c r="C51" i="48"/>
  <c r="D51" i="48" s="1"/>
  <c r="E51" i="48"/>
  <c r="G51" i="48"/>
  <c r="AF51" i="48" s="1"/>
  <c r="K51" i="48"/>
  <c r="P51" i="48"/>
  <c r="W51" i="48"/>
  <c r="Y51" i="48"/>
  <c r="AA51" i="48"/>
  <c r="AB51" i="48"/>
  <c r="AC51" i="48"/>
  <c r="B52" i="48"/>
  <c r="C52" i="48"/>
  <c r="D52" i="48" s="1"/>
  <c r="E52" i="48"/>
  <c r="G52" i="48"/>
  <c r="AF52" i="48" s="1"/>
  <c r="K52" i="48"/>
  <c r="P52" i="48"/>
  <c r="W52" i="48"/>
  <c r="Y52" i="48"/>
  <c r="AA52" i="48"/>
  <c r="AB52" i="48"/>
  <c r="AC52" i="48"/>
  <c r="B53" i="48"/>
  <c r="C53" i="48"/>
  <c r="D53" i="48" s="1"/>
  <c r="E53" i="48"/>
  <c r="G53" i="48"/>
  <c r="AF53" i="48" s="1"/>
  <c r="K53" i="48"/>
  <c r="P53" i="48"/>
  <c r="N72" i="60" s="1"/>
  <c r="W53" i="48"/>
  <c r="Y53" i="48"/>
  <c r="AA53" i="48"/>
  <c r="AB53" i="48"/>
  <c r="AC53" i="48"/>
  <c r="B54" i="48"/>
  <c r="C54" i="48"/>
  <c r="D54" i="48" s="1"/>
  <c r="E54" i="48"/>
  <c r="G54" i="48"/>
  <c r="AF54" i="48" s="1"/>
  <c r="K54" i="48"/>
  <c r="P54" i="48"/>
  <c r="W54" i="48"/>
  <c r="Y54" i="48"/>
  <c r="AA54" i="48"/>
  <c r="AB54" i="48"/>
  <c r="AC54" i="48"/>
  <c r="B55" i="48"/>
  <c r="C55" i="48"/>
  <c r="D55" i="48" s="1"/>
  <c r="E55" i="48"/>
  <c r="G55" i="48"/>
  <c r="AF55" i="48" s="1"/>
  <c r="K55" i="48"/>
  <c r="P55" i="48"/>
  <c r="N417" i="62" s="1"/>
  <c r="W55" i="48"/>
  <c r="Y55" i="48"/>
  <c r="AA55" i="48"/>
  <c r="AB55" i="48"/>
  <c r="AC55" i="48"/>
  <c r="B56" i="48"/>
  <c r="C56" i="48"/>
  <c r="D56" i="48" s="1"/>
  <c r="E56" i="48"/>
  <c r="G56" i="48"/>
  <c r="AF56" i="48" s="1"/>
  <c r="K56" i="48"/>
  <c r="P56" i="48"/>
  <c r="W56" i="48"/>
  <c r="Y56" i="48"/>
  <c r="AA56" i="48"/>
  <c r="AB56" i="48"/>
  <c r="AC56" i="48"/>
  <c r="B57" i="48"/>
  <c r="C57" i="48"/>
  <c r="D57" i="48" s="1"/>
  <c r="E57" i="48"/>
  <c r="G57" i="48"/>
  <c r="AF57" i="48" s="1"/>
  <c r="K57" i="48"/>
  <c r="P57" i="48"/>
  <c r="W57" i="48"/>
  <c r="Y57" i="48"/>
  <c r="AA57" i="48"/>
  <c r="AB57" i="48"/>
  <c r="AC57" i="48"/>
  <c r="B58" i="48"/>
  <c r="C58" i="48"/>
  <c r="D58" i="48" s="1"/>
  <c r="E58" i="48"/>
  <c r="G58" i="48"/>
  <c r="AF58" i="48" s="1"/>
  <c r="K58" i="48"/>
  <c r="P58" i="48"/>
  <c r="W58" i="48"/>
  <c r="Y58" i="48"/>
  <c r="AA58" i="48"/>
  <c r="AB58" i="48"/>
  <c r="AC58" i="48"/>
  <c r="B59" i="48"/>
  <c r="C59" i="48"/>
  <c r="D59" i="48" s="1"/>
  <c r="E59" i="48"/>
  <c r="G59" i="48"/>
  <c r="AF59" i="48" s="1"/>
  <c r="K59" i="48"/>
  <c r="P59" i="48"/>
  <c r="W59" i="48"/>
  <c r="Y59" i="48"/>
  <c r="AA59" i="48"/>
  <c r="AB59" i="48"/>
  <c r="AC59" i="48"/>
  <c r="B60" i="48"/>
  <c r="C60" i="48"/>
  <c r="D60" i="48" s="1"/>
  <c r="D76" i="48" s="1"/>
  <c r="D92" i="48" s="1"/>
  <c r="D108" i="48" s="1"/>
  <c r="D124" i="48" s="1"/>
  <c r="D140" i="48" s="1"/>
  <c r="D156" i="48" s="1"/>
  <c r="E60" i="48"/>
  <c r="G60" i="48"/>
  <c r="AF60" i="48" s="1"/>
  <c r="K60" i="48"/>
  <c r="P60" i="48"/>
  <c r="W60" i="48"/>
  <c r="Y60" i="48"/>
  <c r="AA60" i="48"/>
  <c r="AB60" i="48"/>
  <c r="AC60" i="48"/>
  <c r="B62" i="48"/>
  <c r="C62" i="48"/>
  <c r="E62" i="48"/>
  <c r="G62" i="48"/>
  <c r="AF62" i="48" s="1"/>
  <c r="K62" i="48"/>
  <c r="P62" i="48"/>
  <c r="Q44" i="48" s="1"/>
  <c r="W62" i="48"/>
  <c r="X44" i="48" s="1"/>
  <c r="Y62" i="48"/>
  <c r="AA62" i="48"/>
  <c r="AB62" i="48"/>
  <c r="AC62" i="48"/>
  <c r="B63" i="48"/>
  <c r="C63" i="48"/>
  <c r="E63" i="48"/>
  <c r="G63" i="48"/>
  <c r="AF63" i="48" s="1"/>
  <c r="K63" i="48"/>
  <c r="P63" i="48"/>
  <c r="W63" i="48"/>
  <c r="Y63" i="48"/>
  <c r="AA63" i="48"/>
  <c r="AB63" i="48"/>
  <c r="AC63" i="48"/>
  <c r="B64" i="48"/>
  <c r="C64" i="48"/>
  <c r="E64" i="48"/>
  <c r="G64" i="48"/>
  <c r="AF64" i="48" s="1"/>
  <c r="K64" i="48"/>
  <c r="P64" i="48"/>
  <c r="W64" i="48"/>
  <c r="Y64" i="48"/>
  <c r="AA64" i="48"/>
  <c r="AB64" i="48"/>
  <c r="AC64" i="48"/>
  <c r="B65" i="48"/>
  <c r="C65" i="48"/>
  <c r="E65" i="48"/>
  <c r="G65" i="48"/>
  <c r="AF65" i="48" s="1"/>
  <c r="J48" i="48"/>
  <c r="K65" i="48"/>
  <c r="P65" i="48"/>
  <c r="W65" i="48"/>
  <c r="Y65" i="48"/>
  <c r="AA65" i="48"/>
  <c r="AB65" i="48"/>
  <c r="AC65" i="48"/>
  <c r="B66" i="48"/>
  <c r="C66" i="48"/>
  <c r="E66" i="48"/>
  <c r="G66" i="48"/>
  <c r="AF66" i="48" s="1"/>
  <c r="K66" i="48"/>
  <c r="P66" i="48"/>
  <c r="W66" i="48"/>
  <c r="Y66" i="48"/>
  <c r="AA66" i="48"/>
  <c r="AB66" i="48"/>
  <c r="AC66" i="48"/>
  <c r="B67" i="48"/>
  <c r="C67" i="48"/>
  <c r="E67" i="48"/>
  <c r="G67" i="48"/>
  <c r="AF67" i="48" s="1"/>
  <c r="K67" i="48"/>
  <c r="P67" i="48"/>
  <c r="W67" i="48"/>
  <c r="Y67" i="48"/>
  <c r="AA67" i="48"/>
  <c r="AB67" i="48"/>
  <c r="AC67" i="48"/>
  <c r="B68" i="48"/>
  <c r="C68" i="48"/>
  <c r="E68" i="48"/>
  <c r="G68" i="48"/>
  <c r="AF68" i="48" s="1"/>
  <c r="K68" i="48"/>
  <c r="P68" i="48"/>
  <c r="W68" i="48"/>
  <c r="Y68" i="48"/>
  <c r="AA68" i="48"/>
  <c r="AB68" i="48"/>
  <c r="AC68" i="48"/>
  <c r="B69" i="48"/>
  <c r="C69" i="48"/>
  <c r="E69" i="48"/>
  <c r="G69" i="48"/>
  <c r="AF69" i="48" s="1"/>
  <c r="K69" i="48"/>
  <c r="P69" i="48"/>
  <c r="W69" i="48"/>
  <c r="Y69" i="48"/>
  <c r="AA69" i="48"/>
  <c r="AB69" i="48"/>
  <c r="AC69" i="48"/>
  <c r="B70" i="48"/>
  <c r="C70" i="48"/>
  <c r="E70" i="48"/>
  <c r="G70" i="48"/>
  <c r="AF70" i="48" s="1"/>
  <c r="K70" i="48"/>
  <c r="P70" i="48"/>
  <c r="W70" i="48"/>
  <c r="Y70" i="48"/>
  <c r="AA70" i="48"/>
  <c r="AB70" i="48"/>
  <c r="AC70" i="48"/>
  <c r="B71" i="48"/>
  <c r="C71" i="48"/>
  <c r="E71" i="48"/>
  <c r="G71" i="48"/>
  <c r="AF71" i="48" s="1"/>
  <c r="K71" i="48"/>
  <c r="P71" i="48"/>
  <c r="W71" i="48"/>
  <c r="Y71" i="48"/>
  <c r="AA71" i="48"/>
  <c r="AB71" i="48"/>
  <c r="AC71" i="48"/>
  <c r="B72" i="48"/>
  <c r="C72" i="48"/>
  <c r="E72" i="48"/>
  <c r="G72" i="48"/>
  <c r="AF72" i="48" s="1"/>
  <c r="K72" i="48"/>
  <c r="P72" i="48"/>
  <c r="W72" i="48"/>
  <c r="Y72" i="48"/>
  <c r="AA72" i="48"/>
  <c r="AB72" i="48"/>
  <c r="AC72" i="48"/>
  <c r="B73" i="48"/>
  <c r="C73" i="48"/>
  <c r="E73" i="48"/>
  <c r="G73" i="48"/>
  <c r="AF73" i="48" s="1"/>
  <c r="K73" i="48"/>
  <c r="P73" i="48"/>
  <c r="W73" i="48"/>
  <c r="Y73" i="48"/>
  <c r="AA73" i="48"/>
  <c r="AB73" i="48"/>
  <c r="AC73" i="48"/>
  <c r="B74" i="48"/>
  <c r="C74" i="48"/>
  <c r="E74" i="48"/>
  <c r="G74" i="48"/>
  <c r="AF74" i="48" s="1"/>
  <c r="K74" i="48"/>
  <c r="P74" i="48"/>
  <c r="W74" i="48"/>
  <c r="Y74" i="48"/>
  <c r="AA74" i="48"/>
  <c r="AB74" i="48"/>
  <c r="AC74" i="48"/>
  <c r="B75" i="48"/>
  <c r="C75" i="48"/>
  <c r="E75" i="48"/>
  <c r="G75" i="48"/>
  <c r="AF75" i="48" s="1"/>
  <c r="K75" i="48"/>
  <c r="P75" i="48"/>
  <c r="W75" i="48"/>
  <c r="Y75" i="48"/>
  <c r="AA75" i="48"/>
  <c r="AB75" i="48"/>
  <c r="AC75" i="48"/>
  <c r="B76" i="48"/>
  <c r="C76" i="48"/>
  <c r="E76" i="48"/>
  <c r="G76" i="48"/>
  <c r="AF76" i="48" s="1"/>
  <c r="K76" i="48"/>
  <c r="P76" i="48"/>
  <c r="W76" i="48"/>
  <c r="Y76" i="48"/>
  <c r="AA76" i="48"/>
  <c r="AB76" i="48"/>
  <c r="AC76" i="48"/>
  <c r="B78" i="48"/>
  <c r="C78" i="48"/>
  <c r="E78" i="48"/>
  <c r="G78" i="48"/>
  <c r="AF78" i="48" s="1"/>
  <c r="K78" i="48"/>
  <c r="P78" i="48"/>
  <c r="W78" i="48"/>
  <c r="Y78" i="48"/>
  <c r="AA78" i="48"/>
  <c r="AB78" i="48"/>
  <c r="AC78" i="48"/>
  <c r="B79" i="48"/>
  <c r="C79" i="48"/>
  <c r="E79" i="48"/>
  <c r="G79" i="48"/>
  <c r="AF79" i="48" s="1"/>
  <c r="J62" i="48"/>
  <c r="K79" i="48"/>
  <c r="P79" i="48"/>
  <c r="W79" i="48"/>
  <c r="Y79" i="48"/>
  <c r="AA79" i="48"/>
  <c r="AB79" i="48"/>
  <c r="AC79" i="48"/>
  <c r="B80" i="48"/>
  <c r="C80" i="48"/>
  <c r="E80" i="48"/>
  <c r="G80" i="48"/>
  <c r="AF80" i="48" s="1"/>
  <c r="J63" i="48"/>
  <c r="K80" i="48"/>
  <c r="P80" i="48"/>
  <c r="W80" i="48"/>
  <c r="Y80" i="48"/>
  <c r="AA80" i="48"/>
  <c r="AB80" i="48"/>
  <c r="AC80" i="48"/>
  <c r="B81" i="48"/>
  <c r="C81" i="48"/>
  <c r="E81" i="48"/>
  <c r="G81" i="48"/>
  <c r="AF81" i="48" s="1"/>
  <c r="K81" i="48"/>
  <c r="P81" i="48"/>
  <c r="W81" i="48"/>
  <c r="Y81" i="48"/>
  <c r="AA81" i="48"/>
  <c r="AB81" i="48"/>
  <c r="AC81" i="48"/>
  <c r="B82" i="48"/>
  <c r="C82" i="48"/>
  <c r="E82" i="48"/>
  <c r="G82" i="48"/>
  <c r="AF82" i="48" s="1"/>
  <c r="K82" i="48"/>
  <c r="P82" i="48"/>
  <c r="N444" i="62" s="1"/>
  <c r="W82" i="48"/>
  <c r="Y82" i="48"/>
  <c r="AA82" i="48"/>
  <c r="AB82" i="48"/>
  <c r="AC82" i="48"/>
  <c r="B83" i="48"/>
  <c r="C83" i="48"/>
  <c r="E83" i="48"/>
  <c r="G83" i="48"/>
  <c r="AF83" i="48" s="1"/>
  <c r="K83" i="48"/>
  <c r="P83" i="48"/>
  <c r="W83" i="48"/>
  <c r="Y83" i="48"/>
  <c r="AA83" i="48"/>
  <c r="AB83" i="48"/>
  <c r="AC83" i="48"/>
  <c r="B84" i="48"/>
  <c r="C84" i="48"/>
  <c r="E84" i="48"/>
  <c r="G84" i="48"/>
  <c r="AF84" i="48" s="1"/>
  <c r="K84" i="48"/>
  <c r="P84" i="48"/>
  <c r="W84" i="48"/>
  <c r="Y84" i="48"/>
  <c r="AA84" i="48"/>
  <c r="AB84" i="48"/>
  <c r="AC84" i="48"/>
  <c r="B85" i="48"/>
  <c r="C85" i="48"/>
  <c r="E85" i="48"/>
  <c r="G85" i="48"/>
  <c r="AF85" i="48" s="1"/>
  <c r="K85" i="48"/>
  <c r="P85" i="48"/>
  <c r="W85" i="48"/>
  <c r="Y85" i="48"/>
  <c r="AA85" i="48"/>
  <c r="AB85" i="48"/>
  <c r="AC85" i="48"/>
  <c r="B86" i="48"/>
  <c r="C86" i="48"/>
  <c r="E86" i="48"/>
  <c r="G86" i="48"/>
  <c r="AF86" i="48" s="1"/>
  <c r="K86" i="48"/>
  <c r="P86" i="48"/>
  <c r="W86" i="48"/>
  <c r="Y86" i="48"/>
  <c r="AA86" i="48"/>
  <c r="AB86" i="48"/>
  <c r="AC86" i="48"/>
  <c r="B87" i="48"/>
  <c r="C87" i="48"/>
  <c r="E87" i="48"/>
  <c r="G87" i="48"/>
  <c r="AF87" i="48" s="1"/>
  <c r="K87" i="48"/>
  <c r="P87" i="48"/>
  <c r="W87" i="48"/>
  <c r="Y87" i="48"/>
  <c r="AA87" i="48"/>
  <c r="AB87" i="48"/>
  <c r="AC87" i="48"/>
  <c r="B88" i="48"/>
  <c r="C88" i="48"/>
  <c r="E88" i="48"/>
  <c r="G88" i="48"/>
  <c r="AF88" i="48" s="1"/>
  <c r="J71" i="48"/>
  <c r="K88" i="48"/>
  <c r="P88" i="48"/>
  <c r="W88" i="48"/>
  <c r="Y88" i="48"/>
  <c r="AA88" i="48"/>
  <c r="AB88" i="48"/>
  <c r="AC88" i="48"/>
  <c r="B89" i="48"/>
  <c r="C89" i="48"/>
  <c r="E89" i="48"/>
  <c r="G89" i="48"/>
  <c r="AF89" i="48" s="1"/>
  <c r="K89" i="48"/>
  <c r="P89" i="48"/>
  <c r="W89" i="48"/>
  <c r="Y89" i="48"/>
  <c r="AA89" i="48"/>
  <c r="AB89" i="48"/>
  <c r="AC89" i="48"/>
  <c r="B90" i="48"/>
  <c r="C90" i="48"/>
  <c r="E90" i="48"/>
  <c r="G90" i="48"/>
  <c r="AF90" i="48" s="1"/>
  <c r="K90" i="48"/>
  <c r="P90" i="48"/>
  <c r="W90" i="48"/>
  <c r="Y90" i="48"/>
  <c r="AA90" i="48"/>
  <c r="AB90" i="48"/>
  <c r="AC90" i="48"/>
  <c r="B91" i="48"/>
  <c r="C91" i="48"/>
  <c r="E91" i="48"/>
  <c r="G91" i="48"/>
  <c r="AF91" i="48" s="1"/>
  <c r="J74" i="48"/>
  <c r="K91" i="48"/>
  <c r="P91" i="48"/>
  <c r="W91" i="48"/>
  <c r="Y91" i="48"/>
  <c r="AA91" i="48"/>
  <c r="AB91" i="48"/>
  <c r="AC91" i="48"/>
  <c r="B92" i="48"/>
  <c r="C92" i="48"/>
  <c r="E92" i="48"/>
  <c r="G92" i="48"/>
  <c r="AF92" i="48" s="1"/>
  <c r="J75" i="48"/>
  <c r="K92" i="48"/>
  <c r="P92" i="48"/>
  <c r="W92" i="48"/>
  <c r="Y92" i="48"/>
  <c r="AA92" i="48"/>
  <c r="AB92" i="48"/>
  <c r="AC92" i="48"/>
  <c r="B94" i="48"/>
  <c r="C94" i="48"/>
  <c r="E94" i="48"/>
  <c r="G94" i="48"/>
  <c r="AF94" i="48" s="1"/>
  <c r="J76" i="48"/>
  <c r="K94" i="48"/>
  <c r="P94" i="48"/>
  <c r="W94" i="48"/>
  <c r="Y94" i="48"/>
  <c r="AA94" i="48"/>
  <c r="AB94" i="48"/>
  <c r="AC94" i="48"/>
  <c r="B95" i="48"/>
  <c r="C95" i="48"/>
  <c r="E95" i="48"/>
  <c r="G95" i="48"/>
  <c r="AF95" i="48" s="1"/>
  <c r="K95" i="48"/>
  <c r="P95" i="48"/>
  <c r="W95" i="48"/>
  <c r="Y95" i="48"/>
  <c r="AA95" i="48"/>
  <c r="AB95" i="48"/>
  <c r="AC95" i="48"/>
  <c r="B96" i="48"/>
  <c r="C96" i="48"/>
  <c r="E96" i="48"/>
  <c r="G96" i="48"/>
  <c r="AF96" i="48" s="1"/>
  <c r="K96" i="48"/>
  <c r="P96" i="48"/>
  <c r="W96" i="48"/>
  <c r="Y96" i="48"/>
  <c r="AA96" i="48"/>
  <c r="AB96" i="48"/>
  <c r="AC96" i="48"/>
  <c r="B97" i="48"/>
  <c r="C97" i="48"/>
  <c r="E97" i="48"/>
  <c r="G97" i="48"/>
  <c r="AF97" i="48" s="1"/>
  <c r="K97" i="48"/>
  <c r="P97" i="48"/>
  <c r="W97" i="48"/>
  <c r="Y97" i="48"/>
  <c r="AA97" i="48"/>
  <c r="AB97" i="48"/>
  <c r="AC97" i="48"/>
  <c r="B98" i="48"/>
  <c r="C98" i="48"/>
  <c r="E98" i="48"/>
  <c r="G98" i="48"/>
  <c r="AF98" i="48" s="1"/>
  <c r="K98" i="48"/>
  <c r="P98" i="48"/>
  <c r="W98" i="48"/>
  <c r="Y98" i="48"/>
  <c r="AA98" i="48"/>
  <c r="AB98" i="48"/>
  <c r="AC98" i="48"/>
  <c r="B99" i="48"/>
  <c r="C99" i="48"/>
  <c r="E99" i="48"/>
  <c r="G99" i="48"/>
  <c r="AF99" i="48" s="1"/>
  <c r="K99" i="48"/>
  <c r="P99" i="48"/>
  <c r="W99" i="48"/>
  <c r="Y99" i="48"/>
  <c r="AA99" i="48"/>
  <c r="AB99" i="48"/>
  <c r="AC99" i="48"/>
  <c r="B100" i="48"/>
  <c r="C100" i="48"/>
  <c r="E100" i="48"/>
  <c r="G100" i="48"/>
  <c r="AF100" i="48" s="1"/>
  <c r="K100" i="48"/>
  <c r="P100" i="48"/>
  <c r="W100" i="48"/>
  <c r="Y100" i="48"/>
  <c r="AA100" i="48"/>
  <c r="AB100" i="48"/>
  <c r="AC100" i="48"/>
  <c r="B101" i="48"/>
  <c r="C101" i="48"/>
  <c r="E101" i="48"/>
  <c r="G101" i="48"/>
  <c r="AF101" i="48" s="1"/>
  <c r="K101" i="48"/>
  <c r="P101" i="48"/>
  <c r="W101" i="48"/>
  <c r="Y101" i="48"/>
  <c r="AA101" i="48"/>
  <c r="AB101" i="48"/>
  <c r="AC101" i="48"/>
  <c r="B102" i="48"/>
  <c r="C102" i="48"/>
  <c r="E102" i="48"/>
  <c r="G102" i="48"/>
  <c r="AF102" i="48" s="1"/>
  <c r="K102" i="48"/>
  <c r="P102" i="48"/>
  <c r="W102" i="48"/>
  <c r="Y102" i="48"/>
  <c r="AA102" i="48"/>
  <c r="AB102" i="48"/>
  <c r="AC102" i="48"/>
  <c r="B103" i="48"/>
  <c r="C103" i="48"/>
  <c r="E103" i="48"/>
  <c r="G103" i="48"/>
  <c r="AF103" i="48" s="1"/>
  <c r="K103" i="48"/>
  <c r="P103" i="48"/>
  <c r="W103" i="48"/>
  <c r="Y103" i="48"/>
  <c r="AA103" i="48"/>
  <c r="AB103" i="48"/>
  <c r="AC103" i="48"/>
  <c r="B104" i="48"/>
  <c r="C104" i="48"/>
  <c r="E104" i="48"/>
  <c r="G104" i="48"/>
  <c r="AF104" i="48" s="1"/>
  <c r="K104" i="48"/>
  <c r="P104" i="48"/>
  <c r="W104" i="48"/>
  <c r="Y104" i="48"/>
  <c r="AA104" i="48"/>
  <c r="AB104" i="48"/>
  <c r="AC104" i="48"/>
  <c r="B105" i="48"/>
  <c r="C105" i="48"/>
  <c r="E105" i="48"/>
  <c r="G105" i="48"/>
  <c r="AF105" i="48" s="1"/>
  <c r="K105" i="48"/>
  <c r="P105" i="48"/>
  <c r="W105" i="48"/>
  <c r="Y105" i="48"/>
  <c r="AA105" i="48"/>
  <c r="AB105" i="48"/>
  <c r="AC105" i="48"/>
  <c r="B106" i="48"/>
  <c r="C106" i="48"/>
  <c r="E106" i="48"/>
  <c r="G106" i="48"/>
  <c r="AF106" i="48" s="1"/>
  <c r="K106" i="48"/>
  <c r="P106" i="48"/>
  <c r="N471" i="62" s="1"/>
  <c r="W106" i="48"/>
  <c r="Y106" i="48"/>
  <c r="AA106" i="48"/>
  <c r="AB106" i="48"/>
  <c r="AC106" i="48"/>
  <c r="B107" i="48"/>
  <c r="C107" i="48"/>
  <c r="E107" i="48"/>
  <c r="G107" i="48"/>
  <c r="AF107" i="48" s="1"/>
  <c r="K107" i="48"/>
  <c r="P107" i="48"/>
  <c r="W107" i="48"/>
  <c r="Y107" i="48"/>
  <c r="AA107" i="48"/>
  <c r="AB107" i="48"/>
  <c r="AC107" i="48"/>
  <c r="B108" i="48"/>
  <c r="C108" i="48"/>
  <c r="E108" i="48"/>
  <c r="G108" i="48"/>
  <c r="AF108" i="48" s="1"/>
  <c r="K108" i="48"/>
  <c r="P108" i="48"/>
  <c r="W108" i="48"/>
  <c r="Y108" i="48"/>
  <c r="AA108" i="48"/>
  <c r="AB108" i="48"/>
  <c r="AC108" i="48"/>
  <c r="B110" i="48"/>
  <c r="C110" i="48"/>
  <c r="E110" i="48"/>
  <c r="G110" i="48"/>
  <c r="AF110" i="48" s="1"/>
  <c r="K110" i="48"/>
  <c r="P110" i="48"/>
  <c r="W110" i="48"/>
  <c r="Y110" i="48"/>
  <c r="AA110" i="48"/>
  <c r="AB110" i="48"/>
  <c r="AC110" i="48"/>
  <c r="B111" i="48"/>
  <c r="C111" i="48"/>
  <c r="E111" i="48"/>
  <c r="G111" i="48"/>
  <c r="AF111" i="48" s="1"/>
  <c r="K111" i="48"/>
  <c r="P111" i="48"/>
  <c r="W111" i="48"/>
  <c r="Y111" i="48"/>
  <c r="AA111" i="48"/>
  <c r="AB111" i="48"/>
  <c r="AC111" i="48"/>
  <c r="B112" i="48"/>
  <c r="C112" i="48"/>
  <c r="E112" i="48"/>
  <c r="G112" i="48"/>
  <c r="AF112" i="48" s="1"/>
  <c r="K112" i="48"/>
  <c r="P112" i="48"/>
  <c r="W112" i="48"/>
  <c r="Y112" i="48"/>
  <c r="AA112" i="48"/>
  <c r="AB112" i="48"/>
  <c r="AC112" i="48"/>
  <c r="B113" i="48"/>
  <c r="C113" i="48"/>
  <c r="E113" i="48"/>
  <c r="G113" i="48"/>
  <c r="AF113" i="48" s="1"/>
  <c r="J96" i="48"/>
  <c r="K113" i="48"/>
  <c r="P113" i="48"/>
  <c r="W113" i="48"/>
  <c r="Y113" i="48"/>
  <c r="AA113" i="48"/>
  <c r="AB113" i="48"/>
  <c r="AC113" i="48"/>
  <c r="B114" i="48"/>
  <c r="C114" i="48"/>
  <c r="E114" i="48"/>
  <c r="G114" i="48"/>
  <c r="AF114" i="48" s="1"/>
  <c r="K114" i="48"/>
  <c r="P114" i="48"/>
  <c r="W114" i="48"/>
  <c r="Y114" i="48"/>
  <c r="AA114" i="48"/>
  <c r="AB114" i="48"/>
  <c r="AC114" i="48"/>
  <c r="B115" i="48"/>
  <c r="C115" i="48"/>
  <c r="E115" i="48"/>
  <c r="G115" i="48"/>
  <c r="AF115" i="48" s="1"/>
  <c r="J98" i="48"/>
  <c r="K115" i="48"/>
  <c r="P115" i="48"/>
  <c r="W115" i="48"/>
  <c r="Y115" i="48"/>
  <c r="AA115" i="48"/>
  <c r="AB115" i="48"/>
  <c r="AC115" i="48"/>
  <c r="B116" i="48"/>
  <c r="C116" i="48"/>
  <c r="E116" i="48"/>
  <c r="G116" i="48"/>
  <c r="AF116" i="48" s="1"/>
  <c r="J99" i="48"/>
  <c r="K116" i="48"/>
  <c r="P116" i="48"/>
  <c r="W116" i="48"/>
  <c r="Y116" i="48"/>
  <c r="AA116" i="48"/>
  <c r="AB116" i="48"/>
  <c r="AC116" i="48"/>
  <c r="B117" i="48"/>
  <c r="C117" i="48"/>
  <c r="E117" i="48"/>
  <c r="G117" i="48"/>
  <c r="AF117" i="48" s="1"/>
  <c r="J100" i="48"/>
  <c r="K117" i="48"/>
  <c r="P117" i="48"/>
  <c r="W117" i="48"/>
  <c r="Y117" i="48"/>
  <c r="AA117" i="48"/>
  <c r="AB117" i="48"/>
  <c r="AC117" i="48"/>
  <c r="B118" i="48"/>
  <c r="C118" i="48"/>
  <c r="E118" i="48"/>
  <c r="G118" i="48"/>
  <c r="AF118" i="48" s="1"/>
  <c r="K118" i="48"/>
  <c r="P118" i="48"/>
  <c r="W118" i="48"/>
  <c r="Y118" i="48"/>
  <c r="AA118" i="48"/>
  <c r="AB118" i="48"/>
  <c r="AC118" i="48"/>
  <c r="B119" i="48"/>
  <c r="C119" i="48"/>
  <c r="E119" i="48"/>
  <c r="G119" i="48"/>
  <c r="AF119" i="48" s="1"/>
  <c r="J102" i="48"/>
  <c r="K119" i="48"/>
  <c r="P119" i="48"/>
  <c r="W119" i="48"/>
  <c r="Y119" i="48"/>
  <c r="AA119" i="48"/>
  <c r="AB119" i="48"/>
  <c r="AC119" i="48"/>
  <c r="B120" i="48"/>
  <c r="C120" i="48"/>
  <c r="E120" i="48"/>
  <c r="G120" i="48"/>
  <c r="AF120" i="48" s="1"/>
  <c r="K120" i="48"/>
  <c r="P120" i="48"/>
  <c r="W120" i="48"/>
  <c r="Y120" i="48"/>
  <c r="AA120" i="48"/>
  <c r="AB120" i="48"/>
  <c r="AC120" i="48"/>
  <c r="B121" i="48"/>
  <c r="C121" i="48"/>
  <c r="E121" i="48"/>
  <c r="G121" i="48"/>
  <c r="AF121" i="48" s="1"/>
  <c r="K121" i="48"/>
  <c r="P121" i="48"/>
  <c r="W121" i="48"/>
  <c r="Y121" i="48"/>
  <c r="AA121" i="48"/>
  <c r="AB121" i="48"/>
  <c r="AC121" i="48"/>
  <c r="B122" i="48"/>
  <c r="C122" i="48"/>
  <c r="E122" i="48"/>
  <c r="G122" i="48"/>
  <c r="AF122" i="48" s="1"/>
  <c r="K122" i="48"/>
  <c r="P122" i="48"/>
  <c r="W122" i="48"/>
  <c r="Y122" i="48"/>
  <c r="AA122" i="48"/>
  <c r="AB122" i="48"/>
  <c r="AC122" i="48"/>
  <c r="B123" i="48"/>
  <c r="C123" i="48"/>
  <c r="E123" i="48"/>
  <c r="G123" i="48"/>
  <c r="AF123" i="48" s="1"/>
  <c r="K123" i="48"/>
  <c r="P123" i="48"/>
  <c r="W123" i="48"/>
  <c r="Y123" i="48"/>
  <c r="AA123" i="48"/>
  <c r="AB123" i="48"/>
  <c r="AC123" i="48"/>
  <c r="B124" i="48"/>
  <c r="C124" i="48"/>
  <c r="E124" i="48"/>
  <c r="G124" i="48"/>
  <c r="AF124" i="48" s="1"/>
  <c r="K124" i="48"/>
  <c r="P124" i="48"/>
  <c r="W124" i="48"/>
  <c r="Y124" i="48"/>
  <c r="AA124" i="48"/>
  <c r="AB124" i="48"/>
  <c r="AC124" i="48"/>
  <c r="B126" i="48"/>
  <c r="C126" i="48"/>
  <c r="E126" i="48"/>
  <c r="G126" i="48"/>
  <c r="AF126" i="48" s="1"/>
  <c r="K126" i="48"/>
  <c r="P126" i="48"/>
  <c r="W126" i="48"/>
  <c r="Y126" i="48"/>
  <c r="AA126" i="48"/>
  <c r="AB126" i="48"/>
  <c r="AC126" i="48"/>
  <c r="B127" i="48"/>
  <c r="C127" i="48"/>
  <c r="E127" i="48"/>
  <c r="G127" i="48"/>
  <c r="AF127" i="48" s="1"/>
  <c r="J110" i="48"/>
  <c r="K127" i="48"/>
  <c r="P127" i="48"/>
  <c r="W127" i="48"/>
  <c r="Y127" i="48"/>
  <c r="AA127" i="48"/>
  <c r="AB127" i="48"/>
  <c r="AC127" i="48"/>
  <c r="B128" i="48"/>
  <c r="C128" i="48"/>
  <c r="E128" i="48"/>
  <c r="G128" i="48"/>
  <c r="AF128" i="48" s="1"/>
  <c r="K128" i="48"/>
  <c r="P128" i="48"/>
  <c r="W128" i="48"/>
  <c r="Y128" i="48"/>
  <c r="AA128" i="48"/>
  <c r="AB128" i="48"/>
  <c r="AC128" i="48"/>
  <c r="B129" i="48"/>
  <c r="C129" i="48"/>
  <c r="E129" i="48"/>
  <c r="G129" i="48"/>
  <c r="AF129" i="48" s="1"/>
  <c r="J112" i="48"/>
  <c r="K129" i="48"/>
  <c r="P129" i="48"/>
  <c r="W129" i="48"/>
  <c r="Y129" i="48"/>
  <c r="AA129" i="48"/>
  <c r="AB129" i="48"/>
  <c r="AC129" i="48"/>
  <c r="B130" i="48"/>
  <c r="C130" i="48"/>
  <c r="E130" i="48"/>
  <c r="G130" i="48"/>
  <c r="AF130" i="48" s="1"/>
  <c r="K130" i="48"/>
  <c r="P130" i="48"/>
  <c r="N498" i="62" s="1"/>
  <c r="W130" i="48"/>
  <c r="Y130" i="48"/>
  <c r="AA130" i="48"/>
  <c r="AB130" i="48"/>
  <c r="AC130" i="48"/>
  <c r="B131" i="48"/>
  <c r="C131" i="48"/>
  <c r="E131" i="48"/>
  <c r="G131" i="48"/>
  <c r="AF131" i="48" s="1"/>
  <c r="K131" i="48"/>
  <c r="P131" i="48"/>
  <c r="W131" i="48"/>
  <c r="Y131" i="48"/>
  <c r="AA131" i="48"/>
  <c r="AB131" i="48"/>
  <c r="AC131" i="48"/>
  <c r="B132" i="48"/>
  <c r="C132" i="48"/>
  <c r="E132" i="48"/>
  <c r="G132" i="48"/>
  <c r="AF132" i="48" s="1"/>
  <c r="K132" i="48"/>
  <c r="P132" i="48"/>
  <c r="W132" i="48"/>
  <c r="Y132" i="48"/>
  <c r="AA132" i="48"/>
  <c r="AB132" i="48"/>
  <c r="AC132" i="48"/>
  <c r="B133" i="48"/>
  <c r="C133" i="48"/>
  <c r="E133" i="48"/>
  <c r="G133" i="48"/>
  <c r="AF133" i="48" s="1"/>
  <c r="K133" i="48"/>
  <c r="P133" i="48"/>
  <c r="W133" i="48"/>
  <c r="Y133" i="48"/>
  <c r="AA133" i="48"/>
  <c r="AB133" i="48"/>
  <c r="AC133" i="48"/>
  <c r="B134" i="48"/>
  <c r="C134" i="48"/>
  <c r="E134" i="48"/>
  <c r="G134" i="48"/>
  <c r="AF134" i="48" s="1"/>
  <c r="J117" i="48"/>
  <c r="K134" i="48"/>
  <c r="P134" i="48"/>
  <c r="W134" i="48"/>
  <c r="Y134" i="48"/>
  <c r="AA134" i="48"/>
  <c r="AB134" i="48"/>
  <c r="AC134" i="48"/>
  <c r="B135" i="48"/>
  <c r="C135" i="48"/>
  <c r="E135" i="48"/>
  <c r="G135" i="48"/>
  <c r="AF135" i="48" s="1"/>
  <c r="K135" i="48"/>
  <c r="P135" i="48"/>
  <c r="W135" i="48"/>
  <c r="Y135" i="48"/>
  <c r="AA135" i="48"/>
  <c r="AB135" i="48"/>
  <c r="AC135" i="48"/>
  <c r="B136" i="48"/>
  <c r="C136" i="48"/>
  <c r="E136" i="48"/>
  <c r="G136" i="48"/>
  <c r="AF136" i="48" s="1"/>
  <c r="K136" i="48"/>
  <c r="P136" i="48"/>
  <c r="W136" i="48"/>
  <c r="Y136" i="48"/>
  <c r="AA136" i="48"/>
  <c r="AB136" i="48"/>
  <c r="AC136" i="48"/>
  <c r="B137" i="48"/>
  <c r="C137" i="48"/>
  <c r="E137" i="48"/>
  <c r="G137" i="48"/>
  <c r="AF137" i="48" s="1"/>
  <c r="K137" i="48"/>
  <c r="P137" i="48"/>
  <c r="W137" i="48"/>
  <c r="Y137" i="48"/>
  <c r="AA137" i="48"/>
  <c r="AB137" i="48"/>
  <c r="AC137" i="48"/>
  <c r="B138" i="48"/>
  <c r="C138" i="48"/>
  <c r="E138" i="48"/>
  <c r="G138" i="48"/>
  <c r="AF138" i="48" s="1"/>
  <c r="K138" i="48"/>
  <c r="P138" i="48"/>
  <c r="W138" i="48"/>
  <c r="Y138" i="48"/>
  <c r="AA138" i="48"/>
  <c r="AB138" i="48"/>
  <c r="AC138" i="48"/>
  <c r="B139" i="48"/>
  <c r="C139" i="48"/>
  <c r="E139" i="48"/>
  <c r="G139" i="48"/>
  <c r="AF139" i="48" s="1"/>
  <c r="K139" i="48"/>
  <c r="P139" i="48"/>
  <c r="W139" i="48"/>
  <c r="Y139" i="48"/>
  <c r="AA139" i="48"/>
  <c r="AB139" i="48"/>
  <c r="AC139" i="48"/>
  <c r="B140" i="48"/>
  <c r="C140" i="48"/>
  <c r="E140" i="48"/>
  <c r="G140" i="48"/>
  <c r="AF140" i="48" s="1"/>
  <c r="K140" i="48"/>
  <c r="P140" i="48"/>
  <c r="W140" i="48"/>
  <c r="Y140" i="48"/>
  <c r="AA140" i="48"/>
  <c r="AB140" i="48"/>
  <c r="AC140" i="48"/>
  <c r="B142" i="48"/>
  <c r="C142" i="48"/>
  <c r="E142" i="48"/>
  <c r="G142" i="48"/>
  <c r="AF142" i="48" s="1"/>
  <c r="K142" i="48"/>
  <c r="P142" i="48"/>
  <c r="W142" i="48"/>
  <c r="Y142" i="48"/>
  <c r="AA142" i="48"/>
  <c r="AB142" i="48"/>
  <c r="AC142" i="48"/>
  <c r="B143" i="48"/>
  <c r="C143" i="48"/>
  <c r="E143" i="48"/>
  <c r="G143" i="48"/>
  <c r="AF143" i="48" s="1"/>
  <c r="K143" i="48"/>
  <c r="P143" i="48"/>
  <c r="N147" i="60" s="1"/>
  <c r="W143" i="48"/>
  <c r="Y143" i="48"/>
  <c r="AA143" i="48"/>
  <c r="AB143" i="48"/>
  <c r="AC143" i="48"/>
  <c r="B144" i="48"/>
  <c r="C144" i="48"/>
  <c r="E144" i="48"/>
  <c r="G144" i="48"/>
  <c r="AF144" i="48" s="1"/>
  <c r="K144" i="48"/>
  <c r="P144" i="48"/>
  <c r="W144" i="48"/>
  <c r="Y144" i="48"/>
  <c r="AA144" i="48"/>
  <c r="AB144" i="48"/>
  <c r="AC144" i="48"/>
  <c r="B145" i="48"/>
  <c r="C145" i="48"/>
  <c r="E145" i="48"/>
  <c r="G145" i="48"/>
  <c r="AF145" i="48" s="1"/>
  <c r="K145" i="48"/>
  <c r="P145" i="48"/>
  <c r="W145" i="48"/>
  <c r="Y145" i="48"/>
  <c r="AA145" i="48"/>
  <c r="AB145" i="48"/>
  <c r="AC145" i="48"/>
  <c r="B146" i="48"/>
  <c r="C146" i="48"/>
  <c r="E146" i="48"/>
  <c r="G146" i="48"/>
  <c r="AF146" i="48" s="1"/>
  <c r="K146" i="48"/>
  <c r="P146" i="48"/>
  <c r="W146" i="48"/>
  <c r="Y146" i="48"/>
  <c r="AA146" i="48"/>
  <c r="AB146" i="48"/>
  <c r="AC146" i="48"/>
  <c r="B147" i="48"/>
  <c r="C147" i="48"/>
  <c r="E147" i="48"/>
  <c r="G147" i="48"/>
  <c r="AF147" i="48" s="1"/>
  <c r="K147" i="48"/>
  <c r="P147" i="48"/>
  <c r="W147" i="48"/>
  <c r="Y147" i="48"/>
  <c r="AA147" i="48"/>
  <c r="AB147" i="48"/>
  <c r="AC147" i="48"/>
  <c r="B148" i="48"/>
  <c r="C148" i="48"/>
  <c r="E148" i="48"/>
  <c r="G148" i="48"/>
  <c r="AF148" i="48" s="1"/>
  <c r="K148" i="48"/>
  <c r="P148" i="48"/>
  <c r="W148" i="48"/>
  <c r="Y148" i="48"/>
  <c r="AA148" i="48"/>
  <c r="AB148" i="48"/>
  <c r="AC148" i="48"/>
  <c r="B149" i="48"/>
  <c r="C149" i="48"/>
  <c r="E149" i="48"/>
  <c r="G149" i="48"/>
  <c r="AF149" i="48" s="1"/>
  <c r="K149" i="48"/>
  <c r="P149" i="48"/>
  <c r="W149" i="48"/>
  <c r="Y149" i="48"/>
  <c r="AA149" i="48"/>
  <c r="AB149" i="48"/>
  <c r="AC149" i="48"/>
  <c r="B150" i="48"/>
  <c r="C150" i="48"/>
  <c r="E150" i="48"/>
  <c r="G150" i="48"/>
  <c r="AF150" i="48" s="1"/>
  <c r="K150" i="48"/>
  <c r="P150" i="48"/>
  <c r="W150" i="48"/>
  <c r="Y150" i="48"/>
  <c r="AA150" i="48"/>
  <c r="AB150" i="48"/>
  <c r="AC150" i="48"/>
  <c r="B151" i="48"/>
  <c r="C151" i="48"/>
  <c r="E151" i="48"/>
  <c r="G151" i="48"/>
  <c r="AF151" i="48" s="1"/>
  <c r="K151" i="48"/>
  <c r="P151" i="48"/>
  <c r="W151" i="48"/>
  <c r="Y151" i="48"/>
  <c r="AA151" i="48"/>
  <c r="AB151" i="48"/>
  <c r="AC151" i="48"/>
  <c r="B152" i="48"/>
  <c r="C152" i="48"/>
  <c r="E152" i="48"/>
  <c r="G152" i="48"/>
  <c r="AF152" i="48" s="1"/>
  <c r="K152" i="48"/>
  <c r="P152" i="48"/>
  <c r="W152" i="48"/>
  <c r="Y152" i="48"/>
  <c r="AA152" i="48"/>
  <c r="AB152" i="48"/>
  <c r="AC152" i="48"/>
  <c r="B153" i="48"/>
  <c r="C153" i="48"/>
  <c r="E153" i="48"/>
  <c r="G153" i="48"/>
  <c r="AF153" i="48" s="1"/>
  <c r="K153" i="48"/>
  <c r="P153" i="48"/>
  <c r="W153" i="48"/>
  <c r="X136" i="48" s="1"/>
  <c r="Y153" i="48"/>
  <c r="AA153" i="48"/>
  <c r="AB153" i="48"/>
  <c r="AC153" i="48"/>
  <c r="B154" i="48"/>
  <c r="C154" i="48"/>
  <c r="E154" i="48"/>
  <c r="G154" i="48"/>
  <c r="AF154" i="48" s="1"/>
  <c r="K154" i="48"/>
  <c r="P154" i="48"/>
  <c r="W154" i="48"/>
  <c r="Y154" i="48"/>
  <c r="AA154" i="48"/>
  <c r="AB154" i="48"/>
  <c r="AC154" i="48"/>
  <c r="B155" i="48"/>
  <c r="C155" i="48"/>
  <c r="E155" i="48"/>
  <c r="G155" i="48"/>
  <c r="AF155" i="48" s="1"/>
  <c r="J138" i="48"/>
  <c r="K155" i="48"/>
  <c r="P155" i="48"/>
  <c r="W155" i="48"/>
  <c r="Y155" i="48"/>
  <c r="AA155" i="48"/>
  <c r="AB155" i="48"/>
  <c r="AC155" i="48"/>
  <c r="B156" i="48"/>
  <c r="C156" i="48"/>
  <c r="E156" i="48"/>
  <c r="G156" i="48"/>
  <c r="AF156" i="48" s="1"/>
  <c r="J139" i="48"/>
  <c r="K156" i="48"/>
  <c r="P156" i="48"/>
  <c r="W156" i="48"/>
  <c r="Y156" i="48"/>
  <c r="AA156" i="48"/>
  <c r="AB156" i="48"/>
  <c r="AC156" i="48"/>
  <c r="N162" i="60"/>
  <c r="N177" i="60"/>
  <c r="N192" i="60"/>
  <c r="N207" i="60"/>
  <c r="N222" i="60"/>
  <c r="N238" i="60"/>
  <c r="N269" i="60"/>
  <c r="N284" i="60"/>
  <c r="AC28" i="48"/>
  <c r="AB28" i="48"/>
  <c r="AA28" i="48"/>
  <c r="Y28" i="48"/>
  <c r="W28" i="48"/>
  <c r="P28" i="48"/>
  <c r="K28" i="48"/>
  <c r="G28" i="48"/>
  <c r="E28" i="48"/>
  <c r="C28" i="48"/>
  <c r="D28" i="48" s="1"/>
  <c r="B28" i="48"/>
  <c r="B11" i="48"/>
  <c r="C11" i="48"/>
  <c r="D11" i="48" s="1"/>
  <c r="E11" i="48"/>
  <c r="G11" i="48"/>
  <c r="K11" i="48"/>
  <c r="Y11" i="48"/>
  <c r="AA11" i="48"/>
  <c r="AB11" i="48"/>
  <c r="AC11" i="48"/>
  <c r="B12" i="48"/>
  <c r="C12" i="48"/>
  <c r="D12" i="48" s="1"/>
  <c r="E12" i="48"/>
  <c r="G12" i="48"/>
  <c r="K12" i="48"/>
  <c r="Y12" i="48"/>
  <c r="AA12" i="48"/>
  <c r="AB12" i="48"/>
  <c r="AC12" i="48"/>
  <c r="B13" i="48"/>
  <c r="C13" i="48"/>
  <c r="D13" i="48" s="1"/>
  <c r="E13" i="48"/>
  <c r="G13" i="48"/>
  <c r="K13" i="48"/>
  <c r="Y13" i="48"/>
  <c r="AA13" i="48"/>
  <c r="AB13" i="48"/>
  <c r="AC13" i="48"/>
  <c r="B14" i="48"/>
  <c r="C14" i="48"/>
  <c r="D14" i="48" s="1"/>
  <c r="E14" i="48"/>
  <c r="G14" i="48"/>
  <c r="K14" i="48"/>
  <c r="Y14" i="48"/>
  <c r="AA14" i="48"/>
  <c r="AB14" i="48"/>
  <c r="AC14" i="48"/>
  <c r="B15" i="48"/>
  <c r="C15" i="48"/>
  <c r="D15" i="48" s="1"/>
  <c r="E15" i="48"/>
  <c r="G15" i="48"/>
  <c r="K15" i="48"/>
  <c r="Y15" i="48"/>
  <c r="AA15" i="48"/>
  <c r="AB15" i="48"/>
  <c r="AC15" i="48"/>
  <c r="B16" i="48"/>
  <c r="C16" i="48"/>
  <c r="D16" i="48" s="1"/>
  <c r="E16" i="48"/>
  <c r="G16" i="48"/>
  <c r="K16" i="48"/>
  <c r="Y16" i="48"/>
  <c r="AA16" i="48"/>
  <c r="AB16" i="48"/>
  <c r="AC16" i="48"/>
  <c r="B17" i="48"/>
  <c r="C17" i="48"/>
  <c r="D17" i="48" s="1"/>
  <c r="D69" i="48" s="1"/>
  <c r="D85" i="48" s="1"/>
  <c r="D101" i="48" s="1"/>
  <c r="D117" i="48" s="1"/>
  <c r="D133" i="48" s="1"/>
  <c r="D149" i="48" s="1"/>
  <c r="E17" i="48"/>
  <c r="G17" i="48"/>
  <c r="P200" i="62" s="1"/>
  <c r="K17" i="48"/>
  <c r="Y17" i="48"/>
  <c r="AA17" i="48"/>
  <c r="AB17" i="48"/>
  <c r="AC17" i="48"/>
  <c r="B18" i="48"/>
  <c r="C18" i="48"/>
  <c r="D18" i="48" s="1"/>
  <c r="E18" i="48"/>
  <c r="G18" i="48"/>
  <c r="K18" i="48"/>
  <c r="Y18" i="48"/>
  <c r="AA18" i="48"/>
  <c r="AB18" i="48"/>
  <c r="AC18" i="48"/>
  <c r="B19" i="48"/>
  <c r="C19" i="48"/>
  <c r="D19" i="48" s="1"/>
  <c r="E19" i="48"/>
  <c r="G19" i="48"/>
  <c r="K19" i="48"/>
  <c r="Y19" i="48"/>
  <c r="AA19" i="48"/>
  <c r="AB19" i="48"/>
  <c r="AC19" i="48"/>
  <c r="B20" i="48"/>
  <c r="C20" i="48"/>
  <c r="D20" i="48" s="1"/>
  <c r="E20" i="48"/>
  <c r="G20" i="48"/>
  <c r="P281" i="62" s="1"/>
  <c r="K20" i="48"/>
  <c r="Y20" i="48"/>
  <c r="AA20" i="48"/>
  <c r="AB20" i="48"/>
  <c r="AC20" i="48"/>
  <c r="B21" i="48"/>
  <c r="C21" i="48"/>
  <c r="D21" i="48" s="1"/>
  <c r="E21" i="48"/>
  <c r="AH21" i="48" s="1"/>
  <c r="G21" i="48"/>
  <c r="K21" i="48"/>
  <c r="Y21" i="48"/>
  <c r="AA21" i="48"/>
  <c r="AB21" i="48"/>
  <c r="AC21" i="48"/>
  <c r="B22" i="48"/>
  <c r="C22" i="48"/>
  <c r="D22" i="48" s="1"/>
  <c r="E22" i="48"/>
  <c r="AH22" i="48" s="1"/>
  <c r="G22" i="48"/>
  <c r="K22" i="48"/>
  <c r="Y22" i="48"/>
  <c r="AA22" i="48"/>
  <c r="AB22" i="48"/>
  <c r="AC22" i="48"/>
  <c r="B23" i="48"/>
  <c r="C23" i="48"/>
  <c r="D23" i="48" s="1"/>
  <c r="E23" i="48"/>
  <c r="AH23" i="48" s="1"/>
  <c r="G23" i="48"/>
  <c r="K23" i="48"/>
  <c r="Y23" i="48"/>
  <c r="AA23" i="48"/>
  <c r="AB23" i="48"/>
  <c r="AC23" i="48"/>
  <c r="AC10" i="48"/>
  <c r="AB10" i="48"/>
  <c r="AA10" i="48"/>
  <c r="Y10" i="48"/>
  <c r="K10" i="48"/>
  <c r="G10" i="48"/>
  <c r="AF10" i="48" s="1"/>
  <c r="E10" i="48"/>
  <c r="C10" i="48"/>
  <c r="D10" i="48" s="1"/>
  <c r="B10" i="48"/>
  <c r="J2" i="46"/>
  <c r="B39" i="46"/>
  <c r="C39" i="46"/>
  <c r="D39" i="46" s="1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B58" i="46"/>
  <c r="C58" i="46"/>
  <c r="D58" i="46" s="1"/>
  <c r="B59" i="46"/>
  <c r="C59" i="46"/>
  <c r="D59" i="46" s="1"/>
  <c r="L10" i="49" l="1"/>
  <c r="L18" i="49"/>
  <c r="U18" i="49"/>
  <c r="AH19" i="48"/>
  <c r="L11" i="49"/>
  <c r="AC39" i="49"/>
  <c r="U16" i="49"/>
  <c r="U13" i="49"/>
  <c r="L12" i="49"/>
  <c r="U17" i="49"/>
  <c r="AC29" i="49"/>
  <c r="L16" i="49"/>
  <c r="U10" i="49"/>
  <c r="AH16" i="48"/>
  <c r="AC40" i="49"/>
  <c r="U11" i="49"/>
  <c r="U15" i="49"/>
  <c r="AH18" i="48"/>
  <c r="L17" i="49"/>
  <c r="AC35" i="49"/>
  <c r="U14" i="49"/>
  <c r="L13" i="49"/>
  <c r="AC32" i="49"/>
  <c r="AC30" i="49"/>
  <c r="AC33" i="49"/>
  <c r="L14" i="49"/>
  <c r="AC37" i="49"/>
  <c r="AC36" i="49"/>
  <c r="AC27" i="49"/>
  <c r="AC28" i="49"/>
  <c r="U12" i="49"/>
  <c r="D73" i="48"/>
  <c r="D89" i="48" s="1"/>
  <c r="D105" i="48" s="1"/>
  <c r="D121" i="48" s="1"/>
  <c r="D137" i="48" s="1"/>
  <c r="D153" i="48" s="1"/>
  <c r="D75" i="48"/>
  <c r="D91" i="48" s="1"/>
  <c r="D107" i="48" s="1"/>
  <c r="D123" i="48" s="1"/>
  <c r="D139" i="48" s="1"/>
  <c r="D155" i="48" s="1"/>
  <c r="D67" i="48"/>
  <c r="D68" i="48"/>
  <c r="D71" i="48"/>
  <c r="D87" i="48" s="1"/>
  <c r="D103" i="48" s="1"/>
  <c r="D119" i="48" s="1"/>
  <c r="D135" i="48" s="1"/>
  <c r="D151" i="48" s="1"/>
  <c r="D63" i="48"/>
  <c r="D79" i="48" s="1"/>
  <c r="D95" i="48" s="1"/>
  <c r="D111" i="48" s="1"/>
  <c r="D127" i="48" s="1"/>
  <c r="D143" i="48" s="1"/>
  <c r="D72" i="48"/>
  <c r="D88" i="48" s="1"/>
  <c r="D104" i="48" s="1"/>
  <c r="D120" i="48" s="1"/>
  <c r="D136" i="48" s="1"/>
  <c r="D152" i="48" s="1"/>
  <c r="N23" i="48"/>
  <c r="AF23" i="48"/>
  <c r="N15" i="48"/>
  <c r="AF15" i="48"/>
  <c r="N22" i="48"/>
  <c r="AF22" i="48"/>
  <c r="N14" i="48"/>
  <c r="AF14" i="48"/>
  <c r="N21" i="48"/>
  <c r="AF21" i="48"/>
  <c r="N13" i="48"/>
  <c r="AF13" i="48"/>
  <c r="N41" i="48"/>
  <c r="AF41" i="48"/>
  <c r="N39" i="48"/>
  <c r="AF39" i="48"/>
  <c r="N37" i="48"/>
  <c r="AF37" i="48"/>
  <c r="N35" i="48"/>
  <c r="AF35" i="48"/>
  <c r="N33" i="48"/>
  <c r="AF33" i="48"/>
  <c r="N31" i="48"/>
  <c r="AF31" i="48"/>
  <c r="N29" i="48"/>
  <c r="AF29" i="48"/>
  <c r="N16" i="48"/>
  <c r="AF16" i="48"/>
  <c r="N20" i="48"/>
  <c r="AF20" i="48"/>
  <c r="N12" i="48"/>
  <c r="AF12" i="48"/>
  <c r="N28" i="48"/>
  <c r="AF28" i="48"/>
  <c r="N19" i="48"/>
  <c r="AF19" i="48"/>
  <c r="N11" i="48"/>
  <c r="AF11" i="48"/>
  <c r="N18" i="48"/>
  <c r="AF18" i="48"/>
  <c r="N17" i="48"/>
  <c r="AF17" i="48"/>
  <c r="N40" i="48"/>
  <c r="AF40" i="48"/>
  <c r="N38" i="48"/>
  <c r="AF38" i="48"/>
  <c r="N36" i="48"/>
  <c r="AF36" i="48"/>
  <c r="N34" i="48"/>
  <c r="AF34" i="48"/>
  <c r="N32" i="48"/>
  <c r="AF32" i="48"/>
  <c r="N30" i="48"/>
  <c r="AF30" i="48"/>
  <c r="AH10" i="48"/>
  <c r="AH20" i="48"/>
  <c r="AH14" i="48"/>
  <c r="AH12" i="48"/>
  <c r="AH17" i="48"/>
  <c r="AH15" i="48"/>
  <c r="AH13" i="48"/>
  <c r="AH11" i="48"/>
  <c r="X97" i="48"/>
  <c r="X112" i="48"/>
  <c r="X66" i="48"/>
  <c r="L10" i="48"/>
  <c r="P10" i="48"/>
  <c r="AP10" i="48" s="1"/>
  <c r="AQ10" i="48" s="1"/>
  <c r="AR10" i="48" s="1"/>
  <c r="AS10" i="48" s="1"/>
  <c r="AT10" i="48" s="1"/>
  <c r="AU10" i="48" s="1"/>
  <c r="AV10" i="48" s="1"/>
  <c r="AW10" i="48" s="1"/>
  <c r="AX10" i="48" s="1"/>
  <c r="AY10" i="48" s="1"/>
  <c r="AZ10" i="48" s="1"/>
  <c r="BA10" i="48" s="1"/>
  <c r="AQ13" i="78" s="1"/>
  <c r="W10" i="48"/>
  <c r="X10" i="48" s="1"/>
  <c r="W13" i="48"/>
  <c r="X13" i="48" s="1"/>
  <c r="P13" i="48"/>
  <c r="AP13" i="48" s="1"/>
  <c r="AQ13" i="48" s="1"/>
  <c r="AR13" i="48" s="1"/>
  <c r="AS13" i="48" s="1"/>
  <c r="AT13" i="48" s="1"/>
  <c r="AU13" i="48" s="1"/>
  <c r="AV13" i="48" s="1"/>
  <c r="AW13" i="48" s="1"/>
  <c r="AX13" i="48" s="1"/>
  <c r="AY13" i="48" s="1"/>
  <c r="AZ13" i="48" s="1"/>
  <c r="BA13" i="48" s="1"/>
  <c r="P22" i="48"/>
  <c r="W22" i="48"/>
  <c r="Q22" i="48"/>
  <c r="X22" i="48"/>
  <c r="W20" i="48"/>
  <c r="X20" i="48" s="1"/>
  <c r="P20" i="48"/>
  <c r="Q20" i="48" s="1"/>
  <c r="P18" i="48"/>
  <c r="Q18" i="48" s="1"/>
  <c r="W18" i="48"/>
  <c r="X18" i="48" s="1"/>
  <c r="W11" i="48"/>
  <c r="X11" i="48" s="1"/>
  <c r="P11" i="48"/>
  <c r="AP11" i="48" s="1"/>
  <c r="AQ11" i="48" s="1"/>
  <c r="AR11" i="48" s="1"/>
  <c r="AS11" i="48" s="1"/>
  <c r="AT11" i="48" s="1"/>
  <c r="AU11" i="48" s="1"/>
  <c r="AV11" i="48" s="1"/>
  <c r="AW11" i="48" s="1"/>
  <c r="AX11" i="48" s="1"/>
  <c r="AY11" i="48" s="1"/>
  <c r="AZ11" i="48" s="1"/>
  <c r="BA11" i="48" s="1"/>
  <c r="P16" i="48"/>
  <c r="AP16" i="48" s="1"/>
  <c r="AQ16" i="48" s="1"/>
  <c r="AR16" i="48" s="1"/>
  <c r="AS16" i="48" s="1"/>
  <c r="AT16" i="48" s="1"/>
  <c r="AU16" i="48" s="1"/>
  <c r="AV16" i="48" s="1"/>
  <c r="AW16" i="48" s="1"/>
  <c r="AX16" i="48" s="1"/>
  <c r="AY16" i="48" s="1"/>
  <c r="AZ16" i="48" s="1"/>
  <c r="BA16" i="48" s="1"/>
  <c r="W16" i="48"/>
  <c r="X16" i="48" s="1"/>
  <c r="P14" i="48"/>
  <c r="AP14" i="48" s="1"/>
  <c r="AQ14" i="48" s="1"/>
  <c r="AR14" i="48" s="1"/>
  <c r="AS14" i="48" s="1"/>
  <c r="AT14" i="48" s="1"/>
  <c r="AU14" i="48" s="1"/>
  <c r="AV14" i="48" s="1"/>
  <c r="AW14" i="48" s="1"/>
  <c r="AX14" i="48" s="1"/>
  <c r="AY14" i="48" s="1"/>
  <c r="AZ14" i="48" s="1"/>
  <c r="BA14" i="48" s="1"/>
  <c r="W14" i="48"/>
  <c r="X14" i="48" s="1"/>
  <c r="W12" i="48"/>
  <c r="X12" i="48" s="1"/>
  <c r="P12" i="48"/>
  <c r="Q12" i="48" s="1"/>
  <c r="Q23" i="48"/>
  <c r="P23" i="48"/>
  <c r="W23" i="48"/>
  <c r="X23" i="48"/>
  <c r="Q21" i="48"/>
  <c r="W21" i="48"/>
  <c r="X21" i="48"/>
  <c r="P21" i="48"/>
  <c r="P19" i="48"/>
  <c r="Q19" i="48" s="1"/>
  <c r="W19" i="48"/>
  <c r="X19" i="48" s="1"/>
  <c r="P17" i="48"/>
  <c r="N117" i="60" s="1"/>
  <c r="W17" i="48"/>
  <c r="X17" i="48" s="1"/>
  <c r="P15" i="48"/>
  <c r="N146" i="62" s="1"/>
  <c r="W15" i="48"/>
  <c r="X15" i="48" s="1"/>
  <c r="X105" i="48"/>
  <c r="X124" i="48"/>
  <c r="X101" i="48"/>
  <c r="X57" i="48"/>
  <c r="X88" i="48"/>
  <c r="X138" i="48"/>
  <c r="X96" i="48"/>
  <c r="X100" i="48"/>
  <c r="X73" i="48"/>
  <c r="X59" i="48"/>
  <c r="AC18" i="49"/>
  <c r="AC13" i="49"/>
  <c r="AC12" i="49"/>
  <c r="AC15" i="49"/>
  <c r="L15" i="49"/>
  <c r="AC16" i="49"/>
  <c r="N254" i="60"/>
  <c r="X110" i="48"/>
  <c r="AC17" i="49"/>
  <c r="AC11" i="49"/>
  <c r="AC20" i="49"/>
  <c r="AC38" i="49"/>
  <c r="AC31" i="49"/>
  <c r="AC34" i="49"/>
  <c r="AC14" i="49"/>
  <c r="AH87" i="48"/>
  <c r="AH89" i="48"/>
  <c r="AH81" i="48"/>
  <c r="X29" i="48"/>
  <c r="X80" i="48"/>
  <c r="X99" i="48"/>
  <c r="AH47" i="48"/>
  <c r="J12" i="48"/>
  <c r="J16" i="48"/>
  <c r="AH131" i="48"/>
  <c r="AH118" i="48"/>
  <c r="X35" i="48"/>
  <c r="AH38" i="48"/>
  <c r="X36" i="48"/>
  <c r="AH57" i="48"/>
  <c r="AH49" i="48"/>
  <c r="J21" i="48"/>
  <c r="J22" i="48"/>
  <c r="J14" i="48"/>
  <c r="J13" i="48"/>
  <c r="J23" i="48"/>
  <c r="J19" i="48"/>
  <c r="J15" i="48"/>
  <c r="J11" i="48"/>
  <c r="AH40" i="48"/>
  <c r="X86" i="48"/>
  <c r="AH151" i="48"/>
  <c r="AH83" i="48"/>
  <c r="AH140" i="48"/>
  <c r="J123" i="48"/>
  <c r="AH104" i="48"/>
  <c r="AH154" i="48"/>
  <c r="J135" i="48"/>
  <c r="X75" i="48"/>
  <c r="AH74" i="48"/>
  <c r="AH66" i="48"/>
  <c r="AH64" i="48"/>
  <c r="AH63" i="48"/>
  <c r="AH41" i="48"/>
  <c r="X39" i="48"/>
  <c r="J18" i="48"/>
  <c r="J17" i="48"/>
  <c r="J140" i="48"/>
  <c r="X139" i="48"/>
  <c r="AH155" i="48"/>
  <c r="X135" i="48"/>
  <c r="AH147" i="48"/>
  <c r="J122" i="48"/>
  <c r="X128" i="48"/>
  <c r="AH128" i="48"/>
  <c r="Q127" i="48"/>
  <c r="AH123" i="48"/>
  <c r="X89" i="48"/>
  <c r="AH106" i="48"/>
  <c r="J82" i="48"/>
  <c r="X87" i="48"/>
  <c r="AH94" i="48"/>
  <c r="J73" i="48"/>
  <c r="J68" i="48"/>
  <c r="X63" i="48"/>
  <c r="AH73" i="48"/>
  <c r="AH70" i="48"/>
  <c r="J46" i="48"/>
  <c r="AH53" i="48"/>
  <c r="AH34" i="48"/>
  <c r="AH32" i="48"/>
  <c r="AH30" i="48"/>
  <c r="AH133" i="48"/>
  <c r="AH116" i="48"/>
  <c r="X91" i="48"/>
  <c r="AH99" i="48"/>
  <c r="D66" i="48"/>
  <c r="D82" i="48" s="1"/>
  <c r="D98" i="48" s="1"/>
  <c r="D114" i="48" s="1"/>
  <c r="D130" i="48" s="1"/>
  <c r="D146" i="48" s="1"/>
  <c r="X92" i="48"/>
  <c r="D70" i="48"/>
  <c r="D86" i="48" s="1"/>
  <c r="D65" i="48"/>
  <c r="AH150" i="48"/>
  <c r="X72" i="48"/>
  <c r="AH55" i="48"/>
  <c r="X114" i="48"/>
  <c r="X131" i="48"/>
  <c r="D74" i="48"/>
  <c r="D90" i="48" s="1"/>
  <c r="AH59" i="48"/>
  <c r="X53" i="48"/>
  <c r="J53" i="48"/>
  <c r="X69" i="48"/>
  <c r="X127" i="48"/>
  <c r="Q135" i="48"/>
  <c r="J115" i="48"/>
  <c r="J91" i="48"/>
  <c r="AH107" i="48"/>
  <c r="AH102" i="48"/>
  <c r="AH98" i="48"/>
  <c r="J79" i="48"/>
  <c r="X76" i="48"/>
  <c r="X74" i="48"/>
  <c r="X84" i="48"/>
  <c r="AH82" i="48"/>
  <c r="Q76" i="48"/>
  <c r="X56" i="48"/>
  <c r="X55" i="48"/>
  <c r="AH36" i="48"/>
  <c r="D64" i="48"/>
  <c r="D80" i="48" s="1"/>
  <c r="D96" i="48" s="1"/>
  <c r="D112" i="48" s="1"/>
  <c r="D128" i="48" s="1"/>
  <c r="D144" i="48" s="1"/>
  <c r="AH72" i="48"/>
  <c r="J20" i="48"/>
  <c r="AH145" i="48"/>
  <c r="J116" i="48"/>
  <c r="AH130" i="48"/>
  <c r="J84" i="48"/>
  <c r="J70" i="48"/>
  <c r="J126" i="48"/>
  <c r="X41" i="48"/>
  <c r="X60" i="48"/>
  <c r="X123" i="48"/>
  <c r="Q122" i="48"/>
  <c r="J56" i="48"/>
  <c r="X132" i="48"/>
  <c r="AH144" i="48"/>
  <c r="Q104" i="48"/>
  <c r="X126" i="48"/>
  <c r="X140" i="48"/>
  <c r="J129" i="48"/>
  <c r="Q121" i="48"/>
  <c r="J114" i="48"/>
  <c r="X104" i="48"/>
  <c r="X121" i="48"/>
  <c r="AH112" i="48"/>
  <c r="X83" i="48"/>
  <c r="AH68" i="48"/>
  <c r="J49" i="48"/>
  <c r="AH156" i="48"/>
  <c r="X129" i="48"/>
  <c r="J136" i="48"/>
  <c r="J118" i="48"/>
  <c r="X116" i="48"/>
  <c r="AH132" i="48"/>
  <c r="AH129" i="48"/>
  <c r="J103" i="48"/>
  <c r="AH113" i="48"/>
  <c r="J94" i="48"/>
  <c r="J87" i="48"/>
  <c r="J85" i="48"/>
  <c r="Q100" i="48"/>
  <c r="AH100" i="48"/>
  <c r="J80" i="48"/>
  <c r="Q90" i="48"/>
  <c r="AH90" i="48"/>
  <c r="X78" i="48"/>
  <c r="Q73" i="48"/>
  <c r="J55" i="48"/>
  <c r="X54" i="48"/>
  <c r="J50" i="48"/>
  <c r="X58" i="48"/>
  <c r="X38" i="48"/>
  <c r="AH56" i="48"/>
  <c r="AH54" i="48"/>
  <c r="Q99" i="48"/>
  <c r="X68" i="48"/>
  <c r="J54" i="48"/>
  <c r="X70" i="48"/>
  <c r="X48" i="48"/>
  <c r="X47" i="48"/>
  <c r="X64" i="48"/>
  <c r="X30" i="48"/>
  <c r="AH152" i="48"/>
  <c r="J132" i="48"/>
  <c r="AH148" i="48"/>
  <c r="AH146" i="48"/>
  <c r="J127" i="48"/>
  <c r="J124" i="48"/>
  <c r="X122" i="48"/>
  <c r="AH137" i="48"/>
  <c r="J119" i="48"/>
  <c r="AH134" i="48"/>
  <c r="AH127" i="48"/>
  <c r="X108" i="48"/>
  <c r="J108" i="48"/>
  <c r="J104" i="48"/>
  <c r="X103" i="48"/>
  <c r="AH120" i="48"/>
  <c r="X119" i="48"/>
  <c r="AH119" i="48"/>
  <c r="Q114" i="48"/>
  <c r="X95" i="48"/>
  <c r="J95" i="48"/>
  <c r="AH108" i="48"/>
  <c r="J88" i="48"/>
  <c r="AH103" i="48"/>
  <c r="X85" i="48"/>
  <c r="J67" i="48"/>
  <c r="J66" i="48"/>
  <c r="X65" i="48"/>
  <c r="AH76" i="48"/>
  <c r="X33" i="48"/>
  <c r="X52" i="48"/>
  <c r="X31" i="48"/>
  <c r="J83" i="48"/>
  <c r="X82" i="48"/>
  <c r="X81" i="48"/>
  <c r="Q96" i="48"/>
  <c r="AH96" i="48"/>
  <c r="Q95" i="48"/>
  <c r="AH95" i="48"/>
  <c r="Q91" i="48"/>
  <c r="AH91" i="48"/>
  <c r="X71" i="48"/>
  <c r="AH85" i="48"/>
  <c r="J65" i="48"/>
  <c r="X79" i="48"/>
  <c r="AH79" i="48"/>
  <c r="J59" i="48"/>
  <c r="J58" i="48"/>
  <c r="J57" i="48"/>
  <c r="J51" i="48"/>
  <c r="X49" i="48"/>
  <c r="Q65" i="48"/>
  <c r="AH65" i="48"/>
  <c r="J47" i="48"/>
  <c r="X46" i="48"/>
  <c r="X62" i="48"/>
  <c r="AH62" i="48"/>
  <c r="X40" i="48"/>
  <c r="AH51" i="48"/>
  <c r="AH50" i="48"/>
  <c r="AH37" i="48"/>
  <c r="AH29" i="48"/>
  <c r="J134" i="48"/>
  <c r="X133" i="48"/>
  <c r="X134" i="48"/>
  <c r="J131" i="48"/>
  <c r="J111" i="48"/>
  <c r="J128" i="48"/>
  <c r="AH153" i="48"/>
  <c r="J133" i="48"/>
  <c r="J137" i="48"/>
  <c r="J120" i="48"/>
  <c r="J113" i="48"/>
  <c r="J130" i="48"/>
  <c r="J72" i="48"/>
  <c r="Q82" i="48"/>
  <c r="J64" i="48"/>
  <c r="J60" i="48"/>
  <c r="J52" i="48"/>
  <c r="Q139" i="48"/>
  <c r="X137" i="48"/>
  <c r="X120" i="48"/>
  <c r="X113" i="48"/>
  <c r="X130" i="48"/>
  <c r="Q124" i="48"/>
  <c r="J90" i="48"/>
  <c r="J107" i="48"/>
  <c r="J89" i="48"/>
  <c r="J69" i="48"/>
  <c r="X50" i="48"/>
  <c r="X67" i="48"/>
  <c r="Q59" i="48"/>
  <c r="X90" i="48"/>
  <c r="X107" i="48"/>
  <c r="Q103" i="48"/>
  <c r="Q68" i="48"/>
  <c r="Q56" i="48"/>
  <c r="AH142" i="48"/>
  <c r="AH139" i="48"/>
  <c r="J121" i="48"/>
  <c r="Q137" i="48"/>
  <c r="AH135" i="48"/>
  <c r="Q130" i="48"/>
  <c r="Q128" i="48"/>
  <c r="AH124" i="48"/>
  <c r="J106" i="48"/>
  <c r="AH122" i="48"/>
  <c r="Q118" i="48"/>
  <c r="AH117" i="48"/>
  <c r="J92" i="48"/>
  <c r="X106" i="48"/>
  <c r="AH84" i="48"/>
  <c r="Q79" i="48"/>
  <c r="Q75" i="48"/>
  <c r="AH75" i="48"/>
  <c r="Q70" i="48"/>
  <c r="Q67" i="48"/>
  <c r="AH67" i="48"/>
  <c r="Q62" i="48"/>
  <c r="Q58" i="48"/>
  <c r="AH58" i="48"/>
  <c r="Q53" i="48"/>
  <c r="X32" i="48"/>
  <c r="X51" i="48"/>
  <c r="X37" i="48"/>
  <c r="Q140" i="48"/>
  <c r="Q136" i="48"/>
  <c r="X117" i="48"/>
  <c r="Q133" i="48"/>
  <c r="Q131" i="48"/>
  <c r="Q126" i="48"/>
  <c r="Q123" i="48"/>
  <c r="AH121" i="48"/>
  <c r="J97" i="48"/>
  <c r="X111" i="48"/>
  <c r="AH111" i="48"/>
  <c r="AH110" i="48"/>
  <c r="Q105" i="48"/>
  <c r="AH105" i="48"/>
  <c r="J86" i="48"/>
  <c r="Q101" i="48"/>
  <c r="AH101" i="48"/>
  <c r="AH97" i="48"/>
  <c r="J78" i="48"/>
  <c r="AH92" i="48"/>
  <c r="Q89" i="48"/>
  <c r="AH86" i="48"/>
  <c r="Q81" i="48"/>
  <c r="Q78" i="48"/>
  <c r="AH78" i="48"/>
  <c r="Q72" i="48"/>
  <c r="Q69" i="48"/>
  <c r="AH69" i="48"/>
  <c r="Q64" i="48"/>
  <c r="Q60" i="48"/>
  <c r="AH60" i="48"/>
  <c r="Q55" i="48"/>
  <c r="Q52" i="48"/>
  <c r="AH52" i="48"/>
  <c r="AH149" i="48"/>
  <c r="AH143" i="48"/>
  <c r="AH138" i="48"/>
  <c r="AH136" i="48"/>
  <c r="X118" i="48"/>
  <c r="Q134" i="48"/>
  <c r="Q132" i="48"/>
  <c r="Q129" i="48"/>
  <c r="AH126" i="48"/>
  <c r="J105" i="48"/>
  <c r="J101" i="48"/>
  <c r="AH115" i="48"/>
  <c r="AH114" i="48"/>
  <c r="Q110" i="48"/>
  <c r="J81" i="48"/>
  <c r="AH88" i="48"/>
  <c r="Q80" i="48"/>
  <c r="AH80" i="48"/>
  <c r="Q74" i="48"/>
  <c r="Q71" i="48"/>
  <c r="AH71" i="48"/>
  <c r="Q66" i="48"/>
  <c r="Q63" i="48"/>
  <c r="Q57" i="48"/>
  <c r="Q54" i="48"/>
  <c r="X34" i="48"/>
  <c r="Q47" i="48"/>
  <c r="Q41" i="48"/>
  <c r="Q36" i="48"/>
  <c r="Q33" i="48"/>
  <c r="AH33" i="48"/>
  <c r="Q49" i="48"/>
  <c r="Q46" i="48"/>
  <c r="AH46" i="48"/>
  <c r="Q38" i="48"/>
  <c r="Q35" i="48"/>
  <c r="AH35" i="48"/>
  <c r="Q30" i="48"/>
  <c r="Q51" i="48"/>
  <c r="Q48" i="48"/>
  <c r="AH48" i="48"/>
  <c r="Q40" i="48"/>
  <c r="Q37" i="48"/>
  <c r="Q32" i="48"/>
  <c r="Q29" i="48"/>
  <c r="Q50" i="48"/>
  <c r="Q39" i="48"/>
  <c r="AH39" i="48"/>
  <c r="Q34" i="48"/>
  <c r="Q31" i="48"/>
  <c r="AH31" i="48"/>
  <c r="X115" i="48"/>
  <c r="X98" i="48"/>
  <c r="X102" i="48"/>
  <c r="Q97" i="48"/>
  <c r="Q84" i="48"/>
  <c r="Q92" i="48"/>
  <c r="Q86" i="48"/>
  <c r="X94" i="48"/>
  <c r="Q88" i="48"/>
  <c r="Q119" i="48"/>
  <c r="Q115" i="48"/>
  <c r="Q111" i="48"/>
  <c r="Q106" i="48"/>
  <c r="Q138" i="48"/>
  <c r="Q120" i="48"/>
  <c r="Q116" i="48"/>
  <c r="Q112" i="48"/>
  <c r="Q107" i="48"/>
  <c r="Q102" i="48"/>
  <c r="Q98" i="48"/>
  <c r="Q94" i="48"/>
  <c r="Q87" i="48"/>
  <c r="Q85" i="48"/>
  <c r="Q83" i="48"/>
  <c r="Q117" i="48"/>
  <c r="Q113" i="48"/>
  <c r="Q108" i="48"/>
  <c r="Q16" i="48" l="1"/>
  <c r="N10" i="48"/>
  <c r="P12" i="60"/>
  <c r="P11" i="62"/>
  <c r="N344" i="60"/>
  <c r="Q15" i="48"/>
  <c r="N314" i="60"/>
  <c r="AQ46" i="78"/>
  <c r="S10" i="48"/>
  <c r="AP15" i="48"/>
  <c r="AQ15" i="48" s="1"/>
  <c r="AR15" i="48" s="1"/>
  <c r="AS15" i="48" s="1"/>
  <c r="AT15" i="48" s="1"/>
  <c r="AU15" i="48" s="1"/>
  <c r="AV15" i="48" s="1"/>
  <c r="AW15" i="48" s="1"/>
  <c r="AX15" i="48" s="1"/>
  <c r="AY15" i="48" s="1"/>
  <c r="AZ15" i="48" s="1"/>
  <c r="BA15" i="48" s="1"/>
  <c r="U10" i="48"/>
  <c r="AA117" i="60"/>
  <c r="Q13" i="48"/>
  <c r="AP12" i="48"/>
  <c r="AQ12" i="48" s="1"/>
  <c r="AR12" i="48" s="1"/>
  <c r="AS12" i="48" s="1"/>
  <c r="AT12" i="48" s="1"/>
  <c r="AU12" i="48" s="1"/>
  <c r="AV12" i="48" s="1"/>
  <c r="AW12" i="48" s="1"/>
  <c r="AX12" i="48" s="1"/>
  <c r="AY12" i="48" s="1"/>
  <c r="AZ12" i="48" s="1"/>
  <c r="BA12" i="48" s="1"/>
  <c r="AQ76" i="78"/>
  <c r="Q10" i="48"/>
  <c r="AP17" i="48"/>
  <c r="AQ17" i="48" s="1"/>
  <c r="AR17" i="48" s="1"/>
  <c r="AS17" i="48" s="1"/>
  <c r="AT17" i="48" s="1"/>
  <c r="AU17" i="48" s="1"/>
  <c r="AV17" i="48" s="1"/>
  <c r="AW17" i="48" s="1"/>
  <c r="AX17" i="48" s="1"/>
  <c r="AY17" i="48" s="1"/>
  <c r="AZ17" i="48" s="1"/>
  <c r="BA17" i="48" s="1"/>
  <c r="N87" i="60"/>
  <c r="Q17" i="48"/>
  <c r="AQ210" i="78"/>
  <c r="Q14" i="48"/>
  <c r="Q11" i="48"/>
  <c r="D106" i="48"/>
  <c r="D102" i="48"/>
  <c r="D81" i="48"/>
  <c r="D97" i="48" s="1"/>
  <c r="D113" i="48" s="1"/>
  <c r="D129" i="48" s="1"/>
  <c r="D145" i="48" s="1"/>
  <c r="D84" i="48"/>
  <c r="D83" i="48"/>
  <c r="T12" i="60" l="1"/>
  <c r="T11" i="62"/>
  <c r="R12" i="60"/>
  <c r="R11" i="62"/>
  <c r="AK176" i="78"/>
  <c r="D118" i="48"/>
  <c r="D134" i="48" s="1"/>
  <c r="D150" i="48" s="1"/>
  <c r="D122" i="48"/>
  <c r="D100" i="48"/>
  <c r="D116" i="48" s="1"/>
  <c r="D132" i="48" s="1"/>
  <c r="D148" i="48" s="1"/>
  <c r="D99" i="48"/>
  <c r="D138" i="48" l="1"/>
  <c r="D115" i="48"/>
  <c r="D131" i="48" s="1"/>
  <c r="D147" i="48" s="1"/>
  <c r="D154" i="48" l="1"/>
  <c r="B10" i="46" l="1"/>
  <c r="C10" i="46"/>
  <c r="D10" i="46" s="1"/>
  <c r="G10" i="46"/>
  <c r="B11" i="46"/>
  <c r="C11" i="46"/>
  <c r="D11" i="46" s="1"/>
  <c r="G11" i="46"/>
  <c r="B12" i="46"/>
  <c r="C12" i="46"/>
  <c r="D12" i="46" s="1"/>
  <c r="G12" i="46"/>
  <c r="B13" i="46"/>
  <c r="C13" i="46"/>
  <c r="D13" i="46" s="1"/>
  <c r="G13" i="46"/>
  <c r="B14" i="46"/>
  <c r="C14" i="46"/>
  <c r="D14" i="46" s="1"/>
  <c r="G14" i="46"/>
  <c r="B15" i="46"/>
  <c r="C15" i="46"/>
  <c r="D15" i="46" s="1"/>
  <c r="G15" i="46"/>
  <c r="B16" i="46"/>
  <c r="C16" i="46"/>
  <c r="D16" i="46" s="1"/>
  <c r="G16" i="46"/>
  <c r="B17" i="46"/>
  <c r="C17" i="46"/>
  <c r="D17" i="46" s="1"/>
  <c r="Y17" i="46"/>
  <c r="Z17" i="46" s="1"/>
  <c r="B18" i="46"/>
  <c r="C18" i="46"/>
  <c r="D18" i="46" s="1"/>
  <c r="G18" i="46"/>
  <c r="B19" i="46"/>
  <c r="C19" i="46"/>
  <c r="D19" i="46" s="1"/>
  <c r="G19" i="46"/>
  <c r="B20" i="46"/>
  <c r="C20" i="46"/>
  <c r="D20" i="46" s="1"/>
  <c r="G20" i="46"/>
  <c r="B21" i="46"/>
  <c r="C21" i="46"/>
  <c r="D21" i="46" s="1"/>
  <c r="G21" i="46"/>
  <c r="B22" i="46"/>
  <c r="C22" i="46"/>
  <c r="D22" i="46" s="1"/>
  <c r="G22" i="46"/>
  <c r="B23" i="46"/>
  <c r="C23" i="46"/>
  <c r="D23" i="46" s="1"/>
  <c r="G23" i="46"/>
  <c r="B24" i="46"/>
  <c r="C24" i="46"/>
  <c r="D24" i="46" s="1"/>
  <c r="G24" i="46"/>
  <c r="B25" i="46"/>
  <c r="C25" i="46"/>
  <c r="D25" i="46" s="1"/>
  <c r="G25" i="46"/>
  <c r="B26" i="46"/>
  <c r="C26" i="46"/>
  <c r="D26" i="46" s="1"/>
  <c r="G26" i="46"/>
  <c r="B27" i="46"/>
  <c r="C27" i="46"/>
  <c r="D27" i="46" s="1"/>
  <c r="G27" i="46"/>
  <c r="B28" i="46"/>
  <c r="C28" i="46"/>
  <c r="D28" i="46" s="1"/>
  <c r="G28" i="46"/>
  <c r="B29" i="46"/>
  <c r="C29" i="46"/>
  <c r="D29" i="46" s="1"/>
  <c r="G29" i="46"/>
  <c r="B30" i="46"/>
  <c r="C30" i="46"/>
  <c r="D30" i="46" s="1"/>
  <c r="G30" i="46"/>
  <c r="B31" i="46"/>
  <c r="C31" i="46"/>
  <c r="D31" i="46" s="1"/>
  <c r="G31" i="46"/>
  <c r="B32" i="46"/>
  <c r="C32" i="46"/>
  <c r="D32" i="46" s="1"/>
  <c r="G32" i="46"/>
  <c r="B33" i="46"/>
  <c r="C33" i="46"/>
  <c r="D33" i="46" s="1"/>
  <c r="G33" i="46"/>
  <c r="G9" i="46"/>
  <c r="C9" i="46"/>
  <c r="D9" i="46" s="1"/>
  <c r="B9" i="46"/>
  <c r="B18" i="45"/>
  <c r="C18" i="45"/>
  <c r="D18" i="45"/>
  <c r="D25" i="45" s="1"/>
  <c r="E18" i="45"/>
  <c r="E25" i="45" s="1"/>
  <c r="F18" i="45"/>
  <c r="H18" i="45"/>
  <c r="P18" i="45"/>
  <c r="V18" i="45"/>
  <c r="X18" i="45"/>
  <c r="Z18" i="45"/>
  <c r="B19" i="45"/>
  <c r="C19" i="45"/>
  <c r="D19" i="45"/>
  <c r="D26" i="45" s="1"/>
  <c r="E19" i="45"/>
  <c r="E26" i="45" s="1"/>
  <c r="F19" i="45"/>
  <c r="H19" i="45"/>
  <c r="P19" i="45"/>
  <c r="V19" i="45"/>
  <c r="X19" i="45"/>
  <c r="Z19" i="45"/>
  <c r="B20" i="45"/>
  <c r="C20" i="45"/>
  <c r="D20" i="45"/>
  <c r="D27" i="45" s="1"/>
  <c r="E20" i="45"/>
  <c r="E27" i="45" s="1"/>
  <c r="F20" i="45"/>
  <c r="H20" i="45"/>
  <c r="P20" i="45"/>
  <c r="V20" i="45"/>
  <c r="X20" i="45"/>
  <c r="Z20" i="45"/>
  <c r="B21" i="45"/>
  <c r="C21" i="45"/>
  <c r="D21" i="45"/>
  <c r="D28" i="45" s="1"/>
  <c r="E21" i="45"/>
  <c r="E28" i="45" s="1"/>
  <c r="F21" i="45"/>
  <c r="H21" i="45"/>
  <c r="P21" i="45"/>
  <c r="V21" i="45"/>
  <c r="X21" i="45"/>
  <c r="Z21" i="45"/>
  <c r="B22" i="45"/>
  <c r="C22" i="45"/>
  <c r="D22" i="45"/>
  <c r="D29" i="45" s="1"/>
  <c r="E22" i="45"/>
  <c r="E29" i="45" s="1"/>
  <c r="F22" i="45"/>
  <c r="H22" i="45"/>
  <c r="P22" i="45"/>
  <c r="V22" i="45"/>
  <c r="X22" i="45"/>
  <c r="Z22" i="45"/>
  <c r="B24" i="45"/>
  <c r="C24" i="45"/>
  <c r="F24" i="45"/>
  <c r="H24" i="45"/>
  <c r="P24" i="45"/>
  <c r="V24" i="45"/>
  <c r="X24" i="45"/>
  <c r="Z24" i="45"/>
  <c r="B25" i="45"/>
  <c r="C25" i="45"/>
  <c r="F25" i="45"/>
  <c r="H25" i="45"/>
  <c r="P25" i="45"/>
  <c r="V25" i="45"/>
  <c r="X25" i="45"/>
  <c r="Z25" i="45"/>
  <c r="B26" i="45"/>
  <c r="C26" i="45"/>
  <c r="F26" i="45"/>
  <c r="H26" i="45"/>
  <c r="P26" i="45"/>
  <c r="V26" i="45"/>
  <c r="X26" i="45"/>
  <c r="Z26" i="45"/>
  <c r="B27" i="45"/>
  <c r="C27" i="45"/>
  <c r="F27" i="45"/>
  <c r="H27" i="45"/>
  <c r="P27" i="45"/>
  <c r="V27" i="45"/>
  <c r="X27" i="45"/>
  <c r="Z27" i="45"/>
  <c r="B28" i="45"/>
  <c r="C28" i="45"/>
  <c r="F28" i="45"/>
  <c r="H28" i="45"/>
  <c r="P28" i="45"/>
  <c r="V28" i="45"/>
  <c r="X28" i="45"/>
  <c r="Z28" i="45"/>
  <c r="B29" i="45"/>
  <c r="C29" i="45"/>
  <c r="F29" i="45"/>
  <c r="H29" i="45"/>
  <c r="P29" i="45"/>
  <c r="V29" i="45"/>
  <c r="X29" i="45"/>
  <c r="Z29" i="45"/>
  <c r="Z17" i="45"/>
  <c r="X17" i="45"/>
  <c r="V17" i="45"/>
  <c r="P17" i="45"/>
  <c r="H17" i="45"/>
  <c r="F17" i="45"/>
  <c r="C17" i="45"/>
  <c r="B17" i="45"/>
  <c r="E17" i="45"/>
  <c r="E24" i="45" s="1"/>
  <c r="D17" i="45"/>
  <c r="D24" i="45" s="1"/>
  <c r="B11" i="45"/>
  <c r="C11" i="45"/>
  <c r="F11" i="45"/>
  <c r="H11" i="45"/>
  <c r="P11" i="45"/>
  <c r="V11" i="45"/>
  <c r="X11" i="45"/>
  <c r="Z11" i="45"/>
  <c r="B12" i="45"/>
  <c r="C12" i="45"/>
  <c r="F12" i="45"/>
  <c r="G12" i="45" s="1"/>
  <c r="H12" i="45"/>
  <c r="P12" i="45"/>
  <c r="V12" i="45"/>
  <c r="W12" i="45" s="1"/>
  <c r="X12" i="45"/>
  <c r="Z12" i="45"/>
  <c r="B13" i="45"/>
  <c r="C13" i="45"/>
  <c r="F13" i="45"/>
  <c r="H13" i="45"/>
  <c r="P13" i="45"/>
  <c r="V13" i="45"/>
  <c r="X13" i="45"/>
  <c r="Z13" i="45"/>
  <c r="B14" i="45"/>
  <c r="C14" i="45"/>
  <c r="F14" i="45"/>
  <c r="H14" i="45"/>
  <c r="P14" i="45"/>
  <c r="V14" i="45"/>
  <c r="X14" i="45"/>
  <c r="Z14" i="45"/>
  <c r="B15" i="45"/>
  <c r="C15" i="45"/>
  <c r="F15" i="45"/>
  <c r="H15" i="45"/>
  <c r="P15" i="45"/>
  <c r="V15" i="45"/>
  <c r="X15" i="45"/>
  <c r="Z15" i="45"/>
  <c r="Z10" i="45"/>
  <c r="X10" i="45"/>
  <c r="V10" i="45"/>
  <c r="P10" i="45"/>
  <c r="H10" i="45"/>
  <c r="F10" i="45"/>
  <c r="C10" i="45"/>
  <c r="B10" i="45"/>
  <c r="E29" i="44"/>
  <c r="E30" i="44"/>
  <c r="E31" i="44"/>
  <c r="E32" i="44"/>
  <c r="E33" i="44"/>
  <c r="E34" i="44"/>
  <c r="E35" i="44"/>
  <c r="E28" i="44"/>
  <c r="B11" i="44"/>
  <c r="C11" i="44"/>
  <c r="E11" i="44"/>
  <c r="G11" i="44"/>
  <c r="I11" i="44"/>
  <c r="K11" i="44"/>
  <c r="M11" i="44"/>
  <c r="W11" i="44"/>
  <c r="Z11" i="44"/>
  <c r="O11" i="44"/>
  <c r="AB11" i="44"/>
  <c r="AJ11" i="44"/>
  <c r="B12" i="44"/>
  <c r="C12" i="44"/>
  <c r="E12" i="44"/>
  <c r="G12" i="44"/>
  <c r="I12" i="44"/>
  <c r="K12" i="44"/>
  <c r="M12" i="44"/>
  <c r="W12" i="44"/>
  <c r="Z12" i="44"/>
  <c r="O12" i="44"/>
  <c r="AB12" i="44"/>
  <c r="AJ12" i="44"/>
  <c r="B13" i="44"/>
  <c r="C13" i="44"/>
  <c r="E13" i="44"/>
  <c r="G13" i="44"/>
  <c r="I13" i="44"/>
  <c r="K13" i="44"/>
  <c r="M13" i="44"/>
  <c r="W13" i="44"/>
  <c r="Z13" i="44"/>
  <c r="O13" i="44"/>
  <c r="AB13" i="44"/>
  <c r="AJ13" i="44"/>
  <c r="B14" i="44"/>
  <c r="C14" i="44"/>
  <c r="E14" i="44"/>
  <c r="G14" i="44"/>
  <c r="I14" i="44"/>
  <c r="K14" i="44"/>
  <c r="M14" i="44"/>
  <c r="W14" i="44"/>
  <c r="Z14" i="44"/>
  <c r="O14" i="44"/>
  <c r="AB14" i="44"/>
  <c r="AJ14" i="44"/>
  <c r="B15" i="44"/>
  <c r="C15" i="44"/>
  <c r="E15" i="44"/>
  <c r="G15" i="44"/>
  <c r="I15" i="44"/>
  <c r="K15" i="44"/>
  <c r="M15" i="44"/>
  <c r="W15" i="44"/>
  <c r="Z15" i="44"/>
  <c r="O15" i="44"/>
  <c r="AB15" i="44"/>
  <c r="AJ15" i="44"/>
  <c r="B16" i="44"/>
  <c r="C16" i="44"/>
  <c r="E16" i="44"/>
  <c r="G16" i="44"/>
  <c r="I16" i="44"/>
  <c r="K16" i="44"/>
  <c r="M16" i="44"/>
  <c r="W16" i="44"/>
  <c r="Z16" i="44"/>
  <c r="O16" i="44"/>
  <c r="AB16" i="44"/>
  <c r="AJ16" i="44"/>
  <c r="B17" i="44"/>
  <c r="C17" i="44"/>
  <c r="E17" i="44"/>
  <c r="G17" i="44"/>
  <c r="I17" i="44"/>
  <c r="K17" i="44"/>
  <c r="M17" i="44"/>
  <c r="W17" i="44"/>
  <c r="Z17" i="44"/>
  <c r="O17" i="44"/>
  <c r="AB17" i="44"/>
  <c r="AJ17" i="44"/>
  <c r="B19" i="44"/>
  <c r="C19" i="44"/>
  <c r="E19" i="44"/>
  <c r="G19" i="44"/>
  <c r="I19" i="44"/>
  <c r="K19" i="44"/>
  <c r="M19" i="44"/>
  <c r="W19" i="44"/>
  <c r="Z19" i="44"/>
  <c r="O19" i="44"/>
  <c r="AB19" i="44"/>
  <c r="AJ19" i="44"/>
  <c r="B20" i="44"/>
  <c r="C20" i="44"/>
  <c r="E20" i="44"/>
  <c r="G20" i="44"/>
  <c r="I20" i="44"/>
  <c r="K20" i="44"/>
  <c r="M20" i="44"/>
  <c r="W20" i="44"/>
  <c r="Z20" i="44"/>
  <c r="O20" i="44"/>
  <c r="AB20" i="44"/>
  <c r="AJ20" i="44"/>
  <c r="B21" i="44"/>
  <c r="C21" i="44"/>
  <c r="E21" i="44"/>
  <c r="G21" i="44"/>
  <c r="I21" i="44"/>
  <c r="K21" i="44"/>
  <c r="M21" i="44"/>
  <c r="W21" i="44"/>
  <c r="Z21" i="44"/>
  <c r="O21" i="44"/>
  <c r="AB21" i="44"/>
  <c r="AJ21" i="44"/>
  <c r="B22" i="44"/>
  <c r="C22" i="44"/>
  <c r="E22" i="44"/>
  <c r="G22" i="44"/>
  <c r="I22" i="44"/>
  <c r="K22" i="44"/>
  <c r="M22" i="44"/>
  <c r="W22" i="44"/>
  <c r="Z22" i="44"/>
  <c r="O22" i="44"/>
  <c r="AB22" i="44"/>
  <c r="AJ22" i="44"/>
  <c r="B23" i="44"/>
  <c r="C23" i="44"/>
  <c r="E23" i="44"/>
  <c r="G23" i="44"/>
  <c r="I23" i="44"/>
  <c r="K23" i="44"/>
  <c r="M23" i="44"/>
  <c r="W23" i="44"/>
  <c r="Z23" i="44"/>
  <c r="O23" i="44"/>
  <c r="AB23" i="44"/>
  <c r="AJ23" i="44"/>
  <c r="B24" i="44"/>
  <c r="C24" i="44"/>
  <c r="E24" i="44"/>
  <c r="G24" i="44"/>
  <c r="I24" i="44"/>
  <c r="K24" i="44"/>
  <c r="M24" i="44"/>
  <c r="W24" i="44"/>
  <c r="Z24" i="44"/>
  <c r="O24" i="44"/>
  <c r="AB24" i="44"/>
  <c r="AJ24" i="44"/>
  <c r="B25" i="44"/>
  <c r="C25" i="44"/>
  <c r="E25" i="44"/>
  <c r="G25" i="44"/>
  <c r="I25" i="44"/>
  <c r="K25" i="44"/>
  <c r="M25" i="44"/>
  <c r="W25" i="44"/>
  <c r="Z25" i="44"/>
  <c r="O25" i="44"/>
  <c r="AB25" i="44"/>
  <c r="AJ25" i="44"/>
  <c r="B26" i="44"/>
  <c r="C26" i="44"/>
  <c r="E26" i="44"/>
  <c r="G26" i="44"/>
  <c r="I26" i="44"/>
  <c r="K26" i="44"/>
  <c r="M26" i="44"/>
  <c r="W26" i="44"/>
  <c r="Z26" i="44"/>
  <c r="O26" i="44"/>
  <c r="AB26" i="44"/>
  <c r="AJ26" i="44"/>
  <c r="B28" i="44"/>
  <c r="C28" i="44"/>
  <c r="G28" i="44"/>
  <c r="I28" i="44"/>
  <c r="K28" i="44"/>
  <c r="M28" i="44"/>
  <c r="W28" i="44"/>
  <c r="Z28" i="44"/>
  <c r="O28" i="44"/>
  <c r="AB28" i="44"/>
  <c r="AJ28" i="44"/>
  <c r="B29" i="44"/>
  <c r="C29" i="44"/>
  <c r="G29" i="44"/>
  <c r="I29" i="44"/>
  <c r="K29" i="44"/>
  <c r="M29" i="44"/>
  <c r="W29" i="44"/>
  <c r="Z29" i="44"/>
  <c r="O29" i="44"/>
  <c r="AB29" i="44"/>
  <c r="AJ29" i="44"/>
  <c r="B30" i="44"/>
  <c r="C30" i="44"/>
  <c r="G30" i="44"/>
  <c r="I30" i="44"/>
  <c r="K30" i="44"/>
  <c r="M30" i="44"/>
  <c r="W30" i="44"/>
  <c r="Z30" i="44"/>
  <c r="O30" i="44"/>
  <c r="AB30" i="44"/>
  <c r="AJ30" i="44"/>
  <c r="B31" i="44"/>
  <c r="C31" i="44"/>
  <c r="G31" i="44"/>
  <c r="I31" i="44"/>
  <c r="K31" i="44"/>
  <c r="M31" i="44"/>
  <c r="W31" i="44"/>
  <c r="Z31" i="44"/>
  <c r="O31" i="44"/>
  <c r="AB31" i="44"/>
  <c r="AJ31" i="44"/>
  <c r="B32" i="44"/>
  <c r="C32" i="44"/>
  <c r="G32" i="44"/>
  <c r="I32" i="44"/>
  <c r="K32" i="44"/>
  <c r="M32" i="44"/>
  <c r="W32" i="44"/>
  <c r="Z32" i="44"/>
  <c r="O32" i="44"/>
  <c r="AB32" i="44"/>
  <c r="AJ32" i="44"/>
  <c r="B33" i="44"/>
  <c r="C33" i="44"/>
  <c r="G33" i="44"/>
  <c r="I33" i="44"/>
  <c r="K33" i="44"/>
  <c r="M33" i="44"/>
  <c r="W33" i="44"/>
  <c r="Z33" i="44"/>
  <c r="O33" i="44"/>
  <c r="AB33" i="44"/>
  <c r="AJ33" i="44"/>
  <c r="B34" i="44"/>
  <c r="C34" i="44"/>
  <c r="G34" i="44"/>
  <c r="I34" i="44"/>
  <c r="K34" i="44"/>
  <c r="M34" i="44"/>
  <c r="W34" i="44"/>
  <c r="Z34" i="44"/>
  <c r="O34" i="44"/>
  <c r="AB34" i="44"/>
  <c r="AJ34" i="44"/>
  <c r="B35" i="44"/>
  <c r="C35" i="44"/>
  <c r="G35" i="44"/>
  <c r="I35" i="44"/>
  <c r="K35" i="44"/>
  <c r="M35" i="44"/>
  <c r="W35" i="44"/>
  <c r="Z35" i="44"/>
  <c r="O35" i="44"/>
  <c r="AB35" i="44"/>
  <c r="AJ35" i="44"/>
  <c r="AJ10" i="44"/>
  <c r="AB10" i="44"/>
  <c r="O10" i="44"/>
  <c r="Z10" i="44"/>
  <c r="W10" i="44"/>
  <c r="M10" i="44"/>
  <c r="K10" i="44"/>
  <c r="I10" i="44"/>
  <c r="G10" i="44"/>
  <c r="E10" i="44"/>
  <c r="C10" i="44"/>
  <c r="B10" i="44"/>
  <c r="Q12" i="45" l="1"/>
  <c r="I12" i="45"/>
  <c r="X24" i="44"/>
  <c r="H23" i="44"/>
  <c r="X22" i="44"/>
  <c r="H21" i="44"/>
  <c r="X20" i="44"/>
  <c r="AA24" i="44"/>
  <c r="H19" i="44"/>
  <c r="H25" i="44"/>
  <c r="L25" i="44"/>
  <c r="AA26" i="44"/>
  <c r="J25" i="44"/>
  <c r="J23" i="44"/>
  <c r="AA22" i="44"/>
  <c r="J21" i="44"/>
  <c r="AA20" i="44"/>
  <c r="J19" i="44"/>
  <c r="L26" i="44"/>
  <c r="P25" i="44"/>
  <c r="L24" i="44"/>
  <c r="P23" i="44"/>
  <c r="L22" i="44"/>
  <c r="P21" i="44"/>
  <c r="L20" i="44"/>
  <c r="P19" i="44"/>
  <c r="J26" i="44"/>
  <c r="AA25" i="44"/>
  <c r="J24" i="44"/>
  <c r="AA23" i="44"/>
  <c r="J22" i="44"/>
  <c r="AA21" i="44"/>
  <c r="J20" i="44"/>
  <c r="AA19" i="44"/>
  <c r="X25" i="44"/>
  <c r="H24" i="44"/>
  <c r="X23" i="44"/>
  <c r="H22" i="44"/>
  <c r="X21" i="44"/>
  <c r="H20" i="44"/>
  <c r="X19" i="44"/>
  <c r="X26" i="44"/>
  <c r="H26" i="44"/>
  <c r="P26" i="44"/>
  <c r="P24" i="44"/>
  <c r="L23" i="44"/>
  <c r="P22" i="44"/>
  <c r="L21" i="44"/>
  <c r="P20" i="44"/>
  <c r="L19" i="44"/>
  <c r="I30" i="46"/>
  <c r="J30" i="46" s="1"/>
  <c r="O30" i="46"/>
  <c r="I27" i="46"/>
  <c r="O27" i="46"/>
  <c r="I19" i="46"/>
  <c r="J19" i="46" s="1"/>
  <c r="O19" i="46"/>
  <c r="I11" i="46"/>
  <c r="J11" i="46" s="1"/>
  <c r="O11" i="46"/>
  <c r="I14" i="46"/>
  <c r="J14" i="46" s="1"/>
  <c r="O14" i="46"/>
  <c r="I32" i="46"/>
  <c r="O32" i="46"/>
  <c r="I24" i="46"/>
  <c r="J24" i="46" s="1"/>
  <c r="O24" i="46"/>
  <c r="I16" i="46"/>
  <c r="J16" i="46" s="1"/>
  <c r="O16" i="46"/>
  <c r="I29" i="46"/>
  <c r="J29" i="46" s="1"/>
  <c r="O29" i="46"/>
  <c r="I21" i="46"/>
  <c r="O21" i="46"/>
  <c r="I13" i="46"/>
  <c r="J13" i="46" s="1"/>
  <c r="O13" i="46"/>
  <c r="I33" i="46"/>
  <c r="O33" i="46"/>
  <c r="I22" i="46"/>
  <c r="J22" i="46" s="1"/>
  <c r="O22" i="46"/>
  <c r="I26" i="46"/>
  <c r="O26" i="46"/>
  <c r="I18" i="46"/>
  <c r="J18" i="46" s="1"/>
  <c r="O18" i="46"/>
  <c r="I10" i="46"/>
  <c r="J10" i="46" s="1"/>
  <c r="O10" i="46"/>
  <c r="I25" i="46"/>
  <c r="J25" i="46" s="1"/>
  <c r="O25" i="46"/>
  <c r="I31" i="46"/>
  <c r="J31" i="46" s="1"/>
  <c r="O31" i="46"/>
  <c r="I23" i="46"/>
  <c r="J23" i="46" s="1"/>
  <c r="O23" i="46"/>
  <c r="I15" i="46"/>
  <c r="J15" i="46" s="1"/>
  <c r="O15" i="46"/>
  <c r="I9" i="46"/>
  <c r="O9" i="46"/>
  <c r="I28" i="46"/>
  <c r="J28" i="46" s="1"/>
  <c r="O28" i="46"/>
  <c r="I20" i="46"/>
  <c r="J20" i="46" s="1"/>
  <c r="O20" i="46"/>
  <c r="I12" i="46"/>
  <c r="J12" i="46" s="1"/>
  <c r="O12" i="46"/>
  <c r="H33" i="46"/>
  <c r="J33" i="46"/>
  <c r="H31" i="46"/>
  <c r="H29" i="46"/>
  <c r="R27" i="46"/>
  <c r="Z27" i="46"/>
  <c r="X27" i="46"/>
  <c r="J27" i="46"/>
  <c r="H27" i="46"/>
  <c r="H25" i="46"/>
  <c r="H23" i="46"/>
  <c r="J21" i="46"/>
  <c r="H21" i="46"/>
  <c r="H19" i="46"/>
  <c r="H15" i="46"/>
  <c r="H13" i="46"/>
  <c r="H11" i="46"/>
  <c r="J32" i="46"/>
  <c r="H32" i="46"/>
  <c r="H30" i="46"/>
  <c r="H28" i="46"/>
  <c r="J26" i="46"/>
  <c r="H26" i="46"/>
  <c r="H24" i="46"/>
  <c r="H22" i="46"/>
  <c r="H20" i="46"/>
  <c r="H18" i="46"/>
  <c r="H16" i="46"/>
  <c r="H14" i="46"/>
  <c r="H12" i="46"/>
  <c r="H10" i="46"/>
  <c r="AE33" i="46"/>
  <c r="Q31" i="46"/>
  <c r="R31" i="46" s="1"/>
  <c r="E29" i="46"/>
  <c r="AL29" i="46" s="1"/>
  <c r="E25" i="46"/>
  <c r="AL25" i="46" s="1"/>
  <c r="Y19" i="46"/>
  <c r="Z19" i="46" s="1"/>
  <c r="AE15" i="46"/>
  <c r="Y11" i="46"/>
  <c r="Z11" i="46" s="1"/>
  <c r="Y24" i="46"/>
  <c r="Z24" i="46" s="1"/>
  <c r="E22" i="46"/>
  <c r="AL22" i="46" s="1"/>
  <c r="E20" i="46"/>
  <c r="AL20" i="46" s="1"/>
  <c r="E18" i="46"/>
  <c r="AL18" i="46" s="1"/>
  <c r="E16" i="46"/>
  <c r="AL16" i="46" s="1"/>
  <c r="Y14" i="46"/>
  <c r="Z14" i="46" s="1"/>
  <c r="AE12" i="46"/>
  <c r="K14" i="45"/>
  <c r="AE9" i="46"/>
  <c r="H9" i="46"/>
  <c r="L17" i="44"/>
  <c r="AA14" i="45"/>
  <c r="P17" i="44"/>
  <c r="AE29" i="46"/>
  <c r="AE27" i="46"/>
  <c r="AG18" i="46"/>
  <c r="Y32" i="46"/>
  <c r="Z32" i="46" s="1"/>
  <c r="AE18" i="46"/>
  <c r="AE23" i="46"/>
  <c r="AG29" i="46"/>
  <c r="AE17" i="46"/>
  <c r="AG16" i="46"/>
  <c r="AG25" i="46"/>
  <c r="AG20" i="46"/>
  <c r="AE25" i="46"/>
  <c r="Y20" i="46"/>
  <c r="Z20" i="46" s="1"/>
  <c r="Y18" i="46"/>
  <c r="Z18" i="46" s="1"/>
  <c r="AI13" i="46"/>
  <c r="AE31" i="46"/>
  <c r="Y29" i="46"/>
  <c r="Z29" i="46" s="1"/>
  <c r="AD13" i="46"/>
  <c r="AC27" i="46"/>
  <c r="E27" i="46"/>
  <c r="AL27" i="46" s="1"/>
  <c r="AJ29" i="45"/>
  <c r="AI27" i="46"/>
  <c r="AA27" i="46"/>
  <c r="AA25" i="46"/>
  <c r="Q13" i="46"/>
  <c r="R13" i="46" s="1"/>
  <c r="AE30" i="46"/>
  <c r="Y27" i="46"/>
  <c r="AH27" i="46"/>
  <c r="Q27" i="46"/>
  <c r="Y25" i="46"/>
  <c r="Z25" i="46" s="1"/>
  <c r="AE20" i="46"/>
  <c r="AE14" i="46"/>
  <c r="AC31" i="46"/>
  <c r="E31" i="46"/>
  <c r="AL31" i="46" s="1"/>
  <c r="Y26" i="46"/>
  <c r="Z26" i="46" s="1"/>
  <c r="AE11" i="46"/>
  <c r="AA15" i="45"/>
  <c r="AH31" i="46"/>
  <c r="AA31" i="46"/>
  <c r="Y31" i="46"/>
  <c r="Z31" i="46" s="1"/>
  <c r="Y30" i="46"/>
  <c r="Z30" i="46" s="1"/>
  <c r="Y28" i="46"/>
  <c r="Z28" i="46" s="1"/>
  <c r="AG27" i="46"/>
  <c r="W27" i="46"/>
  <c r="AE24" i="46"/>
  <c r="Y15" i="45"/>
  <c r="K15" i="45"/>
  <c r="Q13" i="45"/>
  <c r="G13" i="45"/>
  <c r="Y11" i="45"/>
  <c r="K11" i="45"/>
  <c r="AI29" i="45"/>
  <c r="AG31" i="46"/>
  <c r="W31" i="46"/>
  <c r="X31" i="46" s="1"/>
  <c r="AE26" i="46"/>
  <c r="AI10" i="46"/>
  <c r="AE32" i="46"/>
  <c r="AG28" i="46"/>
  <c r="AH13" i="46"/>
  <c r="AC13" i="46"/>
  <c r="E13" i="46"/>
  <c r="F13" i="46" s="1"/>
  <c r="AD32" i="46"/>
  <c r="AE28" i="46"/>
  <c r="AG22" i="46"/>
  <c r="Y22" i="46"/>
  <c r="Z22" i="46" s="1"/>
  <c r="AE19" i="46"/>
  <c r="AE16" i="46"/>
  <c r="Y16" i="46"/>
  <c r="Z16" i="46" s="1"/>
  <c r="AG13" i="46"/>
  <c r="AA13" i="46"/>
  <c r="Y13" i="46"/>
  <c r="Z13" i="46" s="1"/>
  <c r="AA10" i="46"/>
  <c r="AI31" i="46"/>
  <c r="AD31" i="46"/>
  <c r="AG30" i="46"/>
  <c r="AA29" i="46"/>
  <c r="AD27" i="46"/>
  <c r="AG26" i="46"/>
  <c r="AE22" i="46"/>
  <c r="AA16" i="46"/>
  <c r="AE13" i="46"/>
  <c r="W13" i="46"/>
  <c r="X13" i="46" s="1"/>
  <c r="E33" i="46"/>
  <c r="F33" i="46" s="1"/>
  <c r="W33" i="46"/>
  <c r="X33" i="46" s="1"/>
  <c r="Q33" i="46"/>
  <c r="R33" i="46" s="1"/>
  <c r="AC33" i="46"/>
  <c r="AH33" i="46"/>
  <c r="AD33" i="46"/>
  <c r="AI33" i="46"/>
  <c r="AG33" i="46"/>
  <c r="AA33" i="46"/>
  <c r="AA21" i="46"/>
  <c r="AG21" i="46"/>
  <c r="E21" i="46"/>
  <c r="AL21" i="46" s="1"/>
  <c r="W21" i="46"/>
  <c r="X21" i="46" s="1"/>
  <c r="Q21" i="46"/>
  <c r="R21" i="46" s="1"/>
  <c r="AC21" i="46"/>
  <c r="AH21" i="46"/>
  <c r="AD21" i="46"/>
  <c r="AI21" i="46"/>
  <c r="Y21" i="46"/>
  <c r="Z21" i="46" s="1"/>
  <c r="Y33" i="46"/>
  <c r="Z33" i="46" s="1"/>
  <c r="AA15" i="46"/>
  <c r="AG15" i="46"/>
  <c r="E15" i="46"/>
  <c r="AL15" i="46" s="1"/>
  <c r="W15" i="46"/>
  <c r="X15" i="46" s="1"/>
  <c r="Q15" i="46"/>
  <c r="R15" i="46" s="1"/>
  <c r="AC15" i="46"/>
  <c r="AH15" i="46"/>
  <c r="AD15" i="46"/>
  <c r="AI15" i="46"/>
  <c r="Y15" i="46"/>
  <c r="Z15" i="46" s="1"/>
  <c r="AE21" i="46"/>
  <c r="Q15" i="45"/>
  <c r="G15" i="45"/>
  <c r="Q11" i="45"/>
  <c r="G11" i="45"/>
  <c r="AI9" i="46"/>
  <c r="E9" i="46"/>
  <c r="F9" i="46" s="1"/>
  <c r="AG9" i="46"/>
  <c r="W9" i="46"/>
  <c r="X9" i="46" s="1"/>
  <c r="Y23" i="46"/>
  <c r="Z23" i="46" s="1"/>
  <c r="AA19" i="46"/>
  <c r="AG19" i="46"/>
  <c r="E19" i="46"/>
  <c r="AL19" i="46" s="1"/>
  <c r="W19" i="46"/>
  <c r="X19" i="46" s="1"/>
  <c r="Q19" i="46"/>
  <c r="R19" i="46" s="1"/>
  <c r="AC19" i="46"/>
  <c r="AH19" i="46"/>
  <c r="AD19" i="46"/>
  <c r="AI19" i="46"/>
  <c r="AG32" i="46"/>
  <c r="AA32" i="46"/>
  <c r="AI32" i="46"/>
  <c r="AA17" i="46"/>
  <c r="AG17" i="46"/>
  <c r="E17" i="46"/>
  <c r="J17" i="46"/>
  <c r="W17" i="46"/>
  <c r="X17" i="46" s="1"/>
  <c r="Q17" i="46"/>
  <c r="R17" i="46" s="1"/>
  <c r="AC17" i="46"/>
  <c r="AH17" i="46"/>
  <c r="AD17" i="46"/>
  <c r="AI17" i="46"/>
  <c r="E12" i="46"/>
  <c r="AL12" i="46" s="1"/>
  <c r="AG12" i="46"/>
  <c r="AA12" i="46"/>
  <c r="AA11" i="46"/>
  <c r="AG11" i="46"/>
  <c r="E11" i="46"/>
  <c r="F11" i="46" s="1"/>
  <c r="W11" i="46"/>
  <c r="X11" i="46" s="1"/>
  <c r="Q11" i="46"/>
  <c r="R11" i="46" s="1"/>
  <c r="AC11" i="46"/>
  <c r="AH11" i="46"/>
  <c r="AD11" i="46"/>
  <c r="AI11" i="46"/>
  <c r="I14" i="45"/>
  <c r="AA12" i="45"/>
  <c r="AA9" i="46"/>
  <c r="E24" i="46"/>
  <c r="AL24" i="46" s="1"/>
  <c r="AG24" i="46"/>
  <c r="AA24" i="46"/>
  <c r="AA23" i="46"/>
  <c r="AG23" i="46"/>
  <c r="E23" i="46"/>
  <c r="F23" i="46" s="1"/>
  <c r="W23" i="46"/>
  <c r="X23" i="46" s="1"/>
  <c r="Q23" i="46"/>
  <c r="R23" i="46" s="1"/>
  <c r="AC23" i="46"/>
  <c r="AH23" i="46"/>
  <c r="AD23" i="46"/>
  <c r="AI23" i="46"/>
  <c r="E14" i="46"/>
  <c r="AL14" i="46" s="1"/>
  <c r="AG14" i="46"/>
  <c r="AA14" i="46"/>
  <c r="Y12" i="46"/>
  <c r="Z12" i="46" s="1"/>
  <c r="AI29" i="46"/>
  <c r="AD29" i="46"/>
  <c r="AA28" i="46"/>
  <c r="AI25" i="46"/>
  <c r="AD25" i="46"/>
  <c r="AG10" i="46"/>
  <c r="Y10" i="46"/>
  <c r="Z10" i="46" s="1"/>
  <c r="AH29" i="46"/>
  <c r="AC29" i="46"/>
  <c r="Q29" i="46"/>
  <c r="R29" i="46" s="1"/>
  <c r="W29" i="46"/>
  <c r="X29" i="46" s="1"/>
  <c r="AH25" i="46"/>
  <c r="AC25" i="46"/>
  <c r="Q25" i="46"/>
  <c r="R25" i="46" s="1"/>
  <c r="W25" i="46"/>
  <c r="X25" i="46" s="1"/>
  <c r="AA22" i="46"/>
  <c r="AA20" i="46"/>
  <c r="AA18" i="46"/>
  <c r="AE10" i="46"/>
  <c r="AA30" i="46"/>
  <c r="AA26" i="46"/>
  <c r="E32" i="46"/>
  <c r="AL32" i="46" s="1"/>
  <c r="W32" i="46"/>
  <c r="X32" i="46" s="1"/>
  <c r="Q32" i="46"/>
  <c r="R32" i="46" s="1"/>
  <c r="AC32" i="46"/>
  <c r="AH32" i="46"/>
  <c r="E28" i="46"/>
  <c r="AL28" i="46" s="1"/>
  <c r="W28" i="46"/>
  <c r="X28" i="46" s="1"/>
  <c r="Q28" i="46"/>
  <c r="R28" i="46" s="1"/>
  <c r="AC28" i="46"/>
  <c r="AH28" i="46"/>
  <c r="AD28" i="46"/>
  <c r="AI28" i="46"/>
  <c r="E30" i="46"/>
  <c r="AL30" i="46" s="1"/>
  <c r="W30" i="46"/>
  <c r="X30" i="46" s="1"/>
  <c r="Q30" i="46"/>
  <c r="R30" i="46" s="1"/>
  <c r="AC30" i="46"/>
  <c r="AH30" i="46"/>
  <c r="AD30" i="46"/>
  <c r="AI30" i="46"/>
  <c r="E26" i="46"/>
  <c r="AL26" i="46" s="1"/>
  <c r="W26" i="46"/>
  <c r="X26" i="46" s="1"/>
  <c r="Q26" i="46"/>
  <c r="R26" i="46" s="1"/>
  <c r="AC26" i="46"/>
  <c r="AH26" i="46"/>
  <c r="AD26" i="46"/>
  <c r="AI26" i="46"/>
  <c r="AI24" i="46"/>
  <c r="AD24" i="46"/>
  <c r="AI22" i="46"/>
  <c r="AD22" i="46"/>
  <c r="AI20" i="46"/>
  <c r="AD20" i="46"/>
  <c r="AI18" i="46"/>
  <c r="AD18" i="46"/>
  <c r="AI16" i="46"/>
  <c r="AD16" i="46"/>
  <c r="AI14" i="46"/>
  <c r="AD14" i="46"/>
  <c r="AI12" i="46"/>
  <c r="AD12" i="46"/>
  <c r="AD10" i="46"/>
  <c r="AH24" i="46"/>
  <c r="AC24" i="46"/>
  <c r="Q24" i="46"/>
  <c r="R24" i="46" s="1"/>
  <c r="W24" i="46"/>
  <c r="X24" i="46" s="1"/>
  <c r="AH22" i="46"/>
  <c r="AC22" i="46"/>
  <c r="Q22" i="46"/>
  <c r="R22" i="46" s="1"/>
  <c r="W22" i="46"/>
  <c r="X22" i="46" s="1"/>
  <c r="AH20" i="46"/>
  <c r="AC20" i="46"/>
  <c r="Q20" i="46"/>
  <c r="R20" i="46" s="1"/>
  <c r="W20" i="46"/>
  <c r="X20" i="46" s="1"/>
  <c r="AH18" i="46"/>
  <c r="AC18" i="46"/>
  <c r="Q18" i="46"/>
  <c r="R18" i="46" s="1"/>
  <c r="W18" i="46"/>
  <c r="X18" i="46" s="1"/>
  <c r="AH16" i="46"/>
  <c r="AC16" i="46"/>
  <c r="Q16" i="46"/>
  <c r="R16" i="46" s="1"/>
  <c r="W16" i="46"/>
  <c r="X16" i="46" s="1"/>
  <c r="AH14" i="46"/>
  <c r="AC14" i="46"/>
  <c r="Q14" i="46"/>
  <c r="W14" i="46"/>
  <c r="X14" i="46" s="1"/>
  <c r="AH12" i="46"/>
  <c r="AC12" i="46"/>
  <c r="Q12" i="46"/>
  <c r="R12" i="46" s="1"/>
  <c r="W12" i="46"/>
  <c r="X12" i="46" s="1"/>
  <c r="AH10" i="46"/>
  <c r="AC10" i="46"/>
  <c r="Q10" i="46"/>
  <c r="R10" i="46" s="1"/>
  <c r="W10" i="46"/>
  <c r="X10" i="46" s="1"/>
  <c r="E10" i="46"/>
  <c r="AL10" i="46" s="1"/>
  <c r="Y9" i="46"/>
  <c r="Z9" i="46" s="1"/>
  <c r="AC9" i="46"/>
  <c r="AH9" i="46"/>
  <c r="J9" i="46"/>
  <c r="Q9" i="46"/>
  <c r="R9" i="46" s="1"/>
  <c r="AD9" i="46"/>
  <c r="AJ18" i="45"/>
  <c r="W15" i="45"/>
  <c r="I15" i="45"/>
  <c r="AA13" i="45"/>
  <c r="AI22" i="45"/>
  <c r="AJ21" i="45"/>
  <c r="AJ26" i="45"/>
  <c r="Q14" i="45"/>
  <c r="G14" i="45"/>
  <c r="Y12" i="45"/>
  <c r="K12" i="45"/>
  <c r="AI27" i="45"/>
  <c r="AI25" i="45"/>
  <c r="W13" i="45"/>
  <c r="I13" i="45"/>
  <c r="AJ22" i="45"/>
  <c r="AI24" i="45"/>
  <c r="AI21" i="45"/>
  <c r="AI18" i="45"/>
  <c r="Y13" i="45"/>
  <c r="K13" i="45"/>
  <c r="W11" i="45"/>
  <c r="I11" i="45"/>
  <c r="AJ14" i="45"/>
  <c r="W14" i="45"/>
  <c r="AI26" i="45"/>
  <c r="AJ13" i="45"/>
  <c r="AJ27" i="45"/>
  <c r="AJ25" i="45"/>
  <c r="AJ24" i="45"/>
  <c r="AJ19" i="45"/>
  <c r="AI20" i="45"/>
  <c r="AI11" i="45"/>
  <c r="AJ15" i="45"/>
  <c r="AI12" i="45"/>
  <c r="AJ28" i="45"/>
  <c r="AI28" i="45"/>
  <c r="AJ20" i="45"/>
  <c r="AI15" i="45"/>
  <c r="AJ12" i="45"/>
  <c r="AA11" i="45"/>
  <c r="AI13" i="45"/>
  <c r="AJ11" i="45"/>
  <c r="Y14" i="45"/>
  <c r="AI19" i="45"/>
  <c r="AI14" i="45"/>
  <c r="AA14" i="44"/>
  <c r="J14" i="44"/>
  <c r="P13" i="44"/>
  <c r="L13" i="44"/>
  <c r="AA16" i="44"/>
  <c r="J16" i="44"/>
  <c r="P15" i="44"/>
  <c r="L15" i="44"/>
  <c r="AA12" i="44"/>
  <c r="J12" i="44"/>
  <c r="P11" i="44"/>
  <c r="L11" i="44"/>
  <c r="X16" i="44"/>
  <c r="H16" i="44"/>
  <c r="AA15" i="44"/>
  <c r="J15" i="44"/>
  <c r="X12" i="44"/>
  <c r="H12" i="44"/>
  <c r="AA11" i="44"/>
  <c r="J11" i="44"/>
  <c r="AA17" i="44"/>
  <c r="J17" i="44"/>
  <c r="X14" i="44"/>
  <c r="H14" i="44"/>
  <c r="AA13" i="44"/>
  <c r="J13" i="44"/>
  <c r="X17" i="44"/>
  <c r="H17" i="44"/>
  <c r="P16" i="44"/>
  <c r="L16" i="44"/>
  <c r="X15" i="44"/>
  <c r="H15" i="44"/>
  <c r="P14" i="44"/>
  <c r="L14" i="44"/>
  <c r="X13" i="44"/>
  <c r="H13" i="44"/>
  <c r="P12" i="44"/>
  <c r="L12" i="44"/>
  <c r="X11" i="44"/>
  <c r="H11" i="44"/>
  <c r="B47" i="16"/>
  <c r="C47" i="16"/>
  <c r="E47" i="16"/>
  <c r="G47" i="16"/>
  <c r="I47" i="16"/>
  <c r="K47" i="16"/>
  <c r="P47" i="16"/>
  <c r="R47" i="16"/>
  <c r="T47" i="16"/>
  <c r="V47" i="16"/>
  <c r="W47" i="16"/>
  <c r="X47" i="16"/>
  <c r="Y47" i="16"/>
  <c r="AC47" i="16"/>
  <c r="AD47" i="16"/>
  <c r="AE47" i="16"/>
  <c r="B48" i="16"/>
  <c r="C48" i="16"/>
  <c r="E48" i="16"/>
  <c r="G48" i="16"/>
  <c r="I48" i="16"/>
  <c r="K48" i="16"/>
  <c r="P48" i="16"/>
  <c r="R48" i="16"/>
  <c r="T48" i="16"/>
  <c r="V48" i="16"/>
  <c r="W48" i="16"/>
  <c r="X48" i="16"/>
  <c r="Y48" i="16"/>
  <c r="AC48" i="16"/>
  <c r="AD48" i="16"/>
  <c r="AE48" i="16"/>
  <c r="B49" i="16"/>
  <c r="C49" i="16"/>
  <c r="E49" i="16"/>
  <c r="G49" i="16"/>
  <c r="I49" i="16"/>
  <c r="K49" i="16"/>
  <c r="P49" i="16"/>
  <c r="R49" i="16"/>
  <c r="T49" i="16"/>
  <c r="V49" i="16"/>
  <c r="W49" i="16"/>
  <c r="X49" i="16"/>
  <c r="Y49" i="16"/>
  <c r="AC49" i="16"/>
  <c r="AD49" i="16"/>
  <c r="AE49" i="16"/>
  <c r="B50" i="16"/>
  <c r="C50" i="16"/>
  <c r="E50" i="16"/>
  <c r="G50" i="16"/>
  <c r="I50" i="16"/>
  <c r="K50" i="16"/>
  <c r="P50" i="16"/>
  <c r="R50" i="16"/>
  <c r="T50" i="16"/>
  <c r="V50" i="16"/>
  <c r="W50" i="16"/>
  <c r="X50" i="16"/>
  <c r="Y50" i="16"/>
  <c r="AC50" i="16"/>
  <c r="AD50" i="16"/>
  <c r="AE50" i="16"/>
  <c r="B51" i="16"/>
  <c r="C51" i="16"/>
  <c r="E51" i="16"/>
  <c r="G51" i="16"/>
  <c r="I51" i="16"/>
  <c r="K51" i="16"/>
  <c r="P51" i="16"/>
  <c r="R51" i="16"/>
  <c r="T51" i="16"/>
  <c r="V51" i="16"/>
  <c r="W51" i="16"/>
  <c r="X51" i="16"/>
  <c r="Y51" i="16"/>
  <c r="AC51" i="16"/>
  <c r="AD51" i="16"/>
  <c r="AE51" i="16"/>
  <c r="B52" i="16"/>
  <c r="C52" i="16"/>
  <c r="E52" i="16"/>
  <c r="G52" i="16"/>
  <c r="I52" i="16"/>
  <c r="K52" i="16"/>
  <c r="P52" i="16"/>
  <c r="R52" i="16"/>
  <c r="T52" i="16"/>
  <c r="V52" i="16"/>
  <c r="W52" i="16"/>
  <c r="X52" i="16"/>
  <c r="Y52" i="16"/>
  <c r="AC52" i="16"/>
  <c r="AD52" i="16"/>
  <c r="AE52" i="16"/>
  <c r="B53" i="16"/>
  <c r="C53" i="16"/>
  <c r="E53" i="16"/>
  <c r="G53" i="16"/>
  <c r="I53" i="16"/>
  <c r="K53" i="16"/>
  <c r="P53" i="16"/>
  <c r="R53" i="16"/>
  <c r="T53" i="16"/>
  <c r="V53" i="16"/>
  <c r="W53" i="16"/>
  <c r="X53" i="16"/>
  <c r="Y53" i="16"/>
  <c r="AC53" i="16"/>
  <c r="AD53" i="16"/>
  <c r="AE53" i="16"/>
  <c r="B54" i="16"/>
  <c r="C54" i="16"/>
  <c r="E54" i="16"/>
  <c r="G54" i="16"/>
  <c r="I54" i="16"/>
  <c r="K54" i="16"/>
  <c r="P54" i="16"/>
  <c r="R54" i="16"/>
  <c r="T54" i="16"/>
  <c r="V54" i="16"/>
  <c r="W54" i="16"/>
  <c r="X54" i="16"/>
  <c r="Y54" i="16"/>
  <c r="AC54" i="16"/>
  <c r="AD54" i="16"/>
  <c r="AE54" i="16"/>
  <c r="B55" i="16"/>
  <c r="C55" i="16"/>
  <c r="E55" i="16"/>
  <c r="G55" i="16"/>
  <c r="I55" i="16"/>
  <c r="K55" i="16"/>
  <c r="P55" i="16"/>
  <c r="R55" i="16"/>
  <c r="T55" i="16"/>
  <c r="V55" i="16"/>
  <c r="W55" i="16"/>
  <c r="X55" i="16"/>
  <c r="Y55" i="16"/>
  <c r="AC55" i="16"/>
  <c r="AD55" i="16"/>
  <c r="AE55" i="16"/>
  <c r="B56" i="16"/>
  <c r="C56" i="16"/>
  <c r="E56" i="16"/>
  <c r="G56" i="16"/>
  <c r="I56" i="16"/>
  <c r="K56" i="16"/>
  <c r="P56" i="16"/>
  <c r="R56" i="16"/>
  <c r="T56" i="16"/>
  <c r="V56" i="16"/>
  <c r="W56" i="16"/>
  <c r="X56" i="16"/>
  <c r="Y56" i="16"/>
  <c r="AC56" i="16"/>
  <c r="AD56" i="16"/>
  <c r="AE56" i="16"/>
  <c r="B57" i="16"/>
  <c r="C57" i="16"/>
  <c r="E57" i="16"/>
  <c r="G57" i="16"/>
  <c r="I57" i="16"/>
  <c r="K57" i="16"/>
  <c r="P57" i="16"/>
  <c r="R57" i="16"/>
  <c r="T57" i="16"/>
  <c r="V57" i="16"/>
  <c r="W57" i="16"/>
  <c r="X57" i="16"/>
  <c r="Y57" i="16"/>
  <c r="AC57" i="16"/>
  <c r="AD57" i="16"/>
  <c r="AE57" i="16"/>
  <c r="B58" i="16"/>
  <c r="C58" i="16"/>
  <c r="E58" i="16"/>
  <c r="G58" i="16"/>
  <c r="I58" i="16"/>
  <c r="K58" i="16"/>
  <c r="P58" i="16"/>
  <c r="R58" i="16"/>
  <c r="T58" i="16"/>
  <c r="V58" i="16"/>
  <c r="W58" i="16"/>
  <c r="X58" i="16"/>
  <c r="Y58" i="16"/>
  <c r="AC58" i="16"/>
  <c r="AD58" i="16"/>
  <c r="AE58" i="16"/>
  <c r="B59" i="16"/>
  <c r="C59" i="16"/>
  <c r="E59" i="16"/>
  <c r="G59" i="16"/>
  <c r="I59" i="16"/>
  <c r="K59" i="16"/>
  <c r="P59" i="16"/>
  <c r="R59" i="16"/>
  <c r="T59" i="16"/>
  <c r="V59" i="16"/>
  <c r="W59" i="16"/>
  <c r="X59" i="16"/>
  <c r="Y59" i="16"/>
  <c r="AC59" i="16"/>
  <c r="AD59" i="16"/>
  <c r="AE59" i="16"/>
  <c r="B60" i="16"/>
  <c r="C60" i="16"/>
  <c r="E60" i="16"/>
  <c r="G60" i="16"/>
  <c r="I60" i="16"/>
  <c r="K60" i="16"/>
  <c r="P60" i="16"/>
  <c r="R60" i="16"/>
  <c r="T60" i="16"/>
  <c r="V60" i="16"/>
  <c r="W60" i="16"/>
  <c r="X60" i="16"/>
  <c r="Y60" i="16"/>
  <c r="AC60" i="16"/>
  <c r="AD60" i="16"/>
  <c r="AE60" i="16"/>
  <c r="B61" i="16"/>
  <c r="C61" i="16"/>
  <c r="E61" i="16"/>
  <c r="G61" i="16"/>
  <c r="I61" i="16"/>
  <c r="K61" i="16"/>
  <c r="P61" i="16"/>
  <c r="R61" i="16"/>
  <c r="T61" i="16"/>
  <c r="V61" i="16"/>
  <c r="W61" i="16"/>
  <c r="X61" i="16"/>
  <c r="Y61" i="16"/>
  <c r="AC61" i="16"/>
  <c r="AD61" i="16"/>
  <c r="AE61" i="16"/>
  <c r="B62" i="16"/>
  <c r="C62" i="16"/>
  <c r="E62" i="16"/>
  <c r="G62" i="16"/>
  <c r="I62" i="16"/>
  <c r="K62" i="16"/>
  <c r="P62" i="16"/>
  <c r="R62" i="16"/>
  <c r="T62" i="16"/>
  <c r="V62" i="16"/>
  <c r="W62" i="16"/>
  <c r="X62" i="16"/>
  <c r="Y62" i="16"/>
  <c r="AC62" i="16"/>
  <c r="AD62" i="16"/>
  <c r="AE62" i="16"/>
  <c r="B63" i="16"/>
  <c r="C63" i="16"/>
  <c r="E63" i="16"/>
  <c r="G63" i="16"/>
  <c r="I63" i="16"/>
  <c r="K63" i="16"/>
  <c r="P63" i="16"/>
  <c r="R63" i="16"/>
  <c r="T63" i="16"/>
  <c r="V63" i="16"/>
  <c r="W63" i="16"/>
  <c r="X63" i="16"/>
  <c r="Y63" i="16"/>
  <c r="AC63" i="16"/>
  <c r="AD63" i="16"/>
  <c r="AE63" i="16"/>
  <c r="B64" i="16"/>
  <c r="C64" i="16"/>
  <c r="E64" i="16"/>
  <c r="G64" i="16"/>
  <c r="I64" i="16"/>
  <c r="K64" i="16"/>
  <c r="P64" i="16"/>
  <c r="R64" i="16"/>
  <c r="T64" i="16"/>
  <c r="V64" i="16"/>
  <c r="W64" i="16"/>
  <c r="X64" i="16"/>
  <c r="Y64" i="16"/>
  <c r="AC64" i="16"/>
  <c r="AD64" i="16"/>
  <c r="AE64" i="16"/>
  <c r="B65" i="16"/>
  <c r="C65" i="16"/>
  <c r="E65" i="16"/>
  <c r="G65" i="16"/>
  <c r="I65" i="16"/>
  <c r="K65" i="16"/>
  <c r="P65" i="16"/>
  <c r="R65" i="16"/>
  <c r="T65" i="16"/>
  <c r="V65" i="16"/>
  <c r="W65" i="16"/>
  <c r="X65" i="16"/>
  <c r="Y65" i="16"/>
  <c r="AC65" i="16"/>
  <c r="AD65" i="16"/>
  <c r="AE65" i="16"/>
  <c r="B17" i="16"/>
  <c r="C17" i="16"/>
  <c r="E17" i="16"/>
  <c r="G17" i="16"/>
  <c r="I17" i="16"/>
  <c r="K17" i="16"/>
  <c r="P17" i="16"/>
  <c r="R17" i="16"/>
  <c r="T17" i="16"/>
  <c r="V17" i="16"/>
  <c r="W17" i="16"/>
  <c r="X17" i="16"/>
  <c r="Y17" i="16"/>
  <c r="AC17" i="16"/>
  <c r="AD17" i="16"/>
  <c r="AE17" i="16"/>
  <c r="B18" i="16"/>
  <c r="C18" i="16"/>
  <c r="E18" i="16"/>
  <c r="G18" i="16"/>
  <c r="I18" i="16"/>
  <c r="K18" i="16"/>
  <c r="P18" i="16"/>
  <c r="R18" i="16"/>
  <c r="T18" i="16"/>
  <c r="V18" i="16"/>
  <c r="W18" i="16"/>
  <c r="X18" i="16"/>
  <c r="Y18" i="16"/>
  <c r="AC18" i="16"/>
  <c r="AD18" i="16"/>
  <c r="AE18" i="16"/>
  <c r="B19" i="16"/>
  <c r="C19" i="16"/>
  <c r="E19" i="16"/>
  <c r="G19" i="16"/>
  <c r="I19" i="16"/>
  <c r="K19" i="16"/>
  <c r="P19" i="16"/>
  <c r="R19" i="16"/>
  <c r="T19" i="16"/>
  <c r="V19" i="16"/>
  <c r="W19" i="16"/>
  <c r="X19" i="16"/>
  <c r="Y19" i="16"/>
  <c r="AC19" i="16"/>
  <c r="AD19" i="16"/>
  <c r="AE19" i="16"/>
  <c r="B20" i="16"/>
  <c r="C20" i="16"/>
  <c r="E20" i="16"/>
  <c r="G20" i="16"/>
  <c r="I20" i="16"/>
  <c r="K20" i="16"/>
  <c r="P20" i="16"/>
  <c r="R20" i="16"/>
  <c r="T20" i="16"/>
  <c r="V20" i="16"/>
  <c r="W20" i="16"/>
  <c r="X20" i="16"/>
  <c r="Y20" i="16"/>
  <c r="AC20" i="16"/>
  <c r="AD20" i="16"/>
  <c r="AE20" i="16"/>
  <c r="B21" i="16"/>
  <c r="C21" i="16"/>
  <c r="E21" i="16"/>
  <c r="G21" i="16"/>
  <c r="I21" i="16"/>
  <c r="K21" i="16"/>
  <c r="P21" i="16"/>
  <c r="R21" i="16"/>
  <c r="T21" i="16"/>
  <c r="V21" i="16"/>
  <c r="W21" i="16"/>
  <c r="X21" i="16"/>
  <c r="Y21" i="16"/>
  <c r="AC21" i="16"/>
  <c r="AD21" i="16"/>
  <c r="AE21" i="16"/>
  <c r="B22" i="16"/>
  <c r="C22" i="16"/>
  <c r="E22" i="16"/>
  <c r="G22" i="16"/>
  <c r="I22" i="16"/>
  <c r="K22" i="16"/>
  <c r="P22" i="16"/>
  <c r="R22" i="16"/>
  <c r="T22" i="16"/>
  <c r="V22" i="16"/>
  <c r="W22" i="16"/>
  <c r="X22" i="16"/>
  <c r="Y22" i="16"/>
  <c r="AC22" i="16"/>
  <c r="AD22" i="16"/>
  <c r="AE22" i="16"/>
  <c r="B23" i="16"/>
  <c r="C23" i="16"/>
  <c r="E23" i="16"/>
  <c r="G23" i="16"/>
  <c r="I23" i="16"/>
  <c r="K23" i="16"/>
  <c r="P23" i="16"/>
  <c r="R23" i="16"/>
  <c r="T23" i="16"/>
  <c r="V23" i="16"/>
  <c r="W23" i="16"/>
  <c r="X23" i="16"/>
  <c r="Y23" i="16"/>
  <c r="AC23" i="16"/>
  <c r="AD23" i="16"/>
  <c r="AE23" i="16"/>
  <c r="B24" i="16"/>
  <c r="C24" i="16"/>
  <c r="E24" i="16"/>
  <c r="G24" i="16"/>
  <c r="I24" i="16"/>
  <c r="K24" i="16"/>
  <c r="P24" i="16"/>
  <c r="R24" i="16"/>
  <c r="T24" i="16"/>
  <c r="V24" i="16"/>
  <c r="W24" i="16"/>
  <c r="X24" i="16"/>
  <c r="Y24" i="16"/>
  <c r="AC24" i="16"/>
  <c r="AD24" i="16"/>
  <c r="AE24" i="16"/>
  <c r="B25" i="16"/>
  <c r="C25" i="16"/>
  <c r="E25" i="16"/>
  <c r="G25" i="16"/>
  <c r="I25" i="16"/>
  <c r="K25" i="16"/>
  <c r="P25" i="16"/>
  <c r="R25" i="16"/>
  <c r="T25" i="16"/>
  <c r="V25" i="16"/>
  <c r="W25" i="16"/>
  <c r="X25" i="16"/>
  <c r="Y25" i="16"/>
  <c r="AC25" i="16"/>
  <c r="AD25" i="16"/>
  <c r="AE25" i="16"/>
  <c r="B26" i="16"/>
  <c r="C26" i="16"/>
  <c r="E26" i="16"/>
  <c r="G26" i="16"/>
  <c r="I26" i="16"/>
  <c r="K26" i="16"/>
  <c r="P26" i="16"/>
  <c r="R26" i="16"/>
  <c r="T26" i="16"/>
  <c r="V26" i="16"/>
  <c r="W26" i="16"/>
  <c r="X26" i="16"/>
  <c r="Y26" i="16"/>
  <c r="AC26" i="16"/>
  <c r="AD26" i="16"/>
  <c r="AE26" i="16"/>
  <c r="B27" i="16"/>
  <c r="C27" i="16"/>
  <c r="E27" i="16"/>
  <c r="G27" i="16"/>
  <c r="I27" i="16"/>
  <c r="K27" i="16"/>
  <c r="P27" i="16"/>
  <c r="R27" i="16"/>
  <c r="T27" i="16"/>
  <c r="V27" i="16"/>
  <c r="W27" i="16"/>
  <c r="X27" i="16"/>
  <c r="Y27" i="16"/>
  <c r="AC27" i="16"/>
  <c r="AD27" i="16"/>
  <c r="AE27" i="16"/>
  <c r="B28" i="16"/>
  <c r="C28" i="16"/>
  <c r="E28" i="16"/>
  <c r="G28" i="16"/>
  <c r="I28" i="16"/>
  <c r="K28" i="16"/>
  <c r="P28" i="16"/>
  <c r="R28" i="16"/>
  <c r="T28" i="16"/>
  <c r="V28" i="16"/>
  <c r="W28" i="16"/>
  <c r="X28" i="16"/>
  <c r="Y28" i="16"/>
  <c r="AC28" i="16"/>
  <c r="AD28" i="16"/>
  <c r="AE28" i="16"/>
  <c r="B29" i="16"/>
  <c r="C29" i="16"/>
  <c r="E29" i="16"/>
  <c r="G29" i="16"/>
  <c r="I29" i="16"/>
  <c r="K29" i="16"/>
  <c r="P29" i="16"/>
  <c r="R29" i="16"/>
  <c r="T29" i="16"/>
  <c r="V29" i="16"/>
  <c r="W29" i="16"/>
  <c r="X29" i="16"/>
  <c r="Y29" i="16"/>
  <c r="AC29" i="16"/>
  <c r="AD29" i="16"/>
  <c r="AE29" i="16"/>
  <c r="B30" i="16"/>
  <c r="C30" i="16"/>
  <c r="E30" i="16"/>
  <c r="G30" i="16"/>
  <c r="I30" i="16"/>
  <c r="K30" i="16"/>
  <c r="P30" i="16"/>
  <c r="R30" i="16"/>
  <c r="T30" i="16"/>
  <c r="V30" i="16"/>
  <c r="W30" i="16"/>
  <c r="X30" i="16"/>
  <c r="Y30" i="16"/>
  <c r="AC30" i="16"/>
  <c r="AD30" i="16"/>
  <c r="AE30" i="16"/>
  <c r="B31" i="16"/>
  <c r="C31" i="16"/>
  <c r="E31" i="16"/>
  <c r="G31" i="16"/>
  <c r="I31" i="16"/>
  <c r="K31" i="16"/>
  <c r="P31" i="16"/>
  <c r="R31" i="16"/>
  <c r="T31" i="16"/>
  <c r="V31" i="16"/>
  <c r="W31" i="16"/>
  <c r="X31" i="16"/>
  <c r="Y31" i="16"/>
  <c r="AC31" i="16"/>
  <c r="AD31" i="16"/>
  <c r="AE31" i="16"/>
  <c r="B32" i="16"/>
  <c r="C32" i="16"/>
  <c r="E32" i="16"/>
  <c r="G32" i="16"/>
  <c r="I32" i="16"/>
  <c r="K32" i="16"/>
  <c r="P32" i="16"/>
  <c r="R32" i="16"/>
  <c r="T32" i="16"/>
  <c r="V32" i="16"/>
  <c r="W32" i="16"/>
  <c r="X32" i="16"/>
  <c r="Y32" i="16"/>
  <c r="AC32" i="16"/>
  <c r="AD32" i="16"/>
  <c r="AE32" i="16"/>
  <c r="B33" i="16"/>
  <c r="C33" i="16"/>
  <c r="E33" i="16"/>
  <c r="G33" i="16"/>
  <c r="I33" i="16"/>
  <c r="K33" i="16"/>
  <c r="P33" i="16"/>
  <c r="R33" i="16"/>
  <c r="T33" i="16"/>
  <c r="V33" i="16"/>
  <c r="W33" i="16"/>
  <c r="X33" i="16"/>
  <c r="Y33" i="16"/>
  <c r="AC33" i="16"/>
  <c r="AD33" i="16"/>
  <c r="AE33" i="16"/>
  <c r="B34" i="16"/>
  <c r="C34" i="16"/>
  <c r="E34" i="16"/>
  <c r="G34" i="16"/>
  <c r="I34" i="16"/>
  <c r="K34" i="16"/>
  <c r="P34" i="16"/>
  <c r="R34" i="16"/>
  <c r="T34" i="16"/>
  <c r="V34" i="16"/>
  <c r="W34" i="16"/>
  <c r="X34" i="16"/>
  <c r="Y34" i="16"/>
  <c r="AC34" i="16"/>
  <c r="AD34" i="16"/>
  <c r="AE34" i="16"/>
  <c r="B35" i="16"/>
  <c r="C35" i="16"/>
  <c r="E35" i="16"/>
  <c r="G35" i="16"/>
  <c r="I35" i="16"/>
  <c r="K35" i="16"/>
  <c r="P35" i="16"/>
  <c r="R35" i="16"/>
  <c r="T35" i="16"/>
  <c r="V35" i="16"/>
  <c r="W35" i="16"/>
  <c r="X35" i="16"/>
  <c r="Y35" i="16"/>
  <c r="AC35" i="16"/>
  <c r="AD35" i="16"/>
  <c r="AE35" i="16"/>
  <c r="B36" i="16"/>
  <c r="C36" i="16"/>
  <c r="E36" i="16"/>
  <c r="G36" i="16"/>
  <c r="I36" i="16"/>
  <c r="K36" i="16"/>
  <c r="P36" i="16"/>
  <c r="R36" i="16"/>
  <c r="T36" i="16"/>
  <c r="V36" i="16"/>
  <c r="W36" i="16"/>
  <c r="X36" i="16"/>
  <c r="Y36" i="16"/>
  <c r="AC36" i="16"/>
  <c r="AD36" i="16"/>
  <c r="AE36" i="16"/>
  <c r="B37" i="16"/>
  <c r="C37" i="16"/>
  <c r="E37" i="16"/>
  <c r="G37" i="16"/>
  <c r="I37" i="16"/>
  <c r="K37" i="16"/>
  <c r="P37" i="16"/>
  <c r="R37" i="16"/>
  <c r="T37" i="16"/>
  <c r="V37" i="16"/>
  <c r="W37" i="16"/>
  <c r="X37" i="16"/>
  <c r="Y37" i="16"/>
  <c r="AC37" i="16"/>
  <c r="AD37" i="16"/>
  <c r="AE37" i="16"/>
  <c r="B38" i="16"/>
  <c r="C38" i="16"/>
  <c r="E38" i="16"/>
  <c r="G38" i="16"/>
  <c r="I38" i="16"/>
  <c r="K38" i="16"/>
  <c r="P38" i="16"/>
  <c r="R38" i="16"/>
  <c r="T38" i="16"/>
  <c r="V38" i="16"/>
  <c r="W38" i="16"/>
  <c r="X38" i="16"/>
  <c r="Y38" i="16"/>
  <c r="AC38" i="16"/>
  <c r="AD38" i="16"/>
  <c r="AE38" i="16"/>
  <c r="AE16" i="16"/>
  <c r="AD16" i="16"/>
  <c r="AC16" i="16"/>
  <c r="Y16" i="16"/>
  <c r="X16" i="16"/>
  <c r="W16" i="16"/>
  <c r="V16" i="16"/>
  <c r="T16" i="16"/>
  <c r="R16" i="16"/>
  <c r="P16" i="16"/>
  <c r="K16" i="16"/>
  <c r="I16" i="16"/>
  <c r="G16" i="16"/>
  <c r="E16" i="16"/>
  <c r="C16" i="16"/>
  <c r="B16" i="16"/>
  <c r="B11" i="6"/>
  <c r="C11" i="6"/>
  <c r="D11" i="6" s="1"/>
  <c r="E11" i="6"/>
  <c r="G11" i="6"/>
  <c r="N11" i="6" s="1"/>
  <c r="I11" i="6"/>
  <c r="K11" i="6"/>
  <c r="P11" i="6"/>
  <c r="W11" i="6"/>
  <c r="Z11" i="6"/>
  <c r="AB11" i="6"/>
  <c r="B12" i="6"/>
  <c r="C12" i="6"/>
  <c r="D12" i="6" s="1"/>
  <c r="E12" i="6"/>
  <c r="G12" i="6"/>
  <c r="N12" i="6" s="1"/>
  <c r="I12" i="6"/>
  <c r="K12" i="6"/>
  <c r="P12" i="6"/>
  <c r="W12" i="6"/>
  <c r="Z12" i="6"/>
  <c r="AB12" i="6"/>
  <c r="B13" i="6"/>
  <c r="C13" i="6"/>
  <c r="D13" i="6" s="1"/>
  <c r="E13" i="6"/>
  <c r="G13" i="6"/>
  <c r="N13" i="6" s="1"/>
  <c r="I13" i="6"/>
  <c r="K13" i="6"/>
  <c r="P13" i="6"/>
  <c r="W13" i="6"/>
  <c r="Z13" i="6"/>
  <c r="AB13" i="6"/>
  <c r="B15" i="6"/>
  <c r="C15" i="6"/>
  <c r="D15" i="6" s="1"/>
  <c r="E15" i="6"/>
  <c r="G15" i="6"/>
  <c r="N15" i="6" s="1"/>
  <c r="I15" i="6"/>
  <c r="K15" i="6"/>
  <c r="P15" i="6"/>
  <c r="W15" i="6"/>
  <c r="Z15" i="6"/>
  <c r="AB15" i="6"/>
  <c r="B16" i="6"/>
  <c r="C16" i="6"/>
  <c r="D16" i="6" s="1"/>
  <c r="E16" i="6"/>
  <c r="G16" i="6"/>
  <c r="N16" i="6" s="1"/>
  <c r="I16" i="6"/>
  <c r="K16" i="6"/>
  <c r="P16" i="6"/>
  <c r="W16" i="6"/>
  <c r="Z16" i="6"/>
  <c r="AB16" i="6"/>
  <c r="B17" i="6"/>
  <c r="C17" i="6"/>
  <c r="D17" i="6" s="1"/>
  <c r="E17" i="6"/>
  <c r="G17" i="6"/>
  <c r="N17" i="6" s="1"/>
  <c r="I17" i="6"/>
  <c r="K17" i="6"/>
  <c r="P17" i="6"/>
  <c r="W17" i="6"/>
  <c r="Z17" i="6"/>
  <c r="AB17" i="6"/>
  <c r="B18" i="6"/>
  <c r="C18" i="6"/>
  <c r="D18" i="6" s="1"/>
  <c r="E18" i="6"/>
  <c r="G18" i="6"/>
  <c r="N18" i="6" s="1"/>
  <c r="I18" i="6"/>
  <c r="K18" i="6"/>
  <c r="P18" i="6"/>
  <c r="W18" i="6"/>
  <c r="Z18" i="6"/>
  <c r="AB18" i="6"/>
  <c r="B20" i="6"/>
  <c r="C20" i="6"/>
  <c r="D20" i="6" s="1"/>
  <c r="E20" i="6"/>
  <c r="G20" i="6"/>
  <c r="I20" i="6"/>
  <c r="K20" i="6"/>
  <c r="P20" i="6"/>
  <c r="W20" i="6"/>
  <c r="Z20" i="6"/>
  <c r="AB20" i="6"/>
  <c r="B21" i="6"/>
  <c r="C21" i="6"/>
  <c r="D21" i="6" s="1"/>
  <c r="E21" i="6"/>
  <c r="G21" i="6"/>
  <c r="I21" i="6"/>
  <c r="K21" i="6"/>
  <c r="P21" i="6"/>
  <c r="W21" i="6"/>
  <c r="Z21" i="6"/>
  <c r="AB21" i="6"/>
  <c r="B22" i="6"/>
  <c r="C22" i="6"/>
  <c r="D22" i="6" s="1"/>
  <c r="E22" i="6"/>
  <c r="G22" i="6"/>
  <c r="I22" i="6"/>
  <c r="K22" i="6"/>
  <c r="P22" i="6"/>
  <c r="W22" i="6"/>
  <c r="Z22" i="6"/>
  <c r="AB22" i="6"/>
  <c r="B23" i="6"/>
  <c r="C23" i="6"/>
  <c r="D23" i="6" s="1"/>
  <c r="E23" i="6"/>
  <c r="G23" i="6"/>
  <c r="I23" i="6"/>
  <c r="K23" i="6"/>
  <c r="P23" i="6"/>
  <c r="W23" i="6"/>
  <c r="Z23" i="6"/>
  <c r="AB23" i="6"/>
  <c r="B25" i="6"/>
  <c r="C25" i="6"/>
  <c r="D25" i="6" s="1"/>
  <c r="E25" i="6"/>
  <c r="G25" i="6"/>
  <c r="I25" i="6"/>
  <c r="K25" i="6"/>
  <c r="P25" i="6"/>
  <c r="W25" i="6"/>
  <c r="Z25" i="6"/>
  <c r="AB25" i="6"/>
  <c r="B26" i="6"/>
  <c r="C26" i="6"/>
  <c r="D26" i="6" s="1"/>
  <c r="E26" i="6"/>
  <c r="G26" i="6"/>
  <c r="I26" i="6"/>
  <c r="K26" i="6"/>
  <c r="P26" i="6"/>
  <c r="W26" i="6"/>
  <c r="Z26" i="6"/>
  <c r="AB26" i="6"/>
  <c r="B27" i="6"/>
  <c r="C27" i="6"/>
  <c r="D27" i="6" s="1"/>
  <c r="E27" i="6"/>
  <c r="G27" i="6"/>
  <c r="I27" i="6"/>
  <c r="K27" i="6"/>
  <c r="P27" i="6"/>
  <c r="W27" i="6"/>
  <c r="Z27" i="6"/>
  <c r="AB27" i="6"/>
  <c r="B28" i="6"/>
  <c r="C28" i="6"/>
  <c r="D28" i="6" s="1"/>
  <c r="E28" i="6"/>
  <c r="G28" i="6"/>
  <c r="I28" i="6"/>
  <c r="K28" i="6"/>
  <c r="P28" i="6"/>
  <c r="W28" i="6"/>
  <c r="Z28" i="6"/>
  <c r="AB28" i="6"/>
  <c r="B30" i="6"/>
  <c r="C30" i="6"/>
  <c r="D30" i="6" s="1"/>
  <c r="E30" i="6"/>
  <c r="G30" i="6"/>
  <c r="I30" i="6"/>
  <c r="K30" i="6"/>
  <c r="P30" i="6"/>
  <c r="W30" i="6"/>
  <c r="Z30" i="6"/>
  <c r="AB30" i="6"/>
  <c r="B31" i="6"/>
  <c r="C31" i="6"/>
  <c r="D31" i="6" s="1"/>
  <c r="E31" i="6"/>
  <c r="G31" i="6"/>
  <c r="I31" i="6"/>
  <c r="K31" i="6"/>
  <c r="P31" i="6"/>
  <c r="W31" i="6"/>
  <c r="Z31" i="6"/>
  <c r="AB31" i="6"/>
  <c r="B32" i="6"/>
  <c r="C32" i="6"/>
  <c r="D32" i="6" s="1"/>
  <c r="E32" i="6"/>
  <c r="G32" i="6"/>
  <c r="I32" i="6"/>
  <c r="K32" i="6"/>
  <c r="P32" i="6"/>
  <c r="W32" i="6"/>
  <c r="Z32" i="6"/>
  <c r="AB32" i="6"/>
  <c r="B33" i="6"/>
  <c r="C33" i="6"/>
  <c r="D33" i="6" s="1"/>
  <c r="E33" i="6"/>
  <c r="G33" i="6"/>
  <c r="I33" i="6"/>
  <c r="K33" i="6"/>
  <c r="P33" i="6"/>
  <c r="W33" i="6"/>
  <c r="Z33" i="6"/>
  <c r="AB33" i="6"/>
  <c r="B34" i="6"/>
  <c r="C34" i="6"/>
  <c r="D34" i="6" s="1"/>
  <c r="E34" i="6"/>
  <c r="G34" i="6"/>
  <c r="I34" i="6"/>
  <c r="K34" i="6"/>
  <c r="P34" i="6"/>
  <c r="W34" i="6"/>
  <c r="Z34" i="6"/>
  <c r="AB34" i="6"/>
  <c r="B35" i="6"/>
  <c r="C35" i="6"/>
  <c r="D35" i="6" s="1"/>
  <c r="E35" i="6"/>
  <c r="G35" i="6"/>
  <c r="I35" i="6"/>
  <c r="K35" i="6"/>
  <c r="P35" i="6"/>
  <c r="W35" i="6"/>
  <c r="Z35" i="6"/>
  <c r="AB35" i="6"/>
  <c r="B36" i="6"/>
  <c r="C36" i="6"/>
  <c r="D36" i="6" s="1"/>
  <c r="E36" i="6"/>
  <c r="G36" i="6"/>
  <c r="I36" i="6"/>
  <c r="K36" i="6"/>
  <c r="P36" i="6"/>
  <c r="W36" i="6"/>
  <c r="Z36" i="6"/>
  <c r="AB36" i="6"/>
  <c r="B37" i="6"/>
  <c r="C37" i="6"/>
  <c r="D37" i="6" s="1"/>
  <c r="E37" i="6"/>
  <c r="G37" i="6"/>
  <c r="I37" i="6"/>
  <c r="K37" i="6"/>
  <c r="P37" i="6"/>
  <c r="W37" i="6"/>
  <c r="Z37" i="6"/>
  <c r="AB37" i="6"/>
  <c r="B38" i="6"/>
  <c r="C38" i="6"/>
  <c r="D38" i="6" s="1"/>
  <c r="E38" i="6"/>
  <c r="G38" i="6"/>
  <c r="I38" i="6"/>
  <c r="K38" i="6"/>
  <c r="P38" i="6"/>
  <c r="W38" i="6"/>
  <c r="Z38" i="6"/>
  <c r="AB38" i="6"/>
  <c r="B39" i="6"/>
  <c r="C39" i="6"/>
  <c r="D39" i="6" s="1"/>
  <c r="E39" i="6"/>
  <c r="G39" i="6"/>
  <c r="I39" i="6"/>
  <c r="K39" i="6"/>
  <c r="P39" i="6"/>
  <c r="W39" i="6"/>
  <c r="Z39" i="6"/>
  <c r="AB39" i="6"/>
  <c r="B40" i="6"/>
  <c r="C40" i="6"/>
  <c r="D40" i="6" s="1"/>
  <c r="E40" i="6"/>
  <c r="G40" i="6"/>
  <c r="I40" i="6"/>
  <c r="K40" i="6"/>
  <c r="P40" i="6"/>
  <c r="W40" i="6"/>
  <c r="Z40" i="6"/>
  <c r="AB40" i="6"/>
  <c r="B41" i="6"/>
  <c r="C41" i="6"/>
  <c r="D41" i="6" s="1"/>
  <c r="E41" i="6"/>
  <c r="G41" i="6"/>
  <c r="I41" i="6"/>
  <c r="K41" i="6"/>
  <c r="P41" i="6"/>
  <c r="W41" i="6"/>
  <c r="Z41" i="6"/>
  <c r="AB41" i="6"/>
  <c r="B42" i="6"/>
  <c r="C42" i="6"/>
  <c r="D42" i="6" s="1"/>
  <c r="E42" i="6"/>
  <c r="G42" i="6"/>
  <c r="I42" i="6"/>
  <c r="K42" i="6"/>
  <c r="P42" i="6"/>
  <c r="W42" i="6"/>
  <c r="Z42" i="6"/>
  <c r="AB42" i="6"/>
  <c r="B43" i="6"/>
  <c r="C43" i="6"/>
  <c r="D43" i="6" s="1"/>
  <c r="E43" i="6"/>
  <c r="G43" i="6"/>
  <c r="I43" i="6"/>
  <c r="K43" i="6"/>
  <c r="P43" i="6"/>
  <c r="W43" i="6"/>
  <c r="Z43" i="6"/>
  <c r="AB43" i="6"/>
  <c r="B44" i="6"/>
  <c r="C44" i="6"/>
  <c r="D44" i="6" s="1"/>
  <c r="E44" i="6"/>
  <c r="G44" i="6"/>
  <c r="I44" i="6"/>
  <c r="K44" i="6"/>
  <c r="P44" i="6"/>
  <c r="W44" i="6"/>
  <c r="Z44" i="6"/>
  <c r="AB44" i="6"/>
  <c r="B45" i="6"/>
  <c r="C45" i="6"/>
  <c r="D45" i="6" s="1"/>
  <c r="E45" i="6"/>
  <c r="G45" i="6"/>
  <c r="I45" i="6"/>
  <c r="K45" i="6"/>
  <c r="P45" i="6"/>
  <c r="W45" i="6"/>
  <c r="Z45" i="6"/>
  <c r="AB45" i="6"/>
  <c r="B46" i="6"/>
  <c r="C46" i="6"/>
  <c r="D46" i="6" s="1"/>
  <c r="E46" i="6"/>
  <c r="G46" i="6"/>
  <c r="I46" i="6"/>
  <c r="K46" i="6"/>
  <c r="P46" i="6"/>
  <c r="W46" i="6"/>
  <c r="Z46" i="6"/>
  <c r="AB46" i="6"/>
  <c r="B47" i="6"/>
  <c r="C47" i="6"/>
  <c r="D47" i="6" s="1"/>
  <c r="E47" i="6"/>
  <c r="G47" i="6"/>
  <c r="I47" i="6"/>
  <c r="K47" i="6"/>
  <c r="P47" i="6"/>
  <c r="W47" i="6"/>
  <c r="Z47" i="6"/>
  <c r="AB47" i="6"/>
  <c r="B48" i="6"/>
  <c r="C48" i="6"/>
  <c r="D48" i="6" s="1"/>
  <c r="E48" i="6"/>
  <c r="G48" i="6"/>
  <c r="I48" i="6"/>
  <c r="K48" i="6"/>
  <c r="P48" i="6"/>
  <c r="W48" i="6"/>
  <c r="Z48" i="6"/>
  <c r="AB48" i="6"/>
  <c r="B49" i="6"/>
  <c r="C49" i="6"/>
  <c r="D49" i="6" s="1"/>
  <c r="E49" i="6"/>
  <c r="G49" i="6"/>
  <c r="I49" i="6"/>
  <c r="K49" i="6"/>
  <c r="P49" i="6"/>
  <c r="W49" i="6"/>
  <c r="Z49" i="6"/>
  <c r="AB49" i="6"/>
  <c r="B50" i="6"/>
  <c r="C50" i="6"/>
  <c r="D50" i="6" s="1"/>
  <c r="E50" i="6"/>
  <c r="G50" i="6"/>
  <c r="I50" i="6"/>
  <c r="K50" i="6"/>
  <c r="P50" i="6"/>
  <c r="W50" i="6"/>
  <c r="Z50" i="6"/>
  <c r="AB50" i="6"/>
  <c r="B51" i="6"/>
  <c r="C51" i="6"/>
  <c r="D51" i="6" s="1"/>
  <c r="E51" i="6"/>
  <c r="G51" i="6"/>
  <c r="I51" i="6"/>
  <c r="K51" i="6"/>
  <c r="P51" i="6"/>
  <c r="W51" i="6"/>
  <c r="Z51" i="6"/>
  <c r="AB51" i="6"/>
  <c r="B52" i="6"/>
  <c r="C52" i="6"/>
  <c r="D52" i="6" s="1"/>
  <c r="E52" i="6"/>
  <c r="G52" i="6"/>
  <c r="I52" i="6"/>
  <c r="K52" i="6"/>
  <c r="P52" i="6"/>
  <c r="W52" i="6"/>
  <c r="Z52" i="6"/>
  <c r="AB52" i="6"/>
  <c r="B53" i="6"/>
  <c r="C53" i="6"/>
  <c r="D53" i="6" s="1"/>
  <c r="E53" i="6"/>
  <c r="G53" i="6"/>
  <c r="I53" i="6"/>
  <c r="K53" i="6"/>
  <c r="P53" i="6"/>
  <c r="W53" i="6"/>
  <c r="Z53" i="6"/>
  <c r="AB53" i="6"/>
  <c r="B54" i="6"/>
  <c r="C54" i="6"/>
  <c r="D54" i="6" s="1"/>
  <c r="E54" i="6"/>
  <c r="G54" i="6"/>
  <c r="I54" i="6"/>
  <c r="K54" i="6"/>
  <c r="P54" i="6"/>
  <c r="W54" i="6"/>
  <c r="Z54" i="6"/>
  <c r="AB54" i="6"/>
  <c r="B55" i="6"/>
  <c r="C55" i="6"/>
  <c r="D55" i="6" s="1"/>
  <c r="E55" i="6"/>
  <c r="G55" i="6"/>
  <c r="I55" i="6"/>
  <c r="K55" i="6"/>
  <c r="P55" i="6"/>
  <c r="W55" i="6"/>
  <c r="Z55" i="6"/>
  <c r="AB55" i="6"/>
  <c r="B56" i="6"/>
  <c r="C56" i="6"/>
  <c r="D56" i="6" s="1"/>
  <c r="E56" i="6"/>
  <c r="G56" i="6"/>
  <c r="I56" i="6"/>
  <c r="K56" i="6"/>
  <c r="P56" i="6"/>
  <c r="W56" i="6"/>
  <c r="Z56" i="6"/>
  <c r="AB56" i="6"/>
  <c r="B57" i="6"/>
  <c r="C57" i="6"/>
  <c r="D57" i="6" s="1"/>
  <c r="E57" i="6"/>
  <c r="G57" i="6"/>
  <c r="I57" i="6"/>
  <c r="K57" i="6"/>
  <c r="P57" i="6"/>
  <c r="W57" i="6"/>
  <c r="Z57" i="6"/>
  <c r="AB57" i="6"/>
  <c r="B58" i="6"/>
  <c r="C58" i="6"/>
  <c r="D58" i="6" s="1"/>
  <c r="E58" i="6"/>
  <c r="G58" i="6"/>
  <c r="I58" i="6"/>
  <c r="K58" i="6"/>
  <c r="P58" i="6"/>
  <c r="W58" i="6"/>
  <c r="Z58" i="6"/>
  <c r="AB58" i="6"/>
  <c r="B59" i="6"/>
  <c r="C59" i="6"/>
  <c r="D59" i="6" s="1"/>
  <c r="E59" i="6"/>
  <c r="G59" i="6"/>
  <c r="I59" i="6"/>
  <c r="K59" i="6"/>
  <c r="P59" i="6"/>
  <c r="W59" i="6"/>
  <c r="Z59" i="6"/>
  <c r="AB59" i="6"/>
  <c r="B60" i="6"/>
  <c r="C60" i="6"/>
  <c r="D60" i="6" s="1"/>
  <c r="E60" i="6"/>
  <c r="G60" i="6"/>
  <c r="I60" i="6"/>
  <c r="K60" i="6"/>
  <c r="P60" i="6"/>
  <c r="W60" i="6"/>
  <c r="Z60" i="6"/>
  <c r="AB60" i="6"/>
  <c r="B61" i="6"/>
  <c r="C61" i="6"/>
  <c r="D61" i="6" s="1"/>
  <c r="E61" i="6"/>
  <c r="G61" i="6"/>
  <c r="I61" i="6"/>
  <c r="K61" i="6"/>
  <c r="P61" i="6"/>
  <c r="W61" i="6"/>
  <c r="Z61" i="6"/>
  <c r="AB61" i="6"/>
  <c r="B63" i="6"/>
  <c r="C63" i="6"/>
  <c r="D63" i="6" s="1"/>
  <c r="E63" i="6"/>
  <c r="G63" i="6"/>
  <c r="I63" i="6"/>
  <c r="K63" i="6"/>
  <c r="P63" i="6"/>
  <c r="W63" i="6"/>
  <c r="Z63" i="6"/>
  <c r="AB63" i="6"/>
  <c r="B64" i="6"/>
  <c r="C64" i="6"/>
  <c r="D64" i="6" s="1"/>
  <c r="E64" i="6"/>
  <c r="G64" i="6"/>
  <c r="I64" i="6"/>
  <c r="K64" i="6"/>
  <c r="P64" i="6"/>
  <c r="W64" i="6"/>
  <c r="Z64" i="6"/>
  <c r="AB64" i="6"/>
  <c r="B65" i="6"/>
  <c r="C65" i="6"/>
  <c r="D65" i="6" s="1"/>
  <c r="E65" i="6"/>
  <c r="G65" i="6"/>
  <c r="I65" i="6"/>
  <c r="K65" i="6"/>
  <c r="P65" i="6"/>
  <c r="W65" i="6"/>
  <c r="Z65" i="6"/>
  <c r="AB65" i="6"/>
  <c r="B66" i="6"/>
  <c r="C66" i="6"/>
  <c r="D66" i="6" s="1"/>
  <c r="E66" i="6"/>
  <c r="G66" i="6"/>
  <c r="I66" i="6"/>
  <c r="K66" i="6"/>
  <c r="P66" i="6"/>
  <c r="W66" i="6"/>
  <c r="Z66" i="6"/>
  <c r="AB66" i="6"/>
  <c r="B67" i="6"/>
  <c r="C67" i="6"/>
  <c r="D67" i="6" s="1"/>
  <c r="E67" i="6"/>
  <c r="G67" i="6"/>
  <c r="I67" i="6"/>
  <c r="K67" i="6"/>
  <c r="P67" i="6"/>
  <c r="W67" i="6"/>
  <c r="Z67" i="6"/>
  <c r="AB67" i="6"/>
  <c r="B68" i="6"/>
  <c r="C68" i="6"/>
  <c r="D68" i="6" s="1"/>
  <c r="E68" i="6"/>
  <c r="G68" i="6"/>
  <c r="I68" i="6"/>
  <c r="K68" i="6"/>
  <c r="P68" i="6"/>
  <c r="W68" i="6"/>
  <c r="Z68" i="6"/>
  <c r="AB68" i="6"/>
  <c r="B69" i="6"/>
  <c r="C69" i="6"/>
  <c r="D69" i="6" s="1"/>
  <c r="E69" i="6"/>
  <c r="G69" i="6"/>
  <c r="I69" i="6"/>
  <c r="K69" i="6"/>
  <c r="P69" i="6"/>
  <c r="W69" i="6"/>
  <c r="Z69" i="6"/>
  <c r="AB69" i="6"/>
  <c r="B70" i="6"/>
  <c r="C70" i="6"/>
  <c r="D70" i="6" s="1"/>
  <c r="E70" i="6"/>
  <c r="G70" i="6"/>
  <c r="I70" i="6"/>
  <c r="K70" i="6"/>
  <c r="P70" i="6"/>
  <c r="W70" i="6"/>
  <c r="Z70" i="6"/>
  <c r="AB70" i="6"/>
  <c r="B71" i="6"/>
  <c r="C71" i="6"/>
  <c r="D71" i="6" s="1"/>
  <c r="E71" i="6"/>
  <c r="G71" i="6"/>
  <c r="I71" i="6"/>
  <c r="K71" i="6"/>
  <c r="P71" i="6"/>
  <c r="W71" i="6"/>
  <c r="Z71" i="6"/>
  <c r="AB71" i="6"/>
  <c r="B72" i="6"/>
  <c r="C72" i="6"/>
  <c r="D72" i="6" s="1"/>
  <c r="E72" i="6"/>
  <c r="G72" i="6"/>
  <c r="I72" i="6"/>
  <c r="K72" i="6"/>
  <c r="P72" i="6"/>
  <c r="W72" i="6"/>
  <c r="Z72" i="6"/>
  <c r="AB72" i="6"/>
  <c r="B73" i="6"/>
  <c r="C73" i="6"/>
  <c r="D73" i="6" s="1"/>
  <c r="E73" i="6"/>
  <c r="G73" i="6"/>
  <c r="I73" i="6"/>
  <c r="K73" i="6"/>
  <c r="P73" i="6"/>
  <c r="W73" i="6"/>
  <c r="Z73" i="6"/>
  <c r="AB73" i="6"/>
  <c r="B74" i="6"/>
  <c r="C74" i="6"/>
  <c r="D74" i="6" s="1"/>
  <c r="E74" i="6"/>
  <c r="G74" i="6"/>
  <c r="I74" i="6"/>
  <c r="K74" i="6"/>
  <c r="P74" i="6"/>
  <c r="W74" i="6"/>
  <c r="Z74" i="6"/>
  <c r="AB74" i="6"/>
  <c r="B75" i="6"/>
  <c r="C75" i="6"/>
  <c r="D75" i="6" s="1"/>
  <c r="E75" i="6"/>
  <c r="G75" i="6"/>
  <c r="I75" i="6"/>
  <c r="K75" i="6"/>
  <c r="P75" i="6"/>
  <c r="W75" i="6"/>
  <c r="Z75" i="6"/>
  <c r="AB75" i="6"/>
  <c r="B76" i="6"/>
  <c r="C76" i="6"/>
  <c r="D76" i="6" s="1"/>
  <c r="E76" i="6"/>
  <c r="G76" i="6"/>
  <c r="I76" i="6"/>
  <c r="K76" i="6"/>
  <c r="P76" i="6"/>
  <c r="W76" i="6"/>
  <c r="Z76" i="6"/>
  <c r="AB76" i="6"/>
  <c r="B77" i="6"/>
  <c r="C77" i="6"/>
  <c r="D77" i="6" s="1"/>
  <c r="E77" i="6"/>
  <c r="G77" i="6"/>
  <c r="I77" i="6"/>
  <c r="K77" i="6"/>
  <c r="P77" i="6"/>
  <c r="W77" i="6"/>
  <c r="Z77" i="6"/>
  <c r="AB77" i="6"/>
  <c r="B78" i="6"/>
  <c r="C78" i="6"/>
  <c r="D78" i="6" s="1"/>
  <c r="E78" i="6"/>
  <c r="G78" i="6"/>
  <c r="I78" i="6"/>
  <c r="K78" i="6"/>
  <c r="P78" i="6"/>
  <c r="W78" i="6"/>
  <c r="Z78" i="6"/>
  <c r="AB78" i="6"/>
  <c r="B79" i="6"/>
  <c r="C79" i="6"/>
  <c r="D79" i="6" s="1"/>
  <c r="E79" i="6"/>
  <c r="G79" i="6"/>
  <c r="I79" i="6"/>
  <c r="K79" i="6"/>
  <c r="P79" i="6"/>
  <c r="W79" i="6"/>
  <c r="Z79" i="6"/>
  <c r="AB79" i="6"/>
  <c r="B80" i="6"/>
  <c r="C80" i="6"/>
  <c r="D80" i="6" s="1"/>
  <c r="E80" i="6"/>
  <c r="G80" i="6"/>
  <c r="I80" i="6"/>
  <c r="K80" i="6"/>
  <c r="P80" i="6"/>
  <c r="W80" i="6"/>
  <c r="Z80" i="6"/>
  <c r="AB80" i="6"/>
  <c r="B81" i="6"/>
  <c r="C81" i="6"/>
  <c r="D81" i="6" s="1"/>
  <c r="E81" i="6"/>
  <c r="G81" i="6"/>
  <c r="I81" i="6"/>
  <c r="K81" i="6"/>
  <c r="P81" i="6"/>
  <c r="W81" i="6"/>
  <c r="Z81" i="6"/>
  <c r="AB81" i="6"/>
  <c r="B82" i="6"/>
  <c r="C82" i="6"/>
  <c r="D82" i="6" s="1"/>
  <c r="E82" i="6"/>
  <c r="G82" i="6"/>
  <c r="I82" i="6"/>
  <c r="K82" i="6"/>
  <c r="P82" i="6"/>
  <c r="W82" i="6"/>
  <c r="Z82" i="6"/>
  <c r="AB82" i="6"/>
  <c r="B83" i="6"/>
  <c r="C83" i="6"/>
  <c r="D83" i="6" s="1"/>
  <c r="E83" i="6"/>
  <c r="G83" i="6"/>
  <c r="I83" i="6"/>
  <c r="K83" i="6"/>
  <c r="P83" i="6"/>
  <c r="W83" i="6"/>
  <c r="Z83" i="6"/>
  <c r="AB83" i="6"/>
  <c r="B84" i="6"/>
  <c r="C84" i="6"/>
  <c r="D84" i="6" s="1"/>
  <c r="E84" i="6"/>
  <c r="G84" i="6"/>
  <c r="I84" i="6"/>
  <c r="K84" i="6"/>
  <c r="P84" i="6"/>
  <c r="W84" i="6"/>
  <c r="Z84" i="6"/>
  <c r="AB84" i="6"/>
  <c r="B85" i="6"/>
  <c r="C85" i="6"/>
  <c r="D85" i="6" s="1"/>
  <c r="E85" i="6"/>
  <c r="G85" i="6"/>
  <c r="I85" i="6"/>
  <c r="K85" i="6"/>
  <c r="P85" i="6"/>
  <c r="W85" i="6"/>
  <c r="Z85" i="6"/>
  <c r="AB85" i="6"/>
  <c r="B86" i="6"/>
  <c r="C86" i="6"/>
  <c r="D86" i="6" s="1"/>
  <c r="E86" i="6"/>
  <c r="G86" i="6"/>
  <c r="I86" i="6"/>
  <c r="K86" i="6"/>
  <c r="P86" i="6"/>
  <c r="W86" i="6"/>
  <c r="Z86" i="6"/>
  <c r="AB86" i="6"/>
  <c r="B87" i="6"/>
  <c r="C87" i="6"/>
  <c r="D87" i="6" s="1"/>
  <c r="E87" i="6"/>
  <c r="G87" i="6"/>
  <c r="I87" i="6"/>
  <c r="K87" i="6"/>
  <c r="P87" i="6"/>
  <c r="W87" i="6"/>
  <c r="Z87" i="6"/>
  <c r="AB87" i="6"/>
  <c r="B88" i="6"/>
  <c r="C88" i="6"/>
  <c r="D88" i="6" s="1"/>
  <c r="E88" i="6"/>
  <c r="G88" i="6"/>
  <c r="I88" i="6"/>
  <c r="K88" i="6"/>
  <c r="P88" i="6"/>
  <c r="W88" i="6"/>
  <c r="Z88" i="6"/>
  <c r="AB88" i="6"/>
  <c r="B89" i="6"/>
  <c r="C89" i="6"/>
  <c r="D89" i="6" s="1"/>
  <c r="E89" i="6"/>
  <c r="G89" i="6"/>
  <c r="I89" i="6"/>
  <c r="K89" i="6"/>
  <c r="P89" i="6"/>
  <c r="W89" i="6"/>
  <c r="Z89" i="6"/>
  <c r="AB89" i="6"/>
  <c r="B90" i="6"/>
  <c r="C90" i="6"/>
  <c r="D90" i="6" s="1"/>
  <c r="E90" i="6"/>
  <c r="G90" i="6"/>
  <c r="I90" i="6"/>
  <c r="K90" i="6"/>
  <c r="P90" i="6"/>
  <c r="W90" i="6"/>
  <c r="Z90" i="6"/>
  <c r="AB90" i="6"/>
  <c r="B91" i="6"/>
  <c r="C91" i="6"/>
  <c r="D91" i="6" s="1"/>
  <c r="E91" i="6"/>
  <c r="G91" i="6"/>
  <c r="I91" i="6"/>
  <c r="K91" i="6"/>
  <c r="P91" i="6"/>
  <c r="W91" i="6"/>
  <c r="Z91" i="6"/>
  <c r="AB91" i="6"/>
  <c r="B92" i="6"/>
  <c r="C92" i="6"/>
  <c r="D92" i="6" s="1"/>
  <c r="E92" i="6"/>
  <c r="G92" i="6"/>
  <c r="I92" i="6"/>
  <c r="K92" i="6"/>
  <c r="P92" i="6"/>
  <c r="W92" i="6"/>
  <c r="Z92" i="6"/>
  <c r="AB92" i="6"/>
  <c r="B93" i="6"/>
  <c r="C93" i="6"/>
  <c r="D93" i="6" s="1"/>
  <c r="E93" i="6"/>
  <c r="G93" i="6"/>
  <c r="I93" i="6"/>
  <c r="K93" i="6"/>
  <c r="P93" i="6"/>
  <c r="W93" i="6"/>
  <c r="Z93" i="6"/>
  <c r="AB93" i="6"/>
  <c r="B94" i="6"/>
  <c r="C94" i="6"/>
  <c r="D94" i="6" s="1"/>
  <c r="E94" i="6"/>
  <c r="G94" i="6"/>
  <c r="I94" i="6"/>
  <c r="K94" i="6"/>
  <c r="P94" i="6"/>
  <c r="W94" i="6"/>
  <c r="Z94" i="6"/>
  <c r="AB94" i="6"/>
  <c r="B95" i="6"/>
  <c r="C95" i="6"/>
  <c r="D95" i="6" s="1"/>
  <c r="E95" i="6"/>
  <c r="G95" i="6"/>
  <c r="I95" i="6"/>
  <c r="K95" i="6"/>
  <c r="P95" i="6"/>
  <c r="W95" i="6"/>
  <c r="Z95" i="6"/>
  <c r="AB95" i="6"/>
  <c r="B96" i="6"/>
  <c r="C96" i="6"/>
  <c r="D96" i="6" s="1"/>
  <c r="E96" i="6"/>
  <c r="G96" i="6"/>
  <c r="I96" i="6"/>
  <c r="K96" i="6"/>
  <c r="P96" i="6"/>
  <c r="W96" i="6"/>
  <c r="Z96" i="6"/>
  <c r="AB96" i="6"/>
  <c r="B97" i="6"/>
  <c r="C97" i="6"/>
  <c r="D97" i="6" s="1"/>
  <c r="E97" i="6"/>
  <c r="G97" i="6"/>
  <c r="I97" i="6"/>
  <c r="K97" i="6"/>
  <c r="P97" i="6"/>
  <c r="W97" i="6"/>
  <c r="Z97" i="6"/>
  <c r="AB97" i="6"/>
  <c r="B98" i="6"/>
  <c r="C98" i="6"/>
  <c r="D98" i="6" s="1"/>
  <c r="E98" i="6"/>
  <c r="G98" i="6"/>
  <c r="I98" i="6"/>
  <c r="K98" i="6"/>
  <c r="P98" i="6"/>
  <c r="W98" i="6"/>
  <c r="Z98" i="6"/>
  <c r="AB98" i="6"/>
  <c r="B99" i="6"/>
  <c r="C99" i="6"/>
  <c r="D99" i="6" s="1"/>
  <c r="E99" i="6"/>
  <c r="G99" i="6"/>
  <c r="I99" i="6"/>
  <c r="K99" i="6"/>
  <c r="P99" i="6"/>
  <c r="W99" i="6"/>
  <c r="Z99" i="6"/>
  <c r="AB99" i="6"/>
  <c r="B100" i="6"/>
  <c r="C100" i="6"/>
  <c r="D100" i="6" s="1"/>
  <c r="E100" i="6"/>
  <c r="G100" i="6"/>
  <c r="I100" i="6"/>
  <c r="K100" i="6"/>
  <c r="P100" i="6"/>
  <c r="W100" i="6"/>
  <c r="Z100" i="6"/>
  <c r="AB100" i="6"/>
  <c r="B101" i="6"/>
  <c r="C101" i="6"/>
  <c r="D101" i="6" s="1"/>
  <c r="E101" i="6"/>
  <c r="G101" i="6"/>
  <c r="I101" i="6"/>
  <c r="K101" i="6"/>
  <c r="P101" i="6"/>
  <c r="W101" i="6"/>
  <c r="Z101" i="6"/>
  <c r="AB101" i="6"/>
  <c r="B102" i="6"/>
  <c r="C102" i="6"/>
  <c r="D102" i="6" s="1"/>
  <c r="E102" i="6"/>
  <c r="G102" i="6"/>
  <c r="I102" i="6"/>
  <c r="K102" i="6"/>
  <c r="P102" i="6"/>
  <c r="W102" i="6"/>
  <c r="Z102" i="6"/>
  <c r="AB102" i="6"/>
  <c r="B103" i="6"/>
  <c r="C103" i="6"/>
  <c r="D103" i="6" s="1"/>
  <c r="E103" i="6"/>
  <c r="G103" i="6"/>
  <c r="I103" i="6"/>
  <c r="K103" i="6"/>
  <c r="P103" i="6"/>
  <c r="W103" i="6"/>
  <c r="Z103" i="6"/>
  <c r="AB103" i="6"/>
  <c r="B104" i="6"/>
  <c r="C104" i="6"/>
  <c r="D104" i="6" s="1"/>
  <c r="E104" i="6"/>
  <c r="G104" i="6"/>
  <c r="I104" i="6"/>
  <c r="K104" i="6"/>
  <c r="P104" i="6"/>
  <c r="W104" i="6"/>
  <c r="Z104" i="6"/>
  <c r="AB104" i="6"/>
  <c r="B105" i="6"/>
  <c r="C105" i="6"/>
  <c r="D105" i="6" s="1"/>
  <c r="E105" i="6"/>
  <c r="G105" i="6"/>
  <c r="I105" i="6"/>
  <c r="K105" i="6"/>
  <c r="P105" i="6"/>
  <c r="W105" i="6"/>
  <c r="Z105" i="6"/>
  <c r="AB105" i="6"/>
  <c r="B106" i="6"/>
  <c r="C106" i="6"/>
  <c r="D106" i="6" s="1"/>
  <c r="E106" i="6"/>
  <c r="G106" i="6"/>
  <c r="I106" i="6"/>
  <c r="K106" i="6"/>
  <c r="P106" i="6"/>
  <c r="W106" i="6"/>
  <c r="Z106" i="6"/>
  <c r="AB106" i="6"/>
  <c r="B107" i="6"/>
  <c r="C107" i="6"/>
  <c r="D107" i="6" s="1"/>
  <c r="E107" i="6"/>
  <c r="G107" i="6"/>
  <c r="I107" i="6"/>
  <c r="K107" i="6"/>
  <c r="P107" i="6"/>
  <c r="W107" i="6"/>
  <c r="Z107" i="6"/>
  <c r="AB107" i="6"/>
  <c r="B108" i="6"/>
  <c r="C108" i="6"/>
  <c r="D108" i="6" s="1"/>
  <c r="E108" i="6"/>
  <c r="G108" i="6"/>
  <c r="I108" i="6"/>
  <c r="K108" i="6"/>
  <c r="P108" i="6"/>
  <c r="W108" i="6"/>
  <c r="Z108" i="6"/>
  <c r="AB108" i="6"/>
  <c r="B109" i="6"/>
  <c r="C109" i="6"/>
  <c r="D109" i="6" s="1"/>
  <c r="E109" i="6"/>
  <c r="G109" i="6"/>
  <c r="I109" i="6"/>
  <c r="K109" i="6"/>
  <c r="P109" i="6"/>
  <c r="W109" i="6"/>
  <c r="Z109" i="6"/>
  <c r="AB109" i="6"/>
  <c r="B110" i="6"/>
  <c r="C110" i="6"/>
  <c r="D110" i="6" s="1"/>
  <c r="E110" i="6"/>
  <c r="F110" i="6" s="1"/>
  <c r="G110" i="6"/>
  <c r="I110" i="6"/>
  <c r="K110" i="6"/>
  <c r="P110" i="6"/>
  <c r="W110" i="6"/>
  <c r="Z110" i="6"/>
  <c r="AB110" i="6"/>
  <c r="B111" i="6"/>
  <c r="C111" i="6"/>
  <c r="D111" i="6" s="1"/>
  <c r="E111" i="6"/>
  <c r="G111" i="6"/>
  <c r="I111" i="6"/>
  <c r="K111" i="6"/>
  <c r="P111" i="6"/>
  <c r="W111" i="6"/>
  <c r="Z111" i="6"/>
  <c r="AB111" i="6"/>
  <c r="B112" i="6"/>
  <c r="C112" i="6"/>
  <c r="D112" i="6" s="1"/>
  <c r="E112" i="6"/>
  <c r="G112" i="6"/>
  <c r="I112" i="6"/>
  <c r="K112" i="6"/>
  <c r="P112" i="6"/>
  <c r="W112" i="6"/>
  <c r="Z112" i="6"/>
  <c r="AB112" i="6"/>
  <c r="B113" i="6"/>
  <c r="C113" i="6"/>
  <c r="D113" i="6" s="1"/>
  <c r="E113" i="6"/>
  <c r="G113" i="6"/>
  <c r="I113" i="6"/>
  <c r="K113" i="6"/>
  <c r="P113" i="6"/>
  <c r="W113" i="6"/>
  <c r="Z113" i="6"/>
  <c r="AB113" i="6"/>
  <c r="B114" i="6"/>
  <c r="C114" i="6"/>
  <c r="D114" i="6" s="1"/>
  <c r="E114" i="6"/>
  <c r="G114" i="6"/>
  <c r="I114" i="6"/>
  <c r="K114" i="6"/>
  <c r="P114" i="6"/>
  <c r="W114" i="6"/>
  <c r="Z114" i="6"/>
  <c r="AB114" i="6"/>
  <c r="AB10" i="6"/>
  <c r="Z10" i="6"/>
  <c r="W10" i="6"/>
  <c r="P10" i="6"/>
  <c r="K10" i="6"/>
  <c r="I10" i="6"/>
  <c r="G10" i="6"/>
  <c r="N10" i="6" s="1"/>
  <c r="E10" i="6"/>
  <c r="C10" i="6"/>
  <c r="D10" i="6" s="1"/>
  <c r="B10" i="6"/>
  <c r="Q83" i="6" l="1"/>
  <c r="F83" i="6"/>
  <c r="J70" i="6"/>
  <c r="Q44" i="6"/>
  <c r="AA53" i="6"/>
  <c r="AA70" i="6"/>
  <c r="AA57" i="6"/>
  <c r="AA49" i="6"/>
  <c r="H64" i="6"/>
  <c r="F100" i="6"/>
  <c r="Q98" i="6"/>
  <c r="J87" i="6"/>
  <c r="Q74" i="6"/>
  <c r="J71" i="6"/>
  <c r="Q70" i="6"/>
  <c r="Q57" i="6"/>
  <c r="AA48" i="6"/>
  <c r="AA32" i="6"/>
  <c r="H81" i="6"/>
  <c r="H73" i="6"/>
  <c r="X71" i="6"/>
  <c r="X67" i="6"/>
  <c r="X25" i="6"/>
  <c r="H85" i="6"/>
  <c r="X63" i="6"/>
  <c r="X68" i="6"/>
  <c r="X59" i="6"/>
  <c r="X51" i="6"/>
  <c r="X102" i="6"/>
  <c r="H72" i="6"/>
  <c r="X81" i="6"/>
  <c r="X89" i="6"/>
  <c r="X85" i="6"/>
  <c r="H102" i="6"/>
  <c r="F102" i="6"/>
  <c r="AA87" i="6"/>
  <c r="AA83" i="6"/>
  <c r="F82" i="6"/>
  <c r="AA71" i="6"/>
  <c r="F70" i="6"/>
  <c r="F49" i="6"/>
  <c r="J32" i="6"/>
  <c r="J61" i="6"/>
  <c r="AK14" i="46"/>
  <c r="R14" i="46"/>
  <c r="F14" i="46"/>
  <c r="AA105" i="6"/>
  <c r="Q42" i="6"/>
  <c r="X88" i="6"/>
  <c r="F28" i="46"/>
  <c r="F29" i="46"/>
  <c r="AK23" i="46"/>
  <c r="AL23" i="46"/>
  <c r="AK28" i="46"/>
  <c r="AK11" i="46"/>
  <c r="AK31" i="46"/>
  <c r="AL11" i="46"/>
  <c r="H89" i="6"/>
  <c r="J74" i="6"/>
  <c r="AL17" i="46"/>
  <c r="F17" i="46"/>
  <c r="F16" i="46"/>
  <c r="F19" i="46"/>
  <c r="F18" i="46"/>
  <c r="F30" i="46"/>
  <c r="F21" i="46"/>
  <c r="F20" i="46"/>
  <c r="F22" i="46"/>
  <c r="F32" i="46"/>
  <c r="F25" i="46"/>
  <c r="F24" i="46"/>
  <c r="F27" i="46"/>
  <c r="F10" i="46"/>
  <c r="F26" i="46"/>
  <c r="F31" i="46"/>
  <c r="F12" i="46"/>
  <c r="F15" i="46"/>
  <c r="Q102" i="6"/>
  <c r="F44" i="6"/>
  <c r="H55" i="6"/>
  <c r="J60" i="6"/>
  <c r="X72" i="6"/>
  <c r="J83" i="6"/>
  <c r="AL13" i="46"/>
  <c r="AK33" i="46"/>
  <c r="AH98" i="6"/>
  <c r="AH96" i="6"/>
  <c r="AH92" i="6"/>
  <c r="AH72" i="6"/>
  <c r="AH46" i="6"/>
  <c r="AH36" i="6"/>
  <c r="AG23" i="16"/>
  <c r="AG46" i="6"/>
  <c r="AK27" i="46"/>
  <c r="AG24" i="16"/>
  <c r="AH67" i="6"/>
  <c r="AK13" i="46"/>
  <c r="AF25" i="16"/>
  <c r="AF21" i="16"/>
  <c r="AG25" i="16"/>
  <c r="AF22" i="16"/>
  <c r="AG63" i="16"/>
  <c r="AK21" i="46"/>
  <c r="AG47" i="16"/>
  <c r="F65" i="6"/>
  <c r="X42" i="6"/>
  <c r="H42" i="6"/>
  <c r="AG36" i="16"/>
  <c r="AG32" i="16"/>
  <c r="AG28" i="16"/>
  <c r="AH55" i="6"/>
  <c r="AG51" i="16"/>
  <c r="AH22" i="6"/>
  <c r="AH20" i="6"/>
  <c r="AG64" i="16"/>
  <c r="AG60" i="16"/>
  <c r="AG56" i="16"/>
  <c r="AG52" i="16"/>
  <c r="AK26" i="46"/>
  <c r="AG33" i="16"/>
  <c r="AF61" i="16"/>
  <c r="AF59" i="16"/>
  <c r="AG100" i="6"/>
  <c r="AG48" i="16"/>
  <c r="AF37" i="16"/>
  <c r="AG34" i="16"/>
  <c r="AG49" i="16"/>
  <c r="AG13" i="6"/>
  <c r="AG37" i="16"/>
  <c r="AF35" i="16"/>
  <c r="AF33" i="16"/>
  <c r="AF32" i="16"/>
  <c r="AG53" i="16"/>
  <c r="AL33" i="46"/>
  <c r="AK10" i="46"/>
  <c r="AK18" i="46"/>
  <c r="AF38" i="16"/>
  <c r="AF31" i="16"/>
  <c r="AG31" i="16"/>
  <c r="AF29" i="16"/>
  <c r="AF28" i="16"/>
  <c r="AF26" i="16"/>
  <c r="AF19" i="16"/>
  <c r="AF65" i="16"/>
  <c r="AF64" i="16"/>
  <c r="AG58" i="16"/>
  <c r="AF49" i="16"/>
  <c r="AF48" i="16"/>
  <c r="AF47" i="16"/>
  <c r="AG35" i="16"/>
  <c r="AG20" i="16"/>
  <c r="AG65" i="16"/>
  <c r="AF57" i="16"/>
  <c r="AG55" i="16"/>
  <c r="AF53" i="16"/>
  <c r="AF52" i="16"/>
  <c r="AF51" i="16"/>
  <c r="AG30" i="16"/>
  <c r="AF23" i="16"/>
  <c r="AG21" i="16"/>
  <c r="AG19" i="16"/>
  <c r="AF18" i="16"/>
  <c r="AF63" i="16"/>
  <c r="AG61" i="16"/>
  <c r="AG59" i="16"/>
  <c r="AG57" i="16"/>
  <c r="AF54" i="16"/>
  <c r="AK30" i="46"/>
  <c r="J109" i="6"/>
  <c r="AA106" i="6"/>
  <c r="J106" i="6"/>
  <c r="AG80" i="6"/>
  <c r="D34" i="44"/>
  <c r="D16" i="44"/>
  <c r="D35" i="44"/>
  <c r="AG111" i="6"/>
  <c r="X100" i="6"/>
  <c r="H100" i="6"/>
  <c r="AH44" i="6"/>
  <c r="AH27" i="6"/>
  <c r="AG23" i="6"/>
  <c r="AG29" i="16"/>
  <c r="AF17" i="16"/>
  <c r="AF56" i="16"/>
  <c r="AF55" i="16"/>
  <c r="AF50" i="16"/>
  <c r="D25" i="44"/>
  <c r="AG62" i="16"/>
  <c r="AG54" i="16"/>
  <c r="AG50" i="16"/>
  <c r="AK22" i="46"/>
  <c r="AK29" i="46"/>
  <c r="D30" i="44"/>
  <c r="D17" i="44"/>
  <c r="D26" i="44"/>
  <c r="AG38" i="16"/>
  <c r="X107" i="6"/>
  <c r="AH90" i="6"/>
  <c r="Q79" i="6"/>
  <c r="F79" i="6"/>
  <c r="F78" i="6"/>
  <c r="AG58" i="6"/>
  <c r="AG57" i="6"/>
  <c r="AG12" i="6"/>
  <c r="AF27" i="16"/>
  <c r="AG27" i="16"/>
  <c r="AK16" i="46"/>
  <c r="AK24" i="46"/>
  <c r="D12" i="44"/>
  <c r="D21" i="44"/>
  <c r="D31" i="44"/>
  <c r="D14" i="44"/>
  <c r="AG26" i="16"/>
  <c r="AG22" i="16"/>
  <c r="J100" i="6"/>
  <c r="AA98" i="6"/>
  <c r="AH80" i="6"/>
  <c r="AG79" i="6"/>
  <c r="J66" i="6"/>
  <c r="AG41" i="6"/>
  <c r="AG40" i="6"/>
  <c r="AG37" i="6"/>
  <c r="H20" i="6"/>
  <c r="J12" i="6"/>
  <c r="AF36" i="16"/>
  <c r="AF34" i="16"/>
  <c r="AF30" i="16"/>
  <c r="AF24" i="16"/>
  <c r="AF20" i="16"/>
  <c r="AG18" i="16"/>
  <c r="AG17" i="16"/>
  <c r="AF62" i="16"/>
  <c r="AF60" i="16"/>
  <c r="AF58" i="16"/>
  <c r="AK25" i="46"/>
  <c r="AK17" i="46"/>
  <c r="AK19" i="46"/>
  <c r="AK15" i="46"/>
  <c r="D15" i="44"/>
  <c r="D24" i="44"/>
  <c r="D23" i="44"/>
  <c r="D33" i="44"/>
  <c r="D13" i="44"/>
  <c r="D22" i="44"/>
  <c r="D32" i="44"/>
  <c r="AK32" i="46"/>
  <c r="AK12" i="46"/>
  <c r="AK20" i="46"/>
  <c r="AG107" i="6"/>
  <c r="AH64" i="6"/>
  <c r="H34" i="6"/>
  <c r="AG95" i="6"/>
  <c r="AG53" i="6"/>
  <c r="AG44" i="6"/>
  <c r="AG96" i="6"/>
  <c r="AG63" i="6"/>
  <c r="AH12" i="6"/>
  <c r="AG25" i="6"/>
  <c r="AG106" i="6"/>
  <c r="AG101" i="6"/>
  <c r="AG91" i="6"/>
  <c r="AG88" i="6"/>
  <c r="AG86" i="6"/>
  <c r="AA79" i="6"/>
  <c r="J79" i="6"/>
  <c r="J78" i="6"/>
  <c r="AH54" i="6"/>
  <c r="F40" i="6"/>
  <c r="J22" i="6"/>
  <c r="J73" i="6"/>
  <c r="AH42" i="6"/>
  <c r="AH94" i="6"/>
  <c r="AG82" i="6"/>
  <c r="F56" i="6"/>
  <c r="Q36" i="6"/>
  <c r="F86" i="6"/>
  <c r="AH78" i="6"/>
  <c r="AG74" i="6"/>
  <c r="AG70" i="6"/>
  <c r="AG67" i="6"/>
  <c r="X50" i="6"/>
  <c r="Q40" i="6"/>
  <c r="AH40" i="6"/>
  <c r="AG34" i="6"/>
  <c r="AA109" i="6"/>
  <c r="AA90" i="6"/>
  <c r="F61" i="6"/>
  <c r="Q53" i="6"/>
  <c r="Q17" i="6"/>
  <c r="F17" i="6"/>
  <c r="AH15" i="6"/>
  <c r="AH113" i="6"/>
  <c r="AH111" i="6"/>
  <c r="AG110" i="6"/>
  <c r="Q109" i="6"/>
  <c r="F109" i="6"/>
  <c r="X108" i="6"/>
  <c r="H108" i="6"/>
  <c r="Q106" i="6"/>
  <c r="AA104" i="6"/>
  <c r="AH103" i="6"/>
  <c r="Q90" i="6"/>
  <c r="F90" i="6"/>
  <c r="X84" i="6"/>
  <c r="H84" i="6"/>
  <c r="Q78" i="6"/>
  <c r="X76" i="6"/>
  <c r="Q69" i="6"/>
  <c r="AH69" i="6"/>
  <c r="F66" i="6"/>
  <c r="J64" i="6"/>
  <c r="AA60" i="6"/>
  <c r="X58" i="6"/>
  <c r="H58" i="6"/>
  <c r="X55" i="6"/>
  <c r="AG50" i="6"/>
  <c r="X46" i="6"/>
  <c r="J45" i="6"/>
  <c r="AA41" i="6"/>
  <c r="H38" i="6"/>
  <c r="AH32" i="6"/>
  <c r="X30" i="6"/>
  <c r="AH17" i="6"/>
  <c r="AA13" i="6"/>
  <c r="J13" i="6"/>
  <c r="F106" i="6"/>
  <c r="Q105" i="6"/>
  <c r="X104" i="6"/>
  <c r="AH86" i="6"/>
  <c r="J86" i="6"/>
  <c r="H76" i="6"/>
  <c r="F74" i="6"/>
  <c r="H68" i="6"/>
  <c r="AA66" i="6"/>
  <c r="X64" i="6"/>
  <c r="Q61" i="6"/>
  <c r="H59" i="6"/>
  <c r="J57" i="6"/>
  <c r="H54" i="6"/>
  <c r="F53" i="6"/>
  <c r="Q52" i="6"/>
  <c r="H51" i="6"/>
  <c r="H48" i="6"/>
  <c r="Q32" i="6"/>
  <c r="F32" i="6"/>
  <c r="Q22" i="6"/>
  <c r="X21" i="6"/>
  <c r="AG114" i="6"/>
  <c r="H104" i="6"/>
  <c r="AH102" i="6"/>
  <c r="AG98" i="6"/>
  <c r="H93" i="6"/>
  <c r="AG87" i="6"/>
  <c r="AG83" i="6"/>
  <c r="AG75" i="6"/>
  <c r="AA65" i="6"/>
  <c r="Q60" i="6"/>
  <c r="H50" i="6"/>
  <c r="Q48" i="6"/>
  <c r="Q45" i="6"/>
  <c r="J44" i="6"/>
  <c r="J40" i="6"/>
  <c r="AG32" i="6"/>
  <c r="J27" i="6"/>
  <c r="F22" i="6"/>
  <c r="J108" i="6"/>
  <c r="X106" i="6"/>
  <c r="J105" i="6"/>
  <c r="AG103" i="6"/>
  <c r="AG102" i="6"/>
  <c r="J102" i="6"/>
  <c r="AH100" i="6"/>
  <c r="X92" i="6"/>
  <c r="H92" i="6"/>
  <c r="J85" i="6"/>
  <c r="H65" i="6"/>
  <c r="Q56" i="6"/>
  <c r="J53" i="6"/>
  <c r="J52" i="6"/>
  <c r="J49" i="6"/>
  <c r="J42" i="6"/>
  <c r="AH38" i="6"/>
  <c r="AG38" i="6"/>
  <c r="J36" i="6"/>
  <c r="AH34" i="6"/>
  <c r="F33" i="6"/>
  <c r="AG30" i="6"/>
  <c r="AG28" i="6"/>
  <c r="AG22" i="6"/>
  <c r="AG17" i="6"/>
  <c r="Q12" i="6"/>
  <c r="X11" i="6"/>
  <c r="AG71" i="6"/>
  <c r="Q66" i="6"/>
  <c r="AG109" i="6"/>
  <c r="Q108" i="6"/>
  <c r="F104" i="6"/>
  <c r="F103" i="6"/>
  <c r="AA99" i="6"/>
  <c r="AA95" i="6"/>
  <c r="J95" i="6"/>
  <c r="AG92" i="6"/>
  <c r="Q87" i="6"/>
  <c r="Q91" i="6"/>
  <c r="F91" i="6"/>
  <c r="AG90" i="6"/>
  <c r="AA82" i="6"/>
  <c r="X80" i="6"/>
  <c r="H80" i="6"/>
  <c r="AA61" i="6"/>
  <c r="AG61" i="6"/>
  <c r="AA56" i="6"/>
  <c r="AH58" i="6"/>
  <c r="J48" i="6"/>
  <c r="H46" i="6"/>
  <c r="J41" i="6"/>
  <c r="Q33" i="6"/>
  <c r="Q27" i="6"/>
  <c r="AG33" i="6"/>
  <c r="AH25" i="6"/>
  <c r="AA23" i="6"/>
  <c r="J23" i="6"/>
  <c r="J17" i="6"/>
  <c r="F12" i="6"/>
  <c r="Q82" i="6"/>
  <c r="AG42" i="6"/>
  <c r="AA42" i="6"/>
  <c r="H21" i="6"/>
  <c r="H15" i="6"/>
  <c r="H11" i="6"/>
  <c r="AH109" i="6"/>
  <c r="AA108" i="6"/>
  <c r="H106" i="6"/>
  <c r="Q100" i="6"/>
  <c r="J104" i="6"/>
  <c r="X96" i="6"/>
  <c r="H96" i="6"/>
  <c r="X97" i="6"/>
  <c r="H97" i="6"/>
  <c r="AG94" i="6"/>
  <c r="J90" i="6"/>
  <c r="Q86" i="6"/>
  <c r="Q85" i="6"/>
  <c r="AH84" i="6"/>
  <c r="X83" i="6"/>
  <c r="Q81" i="6"/>
  <c r="AG78" i="6"/>
  <c r="AA78" i="6"/>
  <c r="AA73" i="6"/>
  <c r="F71" i="6"/>
  <c r="AH76" i="6"/>
  <c r="H63" i="6"/>
  <c r="Q54" i="6"/>
  <c r="AG54" i="6"/>
  <c r="Q49" i="6"/>
  <c r="F27" i="6"/>
  <c r="AA17" i="6"/>
  <c r="H107" i="6"/>
  <c r="X103" i="6"/>
  <c r="X93" i="6"/>
  <c r="H88" i="6"/>
  <c r="AA27" i="6"/>
  <c r="AG27" i="6"/>
  <c r="X15" i="6"/>
  <c r="AG113" i="6"/>
  <c r="F108" i="6"/>
  <c r="AH107" i="6"/>
  <c r="AG105" i="6"/>
  <c r="F105" i="6"/>
  <c r="Q104" i="6"/>
  <c r="J98" i="6"/>
  <c r="AA102" i="6"/>
  <c r="AH101" i="6"/>
  <c r="Q94" i="6"/>
  <c r="Q95" i="6"/>
  <c r="F95" i="6"/>
  <c r="F87" i="6"/>
  <c r="AA91" i="6"/>
  <c r="J91" i="6"/>
  <c r="AH88" i="6"/>
  <c r="AA86" i="6"/>
  <c r="AG84" i="6"/>
  <c r="J82" i="6"/>
  <c r="X79" i="6"/>
  <c r="F57" i="6"/>
  <c r="F50" i="6"/>
  <c r="AH50" i="6"/>
  <c r="AG49" i="6"/>
  <c r="AA36" i="6"/>
  <c r="H30" i="6"/>
  <c r="AH30" i="6"/>
  <c r="Q18" i="6"/>
  <c r="AG18" i="6"/>
  <c r="F18" i="6"/>
  <c r="H77" i="6"/>
  <c r="Q80" i="6"/>
  <c r="X73" i="6"/>
  <c r="Q77" i="6"/>
  <c r="X75" i="6"/>
  <c r="AA74" i="6"/>
  <c r="Q73" i="6"/>
  <c r="H67" i="6"/>
  <c r="Q65" i="6"/>
  <c r="X61" i="6"/>
  <c r="X60" i="6"/>
  <c r="F58" i="6"/>
  <c r="AG52" i="6"/>
  <c r="F52" i="6"/>
  <c r="AG48" i="6"/>
  <c r="F48" i="6"/>
  <c r="AG47" i="6"/>
  <c r="F45" i="6"/>
  <c r="AA44" i="6"/>
  <c r="Q37" i="6"/>
  <c r="F37" i="6"/>
  <c r="AG36" i="6"/>
  <c r="AA28" i="6"/>
  <c r="J28" i="6"/>
  <c r="X26" i="6"/>
  <c r="H26" i="6"/>
  <c r="AG20" i="6"/>
  <c r="J16" i="6"/>
  <c r="X13" i="6"/>
  <c r="Q11" i="6"/>
  <c r="F11" i="6"/>
  <c r="J81" i="6"/>
  <c r="AG76" i="6"/>
  <c r="Q71" i="6"/>
  <c r="J69" i="6"/>
  <c r="F67" i="6"/>
  <c r="AG66" i="6"/>
  <c r="AH65" i="6"/>
  <c r="Q63" i="6"/>
  <c r="J56" i="6"/>
  <c r="X52" i="6"/>
  <c r="X47" i="6"/>
  <c r="Q41" i="6"/>
  <c r="F41" i="6"/>
  <c r="X39" i="6"/>
  <c r="H39" i="6"/>
  <c r="F36" i="6"/>
  <c r="X34" i="6"/>
  <c r="AA33" i="6"/>
  <c r="J33" i="6"/>
  <c r="X31" i="6"/>
  <c r="H31" i="6"/>
  <c r="H25" i="6"/>
  <c r="Q23" i="6"/>
  <c r="F23" i="6"/>
  <c r="AA22" i="6"/>
  <c r="X20" i="6"/>
  <c r="AA18" i="6"/>
  <c r="J18" i="6"/>
  <c r="X16" i="6"/>
  <c r="H16" i="6"/>
  <c r="Q13" i="6"/>
  <c r="F13" i="6"/>
  <c r="AA12" i="6"/>
  <c r="X77" i="6"/>
  <c r="AH82" i="6"/>
  <c r="J77" i="6"/>
  <c r="AG73" i="6"/>
  <c r="J65" i="6"/>
  <c r="AH63" i="6"/>
  <c r="H56" i="6"/>
  <c r="J55" i="6"/>
  <c r="X54" i="6"/>
  <c r="X53" i="6"/>
  <c r="AA37" i="6"/>
  <c r="J37" i="6"/>
  <c r="X35" i="6"/>
  <c r="H35" i="6"/>
  <c r="Q28" i="6"/>
  <c r="F28" i="6"/>
  <c r="Q16" i="6"/>
  <c r="F16" i="6"/>
  <c r="AG15" i="6"/>
  <c r="J11" i="6"/>
  <c r="H91" i="6"/>
  <c r="AH91" i="6"/>
  <c r="H86" i="6"/>
  <c r="J80" i="6"/>
  <c r="F43" i="6"/>
  <c r="F38" i="6"/>
  <c r="H37" i="6"/>
  <c r="AH37" i="6"/>
  <c r="H32" i="6"/>
  <c r="AA26" i="6"/>
  <c r="AA20" i="6"/>
  <c r="AG26" i="6"/>
  <c r="AH112" i="6"/>
  <c r="AH108" i="6"/>
  <c r="AH104" i="6"/>
  <c r="Q103" i="6"/>
  <c r="J101" i="6"/>
  <c r="J96" i="6"/>
  <c r="X99" i="6"/>
  <c r="X94" i="6"/>
  <c r="H99" i="6"/>
  <c r="AH99" i="6"/>
  <c r="H94" i="6"/>
  <c r="F98" i="6"/>
  <c r="AA97" i="6"/>
  <c r="AA92" i="6"/>
  <c r="AG97" i="6"/>
  <c r="J97" i="6"/>
  <c r="J92" i="6"/>
  <c r="Q93" i="6"/>
  <c r="Q88" i="6"/>
  <c r="F93" i="6"/>
  <c r="F88" i="6"/>
  <c r="AH93" i="6"/>
  <c r="AA89" i="6"/>
  <c r="AA84" i="6"/>
  <c r="AG89" i="6"/>
  <c r="J89" i="6"/>
  <c r="J84" i="6"/>
  <c r="F77" i="6"/>
  <c r="AH77" i="6"/>
  <c r="H75" i="6"/>
  <c r="AH75" i="6"/>
  <c r="Q72" i="6"/>
  <c r="Q67" i="6"/>
  <c r="H57" i="6"/>
  <c r="AH57" i="6"/>
  <c r="J103" i="6"/>
  <c r="X101" i="6"/>
  <c r="X98" i="6"/>
  <c r="X91" i="6"/>
  <c r="X86" i="6"/>
  <c r="F81" i="6"/>
  <c r="F76" i="6"/>
  <c r="AH81" i="6"/>
  <c r="H79" i="6"/>
  <c r="AH79" i="6"/>
  <c r="H71" i="6"/>
  <c r="AH71" i="6"/>
  <c r="AA68" i="6"/>
  <c r="AG68" i="6"/>
  <c r="Q43" i="6"/>
  <c r="Q38" i="6"/>
  <c r="AG43" i="6"/>
  <c r="X37" i="6"/>
  <c r="X32" i="6"/>
  <c r="Q35" i="6"/>
  <c r="Q30" i="6"/>
  <c r="J26" i="6"/>
  <c r="J20" i="6"/>
  <c r="AG112" i="6"/>
  <c r="X109" i="6"/>
  <c r="H109" i="6"/>
  <c r="AG108" i="6"/>
  <c r="AA107" i="6"/>
  <c r="Q107" i="6"/>
  <c r="J107" i="6"/>
  <c r="F107" i="6"/>
  <c r="AH105" i="6"/>
  <c r="X105" i="6"/>
  <c r="H105" i="6"/>
  <c r="AG104" i="6"/>
  <c r="AA103" i="6"/>
  <c r="H103" i="6"/>
  <c r="H98" i="6"/>
  <c r="Q101" i="6"/>
  <c r="Q96" i="6"/>
  <c r="H101" i="6"/>
  <c r="AA100" i="6"/>
  <c r="Q99" i="6"/>
  <c r="F99" i="6"/>
  <c r="X95" i="6"/>
  <c r="X90" i="6"/>
  <c r="H95" i="6"/>
  <c r="AH95" i="6"/>
  <c r="H90" i="6"/>
  <c r="AA94" i="6"/>
  <c r="F85" i="6"/>
  <c r="AH85" i="6"/>
  <c r="H83" i="6"/>
  <c r="AH83" i="6"/>
  <c r="AA81" i="6"/>
  <c r="AG81" i="6"/>
  <c r="AA80" i="6"/>
  <c r="X74" i="6"/>
  <c r="X69" i="6"/>
  <c r="H66" i="6"/>
  <c r="AH66" i="6"/>
  <c r="F101" i="6"/>
  <c r="F96" i="6"/>
  <c r="J99" i="6"/>
  <c r="J94" i="6"/>
  <c r="AA85" i="6"/>
  <c r="AG85" i="6"/>
  <c r="AH60" i="6"/>
  <c r="F60" i="6"/>
  <c r="AA51" i="6"/>
  <c r="AA46" i="6"/>
  <c r="AG51" i="6"/>
  <c r="H44" i="6"/>
  <c r="H49" i="6"/>
  <c r="AH49" i="6"/>
  <c r="F47" i="6"/>
  <c r="F42" i="6"/>
  <c r="AH47" i="6"/>
  <c r="F35" i="6"/>
  <c r="F30" i="6"/>
  <c r="AH114" i="6"/>
  <c r="AH110" i="6"/>
  <c r="AH106" i="6"/>
  <c r="AA101" i="6"/>
  <c r="AA96" i="6"/>
  <c r="AG99" i="6"/>
  <c r="Q97" i="6"/>
  <c r="Q92" i="6"/>
  <c r="F97" i="6"/>
  <c r="F92" i="6"/>
  <c r="F94" i="6"/>
  <c r="AA93" i="6"/>
  <c r="AA88" i="6"/>
  <c r="AG93" i="6"/>
  <c r="J93" i="6"/>
  <c r="J88" i="6"/>
  <c r="Q89" i="6"/>
  <c r="Q84" i="6"/>
  <c r="F89" i="6"/>
  <c r="F84" i="6"/>
  <c r="AH89" i="6"/>
  <c r="X87" i="6"/>
  <c r="X82" i="6"/>
  <c r="H87" i="6"/>
  <c r="AH87" i="6"/>
  <c r="H82" i="6"/>
  <c r="F80" i="6"/>
  <c r="AA77" i="6"/>
  <c r="AG77" i="6"/>
  <c r="F73" i="6"/>
  <c r="AH73" i="6"/>
  <c r="AA59" i="6"/>
  <c r="AG59" i="6"/>
  <c r="AH97" i="6"/>
  <c r="AA75" i="6"/>
  <c r="Q75" i="6"/>
  <c r="J75" i="6"/>
  <c r="F75" i="6"/>
  <c r="AA72" i="6"/>
  <c r="AA67" i="6"/>
  <c r="AG72" i="6"/>
  <c r="H70" i="6"/>
  <c r="AH70" i="6"/>
  <c r="AA69" i="6"/>
  <c r="F68" i="6"/>
  <c r="AG65" i="6"/>
  <c r="Q64" i="6"/>
  <c r="AA63" i="6"/>
  <c r="F59" i="6"/>
  <c r="J58" i="6"/>
  <c r="AG56" i="6"/>
  <c r="Q55" i="6"/>
  <c r="AA54" i="6"/>
  <c r="F51" i="6"/>
  <c r="F46" i="6"/>
  <c r="J50" i="6"/>
  <c r="X78" i="6"/>
  <c r="H78" i="6"/>
  <c r="AA76" i="6"/>
  <c r="Q76" i="6"/>
  <c r="J76" i="6"/>
  <c r="H74" i="6"/>
  <c r="AH74" i="6"/>
  <c r="H69" i="6"/>
  <c r="F72" i="6"/>
  <c r="AG69" i="6"/>
  <c r="F69" i="6"/>
  <c r="J68" i="6"/>
  <c r="X66" i="6"/>
  <c r="X65" i="6"/>
  <c r="AA64" i="6"/>
  <c r="AG64" i="6"/>
  <c r="F63" i="6"/>
  <c r="H61" i="6"/>
  <c r="AH61" i="6"/>
  <c r="H60" i="6"/>
  <c r="J59" i="6"/>
  <c r="Q58" i="6"/>
  <c r="X57" i="6"/>
  <c r="X56" i="6"/>
  <c r="AA55" i="6"/>
  <c r="AG55" i="6"/>
  <c r="F54" i="6"/>
  <c r="H53" i="6"/>
  <c r="AH53" i="6"/>
  <c r="AA52" i="6"/>
  <c r="H52" i="6"/>
  <c r="J51" i="6"/>
  <c r="J46" i="6"/>
  <c r="Q50" i="6"/>
  <c r="X44" i="6"/>
  <c r="X49" i="6"/>
  <c r="X48" i="6"/>
  <c r="AA45" i="6"/>
  <c r="AG45" i="6"/>
  <c r="AA40" i="6"/>
  <c r="J72" i="6"/>
  <c r="J67" i="6"/>
  <c r="X70" i="6"/>
  <c r="AH68" i="6"/>
  <c r="Q68" i="6"/>
  <c r="F64" i="6"/>
  <c r="J63" i="6"/>
  <c r="AG60" i="6"/>
  <c r="AH59" i="6"/>
  <c r="Q59" i="6"/>
  <c r="AA58" i="6"/>
  <c r="F55" i="6"/>
  <c r="J54" i="6"/>
  <c r="AH51" i="6"/>
  <c r="Q51" i="6"/>
  <c r="Q46" i="6"/>
  <c r="AA50" i="6"/>
  <c r="J47" i="6"/>
  <c r="X45" i="6"/>
  <c r="X40" i="6"/>
  <c r="X41" i="6"/>
  <c r="X36" i="6"/>
  <c r="H41" i="6"/>
  <c r="AH41" i="6"/>
  <c r="H36" i="6"/>
  <c r="Q39" i="6"/>
  <c r="Q34" i="6"/>
  <c r="F39" i="6"/>
  <c r="F34" i="6"/>
  <c r="AA31" i="6"/>
  <c r="AA25" i="6"/>
  <c r="AG31" i="6"/>
  <c r="J31" i="6"/>
  <c r="J25" i="6"/>
  <c r="X23" i="6"/>
  <c r="X17" i="6"/>
  <c r="H23" i="6"/>
  <c r="AH23" i="6"/>
  <c r="H17" i="6"/>
  <c r="Q21" i="6"/>
  <c r="Q15" i="6"/>
  <c r="F21" i="6"/>
  <c r="F15" i="6"/>
  <c r="AA16" i="6"/>
  <c r="AG16" i="6"/>
  <c r="H13" i="6"/>
  <c r="AH13" i="6"/>
  <c r="AH56" i="6"/>
  <c r="AH52" i="6"/>
  <c r="AH48" i="6"/>
  <c r="Q47" i="6"/>
  <c r="H47" i="6"/>
  <c r="AA43" i="6"/>
  <c r="AA38" i="6"/>
  <c r="J43" i="6"/>
  <c r="J38" i="6"/>
  <c r="AA35" i="6"/>
  <c r="AA30" i="6"/>
  <c r="AG35" i="6"/>
  <c r="J35" i="6"/>
  <c r="J30" i="6"/>
  <c r="X28" i="6"/>
  <c r="X22" i="6"/>
  <c r="H28" i="6"/>
  <c r="AH28" i="6"/>
  <c r="H22" i="6"/>
  <c r="Q26" i="6"/>
  <c r="Q20" i="6"/>
  <c r="F26" i="6"/>
  <c r="F20" i="6"/>
  <c r="AA47" i="6"/>
  <c r="H45" i="6"/>
  <c r="AH45" i="6"/>
  <c r="H40" i="6"/>
  <c r="X43" i="6"/>
  <c r="H43" i="6"/>
  <c r="AH43" i="6"/>
  <c r="AA39" i="6"/>
  <c r="AA34" i="6"/>
  <c r="AG39" i="6"/>
  <c r="J39" i="6"/>
  <c r="J34" i="6"/>
  <c r="X38" i="6"/>
  <c r="X33" i="6"/>
  <c r="X27" i="6"/>
  <c r="H33" i="6"/>
  <c r="AH33" i="6"/>
  <c r="H27" i="6"/>
  <c r="Q31" i="6"/>
  <c r="Q25" i="6"/>
  <c r="F31" i="6"/>
  <c r="F25" i="6"/>
  <c r="AA21" i="6"/>
  <c r="AA15" i="6"/>
  <c r="AG21" i="6"/>
  <c r="J21" i="6"/>
  <c r="J15" i="6"/>
  <c r="X18" i="6"/>
  <c r="X12" i="6"/>
  <c r="H18" i="6"/>
  <c r="AH18" i="6"/>
  <c r="H12" i="6"/>
  <c r="AA11" i="6"/>
  <c r="AG11" i="6"/>
  <c r="AH39" i="6"/>
  <c r="AH35" i="6"/>
  <c r="AH31" i="6"/>
  <c r="AH26" i="6"/>
  <c r="AH21" i="6"/>
  <c r="AH16" i="6"/>
  <c r="AH11" i="6"/>
  <c r="K2" i="16" l="1"/>
  <c r="H2" i="6"/>
  <c r="Z2" i="1"/>
  <c r="Y2" i="35"/>
  <c r="AA10" i="6" l="1"/>
  <c r="X10" i="6"/>
  <c r="Q10" i="6"/>
  <c r="J10" i="6"/>
  <c r="H10" i="6"/>
  <c r="E32" i="2" l="1"/>
  <c r="C32" i="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D28" i="44"/>
  <c r="D19" i="44"/>
  <c r="D20" i="44"/>
  <c r="D10" i="44"/>
  <c r="D11" i="44"/>
  <c r="D29" i="44"/>
  <c r="F10" i="6"/>
  <c r="C31" i="2"/>
  <c r="C30" i="2"/>
  <c r="E29" i="2"/>
  <c r="E30" i="2"/>
  <c r="E31" i="2"/>
  <c r="C29" i="2"/>
  <c r="B114" i="1" l="1"/>
  <c r="C114" i="1"/>
  <c r="F114" i="1"/>
  <c r="Q114" i="1" s="1"/>
  <c r="AG114" i="1" l="1"/>
  <c r="AF114" i="1"/>
  <c r="AE114" i="1"/>
  <c r="J114" i="1"/>
  <c r="O114" i="1"/>
  <c r="AD114" i="1"/>
  <c r="AA114" i="1"/>
  <c r="Y114" i="1"/>
  <c r="AB114" i="1"/>
  <c r="L114" i="1"/>
  <c r="S114" i="1"/>
  <c r="AH114" i="1"/>
  <c r="AC114" i="1"/>
  <c r="H114" i="1"/>
  <c r="D114" i="1"/>
  <c r="U114" i="1" l="1"/>
  <c r="W114" i="1"/>
  <c r="B11" i="16"/>
  <c r="C11" i="16"/>
  <c r="E11" i="16"/>
  <c r="G11" i="16"/>
  <c r="I11" i="16"/>
  <c r="K11" i="16"/>
  <c r="P11" i="16"/>
  <c r="R11" i="16"/>
  <c r="T11" i="16"/>
  <c r="V11" i="16"/>
  <c r="W11" i="16"/>
  <c r="X11" i="16"/>
  <c r="Y11" i="16"/>
  <c r="Z11" i="16"/>
  <c r="AA11" i="16"/>
  <c r="AB11" i="16"/>
  <c r="AC11" i="16"/>
  <c r="AD11" i="16"/>
  <c r="AE11" i="16"/>
  <c r="B10" i="16"/>
  <c r="C10" i="16"/>
  <c r="E10" i="16"/>
  <c r="G10" i="16"/>
  <c r="I10" i="16"/>
  <c r="K10" i="16"/>
  <c r="P10" i="16"/>
  <c r="R10" i="16"/>
  <c r="T10" i="16"/>
  <c r="F34" i="44" l="1"/>
  <c r="F33" i="44"/>
  <c r="F24" i="44"/>
  <c r="F15" i="44"/>
  <c r="F28" i="44"/>
  <c r="F16" i="44"/>
  <c r="F19" i="44"/>
  <c r="F30" i="44"/>
  <c r="F21" i="44"/>
  <c r="F12" i="44"/>
  <c r="F29" i="44"/>
  <c r="F17" i="44"/>
  <c r="F23" i="44"/>
  <c r="F14" i="44"/>
  <c r="F32" i="44"/>
  <c r="F35" i="44"/>
  <c r="F22" i="44"/>
  <c r="F25" i="44"/>
  <c r="F10" i="44"/>
  <c r="F26" i="44"/>
  <c r="F13" i="44"/>
  <c r="F20" i="44"/>
  <c r="F11" i="44"/>
  <c r="F31" i="44"/>
  <c r="AF11" i="16"/>
  <c r="AA5" i="16"/>
  <c r="U10" i="16"/>
  <c r="AG11" i="16"/>
  <c r="H11" i="16"/>
  <c r="F10" i="16"/>
  <c r="S11" i="16"/>
  <c r="U11" i="16"/>
  <c r="Q11" i="16"/>
  <c r="F11" i="16"/>
  <c r="Q10" i="16"/>
  <c r="S10" i="16"/>
  <c r="H10" i="16"/>
  <c r="F53" i="1" l="1"/>
  <c r="F54" i="1"/>
  <c r="F55" i="1"/>
  <c r="F56" i="1"/>
  <c r="O56" i="1" l="1"/>
  <c r="W56" i="1" s="1"/>
  <c r="AG56" i="1"/>
  <c r="AF56" i="1"/>
  <c r="AE56" i="1"/>
  <c r="O55" i="1"/>
  <c r="U55" i="1" s="1"/>
  <c r="AG55" i="1"/>
  <c r="AF55" i="1"/>
  <c r="AE55" i="1"/>
  <c r="O54" i="1"/>
  <c r="W54" i="1" s="1"/>
  <c r="AG54" i="1"/>
  <c r="AF54" i="1"/>
  <c r="AE54" i="1"/>
  <c r="O53" i="1"/>
  <c r="U53" i="1" s="1"/>
  <c r="AG53" i="1"/>
  <c r="AF53" i="1"/>
  <c r="AE53" i="1"/>
  <c r="L55" i="1"/>
  <c r="L54" i="1"/>
  <c r="L56" i="1"/>
  <c r="L53" i="1"/>
  <c r="S56" i="1"/>
  <c r="S55" i="1"/>
  <c r="S54" i="1"/>
  <c r="S53" i="1"/>
  <c r="Q56" i="1" l="1"/>
  <c r="Q55" i="1"/>
  <c r="Q54" i="1"/>
  <c r="Q53" i="1"/>
  <c r="U56" i="1"/>
  <c r="U54" i="1"/>
  <c r="W53" i="1"/>
  <c r="W55" i="1"/>
  <c r="D316" i="60"/>
  <c r="E314" i="60" s="1"/>
  <c r="D331" i="60"/>
  <c r="E329" i="60" s="1"/>
  <c r="D346" i="60"/>
  <c r="E344" i="60" s="1"/>
  <c r="D361" i="60"/>
  <c r="E359" i="60" s="1"/>
  <c r="D376" i="60"/>
  <c r="E374" i="60" s="1"/>
  <c r="D391" i="60"/>
  <c r="E389" i="60" s="1"/>
  <c r="D406" i="60"/>
  <c r="E404" i="60" s="1"/>
  <c r="D421" i="60"/>
  <c r="E419" i="60" s="1"/>
  <c r="D436" i="60"/>
  <c r="E434" i="60" s="1"/>
  <c r="D451" i="60"/>
  <c r="E449" i="60" s="1"/>
  <c r="D301" i="60"/>
  <c r="E299" i="60" s="1"/>
  <c r="D286" i="60"/>
  <c r="E284" i="60" s="1"/>
  <c r="D271" i="60"/>
  <c r="E269" i="60" s="1"/>
  <c r="D256" i="60"/>
  <c r="E254" i="60" s="1"/>
  <c r="AA254" i="60"/>
  <c r="AA269" i="60"/>
  <c r="AA284" i="60"/>
  <c r="AA299" i="60"/>
  <c r="AA314" i="60"/>
  <c r="D240" i="60"/>
  <c r="E238" i="60" s="1"/>
  <c r="AA238" i="60"/>
  <c r="H449" i="60" l="1"/>
  <c r="H434" i="60"/>
  <c r="H419" i="60"/>
  <c r="H404" i="60"/>
  <c r="H389" i="60"/>
  <c r="H374" i="60"/>
  <c r="H359" i="60"/>
  <c r="H344" i="60"/>
  <c r="H329" i="60"/>
  <c r="H314" i="60"/>
  <c r="H299" i="60"/>
  <c r="H284" i="60"/>
  <c r="H269" i="60"/>
  <c r="H254" i="60"/>
  <c r="H238" i="60"/>
  <c r="AB240" i="60"/>
  <c r="AB406" i="60"/>
  <c r="AA316" i="60"/>
  <c r="AA406" i="60"/>
  <c r="AA301" i="60"/>
  <c r="AB301" i="60"/>
  <c r="AA256" i="60"/>
  <c r="AA436" i="60"/>
  <c r="AB436" i="60"/>
  <c r="AA346" i="60"/>
  <c r="AA331" i="60"/>
  <c r="AA240" i="60"/>
  <c r="AB316" i="60"/>
  <c r="AB346" i="60"/>
  <c r="AB331" i="60"/>
  <c r="AB286" i="60"/>
  <c r="AB421" i="60"/>
  <c r="AA421" i="60"/>
  <c r="AA271" i="60"/>
  <c r="AA376" i="60"/>
  <c r="AA361" i="60"/>
  <c r="AB361" i="60"/>
  <c r="AA451" i="60"/>
  <c r="AB451" i="60"/>
  <c r="AB391" i="60"/>
  <c r="AA391" i="60"/>
  <c r="AB376" i="60"/>
  <c r="AA286" i="60"/>
  <c r="AB271" i="60"/>
  <c r="AB256" i="60"/>
  <c r="E174" i="61" l="1"/>
  <c r="E159" i="61"/>
  <c r="E144" i="61"/>
  <c r="E129" i="61"/>
  <c r="E115" i="61"/>
  <c r="E101" i="61"/>
  <c r="E86" i="61"/>
  <c r="E71" i="61"/>
  <c r="E56" i="61"/>
  <c r="E219" i="61"/>
  <c r="E204" i="61"/>
  <c r="E189" i="61"/>
  <c r="E41" i="61" l="1"/>
  <c r="E26" i="61"/>
  <c r="D62" i="48" l="1"/>
  <c r="D78" i="48" l="1"/>
  <c r="D94" i="48" l="1"/>
  <c r="D110" i="48" l="1"/>
  <c r="BG58" i="60"/>
  <c r="BH58" i="60" s="1"/>
  <c r="BI58" i="60" s="1"/>
  <c r="BJ58" i="60" s="1"/>
  <c r="BK58" i="60" s="1"/>
  <c r="BL58" i="60" s="1"/>
  <c r="BM58" i="60" s="1"/>
  <c r="BN58" i="60" s="1"/>
  <c r="BO58" i="60" s="1"/>
  <c r="BP58" i="60" s="1"/>
  <c r="BQ58" i="60" s="1"/>
  <c r="BE58" i="60"/>
  <c r="E57" i="60"/>
  <c r="D126" i="48" l="1"/>
  <c r="AA59" i="60"/>
  <c r="AB59" i="60"/>
  <c r="D142" i="48" l="1"/>
  <c r="BG43" i="60" l="1"/>
  <c r="BH43" i="60" s="1"/>
  <c r="BI43" i="60" s="1"/>
  <c r="BJ43" i="60" s="1"/>
  <c r="BK43" i="60" s="1"/>
  <c r="BL43" i="60" s="1"/>
  <c r="BM43" i="60" s="1"/>
  <c r="BN43" i="60" s="1"/>
  <c r="BO43" i="60" s="1"/>
  <c r="BP43" i="60" s="1"/>
  <c r="BQ43" i="60" s="1"/>
  <c r="BE43" i="60"/>
  <c r="E42" i="60"/>
  <c r="I174" i="61" l="1"/>
  <c r="I159" i="61"/>
  <c r="I144" i="61"/>
  <c r="I129" i="61"/>
  <c r="I115" i="61"/>
  <c r="I101" i="61"/>
  <c r="I86" i="61"/>
  <c r="I71" i="61"/>
  <c r="I56" i="61"/>
  <c r="I41" i="61"/>
  <c r="I26" i="61"/>
  <c r="W131" i="61"/>
  <c r="W43" i="61"/>
  <c r="V146" i="61"/>
  <c r="V28" i="61"/>
  <c r="V58" i="61"/>
  <c r="W102" i="61"/>
  <c r="V176" i="61"/>
  <c r="W116" i="61"/>
  <c r="W28" i="61"/>
  <c r="V102" i="61"/>
  <c r="V43" i="61"/>
  <c r="W58" i="61"/>
  <c r="W73" i="61"/>
  <c r="V116" i="61"/>
  <c r="V131" i="61"/>
  <c r="W146" i="61"/>
  <c r="W176" i="61"/>
  <c r="V161" i="61"/>
  <c r="W161" i="61"/>
  <c r="V88" i="61"/>
  <c r="W88" i="61"/>
  <c r="V73" i="61"/>
  <c r="AI40" i="51" l="1"/>
  <c r="AH40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F10" i="16" l="1"/>
  <c r="AG10" i="16"/>
  <c r="F52" i="1" l="1"/>
  <c r="O52" i="1" l="1"/>
  <c r="U52" i="1" s="1"/>
  <c r="AG52" i="1"/>
  <c r="AF52" i="1"/>
  <c r="AE52" i="1"/>
  <c r="L52" i="1"/>
  <c r="S52" i="1"/>
  <c r="Q52" i="1" l="1"/>
  <c r="W52" i="1"/>
  <c r="BG28" i="60"/>
  <c r="BH28" i="60" s="1"/>
  <c r="BI28" i="60" s="1"/>
  <c r="BJ28" i="60" s="1"/>
  <c r="BK28" i="60" s="1"/>
  <c r="BL28" i="60" s="1"/>
  <c r="BM28" i="60" s="1"/>
  <c r="BN28" i="60" s="1"/>
  <c r="BO28" i="60" s="1"/>
  <c r="BP28" i="60" s="1"/>
  <c r="BQ28" i="60" s="1"/>
  <c r="BE28" i="60"/>
  <c r="E27" i="60"/>
  <c r="F29" i="60"/>
  <c r="E12" i="60"/>
  <c r="AA29" i="60" l="1"/>
  <c r="AB29" i="60"/>
  <c r="E11" i="61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J4" i="62" l="1"/>
  <c r="AE94" i="62"/>
  <c r="D389" i="62"/>
  <c r="D362" i="62"/>
  <c r="D308" i="62"/>
  <c r="D281" i="62"/>
  <c r="D254" i="62"/>
  <c r="D227" i="62"/>
  <c r="D200" i="62"/>
  <c r="D146" i="62"/>
  <c r="D119" i="62"/>
  <c r="D92" i="62"/>
  <c r="D65" i="62"/>
  <c r="D38" i="62"/>
  <c r="D11" i="62"/>
  <c r="J173" i="62" l="1"/>
  <c r="J119" i="62"/>
  <c r="AE175" i="62"/>
  <c r="AD310" i="62"/>
  <c r="J362" i="62"/>
  <c r="AD229" i="62"/>
  <c r="AE148" i="62"/>
  <c r="AE121" i="62"/>
  <c r="AD283" i="62"/>
  <c r="AD40" i="62"/>
  <c r="AE202" i="62"/>
  <c r="J92" i="62"/>
  <c r="AE13" i="62"/>
  <c r="AE67" i="62"/>
  <c r="AD202" i="62"/>
  <c r="AD13" i="62"/>
  <c r="AD67" i="62"/>
  <c r="AE256" i="62"/>
  <c r="J11" i="62"/>
  <c r="AE40" i="62"/>
  <c r="AD256" i="62"/>
  <c r="AD121" i="62"/>
  <c r="AD175" i="62"/>
  <c r="AE310" i="62"/>
  <c r="AD94" i="62"/>
  <c r="AD148" i="62"/>
  <c r="AE229" i="62"/>
  <c r="AE283" i="62"/>
  <c r="J38" i="62"/>
  <c r="J65" i="62"/>
  <c r="J281" i="62"/>
  <c r="J146" i="62"/>
  <c r="J254" i="62"/>
  <c r="J227" i="62"/>
  <c r="J308" i="62"/>
  <c r="J335" i="62"/>
  <c r="J200" i="62"/>
  <c r="J389" i="62"/>
  <c r="I219" i="61"/>
  <c r="I204" i="61"/>
  <c r="I189" i="61"/>
  <c r="G191" i="61"/>
  <c r="G206" i="61" s="1"/>
  <c r="G221" i="61" s="1"/>
  <c r="H222" i="60"/>
  <c r="AA222" i="60"/>
  <c r="AA207" i="60"/>
  <c r="AA192" i="60"/>
  <c r="AA177" i="60"/>
  <c r="H162" i="60"/>
  <c r="AA162" i="60"/>
  <c r="AA147" i="60"/>
  <c r="AA132" i="60"/>
  <c r="H117" i="60"/>
  <c r="L117" i="60" s="1"/>
  <c r="AA102" i="60"/>
  <c r="AA87" i="60"/>
  <c r="AA72" i="60"/>
  <c r="F44" i="60"/>
  <c r="BG20" i="60"/>
  <c r="BH20" i="60" s="1"/>
  <c r="BI20" i="60" s="1"/>
  <c r="BJ20" i="60" s="1"/>
  <c r="BK20" i="60" s="1"/>
  <c r="BL20" i="60" s="1"/>
  <c r="BM20" i="60" s="1"/>
  <c r="BN20" i="60" s="1"/>
  <c r="BO20" i="60" s="1"/>
  <c r="BP20" i="60" s="1"/>
  <c r="BQ20" i="60" s="1"/>
  <c r="BG19" i="60"/>
  <c r="BH19" i="60" s="1"/>
  <c r="BI19" i="60" s="1"/>
  <c r="BJ19" i="60" s="1"/>
  <c r="BK19" i="60" s="1"/>
  <c r="BL19" i="60" s="1"/>
  <c r="BM19" i="60" s="1"/>
  <c r="BN19" i="60" s="1"/>
  <c r="BO19" i="60" s="1"/>
  <c r="BP19" i="60" s="1"/>
  <c r="BQ19" i="60" s="1"/>
  <c r="BG18" i="60"/>
  <c r="BH18" i="60" s="1"/>
  <c r="BI18" i="60" s="1"/>
  <c r="BJ18" i="60" s="1"/>
  <c r="BK18" i="60" s="1"/>
  <c r="BL18" i="60" s="1"/>
  <c r="BM18" i="60" s="1"/>
  <c r="BN18" i="60" s="1"/>
  <c r="BO18" i="60" s="1"/>
  <c r="BP18" i="60" s="1"/>
  <c r="BQ18" i="60" s="1"/>
  <c r="BG17" i="60"/>
  <c r="BH17" i="60" s="1"/>
  <c r="BI17" i="60" s="1"/>
  <c r="BJ17" i="60" s="1"/>
  <c r="BK17" i="60" s="1"/>
  <c r="BL17" i="60" s="1"/>
  <c r="BM17" i="60" s="1"/>
  <c r="BN17" i="60" s="1"/>
  <c r="BO17" i="60" s="1"/>
  <c r="BP17" i="60" s="1"/>
  <c r="BQ17" i="60" s="1"/>
  <c r="BG16" i="60"/>
  <c r="BH16" i="60" s="1"/>
  <c r="BI16" i="60" s="1"/>
  <c r="BJ16" i="60" s="1"/>
  <c r="BK16" i="60" s="1"/>
  <c r="BL16" i="60" s="1"/>
  <c r="BM16" i="60" s="1"/>
  <c r="BN16" i="60" s="1"/>
  <c r="BO16" i="60" s="1"/>
  <c r="BP16" i="60" s="1"/>
  <c r="BQ16" i="60" s="1"/>
  <c r="BG15" i="60"/>
  <c r="BH15" i="60" s="1"/>
  <c r="BI15" i="60" s="1"/>
  <c r="BJ15" i="60" s="1"/>
  <c r="BK15" i="60" s="1"/>
  <c r="BL15" i="60" s="1"/>
  <c r="BM15" i="60" s="1"/>
  <c r="BN15" i="60" s="1"/>
  <c r="BO15" i="60" s="1"/>
  <c r="BP15" i="60" s="1"/>
  <c r="BQ15" i="60" s="1"/>
  <c r="BG14" i="60"/>
  <c r="BH14" i="60" s="1"/>
  <c r="BI14" i="60" s="1"/>
  <c r="BJ14" i="60" s="1"/>
  <c r="BK14" i="60" s="1"/>
  <c r="BL14" i="60" s="1"/>
  <c r="BM14" i="60" s="1"/>
  <c r="BN14" i="60" s="1"/>
  <c r="BO14" i="60" s="1"/>
  <c r="BP14" i="60" s="1"/>
  <c r="BQ14" i="60" s="1"/>
  <c r="BG10" i="60"/>
  <c r="BH10" i="60" s="1"/>
  <c r="BI10" i="60" s="1"/>
  <c r="BJ10" i="60" s="1"/>
  <c r="BK10" i="60" s="1"/>
  <c r="BL10" i="60" s="1"/>
  <c r="BM10" i="60" s="1"/>
  <c r="BN10" i="60" s="1"/>
  <c r="BO10" i="60" s="1"/>
  <c r="BP10" i="60" s="1"/>
  <c r="BQ10" i="60" s="1"/>
  <c r="BG9" i="60"/>
  <c r="BH9" i="60" s="1"/>
  <c r="BI9" i="60" s="1"/>
  <c r="BJ9" i="60" s="1"/>
  <c r="BK9" i="60" s="1"/>
  <c r="BL9" i="60" s="1"/>
  <c r="BM9" i="60" s="1"/>
  <c r="BN9" i="60" s="1"/>
  <c r="BO9" i="60" s="1"/>
  <c r="BP9" i="60" s="1"/>
  <c r="BQ9" i="60" s="1"/>
  <c r="BG8" i="60"/>
  <c r="BH8" i="60" s="1"/>
  <c r="BI8" i="60" s="1"/>
  <c r="BJ8" i="60" s="1"/>
  <c r="BK8" i="60" s="1"/>
  <c r="BL8" i="60" s="1"/>
  <c r="BM8" i="60" s="1"/>
  <c r="BN8" i="60" s="1"/>
  <c r="BO8" i="60" s="1"/>
  <c r="BP8" i="60" s="1"/>
  <c r="BQ8" i="60" s="1"/>
  <c r="BG7" i="60"/>
  <c r="BH7" i="60" s="1"/>
  <c r="BI7" i="60" s="1"/>
  <c r="BJ7" i="60" s="1"/>
  <c r="BK7" i="60" s="1"/>
  <c r="BL7" i="60" s="1"/>
  <c r="BM7" i="60" s="1"/>
  <c r="BN7" i="60" s="1"/>
  <c r="BO7" i="60" s="1"/>
  <c r="BP7" i="60" s="1"/>
  <c r="BQ7" i="60" s="1"/>
  <c r="BG6" i="60"/>
  <c r="BH6" i="60" s="1"/>
  <c r="BI6" i="60" s="1"/>
  <c r="BJ6" i="60" s="1"/>
  <c r="BK6" i="60" s="1"/>
  <c r="BL6" i="60" s="1"/>
  <c r="BM6" i="60" s="1"/>
  <c r="BN6" i="60" s="1"/>
  <c r="BO6" i="60" s="1"/>
  <c r="BP6" i="60" s="1"/>
  <c r="BQ6" i="60" s="1"/>
  <c r="BJ5" i="60"/>
  <c r="BK5" i="60" s="1"/>
  <c r="BL5" i="60" s="1"/>
  <c r="BM5" i="60" s="1"/>
  <c r="BN5" i="60" s="1"/>
  <c r="BO5" i="60" s="1"/>
  <c r="BP5" i="60" s="1"/>
  <c r="BQ5" i="60" s="1"/>
  <c r="BR5" i="60" s="1"/>
  <c r="BS5" i="60" s="1"/>
  <c r="BT5" i="60" s="1"/>
  <c r="BH5" i="60"/>
  <c r="BE6" i="60" s="1"/>
  <c r="BE7" i="60" s="1"/>
  <c r="BE8" i="60" s="1"/>
  <c r="BE9" i="60" s="1"/>
  <c r="BE10" i="60" s="1"/>
  <c r="BE14" i="60" s="1"/>
  <c r="BE15" i="60" s="1"/>
  <c r="BE16" i="60" s="1"/>
  <c r="BE17" i="60" s="1"/>
  <c r="BE18" i="60" s="1"/>
  <c r="BE19" i="60" s="1"/>
  <c r="BE20" i="60" s="1"/>
  <c r="BG4" i="60"/>
  <c r="BH4" i="60" s="1"/>
  <c r="BI4" i="60" s="1"/>
  <c r="BJ4" i="60" s="1"/>
  <c r="BK4" i="60" s="1"/>
  <c r="BL4" i="60" s="1"/>
  <c r="BM4" i="60" s="1"/>
  <c r="BN4" i="60" s="1"/>
  <c r="BO4" i="60" s="1"/>
  <c r="BP4" i="60" s="1"/>
  <c r="BQ4" i="60" s="1"/>
  <c r="BG3" i="60"/>
  <c r="BH3" i="60" s="1"/>
  <c r="BI3" i="60" s="1"/>
  <c r="BJ3" i="60" s="1"/>
  <c r="BK3" i="60" s="1"/>
  <c r="BL3" i="60" s="1"/>
  <c r="BM3" i="60" s="1"/>
  <c r="BN3" i="60" s="1"/>
  <c r="BO3" i="60" s="1"/>
  <c r="BP3" i="60" s="1"/>
  <c r="BQ3" i="60" s="1"/>
  <c r="L41" i="62" l="1"/>
  <c r="L42" i="62"/>
  <c r="G237" i="61"/>
  <c r="H207" i="60"/>
  <c r="H192" i="60"/>
  <c r="H177" i="60"/>
  <c r="H147" i="60"/>
  <c r="H132" i="60"/>
  <c r="H102" i="60"/>
  <c r="H87" i="60"/>
  <c r="L87" i="60" s="1"/>
  <c r="H72" i="60"/>
  <c r="L72" i="60" s="1"/>
  <c r="L44" i="62"/>
  <c r="L48" i="62"/>
  <c r="L52" i="62"/>
  <c r="L56" i="62"/>
  <c r="L60" i="62"/>
  <c r="L49" i="62"/>
  <c r="L53" i="62"/>
  <c r="L57" i="62"/>
  <c r="L63" i="62"/>
  <c r="L43" i="62"/>
  <c r="L62" i="62"/>
  <c r="L54" i="62"/>
  <c r="L50" i="62"/>
  <c r="L59" i="62"/>
  <c r="L55" i="62"/>
  <c r="L51" i="62"/>
  <c r="L45" i="62"/>
  <c r="L46" i="62"/>
  <c r="L47" i="62"/>
  <c r="L58" i="62"/>
  <c r="L61" i="62"/>
  <c r="L16" i="62"/>
  <c r="L20" i="62"/>
  <c r="L24" i="62"/>
  <c r="L28" i="62"/>
  <c r="L32" i="62"/>
  <c r="L36" i="62"/>
  <c r="L17" i="62"/>
  <c r="L21" i="62"/>
  <c r="L25" i="62"/>
  <c r="L29" i="62"/>
  <c r="L33" i="62"/>
  <c r="L35" i="62"/>
  <c r="L31" i="62"/>
  <c r="L23" i="62"/>
  <c r="L19" i="62"/>
  <c r="L34" i="62"/>
  <c r="L30" i="62"/>
  <c r="L26" i="62"/>
  <c r="L22" i="62"/>
  <c r="L18" i="62"/>
  <c r="L14" i="62"/>
  <c r="L27" i="62"/>
  <c r="L15" i="62"/>
  <c r="H57" i="60"/>
  <c r="L57" i="60" s="1"/>
  <c r="F59" i="60"/>
  <c r="F74" i="60" s="1"/>
  <c r="F89" i="60" s="1"/>
  <c r="F104" i="60" s="1"/>
  <c r="AB149" i="60"/>
  <c r="I11" i="61"/>
  <c r="Q4" i="61" s="1"/>
  <c r="W221" i="61"/>
  <c r="AB179" i="60"/>
  <c r="L40" i="62"/>
  <c r="AA134" i="60"/>
  <c r="L13" i="62"/>
  <c r="AA4" i="62"/>
  <c r="AA179" i="60"/>
  <c r="W13" i="61"/>
  <c r="AB134" i="60"/>
  <c r="AA104" i="60"/>
  <c r="AB104" i="60"/>
  <c r="AA194" i="60"/>
  <c r="AB74" i="60"/>
  <c r="AB44" i="60"/>
  <c r="AA89" i="60"/>
  <c r="AB89" i="60"/>
  <c r="AA119" i="60"/>
  <c r="AB119" i="60"/>
  <c r="V206" i="61"/>
  <c r="V221" i="61"/>
  <c r="V13" i="61"/>
  <c r="W191" i="61"/>
  <c r="V191" i="61"/>
  <c r="W206" i="61"/>
  <c r="AB14" i="60"/>
  <c r="AA14" i="60"/>
  <c r="AA74" i="60"/>
  <c r="AA44" i="60"/>
  <c r="AA149" i="60"/>
  <c r="AA164" i="60"/>
  <c r="AA209" i="60"/>
  <c r="AA224" i="60"/>
  <c r="AB164" i="60"/>
  <c r="AB209" i="60"/>
  <c r="AB194" i="60"/>
  <c r="AB224" i="60"/>
  <c r="G252" i="61" l="1"/>
  <c r="F119" i="60"/>
  <c r="F331" i="60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AD56" i="1"/>
  <c r="G60" i="1" l="1"/>
  <c r="O45" i="1"/>
  <c r="W45" i="1" s="1"/>
  <c r="AG45" i="1"/>
  <c r="AF45" i="1"/>
  <c r="AE45" i="1"/>
  <c r="O37" i="1"/>
  <c r="U37" i="1" s="1"/>
  <c r="AG37" i="1"/>
  <c r="AF37" i="1"/>
  <c r="AE37" i="1"/>
  <c r="O29" i="1"/>
  <c r="Q29" i="1" s="1"/>
  <c r="AG29" i="1"/>
  <c r="AF29" i="1"/>
  <c r="AE29" i="1"/>
  <c r="O21" i="1"/>
  <c r="Q21" i="1" s="1"/>
  <c r="AG21" i="1"/>
  <c r="AF21" i="1"/>
  <c r="AE21" i="1"/>
  <c r="O13" i="1"/>
  <c r="Q13" i="1" s="1"/>
  <c r="AE13" i="1"/>
  <c r="AG13" i="1"/>
  <c r="AF13" i="1"/>
  <c r="O64" i="1"/>
  <c r="Q64" i="1" s="1"/>
  <c r="AG64" i="1"/>
  <c r="AF64" i="1"/>
  <c r="AE64" i="1"/>
  <c r="O72" i="1"/>
  <c r="Q72" i="1" s="1"/>
  <c r="AG72" i="1"/>
  <c r="AF72" i="1"/>
  <c r="AE72" i="1"/>
  <c r="AG80" i="1"/>
  <c r="AF80" i="1"/>
  <c r="AE80" i="1"/>
  <c r="O88" i="1"/>
  <c r="U88" i="1" s="1"/>
  <c r="AG88" i="1"/>
  <c r="AF88" i="1"/>
  <c r="AE88" i="1"/>
  <c r="AG96" i="1"/>
  <c r="AF96" i="1"/>
  <c r="AE96" i="1"/>
  <c r="O104" i="1"/>
  <c r="U104" i="1" s="1"/>
  <c r="AG104" i="1"/>
  <c r="AF104" i="1"/>
  <c r="AE104" i="1"/>
  <c r="AG112" i="1"/>
  <c r="AF112" i="1"/>
  <c r="AE112" i="1"/>
  <c r="O44" i="1"/>
  <c r="U44" i="1" s="1"/>
  <c r="AG44" i="1"/>
  <c r="AF44" i="1"/>
  <c r="AE44" i="1"/>
  <c r="AG36" i="1"/>
  <c r="AF36" i="1"/>
  <c r="AE36" i="1"/>
  <c r="AG28" i="1"/>
  <c r="AF28" i="1"/>
  <c r="AE28" i="1"/>
  <c r="AG20" i="1"/>
  <c r="AF20" i="1"/>
  <c r="AE20" i="1"/>
  <c r="AG12" i="1"/>
  <c r="AF12" i="1"/>
  <c r="AE12" i="1"/>
  <c r="O67" i="1"/>
  <c r="Q67" i="1" s="1"/>
  <c r="AF67" i="1"/>
  <c r="AG67" i="1"/>
  <c r="AE67" i="1"/>
  <c r="O75" i="1"/>
  <c r="Q75" i="1" s="1"/>
  <c r="AG75" i="1"/>
  <c r="AE75" i="1"/>
  <c r="AF75" i="1"/>
  <c r="O83" i="1"/>
  <c r="Q83" i="1" s="1"/>
  <c r="AG83" i="1"/>
  <c r="AE83" i="1"/>
  <c r="AF83" i="1"/>
  <c r="O91" i="1"/>
  <c r="Q91" i="1" s="1"/>
  <c r="AG91" i="1"/>
  <c r="AF91" i="1"/>
  <c r="AE91" i="1"/>
  <c r="O99" i="1"/>
  <c r="U99" i="1" s="1"/>
  <c r="AG99" i="1"/>
  <c r="AF99" i="1"/>
  <c r="AE99" i="1"/>
  <c r="O107" i="1"/>
  <c r="Q107" i="1" s="1"/>
  <c r="AF107" i="1"/>
  <c r="AG107" i="1"/>
  <c r="AE107" i="1"/>
  <c r="O51" i="1"/>
  <c r="W51" i="1" s="1"/>
  <c r="AG51" i="1"/>
  <c r="AF51" i="1"/>
  <c r="AE51" i="1"/>
  <c r="O43" i="1"/>
  <c r="Q43" i="1" s="1"/>
  <c r="AG43" i="1"/>
  <c r="AF43" i="1"/>
  <c r="AE43" i="1"/>
  <c r="O35" i="1"/>
  <c r="U35" i="1" s="1"/>
  <c r="AG35" i="1"/>
  <c r="AF35" i="1"/>
  <c r="AE35" i="1"/>
  <c r="O27" i="1"/>
  <c r="Q27" i="1" s="1"/>
  <c r="AG27" i="1"/>
  <c r="AF27" i="1"/>
  <c r="AE27" i="1"/>
  <c r="O19" i="1"/>
  <c r="Q19" i="1" s="1"/>
  <c r="AG19" i="1"/>
  <c r="AF19" i="1"/>
  <c r="AE19" i="1"/>
  <c r="AG11" i="1"/>
  <c r="AF11" i="1"/>
  <c r="AE11" i="1"/>
  <c r="AG70" i="1"/>
  <c r="AF70" i="1"/>
  <c r="AE70" i="1"/>
  <c r="AG78" i="1"/>
  <c r="AF78" i="1"/>
  <c r="AE78" i="1"/>
  <c r="AG86" i="1"/>
  <c r="AF86" i="1"/>
  <c r="AE86" i="1"/>
  <c r="O94" i="1"/>
  <c r="W94" i="1" s="1"/>
  <c r="AG94" i="1"/>
  <c r="AF94" i="1"/>
  <c r="AE94" i="1"/>
  <c r="O102" i="1"/>
  <c r="Q102" i="1" s="1"/>
  <c r="AG102" i="1"/>
  <c r="AF102" i="1"/>
  <c r="AE102" i="1"/>
  <c r="AG110" i="1"/>
  <c r="AF110" i="1"/>
  <c r="AE110" i="1"/>
  <c r="O50" i="1"/>
  <c r="W50" i="1" s="1"/>
  <c r="AF50" i="1"/>
  <c r="AG50" i="1"/>
  <c r="AE50" i="1"/>
  <c r="O42" i="1"/>
  <c r="U42" i="1" s="1"/>
  <c r="AF42" i="1"/>
  <c r="AG42" i="1"/>
  <c r="AE42" i="1"/>
  <c r="AG34" i="1"/>
  <c r="AE34" i="1"/>
  <c r="AF34" i="1"/>
  <c r="O26" i="1"/>
  <c r="U26" i="1" s="1"/>
  <c r="AG26" i="1"/>
  <c r="AE26" i="1"/>
  <c r="AF26" i="1"/>
  <c r="O18" i="1"/>
  <c r="W18" i="1" s="1"/>
  <c r="AG18" i="1"/>
  <c r="AF18" i="1"/>
  <c r="AE18" i="1"/>
  <c r="O65" i="1"/>
  <c r="Q65" i="1" s="1"/>
  <c r="AG65" i="1"/>
  <c r="AF65" i="1"/>
  <c r="AE65" i="1"/>
  <c r="AG73" i="1"/>
  <c r="AF73" i="1"/>
  <c r="AE73" i="1"/>
  <c r="O81" i="1"/>
  <c r="Q81" i="1" s="1"/>
  <c r="AG81" i="1"/>
  <c r="AF81" i="1"/>
  <c r="AE81" i="1"/>
  <c r="O89" i="1"/>
  <c r="U89" i="1" s="1"/>
  <c r="AG89" i="1"/>
  <c r="AF89" i="1"/>
  <c r="AE89" i="1"/>
  <c r="O97" i="1"/>
  <c r="U97" i="1" s="1"/>
  <c r="AG97" i="1"/>
  <c r="AF97" i="1"/>
  <c r="AE97" i="1"/>
  <c r="AG105" i="1"/>
  <c r="AF105" i="1"/>
  <c r="AE105" i="1"/>
  <c r="AG113" i="1"/>
  <c r="AF113" i="1"/>
  <c r="AE113" i="1"/>
  <c r="O49" i="1"/>
  <c r="W49" i="1" s="1"/>
  <c r="AG49" i="1"/>
  <c r="AF49" i="1"/>
  <c r="AE49" i="1"/>
  <c r="O41" i="1"/>
  <c r="U41" i="1" s="1"/>
  <c r="AG41" i="1"/>
  <c r="AF41" i="1"/>
  <c r="AE41" i="1"/>
  <c r="O33" i="1"/>
  <c r="Q33" i="1" s="1"/>
  <c r="AG33" i="1"/>
  <c r="AF33" i="1"/>
  <c r="AE33" i="1"/>
  <c r="O25" i="1"/>
  <c r="Q25" i="1" s="1"/>
  <c r="AG25" i="1"/>
  <c r="AF25" i="1"/>
  <c r="AE25" i="1"/>
  <c r="O17" i="1"/>
  <c r="Q17" i="1" s="1"/>
  <c r="AG17" i="1"/>
  <c r="AF17" i="1"/>
  <c r="AE17" i="1"/>
  <c r="O68" i="1"/>
  <c r="Q68" i="1" s="1"/>
  <c r="AG68" i="1"/>
  <c r="AF68" i="1"/>
  <c r="AE68" i="1"/>
  <c r="O76" i="1"/>
  <c r="Q76" i="1" s="1"/>
  <c r="AG76" i="1"/>
  <c r="AF76" i="1"/>
  <c r="AE76" i="1"/>
  <c r="AG84" i="1"/>
  <c r="AF84" i="1"/>
  <c r="AE84" i="1"/>
  <c r="AG92" i="1"/>
  <c r="AF92" i="1"/>
  <c r="AE92" i="1"/>
  <c r="AG100" i="1"/>
  <c r="AF100" i="1"/>
  <c r="AE100" i="1"/>
  <c r="AG108" i="1"/>
  <c r="AF108" i="1"/>
  <c r="AE108" i="1"/>
  <c r="O48" i="1"/>
  <c r="U48" i="1" s="1"/>
  <c r="AG48" i="1"/>
  <c r="AF48" i="1"/>
  <c r="AE48" i="1"/>
  <c r="O40" i="1"/>
  <c r="U40" i="1" s="1"/>
  <c r="AG40" i="1"/>
  <c r="AF40" i="1"/>
  <c r="AE40" i="1"/>
  <c r="O32" i="1"/>
  <c r="Q32" i="1" s="1"/>
  <c r="AG32" i="1"/>
  <c r="AF32" i="1"/>
  <c r="AE32" i="1"/>
  <c r="AG24" i="1"/>
  <c r="AF24" i="1"/>
  <c r="AE24" i="1"/>
  <c r="O16" i="1"/>
  <c r="U16" i="1" s="1"/>
  <c r="AG16" i="1"/>
  <c r="AF16" i="1"/>
  <c r="AE16" i="1"/>
  <c r="AG63" i="1"/>
  <c r="AF63" i="1"/>
  <c r="AE63" i="1"/>
  <c r="O71" i="1"/>
  <c r="Q71" i="1" s="1"/>
  <c r="AG71" i="1"/>
  <c r="AF71" i="1"/>
  <c r="AE71" i="1"/>
  <c r="O79" i="1"/>
  <c r="Q79" i="1" s="1"/>
  <c r="AG79" i="1"/>
  <c r="AF79" i="1"/>
  <c r="AE79" i="1"/>
  <c r="O87" i="1"/>
  <c r="Q87" i="1" s="1"/>
  <c r="AG87" i="1"/>
  <c r="AF87" i="1"/>
  <c r="AE87" i="1"/>
  <c r="O95" i="1"/>
  <c r="U95" i="1" s="1"/>
  <c r="AG95" i="1"/>
  <c r="AF95" i="1"/>
  <c r="AE95" i="1"/>
  <c r="O103" i="1"/>
  <c r="W103" i="1" s="1"/>
  <c r="AG103" i="1"/>
  <c r="AF103" i="1"/>
  <c r="AE103" i="1"/>
  <c r="AG111" i="1"/>
  <c r="AF111" i="1"/>
  <c r="AE111" i="1"/>
  <c r="O47" i="1"/>
  <c r="U47" i="1" s="1"/>
  <c r="AG47" i="1"/>
  <c r="AF47" i="1"/>
  <c r="AE47" i="1"/>
  <c r="O39" i="1"/>
  <c r="U39" i="1" s="1"/>
  <c r="AG39" i="1"/>
  <c r="AF39" i="1"/>
  <c r="AE39" i="1"/>
  <c r="O31" i="1"/>
  <c r="Q31" i="1" s="1"/>
  <c r="AG31" i="1"/>
  <c r="AF31" i="1"/>
  <c r="AE31" i="1"/>
  <c r="O23" i="1"/>
  <c r="W23" i="1" s="1"/>
  <c r="AG23" i="1"/>
  <c r="AF23" i="1"/>
  <c r="AE23" i="1"/>
  <c r="O15" i="1"/>
  <c r="Q15" i="1" s="1"/>
  <c r="AG15" i="1"/>
  <c r="AF15" i="1"/>
  <c r="AE15" i="1"/>
  <c r="AG66" i="1"/>
  <c r="AF66" i="1"/>
  <c r="AE66" i="1"/>
  <c r="O74" i="1"/>
  <c r="Q74" i="1" s="1"/>
  <c r="AG74" i="1"/>
  <c r="AF74" i="1"/>
  <c r="AE74" i="1"/>
  <c r="AG82" i="1"/>
  <c r="AF82" i="1"/>
  <c r="AE82" i="1"/>
  <c r="O90" i="1"/>
  <c r="U90" i="1" s="1"/>
  <c r="AG90" i="1"/>
  <c r="AF90" i="1"/>
  <c r="AE90" i="1"/>
  <c r="AG98" i="1"/>
  <c r="AF98" i="1"/>
  <c r="AE98" i="1"/>
  <c r="O106" i="1"/>
  <c r="U106" i="1" s="1"/>
  <c r="AG106" i="1"/>
  <c r="AF106" i="1"/>
  <c r="AE106" i="1"/>
  <c r="O46" i="1"/>
  <c r="W46" i="1" s="1"/>
  <c r="AG46" i="1"/>
  <c r="AF46" i="1"/>
  <c r="AE46" i="1"/>
  <c r="O38" i="1"/>
  <c r="W38" i="1" s="1"/>
  <c r="AG38" i="1"/>
  <c r="AF38" i="1"/>
  <c r="AE38" i="1"/>
  <c r="AG30" i="1"/>
  <c r="AF30" i="1"/>
  <c r="AE30" i="1"/>
  <c r="AG22" i="1"/>
  <c r="AF22" i="1"/>
  <c r="AE22" i="1"/>
  <c r="O14" i="1"/>
  <c r="Q14" i="1" s="1"/>
  <c r="AG14" i="1"/>
  <c r="AF14" i="1"/>
  <c r="AE14" i="1"/>
  <c r="O69" i="1"/>
  <c r="Q69" i="1" s="1"/>
  <c r="AG69" i="1"/>
  <c r="AF69" i="1"/>
  <c r="AE69" i="1"/>
  <c r="O77" i="1"/>
  <c r="Q77" i="1" s="1"/>
  <c r="AG77" i="1"/>
  <c r="AF77" i="1"/>
  <c r="AE77" i="1"/>
  <c r="O85" i="1"/>
  <c r="Q85" i="1" s="1"/>
  <c r="AG85" i="1"/>
  <c r="AF85" i="1"/>
  <c r="AE85" i="1"/>
  <c r="O93" i="1"/>
  <c r="U93" i="1" s="1"/>
  <c r="AG93" i="1"/>
  <c r="AF93" i="1"/>
  <c r="AE93" i="1"/>
  <c r="O101" i="1"/>
  <c r="W101" i="1" s="1"/>
  <c r="AG101" i="1"/>
  <c r="AF101" i="1"/>
  <c r="AE101" i="1"/>
  <c r="O109" i="1"/>
  <c r="U109" i="1" s="1"/>
  <c r="AG109" i="1"/>
  <c r="AF109" i="1"/>
  <c r="AE109" i="1"/>
  <c r="U107" i="1"/>
  <c r="W107" i="1"/>
  <c r="U102" i="1"/>
  <c r="W102" i="1"/>
  <c r="U75" i="1"/>
  <c r="W75" i="1"/>
  <c r="U91" i="1"/>
  <c r="W91" i="1"/>
  <c r="U43" i="1"/>
  <c r="W43" i="1"/>
  <c r="U27" i="1"/>
  <c r="W27" i="1"/>
  <c r="O70" i="1"/>
  <c r="Q70" i="1" s="1"/>
  <c r="O78" i="1"/>
  <c r="Q78" i="1" s="1"/>
  <c r="AA86" i="1"/>
  <c r="O86" i="1"/>
  <c r="Q86" i="1" s="1"/>
  <c r="G57" i="1"/>
  <c r="O110" i="1"/>
  <c r="Q110" i="1" s="1"/>
  <c r="O73" i="1"/>
  <c r="Q73" i="1" s="1"/>
  <c r="O105" i="1"/>
  <c r="Q105" i="1" s="1"/>
  <c r="AB113" i="1"/>
  <c r="AC60" i="1" s="1"/>
  <c r="O113" i="1"/>
  <c r="Q113" i="1" s="1"/>
  <c r="O84" i="1"/>
  <c r="Q84" i="1" s="1"/>
  <c r="O92" i="1"/>
  <c r="Q92" i="1" s="1"/>
  <c r="O100" i="1"/>
  <c r="Q100" i="1" s="1"/>
  <c r="O108" i="1"/>
  <c r="Q108" i="1" s="1"/>
  <c r="O80" i="1"/>
  <c r="Q80" i="1" s="1"/>
  <c r="O96" i="1"/>
  <c r="Q96" i="1" s="1"/>
  <c r="D63" i="1"/>
  <c r="O63" i="1"/>
  <c r="Q63" i="1" s="1"/>
  <c r="G58" i="1"/>
  <c r="O111" i="1"/>
  <c r="Q111" i="1" s="1"/>
  <c r="D66" i="1"/>
  <c r="O66" i="1"/>
  <c r="Q66" i="1" s="1"/>
  <c r="O82" i="1"/>
  <c r="Q82" i="1" s="1"/>
  <c r="AA98" i="1"/>
  <c r="O98" i="1"/>
  <c r="Q98" i="1" s="1"/>
  <c r="G59" i="1"/>
  <c r="O112" i="1"/>
  <c r="Q112" i="1" s="1"/>
  <c r="Y36" i="1"/>
  <c r="O36" i="1"/>
  <c r="Q36" i="1" s="1"/>
  <c r="O28" i="1"/>
  <c r="Q28" i="1" s="1"/>
  <c r="Y20" i="1"/>
  <c r="O20" i="1"/>
  <c r="Q20" i="1" s="1"/>
  <c r="Y12" i="1"/>
  <c r="O12" i="1"/>
  <c r="Q12" i="1" s="1"/>
  <c r="L11" i="1"/>
  <c r="O11" i="1"/>
  <c r="Q11" i="1" s="1"/>
  <c r="H34" i="1"/>
  <c r="O34" i="1"/>
  <c r="Q34" i="1" s="1"/>
  <c r="Y24" i="1"/>
  <c r="O24" i="1"/>
  <c r="Q24" i="1" s="1"/>
  <c r="L30" i="1"/>
  <c r="O30" i="1"/>
  <c r="Q30" i="1" s="1"/>
  <c r="J22" i="1"/>
  <c r="O22" i="1"/>
  <c r="Q22" i="1" s="1"/>
  <c r="G265" i="61"/>
  <c r="G278" i="61" s="1"/>
  <c r="S50" i="1"/>
  <c r="H40" i="1"/>
  <c r="F134" i="60"/>
  <c r="F149" i="60" s="1"/>
  <c r="F164" i="60" s="1"/>
  <c r="F179" i="60" s="1"/>
  <c r="F194" i="60" s="1"/>
  <c r="F209" i="60" s="1"/>
  <c r="F224" i="60" s="1"/>
  <c r="F240" i="60" s="1"/>
  <c r="F346" i="60"/>
  <c r="F361" i="60" s="1"/>
  <c r="F376" i="60" s="1"/>
  <c r="F391" i="60" s="1"/>
  <c r="F406" i="60" s="1"/>
  <c r="F421" i="60" s="1"/>
  <c r="F436" i="60" s="1"/>
  <c r="F451" i="60" s="1"/>
  <c r="AA90" i="1"/>
  <c r="D91" i="1"/>
  <c r="L63" i="1"/>
  <c r="S69" i="1"/>
  <c r="J92" i="1"/>
  <c r="S48" i="1"/>
  <c r="J47" i="1"/>
  <c r="L26" i="1"/>
  <c r="H84" i="1"/>
  <c r="S87" i="1"/>
  <c r="J105" i="1"/>
  <c r="S110" i="1"/>
  <c r="T57" i="1" s="1"/>
  <c r="D84" i="1"/>
  <c r="D104" i="1"/>
  <c r="AB66" i="1"/>
  <c r="S73" i="1"/>
  <c r="Y77" i="1"/>
  <c r="J80" i="1"/>
  <c r="AA100" i="1"/>
  <c r="AD32" i="1"/>
  <c r="AB80" i="1"/>
  <c r="AB107" i="1"/>
  <c r="J31" i="1"/>
  <c r="H24" i="1"/>
  <c r="G14" i="1"/>
  <c r="J96" i="1"/>
  <c r="D107" i="1"/>
  <c r="Y97" i="1"/>
  <c r="S106" i="1"/>
  <c r="J32" i="1"/>
  <c r="J18" i="1"/>
  <c r="AH52" i="1"/>
  <c r="AA55" i="1"/>
  <c r="Y71" i="1"/>
  <c r="D80" i="1"/>
  <c r="S81" i="1"/>
  <c r="J82" i="1"/>
  <c r="Y85" i="1"/>
  <c r="D90" i="1"/>
  <c r="S91" i="1"/>
  <c r="H99" i="1"/>
  <c r="S104" i="1"/>
  <c r="AD106" i="1"/>
  <c r="AA70" i="1"/>
  <c r="J55" i="1"/>
  <c r="H42" i="1"/>
  <c r="H20" i="1"/>
  <c r="G18" i="1"/>
  <c r="L50" i="1"/>
  <c r="D108" i="1"/>
  <c r="S46" i="1"/>
  <c r="S67" i="1"/>
  <c r="H51" i="1"/>
  <c r="H49" i="1"/>
  <c r="G36" i="1"/>
  <c r="AA32" i="1"/>
  <c r="S32" i="1"/>
  <c r="L32" i="1"/>
  <c r="S31" i="1"/>
  <c r="Y26" i="1"/>
  <c r="Y22" i="1"/>
  <c r="L12" i="1"/>
  <c r="Y52" i="1"/>
  <c r="Y48" i="1"/>
  <c r="Y40" i="1"/>
  <c r="S18" i="1"/>
  <c r="AA52" i="1"/>
  <c r="AB22" i="1"/>
  <c r="AD36" i="1"/>
  <c r="S36" i="1"/>
  <c r="L36" i="1"/>
  <c r="L34" i="1"/>
  <c r="L14" i="1"/>
  <c r="S14" i="1"/>
  <c r="AB46" i="1"/>
  <c r="G52" i="1"/>
  <c r="H50" i="1"/>
  <c r="J48" i="1"/>
  <c r="H47" i="1"/>
  <c r="G42" i="1"/>
  <c r="H35" i="1"/>
  <c r="H32" i="1"/>
  <c r="Y30" i="1"/>
  <c r="J26" i="1"/>
  <c r="H22" i="1"/>
  <c r="L46" i="1"/>
  <c r="Y42" i="1"/>
  <c r="Y32" i="1"/>
  <c r="S30" i="1"/>
  <c r="S26" i="1"/>
  <c r="L22" i="1"/>
  <c r="S11" i="1"/>
  <c r="AA36" i="1"/>
  <c r="L67" i="1"/>
  <c r="Y83" i="1"/>
  <c r="H86" i="1"/>
  <c r="D86" i="1"/>
  <c r="J86" i="1"/>
  <c r="AA103" i="1"/>
  <c r="D103" i="1"/>
  <c r="AB109" i="1"/>
  <c r="J111" i="1"/>
  <c r="AB111" i="1"/>
  <c r="AC58" i="1" s="1"/>
  <c r="AB112" i="1"/>
  <c r="AC59" i="1" s="1"/>
  <c r="AD53" i="1"/>
  <c r="G48" i="1"/>
  <c r="Y44" i="1"/>
  <c r="AA44" i="1"/>
  <c r="S42" i="1"/>
  <c r="L42" i="1"/>
  <c r="H33" i="1"/>
  <c r="G32" i="1"/>
  <c r="H31" i="1"/>
  <c r="G26" i="1"/>
  <c r="G22" i="1"/>
  <c r="Y18" i="1"/>
  <c r="J14" i="1"/>
  <c r="H12" i="1"/>
  <c r="L48" i="1"/>
  <c r="Y46" i="1"/>
  <c r="S34" i="1"/>
  <c r="S22" i="1"/>
  <c r="L18" i="1"/>
  <c r="Y14" i="1"/>
  <c r="AD48" i="1"/>
  <c r="AB30" i="1"/>
  <c r="AD15" i="1"/>
  <c r="H88" i="1"/>
  <c r="J88" i="1"/>
  <c r="H95" i="1"/>
  <c r="Y95" i="1"/>
  <c r="D95" i="1"/>
  <c r="S95" i="1"/>
  <c r="Y101" i="1"/>
  <c r="L112" i="1"/>
  <c r="M59" i="1" s="1"/>
  <c r="AB82" i="1"/>
  <c r="AA105" i="1"/>
  <c r="Y73" i="1"/>
  <c r="H82" i="1"/>
  <c r="Y91" i="1"/>
  <c r="AA92" i="1"/>
  <c r="J100" i="1"/>
  <c r="Y104" i="1"/>
  <c r="H105" i="1"/>
  <c r="H113" i="1"/>
  <c r="I60" i="1" s="1"/>
  <c r="D78" i="1"/>
  <c r="AA82" i="1"/>
  <c r="AA96" i="1"/>
  <c r="L110" i="1"/>
  <c r="M57" i="1" s="1"/>
  <c r="D113" i="1"/>
  <c r="G43" i="1"/>
  <c r="AA43" i="1"/>
  <c r="AD43" i="1"/>
  <c r="AB43" i="1"/>
  <c r="Y43" i="1"/>
  <c r="H43" i="1"/>
  <c r="S43" i="1"/>
  <c r="L43" i="1"/>
  <c r="J56" i="1"/>
  <c r="G45" i="1"/>
  <c r="AB45" i="1"/>
  <c r="AD45" i="1"/>
  <c r="AA45" i="1"/>
  <c r="S45" i="1"/>
  <c r="L45" i="1"/>
  <c r="Y45" i="1"/>
  <c r="AA38" i="1"/>
  <c r="AD38" i="1"/>
  <c r="AA16" i="1"/>
  <c r="AB16" i="1"/>
  <c r="J16" i="1"/>
  <c r="G16" i="1"/>
  <c r="Y56" i="1"/>
  <c r="S38" i="1"/>
  <c r="Y16" i="1"/>
  <c r="AD16" i="1"/>
  <c r="H56" i="1"/>
  <c r="G55" i="1"/>
  <c r="AB55" i="1"/>
  <c r="Y55" i="1"/>
  <c r="H55" i="1"/>
  <c r="AD55" i="1"/>
  <c r="AA50" i="1"/>
  <c r="AD50" i="1"/>
  <c r="AB50" i="1"/>
  <c r="G50" i="1"/>
  <c r="AB44" i="1"/>
  <c r="AD44" i="1"/>
  <c r="G44" i="1"/>
  <c r="AB40" i="1"/>
  <c r="AA40" i="1"/>
  <c r="J40" i="1"/>
  <c r="G40" i="1"/>
  <c r="G29" i="1"/>
  <c r="AB29" i="1"/>
  <c r="AD29" i="1"/>
  <c r="AA29" i="1"/>
  <c r="S29" i="1"/>
  <c r="L29" i="1"/>
  <c r="Y29" i="1"/>
  <c r="AB24" i="1"/>
  <c r="AA24" i="1"/>
  <c r="J24" i="1"/>
  <c r="G24" i="1"/>
  <c r="AB20" i="1"/>
  <c r="G20" i="1"/>
  <c r="AD20" i="1"/>
  <c r="J20" i="1"/>
  <c r="AA13" i="1"/>
  <c r="AD13" i="1"/>
  <c r="S13" i="1"/>
  <c r="L13" i="1"/>
  <c r="Y13" i="1"/>
  <c r="Y50" i="1"/>
  <c r="L44" i="1"/>
  <c r="S40" i="1"/>
  <c r="Y34" i="1"/>
  <c r="L28" i="1"/>
  <c r="S24" i="1"/>
  <c r="L20" i="1"/>
  <c r="S16" i="1"/>
  <c r="AD24" i="1"/>
  <c r="AA20" i="1"/>
  <c r="AB56" i="1"/>
  <c r="G56" i="1"/>
  <c r="AA56" i="1"/>
  <c r="AA54" i="1"/>
  <c r="AD54" i="1"/>
  <c r="AB54" i="1"/>
  <c r="AB28" i="1"/>
  <c r="AD28" i="1"/>
  <c r="G28" i="1"/>
  <c r="AB17" i="1"/>
  <c r="AA17" i="1"/>
  <c r="AD17" i="1"/>
  <c r="S17" i="1"/>
  <c r="L17" i="1"/>
  <c r="Y17" i="1"/>
  <c r="L38" i="1"/>
  <c r="Y28" i="1"/>
  <c r="AA28" i="1"/>
  <c r="S75" i="1"/>
  <c r="L75" i="1"/>
  <c r="Y75" i="1"/>
  <c r="J102" i="1"/>
  <c r="AA102" i="1"/>
  <c r="G41" i="1"/>
  <c r="AB41" i="1"/>
  <c r="AA41" i="1"/>
  <c r="AD41" i="1"/>
  <c r="S41" i="1"/>
  <c r="L41" i="1"/>
  <c r="Y41" i="1"/>
  <c r="H41" i="1"/>
  <c r="G39" i="1"/>
  <c r="AA39" i="1"/>
  <c r="AD39" i="1"/>
  <c r="AB39" i="1"/>
  <c r="Y39" i="1"/>
  <c r="J39" i="1"/>
  <c r="S39" i="1"/>
  <c r="L39" i="1"/>
  <c r="H39" i="1"/>
  <c r="AA34" i="1"/>
  <c r="AD34" i="1"/>
  <c r="G34" i="1"/>
  <c r="AB34" i="1"/>
  <c r="AB25" i="1"/>
  <c r="AA25" i="1"/>
  <c r="AD25" i="1"/>
  <c r="S25" i="1"/>
  <c r="L25" i="1"/>
  <c r="Y25" i="1"/>
  <c r="AB21" i="1"/>
  <c r="AD21" i="1"/>
  <c r="AA21" i="1"/>
  <c r="S21" i="1"/>
  <c r="L21" i="1"/>
  <c r="Y21" i="1"/>
  <c r="H16" i="1"/>
  <c r="AA12" i="1"/>
  <c r="AD12" i="1"/>
  <c r="AB12" i="1"/>
  <c r="G12" i="1"/>
  <c r="J12" i="1"/>
  <c r="Y54" i="1"/>
  <c r="S44" i="1"/>
  <c r="L40" i="1"/>
  <c r="Y38" i="1"/>
  <c r="S28" i="1"/>
  <c r="L24" i="1"/>
  <c r="S20" i="1"/>
  <c r="L16" i="1"/>
  <c r="S12" i="1"/>
  <c r="AD40" i="1"/>
  <c r="AB38" i="1"/>
  <c r="AB13" i="1"/>
  <c r="L79" i="1"/>
  <c r="Y79" i="1"/>
  <c r="S79" i="1"/>
  <c r="AB52" i="1"/>
  <c r="G49" i="1"/>
  <c r="AB49" i="1"/>
  <c r="AA49" i="1"/>
  <c r="AD49" i="1"/>
  <c r="AB48" i="1"/>
  <c r="G47" i="1"/>
  <c r="AA47" i="1"/>
  <c r="AD47" i="1"/>
  <c r="AB47" i="1"/>
  <c r="G37" i="1"/>
  <c r="AB37" i="1"/>
  <c r="AD37" i="1"/>
  <c r="AA37" i="1"/>
  <c r="G35" i="1"/>
  <c r="AA35" i="1"/>
  <c r="AD35" i="1"/>
  <c r="AB35" i="1"/>
  <c r="AA30" i="1"/>
  <c r="AD30" i="1"/>
  <c r="AA27" i="1"/>
  <c r="AD27" i="1"/>
  <c r="AB27" i="1"/>
  <c r="AA26" i="1"/>
  <c r="AD26" i="1"/>
  <c r="AA19" i="1"/>
  <c r="AD19" i="1"/>
  <c r="AB19" i="1"/>
  <c r="AA18" i="1"/>
  <c r="AD18" i="1"/>
  <c r="H14" i="1"/>
  <c r="AD11" i="1"/>
  <c r="AA11" i="1"/>
  <c r="AB11" i="1"/>
  <c r="Y53" i="1"/>
  <c r="L51" i="1"/>
  <c r="S51" i="1"/>
  <c r="Y49" i="1"/>
  <c r="L47" i="1"/>
  <c r="S47" i="1"/>
  <c r="Y37" i="1"/>
  <c r="L35" i="1"/>
  <c r="S35" i="1"/>
  <c r="Y33" i="1"/>
  <c r="L31" i="1"/>
  <c r="L27" i="1"/>
  <c r="S27" i="1"/>
  <c r="L23" i="1"/>
  <c r="S23" i="1"/>
  <c r="L19" i="1"/>
  <c r="S19" i="1"/>
  <c r="L15" i="1"/>
  <c r="S15" i="1"/>
  <c r="Y11" i="1"/>
  <c r="AD52" i="1"/>
  <c r="AA48" i="1"/>
  <c r="AB18" i="1"/>
  <c r="AA74" i="1"/>
  <c r="J74" i="1"/>
  <c r="G53" i="1"/>
  <c r="AB53" i="1"/>
  <c r="AA53" i="1"/>
  <c r="G51" i="1"/>
  <c r="AA51" i="1"/>
  <c r="AD51" i="1"/>
  <c r="AB51" i="1"/>
  <c r="H48" i="1"/>
  <c r="AA46" i="1"/>
  <c r="AD46" i="1"/>
  <c r="AA42" i="1"/>
  <c r="AD42" i="1"/>
  <c r="AB36" i="1"/>
  <c r="G33" i="1"/>
  <c r="AB33" i="1"/>
  <c r="AA33" i="1"/>
  <c r="AD33" i="1"/>
  <c r="AB32" i="1"/>
  <c r="G31" i="1"/>
  <c r="AA31" i="1"/>
  <c r="AD31" i="1"/>
  <c r="AB31" i="1"/>
  <c r="H26" i="1"/>
  <c r="AA23" i="1"/>
  <c r="AD23" i="1"/>
  <c r="AB23" i="1"/>
  <c r="AA22" i="1"/>
  <c r="AD22" i="1"/>
  <c r="H18" i="1"/>
  <c r="AB15" i="1"/>
  <c r="AA15" i="1"/>
  <c r="AB14" i="1"/>
  <c r="AD14" i="1"/>
  <c r="AA14" i="1"/>
  <c r="Y51" i="1"/>
  <c r="L49" i="1"/>
  <c r="S49" i="1"/>
  <c r="Y47" i="1"/>
  <c r="L37" i="1"/>
  <c r="S37" i="1"/>
  <c r="Y35" i="1"/>
  <c r="L33" i="1"/>
  <c r="S33" i="1"/>
  <c r="Y31" i="1"/>
  <c r="Y27" i="1"/>
  <c r="Y23" i="1"/>
  <c r="Y19" i="1"/>
  <c r="Y15" i="1"/>
  <c r="AB42" i="1"/>
  <c r="AB26" i="1"/>
  <c r="AB108" i="1"/>
  <c r="L108" i="1"/>
  <c r="S108" i="1"/>
  <c r="H108" i="1"/>
  <c r="Y108" i="1"/>
  <c r="S65" i="1"/>
  <c r="L65" i="1"/>
  <c r="Y65" i="1"/>
  <c r="S63" i="1"/>
  <c r="H63" i="1"/>
  <c r="Y67" i="1"/>
  <c r="H67" i="1"/>
  <c r="D67" i="1"/>
  <c r="L71" i="1"/>
  <c r="D77" i="1"/>
  <c r="L77" i="1"/>
  <c r="L83" i="1"/>
  <c r="L85" i="1"/>
  <c r="Y63" i="1"/>
  <c r="H66" i="1"/>
  <c r="S71" i="1"/>
  <c r="L73" i="1"/>
  <c r="S77" i="1"/>
  <c r="L81" i="1"/>
  <c r="H81" i="1"/>
  <c r="D81" i="1"/>
  <c r="Y81" i="1"/>
  <c r="S83" i="1"/>
  <c r="S85" i="1"/>
  <c r="S93" i="1"/>
  <c r="L93" i="1"/>
  <c r="Y93" i="1"/>
  <c r="AB99" i="1"/>
  <c r="L99" i="1"/>
  <c r="Y99" i="1"/>
  <c r="D99" i="1"/>
  <c r="S99" i="1"/>
  <c r="AB78" i="1"/>
  <c r="D82" i="1"/>
  <c r="AB84" i="1"/>
  <c r="AB91" i="1"/>
  <c r="L91" i="1"/>
  <c r="J94" i="1"/>
  <c r="S97" i="1"/>
  <c r="L97" i="1"/>
  <c r="AB104" i="1"/>
  <c r="L104" i="1"/>
  <c r="D109" i="1"/>
  <c r="H109" i="1"/>
  <c r="L69" i="1"/>
  <c r="J70" i="1"/>
  <c r="H78" i="1"/>
  <c r="H80" i="1"/>
  <c r="AA80" i="1"/>
  <c r="H91" i="1"/>
  <c r="AA94" i="1"/>
  <c r="AB95" i="1"/>
  <c r="L95" i="1"/>
  <c r="J98" i="1"/>
  <c r="S101" i="1"/>
  <c r="L101" i="1"/>
  <c r="H104" i="1"/>
  <c r="D111" i="1"/>
  <c r="AA111" i="1"/>
  <c r="H111" i="1"/>
  <c r="I58" i="1" s="1"/>
  <c r="AB86" i="1"/>
  <c r="Y87" i="1"/>
  <c r="Y88" i="1"/>
  <c r="J90" i="1"/>
  <c r="AD90" i="1"/>
  <c r="J103" i="1"/>
  <c r="AB103" i="1"/>
  <c r="D105" i="1"/>
  <c r="J107" i="1"/>
  <c r="D112" i="1"/>
  <c r="H112" i="1"/>
  <c r="I59" i="1" s="1"/>
  <c r="Y112" i="1"/>
  <c r="Z59" i="1" s="1"/>
  <c r="D88" i="1"/>
  <c r="AA88" i="1"/>
  <c r="L90" i="1"/>
  <c r="L103" i="1"/>
  <c r="Y105" i="1"/>
  <c r="AB105" i="1"/>
  <c r="Y110" i="1"/>
  <c r="Z57" i="1" s="1"/>
  <c r="S112" i="1"/>
  <c r="T59" i="1" s="1"/>
  <c r="J64" i="1"/>
  <c r="AA64" i="1"/>
  <c r="AD64" i="1"/>
  <c r="J68" i="1"/>
  <c r="AA68" i="1"/>
  <c r="AD68" i="1"/>
  <c r="Y72" i="1"/>
  <c r="L72" i="1"/>
  <c r="S72" i="1"/>
  <c r="AD72" i="1"/>
  <c r="Y76" i="1"/>
  <c r="L76" i="1"/>
  <c r="S76" i="1"/>
  <c r="AD76" i="1"/>
  <c r="AB89" i="1"/>
  <c r="H89" i="1"/>
  <c r="D89" i="1"/>
  <c r="AA89" i="1"/>
  <c r="Y89" i="1"/>
  <c r="L89" i="1"/>
  <c r="J89" i="1"/>
  <c r="J63" i="1"/>
  <c r="AA63" i="1"/>
  <c r="AD63" i="1"/>
  <c r="S64" i="1"/>
  <c r="L64" i="1"/>
  <c r="D65" i="1"/>
  <c r="H65" i="1"/>
  <c r="AB65" i="1"/>
  <c r="Y66" i="1"/>
  <c r="J67" i="1"/>
  <c r="AA67" i="1"/>
  <c r="AD67" i="1"/>
  <c r="S68" i="1"/>
  <c r="L68" i="1"/>
  <c r="D69" i="1"/>
  <c r="H69" i="1"/>
  <c r="Y69" i="1"/>
  <c r="D70" i="1"/>
  <c r="AB70" i="1"/>
  <c r="H72" i="1"/>
  <c r="D74" i="1"/>
  <c r="AB74" i="1"/>
  <c r="H76" i="1"/>
  <c r="J78" i="1"/>
  <c r="AA78" i="1"/>
  <c r="Y80" i="1"/>
  <c r="L80" i="1"/>
  <c r="S80" i="1"/>
  <c r="AD80" i="1"/>
  <c r="L82" i="1"/>
  <c r="S82" i="1"/>
  <c r="Y82" i="1"/>
  <c r="AD82" i="1"/>
  <c r="J84" i="1"/>
  <c r="AA84" i="1"/>
  <c r="L86" i="1"/>
  <c r="S86" i="1"/>
  <c r="Y86" i="1"/>
  <c r="AD86" i="1"/>
  <c r="L92" i="1"/>
  <c r="S92" i="1"/>
  <c r="Y92" i="1"/>
  <c r="H92" i="1"/>
  <c r="AB92" i="1"/>
  <c r="D92" i="1"/>
  <c r="AD92" i="1"/>
  <c r="L96" i="1"/>
  <c r="S96" i="1"/>
  <c r="Y96" i="1"/>
  <c r="H96" i="1"/>
  <c r="AB96" i="1"/>
  <c r="D96" i="1"/>
  <c r="AD96" i="1"/>
  <c r="L100" i="1"/>
  <c r="S100" i="1"/>
  <c r="Y100" i="1"/>
  <c r="H100" i="1"/>
  <c r="AB100" i="1"/>
  <c r="D100" i="1"/>
  <c r="AD100" i="1"/>
  <c r="D64" i="1"/>
  <c r="H64" i="1"/>
  <c r="AB64" i="1"/>
  <c r="J66" i="1"/>
  <c r="AA66" i="1"/>
  <c r="AD66" i="1"/>
  <c r="D68" i="1"/>
  <c r="H68" i="1"/>
  <c r="AB68" i="1"/>
  <c r="L70" i="1"/>
  <c r="S70" i="1"/>
  <c r="Y70" i="1"/>
  <c r="AD70" i="1"/>
  <c r="J72" i="1"/>
  <c r="AA72" i="1"/>
  <c r="L74" i="1"/>
  <c r="S74" i="1"/>
  <c r="Y74" i="1"/>
  <c r="AD74" i="1"/>
  <c r="J76" i="1"/>
  <c r="AA76" i="1"/>
  <c r="S89" i="1"/>
  <c r="AD89" i="1"/>
  <c r="AB63" i="1"/>
  <c r="Y64" i="1"/>
  <c r="J65" i="1"/>
  <c r="AA65" i="1"/>
  <c r="AD65" i="1"/>
  <c r="S66" i="1"/>
  <c r="L66" i="1"/>
  <c r="AB67" i="1"/>
  <c r="Y68" i="1"/>
  <c r="AD69" i="1"/>
  <c r="AA69" i="1"/>
  <c r="AB69" i="1"/>
  <c r="J69" i="1"/>
  <c r="H70" i="1"/>
  <c r="D72" i="1"/>
  <c r="AB72" i="1"/>
  <c r="H74" i="1"/>
  <c r="D76" i="1"/>
  <c r="AB76" i="1"/>
  <c r="L78" i="1"/>
  <c r="S78" i="1"/>
  <c r="Y78" i="1"/>
  <c r="AD78" i="1"/>
  <c r="Y84" i="1"/>
  <c r="L84" i="1"/>
  <c r="S84" i="1"/>
  <c r="AD84" i="1"/>
  <c r="Y94" i="1"/>
  <c r="L94" i="1"/>
  <c r="S94" i="1"/>
  <c r="AB94" i="1"/>
  <c r="D94" i="1"/>
  <c r="H94" i="1"/>
  <c r="AD94" i="1"/>
  <c r="Y98" i="1"/>
  <c r="L98" i="1"/>
  <c r="S98" i="1"/>
  <c r="AB98" i="1"/>
  <c r="D98" i="1"/>
  <c r="H98" i="1"/>
  <c r="AD98" i="1"/>
  <c r="Y102" i="1"/>
  <c r="L102" i="1"/>
  <c r="S102" i="1"/>
  <c r="AB102" i="1"/>
  <c r="D102" i="1"/>
  <c r="H102" i="1"/>
  <c r="AD102" i="1"/>
  <c r="AB106" i="1"/>
  <c r="H106" i="1"/>
  <c r="D106" i="1"/>
  <c r="AA106" i="1"/>
  <c r="Y106" i="1"/>
  <c r="L106" i="1"/>
  <c r="J106" i="1"/>
  <c r="J71" i="1"/>
  <c r="AA71" i="1"/>
  <c r="AD71" i="1"/>
  <c r="D73" i="1"/>
  <c r="H73" i="1"/>
  <c r="AB73" i="1"/>
  <c r="J75" i="1"/>
  <c r="AA75" i="1"/>
  <c r="AD75" i="1"/>
  <c r="H77" i="1"/>
  <c r="AB77" i="1"/>
  <c r="J79" i="1"/>
  <c r="AA79" i="1"/>
  <c r="AD79" i="1"/>
  <c r="AB81" i="1"/>
  <c r="J83" i="1"/>
  <c r="AA83" i="1"/>
  <c r="AD83" i="1"/>
  <c r="D85" i="1"/>
  <c r="H85" i="1"/>
  <c r="AB85" i="1"/>
  <c r="AD87" i="1"/>
  <c r="AA87" i="1"/>
  <c r="J87" i="1"/>
  <c r="L87" i="1"/>
  <c r="AB87" i="1"/>
  <c r="AB88" i="1"/>
  <c r="Y90" i="1"/>
  <c r="S90" i="1"/>
  <c r="D71" i="1"/>
  <c r="H71" i="1"/>
  <c r="AB71" i="1"/>
  <c r="J73" i="1"/>
  <c r="AA73" i="1"/>
  <c r="AD73" i="1"/>
  <c r="D75" i="1"/>
  <c r="H75" i="1"/>
  <c r="AB75" i="1"/>
  <c r="J77" i="1"/>
  <c r="AA77" i="1"/>
  <c r="AD77" i="1"/>
  <c r="D79" i="1"/>
  <c r="H79" i="1"/>
  <c r="AB79" i="1"/>
  <c r="J81" i="1"/>
  <c r="AA81" i="1"/>
  <c r="AD81" i="1"/>
  <c r="D83" i="1"/>
  <c r="H83" i="1"/>
  <c r="AB83" i="1"/>
  <c r="J85" i="1"/>
  <c r="AA85" i="1"/>
  <c r="AD85" i="1"/>
  <c r="D87" i="1"/>
  <c r="H87" i="1"/>
  <c r="I34" i="1" s="1"/>
  <c r="L88" i="1"/>
  <c r="S88" i="1"/>
  <c r="AD88" i="1"/>
  <c r="H90" i="1"/>
  <c r="AB90" i="1"/>
  <c r="J93" i="1"/>
  <c r="AA93" i="1"/>
  <c r="AD93" i="1"/>
  <c r="J97" i="1"/>
  <c r="AA97" i="1"/>
  <c r="AD97" i="1"/>
  <c r="J101" i="1"/>
  <c r="AA101" i="1"/>
  <c r="AD101" i="1"/>
  <c r="Y103" i="1"/>
  <c r="S103" i="1"/>
  <c r="AD103" i="1"/>
  <c r="Y107" i="1"/>
  <c r="L107" i="1"/>
  <c r="S107" i="1"/>
  <c r="AA107" i="1"/>
  <c r="L109" i="1"/>
  <c r="S109" i="1"/>
  <c r="Y109" i="1"/>
  <c r="AD109" i="1"/>
  <c r="L113" i="1"/>
  <c r="M60" i="1" s="1"/>
  <c r="S113" i="1"/>
  <c r="T60" i="1" s="1"/>
  <c r="Y113" i="1"/>
  <c r="Z60" i="1" s="1"/>
  <c r="AD113" i="1"/>
  <c r="J91" i="1"/>
  <c r="AA91" i="1"/>
  <c r="AD91" i="1"/>
  <c r="D93" i="1"/>
  <c r="H93" i="1"/>
  <c r="AB93" i="1"/>
  <c r="J95" i="1"/>
  <c r="AA95" i="1"/>
  <c r="AD95" i="1"/>
  <c r="D97" i="1"/>
  <c r="H97" i="1"/>
  <c r="AB97" i="1"/>
  <c r="J99" i="1"/>
  <c r="AA99" i="1"/>
  <c r="AD99" i="1"/>
  <c r="D101" i="1"/>
  <c r="H101" i="1"/>
  <c r="AB101" i="1"/>
  <c r="H103" i="1"/>
  <c r="L105" i="1"/>
  <c r="S105" i="1"/>
  <c r="AD105" i="1"/>
  <c r="H107" i="1"/>
  <c r="AD107" i="1"/>
  <c r="J109" i="1"/>
  <c r="AA109" i="1"/>
  <c r="Y111" i="1"/>
  <c r="Z58" i="1" s="1"/>
  <c r="L111" i="1"/>
  <c r="M58" i="1" s="1"/>
  <c r="S111" i="1"/>
  <c r="T58" i="1" s="1"/>
  <c r="AD111" i="1"/>
  <c r="J113" i="1"/>
  <c r="AA113" i="1"/>
  <c r="J110" i="1"/>
  <c r="AA110" i="1"/>
  <c r="AD110" i="1"/>
  <c r="J104" i="1"/>
  <c r="AA104" i="1"/>
  <c r="AD104" i="1"/>
  <c r="J108" i="1"/>
  <c r="AA108" i="1"/>
  <c r="AD108" i="1"/>
  <c r="D110" i="1"/>
  <c r="H110" i="1"/>
  <c r="I57" i="1" s="1"/>
  <c r="AB110" i="1"/>
  <c r="AC57" i="1" s="1"/>
  <c r="J112" i="1"/>
  <c r="AA112" i="1"/>
  <c r="AD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H11" i="1"/>
  <c r="J54" i="1"/>
  <c r="J53" i="1"/>
  <c r="J46" i="1"/>
  <c r="J45" i="1"/>
  <c r="J38" i="1"/>
  <c r="J37" i="1"/>
  <c r="J30" i="1"/>
  <c r="J29" i="1"/>
  <c r="H54" i="1"/>
  <c r="J52" i="1"/>
  <c r="J51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G54" i="1"/>
  <c r="H53" i="1"/>
  <c r="H52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Q23" i="1" l="1"/>
  <c r="T50" i="1"/>
  <c r="U45" i="1"/>
  <c r="U72" i="1"/>
  <c r="U64" i="1"/>
  <c r="U21" i="1"/>
  <c r="Q109" i="1"/>
  <c r="Z36" i="1"/>
  <c r="Q106" i="1"/>
  <c r="Q51" i="1"/>
  <c r="Q104" i="1"/>
  <c r="W40" i="1"/>
  <c r="Q103" i="1"/>
  <c r="Q50" i="1"/>
  <c r="Q49" i="1"/>
  <c r="Q48" i="1"/>
  <c r="Q101" i="1"/>
  <c r="Q47" i="1"/>
  <c r="Q46" i="1"/>
  <c r="Q99" i="1"/>
  <c r="Q45" i="1"/>
  <c r="Q97" i="1"/>
  <c r="Q44" i="1"/>
  <c r="Q95" i="1"/>
  <c r="Q41" i="1"/>
  <c r="Q42" i="1"/>
  <c r="Q94" i="1"/>
  <c r="Q40" i="1"/>
  <c r="Q38" i="1"/>
  <c r="Q93" i="1"/>
  <c r="Q39" i="1"/>
  <c r="W104" i="1"/>
  <c r="Q90" i="1"/>
  <c r="Q37" i="1"/>
  <c r="W25" i="1"/>
  <c r="U50" i="1"/>
  <c r="W93" i="1"/>
  <c r="Q89" i="1"/>
  <c r="W74" i="1"/>
  <c r="U14" i="1"/>
  <c r="Q35" i="1"/>
  <c r="Q88" i="1"/>
  <c r="W13" i="1"/>
  <c r="W77" i="1"/>
  <c r="W68" i="1"/>
  <c r="U13" i="1"/>
  <c r="U77" i="1"/>
  <c r="U68" i="1"/>
  <c r="W72" i="1"/>
  <c r="W14" i="1"/>
  <c r="U25" i="1"/>
  <c r="W29" i="1"/>
  <c r="U74" i="1"/>
  <c r="W41" i="1"/>
  <c r="U29" i="1"/>
  <c r="W21" i="1"/>
  <c r="U32" i="1"/>
  <c r="U101" i="1"/>
  <c r="W15" i="1"/>
  <c r="W31" i="1"/>
  <c r="U31" i="1"/>
  <c r="W47" i="1"/>
  <c r="U15" i="1"/>
  <c r="W99" i="1"/>
  <c r="U51" i="1"/>
  <c r="U67" i="1"/>
  <c r="W64" i="1"/>
  <c r="U23" i="1"/>
  <c r="U49" i="1"/>
  <c r="W42" i="1"/>
  <c r="W37" i="1"/>
  <c r="U69" i="1"/>
  <c r="W76" i="1"/>
  <c r="U17" i="1"/>
  <c r="W97" i="1"/>
  <c r="U87" i="1"/>
  <c r="W79" i="1"/>
  <c r="U79" i="1"/>
  <c r="W109" i="1"/>
  <c r="W32" i="1"/>
  <c r="W17" i="1"/>
  <c r="W69" i="1"/>
  <c r="U76" i="1"/>
  <c r="W39" i="1"/>
  <c r="W35" i="1"/>
  <c r="W19" i="1"/>
  <c r="W83" i="1"/>
  <c r="U19" i="1"/>
  <c r="U83" i="1"/>
  <c r="U94" i="1"/>
  <c r="W48" i="1"/>
  <c r="W33" i="1"/>
  <c r="W44" i="1"/>
  <c r="W85" i="1"/>
  <c r="U33" i="1"/>
  <c r="U85" i="1"/>
  <c r="W67" i="1"/>
  <c r="Z24" i="1"/>
  <c r="U18" i="1"/>
  <c r="W88" i="1"/>
  <c r="M30" i="1"/>
  <c r="U103" i="1"/>
  <c r="AH30" i="1"/>
  <c r="W87" i="1"/>
  <c r="W26" i="1"/>
  <c r="W81" i="1"/>
  <c r="U46" i="1"/>
  <c r="W71" i="1"/>
  <c r="U81" i="1"/>
  <c r="U71" i="1"/>
  <c r="Q18" i="1"/>
  <c r="Q26" i="1"/>
  <c r="W65" i="1"/>
  <c r="U65" i="1"/>
  <c r="Q16" i="1"/>
  <c r="W16" i="1"/>
  <c r="W106" i="1"/>
  <c r="W89" i="1"/>
  <c r="W90" i="1"/>
  <c r="W95" i="1"/>
  <c r="U38" i="1"/>
  <c r="U80" i="1"/>
  <c r="W80" i="1"/>
  <c r="U112" i="1"/>
  <c r="W112" i="1"/>
  <c r="U111" i="1"/>
  <c r="W111" i="1"/>
  <c r="U108" i="1"/>
  <c r="W108" i="1"/>
  <c r="U113" i="1"/>
  <c r="W113" i="1"/>
  <c r="W86" i="1"/>
  <c r="U86" i="1"/>
  <c r="U66" i="1"/>
  <c r="W66" i="1"/>
  <c r="U98" i="1"/>
  <c r="W98" i="1"/>
  <c r="U63" i="1"/>
  <c r="W63" i="1"/>
  <c r="U100" i="1"/>
  <c r="W100" i="1"/>
  <c r="U105" i="1"/>
  <c r="W105" i="1"/>
  <c r="U78" i="1"/>
  <c r="W78" i="1"/>
  <c r="U84" i="1"/>
  <c r="W84" i="1"/>
  <c r="U82" i="1"/>
  <c r="W82" i="1"/>
  <c r="U96" i="1"/>
  <c r="W96" i="1"/>
  <c r="U92" i="1"/>
  <c r="W92" i="1"/>
  <c r="U73" i="1"/>
  <c r="W73" i="1"/>
  <c r="U70" i="1"/>
  <c r="W70" i="1"/>
  <c r="W110" i="1"/>
  <c r="U110" i="1"/>
  <c r="W22" i="1"/>
  <c r="U22" i="1"/>
  <c r="U11" i="1"/>
  <c r="W11" i="1"/>
  <c r="U36" i="1"/>
  <c r="W36" i="1"/>
  <c r="U12" i="1"/>
  <c r="W12" i="1"/>
  <c r="U24" i="1"/>
  <c r="W24" i="1"/>
  <c r="U20" i="1"/>
  <c r="W20" i="1"/>
  <c r="W34" i="1"/>
  <c r="U34" i="1"/>
  <c r="U28" i="1"/>
  <c r="W28" i="1"/>
  <c r="W30" i="1"/>
  <c r="U30" i="1"/>
  <c r="M11" i="1"/>
  <c r="AH11" i="1"/>
  <c r="AH50" i="1"/>
  <c r="I56" i="1"/>
  <c r="I40" i="1"/>
  <c r="G291" i="61"/>
  <c r="G304" i="61" s="1"/>
  <c r="G317" i="61" s="1"/>
  <c r="G330" i="61" s="1"/>
  <c r="F256" i="60"/>
  <c r="I53" i="1"/>
  <c r="I50" i="1"/>
  <c r="I51" i="1"/>
  <c r="AH113" i="1"/>
  <c r="AH112" i="1"/>
  <c r="AH104" i="1"/>
  <c r="AH56" i="1"/>
  <c r="AH110" i="1"/>
  <c r="AC56" i="1"/>
  <c r="Z55" i="1"/>
  <c r="AH109" i="1"/>
  <c r="AH111" i="1"/>
  <c r="Z56" i="1"/>
  <c r="M56" i="1"/>
  <c r="I55" i="1"/>
  <c r="T56" i="1"/>
  <c r="T55" i="1"/>
  <c r="AH106" i="1"/>
  <c r="Z51" i="1"/>
  <c r="M55" i="1"/>
  <c r="T53" i="1"/>
  <c r="AH108" i="1"/>
  <c r="AC55" i="1"/>
  <c r="AC48" i="1"/>
  <c r="AH55" i="1"/>
  <c r="Z54" i="1"/>
  <c r="AC54" i="1"/>
  <c r="I54" i="1"/>
  <c r="AC53" i="1"/>
  <c r="AH54" i="1"/>
  <c r="AH107" i="1"/>
  <c r="T51" i="1"/>
  <c r="I52" i="1"/>
  <c r="Z53" i="1"/>
  <c r="T54" i="1"/>
  <c r="AH53" i="1"/>
  <c r="M54" i="1"/>
  <c r="Z46" i="1"/>
  <c r="AC51" i="1"/>
  <c r="AC52" i="1"/>
  <c r="AC49" i="1"/>
  <c r="AC46" i="1"/>
  <c r="M53" i="1"/>
  <c r="Z52" i="1"/>
  <c r="T49" i="1"/>
  <c r="I44" i="1"/>
  <c r="AH105" i="1"/>
  <c r="M52" i="1"/>
  <c r="M42" i="1"/>
  <c r="AH51" i="1"/>
  <c r="M51" i="1"/>
  <c r="M45" i="1"/>
  <c r="T52" i="1"/>
  <c r="I46" i="1"/>
  <c r="I48" i="1"/>
  <c r="AH102" i="1"/>
  <c r="M50" i="1"/>
  <c r="AH101" i="1"/>
  <c r="Z50" i="1"/>
  <c r="M49" i="1"/>
  <c r="AH46" i="1"/>
  <c r="AH100" i="1"/>
  <c r="M48" i="1"/>
  <c r="I42" i="1"/>
  <c r="AH48" i="1"/>
  <c r="AC50" i="1"/>
  <c r="AH103" i="1"/>
  <c r="AC37" i="1"/>
  <c r="I49" i="1"/>
  <c r="Z49" i="1"/>
  <c r="Z48" i="1"/>
  <c r="T36" i="1"/>
  <c r="AH49" i="1"/>
  <c r="Z43" i="1"/>
  <c r="M41" i="1"/>
  <c r="I45" i="1"/>
  <c r="T47" i="1"/>
  <c r="I43" i="1"/>
  <c r="AH97" i="1"/>
  <c r="Z47" i="1"/>
  <c r="M47" i="1"/>
  <c r="AC47" i="1"/>
  <c r="T48" i="1"/>
  <c r="AH47" i="1"/>
  <c r="I47" i="1"/>
  <c r="Z44" i="1"/>
  <c r="AH99" i="1"/>
  <c r="AC45" i="1"/>
  <c r="T46" i="1"/>
  <c r="Z32" i="1"/>
  <c r="AH87" i="1"/>
  <c r="M46" i="1"/>
  <c r="T45" i="1"/>
  <c r="T43" i="1"/>
  <c r="AH45" i="1"/>
  <c r="AH43" i="1"/>
  <c r="AH98" i="1"/>
  <c r="Z45" i="1"/>
  <c r="AH44" i="1"/>
  <c r="T44" i="1"/>
  <c r="AC43" i="1"/>
  <c r="AH96" i="1"/>
  <c r="AC44" i="1"/>
  <c r="M44" i="1"/>
  <c r="I38" i="1"/>
  <c r="AH95" i="1"/>
  <c r="T42" i="1"/>
  <c r="Z42" i="1"/>
  <c r="I35" i="1"/>
  <c r="AC42" i="1"/>
  <c r="T39" i="1"/>
  <c r="M43" i="1"/>
  <c r="AC40" i="1"/>
  <c r="AH42" i="1"/>
  <c r="I37" i="1"/>
  <c r="I41" i="1"/>
  <c r="T40" i="1"/>
  <c r="Z40" i="1"/>
  <c r="AH35" i="1"/>
  <c r="T41" i="1"/>
  <c r="AC41" i="1"/>
  <c r="AC36" i="1"/>
  <c r="AH40" i="1"/>
  <c r="Z41" i="1"/>
  <c r="AC34" i="1"/>
  <c r="AH94" i="1"/>
  <c r="AH92" i="1"/>
  <c r="AH93" i="1"/>
  <c r="AH39" i="1"/>
  <c r="T38" i="1"/>
  <c r="AH88" i="1"/>
  <c r="AH37" i="1"/>
  <c r="Z37" i="1"/>
  <c r="Z38" i="1"/>
  <c r="Z39" i="1"/>
  <c r="AH36" i="1"/>
  <c r="M40" i="1"/>
  <c r="AH91" i="1"/>
  <c r="AC38" i="1"/>
  <c r="I39" i="1"/>
  <c r="AC39" i="1"/>
  <c r="AH41" i="1"/>
  <c r="M38" i="1"/>
  <c r="Z35" i="1"/>
  <c r="AH90" i="1"/>
  <c r="T37" i="1"/>
  <c r="AH38" i="1"/>
  <c r="M37" i="1"/>
  <c r="M39" i="1"/>
  <c r="AH89" i="1"/>
  <c r="Z34" i="1"/>
  <c r="I36" i="1"/>
  <c r="M36" i="1"/>
  <c r="AC35" i="1"/>
  <c r="T35" i="1"/>
  <c r="T34" i="1"/>
  <c r="M35" i="1"/>
  <c r="AH34" i="1"/>
  <c r="M34" i="1"/>
  <c r="I30" i="1"/>
  <c r="AH85" i="1"/>
  <c r="Z33" i="1"/>
  <c r="T30" i="1"/>
  <c r="AH33" i="1"/>
  <c r="I33" i="1"/>
  <c r="AC33" i="1"/>
  <c r="T28" i="1"/>
  <c r="I31" i="1"/>
  <c r="T32" i="1"/>
  <c r="T33" i="1"/>
  <c r="AH32" i="1"/>
  <c r="M32" i="1"/>
  <c r="AH86" i="1"/>
  <c r="M33" i="1"/>
  <c r="I32" i="1"/>
  <c r="Z31" i="1"/>
  <c r="AC32" i="1"/>
  <c r="AH31" i="1"/>
  <c r="T31" i="1"/>
  <c r="AH84" i="1"/>
  <c r="M31" i="1"/>
  <c r="AC31" i="1"/>
  <c r="Z30" i="1"/>
  <c r="I28" i="1"/>
  <c r="AC30" i="1"/>
  <c r="AH29" i="1"/>
  <c r="T29" i="1"/>
  <c r="I29" i="1"/>
  <c r="AC28" i="1"/>
  <c r="M29" i="1"/>
  <c r="AH83" i="1"/>
  <c r="AC27" i="1"/>
  <c r="Z26" i="1"/>
  <c r="Z29" i="1"/>
  <c r="AC29" i="1"/>
  <c r="AH82" i="1"/>
  <c r="T20" i="1"/>
  <c r="I25" i="1"/>
  <c r="AH79" i="1"/>
  <c r="Z28" i="1"/>
  <c r="AH28" i="1"/>
  <c r="AH74" i="1"/>
  <c r="AH80" i="1"/>
  <c r="AH25" i="1"/>
  <c r="M28" i="1"/>
  <c r="AH81" i="1"/>
  <c r="T22" i="1"/>
  <c r="M26" i="1"/>
  <c r="Z27" i="1"/>
  <c r="T27" i="1"/>
  <c r="M27" i="1"/>
  <c r="I27" i="1"/>
  <c r="AH22" i="1"/>
  <c r="AH26" i="1"/>
  <c r="Z25" i="1"/>
  <c r="I26" i="1"/>
  <c r="AH77" i="1"/>
  <c r="T26" i="1"/>
  <c r="AH27" i="1"/>
  <c r="AC25" i="1"/>
  <c r="I24" i="1"/>
  <c r="AC26" i="1"/>
  <c r="T25" i="1"/>
  <c r="AH23" i="1"/>
  <c r="AH75" i="1"/>
  <c r="AH78" i="1"/>
  <c r="M25" i="1"/>
  <c r="T24" i="1"/>
  <c r="M24" i="1"/>
  <c r="AH24" i="1"/>
  <c r="AH76" i="1"/>
  <c r="M22" i="1"/>
  <c r="AC24" i="1"/>
  <c r="I23" i="1"/>
  <c r="Z23" i="1"/>
  <c r="Z22" i="1"/>
  <c r="AC23" i="1"/>
  <c r="T23" i="1"/>
  <c r="M23" i="1"/>
  <c r="AC21" i="1"/>
  <c r="M21" i="1"/>
  <c r="I22" i="1"/>
  <c r="I21" i="1"/>
  <c r="AC22" i="1"/>
  <c r="AH21" i="1"/>
  <c r="Z21" i="1"/>
  <c r="I19" i="1"/>
  <c r="T21" i="1"/>
  <c r="AC15" i="1"/>
  <c r="AH20" i="1"/>
  <c r="M20" i="1"/>
  <c r="I20" i="1"/>
  <c r="AC20" i="1"/>
  <c r="AH73" i="1"/>
  <c r="Z20" i="1"/>
  <c r="AH72" i="1"/>
  <c r="Z19" i="1"/>
  <c r="M19" i="1"/>
  <c r="AC19" i="1"/>
  <c r="AH18" i="1"/>
  <c r="T14" i="1"/>
  <c r="T19" i="1"/>
  <c r="T18" i="1"/>
  <c r="I18" i="1"/>
  <c r="AH71" i="1"/>
  <c r="AH19" i="1"/>
  <c r="Z18" i="1"/>
  <c r="T16" i="1"/>
  <c r="I17" i="1"/>
  <c r="AC13" i="1"/>
  <c r="I12" i="1"/>
  <c r="AC18" i="1"/>
  <c r="M18" i="1"/>
  <c r="AH70" i="1"/>
  <c r="AH16" i="1"/>
  <c r="Z17" i="1"/>
  <c r="AC17" i="1"/>
  <c r="AH17" i="1"/>
  <c r="Z16" i="1"/>
  <c r="T17" i="1"/>
  <c r="M17" i="1"/>
  <c r="AH69" i="1"/>
  <c r="AC16" i="1"/>
  <c r="I16" i="1"/>
  <c r="M16" i="1"/>
  <c r="AH15" i="1"/>
  <c r="I15" i="1"/>
  <c r="T15" i="1"/>
  <c r="Z15" i="1"/>
  <c r="M15" i="1"/>
  <c r="AC11" i="1"/>
  <c r="AH63" i="1"/>
  <c r="M14" i="1"/>
  <c r="AH67" i="1"/>
  <c r="T12" i="1"/>
  <c r="AH68" i="1"/>
  <c r="Z14" i="1"/>
  <c r="Z11" i="1"/>
  <c r="AC14" i="1"/>
  <c r="AH14" i="1"/>
  <c r="I14" i="1"/>
  <c r="Z13" i="1"/>
  <c r="M12" i="1"/>
  <c r="T13" i="1"/>
  <c r="AH12" i="1"/>
  <c r="I13" i="1"/>
  <c r="AH13" i="1"/>
  <c r="AH66" i="1"/>
  <c r="T11" i="1"/>
  <c r="M13" i="1"/>
  <c r="Z12" i="1"/>
  <c r="AH65" i="1"/>
  <c r="AC12" i="1"/>
  <c r="AH64" i="1"/>
  <c r="I11" i="1"/>
  <c r="G343" i="61" l="1"/>
  <c r="G356" i="61" s="1"/>
  <c r="F271" i="60"/>
  <c r="F286" i="60" s="1"/>
  <c r="F301" i="60" s="1"/>
  <c r="F316" i="60" s="1"/>
  <c r="F25" i="51"/>
  <c r="H25" i="51"/>
  <c r="J25" i="51"/>
  <c r="W25" i="51"/>
  <c r="W10" i="51"/>
  <c r="J10" i="51"/>
  <c r="M26" i="61"/>
  <c r="M41" i="61"/>
  <c r="M56" i="61"/>
  <c r="M71" i="61"/>
  <c r="M86" i="61"/>
  <c r="M101" i="61"/>
  <c r="M115" i="61"/>
  <c r="M129" i="61"/>
  <c r="M144" i="61"/>
  <c r="M159" i="61"/>
  <c r="M174" i="61"/>
  <c r="M189" i="61"/>
  <c r="M204" i="61"/>
  <c r="M219" i="61"/>
  <c r="N57" i="60"/>
  <c r="AA57" i="60" s="1"/>
  <c r="H27" i="60"/>
  <c r="L27" i="60" s="1"/>
  <c r="H42" i="60"/>
  <c r="L42" i="60" s="1"/>
  <c r="N92" i="62"/>
  <c r="N119" i="62"/>
  <c r="N173" i="62"/>
  <c r="N200" i="62"/>
  <c r="N227" i="62"/>
  <c r="N254" i="62"/>
  <c r="N281" i="62"/>
  <c r="N308" i="62"/>
  <c r="N335" i="62"/>
  <c r="N389" i="62"/>
  <c r="H12" i="60"/>
  <c r="L12" i="60" s="1"/>
  <c r="G370" i="61" l="1"/>
  <c r="Y5" i="60"/>
  <c r="AD10" i="49"/>
  <c r="F10" i="51"/>
  <c r="T25" i="51"/>
  <c r="T10" i="51"/>
  <c r="H10" i="51"/>
  <c r="AA5" i="51"/>
  <c r="U42" i="49"/>
  <c r="H26" i="49"/>
  <c r="N65" i="62"/>
  <c r="N42" i="60"/>
  <c r="AA42" i="60" s="1"/>
  <c r="N11" i="62"/>
  <c r="AA12" i="60"/>
  <c r="N12" i="60"/>
  <c r="N38" i="62"/>
  <c r="N27" i="60"/>
  <c r="AA27" i="60" s="1"/>
  <c r="M11" i="61"/>
  <c r="N362" i="62"/>
  <c r="X28" i="48"/>
  <c r="AH28" i="48"/>
  <c r="H42" i="49"/>
  <c r="Q28" i="48"/>
  <c r="AD42" i="49"/>
  <c r="AC42" i="49"/>
  <c r="AH25" i="51"/>
  <c r="AI25" i="51"/>
  <c r="AD26" i="49"/>
  <c r="AC26" i="49"/>
  <c r="G383" i="61" l="1"/>
  <c r="G396" i="61" s="1"/>
  <c r="G409" i="61" s="1"/>
  <c r="G422" i="61" s="1"/>
  <c r="AC10" i="49"/>
  <c r="D11" i="1" l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0" i="1"/>
  <c r="E20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F46" i="35"/>
  <c r="C46" i="35"/>
  <c r="F45" i="35"/>
  <c r="Q45" i="35" s="1"/>
  <c r="C45" i="35"/>
  <c r="F44" i="35"/>
  <c r="Q44" i="35" s="1"/>
  <c r="C44" i="35"/>
  <c r="F43" i="35"/>
  <c r="Q43" i="35" s="1"/>
  <c r="C43" i="35"/>
  <c r="F42" i="35"/>
  <c r="Q42" i="35" s="1"/>
  <c r="C42" i="35"/>
  <c r="F41" i="35"/>
  <c r="C41" i="35"/>
  <c r="F40" i="35"/>
  <c r="Q40" i="35" s="1"/>
  <c r="C40" i="35"/>
  <c r="F39" i="35"/>
  <c r="Q39" i="35" s="1"/>
  <c r="C39" i="35"/>
  <c r="F38" i="35"/>
  <c r="Q38" i="35" s="1"/>
  <c r="C38" i="35"/>
  <c r="F37" i="35"/>
  <c r="Q37" i="35" s="1"/>
  <c r="C37" i="35"/>
  <c r="F36" i="35"/>
  <c r="Q36" i="35" s="1"/>
  <c r="C36" i="35"/>
  <c r="F35" i="35"/>
  <c r="Q35" i="35" s="1"/>
  <c r="C35" i="35"/>
  <c r="F33" i="35"/>
  <c r="Q33" i="35" s="1"/>
  <c r="C33" i="35"/>
  <c r="F32" i="35"/>
  <c r="Q32" i="35" s="1"/>
  <c r="C32" i="35"/>
  <c r="F31" i="35"/>
  <c r="Q31" i="35" s="1"/>
  <c r="C31" i="35"/>
  <c r="F30" i="35"/>
  <c r="Q30" i="35" s="1"/>
  <c r="C30" i="35"/>
  <c r="F29" i="35"/>
  <c r="Q29" i="35" s="1"/>
  <c r="C29" i="35"/>
  <c r="F28" i="35"/>
  <c r="Q28" i="35" s="1"/>
  <c r="C28" i="35"/>
  <c r="F27" i="35"/>
  <c r="Q27" i="35" s="1"/>
  <c r="C27" i="35"/>
  <c r="F26" i="35"/>
  <c r="Q26" i="35" s="1"/>
  <c r="C26" i="35"/>
  <c r="F25" i="35"/>
  <c r="Q25" i="35" s="1"/>
  <c r="C25" i="35"/>
  <c r="F24" i="35"/>
  <c r="Q24" i="35" s="1"/>
  <c r="C24" i="35"/>
  <c r="F23" i="35"/>
  <c r="Q23" i="35" s="1"/>
  <c r="C23" i="35"/>
  <c r="F22" i="35"/>
  <c r="C22" i="35"/>
  <c r="O10" i="1" l="1"/>
  <c r="Q10" i="1" s="1"/>
  <c r="AG10" i="1"/>
  <c r="AF10" i="1"/>
  <c r="AE10" i="1"/>
  <c r="AH24" i="35"/>
  <c r="AD24" i="35"/>
  <c r="AE24" i="35"/>
  <c r="AF24" i="35"/>
  <c r="AH28" i="35"/>
  <c r="AE28" i="35"/>
  <c r="AF28" i="35"/>
  <c r="AD28" i="35"/>
  <c r="AH32" i="35"/>
  <c r="AD32" i="35"/>
  <c r="AE32" i="35"/>
  <c r="AF32" i="35"/>
  <c r="AE37" i="35"/>
  <c r="AF37" i="35"/>
  <c r="AD37" i="35"/>
  <c r="AD41" i="35"/>
  <c r="AE41" i="35"/>
  <c r="AF41" i="35"/>
  <c r="L45" i="35"/>
  <c r="AE45" i="35"/>
  <c r="AF45" i="35"/>
  <c r="AD45" i="35"/>
  <c r="AH25" i="35"/>
  <c r="AF25" i="35"/>
  <c r="AD25" i="35"/>
  <c r="AE25" i="35"/>
  <c r="AH29" i="35"/>
  <c r="AD29" i="35"/>
  <c r="AE29" i="35"/>
  <c r="AF29" i="35"/>
  <c r="AH33" i="35"/>
  <c r="AD33" i="35"/>
  <c r="AE33" i="35"/>
  <c r="AF33" i="35"/>
  <c r="D38" i="35"/>
  <c r="AD38" i="35"/>
  <c r="AE38" i="35"/>
  <c r="AF38" i="35"/>
  <c r="AF42" i="35"/>
  <c r="AD42" i="35"/>
  <c r="AE42" i="35"/>
  <c r="AA46" i="35"/>
  <c r="AD46" i="35"/>
  <c r="AE46" i="35"/>
  <c r="AF46" i="35"/>
  <c r="AD22" i="35"/>
  <c r="AF22" i="35"/>
  <c r="AE22" i="35"/>
  <c r="AD26" i="35"/>
  <c r="AE26" i="35"/>
  <c r="AF26" i="35"/>
  <c r="AD30" i="35"/>
  <c r="AF30" i="35"/>
  <c r="AE30" i="35"/>
  <c r="AF35" i="35"/>
  <c r="AE35" i="35"/>
  <c r="AD35" i="35"/>
  <c r="AD39" i="35"/>
  <c r="AE39" i="35"/>
  <c r="AF39" i="35"/>
  <c r="AD43" i="35"/>
  <c r="AE43" i="35"/>
  <c r="AF43" i="35"/>
  <c r="AH23" i="35"/>
  <c r="AD23" i="35"/>
  <c r="AE23" i="35"/>
  <c r="AF23" i="35"/>
  <c r="AH27" i="35"/>
  <c r="AD27" i="35"/>
  <c r="AE27" i="35"/>
  <c r="AF27" i="35"/>
  <c r="AH31" i="35"/>
  <c r="AD31" i="35"/>
  <c r="AE31" i="35"/>
  <c r="AF31" i="35"/>
  <c r="J36" i="35"/>
  <c r="AD36" i="35"/>
  <c r="AE36" i="35"/>
  <c r="AF36" i="35"/>
  <c r="J40" i="35"/>
  <c r="AD40" i="35"/>
  <c r="AE40" i="35"/>
  <c r="AF40" i="35"/>
  <c r="J44" i="35"/>
  <c r="AD44" i="35"/>
  <c r="AE44" i="35"/>
  <c r="AF44" i="35"/>
  <c r="AA29" i="35"/>
  <c r="AA10" i="1"/>
  <c r="H10" i="1"/>
  <c r="I10" i="1" s="1"/>
  <c r="AD10" i="1"/>
  <c r="L10" i="1"/>
  <c r="M10" i="1" s="1"/>
  <c r="J10" i="1"/>
  <c r="D10" i="1"/>
  <c r="E10" i="1" s="1"/>
  <c r="AB10" i="1"/>
  <c r="AC10" i="1" s="1"/>
  <c r="Y10" i="1"/>
  <c r="Z10" i="1" s="1"/>
  <c r="S10" i="1"/>
  <c r="T10" i="1" s="1"/>
  <c r="G10" i="1"/>
  <c r="D24" i="35"/>
  <c r="D23" i="35"/>
  <c r="AC23" i="35"/>
  <c r="L25" i="35"/>
  <c r="AC31" i="35"/>
  <c r="J23" i="35"/>
  <c r="L23" i="35"/>
  <c r="L33" i="35"/>
  <c r="AH37" i="35"/>
  <c r="D45" i="35"/>
  <c r="D46" i="35"/>
  <c r="H28" i="35"/>
  <c r="D29" i="35"/>
  <c r="D31" i="35"/>
  <c r="AC28" i="35"/>
  <c r="J37" i="35"/>
  <c r="AC29" i="35"/>
  <c r="H32" i="35"/>
  <c r="AC44" i="35"/>
  <c r="AB46" i="35"/>
  <c r="J24" i="35"/>
  <c r="H29" i="35"/>
  <c r="J31" i="35"/>
  <c r="J32" i="35"/>
  <c r="H46" i="35"/>
  <c r="J29" i="35"/>
  <c r="L31" i="35"/>
  <c r="D32" i="35"/>
  <c r="J46" i="35"/>
  <c r="AB24" i="35"/>
  <c r="H25" i="35"/>
  <c r="AA25" i="35"/>
  <c r="J27" i="35"/>
  <c r="J28" i="35"/>
  <c r="AB32" i="35"/>
  <c r="H33" i="35"/>
  <c r="AA33" i="35"/>
  <c r="D37" i="35"/>
  <c r="L37" i="35"/>
  <c r="AH40" i="35"/>
  <c r="J42" i="35"/>
  <c r="AH44" i="35"/>
  <c r="AH46" i="35"/>
  <c r="H24" i="35"/>
  <c r="AC24" i="35"/>
  <c r="D25" i="35"/>
  <c r="J25" i="35"/>
  <c r="AC25" i="35"/>
  <c r="L27" i="35"/>
  <c r="D28" i="35"/>
  <c r="L29" i="35"/>
  <c r="AC32" i="35"/>
  <c r="D33" i="35"/>
  <c r="J33" i="35"/>
  <c r="AC33" i="35"/>
  <c r="D44" i="35"/>
  <c r="D27" i="35"/>
  <c r="AC27" i="35"/>
  <c r="AB28" i="35"/>
  <c r="D40" i="35"/>
  <c r="D42" i="35"/>
  <c r="AB42" i="35"/>
  <c r="AB41" i="35"/>
  <c r="H41" i="35"/>
  <c r="AC41" i="35"/>
  <c r="L36" i="35"/>
  <c r="AC38" i="35"/>
  <c r="L38" i="35"/>
  <c r="J41" i="35"/>
  <c r="AB45" i="35"/>
  <c r="H45" i="35"/>
  <c r="AC45" i="35"/>
  <c r="AC36" i="35"/>
  <c r="H38" i="35"/>
  <c r="AA38" i="35"/>
  <c r="AH38" i="35"/>
  <c r="L40" i="35"/>
  <c r="AH41" i="35"/>
  <c r="AC42" i="35"/>
  <c r="L42" i="35"/>
  <c r="J45" i="35"/>
  <c r="D36" i="35"/>
  <c r="AH36" i="35"/>
  <c r="AB37" i="35"/>
  <c r="H37" i="35"/>
  <c r="AC37" i="35"/>
  <c r="J38" i="35"/>
  <c r="AB38" i="35"/>
  <c r="AC40" i="35"/>
  <c r="D41" i="35"/>
  <c r="L41" i="35"/>
  <c r="H42" i="35"/>
  <c r="AA42" i="35"/>
  <c r="AH42" i="35"/>
  <c r="L44" i="35"/>
  <c r="AH45" i="35"/>
  <c r="AC46" i="35"/>
  <c r="L46" i="35"/>
  <c r="L24" i="35"/>
  <c r="AB25" i="35"/>
  <c r="L28" i="35"/>
  <c r="AB29" i="35"/>
  <c r="L32" i="35"/>
  <c r="AB33" i="35"/>
  <c r="AG35" i="35"/>
  <c r="Y35" i="35"/>
  <c r="W35" i="35"/>
  <c r="AI35" i="35"/>
  <c r="AG39" i="35"/>
  <c r="Y39" i="35"/>
  <c r="W39" i="35"/>
  <c r="AI39" i="35"/>
  <c r="AG43" i="35"/>
  <c r="Y43" i="35"/>
  <c r="W43" i="35"/>
  <c r="AI43" i="35"/>
  <c r="AA35" i="35"/>
  <c r="AG36" i="35"/>
  <c r="Y36" i="35"/>
  <c r="W36" i="35"/>
  <c r="AI36" i="35"/>
  <c r="AA39" i="35"/>
  <c r="AG40" i="35"/>
  <c r="Y40" i="35"/>
  <c r="W40" i="35"/>
  <c r="AI40" i="35"/>
  <c r="AA43" i="35"/>
  <c r="AG44" i="35"/>
  <c r="Y44" i="35"/>
  <c r="W44" i="35"/>
  <c r="AI44" i="35"/>
  <c r="H35" i="35"/>
  <c r="AB35" i="35"/>
  <c r="AA36" i="35"/>
  <c r="AG37" i="35"/>
  <c r="Y37" i="35"/>
  <c r="W37" i="35"/>
  <c r="AI37" i="35"/>
  <c r="H39" i="35"/>
  <c r="AB39" i="35"/>
  <c r="AA40" i="35"/>
  <c r="AG41" i="35"/>
  <c r="Y41" i="35"/>
  <c r="W41" i="35"/>
  <c r="AI41" i="35"/>
  <c r="H43" i="35"/>
  <c r="AB43" i="35"/>
  <c r="AA44" i="35"/>
  <c r="AG45" i="35"/>
  <c r="Y45" i="35"/>
  <c r="W45" i="35"/>
  <c r="AI45" i="35"/>
  <c r="D35" i="35"/>
  <c r="J35" i="35"/>
  <c r="L35" i="35"/>
  <c r="AC35" i="35"/>
  <c r="AH35" i="35"/>
  <c r="H36" i="35"/>
  <c r="AB36" i="35"/>
  <c r="AA37" i="35"/>
  <c r="AG38" i="35"/>
  <c r="Y38" i="35"/>
  <c r="W38" i="35"/>
  <c r="AI38" i="35"/>
  <c r="D39" i="35"/>
  <c r="J39" i="35"/>
  <c r="L39" i="35"/>
  <c r="AC39" i="35"/>
  <c r="AH39" i="35"/>
  <c r="H40" i="35"/>
  <c r="AB40" i="35"/>
  <c r="AA41" i="35"/>
  <c r="AG42" i="35"/>
  <c r="Y42" i="35"/>
  <c r="W42" i="35"/>
  <c r="AI42" i="35"/>
  <c r="D43" i="35"/>
  <c r="J43" i="35"/>
  <c r="L43" i="35"/>
  <c r="AC43" i="35"/>
  <c r="AH43" i="35"/>
  <c r="H44" i="35"/>
  <c r="AB44" i="35"/>
  <c r="AA45" i="35"/>
  <c r="AG46" i="35"/>
  <c r="Y46" i="35"/>
  <c r="W46" i="35"/>
  <c r="AI46" i="35"/>
  <c r="AG22" i="35"/>
  <c r="Y22" i="35"/>
  <c r="W22" i="35"/>
  <c r="AI22" i="35"/>
  <c r="AG26" i="35"/>
  <c r="Y26" i="35"/>
  <c r="W26" i="35"/>
  <c r="AI26" i="35"/>
  <c r="AG30" i="35"/>
  <c r="Y30" i="35"/>
  <c r="W30" i="35"/>
  <c r="AI30" i="35"/>
  <c r="AA22" i="35"/>
  <c r="AG23" i="35"/>
  <c r="Y23" i="35"/>
  <c r="W23" i="35"/>
  <c r="AI23" i="35"/>
  <c r="AA26" i="35"/>
  <c r="AG27" i="35"/>
  <c r="Y27" i="35"/>
  <c r="W27" i="35"/>
  <c r="AI27" i="35"/>
  <c r="AA30" i="35"/>
  <c r="AG31" i="35"/>
  <c r="Y31" i="35"/>
  <c r="W31" i="35"/>
  <c r="AI31" i="35"/>
  <c r="H22" i="35"/>
  <c r="AB22" i="35"/>
  <c r="AA23" i="35"/>
  <c r="AG24" i="35"/>
  <c r="Y24" i="35"/>
  <c r="W24" i="35"/>
  <c r="AI24" i="35"/>
  <c r="H26" i="35"/>
  <c r="AB26" i="35"/>
  <c r="AA27" i="35"/>
  <c r="AG28" i="35"/>
  <c r="Y28" i="35"/>
  <c r="W28" i="35"/>
  <c r="AI28" i="35"/>
  <c r="H30" i="35"/>
  <c r="AB30" i="35"/>
  <c r="AA31" i="35"/>
  <c r="AG32" i="35"/>
  <c r="Y32" i="35"/>
  <c r="W32" i="35"/>
  <c r="AI32" i="35"/>
  <c r="D22" i="35"/>
  <c r="J22" i="35"/>
  <c r="L22" i="35"/>
  <c r="AC22" i="35"/>
  <c r="AH22" i="35"/>
  <c r="H23" i="35"/>
  <c r="AB23" i="35"/>
  <c r="AA24" i="35"/>
  <c r="AG25" i="35"/>
  <c r="Y25" i="35"/>
  <c r="W25" i="35"/>
  <c r="AI25" i="35"/>
  <c r="D26" i="35"/>
  <c r="J26" i="35"/>
  <c r="L26" i="35"/>
  <c r="AC26" i="35"/>
  <c r="AH26" i="35"/>
  <c r="H27" i="35"/>
  <c r="AB27" i="35"/>
  <c r="AA28" i="35"/>
  <c r="AG29" i="35"/>
  <c r="Y29" i="35"/>
  <c r="W29" i="35"/>
  <c r="AI29" i="35"/>
  <c r="D30" i="35"/>
  <c r="J30" i="35"/>
  <c r="L30" i="35"/>
  <c r="AC30" i="35"/>
  <c r="AH30" i="35"/>
  <c r="H31" i="35"/>
  <c r="AB31" i="35"/>
  <c r="AA32" i="35"/>
  <c r="AG33" i="35"/>
  <c r="Y33" i="35"/>
  <c r="W33" i="35"/>
  <c r="AI33" i="35"/>
  <c r="W10" i="1" l="1"/>
  <c r="U10" i="1"/>
  <c r="O6" i="1"/>
  <c r="E25" i="35"/>
  <c r="M33" i="35"/>
  <c r="E32" i="35"/>
  <c r="Z33" i="35"/>
  <c r="E33" i="35"/>
  <c r="Z32" i="35"/>
  <c r="E29" i="35"/>
  <c r="E31" i="35"/>
  <c r="M32" i="35"/>
  <c r="Z30" i="35"/>
  <c r="Z31" i="35"/>
  <c r="M31" i="35"/>
  <c r="E30" i="35"/>
  <c r="M30" i="35"/>
  <c r="E28" i="35"/>
  <c r="Z28" i="35"/>
  <c r="Z29" i="35"/>
  <c r="M29" i="35"/>
  <c r="M28" i="35"/>
  <c r="Z27" i="35"/>
  <c r="E27" i="35"/>
  <c r="M27" i="35"/>
  <c r="Z26" i="35"/>
  <c r="E26" i="35"/>
  <c r="M26" i="35"/>
  <c r="M25" i="35"/>
  <c r="E24" i="35"/>
  <c r="Z25" i="35"/>
  <c r="Z24" i="35"/>
  <c r="M24" i="35"/>
  <c r="M23" i="35"/>
  <c r="Z23" i="35"/>
  <c r="E23" i="35"/>
  <c r="AH10" i="1"/>
  <c r="Z22" i="35"/>
  <c r="E22" i="35"/>
  <c r="M22" i="35"/>
  <c r="S2" i="51" l="1"/>
  <c r="T2" i="50"/>
  <c r="U2" i="49"/>
  <c r="P2" i="48"/>
  <c r="K2" i="45"/>
  <c r="A10" i="46"/>
  <c r="R2" i="44"/>
  <c r="E28" i="2" l="1"/>
  <c r="C28" i="2"/>
  <c r="B61" i="1" l="1"/>
  <c r="C61" i="1"/>
  <c r="K4" i="46" l="1"/>
  <c r="H4" i="46"/>
  <c r="B60" i="1" l="1"/>
  <c r="C60" i="1"/>
  <c r="B59" i="1" l="1"/>
  <c r="C59" i="1"/>
  <c r="AG10" i="6" l="1"/>
  <c r="B58" i="1"/>
  <c r="C58" i="1"/>
  <c r="C20" i="35"/>
  <c r="F20" i="35"/>
  <c r="Q20" i="35" s="1"/>
  <c r="AD20" i="35" l="1"/>
  <c r="AE20" i="35"/>
  <c r="AF20" i="35"/>
  <c r="H20" i="35"/>
  <c r="Y20" i="35"/>
  <c r="Z20" i="35" s="1"/>
  <c r="W20" i="35"/>
  <c r="X20" i="35" s="1"/>
  <c r="G20" i="35"/>
  <c r="D20" i="35"/>
  <c r="E20" i="35" s="1"/>
  <c r="J20" i="35"/>
  <c r="L20" i="35"/>
  <c r="M20" i="35" s="1"/>
  <c r="AA20" i="35"/>
  <c r="AC20" i="35"/>
  <c r="AB20" i="35"/>
  <c r="AG20" i="35"/>
  <c r="AI20" i="35"/>
  <c r="AH20" i="35"/>
  <c r="B57" i="1"/>
  <c r="C57" i="1"/>
  <c r="I20" i="35" l="1"/>
  <c r="B56" i="1"/>
  <c r="C56" i="1"/>
  <c r="B55" i="1" l="1"/>
  <c r="C55" i="1"/>
  <c r="B54" i="1" l="1"/>
  <c r="C54" i="1"/>
  <c r="C19" i="35"/>
  <c r="F19" i="35"/>
  <c r="Q19" i="35" s="1"/>
  <c r="AD19" i="35" l="1"/>
  <c r="AE19" i="35"/>
  <c r="AF19" i="35"/>
  <c r="W19" i="35"/>
  <c r="X19" i="35" s="1"/>
  <c r="J19" i="35"/>
  <c r="G19" i="35"/>
  <c r="D19" i="35"/>
  <c r="E19" i="35" s="1"/>
  <c r="L19" i="35"/>
  <c r="M19" i="35" s="1"/>
  <c r="Y19" i="35"/>
  <c r="Z19" i="35" s="1"/>
  <c r="H19" i="35"/>
  <c r="AA19" i="35"/>
  <c r="AB19" i="35"/>
  <c r="AC19" i="35"/>
  <c r="AI19" i="35"/>
  <c r="AH19" i="35"/>
  <c r="AG19" i="35"/>
  <c r="B52" i="1"/>
  <c r="C52" i="1"/>
  <c r="B53" i="1"/>
  <c r="C53" i="1"/>
  <c r="I19" i="35" l="1"/>
  <c r="B50" i="1"/>
  <c r="C50" i="1"/>
  <c r="B51" i="1"/>
  <c r="C51" i="1"/>
  <c r="B49" i="1" l="1"/>
  <c r="C49" i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C27" i="2" l="1"/>
  <c r="E27" i="2"/>
  <c r="B8" i="2"/>
  <c r="I8" i="2"/>
  <c r="P8" i="2"/>
  <c r="S8" i="2"/>
  <c r="U8" i="2"/>
  <c r="Y8" i="2"/>
  <c r="Z8" i="2"/>
  <c r="AA8" i="2"/>
  <c r="B9" i="2"/>
  <c r="I9" i="2"/>
  <c r="J10" i="2" s="1"/>
  <c r="P9" i="2"/>
  <c r="Q10" i="2" s="1"/>
  <c r="S9" i="2"/>
  <c r="T10" i="2" s="1"/>
  <c r="U9" i="2"/>
  <c r="Y9" i="2"/>
  <c r="Z9" i="2"/>
  <c r="AA9" i="2"/>
  <c r="AB10" i="2" s="1"/>
  <c r="AB9" i="2" l="1"/>
  <c r="C22" i="2"/>
  <c r="C18" i="2"/>
  <c r="C10" i="2"/>
  <c r="C23" i="2"/>
  <c r="C19" i="2"/>
  <c r="C15" i="2"/>
  <c r="C11" i="2"/>
  <c r="C20" i="2"/>
  <c r="C12" i="2"/>
  <c r="C25" i="2"/>
  <c r="C21" i="2"/>
  <c r="C17" i="2"/>
  <c r="C13" i="2"/>
  <c r="C9" i="2"/>
  <c r="C26" i="2"/>
  <c r="C24" i="2"/>
  <c r="C16" i="2"/>
  <c r="C14" i="2"/>
  <c r="T9" i="2"/>
  <c r="Q9" i="2"/>
  <c r="J9" i="2"/>
  <c r="E21" i="2"/>
  <c r="E17" i="2"/>
  <c r="E13" i="2"/>
  <c r="E9" i="2"/>
  <c r="E24" i="2"/>
  <c r="E20" i="2"/>
  <c r="E16" i="2"/>
  <c r="E25" i="2"/>
  <c r="AF8" i="2"/>
  <c r="AF9" i="2"/>
  <c r="AG10" i="2" s="1"/>
  <c r="E22" i="2"/>
  <c r="E14" i="2"/>
  <c r="E10" i="2"/>
  <c r="E23" i="2"/>
  <c r="E19" i="2"/>
  <c r="E15" i="2"/>
  <c r="E11" i="2"/>
  <c r="E18" i="2"/>
  <c r="E12" i="2"/>
  <c r="E26" i="2"/>
  <c r="AD8" i="2"/>
  <c r="AC8" i="2"/>
  <c r="AC9" i="2"/>
  <c r="AD9" i="2"/>
  <c r="AG9" i="2" l="1"/>
  <c r="H9" i="50"/>
  <c r="H10" i="49"/>
  <c r="J10" i="48" l="1"/>
  <c r="J10" i="44"/>
  <c r="H10" i="44"/>
  <c r="F18" i="35"/>
  <c r="Q18" i="35" s="1"/>
  <c r="C18" i="35"/>
  <c r="F17" i="35"/>
  <c r="Q17" i="35" s="1"/>
  <c r="C17" i="35"/>
  <c r="F16" i="35"/>
  <c r="Q16" i="35" s="1"/>
  <c r="C16" i="35"/>
  <c r="F15" i="35"/>
  <c r="Q15" i="35" s="1"/>
  <c r="C15" i="35"/>
  <c r="F14" i="35"/>
  <c r="Q14" i="35" s="1"/>
  <c r="C14" i="35"/>
  <c r="F13" i="35"/>
  <c r="Q13" i="35" s="1"/>
  <c r="C13" i="35"/>
  <c r="F12" i="35"/>
  <c r="Q12" i="35" s="1"/>
  <c r="C12" i="35"/>
  <c r="F11" i="35"/>
  <c r="Q11" i="35" s="1"/>
  <c r="C11" i="35"/>
  <c r="F10" i="35"/>
  <c r="Q10" i="35" s="1"/>
  <c r="C10" i="35"/>
  <c r="AF10" i="35" l="1"/>
  <c r="AD10" i="35"/>
  <c r="AE10" i="35"/>
  <c r="AD18" i="35"/>
  <c r="AF18" i="35"/>
  <c r="AE18" i="35"/>
  <c r="AD15" i="35"/>
  <c r="AE15" i="35"/>
  <c r="AF15" i="35"/>
  <c r="AD11" i="35"/>
  <c r="AE11" i="35"/>
  <c r="AF11" i="35"/>
  <c r="AD12" i="35"/>
  <c r="AE12" i="35"/>
  <c r="AF12" i="35"/>
  <c r="AE16" i="35"/>
  <c r="AF16" i="35"/>
  <c r="AD16" i="35"/>
  <c r="AD14" i="35"/>
  <c r="AE14" i="35"/>
  <c r="AF14" i="35"/>
  <c r="AF13" i="35"/>
  <c r="AD13" i="35"/>
  <c r="AE13" i="35"/>
  <c r="AE17" i="35"/>
  <c r="AD17" i="35"/>
  <c r="AF17" i="35"/>
  <c r="AA10" i="45"/>
  <c r="G10" i="45"/>
  <c r="Q10" i="45"/>
  <c r="K10" i="45"/>
  <c r="Y10" i="45"/>
  <c r="AC4" i="46"/>
  <c r="I10" i="45"/>
  <c r="W10" i="45"/>
  <c r="W11" i="35"/>
  <c r="X11" i="35" s="1"/>
  <c r="J11" i="35"/>
  <c r="L11" i="35"/>
  <c r="M11" i="35" s="1"/>
  <c r="Y11" i="35"/>
  <c r="Z11" i="35" s="1"/>
  <c r="H11" i="35"/>
  <c r="G11" i="35"/>
  <c r="D11" i="35"/>
  <c r="E11" i="35" s="1"/>
  <c r="L17" i="35"/>
  <c r="M17" i="35" s="1"/>
  <c r="G17" i="35"/>
  <c r="J17" i="35"/>
  <c r="H17" i="35"/>
  <c r="Y17" i="35"/>
  <c r="Z17" i="35" s="1"/>
  <c r="W17" i="35"/>
  <c r="X17" i="35" s="1"/>
  <c r="D17" i="35"/>
  <c r="E17" i="35" s="1"/>
  <c r="Y10" i="35"/>
  <c r="Z10" i="35" s="1"/>
  <c r="D10" i="35"/>
  <c r="E10" i="35" s="1"/>
  <c r="H10" i="35"/>
  <c r="G10" i="35"/>
  <c r="W10" i="35"/>
  <c r="X10" i="35" s="1"/>
  <c r="L10" i="35"/>
  <c r="J10" i="35"/>
  <c r="H12" i="35"/>
  <c r="J12" i="35"/>
  <c r="L12" i="35"/>
  <c r="M12" i="35" s="1"/>
  <c r="Y12" i="35"/>
  <c r="Z12" i="35" s="1"/>
  <c r="W12" i="35"/>
  <c r="X12" i="35" s="1"/>
  <c r="G12" i="35"/>
  <c r="D12" i="35"/>
  <c r="E12" i="35" s="1"/>
  <c r="Y14" i="35"/>
  <c r="Z14" i="35" s="1"/>
  <c r="D14" i="35"/>
  <c r="E14" i="35" s="1"/>
  <c r="G14" i="35"/>
  <c r="W14" i="35"/>
  <c r="X14" i="35" s="1"/>
  <c r="L14" i="35"/>
  <c r="M14" i="35" s="1"/>
  <c r="J14" i="35"/>
  <c r="H14" i="35"/>
  <c r="H16" i="35"/>
  <c r="L16" i="35"/>
  <c r="M16" i="35" s="1"/>
  <c r="Y16" i="35"/>
  <c r="Z16" i="35" s="1"/>
  <c r="W16" i="35"/>
  <c r="X16" i="35" s="1"/>
  <c r="G16" i="35"/>
  <c r="D16" i="35"/>
  <c r="E16" i="35" s="1"/>
  <c r="J16" i="35"/>
  <c r="Y18" i="35"/>
  <c r="Z18" i="35" s="1"/>
  <c r="D18" i="35"/>
  <c r="E18" i="35" s="1"/>
  <c r="W18" i="35"/>
  <c r="X18" i="35" s="1"/>
  <c r="L18" i="35"/>
  <c r="M18" i="35" s="1"/>
  <c r="J18" i="35"/>
  <c r="H18" i="35"/>
  <c r="G18" i="35"/>
  <c r="W15" i="35"/>
  <c r="J15" i="35"/>
  <c r="Y15" i="35"/>
  <c r="Z15" i="35" s="1"/>
  <c r="H15" i="35"/>
  <c r="G15" i="35"/>
  <c r="D15" i="35"/>
  <c r="E15" i="35" s="1"/>
  <c r="L15" i="35"/>
  <c r="M15" i="35" s="1"/>
  <c r="L13" i="35"/>
  <c r="M13" i="35" s="1"/>
  <c r="G13" i="35"/>
  <c r="W13" i="35"/>
  <c r="X13" i="35" s="1"/>
  <c r="D13" i="35"/>
  <c r="E13" i="35" s="1"/>
  <c r="J13" i="35"/>
  <c r="H13" i="35"/>
  <c r="Y13" i="35"/>
  <c r="Z13" i="35" s="1"/>
  <c r="AA10" i="35"/>
  <c r="AC10" i="35"/>
  <c r="AB10" i="35"/>
  <c r="AA11" i="35"/>
  <c r="AC11" i="35"/>
  <c r="AB11" i="35"/>
  <c r="AA12" i="35"/>
  <c r="AC12" i="35"/>
  <c r="AB12" i="35"/>
  <c r="AA13" i="35"/>
  <c r="AC13" i="35"/>
  <c r="AB13" i="35"/>
  <c r="AA14" i="35"/>
  <c r="AC14" i="35"/>
  <c r="AB14" i="35"/>
  <c r="AA15" i="35"/>
  <c r="AB15" i="35"/>
  <c r="AC15" i="35"/>
  <c r="AA16" i="35"/>
  <c r="AC16" i="35"/>
  <c r="AB16" i="35"/>
  <c r="AA17" i="35"/>
  <c r="AB17" i="35"/>
  <c r="AC17" i="35"/>
  <c r="AA18" i="35"/>
  <c r="AB18" i="35"/>
  <c r="AC18" i="35"/>
  <c r="AI10" i="35"/>
  <c r="AH10" i="35"/>
  <c r="AG10" i="35"/>
  <c r="AI11" i="35"/>
  <c r="AH11" i="35"/>
  <c r="AG11" i="35"/>
  <c r="AG12" i="35"/>
  <c r="AI12" i="35"/>
  <c r="AH12" i="35"/>
  <c r="AH13" i="35"/>
  <c r="AG13" i="35"/>
  <c r="AI13" i="35"/>
  <c r="AI14" i="35"/>
  <c r="AH14" i="35"/>
  <c r="AG14" i="35"/>
  <c r="AI15" i="35"/>
  <c r="AH15" i="35"/>
  <c r="AG15" i="35"/>
  <c r="AG16" i="35"/>
  <c r="AI16" i="35"/>
  <c r="AH16" i="35"/>
  <c r="AH17" i="35"/>
  <c r="AG17" i="35"/>
  <c r="AI17" i="35"/>
  <c r="AI18" i="35"/>
  <c r="AH18" i="35"/>
  <c r="AG18" i="35"/>
  <c r="P10" i="44"/>
  <c r="AA10" i="44"/>
  <c r="X10" i="44"/>
  <c r="L10" i="44"/>
  <c r="AJ17" i="45"/>
  <c r="AI17" i="45"/>
  <c r="I15" i="35" l="1"/>
  <c r="I11" i="35"/>
  <c r="I16" i="35"/>
  <c r="I12" i="35"/>
  <c r="I14" i="35"/>
  <c r="I17" i="35"/>
  <c r="I13" i="35"/>
  <c r="I10" i="35"/>
  <c r="I18" i="35"/>
  <c r="AK9" i="46"/>
  <c r="X15" i="35"/>
  <c r="M10" i="35"/>
  <c r="AL9" i="46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9" i="35" l="1"/>
  <c r="Q9" i="35" s="1"/>
  <c r="C9" i="35"/>
  <c r="AD9" i="35" l="1"/>
  <c r="AE9" i="35"/>
  <c r="AF9" i="35"/>
  <c r="L9" i="35"/>
  <c r="M9" i="35" s="1"/>
  <c r="H9" i="35"/>
  <c r="Y9" i="35"/>
  <c r="Z9" i="35" s="1"/>
  <c r="W9" i="35"/>
  <c r="X9" i="35" s="1"/>
  <c r="D9" i="35"/>
  <c r="E9" i="35" s="1"/>
  <c r="J9" i="35"/>
  <c r="G9" i="35"/>
  <c r="AB9" i="35"/>
  <c r="AC9" i="35"/>
  <c r="AA9" i="35"/>
  <c r="AH9" i="35"/>
  <c r="AG9" i="35"/>
  <c r="AI9" i="35"/>
  <c r="I9" i="35" l="1"/>
  <c r="AH10" i="6"/>
  <c r="AE4" i="35" l="1"/>
  <c r="AI10" i="51" l="1"/>
  <c r="G5" i="51"/>
  <c r="E4" i="50"/>
  <c r="F5" i="49"/>
  <c r="E4" i="48"/>
  <c r="W4" i="45"/>
  <c r="F4" i="45"/>
  <c r="Z5" i="49" l="1"/>
  <c r="AH10" i="51"/>
  <c r="AD9" i="50"/>
  <c r="AE9" i="50"/>
  <c r="X4" i="48"/>
  <c r="AJ10" i="45"/>
  <c r="AI10" i="45"/>
  <c r="I4" i="1"/>
  <c r="G4" i="35"/>
  <c r="AG16" i="16" l="1"/>
  <c r="AF16" i="16"/>
  <c r="G5" i="44"/>
  <c r="W5" i="44" l="1"/>
  <c r="K5" i="16" l="1"/>
  <c r="G5" i="6"/>
  <c r="V5" i="6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P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S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7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<sst xmlns="http://schemas.openxmlformats.org/spreadsheetml/2006/main" count="3143" uniqueCount="691">
  <si>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</si>
  <si>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</si>
  <si>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</si>
  <si>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</si>
  <si>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</si>
  <si>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</si>
  <si>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</si>
  <si>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</si>
  <si>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</si>
  <si>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</si>
  <si>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</si>
  <si>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</si>
  <si>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</si>
  <si>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</si>
  <si>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</si>
  <si>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</si>
  <si>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</si>
  <si>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</si>
  <si>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</si>
  <si>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</si>
  <si>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</si>
  <si>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</si>
  <si>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</si>
  <si>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</si>
  <si>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</si>
  <si>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</si>
  <si>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</si>
  <si>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</si>
  <si>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</si>
  <si>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</si>
  <si>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</si>
  <si>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</si>
  <si>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</si>
  <si>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</si>
  <si>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</si>
  <si>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</si>
  <si>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</si>
  <si>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</si>
  <si>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</si>
  <si>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</si>
  <si>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</si>
  <si>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</si>
  <si>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</si>
  <si>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</si>
  <si>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</si>
  <si>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</si>
  <si>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</si>
  <si>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</si>
  <si>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</si>
  <si>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</si>
  <si>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</si>
  <si>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</si>
  <si>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</si>
  <si>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</si>
  <si>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</si>
  <si>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</si>
  <si>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</si>
  <si>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</si>
  <si>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</si>
  <si>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</si>
  <si>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</si>
  <si>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</si>
  <si>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</si>
  <si>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</si>
  <si>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</si>
  <si>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</si>
  <si>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</si>
  <si>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</si>
  <si>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</si>
  <si>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</si>
  <si>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</si>
  <si>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</si>
  <si>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</si>
  <si>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</si>
  <si>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</si>
  <si>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</si>
  <si>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</si>
  <si>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</si>
  <si>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</si>
  <si>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</si>
  <si>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</si>
  <si>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</si>
  <si>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</si>
  <si>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</si>
  <si>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</si>
  <si>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</si>
  <si>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</si>
  <si>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</si>
  <si>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</si>
  <si>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</si>
  <si>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</si>
  <si>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</si>
  <si>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</si>
  <si>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</si>
  <si>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</si>
  <si>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</si>
  <si>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</si>
  <si>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</si>
  <si>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</si>
  <si>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</si>
  <si>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</si>
  <si>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</si>
  <si>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</si>
  <si>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</si>
  <si>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</si>
  <si>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</si>
  <si>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</si>
  <si>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</si>
  <si>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</si>
  <si>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</si>
  <si>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</si>
  <si>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</si>
  <si>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</si>
  <si>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</si>
  <si>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</si>
  <si>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</si>
  <si>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</si>
  <si>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</si>
  <si>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</si>
  <si>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</si>
  <si>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</si>
  <si>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</si>
  <si>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</si>
  <si>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</si>
  <si>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</si>
  <si>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</si>
  <si>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</si>
  <si>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</si>
  <si>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</si>
  <si>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</si>
  <si>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</si>
  <si>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</si>
  <si>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</si>
  <si>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</si>
  <si>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</si>
  <si>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</si>
  <si>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</si>
  <si>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</si>
  <si>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</si>
  <si>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</si>
  <si>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</si>
  <si>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</si>
  <si>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</si>
  <si>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</si>
  <si>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</si>
  <si>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</si>
  <si>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</si>
  <si>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</si>
  <si>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</si>
  <si>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</si>
  <si>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</si>
  <si>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</si>
  <si>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</si>
  <si>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</si>
  <si>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</si>
  <si>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</si>
  <si>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</si>
  <si>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</si>
  <si>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</si>
  <si>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</si>
  <si>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</si>
  <si>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</si>
  <si>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</si>
  <si>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</si>
  <si>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</si>
  <si>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</si>
  <si>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</si>
  <si>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</si>
  <si>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</si>
  <si>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</si>
  <si>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</si>
  <si>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</si>
  <si>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</si>
  <si>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</si>
  <si>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</si>
  <si>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</si>
  <si>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</si>
  <si>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</si>
  <si>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</si>
  <si>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</si>
  <si>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</si>
  <si>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</si>
  <si>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</si>
  <si>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</si>
  <si>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</si>
  <si>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</si>
  <si>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</si>
  <si>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</si>
  <si>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</si>
  <si>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</si>
  <si>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</si>
  <si>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</si>
  <si>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</si>
  <si>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</si>
  <si>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</si>
  <si>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</si>
  <si>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</si>
  <si>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</si>
  <si>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</si>
  <si>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</si>
  <si>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</si>
  <si>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</si>
  <si>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</si>
  <si>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</si>
  <si>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</si>
  <si>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</si>
  <si>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</si>
  <si>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</si>
  <si>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</si>
  <si>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</si>
  <si>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</si>
  <si>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</si>
  <si>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</si>
  <si>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</si>
  <si>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</si>
  <si>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</si>
  <si>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</si>
  <si>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</si>
  <si>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</si>
  <si>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</si>
  <si>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</si>
  <si>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</si>
  <si>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</si>
  <si>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</si>
  <si>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</si>
  <si>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</si>
  <si>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</si>
  <si>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</si>
  <si>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</si>
  <si>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</si>
  <si>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</si>
  <si>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</si>
  <si>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</si>
  <si>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</si>
  <si>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</si>
  <si>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</si>
  <si>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</si>
  <si>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</si>
  <si>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</si>
  <si>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</si>
  <si>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</si>
  <si>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</si>
  <si>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</si>
  <si>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</si>
  <si>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</si>
  <si>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</si>
  <si>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</si>
  <si>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</si>
  <si>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</si>
  <si>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</si>
  <si>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</si>
  <si>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</si>
  <si>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</si>
  <si>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</si>
  <si>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</si>
  <si>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</si>
  <si>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</si>
  <si>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</si>
  <si>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</si>
  <si>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</si>
  <si>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</si>
  <si>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</si>
  <si>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</si>
  <si>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</si>
  <si>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</si>
  <si>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</si>
  <si>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</si>
  <si>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</si>
  <si>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</si>
  <si>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</si>
  <si>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</si>
  <si>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</si>
  <si>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</si>
  <si>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</si>
  <si>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</si>
  <si>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</si>
  <si>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</si>
  <si>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</si>
  <si>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</si>
  <si>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</si>
  <si>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</si>
  <si>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</si>
  <si>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</si>
  <si>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</si>
  <si>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</si>
  <si>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</si>
  <si>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</si>
  <si>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</si>
  <si>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</si>
  <si>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</si>
  <si>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</si>
  <si>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</si>
  <si>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</si>
  <si>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</si>
  <si>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</si>
  <si>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</si>
  <si>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</si>
  <si>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</si>
  <si>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</si>
  <si>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</si>
  <si>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</si>
  <si>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</si>
  <si>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</si>
  <si>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</si>
  <si>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</si>
  <si>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</si>
  <si>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</si>
  <si>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</si>
  <si>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</si>
  <si>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</si>
  <si>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</si>
  <si>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</si>
  <si>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</si>
  <si>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</si>
  <si>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</si>
  <si>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</si>
  <si>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</si>
  <si>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</si>
  <si>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</si>
  <si>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</si>
  <si>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</si>
  <si>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</si>
  <si>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</si>
  <si>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</si>
  <si>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</si>
  <si>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</si>
  <si>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</si>
  <si>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</si>
  <si>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</si>
  <si>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</si>
  <si>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</si>
  <si>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</si>
  <si>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</si>
  <si>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</si>
  <si>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</si>
  <si>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</si>
  <si>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</si>
  <si>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</si>
  <si>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</si>
  <si>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</si>
  <si>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</si>
  <si>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</si>
  <si>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</si>
  <si>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</si>
  <si>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</si>
  <si>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</si>
  <si>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</si>
  <si>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</si>
  <si>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</si>
  <si>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</si>
  <si>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</si>
  <si>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</si>
  <si>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</si>
  <si>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</si>
  <si>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</si>
  <si>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</si>
  <si>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</si>
  <si>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</si>
  <si>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</si>
  <si>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</si>
  <si>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</si>
  <si>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</si>
  <si>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</si>
  <si>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</si>
  <si>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</si>
  <si>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</si>
  <si>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</si>
  <si>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</si>
  <si>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</si>
  <si>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</si>
  <si>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</si>
  <si>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</si>
  <si>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</si>
  <si>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</si>
  <si>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</si>
  <si>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</si>
  <si>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</si>
  <si>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</si>
  <si>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</si>
  <si>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</si>
  <si>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</si>
  <si>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</si>
  <si>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</si>
  <si>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</si>
  <si>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</si>
  <si>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</si>
  <si>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</si>
  <si>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</si>
  <si>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</si>
  <si>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</si>
  <si>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</si>
  <si>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</si>
  <si>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</si>
  <si>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</si>
  <si>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</si>
  <si>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</si>
  <si>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</si>
  <si>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</si>
  <si>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 xml:space="preserve">slaktevekt </t>
  </si>
  <si>
    <t>delt på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</si>
  <si>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</si>
  <si>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</si>
  <si>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</si>
  <si>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</si>
  <si>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</si>
  <si>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</si>
  <si>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</si>
  <si>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</si>
  <si>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</si>
  <si>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</si>
  <si>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</si>
  <si>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</si>
  <si>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</si>
  <si>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</si>
  <si>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</si>
  <si>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</si>
  <si>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</si>
  <si>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</si>
  <si>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</si>
  <si>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</si>
  <si>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</si>
  <si>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</si>
  <si>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</si>
  <si>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</si>
  <si>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</si>
  <si>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</si>
  <si>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</si>
  <si>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</si>
  <si>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</si>
  <si>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</si>
  <si>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</si>
  <si>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</si>
  <si>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</si>
  <si>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</si>
  <si>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</si>
  <si>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</si>
  <si>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</si>
  <si>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</si>
  <si>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</si>
  <si>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</si>
  <si>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</si>
  <si>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</si>
  <si>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</si>
  <si>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</si>
  <si>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</si>
  <si>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</si>
  <si>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</si>
  <si>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</si>
  <si>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</si>
  <si>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</si>
  <si>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</si>
  <si>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</si>
  <si>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</si>
  <si>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</si>
  <si>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</si>
  <si>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</si>
  <si>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</si>
  <si>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</si>
  <si>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</si>
  <si>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</si>
  <si>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</si>
  <si>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</si>
  <si>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</si>
  <si>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</si>
  <si>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</si>
  <si>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</si>
  <si>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</si>
  <si>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</si>
  <si>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</si>
  <si>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</si>
  <si>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</si>
  <si>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</si>
  <si>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</si>
  <si>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</si>
  <si>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</si>
  <si>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</si>
  <si>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</si>
  <si>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</si>
  <si>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</si>
  <si>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</si>
  <si>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</si>
  <si>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</si>
  <si>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</si>
  <si>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</si>
  <si>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</si>
  <si>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</si>
  <si>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</si>
  <si>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</si>
  <si>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</si>
  <si>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</si>
  <si>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% per</t>
  </si>
  <si>
    <t>uke</t>
  </si>
  <si>
    <t>% over</t>
  </si>
  <si>
    <t>grup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</si>
  <si>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</si>
  <si>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</si>
  <si>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</si>
  <si>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</si>
  <si>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</si>
  <si>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</si>
  <si>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</si>
  <si>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</si>
  <si>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</si>
  <si>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</si>
  <si>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</si>
  <si>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</si>
  <si>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</si>
  <si>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</si>
  <si>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&gt;</t>
  </si>
  <si>
    <t>all</t>
  </si>
  <si>
    <t>Kilo</t>
  </si>
  <si>
    <t>&gt; 23 kg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</si>
  <si>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</si>
  <si>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</si>
  <si>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</si>
  <si>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</si>
  <si>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</si>
  <si>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</si>
  <si>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</si>
  <si>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</si>
  <si>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</si>
  <si>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</si>
  <si>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</si>
  <si>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</si>
  <si>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</si>
  <si>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</si>
  <si>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</si>
  <si>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</si>
  <si>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</si>
  <si>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</si>
  <si>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</si>
  <si>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</si>
  <si>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</si>
  <si>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KLASSE, SLAKTERI innen KLASSE</t>
  </si>
  <si>
    <t>og</t>
  </si>
  <si>
    <t>16kg</t>
  </si>
  <si>
    <t>23kg</t>
  </si>
  <si>
    <t>35kg</t>
  </si>
  <si>
    <t xml:space="preserve">Oppdatert per: </t>
  </si>
  <si>
    <t>Tonnasje</t>
  </si>
  <si>
    <t>Fettgruppe</t>
  </si>
  <si>
    <t>Tallverdi</t>
  </si>
  <si>
    <t>INDIKATOR</t>
  </si>
  <si>
    <t>tonn</t>
  </si>
  <si>
    <t>Rela-</t>
  </si>
  <si>
    <t>tiv</t>
  </si>
  <si>
    <t>andel</t>
  </si>
  <si>
    <t>:</t>
  </si>
  <si>
    <t>vekt og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</si>
  <si>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</si>
  <si>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</si>
  <si>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</si>
  <si>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</si>
  <si>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</si>
  <si>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</si>
  <si>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</si>
  <si>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</si>
  <si>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</si>
  <si>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</si>
  <si>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</si>
  <si>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</si>
  <si>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</si>
  <si>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</si>
  <si>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</si>
  <si>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</si>
  <si>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</si>
  <si>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</si>
  <si>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</si>
  <si>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</si>
  <si>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</si>
  <si>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</si>
  <si>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</si>
  <si>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</si>
  <si>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</si>
  <si>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</si>
  <si>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</si>
  <si>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</si>
  <si>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</si>
  <si>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</si>
  <si>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</si>
  <si>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</si>
  <si>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</si>
  <si>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</si>
  <si>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</si>
  <si>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</si>
  <si>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</si>
  <si>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</si>
  <si>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</si>
  <si>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</si>
  <si>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</si>
  <si>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</si>
  <si>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</si>
  <si>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</si>
  <si>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</si>
  <si>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</si>
  <si>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</si>
  <si>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</si>
  <si>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</si>
  <si>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</si>
  <si>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</si>
  <si>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</si>
  <si>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</si>
  <si>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</si>
  <si>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</si>
  <si>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</si>
  <si>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</si>
  <si>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</si>
  <si>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</si>
  <si>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</si>
  <si>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</si>
  <si>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</si>
  <si>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</si>
  <si>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KJE</t>
  </si>
  <si>
    <t>Slakthuset</t>
  </si>
  <si>
    <t xml:space="preserve">R </t>
  </si>
  <si>
    <t>PgDn</t>
  </si>
  <si>
    <t xml:space="preserve">For flere </t>
  </si>
  <si>
    <t>grafer</t>
  </si>
  <si>
    <t>PgUp</t>
  </si>
  <si>
    <t>kg</t>
  </si>
  <si>
    <t>i middel klasse</t>
  </si>
  <si>
    <t>i middel fettgruppe</t>
  </si>
  <si>
    <t>Middelvekt: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</si>
  <si>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</si>
  <si>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</si>
  <si>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</si>
  <si>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</si>
  <si>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</si>
  <si>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</si>
  <si>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</si>
  <si>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</si>
  <si>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</si>
  <si>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Dalpro</t>
  </si>
  <si>
    <t>i middel vekt</t>
  </si>
  <si>
    <t>ANTALL_LENGDE</t>
  </si>
  <si>
    <t>M_LENGD</t>
  </si>
  <si>
    <t>M_KFAKT</t>
  </si>
  <si>
    <t>lengde</t>
  </si>
  <si>
    <t>Lengde</t>
  </si>
  <si>
    <t>K-faktor</t>
  </si>
  <si>
    <t>Ordinær</t>
  </si>
  <si>
    <t>Økologisk</t>
  </si>
  <si>
    <t>Nødslakt</t>
  </si>
  <si>
    <t>Spesial</t>
  </si>
  <si>
    <t>k-faktor</t>
  </si>
  <si>
    <t>% av slaktene er lengdemålte</t>
  </si>
  <si>
    <t>lengde-</t>
  </si>
  <si>
    <t>måling</t>
  </si>
  <si>
    <t>Mån-</t>
  </si>
  <si>
    <t>ed</t>
  </si>
  <si>
    <t>over (kg)</t>
  </si>
  <si>
    <t>Fylker</t>
  </si>
  <si>
    <t>VEKTGRU1</t>
  </si>
  <si>
    <t>&lt;=4,0</t>
  </si>
  <si>
    <t>10,1 - 11,0 kg</t>
  </si>
  <si>
    <t xml:space="preserve">  4,1 - 5,0 kg</t>
  </si>
  <si>
    <t xml:space="preserve">  5,1 - 6,0 kg</t>
  </si>
  <si>
    <t xml:space="preserve">  6,1 - 7,0 kg</t>
  </si>
  <si>
    <t xml:space="preserve">  7,1 - 8,0 kg</t>
  </si>
  <si>
    <t xml:space="preserve">  8,1 - 9,0 kg</t>
  </si>
  <si>
    <t xml:space="preserve">  9,1 - 10,0 kg</t>
  </si>
  <si>
    <t>11,1 - 12,0 kg</t>
  </si>
  <si>
    <t>12,1 - 13,0 kg</t>
  </si>
  <si>
    <t>13,1 - 14,0 kg</t>
  </si>
  <si>
    <t>14,1 - 15,0 kg</t>
  </si>
  <si>
    <t>15,1 - 16,0 kg</t>
  </si>
  <si>
    <t>16,1 - 17,0 kg</t>
  </si>
  <si>
    <t>17,1 - 18,0 kg</t>
  </si>
  <si>
    <t>18,1 - 19,0 kg</t>
  </si>
  <si>
    <t>19,1 - 20,0 kg</t>
  </si>
  <si>
    <t>Vektgrupper</t>
  </si>
  <si>
    <t>20,1 - ==&gt; kg</t>
  </si>
  <si>
    <t>Antall slakt i 2024</t>
  </si>
  <si>
    <t>Middel vekt i 2024</t>
  </si>
  <si>
    <t>Middel klasse i 2024</t>
  </si>
  <si>
    <t>Middel fettgruppe i 2024</t>
  </si>
  <si>
    <t xml:space="preserve">% </t>
  </si>
  <si>
    <t>FYLKE2</t>
  </si>
  <si>
    <t>Kassert</t>
  </si>
  <si>
    <t>Østfold</t>
  </si>
  <si>
    <t>Akershus</t>
  </si>
  <si>
    <t>Buskerud</t>
  </si>
  <si>
    <t>Vestfold</t>
  </si>
  <si>
    <t>Telemark</t>
  </si>
  <si>
    <t>Troms</t>
  </si>
  <si>
    <t>Finnmark</t>
  </si>
  <si>
    <t>K-</t>
  </si>
  <si>
    <t>faktor</t>
  </si>
  <si>
    <t>Middel lengde i 2024</t>
  </si>
  <si>
    <t>Middel K-faktor i 2024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</si>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</sst>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#,##0.0"/>
    <numFmt numFmtId="167" formatCode="[$-414]d/\ mmm\.\ yyyy;@"/>
  </numFmts>
  <fonts count="4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name val="Arial"/>
      <family val="2"/>
    </font>
    <font>
      <sz val="10"/>
      <name val="Verdana"/>
      <family val="2"/>
    </font>
    <font>
      <sz val="11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4">
    <xf numFmtId="0" fontId="0" fillId="0" borderId="0"/>
    <xf numFmtId="0" fontId="4" fillId="0" borderId="0"/>
    <xf numFmtId="0" fontId="7" fillId="0" borderId="0"/>
    <xf numFmtId="0" fontId="3" fillId="0" borderId="0"/>
    <xf numFmtId="0" fontId="3" fillId="0" borderId="0"/>
    <xf numFmtId="0" fontId="5" fillId="0" borderId="0"/>
    <xf numFmtId="0" fontId="16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1" fillId="0" borderId="0"/>
  </cellStyleXfs>
  <cellXfs count="529">
    <xf numFmtId="0" fontId="0" fillId="0" borderId="0" xfId="0"/>
    <xf numFmtId="2" fontId="0" fillId="0" borderId="0" xfId="0" applyNumberFormat="1"/>
    <xf numFmtId="0" fontId="6" fillId="0" borderId="0" xfId="0" applyFont="1"/>
    <xf numFmtId="0" fontId="7" fillId="0" borderId="0" xfId="0" applyFont="1"/>
    <xf numFmtId="0" fontId="8" fillId="0" borderId="0" xfId="0" applyFont="1"/>
    <xf numFmtId="2" fontId="6" fillId="0" borderId="0" xfId="0" applyNumberFormat="1" applyFont="1"/>
    <xf numFmtId="0" fontId="0" fillId="3" borderId="0" xfId="0" applyFill="1"/>
    <xf numFmtId="0" fontId="6" fillId="3" borderId="0" xfId="0" applyFont="1" applyFill="1"/>
    <xf numFmtId="0" fontId="9" fillId="3" borderId="0" xfId="0" applyFont="1" applyFill="1"/>
    <xf numFmtId="2" fontId="9" fillId="2" borderId="0" xfId="0" applyNumberFormat="1" applyFont="1" applyFill="1" applyAlignment="1">
      <alignment horizontal="center"/>
    </xf>
    <xf numFmtId="2" fontId="9" fillId="4" borderId="0" xfId="0" applyNumberFormat="1" applyFont="1" applyFill="1" applyAlignment="1">
      <alignment horizontal="center"/>
    </xf>
    <xf numFmtId="1" fontId="0" fillId="0" borderId="0" xfId="0" applyNumberFormat="1"/>
    <xf numFmtId="0" fontId="10" fillId="3" borderId="0" xfId="0" applyFont="1" applyFill="1"/>
    <xf numFmtId="2" fontId="7" fillId="0" borderId="0" xfId="0" applyNumberFormat="1" applyFont="1"/>
    <xf numFmtId="0" fontId="11" fillId="0" borderId="0" xfId="0" applyFont="1"/>
    <xf numFmtId="0" fontId="3" fillId="0" borderId="0" xfId="4"/>
    <xf numFmtId="1" fontId="7" fillId="0" borderId="0" xfId="0" applyNumberFormat="1" applyFont="1"/>
    <xf numFmtId="0" fontId="14" fillId="0" borderId="0" xfId="0" applyFont="1"/>
    <xf numFmtId="1" fontId="6" fillId="0" borderId="0" xfId="0" applyNumberFormat="1" applyFont="1"/>
    <xf numFmtId="165" fontId="7" fillId="0" borderId="0" xfId="0" applyNumberFormat="1" applyFont="1"/>
    <xf numFmtId="0" fontId="0" fillId="0" borderId="0" xfId="0" quotePrefix="1"/>
    <xf numFmtId="0" fontId="8" fillId="0" borderId="0" xfId="0" quotePrefix="1" applyFont="1"/>
    <xf numFmtId="2" fontId="8" fillId="0" borderId="0" xfId="0" applyNumberFormat="1" applyFont="1"/>
    <xf numFmtId="0" fontId="6" fillId="0" borderId="0" xfId="0" applyFont="1" applyAlignment="1">
      <alignment horizontal="right"/>
    </xf>
    <xf numFmtId="0" fontId="15" fillId="3" borderId="0" xfId="0" applyFont="1" applyFill="1"/>
    <xf numFmtId="0" fontId="0" fillId="5" borderId="0" xfId="0" applyFill="1"/>
    <xf numFmtId="2" fontId="7" fillId="0" borderId="0" xfId="2" applyNumberFormat="1"/>
    <xf numFmtId="0" fontId="7" fillId="0" borderId="0" xfId="2"/>
    <xf numFmtId="164" fontId="7" fillId="0" borderId="0" xfId="2" applyNumberFormat="1"/>
    <xf numFmtId="0" fontId="16" fillId="0" borderId="0" xfId="6"/>
    <xf numFmtId="0" fontId="3" fillId="0" borderId="0" xfId="3"/>
    <xf numFmtId="164" fontId="6" fillId="6" borderId="0" xfId="2" applyNumberFormat="1" applyFont="1" applyFill="1"/>
    <xf numFmtId="0" fontId="3" fillId="0" borderId="0" xfId="0" applyFont="1"/>
    <xf numFmtId="1" fontId="7" fillId="0" borderId="0" xfId="2" applyNumberFormat="1"/>
    <xf numFmtId="0" fontId="3" fillId="0" borderId="0" xfId="7"/>
    <xf numFmtId="1" fontId="7" fillId="3" borderId="0" xfId="2" applyNumberFormat="1" applyFill="1"/>
    <xf numFmtId="1" fontId="6" fillId="6" borderId="0" xfId="2" applyNumberFormat="1" applyFont="1" applyFill="1"/>
    <xf numFmtId="0" fontId="17" fillId="0" borderId="0" xfId="8"/>
    <xf numFmtId="2" fontId="0" fillId="6" borderId="0" xfId="0" applyNumberFormat="1" applyFill="1"/>
    <xf numFmtId="1" fontId="9" fillId="7" borderId="0" xfId="0" applyNumberFormat="1" applyFont="1" applyFill="1" applyAlignment="1">
      <alignment horizontal="center"/>
    </xf>
    <xf numFmtId="0" fontId="6" fillId="5" borderId="0" xfId="0" applyFont="1" applyFill="1"/>
    <xf numFmtId="0" fontId="6" fillId="0" borderId="0" xfId="0" applyFont="1" applyAlignment="1">
      <alignment horizontal="left"/>
    </xf>
    <xf numFmtId="165" fontId="7" fillId="0" borderId="0" xfId="0" applyNumberFormat="1" applyFont="1" applyAlignment="1">
      <alignment horizontal="right"/>
    </xf>
    <xf numFmtId="0" fontId="8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7" fillId="8" borderId="0" xfId="0" applyFont="1" applyFill="1"/>
    <xf numFmtId="165" fontId="0" fillId="0" borderId="0" xfId="0" applyNumberFormat="1"/>
    <xf numFmtId="165" fontId="6" fillId="0" borderId="0" xfId="0" applyNumberFormat="1" applyFont="1"/>
    <xf numFmtId="0" fontId="6" fillId="8" borderId="0" xfId="0" applyFont="1" applyFill="1"/>
    <xf numFmtId="0" fontId="6" fillId="8" borderId="0" xfId="10" applyFont="1" applyFill="1"/>
    <xf numFmtId="0" fontId="0" fillId="10" borderId="0" xfId="0" applyFill="1"/>
    <xf numFmtId="0" fontId="7" fillId="10" borderId="0" xfId="0" applyFont="1" applyFill="1"/>
    <xf numFmtId="2" fontId="0" fillId="10" borderId="0" xfId="0" applyNumberFormat="1" applyFill="1"/>
    <xf numFmtId="2" fontId="13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2" fontId="7" fillId="10" borderId="0" xfId="0" quotePrefix="1" applyNumberFormat="1" applyFont="1" applyFill="1"/>
    <xf numFmtId="2" fontId="7" fillId="0" borderId="0" xfId="0" quotePrefix="1" applyNumberFormat="1" applyFont="1"/>
    <xf numFmtId="0" fontId="10" fillId="8" borderId="0" xfId="0" applyFont="1" applyFill="1"/>
    <xf numFmtId="0" fontId="15" fillId="5" borderId="0" xfId="0" applyFont="1" applyFill="1"/>
    <xf numFmtId="0" fontId="13" fillId="8" borderId="0" xfId="0" applyFont="1" applyFill="1"/>
    <xf numFmtId="0" fontId="8" fillId="10" borderId="0" xfId="0" applyFont="1" applyFill="1"/>
    <xf numFmtId="0" fontId="6" fillId="10" borderId="0" xfId="0" applyFont="1" applyFill="1"/>
    <xf numFmtId="2" fontId="6" fillId="10" borderId="0" xfId="0" applyNumberFormat="1" applyFont="1" applyFill="1"/>
    <xf numFmtId="0" fontId="18" fillId="5" borderId="0" xfId="0" applyFont="1" applyFill="1"/>
    <xf numFmtId="164" fontId="9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6" fillId="8" borderId="0" xfId="0" applyNumberFormat="1" applyFont="1" applyFill="1"/>
    <xf numFmtId="1" fontId="6" fillId="8" borderId="0" xfId="10" applyNumberFormat="1" applyFont="1" applyFill="1"/>
    <xf numFmtId="1" fontId="0" fillId="10" borderId="0" xfId="0" applyNumberFormat="1" applyFill="1"/>
    <xf numFmtId="1" fontId="11" fillId="0" borderId="0" xfId="0" applyNumberFormat="1" applyFont="1"/>
    <xf numFmtId="1" fontId="3" fillId="0" borderId="0" xfId="3" applyNumberFormat="1"/>
    <xf numFmtId="1" fontId="3" fillId="0" borderId="0" xfId="7" applyNumberFormat="1"/>
    <xf numFmtId="0" fontId="18" fillId="8" borderId="0" xfId="0" applyFont="1" applyFill="1"/>
    <xf numFmtId="0" fontId="0" fillId="12" borderId="0" xfId="0" applyFill="1"/>
    <xf numFmtId="0" fontId="8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2" fontId="9" fillId="6" borderId="0" xfId="0" applyNumberFormat="1" applyFont="1" applyFill="1" applyAlignment="1">
      <alignment horizontal="center"/>
    </xf>
    <xf numFmtId="1" fontId="9" fillId="6" borderId="0" xfId="0" applyNumberFormat="1" applyFont="1" applyFill="1" applyAlignment="1">
      <alignment horizontal="center"/>
    </xf>
    <xf numFmtId="164" fontId="9" fillId="13" borderId="0" xfId="0" applyNumberFormat="1" applyFont="1" applyFill="1" applyAlignment="1">
      <alignment horizontal="center"/>
    </xf>
    <xf numFmtId="0" fontId="19" fillId="8" borderId="0" xfId="0" applyFont="1" applyFill="1"/>
    <xf numFmtId="0" fontId="6" fillId="9" borderId="0" xfId="0" applyFont="1" applyFill="1"/>
    <xf numFmtId="2" fontId="6" fillId="9" borderId="0" xfId="0" applyNumberFormat="1" applyFont="1" applyFill="1"/>
    <xf numFmtId="164" fontId="0" fillId="8" borderId="0" xfId="0" applyNumberFormat="1" applyFill="1"/>
    <xf numFmtId="164" fontId="6" fillId="9" borderId="0" xfId="0" applyNumberFormat="1" applyFont="1" applyFill="1"/>
    <xf numFmtId="164" fontId="0" fillId="0" borderId="0" xfId="0" applyNumberFormat="1"/>
    <xf numFmtId="164" fontId="9" fillId="4" borderId="0" xfId="0" applyNumberFormat="1" applyFont="1" applyFill="1" applyAlignment="1">
      <alignment horizontal="center"/>
    </xf>
    <xf numFmtId="164" fontId="6" fillId="8" borderId="0" xfId="0" applyNumberFormat="1" applyFont="1" applyFill="1"/>
    <xf numFmtId="164" fontId="6" fillId="8" borderId="0" xfId="10" applyNumberFormat="1" applyFont="1" applyFill="1"/>
    <xf numFmtId="0" fontId="8" fillId="9" borderId="0" xfId="0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6" borderId="0" xfId="0" applyNumberFormat="1" applyFont="1" applyFill="1"/>
    <xf numFmtId="164" fontId="0" fillId="5" borderId="0" xfId="0" applyNumberFormat="1" applyFill="1"/>
    <xf numFmtId="164" fontId="6" fillId="5" borderId="0" xfId="0" applyNumberFormat="1" applyFont="1" applyFill="1"/>
    <xf numFmtId="164" fontId="0" fillId="6" borderId="0" xfId="0" applyNumberFormat="1" applyFill="1"/>
    <xf numFmtId="0" fontId="6" fillId="5" borderId="0" xfId="0" quotePrefix="1" applyFont="1" applyFill="1"/>
    <xf numFmtId="1" fontId="6" fillId="6" borderId="0" xfId="0" applyNumberFormat="1" applyFont="1" applyFill="1"/>
    <xf numFmtId="164" fontId="6" fillId="5" borderId="0" xfId="0" quotePrefix="1" applyNumberFormat="1" applyFont="1" applyFill="1"/>
    <xf numFmtId="0" fontId="9" fillId="3" borderId="0" xfId="0" quotePrefix="1" applyFont="1" applyFill="1"/>
    <xf numFmtId="0" fontId="6" fillId="11" borderId="0" xfId="0" applyFont="1" applyFill="1"/>
    <xf numFmtId="2" fontId="6" fillId="11" borderId="0" xfId="0" applyNumberFormat="1" applyFont="1" applyFill="1"/>
    <xf numFmtId="0" fontId="9" fillId="8" borderId="0" xfId="0" quotePrefix="1" applyFont="1" applyFill="1"/>
    <xf numFmtId="2" fontId="9" fillId="10" borderId="0" xfId="0" quotePrefix="1" applyNumberFormat="1" applyFont="1" applyFill="1"/>
    <xf numFmtId="0" fontId="20" fillId="3" borderId="0" xfId="0" quotePrefix="1" applyFont="1" applyFill="1"/>
    <xf numFmtId="164" fontId="20" fillId="2" borderId="0" xfId="0" applyNumberFormat="1" applyFont="1" applyFill="1" applyAlignment="1">
      <alignment horizontal="center"/>
    </xf>
    <xf numFmtId="2" fontId="20" fillId="2" borderId="0" xfId="0" applyNumberFormat="1" applyFont="1" applyFill="1" applyAlignment="1">
      <alignment horizontal="center"/>
    </xf>
    <xf numFmtId="0" fontId="20" fillId="3" borderId="0" xfId="0" applyFont="1" applyFill="1"/>
    <xf numFmtId="2" fontId="8" fillId="9" borderId="0" xfId="0" applyNumberFormat="1" applyFont="1" applyFill="1"/>
    <xf numFmtId="0" fontId="6" fillId="8" borderId="0" xfId="0" quotePrefix="1" applyFont="1" applyFill="1"/>
    <xf numFmtId="0" fontId="6" fillId="8" borderId="0" xfId="10" quotePrefix="1" applyFont="1" applyFill="1"/>
    <xf numFmtId="1" fontId="9" fillId="13" borderId="0" xfId="0" applyNumberFormat="1" applyFont="1" applyFill="1" applyAlignment="1">
      <alignment horizontal="center"/>
    </xf>
    <xf numFmtId="164" fontId="6" fillId="11" borderId="0" xfId="0" applyNumberFormat="1" applyFont="1" applyFill="1"/>
    <xf numFmtId="0" fontId="8" fillId="6" borderId="0" xfId="0" applyFont="1" applyFill="1"/>
    <xf numFmtId="1" fontId="0" fillId="5" borderId="0" xfId="0" applyNumberFormat="1" applyFill="1"/>
    <xf numFmtId="1" fontId="6" fillId="5" borderId="0" xfId="0" applyNumberFormat="1" applyFont="1" applyFill="1"/>
    <xf numFmtId="1" fontId="6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3" fillId="0" borderId="0" xfId="4" applyNumberFormat="1"/>
    <xf numFmtId="0" fontId="22" fillId="5" borderId="0" xfId="0" applyFont="1" applyFill="1"/>
    <xf numFmtId="0" fontId="23" fillId="5" borderId="0" xfId="0" applyFont="1" applyFill="1"/>
    <xf numFmtId="0" fontId="24" fillId="5" borderId="0" xfId="0" applyFont="1" applyFill="1"/>
    <xf numFmtId="164" fontId="24" fillId="5" borderId="0" xfId="0" applyNumberFormat="1" applyFont="1" applyFill="1"/>
    <xf numFmtId="164" fontId="26" fillId="5" borderId="0" xfId="0" applyNumberFormat="1" applyFont="1" applyFill="1"/>
    <xf numFmtId="164" fontId="6" fillId="10" borderId="0" xfId="0" applyNumberFormat="1" applyFont="1" applyFill="1"/>
    <xf numFmtId="1" fontId="6" fillId="10" borderId="0" xfId="0" applyNumberFormat="1" applyFont="1" applyFill="1"/>
    <xf numFmtId="0" fontId="22" fillId="8" borderId="0" xfId="0" applyFont="1" applyFill="1"/>
    <xf numFmtId="0" fontId="21" fillId="0" borderId="0" xfId="0" applyFont="1"/>
    <xf numFmtId="0" fontId="27" fillId="8" borderId="0" xfId="0" applyFont="1" applyFill="1"/>
    <xf numFmtId="0" fontId="21" fillId="8" borderId="0" xfId="0" applyFont="1" applyFill="1"/>
    <xf numFmtId="1" fontId="6" fillId="9" borderId="0" xfId="0" applyNumberFormat="1" applyFont="1" applyFill="1"/>
    <xf numFmtId="164" fontId="21" fillId="8" borderId="0" xfId="0" applyNumberFormat="1" applyFont="1" applyFill="1"/>
    <xf numFmtId="164" fontId="27" fillId="8" borderId="0" xfId="0" applyNumberFormat="1" applyFont="1" applyFill="1"/>
    <xf numFmtId="164" fontId="7" fillId="8" borderId="0" xfId="0" applyNumberFormat="1" applyFont="1" applyFill="1"/>
    <xf numFmtId="164" fontId="8" fillId="9" borderId="0" xfId="0" applyNumberFormat="1" applyFont="1" applyFill="1"/>
    <xf numFmtId="164" fontId="12" fillId="0" borderId="0" xfId="0" applyNumberFormat="1" applyFont="1"/>
    <xf numFmtId="164" fontId="8" fillId="0" borderId="0" xfId="0" applyNumberFormat="1" applyFont="1"/>
    <xf numFmtId="2" fontId="0" fillId="8" borderId="0" xfId="0" applyNumberFormat="1" applyFill="1"/>
    <xf numFmtId="2" fontId="21" fillId="8" borderId="0" xfId="0" applyNumberFormat="1" applyFont="1" applyFill="1"/>
    <xf numFmtId="2" fontId="7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1" fillId="0" borderId="0" xfId="0" applyNumberFormat="1" applyFont="1"/>
    <xf numFmtId="164" fontId="3" fillId="0" borderId="0" xfId="3" applyNumberFormat="1"/>
    <xf numFmtId="164" fontId="3" fillId="0" borderId="0" xfId="7" applyNumberFormat="1"/>
    <xf numFmtId="0" fontId="28" fillId="8" borderId="0" xfId="0" applyFont="1" applyFill="1"/>
    <xf numFmtId="0" fontId="20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1" fillId="3" borderId="0" xfId="0" applyFont="1" applyFill="1"/>
    <xf numFmtId="0" fontId="27" fillId="5" borderId="0" xfId="0" applyFont="1" applyFill="1"/>
    <xf numFmtId="1" fontId="22" fillId="8" borderId="0" xfId="0" applyNumberFormat="1" applyFont="1" applyFill="1"/>
    <xf numFmtId="1" fontId="27" fillId="8" borderId="0" xfId="0" applyNumberFormat="1" applyFont="1" applyFill="1"/>
    <xf numFmtId="164" fontId="22" fillId="8" borderId="0" xfId="0" applyNumberFormat="1" applyFont="1" applyFill="1"/>
    <xf numFmtId="164" fontId="21" fillId="5" borderId="0" xfId="0" applyNumberFormat="1" applyFont="1" applyFill="1"/>
    <xf numFmtId="1" fontId="6" fillId="8" borderId="0" xfId="0" quotePrefix="1" applyNumberFormat="1" applyFont="1" applyFill="1"/>
    <xf numFmtId="1" fontId="6" fillId="8" borderId="0" xfId="10" quotePrefix="1" applyNumberFormat="1" applyFont="1" applyFill="1"/>
    <xf numFmtId="164" fontId="13" fillId="8" borderId="0" xfId="0" applyNumberFormat="1" applyFont="1" applyFill="1"/>
    <xf numFmtId="164" fontId="6" fillId="8" borderId="0" xfId="0" quotePrefix="1" applyNumberFormat="1" applyFont="1" applyFill="1"/>
    <xf numFmtId="164" fontId="7" fillId="10" borderId="0" xfId="0" quotePrefix="1" applyNumberFormat="1" applyFont="1" applyFill="1"/>
    <xf numFmtId="164" fontId="7" fillId="12" borderId="0" xfId="0" quotePrefix="1" applyNumberFormat="1" applyFont="1" applyFill="1"/>
    <xf numFmtId="0" fontId="23" fillId="8" borderId="0" xfId="0" applyFont="1" applyFill="1"/>
    <xf numFmtId="0" fontId="29" fillId="8" borderId="0" xfId="0" applyFont="1" applyFill="1"/>
    <xf numFmtId="0" fontId="29" fillId="0" borderId="0" xfId="0" applyFont="1"/>
    <xf numFmtId="0" fontId="23" fillId="0" borderId="0" xfId="0" applyFont="1"/>
    <xf numFmtId="0" fontId="30" fillId="8" borderId="0" xfId="0" applyFont="1" applyFill="1"/>
    <xf numFmtId="2" fontId="23" fillId="0" borderId="0" xfId="0" applyNumberFormat="1" applyFont="1"/>
    <xf numFmtId="0" fontId="30" fillId="0" borderId="0" xfId="0" applyFont="1"/>
    <xf numFmtId="0" fontId="26" fillId="8" borderId="0" xfId="0" applyFont="1" applyFill="1"/>
    <xf numFmtId="164" fontId="29" fillId="8" borderId="0" xfId="0" applyNumberFormat="1" applyFont="1" applyFill="1"/>
    <xf numFmtId="164" fontId="6" fillId="10" borderId="0" xfId="0" quotePrefix="1" applyNumberFormat="1" applyFont="1" applyFill="1"/>
    <xf numFmtId="164" fontId="7" fillId="0" borderId="0" xfId="0" quotePrefix="1" applyNumberFormat="1" applyFont="1"/>
    <xf numFmtId="1" fontId="29" fillId="8" borderId="0" xfId="0" applyNumberFormat="1" applyFont="1" applyFill="1"/>
    <xf numFmtId="1" fontId="10" fillId="8" borderId="0" xfId="0" applyNumberFormat="1" applyFont="1" applyFill="1"/>
    <xf numFmtId="1" fontId="7" fillId="8" borderId="0" xfId="0" applyNumberFormat="1" applyFont="1" applyFill="1"/>
    <xf numFmtId="164" fontId="30" fillId="8" borderId="0" xfId="0" applyNumberFormat="1" applyFont="1" applyFill="1"/>
    <xf numFmtId="164" fontId="10" fillId="8" borderId="0" xfId="0" applyNumberFormat="1" applyFont="1" applyFill="1"/>
    <xf numFmtId="1" fontId="30" fillId="8" borderId="0" xfId="0" applyNumberFormat="1" applyFont="1" applyFill="1"/>
    <xf numFmtId="1" fontId="7" fillId="0" borderId="0" xfId="0" quotePrefix="1" applyNumberFormat="1" applyFont="1"/>
    <xf numFmtId="164" fontId="23" fillId="8" borderId="0" xfId="0" applyNumberFormat="1" applyFont="1" applyFill="1"/>
    <xf numFmtId="1" fontId="23" fillId="8" borderId="0" xfId="0" applyNumberFormat="1" applyFont="1" applyFill="1"/>
    <xf numFmtId="1" fontId="9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9" fillId="8" borderId="0" xfId="0" quotePrefix="1" applyNumberFormat="1" applyFont="1" applyFill="1"/>
    <xf numFmtId="164" fontId="9" fillId="10" borderId="0" xfId="0" quotePrefix="1" applyNumberFormat="1" applyFont="1" applyFill="1"/>
    <xf numFmtId="1" fontId="9" fillId="7" borderId="0" xfId="0" applyNumberFormat="1" applyFont="1" applyFill="1"/>
    <xf numFmtId="1" fontId="9" fillId="6" borderId="0" xfId="0" applyNumberFormat="1" applyFont="1" applyFill="1"/>
    <xf numFmtId="0" fontId="7" fillId="8" borderId="0" xfId="2" applyFill="1"/>
    <xf numFmtId="164" fontId="7" fillId="8" borderId="0" xfId="2" applyNumberFormat="1" applyFill="1"/>
    <xf numFmtId="1" fontId="7" fillId="8" borderId="0" xfId="2" applyNumberFormat="1" applyFill="1"/>
    <xf numFmtId="0" fontId="8" fillId="0" borderId="0" xfId="2" applyFont="1"/>
    <xf numFmtId="2" fontId="6" fillId="0" borderId="0" xfId="2" applyNumberFormat="1" applyFont="1"/>
    <xf numFmtId="0" fontId="29" fillId="8" borderId="0" xfId="2" applyFont="1" applyFill="1"/>
    <xf numFmtId="0" fontId="22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3" fillId="8" borderId="0" xfId="2" applyFont="1" applyFill="1"/>
    <xf numFmtId="0" fontId="23" fillId="0" borderId="0" xfId="2" applyFont="1"/>
    <xf numFmtId="164" fontId="30" fillId="8" borderId="0" xfId="2" applyNumberFormat="1" applyFont="1" applyFill="1"/>
    <xf numFmtId="1" fontId="30" fillId="8" borderId="0" xfId="2" applyNumberFormat="1" applyFont="1" applyFill="1"/>
    <xf numFmtId="2" fontId="23" fillId="0" borderId="0" xfId="2" applyNumberFormat="1" applyFont="1"/>
    <xf numFmtId="0" fontId="30" fillId="0" borderId="0" xfId="2" applyFont="1"/>
    <xf numFmtId="164" fontId="6" fillId="8" borderId="0" xfId="2" applyNumberFormat="1" applyFont="1" applyFill="1"/>
    <xf numFmtId="0" fontId="6" fillId="8" borderId="0" xfId="2" applyFont="1" applyFill="1"/>
    <xf numFmtId="1" fontId="6" fillId="8" borderId="0" xfId="2" applyNumberFormat="1" applyFont="1" applyFill="1"/>
    <xf numFmtId="0" fontId="7" fillId="10" borderId="0" xfId="2" applyFill="1"/>
    <xf numFmtId="164" fontId="7" fillId="10" borderId="0" xfId="2" applyNumberFormat="1" applyFill="1"/>
    <xf numFmtId="2" fontId="7" fillId="10" borderId="0" xfId="2" applyNumberFormat="1" applyFill="1"/>
    <xf numFmtId="1" fontId="7" fillId="10" borderId="0" xfId="2" applyNumberFormat="1" applyFill="1"/>
    <xf numFmtId="0" fontId="6" fillId="0" borderId="0" xfId="2" applyFont="1"/>
    <xf numFmtId="0" fontId="3" fillId="0" borderId="0" xfId="2" applyFont="1"/>
    <xf numFmtId="2" fontId="13" fillId="0" borderId="0" xfId="2" applyNumberFormat="1" applyFont="1"/>
    <xf numFmtId="1" fontId="6" fillId="0" borderId="0" xfId="2" applyNumberFormat="1" applyFont="1"/>
    <xf numFmtId="9" fontId="0" fillId="0" borderId="0" xfId="11" applyFont="1"/>
    <xf numFmtId="164" fontId="3" fillId="0" borderId="0" xfId="2" applyNumberFormat="1" applyFont="1"/>
    <xf numFmtId="0" fontId="7" fillId="0" borderId="0" xfId="2" quotePrefix="1"/>
    <xf numFmtId="0" fontId="7" fillId="10" borderId="0" xfId="2" quotePrefix="1" applyFill="1"/>
    <xf numFmtId="164" fontId="8" fillId="2" borderId="0" xfId="0" applyNumberFormat="1" applyFont="1" applyFill="1" applyAlignment="1">
      <alignment horizontal="center"/>
    </xf>
    <xf numFmtId="0" fontId="0" fillId="14" borderId="0" xfId="0" applyFill="1"/>
    <xf numFmtId="0" fontId="6" fillId="14" borderId="0" xfId="0" applyFont="1" applyFill="1"/>
    <xf numFmtId="1" fontId="0" fillId="14" borderId="0" xfId="0" applyNumberFormat="1" applyFill="1"/>
    <xf numFmtId="1" fontId="6" fillId="14" borderId="0" xfId="0" applyNumberFormat="1" applyFont="1" applyFill="1"/>
    <xf numFmtId="164" fontId="0" fillId="14" borderId="0" xfId="0" applyNumberFormat="1" applyFill="1"/>
    <xf numFmtId="164" fontId="6" fillId="14" borderId="0" xfId="0" applyNumberFormat="1" applyFont="1" applyFill="1"/>
    <xf numFmtId="2" fontId="0" fillId="14" borderId="0" xfId="0" applyNumberFormat="1" applyFill="1"/>
    <xf numFmtId="2" fontId="6" fillId="14" borderId="0" xfId="0" applyNumberFormat="1" applyFont="1" applyFill="1"/>
    <xf numFmtId="0" fontId="6" fillId="6" borderId="0" xfId="0" applyFont="1" applyFill="1" applyAlignment="1">
      <alignment horizontal="center"/>
    </xf>
    <xf numFmtId="0" fontId="6" fillId="6" borderId="0" xfId="0" quotePrefix="1" applyFont="1" applyFill="1"/>
    <xf numFmtId="0" fontId="6" fillId="15" borderId="0" xfId="0" applyFont="1" applyFill="1" applyAlignment="1">
      <alignment horizontal="center"/>
    </xf>
    <xf numFmtId="0" fontId="6" fillId="15" borderId="0" xfId="0" applyFont="1" applyFill="1"/>
    <xf numFmtId="0" fontId="15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10" fillId="0" borderId="0" xfId="2" applyNumberFormat="1" applyFont="1"/>
    <xf numFmtId="0" fontId="13" fillId="8" borderId="0" xfId="2" applyFont="1" applyFill="1"/>
    <xf numFmtId="164" fontId="6" fillId="10" borderId="0" xfId="2" applyNumberFormat="1" applyFont="1" applyFill="1"/>
    <xf numFmtId="164" fontId="6" fillId="0" borderId="0" xfId="2" applyNumberFormat="1" applyFont="1"/>
    <xf numFmtId="1" fontId="15" fillId="3" borderId="0" xfId="0" applyNumberFormat="1" applyFont="1" applyFill="1"/>
    <xf numFmtId="1" fontId="10" fillId="3" borderId="0" xfId="0" applyNumberFormat="1" applyFont="1" applyFill="1"/>
    <xf numFmtId="1" fontId="9" fillId="3" borderId="0" xfId="0" applyNumberFormat="1" applyFont="1" applyFill="1"/>
    <xf numFmtId="1" fontId="0" fillId="3" borderId="0" xfId="0" applyNumberFormat="1" applyFill="1"/>
    <xf numFmtId="1" fontId="16" fillId="0" borderId="0" xfId="6" applyNumberFormat="1"/>
    <xf numFmtId="1" fontId="17" fillId="0" borderId="0" xfId="8" applyNumberFormat="1"/>
    <xf numFmtId="0" fontId="10" fillId="8" borderId="0" xfId="2" applyFont="1" applyFill="1"/>
    <xf numFmtId="1" fontId="7" fillId="10" borderId="0" xfId="0" quotePrefix="1" applyNumberFormat="1" applyFont="1" applyFill="1"/>
    <xf numFmtId="164" fontId="6" fillId="16" borderId="0" xfId="0" applyNumberFormat="1" applyFont="1" applyFill="1"/>
    <xf numFmtId="1" fontId="6" fillId="17" borderId="0" xfId="0" applyNumberFormat="1" applyFont="1" applyFill="1"/>
    <xf numFmtId="164" fontId="23" fillId="5" borderId="0" xfId="0" applyNumberFormat="1" applyFont="1" applyFill="1"/>
    <xf numFmtId="164" fontId="0" fillId="0" borderId="0" xfId="0" quotePrefix="1" applyNumberFormat="1"/>
    <xf numFmtId="164" fontId="3" fillId="0" borderId="0" xfId="4" applyNumberFormat="1"/>
    <xf numFmtId="2" fontId="6" fillId="17" borderId="0" xfId="0" applyNumberFormat="1" applyFont="1" applyFill="1"/>
    <xf numFmtId="164" fontId="6" fillId="8" borderId="0" xfId="10" quotePrefix="1" applyNumberFormat="1" applyFont="1" applyFill="1"/>
    <xf numFmtId="0" fontId="7" fillId="3" borderId="0" xfId="0" applyFont="1" applyFill="1"/>
    <xf numFmtId="0" fontId="7" fillId="0" borderId="0" xfId="0" quotePrefix="1" applyFont="1"/>
    <xf numFmtId="1" fontId="21" fillId="8" borderId="0" xfId="0" applyNumberFormat="1" applyFont="1" applyFill="1"/>
    <xf numFmtId="164" fontId="6" fillId="17" borderId="0" xfId="0" applyNumberFormat="1" applyFont="1" applyFill="1"/>
    <xf numFmtId="0" fontId="7" fillId="15" borderId="0" xfId="2" applyFill="1"/>
    <xf numFmtId="164" fontId="6" fillId="16" borderId="0" xfId="2" applyNumberFormat="1" applyFont="1" applyFill="1"/>
    <xf numFmtId="1" fontId="6" fillId="5" borderId="0" xfId="0" quotePrefix="1" applyNumberFormat="1" applyFont="1" applyFill="1"/>
    <xf numFmtId="0" fontId="7" fillId="12" borderId="0" xfId="2" applyFill="1"/>
    <xf numFmtId="2" fontId="7" fillId="12" borderId="0" xfId="2" applyNumberFormat="1" applyFill="1"/>
    <xf numFmtId="164" fontId="7" fillId="12" borderId="0" xfId="2" applyNumberFormat="1" applyFill="1"/>
    <xf numFmtId="1" fontId="7" fillId="12" borderId="0" xfId="2" applyNumberFormat="1" applyFill="1"/>
    <xf numFmtId="164" fontId="25" fillId="5" borderId="0" xfId="0" applyNumberFormat="1" applyFont="1" applyFill="1"/>
    <xf numFmtId="0" fontId="8" fillId="11" borderId="0" xfId="0" applyFont="1" applyFill="1"/>
    <xf numFmtId="1" fontId="9" fillId="0" borderId="0" xfId="0" quotePrefix="1" applyNumberFormat="1" applyFont="1"/>
    <xf numFmtId="164" fontId="6" fillId="0" borderId="0" xfId="0" quotePrefix="1" applyNumberFormat="1" applyFont="1"/>
    <xf numFmtId="164" fontId="9" fillId="0" borderId="0" xfId="0" quotePrefix="1" applyNumberFormat="1" applyFont="1"/>
    <xf numFmtId="2" fontId="9" fillId="0" borderId="0" xfId="0" quotePrefix="1" applyNumberFormat="1" applyFont="1"/>
    <xf numFmtId="2" fontId="6" fillId="6" borderId="0" xfId="0" quotePrefix="1" applyNumberFormat="1" applyFont="1" applyFill="1"/>
    <xf numFmtId="0" fontId="7" fillId="6" borderId="0" xfId="0" applyFont="1" applyFill="1"/>
    <xf numFmtId="0" fontId="6" fillId="6" borderId="0" xfId="10" applyFont="1" applyFill="1"/>
    <xf numFmtId="164" fontId="6" fillId="6" borderId="0" xfId="10" applyNumberFormat="1" applyFont="1" applyFill="1"/>
    <xf numFmtId="164" fontId="6" fillId="6" borderId="0" xfId="0" quotePrefix="1" applyNumberFormat="1" applyFont="1" applyFill="1"/>
    <xf numFmtId="2" fontId="6" fillId="6" borderId="0" xfId="10" quotePrefix="1" applyNumberFormat="1" applyFont="1" applyFill="1"/>
    <xf numFmtId="1" fontId="6" fillId="6" borderId="0" xfId="10" applyNumberFormat="1" applyFont="1" applyFill="1"/>
    <xf numFmtId="0" fontId="6" fillId="10" borderId="0" xfId="0" quotePrefix="1" applyFont="1" applyFill="1"/>
    <xf numFmtId="164" fontId="7" fillId="6" borderId="0" xfId="0" quotePrefix="1" applyNumberFormat="1" applyFont="1" applyFill="1"/>
    <xf numFmtId="2" fontId="7" fillId="6" borderId="0" xfId="0" quotePrefix="1" applyNumberFormat="1" applyFont="1" applyFill="1"/>
    <xf numFmtId="1" fontId="8" fillId="0" borderId="0" xfId="0" applyNumberFormat="1" applyFont="1"/>
    <xf numFmtId="3" fontId="15" fillId="3" borderId="0" xfId="0" applyNumberFormat="1" applyFont="1" applyFill="1"/>
    <xf numFmtId="3" fontId="21" fillId="5" borderId="0" xfId="0" applyNumberFormat="1" applyFont="1" applyFill="1"/>
    <xf numFmtId="3" fontId="10" fillId="3" borderId="0" xfId="0" applyNumberFormat="1" applyFont="1" applyFill="1"/>
    <xf numFmtId="3" fontId="9" fillId="3" borderId="0" xfId="0" applyNumberFormat="1" applyFont="1" applyFill="1"/>
    <xf numFmtId="3" fontId="9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7" fillId="0" borderId="0" xfId="8" applyNumberFormat="1"/>
    <xf numFmtId="3" fontId="6" fillId="0" borderId="0" xfId="0" applyNumberFormat="1" applyFont="1"/>
    <xf numFmtId="164" fontId="7" fillId="17" borderId="0" xfId="2" applyNumberFormat="1" applyFill="1"/>
    <xf numFmtId="0" fontId="7" fillId="17" borderId="0" xfId="2" applyFill="1"/>
    <xf numFmtId="2" fontId="7" fillId="17" borderId="0" xfId="2" applyNumberFormat="1" applyFill="1"/>
    <xf numFmtId="2" fontId="6" fillId="17" borderId="0" xfId="2" applyNumberFormat="1" applyFont="1" applyFill="1"/>
    <xf numFmtId="0" fontId="30" fillId="17" borderId="0" xfId="2" applyFont="1" applyFill="1"/>
    <xf numFmtId="0" fontId="6" fillId="12" borderId="0" xfId="2" applyFont="1" applyFill="1"/>
    <xf numFmtId="0" fontId="10" fillId="12" borderId="0" xfId="2" applyFont="1" applyFill="1"/>
    <xf numFmtId="164" fontId="6" fillId="12" borderId="0" xfId="2" applyNumberFormat="1" applyFont="1" applyFill="1"/>
    <xf numFmtId="1" fontId="6" fillId="12" borderId="0" xfId="2" applyNumberFormat="1" applyFont="1" applyFill="1"/>
    <xf numFmtId="3" fontId="6" fillId="0" borderId="0" xfId="2" applyNumberFormat="1" applyFont="1"/>
    <xf numFmtId="3" fontId="0" fillId="8" borderId="0" xfId="0" applyNumberFormat="1" applyFill="1"/>
    <xf numFmtId="3" fontId="29" fillId="8" borderId="0" xfId="0" applyNumberFormat="1" applyFon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6" fillId="8" borderId="0" xfId="10" applyNumberFormat="1" applyFont="1" applyFill="1"/>
    <xf numFmtId="3" fontId="6" fillId="10" borderId="0" xfId="0" applyNumberFormat="1" applyFont="1" applyFill="1"/>
    <xf numFmtId="3" fontId="7" fillId="8" borderId="0" xfId="2" applyNumberFormat="1" applyFill="1"/>
    <xf numFmtId="3" fontId="29" fillId="8" borderId="0" xfId="2" applyNumberFormat="1" applyFont="1" applyFill="1"/>
    <xf numFmtId="3" fontId="23" fillId="0" borderId="0" xfId="2" applyNumberFormat="1" applyFont="1"/>
    <xf numFmtId="3" fontId="6" fillId="8" borderId="0" xfId="2" applyNumberFormat="1" applyFont="1" applyFill="1"/>
    <xf numFmtId="3" fontId="7" fillId="10" borderId="0" xfId="2" applyNumberFormat="1" applyFill="1"/>
    <xf numFmtId="3" fontId="7" fillId="0" borderId="0" xfId="2" applyNumberFormat="1"/>
    <xf numFmtId="3" fontId="7" fillId="12" borderId="0" xfId="2" applyNumberFormat="1" applyFill="1"/>
    <xf numFmtId="3" fontId="23" fillId="0" borderId="0" xfId="0" applyNumberFormat="1" applyFont="1"/>
    <xf numFmtId="3" fontId="0" fillId="6" borderId="0" xfId="0" applyNumberFormat="1" applyFill="1"/>
    <xf numFmtId="3" fontId="0" fillId="10" borderId="0" xfId="0" applyNumberFormat="1" applyFill="1"/>
    <xf numFmtId="3" fontId="22" fillId="8" borderId="0" xfId="0" applyNumberFormat="1" applyFont="1" applyFill="1"/>
    <xf numFmtId="3" fontId="21" fillId="8" borderId="0" xfId="0" applyNumberFormat="1" applyFont="1" applyFill="1"/>
    <xf numFmtId="3" fontId="6" fillId="14" borderId="0" xfId="0" applyNumberFormat="1" applyFont="1" applyFill="1"/>
    <xf numFmtId="3" fontId="0" fillId="12" borderId="0" xfId="0" applyNumberFormat="1" applyFill="1"/>
    <xf numFmtId="3" fontId="11" fillId="0" borderId="0" xfId="0" applyNumberFormat="1" applyFont="1"/>
    <xf numFmtId="3" fontId="3" fillId="0" borderId="0" xfId="3" applyNumberFormat="1"/>
    <xf numFmtId="3" fontId="3" fillId="0" borderId="0" xfId="7" applyNumberFormat="1"/>
    <xf numFmtId="3" fontId="0" fillId="5" borderId="0" xfId="0" applyNumberFormat="1" applyFill="1"/>
    <xf numFmtId="3" fontId="24" fillId="5" borderId="0" xfId="0" applyNumberFormat="1" applyFont="1" applyFill="1"/>
    <xf numFmtId="3" fontId="23" fillId="5" borderId="0" xfId="0" applyNumberFormat="1" applyFont="1" applyFill="1"/>
    <xf numFmtId="3" fontId="15" fillId="5" borderId="0" xfId="0" applyNumberFormat="1" applyFont="1" applyFill="1"/>
    <xf numFmtId="3" fontId="6" fillId="5" borderId="0" xfId="0" applyNumberFormat="1" applyFont="1" applyFill="1"/>
    <xf numFmtId="3" fontId="6" fillId="6" borderId="0" xfId="0" applyNumberFormat="1" applyFont="1" applyFill="1"/>
    <xf numFmtId="3" fontId="6" fillId="11" borderId="0" xfId="0" applyNumberFormat="1" applyFont="1" applyFill="1"/>
    <xf numFmtId="3" fontId="22" fillId="8" borderId="0" xfId="2" applyNumberFormat="1" applyFont="1" applyFill="1"/>
    <xf numFmtId="0" fontId="8" fillId="3" borderId="0" xfId="0" quotePrefix="1" applyFont="1" applyFill="1"/>
    <xf numFmtId="0" fontId="8" fillId="3" borderId="0" xfId="0" applyFont="1" applyFill="1"/>
    <xf numFmtId="3" fontId="6" fillId="10" borderId="0" xfId="0" quotePrefix="1" applyNumberFormat="1" applyFont="1" applyFill="1"/>
    <xf numFmtId="2" fontId="29" fillId="8" borderId="0" xfId="0" applyNumberFormat="1" applyFont="1" applyFill="1"/>
    <xf numFmtId="2" fontId="23" fillId="8" borderId="0" xfId="0" applyNumberFormat="1" applyFont="1" applyFill="1"/>
    <xf numFmtId="2" fontId="6" fillId="8" borderId="0" xfId="0" applyNumberFormat="1" applyFont="1" applyFill="1"/>
    <xf numFmtId="2" fontId="9" fillId="8" borderId="0" xfId="0" quotePrefix="1" applyNumberFormat="1" applyFont="1" applyFill="1"/>
    <xf numFmtId="2" fontId="6" fillId="10" borderId="0" xfId="0" quotePrefix="1" applyNumberFormat="1" applyFont="1" applyFill="1"/>
    <xf numFmtId="2" fontId="6" fillId="0" borderId="0" xfId="0" quotePrefix="1" applyNumberFormat="1" applyFont="1"/>
    <xf numFmtId="164" fontId="8" fillId="5" borderId="0" xfId="0" applyNumberFormat="1" applyFont="1" applyFill="1"/>
    <xf numFmtId="164" fontId="8" fillId="8" borderId="0" xfId="0" applyNumberFormat="1" applyFont="1" applyFill="1"/>
    <xf numFmtId="1" fontId="7" fillId="11" borderId="0" xfId="0" quotePrefix="1" applyNumberFormat="1" applyFont="1" applyFill="1"/>
    <xf numFmtId="1" fontId="6" fillId="11" borderId="0" xfId="0" quotePrefix="1" applyNumberFormat="1" applyFont="1" applyFill="1"/>
    <xf numFmtId="0" fontId="36" fillId="5" borderId="0" xfId="0" applyFont="1" applyFill="1"/>
    <xf numFmtId="0" fontId="37" fillId="5" borderId="0" xfId="0" applyFont="1" applyFill="1"/>
    <xf numFmtId="0" fontId="37" fillId="5" borderId="0" xfId="0" quotePrefix="1" applyFont="1" applyFill="1"/>
    <xf numFmtId="2" fontId="37" fillId="6" borderId="0" xfId="0" applyNumberFormat="1" applyFont="1" applyFill="1"/>
    <xf numFmtId="0" fontId="36" fillId="0" borderId="0" xfId="0" applyFont="1"/>
    <xf numFmtId="164" fontId="38" fillId="6" borderId="0" xfId="0" applyNumberFormat="1" applyFont="1" applyFill="1"/>
    <xf numFmtId="164" fontId="9" fillId="6" borderId="0" xfId="0" applyNumberFormat="1" applyFont="1" applyFill="1"/>
    <xf numFmtId="164" fontId="9" fillId="6" borderId="0" xfId="0" quotePrefix="1" applyNumberFormat="1" applyFont="1" applyFill="1"/>
    <xf numFmtId="1" fontId="9" fillId="8" borderId="0" xfId="0" quotePrefix="1" applyNumberFormat="1" applyFont="1" applyFill="1"/>
    <xf numFmtId="1" fontId="9" fillId="8" borderId="0" xfId="10" quotePrefix="1" applyNumberFormat="1" applyFont="1" applyFill="1"/>
    <xf numFmtId="3" fontId="20" fillId="3" borderId="0" xfId="0" quotePrefix="1" applyNumberFormat="1" applyFont="1" applyFill="1"/>
    <xf numFmtId="3" fontId="20" fillId="3" borderId="0" xfId="0" applyNumberFormat="1" applyFont="1" applyFill="1"/>
    <xf numFmtId="3" fontId="9" fillId="7" borderId="0" xfId="0" applyNumberFormat="1" applyFont="1" applyFill="1"/>
    <xf numFmtId="3" fontId="3" fillId="8" borderId="0" xfId="0" applyNumberFormat="1" applyFont="1" applyFill="1"/>
    <xf numFmtId="3" fontId="39" fillId="8" borderId="0" xfId="0" applyNumberFormat="1" applyFont="1" applyFill="1"/>
    <xf numFmtId="3" fontId="8" fillId="8" borderId="0" xfId="0" applyNumberFormat="1" applyFont="1" applyFill="1"/>
    <xf numFmtId="3" fontId="8" fillId="8" borderId="0" xfId="0" quotePrefix="1" applyNumberFormat="1" applyFont="1" applyFill="1"/>
    <xf numFmtId="3" fontId="3" fillId="10" borderId="0" xfId="0" applyNumberFormat="1" applyFont="1" applyFill="1"/>
    <xf numFmtId="3" fontId="3" fillId="0" borderId="0" xfId="0" applyNumberFormat="1" applyFont="1"/>
    <xf numFmtId="3" fontId="6" fillId="0" borderId="0" xfId="0" quotePrefix="1" applyNumberFormat="1" applyFont="1"/>
    <xf numFmtId="0" fontId="1" fillId="0" borderId="0" xfId="13"/>
    <xf numFmtId="164" fontId="3" fillId="5" borderId="0" xfId="0" applyNumberFormat="1" applyFont="1" applyFill="1"/>
    <xf numFmtId="164" fontId="39" fillId="5" borderId="0" xfId="0" applyNumberFormat="1" applyFont="1" applyFill="1"/>
    <xf numFmtId="164" fontId="8" fillId="5" borderId="0" xfId="0" quotePrefix="1" applyNumberFormat="1" applyFont="1" applyFill="1"/>
    <xf numFmtId="164" fontId="8" fillId="6" borderId="0" xfId="0" applyNumberFormat="1" applyFont="1" applyFill="1"/>
    <xf numFmtId="164" fontId="3" fillId="6" borderId="0" xfId="0" applyNumberFormat="1" applyFont="1" applyFill="1"/>
    <xf numFmtId="164" fontId="3" fillId="0" borderId="0" xfId="0" applyNumberFormat="1" applyFont="1"/>
    <xf numFmtId="3" fontId="22" fillId="5" borderId="0" xfId="0" applyNumberFormat="1" applyFont="1" applyFill="1"/>
    <xf numFmtId="3" fontId="26" fillId="5" borderId="0" xfId="0" applyNumberFormat="1" applyFont="1" applyFill="1"/>
    <xf numFmtId="3" fontId="6" fillId="5" borderId="0" xfId="0" quotePrefix="1" applyNumberFormat="1" applyFont="1" applyFill="1"/>
    <xf numFmtId="164" fontId="36" fillId="5" borderId="0" xfId="0" applyNumberFormat="1" applyFont="1" applyFill="1"/>
    <xf numFmtId="164" fontId="37" fillId="5" borderId="0" xfId="0" applyNumberFormat="1" applyFont="1" applyFill="1"/>
    <xf numFmtId="164" fontId="37" fillId="5" borderId="0" xfId="0" quotePrefix="1" applyNumberFormat="1" applyFont="1" applyFill="1"/>
    <xf numFmtId="164" fontId="36" fillId="0" borderId="0" xfId="0" applyNumberFormat="1" applyFont="1"/>
    <xf numFmtId="0" fontId="15" fillId="17" borderId="0" xfId="2" applyFont="1" applyFill="1"/>
    <xf numFmtId="0" fontId="38" fillId="5" borderId="0" xfId="0" applyFont="1" applyFill="1"/>
    <xf numFmtId="0" fontId="40" fillId="5" borderId="0" xfId="0" applyFont="1" applyFill="1"/>
    <xf numFmtId="0" fontId="9" fillId="5" borderId="0" xfId="0" applyFont="1" applyFill="1"/>
    <xf numFmtId="0" fontId="9" fillId="5" borderId="0" xfId="0" quotePrefix="1" applyFont="1" applyFill="1"/>
    <xf numFmtId="2" fontId="9" fillId="6" borderId="0" xfId="0" applyNumberFormat="1" applyFont="1" applyFill="1"/>
    <xf numFmtId="2" fontId="38" fillId="6" borderId="0" xfId="0" applyNumberFormat="1" applyFont="1" applyFill="1"/>
    <xf numFmtId="0" fontId="38" fillId="0" borderId="0" xfId="0" applyFont="1"/>
    <xf numFmtId="164" fontId="9" fillId="0" borderId="0" xfId="0" applyNumberFormat="1" applyFont="1"/>
    <xf numFmtId="3" fontId="21" fillId="0" borderId="0" xfId="0" applyNumberFormat="1" applyFont="1"/>
    <xf numFmtId="3" fontId="7" fillId="8" borderId="0" xfId="0" applyNumberFormat="1" applyFont="1" applyFill="1"/>
    <xf numFmtId="3" fontId="6" fillId="6" borderId="0" xfId="10" applyNumberFormat="1" applyFont="1" applyFill="1"/>
    <xf numFmtId="3" fontId="6" fillId="9" borderId="0" xfId="0" applyNumberFormat="1" applyFont="1" applyFill="1"/>
    <xf numFmtId="3" fontId="7" fillId="0" borderId="0" xfId="0" applyNumberFormat="1" applyFont="1"/>
    <xf numFmtId="1" fontId="22" fillId="8" borderId="0" xfId="2" applyNumberFormat="1" applyFont="1" applyFill="1"/>
    <xf numFmtId="1" fontId="23" fillId="8" borderId="0" xfId="2" applyNumberFormat="1" applyFont="1" applyFill="1"/>
    <xf numFmtId="1" fontId="6" fillId="10" borderId="0" xfId="2" applyNumberFormat="1" applyFont="1" applyFill="1"/>
    <xf numFmtId="1" fontId="8" fillId="0" borderId="0" xfId="2" applyNumberFormat="1" applyFont="1"/>
    <xf numFmtId="1" fontId="8" fillId="0" borderId="0" xfId="3" applyNumberFormat="1" applyFont="1"/>
    <xf numFmtId="1" fontId="8" fillId="0" borderId="0" xfId="7" applyNumberFormat="1" applyFont="1"/>
    <xf numFmtId="164" fontId="3" fillId="8" borderId="0" xfId="0" applyNumberFormat="1" applyFont="1" applyFill="1"/>
    <xf numFmtId="164" fontId="8" fillId="8" borderId="0" xfId="10" applyNumberFormat="1" applyFont="1" applyFill="1"/>
    <xf numFmtId="166" fontId="6" fillId="0" borderId="0" xfId="0" quotePrefix="1" applyNumberFormat="1" applyFont="1"/>
    <xf numFmtId="0" fontId="8" fillId="8" borderId="0" xfId="0" quotePrefix="1" applyFont="1" applyFill="1"/>
    <xf numFmtId="1" fontId="6" fillId="0" borderId="0" xfId="0" quotePrefix="1" applyNumberFormat="1" applyFont="1"/>
    <xf numFmtId="164" fontId="8" fillId="8" borderId="0" xfId="0" quotePrefix="1" applyNumberFormat="1" applyFont="1" applyFill="1"/>
    <xf numFmtId="3" fontId="23" fillId="8" borderId="0" xfId="0" applyNumberFormat="1" applyFont="1" applyFill="1"/>
    <xf numFmtId="1" fontId="6" fillId="11" borderId="0" xfId="2" applyNumberFormat="1" applyFont="1" applyFill="1"/>
    <xf numFmtId="164" fontId="22" fillId="8" borderId="0" xfId="2" applyNumberFormat="1" applyFont="1" applyFill="1"/>
    <xf numFmtId="164" fontId="23" fillId="8" borderId="0" xfId="2" applyNumberFormat="1" applyFont="1" applyFill="1"/>
    <xf numFmtId="164" fontId="6" fillId="11" borderId="0" xfId="2" applyNumberFormat="1" applyFont="1" applyFill="1"/>
    <xf numFmtId="164" fontId="8" fillId="0" borderId="0" xfId="2" applyNumberFormat="1" applyFont="1"/>
    <xf numFmtId="164" fontId="8" fillId="0" borderId="0" xfId="3" applyNumberFormat="1" applyFont="1"/>
    <xf numFmtId="164" fontId="8" fillId="0" borderId="0" xfId="7" applyNumberFormat="1" applyFont="1"/>
    <xf numFmtId="164" fontId="8" fillId="8" borderId="0" xfId="2" applyNumberFormat="1" applyFont="1" applyFill="1"/>
    <xf numFmtId="164" fontId="6" fillId="11" borderId="1" xfId="2" applyNumberFormat="1" applyFont="1" applyFill="1" applyBorder="1"/>
    <xf numFmtId="164" fontId="6" fillId="11" borderId="2" xfId="2" applyNumberFormat="1" applyFont="1" applyFill="1" applyBorder="1"/>
    <xf numFmtId="164" fontId="6" fillId="11" borderId="3" xfId="2" applyNumberFormat="1" applyFont="1" applyFill="1" applyBorder="1"/>
    <xf numFmtId="164" fontId="6" fillId="11" borderId="4" xfId="2" applyNumberFormat="1" applyFont="1" applyFill="1" applyBorder="1"/>
    <xf numFmtId="164" fontId="6" fillId="11" borderId="5" xfId="2" applyNumberFormat="1" applyFont="1" applyFill="1" applyBorder="1"/>
    <xf numFmtId="164" fontId="6" fillId="11" borderId="6" xfId="2" applyNumberFormat="1" applyFont="1" applyFill="1" applyBorder="1"/>
    <xf numFmtId="1" fontId="8" fillId="8" borderId="0" xfId="0" quotePrefix="1" applyNumberFormat="1" applyFont="1" applyFill="1"/>
    <xf numFmtId="1" fontId="8" fillId="8" borderId="0" xfId="10" quotePrefix="1" applyNumberFormat="1" applyFont="1" applyFill="1"/>
    <xf numFmtId="3" fontId="0" fillId="14" borderId="0" xfId="0" applyNumberFormat="1" applyFill="1"/>
    <xf numFmtId="4" fontId="6" fillId="0" borderId="0" xfId="0" applyNumberFormat="1" applyFont="1"/>
    <xf numFmtId="164" fontId="6" fillId="17" borderId="0" xfId="2" applyNumberFormat="1" applyFont="1" applyFill="1"/>
    <xf numFmtId="1" fontId="7" fillId="17" borderId="0" xfId="2" applyNumberFormat="1" applyFill="1"/>
    <xf numFmtId="3" fontId="10" fillId="0" borderId="0" xfId="2" applyNumberFormat="1" applyFont="1"/>
    <xf numFmtId="3" fontId="7" fillId="17" borderId="0" xfId="2" applyNumberFormat="1" applyFill="1"/>
    <xf numFmtId="3" fontId="6" fillId="16" borderId="0" xfId="2" applyNumberFormat="1" applyFont="1" applyFill="1"/>
    <xf numFmtId="164" fontId="6" fillId="11" borderId="0" xfId="0" quotePrefix="1" applyNumberFormat="1" applyFont="1" applyFill="1"/>
    <xf numFmtId="164" fontId="28" fillId="8" borderId="0" xfId="0" applyNumberFormat="1" applyFont="1" applyFill="1"/>
    <xf numFmtId="164" fontId="7" fillId="11" borderId="0" xfId="0" quotePrefix="1" applyNumberFormat="1" applyFont="1" applyFill="1"/>
    <xf numFmtId="3" fontId="8" fillId="3" borderId="0" xfId="0" quotePrefix="1" applyNumberFormat="1" applyFont="1" applyFill="1"/>
    <xf numFmtId="3" fontId="8" fillId="3" borderId="0" xfId="0" applyNumberFormat="1" applyFont="1" applyFill="1"/>
    <xf numFmtId="0" fontId="38" fillId="8" borderId="0" xfId="0" applyFont="1" applyFill="1"/>
    <xf numFmtId="0" fontId="9" fillId="8" borderId="0" xfId="0" applyFont="1" applyFill="1"/>
    <xf numFmtId="164" fontId="38" fillId="8" borderId="0" xfId="0" applyNumberFormat="1" applyFont="1" applyFill="1"/>
    <xf numFmtId="1" fontId="38" fillId="8" borderId="0" xfId="0" applyNumberFormat="1" applyFont="1" applyFill="1"/>
    <xf numFmtId="164" fontId="9" fillId="8" borderId="0" xfId="0" applyNumberFormat="1" applyFont="1" applyFill="1"/>
    <xf numFmtId="1" fontId="9" fillId="8" borderId="0" xfId="0" applyNumberFormat="1" applyFont="1" applyFill="1"/>
    <xf numFmtId="0" fontId="9" fillId="8" borderId="0" xfId="10" applyFont="1" applyFill="1"/>
    <xf numFmtId="164" fontId="9" fillId="8" borderId="0" xfId="10" applyNumberFormat="1" applyFont="1" applyFill="1"/>
    <xf numFmtId="0" fontId="9" fillId="8" borderId="0" xfId="10" quotePrefix="1" applyFont="1" applyFill="1"/>
    <xf numFmtId="1" fontId="9" fillId="8" borderId="0" xfId="10" applyNumberFormat="1" applyFont="1" applyFill="1"/>
    <xf numFmtId="0" fontId="40" fillId="8" borderId="0" xfId="0" applyFont="1" applyFill="1"/>
    <xf numFmtId="2" fontId="9" fillId="10" borderId="0" xfId="0" applyNumberFormat="1" applyFont="1" applyFill="1"/>
    <xf numFmtId="3" fontId="3" fillId="0" borderId="0" xfId="2" applyNumberFormat="1" applyFont="1"/>
    <xf numFmtId="164" fontId="6" fillId="11" borderId="7" xfId="2" applyNumberFormat="1" applyFont="1" applyFill="1" applyBorder="1"/>
    <xf numFmtId="164" fontId="6" fillId="11" borderId="8" xfId="2" applyNumberFormat="1" applyFont="1" applyFill="1" applyBorder="1"/>
    <xf numFmtId="0" fontId="0" fillId="0" borderId="0" xfId="0"/>
    <xf numFmtId="3" fontId="0" fillId="0" borderId="0" xfId="0" applyNumberFormat="1"/>
    <xf numFmtId="1" fontId="0" fillId="0" borderId="0" xfId="0" applyNumberFormat="1"/>
    <xf numFmtId="3" fontId="6" fillId="0" borderId="0" xfId="0" applyNumberFormat="1" applyFont="1"/>
    <xf numFmtId="2" fontId="20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64" fontId="8" fillId="0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7" fillId="0" borderId="0" xfId="2"/>
    <xf numFmtId="0" fontId="7" fillId="8" borderId="0" xfId="2" applyFill="1"/>
    <xf numFmtId="1" fontId="6" fillId="0" borderId="0" xfId="2" applyNumberFormat="1" applyFont="1" applyFill="1"/>
    <xf numFmtId="2" fontId="10" fillId="0" borderId="0" xfId="2" applyNumberFormat="1" applyFont="1" applyFill="1"/>
    <xf numFmtId="0" fontId="10" fillId="0" borderId="0" xfId="2" applyFont="1" applyFill="1"/>
    <xf numFmtId="3" fontId="10" fillId="0" borderId="0" xfId="2" applyNumberFormat="1" applyFont="1" applyFill="1"/>
    <xf numFmtId="2" fontId="10" fillId="0" borderId="0" xfId="2" applyNumberFormat="1" applyFont="1"/>
    <xf numFmtId="1" fontId="10" fillId="0" borderId="0" xfId="2" applyNumberFormat="1" applyFont="1"/>
    <xf numFmtId="164" fontId="6" fillId="0" borderId="0" xfId="2" applyNumberFormat="1" applyFont="1" applyFill="1"/>
    <xf numFmtId="164" fontId="6" fillId="0" borderId="0" xfId="10" applyNumberFormat="1" applyFont="1" applyFill="1"/>
    <xf numFmtId="3" fontId="9" fillId="8" borderId="0" xfId="0" quotePrefix="1" applyNumberFormat="1" applyFont="1" applyFill="1"/>
    <xf numFmtId="3" fontId="9" fillId="0" borderId="0" xfId="0" quotePrefix="1" applyNumberFormat="1" applyFont="1" applyFill="1"/>
    <xf numFmtId="3" fontId="7" fillId="6" borderId="0" xfId="0" quotePrefix="1" applyNumberFormat="1" applyFont="1" applyFill="1"/>
    <xf numFmtId="3" fontId="7" fillId="10" borderId="0" xfId="0" quotePrefix="1" applyNumberFormat="1" applyFont="1" applyFill="1"/>
    <xf numFmtId="1" fontId="6" fillId="0" borderId="0" xfId="10" applyNumberFormat="1" applyFont="1" applyFill="1"/>
    <xf numFmtId="0" fontId="21" fillId="3" borderId="0" xfId="0" applyFont="1" applyFill="1"/>
    <xf numFmtId="0" fontId="0" fillId="0" borderId="0" xfId="0"/>
    <xf numFmtId="3" fontId="0" fillId="0" borderId="0" xfId="0" applyNumberFormat="1"/>
    <xf numFmtId="3" fontId="38" fillId="6" borderId="0" xfId="0" applyNumberFormat="1" applyFont="1" applyFill="1"/>
    <xf numFmtId="3" fontId="9" fillId="6" borderId="0" xfId="0" applyNumberFormat="1" applyFont="1" applyFill="1"/>
    <xf numFmtId="3" fontId="9" fillId="6" borderId="0" xfId="0" quotePrefix="1" applyNumberFormat="1" applyFont="1" applyFill="1"/>
    <xf numFmtId="3" fontId="9" fillId="0" borderId="0" xfId="0" applyNumberFormat="1" applyFont="1"/>
    <xf numFmtId="3" fontId="8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167" fontId="26" fillId="0" borderId="0" xfId="0" applyNumberFormat="1" applyFont="1"/>
    <xf numFmtId="167" fontId="27" fillId="0" borderId="0" xfId="0" applyNumberFormat="1" applyFont="1"/>
    <xf numFmtId="167" fontId="0" fillId="0" borderId="0" xfId="0" applyNumberFormat="1"/>
    <xf numFmtId="0" fontId="21" fillId="0" borderId="0" xfId="0" applyFont="1"/>
    <xf numFmtId="0" fontId="0" fillId="0" borderId="0" xfId="0"/>
    <xf numFmtId="0" fontId="21" fillId="3" borderId="0" xfId="0" applyFont="1" applyFill="1" applyAlignment="1"/>
    <xf numFmtId="0" fontId="27" fillId="0" borderId="0" xfId="0" applyFont="1" applyAlignment="1"/>
    <xf numFmtId="0" fontId="0" fillId="0" borderId="0" xfId="0" applyAlignment="1"/>
    <xf numFmtId="3" fontId="23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0" fontId="26" fillId="0" borderId="0" xfId="0" applyFont="1"/>
    <xf numFmtId="3" fontId="25" fillId="0" borderId="0" xfId="0" applyNumberFormat="1" applyFont="1"/>
    <xf numFmtId="1" fontId="26" fillId="0" borderId="0" xfId="0" applyNumberFormat="1" applyFont="1"/>
    <xf numFmtId="3" fontId="21" fillId="0" borderId="0" xfId="0" applyNumberFormat="1" applyFont="1"/>
    <xf numFmtId="3" fontId="6" fillId="0" borderId="0" xfId="0" applyNumberFormat="1" applyFont="1"/>
    <xf numFmtId="1" fontId="21" fillId="0" borderId="0" xfId="0" applyNumberFormat="1" applyFont="1"/>
    <xf numFmtId="1" fontId="21" fillId="8" borderId="0" xfId="0" applyNumberFormat="1" applyFont="1" applyFill="1"/>
    <xf numFmtId="1" fontId="0" fillId="0" borderId="0" xfId="0" applyNumberFormat="1"/>
    <xf numFmtId="3" fontId="23" fillId="0" borderId="0" xfId="2" applyNumberFormat="1" applyFont="1"/>
    <xf numFmtId="3" fontId="7" fillId="0" borderId="0" xfId="2" applyNumberFormat="1"/>
    <xf numFmtId="0" fontId="7" fillId="8" borderId="0" xfId="2" applyFill="1"/>
    <xf numFmtId="0" fontId="7" fillId="0" borderId="0" xfId="2"/>
    <xf numFmtId="3" fontId="35" fillId="0" borderId="0" xfId="0" applyNumberFormat="1" applyFont="1"/>
    <xf numFmtId="3" fontId="10" fillId="0" borderId="0" xfId="0" applyNumberFormat="1" applyFont="1"/>
  </cellXfs>
  <cellStyles count="1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 8" xfId="13" xr:uid="{8C2C4664-F398-4D4B-A012-349C5DB4B8D9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0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CC"/>
      <color rgb="FF99FF66"/>
      <color rgb="FF66FF33"/>
      <color rgb="FFCCFFFF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SLAKT</a:t>
            </a:r>
            <a:r>
              <a:rPr lang="nb-NO" sz="2800"/>
              <a:t>, per år, per uke 52.2024</a:t>
            </a:r>
          </a:p>
        </c:rich>
      </c:tx>
      <c:layout>
        <c:manualLayout>
          <c:xMode val="edge"/>
          <c:yMode val="edge"/>
          <c:x val="0.18100317047394521"/>
          <c:y val="2.35619755969556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73408665962115"/>
          <c:y val="0.13817844963714618"/>
          <c:w val="0.88016422722650911"/>
          <c:h val="0.75998946169689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2.943122648495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F-4B92-B528-1E2493D51812}"/>
                </c:ext>
              </c:extLst>
            </c:dLbl>
            <c:dLbl>
              <c:idx val="6"/>
              <c:layout>
                <c:manualLayout>
                  <c:x val="0"/>
                  <c:y val="-2.3544981187961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45-4A53-80DD-52CD7FDFE4F5}"/>
                </c:ext>
              </c:extLst>
            </c:dLbl>
            <c:dLbl>
              <c:idx val="7"/>
              <c:layout>
                <c:manualLayout>
                  <c:x val="1.8354424662854873E-3"/>
                  <c:y val="-3.3355390016279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45-4A53-80DD-52CD7FDFE4F5}"/>
                </c:ext>
              </c:extLst>
            </c:dLbl>
            <c:dLbl>
              <c:idx val="9"/>
              <c:layout>
                <c:manualLayout>
                  <c:x val="1.8354424662854198E-3"/>
                  <c:y val="-5.4938289438577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1-4679-8311-C0E892D86DFD}"/>
                </c:ext>
              </c:extLst>
            </c:dLbl>
            <c:dLbl>
              <c:idx val="12"/>
              <c:layout>
                <c:manualLayout>
                  <c:x val="9.1772123314274364E-4"/>
                  <c:y val="-1.9620817656634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0-4502-8BCF-FE92E389CD34}"/>
                </c:ext>
              </c:extLst>
            </c:dLbl>
            <c:dLbl>
              <c:idx val="13"/>
              <c:layout>
                <c:manualLayout>
                  <c:x val="-6.7298779655889113E-17"/>
                  <c:y val="-2.1582899422298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0-4502-8BCF-FE92E389CD34}"/>
                </c:ext>
              </c:extLst>
            </c:dLbl>
            <c:dLbl>
              <c:idx val="20"/>
              <c:layout>
                <c:manualLayout>
                  <c:x val="3.6708849325709746E-3"/>
                  <c:y val="-1.3734572359644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1E-4B26-8D37-185465E89FDF}"/>
                </c:ext>
              </c:extLst>
            </c:dLbl>
            <c:dLbl>
              <c:idx val="22"/>
              <c:layout>
                <c:manualLayout>
                  <c:x val="0"/>
                  <c:y val="-2.3544981187961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B-4071-95E1-5A806799221D}"/>
                </c:ext>
              </c:extLst>
            </c:dLbl>
            <c:dLbl>
              <c:idx val="25"/>
              <c:layout>
                <c:manualLayout>
                  <c:x val="0"/>
                  <c:y val="-3.7279553547606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5E-4B5B-B553-F18F3C3CD3B5}"/>
                </c:ext>
              </c:extLst>
            </c:dLbl>
            <c:dLbl>
              <c:idx val="27"/>
              <c:layout>
                <c:manualLayout>
                  <c:x val="-9.1772123314274364E-4"/>
                  <c:y val="-2.7469144719288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0A-47AB-ADCD-42ACF0DDEA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9540</c:v>
                </c:pt>
                <c:pt idx="1">
                  <c:v>9161</c:v>
                </c:pt>
                <c:pt idx="2">
                  <c:v>9617.25</c:v>
                </c:pt>
                <c:pt idx="3">
                  <c:v>7003</c:v>
                </c:pt>
                <c:pt idx="4">
                  <c:v>8939</c:v>
                </c:pt>
                <c:pt idx="5">
                  <c:v>8856</c:v>
                </c:pt>
                <c:pt idx="6">
                  <c:v>8734</c:v>
                </c:pt>
                <c:pt idx="7">
                  <c:v>9056</c:v>
                </c:pt>
                <c:pt idx="8">
                  <c:v>9833</c:v>
                </c:pt>
                <c:pt idx="9">
                  <c:v>9594</c:v>
                </c:pt>
                <c:pt idx="10">
                  <c:v>9405</c:v>
                </c:pt>
                <c:pt idx="11">
                  <c:v>9153</c:v>
                </c:pt>
                <c:pt idx="12">
                  <c:v>11157</c:v>
                </c:pt>
                <c:pt idx="13">
                  <c:v>12030</c:v>
                </c:pt>
                <c:pt idx="14">
                  <c:v>11123</c:v>
                </c:pt>
                <c:pt idx="15">
                  <c:v>9576</c:v>
                </c:pt>
                <c:pt idx="16">
                  <c:v>8891</c:v>
                </c:pt>
                <c:pt idx="17">
                  <c:v>9058</c:v>
                </c:pt>
                <c:pt idx="18">
                  <c:v>10992</c:v>
                </c:pt>
                <c:pt idx="19">
                  <c:v>15388</c:v>
                </c:pt>
                <c:pt idx="20">
                  <c:v>14749</c:v>
                </c:pt>
                <c:pt idx="21">
                  <c:v>17488</c:v>
                </c:pt>
                <c:pt idx="22">
                  <c:v>18870</c:v>
                </c:pt>
                <c:pt idx="23">
                  <c:v>18307</c:v>
                </c:pt>
                <c:pt idx="24">
                  <c:v>17902</c:v>
                </c:pt>
                <c:pt idx="25">
                  <c:v>17680.900000000001</c:v>
                </c:pt>
                <c:pt idx="26">
                  <c:v>17192</c:v>
                </c:pt>
                <c:pt idx="27">
                  <c:v>17529</c:v>
                </c:pt>
                <c:pt idx="28">
                  <c:v>16562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strRef>
              <c:f>RNR!$G$24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76200"/>
          </c:spPr>
          <c:marker>
            <c:symbol val="none"/>
          </c:marker>
          <c:val>
            <c:numRef>
              <c:f>År!$AS$8:$AS$36</c:f>
              <c:numCache>
                <c:formatCode>0</c:formatCode>
                <c:ptCount val="29"/>
                <c:pt idx="0">
                  <c:v>16562</c:v>
                </c:pt>
                <c:pt idx="1">
                  <c:v>16562</c:v>
                </c:pt>
                <c:pt idx="2">
                  <c:v>16562</c:v>
                </c:pt>
                <c:pt idx="3">
                  <c:v>16562</c:v>
                </c:pt>
                <c:pt idx="4">
                  <c:v>16562</c:v>
                </c:pt>
                <c:pt idx="5">
                  <c:v>16562</c:v>
                </c:pt>
                <c:pt idx="6">
                  <c:v>16562</c:v>
                </c:pt>
                <c:pt idx="7">
                  <c:v>16562</c:v>
                </c:pt>
                <c:pt idx="8">
                  <c:v>16562</c:v>
                </c:pt>
                <c:pt idx="9">
                  <c:v>16562</c:v>
                </c:pt>
                <c:pt idx="10">
                  <c:v>16562</c:v>
                </c:pt>
                <c:pt idx="11">
                  <c:v>16562</c:v>
                </c:pt>
                <c:pt idx="12">
                  <c:v>16562</c:v>
                </c:pt>
                <c:pt idx="13">
                  <c:v>16562</c:v>
                </c:pt>
                <c:pt idx="14">
                  <c:v>16562</c:v>
                </c:pt>
                <c:pt idx="15">
                  <c:v>16562</c:v>
                </c:pt>
                <c:pt idx="16">
                  <c:v>16562</c:v>
                </c:pt>
                <c:pt idx="17">
                  <c:v>16562</c:v>
                </c:pt>
                <c:pt idx="18">
                  <c:v>16562</c:v>
                </c:pt>
                <c:pt idx="19">
                  <c:v>16562</c:v>
                </c:pt>
                <c:pt idx="20">
                  <c:v>16562</c:v>
                </c:pt>
                <c:pt idx="21">
                  <c:v>16562</c:v>
                </c:pt>
                <c:pt idx="22">
                  <c:v>16562</c:v>
                </c:pt>
                <c:pt idx="23">
                  <c:v>16562</c:v>
                </c:pt>
                <c:pt idx="24">
                  <c:v>16562</c:v>
                </c:pt>
                <c:pt idx="25">
                  <c:v>16562</c:v>
                </c:pt>
                <c:pt idx="26">
                  <c:v>16562</c:v>
                </c:pt>
                <c:pt idx="27">
                  <c:v>16562</c:v>
                </c:pt>
                <c:pt idx="28">
                  <c:v>16562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D-441D-BDC4-7951F6FA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ax val="22000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29358950040198"/>
          <c:y val="0.16175803762160462"/>
          <c:w val="0.12514964456367594"/>
          <c:h val="0.10044715821325448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237</c:v>
                </c:pt>
                <c:pt idx="1">
                  <c:v>1296</c:v>
                </c:pt>
                <c:pt idx="2">
                  <c:v>3523</c:v>
                </c:pt>
                <c:pt idx="3">
                  <c:v>3050</c:v>
                </c:pt>
                <c:pt idx="4">
                  <c:v>1539</c:v>
                </c:pt>
                <c:pt idx="5">
                  <c:v>1073</c:v>
                </c:pt>
                <c:pt idx="6">
                  <c:v>127</c:v>
                </c:pt>
                <c:pt idx="7">
                  <c:v>1287</c:v>
                </c:pt>
                <c:pt idx="8">
                  <c:v>1743</c:v>
                </c:pt>
                <c:pt idx="9">
                  <c:v>2078</c:v>
                </c:pt>
                <c:pt idx="10">
                  <c:v>1001</c:v>
                </c:pt>
                <c:pt idx="11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2C8-A2D8-AB69BD2E833D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202</c:v>
                </c:pt>
                <c:pt idx="1">
                  <c:v>1297</c:v>
                </c:pt>
                <c:pt idx="2">
                  <c:v>3695</c:v>
                </c:pt>
                <c:pt idx="3">
                  <c:v>2751</c:v>
                </c:pt>
                <c:pt idx="4">
                  <c:v>1454</c:v>
                </c:pt>
                <c:pt idx="5">
                  <c:v>1409</c:v>
                </c:pt>
                <c:pt idx="6">
                  <c:v>306</c:v>
                </c:pt>
                <c:pt idx="7">
                  <c:v>1151</c:v>
                </c:pt>
                <c:pt idx="8">
                  <c:v>1958</c:v>
                </c:pt>
                <c:pt idx="9">
                  <c:v>2070</c:v>
                </c:pt>
                <c:pt idx="10">
                  <c:v>1001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2C8-A2D8-AB69BD2E833D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9080388110704955E-3"/>
                  <c:y val="-0.1327040124187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1D-4B4A-8EEC-E14C8EDE6567}"/>
                </c:ext>
              </c:extLst>
            </c:dLbl>
            <c:dLbl>
              <c:idx val="1"/>
              <c:layout>
                <c:manualLayout>
                  <c:x val="-1.4724116433211485E-2"/>
                  <c:y val="-6.8425506403442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D-4B4A-8EEC-E14C8EDE6567}"/>
                </c:ext>
              </c:extLst>
            </c:dLbl>
            <c:dLbl>
              <c:idx val="2"/>
              <c:layout>
                <c:manualLayout>
                  <c:x val="3.2393056153065265E-2"/>
                  <c:y val="-9.9528009314097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6-4E6F-A734-03B7B935333D}"/>
                </c:ext>
              </c:extLst>
            </c:dLbl>
            <c:dLbl>
              <c:idx val="3"/>
              <c:layout>
                <c:manualLayout>
                  <c:x val="6.5767720068344568E-2"/>
                  <c:y val="-2.4882002328524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46-4E6F-A734-03B7B935333D}"/>
                </c:ext>
              </c:extLst>
            </c:dLbl>
            <c:dLbl>
              <c:idx val="4"/>
              <c:layout>
                <c:manualLayout>
                  <c:x val="3.3374663915279296E-2"/>
                  <c:y val="-0.16795351571753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D-4B4A-8EEC-E14C8EDE6567}"/>
                </c:ext>
              </c:extLst>
            </c:dLbl>
            <c:dLbl>
              <c:idx val="5"/>
              <c:layout>
                <c:manualLayout>
                  <c:x val="-9.8160776221417091E-4"/>
                  <c:y val="-9.1234008537922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D-4B4A-8EEC-E14C8EDE6567}"/>
                </c:ext>
              </c:extLst>
            </c:dLbl>
            <c:dLbl>
              <c:idx val="7"/>
              <c:layout>
                <c:manualLayout>
                  <c:x val="-1.1779293146569116E-2"/>
                  <c:y val="-0.17417401629967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2-4F65-A354-B4FA16CE731A}"/>
                </c:ext>
              </c:extLst>
            </c:dLbl>
            <c:dLbl>
              <c:idx val="8"/>
              <c:layout>
                <c:manualLayout>
                  <c:x val="-1.5705724195425583E-2"/>
                  <c:y val="-0.16173301513540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5-437F-8710-6B2A29C99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Måned!$F$9:$F$20</c:f>
              <c:numCache>
                <c:formatCode>#,##0</c:formatCode>
                <c:ptCount val="12"/>
                <c:pt idx="0">
                  <c:v>205</c:v>
                </c:pt>
                <c:pt idx="1">
                  <c:v>1161</c:v>
                </c:pt>
                <c:pt idx="2">
                  <c:v>2541</c:v>
                </c:pt>
                <c:pt idx="3">
                  <c:v>3145</c:v>
                </c:pt>
                <c:pt idx="4">
                  <c:v>1553</c:v>
                </c:pt>
                <c:pt idx="5">
                  <c:v>1075</c:v>
                </c:pt>
                <c:pt idx="6">
                  <c:v>561</c:v>
                </c:pt>
                <c:pt idx="7">
                  <c:v>992</c:v>
                </c:pt>
                <c:pt idx="8">
                  <c:v>1562</c:v>
                </c:pt>
                <c:pt idx="9">
                  <c:v>2602</c:v>
                </c:pt>
                <c:pt idx="10">
                  <c:v>953</c:v>
                </c:pt>
                <c:pt idx="1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0-4F22-AB8E-86767B530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40493144281347"/>
          <c:y val="0.10442130650430891"/>
          <c:w val="8.9635937912304245E-2"/>
          <c:h val="0.1590213013777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42.103620474406995</c:v>
                </c:pt>
                <c:pt idx="1">
                  <c:v>44.907099758113823</c:v>
                </c:pt>
                <c:pt idx="2">
                  <c:v>42.870275082964255</c:v>
                </c:pt>
                <c:pt idx="3">
                  <c:v>34.25079238732755</c:v>
                </c:pt>
                <c:pt idx="4">
                  <c:v>37.380393487749458</c:v>
                </c:pt>
                <c:pt idx="5">
                  <c:v>36.20695686649487</c:v>
                </c:pt>
                <c:pt idx="6">
                  <c:v>28.144447366114449</c:v>
                </c:pt>
                <c:pt idx="7">
                  <c:v>31.663899251719755</c:v>
                </c:pt>
                <c:pt idx="8">
                  <c:v>35.77595631644575</c:v>
                </c:pt>
                <c:pt idx="9">
                  <c:v>25.849198752361161</c:v>
                </c:pt>
                <c:pt idx="10">
                  <c:v>33.782991816145845</c:v>
                </c:pt>
                <c:pt idx="11">
                  <c:v>31.045601105481335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mnd'!$N$89:$N$100</c:f>
              <c:numCache>
                <c:formatCode>0.0</c:formatCode>
                <c:ptCount val="12"/>
                <c:pt idx="0">
                  <c:v>10.65</c:v>
                </c:pt>
                <c:pt idx="1">
                  <c:v>6.839878542510121</c:v>
                </c:pt>
                <c:pt idx="2">
                  <c:v>7.1367661212704485</c:v>
                </c:pt>
                <c:pt idx="3">
                  <c:v>7.0373399014778322</c:v>
                </c:pt>
                <c:pt idx="4">
                  <c:v>7.3023941068139955</c:v>
                </c:pt>
                <c:pt idx="5">
                  <c:v>8.6490250696378865</c:v>
                </c:pt>
                <c:pt idx="6">
                  <c:v>8.919444444444439</c:v>
                </c:pt>
                <c:pt idx="7">
                  <c:v>9.7890000000000015</c:v>
                </c:pt>
                <c:pt idx="8">
                  <c:v>11.169557195571953</c:v>
                </c:pt>
                <c:pt idx="9">
                  <c:v>10.045685997171152</c:v>
                </c:pt>
                <c:pt idx="10">
                  <c:v>9.8417682926829215</c:v>
                </c:pt>
                <c:pt idx="11">
                  <c:v>9.1081081081081088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mnd'!$D$89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mnd'!$V$89:$V$100</c:f>
              <c:numCache>
                <c:formatCode>0.00</c:formatCode>
                <c:ptCount val="12"/>
                <c:pt idx="0">
                  <c:v>4.8421052631578947</c:v>
                </c:pt>
                <c:pt idx="1">
                  <c:v>5.0182186234817809</c:v>
                </c:pt>
                <c:pt idx="2">
                  <c:v>5.5428296438883553</c:v>
                </c:pt>
                <c:pt idx="3">
                  <c:v>5.1783251231527103</c:v>
                </c:pt>
                <c:pt idx="4">
                  <c:v>4.8821362799263364</c:v>
                </c:pt>
                <c:pt idx="5">
                  <c:v>4.6350974930362119</c:v>
                </c:pt>
                <c:pt idx="6">
                  <c:v>4.5972222222222223</c:v>
                </c:pt>
                <c:pt idx="7">
                  <c:v>4.2199999999999989</c:v>
                </c:pt>
                <c:pt idx="8">
                  <c:v>4.4926199261992625</c:v>
                </c:pt>
                <c:pt idx="9">
                  <c:v>4.3804809052333802</c:v>
                </c:pt>
                <c:pt idx="10">
                  <c:v>4.7682926829268304</c:v>
                </c:pt>
                <c:pt idx="11">
                  <c:v>4.7837837837837842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mnd'!$I$104:$I$115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8.0456683625273921</c:v>
                </c:pt>
                <c:pt idx="4">
                  <c:v>9.1631550666025614</c:v>
                </c:pt>
                <c:pt idx="5">
                  <c:v>12.510932052193992</c:v>
                </c:pt>
                <c:pt idx="6">
                  <c:v>18.507318783416597</c:v>
                </c:pt>
                <c:pt idx="7">
                  <c:v>16.852478813102437</c:v>
                </c:pt>
                <c:pt idx="8">
                  <c:v>22.482374702305314</c:v>
                </c:pt>
                <c:pt idx="9">
                  <c:v>28.374684723703311</c:v>
                </c:pt>
                <c:pt idx="10">
                  <c:v>22.556878832911249</c:v>
                </c:pt>
                <c:pt idx="11">
                  <c:v>28.263473053892209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mnd'!$N$104:$N$115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7.9146226415094372</c:v>
                </c:pt>
                <c:pt idx="4">
                  <c:v>9.0000000000000018</c:v>
                </c:pt>
                <c:pt idx="5">
                  <c:v>9.9342592592592602</c:v>
                </c:pt>
                <c:pt idx="6">
                  <c:v>10.691139240506324</c:v>
                </c:pt>
                <c:pt idx="7">
                  <c:v>11.244604316546756</c:v>
                </c:pt>
                <c:pt idx="8">
                  <c:v>12.514473684210524</c:v>
                </c:pt>
                <c:pt idx="9">
                  <c:v>12.105900621118016</c:v>
                </c:pt>
                <c:pt idx="10">
                  <c:v>12.604678362573098</c:v>
                </c:pt>
                <c:pt idx="11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mnd'!$D$104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mnd'!$V$104:$V$115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5.5424528301886804</c:v>
                </c:pt>
                <c:pt idx="4">
                  <c:v>5.2592592592592595</c:v>
                </c:pt>
                <c:pt idx="5">
                  <c:v>5.1296296296296306</c:v>
                </c:pt>
                <c:pt idx="6">
                  <c:v>5.1392405063291129</c:v>
                </c:pt>
                <c:pt idx="7">
                  <c:v>4.9208633093525185</c:v>
                </c:pt>
                <c:pt idx="8">
                  <c:v>5.0559210526315779</c:v>
                </c:pt>
                <c:pt idx="9">
                  <c:v>5.1149068322981366</c:v>
                </c:pt>
                <c:pt idx="10">
                  <c:v>5.3040935672514626</c:v>
                </c:pt>
                <c:pt idx="11">
                  <c:v>5.1538461538461524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10.492093216812316</c:v>
                </c:pt>
                <c:pt idx="1">
                  <c:v>18.146779724090273</c:v>
                </c:pt>
                <c:pt idx="2">
                  <c:v>16.259264826613318</c:v>
                </c:pt>
                <c:pt idx="3">
                  <c:v>4.9935985653114177</c:v>
                </c:pt>
                <c:pt idx="4">
                  <c:v>11.246547319400062</c:v>
                </c:pt>
                <c:pt idx="5">
                  <c:v>4.7611273715265199</c:v>
                </c:pt>
                <c:pt idx="6">
                  <c:v>9.5144184415812063</c:v>
                </c:pt>
                <c:pt idx="7">
                  <c:v>7.3836068401871744</c:v>
                </c:pt>
                <c:pt idx="8">
                  <c:v>13.330220958887111</c:v>
                </c:pt>
                <c:pt idx="9">
                  <c:v>13.20539090621236</c:v>
                </c:pt>
                <c:pt idx="10">
                  <c:v>8.8463068003432639</c:v>
                </c:pt>
                <c:pt idx="11">
                  <c:v>15.840626439428828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mnd'!$N$119:$N$130</c:f>
              <c:numCache>
                <c:formatCode>0.0</c:formatCode>
                <c:ptCount val="12"/>
                <c:pt idx="0">
                  <c:v>11.205555555555556</c:v>
                </c:pt>
                <c:pt idx="1">
                  <c:v>6.9309644670050794</c:v>
                </c:pt>
                <c:pt idx="2">
                  <c:v>8.2958702064896741</c:v>
                </c:pt>
                <c:pt idx="3">
                  <c:v>8.0728682170542623</c:v>
                </c:pt>
                <c:pt idx="4">
                  <c:v>9.778688524590164</c:v>
                </c:pt>
                <c:pt idx="5">
                  <c:v>10.744736842105262</c:v>
                </c:pt>
                <c:pt idx="6">
                  <c:v>12.770588235294118</c:v>
                </c:pt>
                <c:pt idx="7">
                  <c:v>12.681481481481478</c:v>
                </c:pt>
                <c:pt idx="8">
                  <c:v>13.58855421686747</c:v>
                </c:pt>
                <c:pt idx="9">
                  <c:v>14.398015873015879</c:v>
                </c:pt>
                <c:pt idx="10">
                  <c:v>15.369090909090902</c:v>
                </c:pt>
                <c:pt idx="11">
                  <c:v>13.756000000000002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mnd'!$D$119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mnd'!$V$119:$V$130</c:f>
              <c:numCache>
                <c:formatCode>0.00</c:formatCode>
                <c:ptCount val="12"/>
                <c:pt idx="0">
                  <c:v>5.6111111111111116</c:v>
                </c:pt>
                <c:pt idx="1">
                  <c:v>5.680203045685281</c:v>
                </c:pt>
                <c:pt idx="2">
                  <c:v>5.6991150442477885</c:v>
                </c:pt>
                <c:pt idx="3">
                  <c:v>5.6666666666666679</c:v>
                </c:pt>
                <c:pt idx="4">
                  <c:v>5.360655737704918</c:v>
                </c:pt>
                <c:pt idx="5">
                  <c:v>5.2368421052631557</c:v>
                </c:pt>
                <c:pt idx="6">
                  <c:v>5.5</c:v>
                </c:pt>
                <c:pt idx="7">
                  <c:v>5.2962962962962967</c:v>
                </c:pt>
                <c:pt idx="8">
                  <c:v>5.6686746987951802</c:v>
                </c:pt>
                <c:pt idx="9">
                  <c:v>6</c:v>
                </c:pt>
                <c:pt idx="10">
                  <c:v>5.8909090909090898</c:v>
                </c:pt>
                <c:pt idx="11">
                  <c:v>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mnd'!$I$134:$I$145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0.39847132780620192</c:v>
                </c:pt>
                <c:pt idx="4">
                  <c:v>0.95968023228409571</c:v>
                </c:pt>
                <c:pt idx="5">
                  <c:v>0.17841109180591677</c:v>
                </c:pt>
                <c:pt idx="6">
                  <c:v>1.8099745814707688</c:v>
                </c:pt>
                <c:pt idx="7">
                  <c:v>1.02322472128178</c:v>
                </c:pt>
                <c:pt idx="8">
                  <c:v>1.0743601411205732</c:v>
                </c:pt>
                <c:pt idx="9">
                  <c:v>2.9549532499390367</c:v>
                </c:pt>
                <c:pt idx="10">
                  <c:v>2.1275927747661023</c:v>
                </c:pt>
                <c:pt idx="11">
                  <c:v>3.0815292491939199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6061045291479"/>
          <c:y val="0.15738060263371106"/>
          <c:w val="0.89018617967194302"/>
          <c:h val="0.719690193660972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Måned!$Y$22:$Y$33</c:f>
              <c:numCache>
                <c:formatCode>0.00</c:formatCode>
                <c:ptCount val="12"/>
                <c:pt idx="0">
                  <c:v>4.6584158415841586</c:v>
                </c:pt>
                <c:pt idx="1">
                  <c:v>4.7818041634541251</c:v>
                </c:pt>
                <c:pt idx="2">
                  <c:v>4.759675236806495</c:v>
                </c:pt>
                <c:pt idx="3">
                  <c:v>4.6175936023264246</c:v>
                </c:pt>
                <c:pt idx="4">
                  <c:v>4.5398899587345261</c:v>
                </c:pt>
                <c:pt idx="5">
                  <c:v>4.2256919801277508</c:v>
                </c:pt>
                <c:pt idx="6">
                  <c:v>4.2189542483660132</c:v>
                </c:pt>
                <c:pt idx="7">
                  <c:v>3.3119026933101643</c:v>
                </c:pt>
                <c:pt idx="8">
                  <c:v>3.8866189989785496</c:v>
                </c:pt>
                <c:pt idx="9">
                  <c:v>4.3826086956521744</c:v>
                </c:pt>
                <c:pt idx="10">
                  <c:v>4.5304695304695315</c:v>
                </c:pt>
                <c:pt idx="11">
                  <c:v>4.2085106382978736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9-48E3-BA73-22A4F1D37C9B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509790366877482E-2"/>
                  <c:y val="-5.773321127812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0-43FB-8D6B-08E953076E24}"/>
                </c:ext>
              </c:extLst>
            </c:dLbl>
            <c:dLbl>
              <c:idx val="1"/>
              <c:layout>
                <c:manualLayout>
                  <c:x val="-2.7598449561117046E-2"/>
                  <c:y val="4.062707460312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0-43FB-8D6B-08E953076E24}"/>
                </c:ext>
              </c:extLst>
            </c:dLbl>
            <c:dLbl>
              <c:idx val="2"/>
              <c:layout>
                <c:manualLayout>
                  <c:x val="-3.8842262345275838E-2"/>
                  <c:y val="-4.2765341687503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0-43FB-8D6B-08E953076E24}"/>
                </c:ext>
              </c:extLst>
            </c:dLbl>
            <c:dLbl>
              <c:idx val="3"/>
              <c:layout>
                <c:manualLayout>
                  <c:x val="-8.1773183884791996E-3"/>
                  <c:y val="-7.0562813784380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18-444A-89C1-67D211D112E8}"/>
                </c:ext>
              </c:extLst>
            </c:dLbl>
            <c:dLbl>
              <c:idx val="4"/>
              <c:layout>
                <c:manualLayout>
                  <c:x val="-2.1465460769757701E-2"/>
                  <c:y val="7.6977615037506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2-4895-A9F4-EC3D7BC59556}"/>
                </c:ext>
              </c:extLst>
            </c:dLbl>
            <c:dLbl>
              <c:idx val="5"/>
              <c:layout>
                <c:manualLayout>
                  <c:x val="-5.1108239927994525E-3"/>
                  <c:y val="-4.7041883776577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3-4988-A88B-7A8A900EB6B0}"/>
                </c:ext>
              </c:extLst>
            </c:dLbl>
            <c:dLbl>
              <c:idx val="6"/>
              <c:layout>
                <c:manualLayout>
                  <c:x val="-3.27092735539165E-2"/>
                  <c:y val="6.4148023331696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B-4D17-A69C-CB8C7F0C6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Måned!$Y$9:$Y$20</c:f>
              <c:numCache>
                <c:formatCode>0.00</c:formatCode>
                <c:ptCount val="12"/>
                <c:pt idx="0">
                  <c:v>4.7121951219512193</c:v>
                </c:pt>
                <c:pt idx="1">
                  <c:v>4.73557278208441</c:v>
                </c:pt>
                <c:pt idx="2">
                  <c:v>5.1176702085792991</c:v>
                </c:pt>
                <c:pt idx="3">
                  <c:v>4.574880763116056</c:v>
                </c:pt>
                <c:pt idx="4">
                  <c:v>4.4925949774629759</c:v>
                </c:pt>
                <c:pt idx="5">
                  <c:v>4</c:v>
                </c:pt>
                <c:pt idx="6">
                  <c:v>3.9269162210338679</c:v>
                </c:pt>
                <c:pt idx="7">
                  <c:v>3.71875</c:v>
                </c:pt>
                <c:pt idx="8">
                  <c:v>4.3380281690140849</c:v>
                </c:pt>
                <c:pt idx="9">
                  <c:v>4.3451191391237529</c:v>
                </c:pt>
                <c:pt idx="10">
                  <c:v>4.3200419727177355</c:v>
                </c:pt>
                <c:pt idx="11">
                  <c:v>4.5377358490566015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9-48E3-BA73-22A4F1D3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ax val="5.4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233018470902E-2"/>
              <c:y val="0.281665199106278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47414031714961"/>
          <c:y val="0.28359280727361014"/>
          <c:w val="0.11942394011369853"/>
          <c:h val="0.11496468744512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mnd'!$N$134:$N$145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8.31</c:v>
                </c:pt>
                <c:pt idx="4">
                  <c:v>12.725</c:v>
                </c:pt>
                <c:pt idx="5">
                  <c:v>15.3</c:v>
                </c:pt>
                <c:pt idx="6">
                  <c:v>11.799999999999997</c:v>
                </c:pt>
                <c:pt idx="7">
                  <c:v>13.55714285714286</c:v>
                </c:pt>
                <c:pt idx="8">
                  <c:v>16.527272727272731</c:v>
                </c:pt>
                <c:pt idx="9">
                  <c:v>16.569387755102042</c:v>
                </c:pt>
                <c:pt idx="10">
                  <c:v>18.481818181818181</c:v>
                </c:pt>
                <c:pt idx="11">
                  <c:v>16.725000000000001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mnd'!$D$134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mnd'!$V$134:$V$145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5.0999999999999996</c:v>
                </c:pt>
                <c:pt idx="4">
                  <c:v>6.875</c:v>
                </c:pt>
                <c:pt idx="5">
                  <c:v>5</c:v>
                </c:pt>
                <c:pt idx="6">
                  <c:v>5.7142857142857153</c:v>
                </c:pt>
                <c:pt idx="7">
                  <c:v>5.4285714285714306</c:v>
                </c:pt>
                <c:pt idx="8">
                  <c:v>7.1818181818181808</c:v>
                </c:pt>
                <c:pt idx="9">
                  <c:v>6.4897959183673484</c:v>
                </c:pt>
                <c:pt idx="10">
                  <c:v>7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mnd'!$I$149:$I$160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0.13178344965340361</c:v>
                </c:pt>
                <c:pt idx="9">
                  <c:v>0.3188248610600562</c:v>
                </c:pt>
                <c:pt idx="10">
                  <c:v>0.45105385436507123</c:v>
                </c:pt>
                <c:pt idx="11">
                  <c:v>1.0087517273146012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mnd'!$N$149:$N$160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22.3</c:v>
                </c:pt>
                <c:pt idx="9">
                  <c:v>21.9</c:v>
                </c:pt>
                <c:pt idx="10">
                  <c:v>21.55</c:v>
                </c:pt>
                <c:pt idx="11">
                  <c:v>21.900000000000006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mnd'!$D$149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mnd'!$V$149:$V$160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5.5</c:v>
                </c:pt>
                <c:pt idx="10">
                  <c:v>7.5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</c:v>
                </c:pt>
                <c:pt idx="1">
                  <c:v>0.27245421440153106</c:v>
                </c:pt>
                <c:pt idx="2">
                  <c:v>0</c:v>
                </c:pt>
                <c:pt idx="3">
                  <c:v>0.22393033704632523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0.11464569162672777</c:v>
                </c:pt>
                <c:pt idx="9">
                  <c:v>4.1854861897153497E-2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mnd'!$N$164:$N$175</c:f>
              <c:numCache>
                <c:formatCode>0.0</c:formatCode>
                <c:ptCount val="12"/>
                <c:pt idx="0">
                  <c:v>0</c:v>
                </c:pt>
                <c:pt idx="1">
                  <c:v>6.8333333333333313</c:v>
                </c:pt>
                <c:pt idx="2">
                  <c:v>0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19.400000000000006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mnd'!$D$164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mnd'!$V$164:$V$175</c:f>
              <c:numCache>
                <c:formatCode>0.00</c:formatCode>
                <c:ptCount val="12"/>
                <c:pt idx="0">
                  <c:v>0</c:v>
                </c:pt>
                <c:pt idx="1">
                  <c:v>5.3333333333333321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mnd'!$H$179:$H$190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B-4436-AC8F-5799C5B7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7352"/>
        <c:axId val="234107744"/>
      </c:barChart>
      <c:catAx>
        <c:axId val="234107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7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mnd'!$I$179:$I$190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557269302839464E-2"/>
          <c:y val="0.14895660022834645"/>
          <c:w val="0.89438957850366618"/>
          <c:h val="0.72811449359415459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Måned!$Y$22:$Y$33</c:f>
              <c:numCache>
                <c:formatCode>0.00</c:formatCode>
                <c:ptCount val="12"/>
                <c:pt idx="0">
                  <c:v>4.6584158415841586</c:v>
                </c:pt>
                <c:pt idx="1">
                  <c:v>4.7818041634541251</c:v>
                </c:pt>
                <c:pt idx="2">
                  <c:v>4.759675236806495</c:v>
                </c:pt>
                <c:pt idx="3">
                  <c:v>4.6175936023264246</c:v>
                </c:pt>
                <c:pt idx="4">
                  <c:v>4.5398899587345261</c:v>
                </c:pt>
                <c:pt idx="5">
                  <c:v>4.2256919801277508</c:v>
                </c:pt>
                <c:pt idx="6">
                  <c:v>4.2189542483660132</c:v>
                </c:pt>
                <c:pt idx="7">
                  <c:v>3.3119026933101643</c:v>
                </c:pt>
                <c:pt idx="8">
                  <c:v>3.8866189989785496</c:v>
                </c:pt>
                <c:pt idx="9">
                  <c:v>4.3826086956521744</c:v>
                </c:pt>
                <c:pt idx="10">
                  <c:v>4.5304695304695315</c:v>
                </c:pt>
                <c:pt idx="11">
                  <c:v>4.2085106382978736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C-4086-BE47-D1F3810C3A87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741726388101656E-2"/>
                  <c:y val="-4.2109926138526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8-4808-967F-85815E85E34F}"/>
                </c:ext>
              </c:extLst>
            </c:dLbl>
            <c:dLbl>
              <c:idx val="1"/>
              <c:layout>
                <c:manualLayout>
                  <c:x val="-3.1851611778931532E-2"/>
                  <c:y val="4.632091875237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8-4808-967F-85815E85E34F}"/>
                </c:ext>
              </c:extLst>
            </c:dLbl>
            <c:dLbl>
              <c:idx val="3"/>
              <c:layout>
                <c:manualLayout>
                  <c:x val="-6.1648280862448878E-3"/>
                  <c:y val="-5.0531911366231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8-4808-967F-85815E85E34F}"/>
                </c:ext>
              </c:extLst>
            </c:dLbl>
            <c:dLbl>
              <c:idx val="4"/>
              <c:layout>
                <c:manualLayout>
                  <c:x val="-4.0071382560591277E-2"/>
                  <c:y val="4.0004429831600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48-4E17-A975-D31A71C538F3}"/>
                </c:ext>
              </c:extLst>
            </c:dLbl>
            <c:dLbl>
              <c:idx val="5"/>
              <c:layout>
                <c:manualLayout>
                  <c:x val="-3.2879083126639001E-2"/>
                  <c:y val="8.0008846398764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F-4975-817F-FCF4C28A027F}"/>
                </c:ext>
              </c:extLst>
            </c:dLbl>
            <c:dLbl>
              <c:idx val="6"/>
              <c:layout>
                <c:manualLayout>
                  <c:x val="-4.726368199454356E-2"/>
                  <c:y val="4.842640703083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6-4BEB-A2A9-157E17D0AA69}"/>
                </c:ext>
              </c:extLst>
            </c:dLbl>
            <c:dLbl>
              <c:idx val="7"/>
              <c:layout>
                <c:manualLayout>
                  <c:x val="-2.5686783692686795E-2"/>
                  <c:y val="-0.10106380597738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AE-43F9-A51B-7319AC3C02C1}"/>
                </c:ext>
              </c:extLst>
            </c:dLbl>
            <c:dLbl>
              <c:idx val="8"/>
              <c:layout>
                <c:manualLayout>
                  <c:x val="-3.2879083126639001E-2"/>
                  <c:y val="-7.7903363356273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A-40BF-9E1E-3F11E5CA2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Måned!$Y$9:$Y$20</c:f>
              <c:numCache>
                <c:formatCode>0.00</c:formatCode>
                <c:ptCount val="12"/>
                <c:pt idx="0">
                  <c:v>4.7121951219512193</c:v>
                </c:pt>
                <c:pt idx="1">
                  <c:v>4.73557278208441</c:v>
                </c:pt>
                <c:pt idx="2">
                  <c:v>5.1176702085792991</c:v>
                </c:pt>
                <c:pt idx="3">
                  <c:v>4.574880763116056</c:v>
                </c:pt>
                <c:pt idx="4">
                  <c:v>4.4925949774629759</c:v>
                </c:pt>
                <c:pt idx="5">
                  <c:v>4</c:v>
                </c:pt>
                <c:pt idx="6">
                  <c:v>3.9269162210338679</c:v>
                </c:pt>
                <c:pt idx="7">
                  <c:v>3.71875</c:v>
                </c:pt>
                <c:pt idx="8">
                  <c:v>4.3380281690140849</c:v>
                </c:pt>
                <c:pt idx="9">
                  <c:v>4.3451191391237529</c:v>
                </c:pt>
                <c:pt idx="10">
                  <c:v>4.3200419727177355</c:v>
                </c:pt>
                <c:pt idx="11">
                  <c:v>4.5377358490566015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C-4086-BE47-D1F3810C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24039237431803"/>
          <c:y val="0.57059364385480227"/>
          <c:w val="9.0573967416679044E-2"/>
          <c:h val="0.133939738374676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mnd'!$N$179:$N$190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mnd'!$I$194:$I$205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mnd'!$D$194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mnd'!$N$194:$N$205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mnd'!$D$179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mnd'!$V$179:$V$190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mnd'!$H$209:$H$220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3-4E51-A875-7D2AD35E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4776"/>
        <c:axId val="388025168"/>
      </c:barChart>
      <c:catAx>
        <c:axId val="388024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4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mnd'!$I$209:$I$220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mnd'!$N$209:$N$220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mnd'!$D$209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mnd'!$V$209:$V$220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mnd'!$I$224:$I$235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95607280743793E-2"/>
          <c:y val="0.14518027033138844"/>
          <c:w val="0.86184381996030202"/>
          <c:h val="0.7382943493642325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5.3019801980198036</c:v>
                </c:pt>
                <c:pt idx="1">
                  <c:v>5.441788743253662</c:v>
                </c:pt>
                <c:pt idx="2">
                  <c:v>5.3312584573748287</c:v>
                </c:pt>
                <c:pt idx="3">
                  <c:v>5.3845874227553612</c:v>
                </c:pt>
                <c:pt idx="4">
                  <c:v>5.5006877579092173</c:v>
                </c:pt>
                <c:pt idx="5">
                  <c:v>5.1383960255500387</c:v>
                </c:pt>
                <c:pt idx="6">
                  <c:v>4.8202614379084956</c:v>
                </c:pt>
                <c:pt idx="7">
                  <c:v>4.7002606429192006</c:v>
                </c:pt>
                <c:pt idx="8">
                  <c:v>5.2185903983656781</c:v>
                </c:pt>
                <c:pt idx="9">
                  <c:v>5.5294685990338177</c:v>
                </c:pt>
                <c:pt idx="10">
                  <c:v>5.6393606393606399</c:v>
                </c:pt>
                <c:pt idx="11">
                  <c:v>5.2723404255319153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7-4E9B-8628-63D4C9D10EBE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7956989247311829E-2"/>
                  <c:y val="-5.7966104789328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3-41F6-82CB-36610CC8F3E1}"/>
                </c:ext>
              </c:extLst>
            </c:dLbl>
            <c:dLbl>
              <c:idx val="2"/>
              <c:layout>
                <c:manualLayout>
                  <c:x val="-1.8279569892473157E-2"/>
                  <c:y val="-4.293785539950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3-41F6-82CB-36610CC8F3E1}"/>
                </c:ext>
              </c:extLst>
            </c:dLbl>
            <c:dLbl>
              <c:idx val="3"/>
              <c:layout>
                <c:manualLayout>
                  <c:x val="-3.2258064516129031E-2"/>
                  <c:y val="8.3728818029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7-4173-8374-A3098D2DDBEE}"/>
                </c:ext>
              </c:extLst>
            </c:dLbl>
            <c:dLbl>
              <c:idx val="4"/>
              <c:layout>
                <c:manualLayout>
                  <c:x val="-2.903225806451613E-2"/>
                  <c:y val="0.10305085295880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47-429F-8481-78044D1B4B99}"/>
                </c:ext>
              </c:extLst>
            </c:dLbl>
            <c:dLbl>
              <c:idx val="5"/>
              <c:layout>
                <c:manualLayout>
                  <c:x val="-1.935483870967742E-2"/>
                  <c:y val="-9.4463281878906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E-413B-AF4F-DD798EB67482}"/>
                </c:ext>
              </c:extLst>
            </c:dLbl>
            <c:dLbl>
              <c:idx val="6"/>
              <c:layout>
                <c:manualLayout>
                  <c:x val="-8.6021505376344867E-3"/>
                  <c:y val="-4.5084748169478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6-4703-A9A3-C452304D3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5.3219512195121954</c:v>
                </c:pt>
                <c:pt idx="1">
                  <c:v>5.7614125753660641</c:v>
                </c:pt>
                <c:pt idx="2">
                  <c:v>5.6469893742621009</c:v>
                </c:pt>
                <c:pt idx="3">
                  <c:v>5.2864864864864876</c:v>
                </c:pt>
                <c:pt idx="4">
                  <c:v>5.3863490019317437</c:v>
                </c:pt>
                <c:pt idx="5">
                  <c:v>5.2167441860465118</c:v>
                </c:pt>
                <c:pt idx="6">
                  <c:v>5.2085561497326198</c:v>
                </c:pt>
                <c:pt idx="7">
                  <c:v>5.3377016129032251</c:v>
                </c:pt>
                <c:pt idx="8">
                  <c:v>5.7944942381562115</c:v>
                </c:pt>
                <c:pt idx="9">
                  <c:v>5.8604919292851632</c:v>
                </c:pt>
                <c:pt idx="10">
                  <c:v>5.5498426023085008</c:v>
                </c:pt>
                <c:pt idx="11">
                  <c:v>5.9292452830188687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7-4E9B-8628-63D4C9D10EBE}"/>
            </c:ext>
          </c:extLst>
        </c:ser>
        <c:ser>
          <c:idx val="0"/>
          <c:order val="2"/>
          <c:tx>
            <c:strRef>
              <c:f>RNR!$H$2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Måned!$AX$9:$AX$20</c:f>
              <c:numCache>
                <c:formatCode>0.00</c:formatCode>
                <c:ptCount val="12"/>
                <c:pt idx="0">
                  <c:v>5.5422654268808085</c:v>
                </c:pt>
                <c:pt idx="1">
                  <c:v>5.5422654268808085</c:v>
                </c:pt>
                <c:pt idx="2">
                  <c:v>5.5422654268808085</c:v>
                </c:pt>
                <c:pt idx="3">
                  <c:v>5.5422654268808085</c:v>
                </c:pt>
                <c:pt idx="4">
                  <c:v>5.5422654268808085</c:v>
                </c:pt>
                <c:pt idx="5">
                  <c:v>5.5422654268808085</c:v>
                </c:pt>
                <c:pt idx="6">
                  <c:v>5.5422654268808085</c:v>
                </c:pt>
                <c:pt idx="7">
                  <c:v>5.5422654268808085</c:v>
                </c:pt>
                <c:pt idx="8">
                  <c:v>5.5422654268808085</c:v>
                </c:pt>
                <c:pt idx="9">
                  <c:v>5.5422654268808085</c:v>
                </c:pt>
                <c:pt idx="10">
                  <c:v>5.5422654268808085</c:v>
                </c:pt>
                <c:pt idx="11">
                  <c:v>5.5422654268808085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9-4BEA-A663-697E7E13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55077249747E-2"/>
              <c:y val="0.346228462969817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9523325713329"/>
          <c:y val="0.18443381028162162"/>
          <c:w val="0.18815621031242064"/>
          <c:h val="0.1530347399874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mnd'!$N$224:$N$235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mnd'!$V$224:$V$235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mnd'!$H$256:$H$267</c:f>
              <c:numCache>
                <c:formatCode>#,##0</c:formatCode>
                <c:ptCount val="12"/>
                <c:pt idx="0">
                  <c:v>4</c:v>
                </c:pt>
                <c:pt idx="1">
                  <c:v>30</c:v>
                </c:pt>
                <c:pt idx="2">
                  <c:v>78</c:v>
                </c:pt>
                <c:pt idx="3">
                  <c:v>46</c:v>
                </c:pt>
                <c:pt idx="4">
                  <c:v>59</c:v>
                </c:pt>
                <c:pt idx="5">
                  <c:v>68</c:v>
                </c:pt>
                <c:pt idx="6">
                  <c:v>22</c:v>
                </c:pt>
                <c:pt idx="7">
                  <c:v>80</c:v>
                </c:pt>
                <c:pt idx="8">
                  <c:v>84</c:v>
                </c:pt>
                <c:pt idx="9">
                  <c:v>60</c:v>
                </c:pt>
                <c:pt idx="10">
                  <c:v>14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A-4EB8-ACBC-1F18CBDF272F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mnd'!$H$29:$H$40</c:f>
              <c:numCache>
                <c:formatCode>#,##0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58</c:v>
                </c:pt>
                <c:pt idx="4">
                  <c:v>58</c:v>
                </c:pt>
                <c:pt idx="5">
                  <c:v>24</c:v>
                </c:pt>
                <c:pt idx="6">
                  <c:v>27</c:v>
                </c:pt>
                <c:pt idx="7">
                  <c:v>15</c:v>
                </c:pt>
                <c:pt idx="8">
                  <c:v>10</c:v>
                </c:pt>
                <c:pt idx="9">
                  <c:v>14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A-4EB8-ACBC-1F18CBDF2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20</c:v>
                </c:pt>
                <c:pt idx="3">
                  <c:v>6</c:v>
                </c:pt>
                <c:pt idx="4">
                  <c:v>12</c:v>
                </c:pt>
                <c:pt idx="5">
                  <c:v>10</c:v>
                </c:pt>
                <c:pt idx="6">
                  <c:v>0</c:v>
                </c:pt>
                <c:pt idx="7">
                  <c:v>26</c:v>
                </c:pt>
                <c:pt idx="8">
                  <c:v>27</c:v>
                </c:pt>
                <c:pt idx="9">
                  <c:v>12</c:v>
                </c:pt>
                <c:pt idx="10">
                  <c:v>10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3-48BD-BE22-BEADACBA1990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mnd'!$H$14:$H$25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19</c:v>
                </c:pt>
                <c:pt idx="5">
                  <c:v>8</c:v>
                </c:pt>
                <c:pt idx="6">
                  <c:v>5</c:v>
                </c:pt>
                <c:pt idx="7">
                  <c:v>0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3-48BD-BE22-BEADACBA1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mnd'!$H$271:$H$282</c:f>
              <c:numCache>
                <c:formatCode>#,##0</c:formatCode>
                <c:ptCount val="12"/>
                <c:pt idx="0">
                  <c:v>4</c:v>
                </c:pt>
                <c:pt idx="1">
                  <c:v>60</c:v>
                </c:pt>
                <c:pt idx="2">
                  <c:v>158</c:v>
                </c:pt>
                <c:pt idx="3">
                  <c:v>100</c:v>
                </c:pt>
                <c:pt idx="4">
                  <c:v>68</c:v>
                </c:pt>
                <c:pt idx="5">
                  <c:v>113</c:v>
                </c:pt>
                <c:pt idx="6">
                  <c:v>54</c:v>
                </c:pt>
                <c:pt idx="7">
                  <c:v>126</c:v>
                </c:pt>
                <c:pt idx="8">
                  <c:v>136</c:v>
                </c:pt>
                <c:pt idx="9">
                  <c:v>119</c:v>
                </c:pt>
                <c:pt idx="10">
                  <c:v>34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5-4C19-936B-EAF944043B39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mnd'!$H$44:$H$55</c:f>
              <c:numCache>
                <c:formatCode>#,##0</c:formatCode>
                <c:ptCount val="12"/>
                <c:pt idx="0">
                  <c:v>5</c:v>
                </c:pt>
                <c:pt idx="1">
                  <c:v>17</c:v>
                </c:pt>
                <c:pt idx="2">
                  <c:v>39</c:v>
                </c:pt>
                <c:pt idx="3">
                  <c:v>147</c:v>
                </c:pt>
                <c:pt idx="4">
                  <c:v>74</c:v>
                </c:pt>
                <c:pt idx="5">
                  <c:v>79</c:v>
                </c:pt>
                <c:pt idx="6">
                  <c:v>61</c:v>
                </c:pt>
                <c:pt idx="7">
                  <c:v>74</c:v>
                </c:pt>
                <c:pt idx="8">
                  <c:v>74</c:v>
                </c:pt>
                <c:pt idx="9">
                  <c:v>105</c:v>
                </c:pt>
                <c:pt idx="10">
                  <c:v>65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5-4C19-936B-EAF944043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mnd'!$H$286:$H$297</c:f>
              <c:numCache>
                <c:formatCode>#,##0</c:formatCode>
                <c:ptCount val="12"/>
                <c:pt idx="0">
                  <c:v>48</c:v>
                </c:pt>
                <c:pt idx="1">
                  <c:v>115</c:v>
                </c:pt>
                <c:pt idx="2">
                  <c:v>476</c:v>
                </c:pt>
                <c:pt idx="3">
                  <c:v>361</c:v>
                </c:pt>
                <c:pt idx="4">
                  <c:v>113</c:v>
                </c:pt>
                <c:pt idx="5">
                  <c:v>156</c:v>
                </c:pt>
                <c:pt idx="6">
                  <c:v>38</c:v>
                </c:pt>
                <c:pt idx="7">
                  <c:v>174</c:v>
                </c:pt>
                <c:pt idx="8">
                  <c:v>233</c:v>
                </c:pt>
                <c:pt idx="9">
                  <c:v>223</c:v>
                </c:pt>
                <c:pt idx="10">
                  <c:v>92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5-4A7E-B43E-B902AEFB7948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mnd'!$H$59:$H$70</c:f>
              <c:numCache>
                <c:formatCode>#,##0</c:formatCode>
                <c:ptCount val="12"/>
                <c:pt idx="0">
                  <c:v>17</c:v>
                </c:pt>
                <c:pt idx="1">
                  <c:v>88</c:v>
                </c:pt>
                <c:pt idx="2">
                  <c:v>176</c:v>
                </c:pt>
                <c:pt idx="3">
                  <c:v>433</c:v>
                </c:pt>
                <c:pt idx="4">
                  <c:v>139</c:v>
                </c:pt>
                <c:pt idx="5">
                  <c:v>173</c:v>
                </c:pt>
                <c:pt idx="6">
                  <c:v>87</c:v>
                </c:pt>
                <c:pt idx="7">
                  <c:v>205</c:v>
                </c:pt>
                <c:pt idx="8">
                  <c:v>165</c:v>
                </c:pt>
                <c:pt idx="9">
                  <c:v>408</c:v>
                </c:pt>
                <c:pt idx="10">
                  <c:v>143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5-4A7E-B43E-B902AEFB7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21195741015228"/>
          <c:y val="0.11842917193737194"/>
          <c:w val="0.8407882097313063"/>
          <c:h val="0.70594721307394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mnd'!$H$301:$H$312</c:f>
              <c:numCache>
                <c:formatCode>#,##0</c:formatCode>
                <c:ptCount val="12"/>
                <c:pt idx="0">
                  <c:v>78</c:v>
                </c:pt>
                <c:pt idx="1">
                  <c:v>490</c:v>
                </c:pt>
                <c:pt idx="2">
                  <c:v>1428</c:v>
                </c:pt>
                <c:pt idx="3">
                  <c:v>1045</c:v>
                </c:pt>
                <c:pt idx="4">
                  <c:v>482</c:v>
                </c:pt>
                <c:pt idx="5">
                  <c:v>471</c:v>
                </c:pt>
                <c:pt idx="6">
                  <c:v>91</c:v>
                </c:pt>
                <c:pt idx="7">
                  <c:v>417</c:v>
                </c:pt>
                <c:pt idx="8">
                  <c:v>709</c:v>
                </c:pt>
                <c:pt idx="9">
                  <c:v>617</c:v>
                </c:pt>
                <c:pt idx="10">
                  <c:v>304</c:v>
                </c:pt>
                <c:pt idx="11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E-43C6-A631-702728148F1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mnd'!$H$74:$H$85</c:f>
              <c:numCache>
                <c:formatCode>#,##0</c:formatCode>
                <c:ptCount val="12"/>
                <c:pt idx="0">
                  <c:v>80</c:v>
                </c:pt>
                <c:pt idx="1">
                  <c:v>340</c:v>
                </c:pt>
                <c:pt idx="2">
                  <c:v>913</c:v>
                </c:pt>
                <c:pt idx="3">
                  <c:v>1121</c:v>
                </c:pt>
                <c:pt idx="4">
                  <c:v>478</c:v>
                </c:pt>
                <c:pt idx="5">
                  <c:v>280</c:v>
                </c:pt>
                <c:pt idx="6">
                  <c:v>116</c:v>
                </c:pt>
                <c:pt idx="7">
                  <c:v>191</c:v>
                </c:pt>
                <c:pt idx="8">
                  <c:v>263</c:v>
                </c:pt>
                <c:pt idx="9">
                  <c:v>403</c:v>
                </c:pt>
                <c:pt idx="10">
                  <c:v>156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E-43C6-A631-70272814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986069049061181E-2"/>
          <c:y val="0.12078830081999921"/>
          <c:w val="0.84301403189985868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mnd'!$H$316:$H$327</c:f>
              <c:numCache>
                <c:formatCode>#,##0</c:formatCode>
                <c:ptCount val="12"/>
                <c:pt idx="0">
                  <c:v>51</c:v>
                </c:pt>
                <c:pt idx="1">
                  <c:v>445</c:v>
                </c:pt>
                <c:pt idx="2">
                  <c:v>1175</c:v>
                </c:pt>
                <c:pt idx="3">
                  <c:v>899</c:v>
                </c:pt>
                <c:pt idx="4">
                  <c:v>479</c:v>
                </c:pt>
                <c:pt idx="5">
                  <c:v>476</c:v>
                </c:pt>
                <c:pt idx="6">
                  <c:v>73</c:v>
                </c:pt>
                <c:pt idx="7">
                  <c:v>281</c:v>
                </c:pt>
                <c:pt idx="8">
                  <c:v>519</c:v>
                </c:pt>
                <c:pt idx="9">
                  <c:v>702</c:v>
                </c:pt>
                <c:pt idx="10">
                  <c:v>387</c:v>
                </c:pt>
                <c:pt idx="1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4-44DD-8DAB-6060D6253687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mnd'!$H$89:$H$100</c:f>
              <c:numCache>
                <c:formatCode>#,##0</c:formatCode>
                <c:ptCount val="12"/>
                <c:pt idx="0">
                  <c:v>76</c:v>
                </c:pt>
                <c:pt idx="1">
                  <c:v>494</c:v>
                </c:pt>
                <c:pt idx="2">
                  <c:v>1039</c:v>
                </c:pt>
                <c:pt idx="3">
                  <c:v>1015</c:v>
                </c:pt>
                <c:pt idx="4">
                  <c:v>543</c:v>
                </c:pt>
                <c:pt idx="5">
                  <c:v>359</c:v>
                </c:pt>
                <c:pt idx="6">
                  <c:v>144</c:v>
                </c:pt>
                <c:pt idx="7">
                  <c:v>300</c:v>
                </c:pt>
                <c:pt idx="8">
                  <c:v>542</c:v>
                </c:pt>
                <c:pt idx="9">
                  <c:v>707</c:v>
                </c:pt>
                <c:pt idx="10">
                  <c:v>328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4-44DD-8DAB-6060D625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mnd'!$H$346:$H$357</c:f>
              <c:numCache>
                <c:formatCode>#,##0</c:formatCode>
                <c:ptCount val="12"/>
                <c:pt idx="0">
                  <c:v>8</c:v>
                </c:pt>
                <c:pt idx="1">
                  <c:v>153</c:v>
                </c:pt>
                <c:pt idx="2">
                  <c:v>335</c:v>
                </c:pt>
                <c:pt idx="3">
                  <c:v>294</c:v>
                </c:pt>
                <c:pt idx="4">
                  <c:v>241</c:v>
                </c:pt>
                <c:pt idx="5">
                  <c:v>115</c:v>
                </c:pt>
                <c:pt idx="6">
                  <c:v>28</c:v>
                </c:pt>
                <c:pt idx="7">
                  <c:v>46</c:v>
                </c:pt>
                <c:pt idx="8">
                  <c:v>242</c:v>
                </c:pt>
                <c:pt idx="9">
                  <c:v>313</c:v>
                </c:pt>
                <c:pt idx="10">
                  <c:v>155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072-8F06-BEABD238E7EC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mnd'!$H$119:$H$130</c:f>
              <c:numCache>
                <c:formatCode>#,##0</c:formatCode>
                <c:ptCount val="12"/>
                <c:pt idx="0">
                  <c:v>18</c:v>
                </c:pt>
                <c:pt idx="1">
                  <c:v>197</c:v>
                </c:pt>
                <c:pt idx="2">
                  <c:v>339</c:v>
                </c:pt>
                <c:pt idx="3">
                  <c:v>129</c:v>
                </c:pt>
                <c:pt idx="4">
                  <c:v>122</c:v>
                </c:pt>
                <c:pt idx="5">
                  <c:v>38</c:v>
                </c:pt>
                <c:pt idx="6">
                  <c:v>34</c:v>
                </c:pt>
                <c:pt idx="7">
                  <c:v>54</c:v>
                </c:pt>
                <c:pt idx="8">
                  <c:v>166</c:v>
                </c:pt>
                <c:pt idx="9">
                  <c:v>252</c:v>
                </c:pt>
                <c:pt idx="10">
                  <c:v>55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072-8F06-BEABD238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mnd'!$H$391:$H$402</c:f>
              <c:numCache>
                <c:formatCode>#,##0</c:formatCode>
                <c:ptCount val="12"/>
                <c:pt idx="0">
                  <c:v>9</c:v>
                </c:pt>
                <c:pt idx="1">
                  <c:v>1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8</c:v>
                </c:pt>
                <c:pt idx="9">
                  <c:v>24</c:v>
                </c:pt>
                <c:pt idx="10">
                  <c:v>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8-48FF-9DD2-9DDD9DA706B9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mnd'!$H$164:$H$175</c:f>
              <c:numCache>
                <c:formatCode>#,##0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8-48FF-9DD2-9DDD9DA70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453422830342928E-2"/>
          <c:h val="0.1556953132464437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92547801186155E-2"/>
          <c:y val="0.1474318766682671"/>
          <c:w val="0.86844686411508154"/>
          <c:h val="0.74032797317208876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Måned!$W$22:$W$33</c:f>
              <c:numCache>
                <c:formatCode>0.00</c:formatCode>
                <c:ptCount val="12"/>
                <c:pt idx="0">
                  <c:v>5.3019801980198036</c:v>
                </c:pt>
                <c:pt idx="1">
                  <c:v>5.441788743253662</c:v>
                </c:pt>
                <c:pt idx="2">
                  <c:v>5.3312584573748287</c:v>
                </c:pt>
                <c:pt idx="3">
                  <c:v>5.3845874227553612</c:v>
                </c:pt>
                <c:pt idx="4">
                  <c:v>5.5006877579092173</c:v>
                </c:pt>
                <c:pt idx="5">
                  <c:v>5.1383960255500387</c:v>
                </c:pt>
                <c:pt idx="6">
                  <c:v>4.8202614379084956</c:v>
                </c:pt>
                <c:pt idx="7">
                  <c:v>4.7002606429192006</c:v>
                </c:pt>
                <c:pt idx="8">
                  <c:v>5.2185903983656781</c:v>
                </c:pt>
                <c:pt idx="9">
                  <c:v>5.5294685990338177</c:v>
                </c:pt>
                <c:pt idx="10">
                  <c:v>5.6393606393606399</c:v>
                </c:pt>
                <c:pt idx="11">
                  <c:v>5.2723404255319153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02-489B-93F6-2EDF85FBBA53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6655443675452403E-2"/>
                  <c:y val="-7.9273792006758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9-427B-8A23-C9206E5516B0}"/>
                </c:ext>
              </c:extLst>
            </c:dLbl>
            <c:dLbl>
              <c:idx val="1"/>
              <c:layout>
                <c:manualLayout>
                  <c:x val="-2.3456790434398099E-2"/>
                  <c:y val="-4.7135768220235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9-427B-8A23-C9206E5516B0}"/>
                </c:ext>
              </c:extLst>
            </c:dLbl>
            <c:dLbl>
              <c:idx val="2"/>
              <c:layout>
                <c:manualLayout>
                  <c:x val="-1.8125701699307661E-2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9-427B-8A23-C9206E5516B0}"/>
                </c:ext>
              </c:extLst>
            </c:dLbl>
            <c:dLbl>
              <c:idx val="3"/>
              <c:layout>
                <c:manualLayout>
                  <c:x val="-1.5993266205271469E-2"/>
                  <c:y val="-9.6414071359571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9-427B-8A23-C9206E5516B0}"/>
                </c:ext>
              </c:extLst>
            </c:dLbl>
            <c:dLbl>
              <c:idx val="4"/>
              <c:layout>
                <c:manualLayout>
                  <c:x val="-2.772166142247048E-2"/>
                  <c:y val="-0.10712674595507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B9-4ED9-9978-CD176354881B}"/>
                </c:ext>
              </c:extLst>
            </c:dLbl>
            <c:dLbl>
              <c:idx val="5"/>
              <c:layout>
                <c:manualLayout>
                  <c:x val="-1.8125701699307623E-2"/>
                  <c:y val="-4.713576822023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C-45EE-A145-6BF396747734}"/>
                </c:ext>
              </c:extLst>
            </c:dLbl>
            <c:dLbl>
              <c:idx val="6"/>
              <c:layout>
                <c:manualLayout>
                  <c:x val="-2.6655443675452386E-2"/>
                  <c:y val="4.9278303139336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D-4824-B3CF-5CAA6E12C6DA}"/>
                </c:ext>
              </c:extLst>
            </c:dLbl>
            <c:dLbl>
              <c:idx val="8"/>
              <c:layout>
                <c:manualLayout>
                  <c:x val="-2.3456790434398175E-2"/>
                  <c:y val="-7.7131244075343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A81-BF44-9942F04FD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Måned!$W$9:$W$20</c:f>
              <c:numCache>
                <c:formatCode>0.00</c:formatCode>
                <c:ptCount val="12"/>
                <c:pt idx="0">
                  <c:v>5.3219512195121954</c:v>
                </c:pt>
                <c:pt idx="1">
                  <c:v>5.7614125753660641</c:v>
                </c:pt>
                <c:pt idx="2">
                  <c:v>5.6469893742621009</c:v>
                </c:pt>
                <c:pt idx="3">
                  <c:v>5.2864864864864876</c:v>
                </c:pt>
                <c:pt idx="4">
                  <c:v>5.3863490019317437</c:v>
                </c:pt>
                <c:pt idx="5">
                  <c:v>5.2167441860465118</c:v>
                </c:pt>
                <c:pt idx="6">
                  <c:v>5.2085561497326198</c:v>
                </c:pt>
                <c:pt idx="7">
                  <c:v>5.3377016129032251</c:v>
                </c:pt>
                <c:pt idx="8">
                  <c:v>5.7944942381562115</c:v>
                </c:pt>
                <c:pt idx="9">
                  <c:v>5.8604919292851632</c:v>
                </c:pt>
                <c:pt idx="10">
                  <c:v>5.5498426023085008</c:v>
                </c:pt>
                <c:pt idx="11">
                  <c:v>5.9292452830188687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02-489B-93F6-2EDF85FB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17027850027323E-2"/>
              <c:y val="0.33059313801737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72019709412835"/>
          <c:y val="0.21735085218046754"/>
          <c:w val="8.5754046401292625E-2"/>
          <c:h val="0.14784483798474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</c:v>
                </c:pt>
                <c:pt idx="1">
                  <c:v>0.1151605473513074</c:v>
                </c:pt>
                <c:pt idx="2">
                  <c:v>0.32727571745744599</c:v>
                </c:pt>
                <c:pt idx="3">
                  <c:v>0.21143198655856399</c:v>
                </c:pt>
                <c:pt idx="4">
                  <c:v>0.48854641715154362</c:v>
                </c:pt>
                <c:pt idx="5">
                  <c:v>0.35481856280379082</c:v>
                </c:pt>
                <c:pt idx="6">
                  <c:v>0</c:v>
                </c:pt>
                <c:pt idx="7">
                  <c:v>1.2163524501352021</c:v>
                </c:pt>
                <c:pt idx="8">
                  <c:v>0.66834536289026025</c:v>
                </c:pt>
                <c:pt idx="9">
                  <c:v>0.28965543269049321</c:v>
                </c:pt>
                <c:pt idx="10">
                  <c:v>0.4280291292221875</c:v>
                </c:pt>
                <c:pt idx="11">
                  <c:v>0.80348325702486756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4-42D8-B5FD-255A880CB5F5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5.0503708035405742E-2</c:v>
                </c:pt>
                <c:pt idx="2">
                  <c:v>3.4110750089612993E-2</c:v>
                </c:pt>
                <c:pt idx="3">
                  <c:v>7.9598363917965723E-2</c:v>
                </c:pt>
                <c:pt idx="4">
                  <c:v>0.39688151060078974</c:v>
                </c:pt>
                <c:pt idx="5">
                  <c:v>0.29851790524388683</c:v>
                </c:pt>
                <c:pt idx="6">
                  <c:v>0.27171531247260927</c:v>
                </c:pt>
                <c:pt idx="7">
                  <c:v>0</c:v>
                </c:pt>
                <c:pt idx="8">
                  <c:v>0.22988234042678923</c:v>
                </c:pt>
                <c:pt idx="9">
                  <c:v>9.462838341965138E-3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4-42D8-B5FD-255A880CB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9.7584326328072943E-2"/>
          <c:h val="0.1397080906758576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mnd'!$I$256:$I$267</c:f>
              <c:numCache>
                <c:formatCode>0.00</c:formatCode>
                <c:ptCount val="12"/>
                <c:pt idx="0">
                  <c:v>1.3224281693132935</c:v>
                </c:pt>
                <c:pt idx="1">
                  <c:v>1.4643453913200557</c:v>
                </c:pt>
                <c:pt idx="2">
                  <c:v>1.4994655044815397</c:v>
                </c:pt>
                <c:pt idx="3">
                  <c:v>1.269155737982206</c:v>
                </c:pt>
                <c:pt idx="4">
                  <c:v>2.91450437699848</c:v>
                </c:pt>
                <c:pt idx="5">
                  <c:v>3.1924619158392087</c:v>
                </c:pt>
                <c:pt idx="6">
                  <c:v>4.7604917337855044</c:v>
                </c:pt>
                <c:pt idx="7">
                  <c:v>4.2124800964790774</c:v>
                </c:pt>
                <c:pt idx="8">
                  <c:v>2.4022835545485592</c:v>
                </c:pt>
                <c:pt idx="9">
                  <c:v>1.8270936332414975</c:v>
                </c:pt>
                <c:pt idx="10">
                  <c:v>0.81635419894638972</c:v>
                </c:pt>
                <c:pt idx="11">
                  <c:v>1.279288984648532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B-4E96-BBA0-F4531C03C07C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0.95193508114856418</c:v>
                </c:pt>
                <c:pt idx="1">
                  <c:v>0.4425719677839503</c:v>
                </c:pt>
                <c:pt idx="2">
                  <c:v>0.22027450481597535</c:v>
                </c:pt>
                <c:pt idx="3">
                  <c:v>1.3929713685644001</c:v>
                </c:pt>
                <c:pt idx="4">
                  <c:v>1.9278448674076367</c:v>
                </c:pt>
                <c:pt idx="5">
                  <c:v>1.361987942675233</c:v>
                </c:pt>
                <c:pt idx="6">
                  <c:v>2.1868700149005171</c:v>
                </c:pt>
                <c:pt idx="7">
                  <c:v>0.9747051085761107</c:v>
                </c:pt>
                <c:pt idx="8">
                  <c:v>0.29429667232015699</c:v>
                </c:pt>
                <c:pt idx="9">
                  <c:v>0.26423156293333433</c:v>
                </c:pt>
                <c:pt idx="10">
                  <c:v>0.64675471461163347</c:v>
                </c:pt>
                <c:pt idx="11">
                  <c:v>0.33625057577153378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B-4E96-BBA0-F4531C03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0.10477506913611805"/>
          <c:h val="0.1472512646918416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mnd'!$I$271:$I$282</c:f>
              <c:numCache>
                <c:formatCode>0.00</c:formatCode>
                <c:ptCount val="12"/>
                <c:pt idx="0">
                  <c:v>1.6517074725158003</c:v>
                </c:pt>
                <c:pt idx="1">
                  <c:v>3.2414307004470935</c:v>
                </c:pt>
                <c:pt idx="2">
                  <c:v>3.213551517144972</c:v>
                </c:pt>
                <c:pt idx="3">
                  <c:v>2.7847002176339912</c:v>
                </c:pt>
                <c:pt idx="4">
                  <c:v>4.3130471248099811</c:v>
                </c:pt>
                <c:pt idx="5">
                  <c:v>6.0554494519320397</c:v>
                </c:pt>
                <c:pt idx="6">
                  <c:v>14.798643493005516</c:v>
                </c:pt>
                <c:pt idx="7">
                  <c:v>8.5399059705851847</c:v>
                </c:pt>
                <c:pt idx="8">
                  <c:v>4.6635764144829599</c:v>
                </c:pt>
                <c:pt idx="9">
                  <c:v>4.2580292108540574</c:v>
                </c:pt>
                <c:pt idx="10">
                  <c:v>2.3406027269910128</c:v>
                </c:pt>
                <c:pt idx="11">
                  <c:v>2.0468623754376511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A-49AD-84BA-1439348AF5E1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1.6645859342488549</c:v>
                </c:pt>
                <c:pt idx="1">
                  <c:v>1.0685521384333221</c:v>
                </c:pt>
                <c:pt idx="2">
                  <c:v>1.0678399222968675</c:v>
                </c:pt>
                <c:pt idx="3">
                  <c:v>3.7056394961327666</c:v>
                </c:pt>
                <c:pt idx="4">
                  <c:v>2.9817962423522522</c:v>
                </c:pt>
                <c:pt idx="5">
                  <c:v>5.11445129843628</c:v>
                </c:pt>
                <c:pt idx="6">
                  <c:v>7.603646244193178</c:v>
                </c:pt>
                <c:pt idx="7">
                  <c:v>5.2185538998986489</c:v>
                </c:pt>
                <c:pt idx="8">
                  <c:v>2.6451243078414111</c:v>
                </c:pt>
                <c:pt idx="9">
                  <c:v>2.3376850257862318</c:v>
                </c:pt>
                <c:pt idx="10">
                  <c:v>4.6329823973878677</c:v>
                </c:pt>
                <c:pt idx="11">
                  <c:v>1.8010133578995851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A-49AD-84BA-1439348AF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mnd'!$I$286:$I$297</c:f>
              <c:numCache>
                <c:formatCode>0.00</c:formatCode>
                <c:ptCount val="12"/>
                <c:pt idx="0">
                  <c:v>19.061022890222528</c:v>
                </c:pt>
                <c:pt idx="1">
                  <c:v>7.601725150160318</c:v>
                </c:pt>
                <c:pt idx="2">
                  <c:v>10.932900254913243</c:v>
                </c:pt>
                <c:pt idx="3">
                  <c:v>11.390827798513779</c:v>
                </c:pt>
                <c:pt idx="4">
                  <c:v>7.3680348063112628</c:v>
                </c:pt>
                <c:pt idx="5">
                  <c:v>9.6090659763393909</c:v>
                </c:pt>
                <c:pt idx="6">
                  <c:v>11.314116150911405</c:v>
                </c:pt>
                <c:pt idx="7">
                  <c:v>13.422274984218502</c:v>
                </c:pt>
                <c:pt idx="8">
                  <c:v>10.164687025393173</c:v>
                </c:pt>
                <c:pt idx="9">
                  <c:v>8.8882703702305914</c:v>
                </c:pt>
                <c:pt idx="10">
                  <c:v>7.5689494886891859</c:v>
                </c:pt>
                <c:pt idx="11">
                  <c:v>11.405871263129548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6-4379-8B2E-39EAB85111DA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5.3162713275072804</c:v>
                </c:pt>
                <c:pt idx="1">
                  <c:v>6.4299194598761318</c:v>
                </c:pt>
                <c:pt idx="2">
                  <c:v>5.7317623116681915</c:v>
                </c:pt>
                <c:pt idx="3">
                  <c:v>12.190057876641719</c:v>
                </c:pt>
                <c:pt idx="4">
                  <c:v>7.4568473844471503</c:v>
                </c:pt>
                <c:pt idx="5">
                  <c:v>13.791294005154098</c:v>
                </c:pt>
                <c:pt idx="6">
                  <c:v>13.051100008765003</c:v>
                </c:pt>
                <c:pt idx="7">
                  <c:v>17.439027020033205</c:v>
                </c:pt>
                <c:pt idx="8">
                  <c:v>8.0748388164309723</c:v>
                </c:pt>
                <c:pt idx="9">
                  <c:v>12.401777557787</c:v>
                </c:pt>
                <c:pt idx="10">
                  <c:v>12.20357075580301</c:v>
                </c:pt>
                <c:pt idx="11">
                  <c:v>7.0566559189313676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6-4379-8B2E-39EAB851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951621161590301"/>
          <c:y val="0.13794683587463771"/>
          <c:w val="0.1093525040477146"/>
          <c:h val="0.1591813586115805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4694158992838"/>
          <c:y val="0.12794646195352996"/>
          <c:w val="0.83710722600352927"/>
          <c:h val="0.7012022387681138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mnd'!$I$301:$I$312</c:f>
              <c:numCache>
                <c:formatCode>0.00</c:formatCode>
                <c:ptCount val="12"/>
                <c:pt idx="0">
                  <c:v>35.243507355674751</c:v>
                </c:pt>
                <c:pt idx="1">
                  <c:v>39.25732737208147</c:v>
                </c:pt>
                <c:pt idx="2">
                  <c:v>37.941781103527667</c:v>
                </c:pt>
                <c:pt idx="3">
                  <c:v>37.491683675195375</c:v>
                </c:pt>
                <c:pt idx="4">
                  <c:v>32.795512921318888</c:v>
                </c:pt>
                <c:pt idx="5">
                  <c:v>32.382624752215349</c:v>
                </c:pt>
                <c:pt idx="6">
                  <c:v>28.808817295464177</c:v>
                </c:pt>
                <c:pt idx="7">
                  <c:v>38.444651723715573</c:v>
                </c:pt>
                <c:pt idx="8">
                  <c:v>37.438223814070376</c:v>
                </c:pt>
                <c:pt idx="9">
                  <c:v>28.095633467939777</c:v>
                </c:pt>
                <c:pt idx="10">
                  <c:v>28.316741555624422</c:v>
                </c:pt>
                <c:pt idx="11">
                  <c:v>43.172636681928346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0-4B1D-94E0-365E17EBB13D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36.376404494382022</c:v>
                </c:pt>
                <c:pt idx="1">
                  <c:v>27.44610722734642</c:v>
                </c:pt>
                <c:pt idx="2">
                  <c:v>32.866574933802035</c:v>
                </c:pt>
                <c:pt idx="3">
                  <c:v>34.233530091538121</c:v>
                </c:pt>
                <c:pt idx="4">
                  <c:v>28.316223120940474</c:v>
                </c:pt>
                <c:pt idx="5">
                  <c:v>25.249250790022984</c:v>
                </c:pt>
                <c:pt idx="6">
                  <c:v>18.840389166447554</c:v>
                </c:pt>
                <c:pt idx="7">
                  <c:v>18.813749380027176</c:v>
                </c:pt>
                <c:pt idx="8">
                  <c:v>15.005584545288013</c:v>
                </c:pt>
                <c:pt idx="9">
                  <c:v>13.59627892079968</c:v>
                </c:pt>
                <c:pt idx="10">
                  <c:v>14.189882160872388</c:v>
                </c:pt>
                <c:pt idx="11">
                  <c:v>8.9590050667894978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0-4B1D-94E0-365E17EBB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07365392885209"/>
          <c:y val="0.13794683587463771"/>
          <c:w val="0.10479503091774545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8230508542754"/>
          <c:y val="0.12551325173023323"/>
          <c:w val="0.83541788598264288"/>
          <c:h val="0.6988631347189975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mnd'!$I$316:$I$327</c:f>
              <c:numCache>
                <c:formatCode>0.00</c:formatCode>
                <c:ptCount val="12"/>
                <c:pt idx="0">
                  <c:v>30.479579372244952</c:v>
                </c:pt>
                <c:pt idx="1">
                  <c:v>36.220250191934241</c:v>
                </c:pt>
                <c:pt idx="2">
                  <c:v>34.623797385083442</c:v>
                </c:pt>
                <c:pt idx="3">
                  <c:v>34.408723401856086</c:v>
                </c:pt>
                <c:pt idx="4">
                  <c:v>33.751638098233457</c:v>
                </c:pt>
                <c:pt idx="5">
                  <c:v>37.910372106916249</c:v>
                </c:pt>
                <c:pt idx="6">
                  <c:v>27.011445527765996</c:v>
                </c:pt>
                <c:pt idx="7">
                  <c:v>28.577216239388726</c:v>
                </c:pt>
                <c:pt idx="8">
                  <c:v>30.034975586348153</c:v>
                </c:pt>
                <c:pt idx="9">
                  <c:v>36.56215798014869</c:v>
                </c:pt>
                <c:pt idx="10">
                  <c:v>41.050123954136971</c:v>
                </c:pt>
                <c:pt idx="11">
                  <c:v>28.521411257743072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F-4E43-B58E-BCFF1CA9640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mnd'!$I$89:$I$100</c:f>
              <c:numCache>
                <c:formatCode>0.0</c:formatCode>
                <c:ptCount val="12"/>
                <c:pt idx="0">
                  <c:v>42.103620474406995</c:v>
                </c:pt>
                <c:pt idx="1">
                  <c:v>44.907099758113823</c:v>
                </c:pt>
                <c:pt idx="2">
                  <c:v>42.870275082964255</c:v>
                </c:pt>
                <c:pt idx="3">
                  <c:v>34.25079238732755</c:v>
                </c:pt>
                <c:pt idx="4">
                  <c:v>37.380393487749458</c:v>
                </c:pt>
                <c:pt idx="5">
                  <c:v>36.20695686649487</c:v>
                </c:pt>
                <c:pt idx="6">
                  <c:v>28.144447366114449</c:v>
                </c:pt>
                <c:pt idx="7">
                  <c:v>31.663899251719755</c:v>
                </c:pt>
                <c:pt idx="8">
                  <c:v>35.77595631644575</c:v>
                </c:pt>
                <c:pt idx="9">
                  <c:v>25.849198752361161</c:v>
                </c:pt>
                <c:pt idx="10">
                  <c:v>33.782991816145845</c:v>
                </c:pt>
                <c:pt idx="11">
                  <c:v>31.045601105481335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F-4E43-B58E-BCFF1CA9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273096610050185"/>
          <c:y val="0.13794683587463771"/>
          <c:w val="0.11613781035991191"/>
          <c:h val="0.1279792612130380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mnd'!$I$346:$I$357</c:f>
              <c:numCache>
                <c:formatCode>0.00</c:formatCode>
                <c:ptCount val="12"/>
                <c:pt idx="0">
                  <c:v>5.2525359817303086</c:v>
                </c:pt>
                <c:pt idx="1">
                  <c:v>11.899923226301761</c:v>
                </c:pt>
                <c:pt idx="2">
                  <c:v>10.565331798371844</c:v>
                </c:pt>
                <c:pt idx="3">
                  <c:v>12.443477182260008</c:v>
                </c:pt>
                <c:pt idx="4">
                  <c:v>18.368716255176377</c:v>
                </c:pt>
                <c:pt idx="5">
                  <c:v>10.495207233953955</c:v>
                </c:pt>
                <c:pt idx="6">
                  <c:v>13.306485799067397</c:v>
                </c:pt>
                <c:pt idx="7">
                  <c:v>5.4985537559946076</c:v>
                </c:pt>
                <c:pt idx="8">
                  <c:v>14.188610920100338</c:v>
                </c:pt>
                <c:pt idx="9">
                  <c:v>18.192153828735321</c:v>
                </c:pt>
                <c:pt idx="10">
                  <c:v>18.62217229625039</c:v>
                </c:pt>
                <c:pt idx="11">
                  <c:v>12.770446180087978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B-4A64-9492-337B5D41E94A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mnd'!$I$119:$I$130</c:f>
              <c:numCache>
                <c:formatCode>0.0</c:formatCode>
                <c:ptCount val="12"/>
                <c:pt idx="0">
                  <c:v>10.492093216812316</c:v>
                </c:pt>
                <c:pt idx="1">
                  <c:v>18.146779724090273</c:v>
                </c:pt>
                <c:pt idx="2">
                  <c:v>16.259264826613318</c:v>
                </c:pt>
                <c:pt idx="3">
                  <c:v>4.9935985653114177</c:v>
                </c:pt>
                <c:pt idx="4">
                  <c:v>11.246547319400062</c:v>
                </c:pt>
                <c:pt idx="5">
                  <c:v>4.7611273715265199</c:v>
                </c:pt>
                <c:pt idx="6">
                  <c:v>9.5144184415812063</c:v>
                </c:pt>
                <c:pt idx="7">
                  <c:v>7.3836068401871744</c:v>
                </c:pt>
                <c:pt idx="8">
                  <c:v>13.330220958887111</c:v>
                </c:pt>
                <c:pt idx="9">
                  <c:v>13.20539090621236</c:v>
                </c:pt>
                <c:pt idx="10">
                  <c:v>8.8463068003432639</c:v>
                </c:pt>
                <c:pt idx="11">
                  <c:v>15.840626439428828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B-4A64-9492-337B5D41E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2227528935952"/>
          <c:y val="0.13794683587463771"/>
          <c:w val="7.654644808743169E-2"/>
          <c:h val="0.1232876404368083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797099952669852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33755001936237E-2"/>
          <c:y val="0.12316755373458403"/>
          <c:w val="0.84946637408028913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2023</c:v>
                </c:pt>
              </c:strCache>
            </c:strRef>
          </c:tx>
          <c:spPr>
            <a:ln w="88900"/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mnd'!$I$391:$I$402</c:f>
              <c:numCache>
                <c:formatCode>0.00</c:formatCode>
                <c:ptCount val="12"/>
                <c:pt idx="0">
                  <c:v>6.98921875829837</c:v>
                </c:pt>
                <c:pt idx="1">
                  <c:v>0.19983742040373925</c:v>
                </c:pt>
                <c:pt idx="2">
                  <c:v>0.89589671901981804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8.8564779483120817E-2</c:v>
                </c:pt>
                <c:pt idx="8">
                  <c:v>0.43929732216621104</c:v>
                </c:pt>
                <c:pt idx="9">
                  <c:v>1.8870060761595655</c:v>
                </c:pt>
                <c:pt idx="10">
                  <c:v>0.85702665013944812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9-4EA5-AE74-B84B69E358B1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88900"/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mnd'!$I$164:$I$175</c:f>
              <c:numCache>
                <c:formatCode>0.0</c:formatCode>
                <c:ptCount val="12"/>
                <c:pt idx="0">
                  <c:v>0</c:v>
                </c:pt>
                <c:pt idx="1">
                  <c:v>0.27245421440153106</c:v>
                </c:pt>
                <c:pt idx="2">
                  <c:v>0</c:v>
                </c:pt>
                <c:pt idx="3">
                  <c:v>0.22393033704632523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0.11464569162672777</c:v>
                </c:pt>
                <c:pt idx="9">
                  <c:v>4.1854861897153497E-2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9-4EA5-AE74-B84B69E3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7042296245741"/>
          <c:y val="0.13794683587463771"/>
          <c:w val="9.4164497936700842E-2"/>
          <c:h val="0.1327910009110586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316755373458403"/>
          <c:w val="0.87678877845187386"/>
          <c:h val="0.7012089227604579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mnd'!$N$240:$N$251</c:f>
              <c:numCache>
                <c:formatCode>0.0</c:formatCode>
                <c:ptCount val="12"/>
                <c:pt idx="0">
                  <c:v>0</c:v>
                </c:pt>
                <c:pt idx="1">
                  <c:v>3.4</c:v>
                </c:pt>
                <c:pt idx="2">
                  <c:v>3.9800000000000009</c:v>
                </c:pt>
                <c:pt idx="3">
                  <c:v>6.2500000000000018</c:v>
                </c:pt>
                <c:pt idx="4">
                  <c:v>3.8833333333333342</c:v>
                </c:pt>
                <c:pt idx="5">
                  <c:v>3.92</c:v>
                </c:pt>
                <c:pt idx="6">
                  <c:v>0</c:v>
                </c:pt>
                <c:pt idx="7">
                  <c:v>4.9653846153846164</c:v>
                </c:pt>
                <c:pt idx="8">
                  <c:v>5.0037037037037049</c:v>
                </c:pt>
                <c:pt idx="9">
                  <c:v>5.1166666666666654</c:v>
                </c:pt>
                <c:pt idx="10">
                  <c:v>4.42</c:v>
                </c:pt>
                <c:pt idx="11">
                  <c:v>5.966666666666665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9-4112-8C04-1FB8A872BE61}"/>
            </c:ext>
          </c:extLst>
        </c:ser>
        <c:ser>
          <c:idx val="0"/>
          <c:order val="1"/>
          <c:tx>
            <c:strRef>
              <c:f>'Klasse per mnd'!$B$14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mnd'!$N$14:$N$25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5.9</c:v>
                </c:pt>
                <c:pt idx="3">
                  <c:v>5.533333333333335</c:v>
                </c:pt>
                <c:pt idx="4">
                  <c:v>2.2157894736842101</c:v>
                </c:pt>
                <c:pt idx="5">
                  <c:v>3.2</c:v>
                </c:pt>
                <c:pt idx="6">
                  <c:v>2.48</c:v>
                </c:pt>
                <c:pt idx="7">
                  <c:v>0</c:v>
                </c:pt>
                <c:pt idx="8">
                  <c:v>6.4833333333333352</c:v>
                </c:pt>
                <c:pt idx="9">
                  <c:v>2.6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9-4112-8C04-1FB8A872BE61}"/>
            </c:ext>
          </c:extLst>
        </c:ser>
        <c:ser>
          <c:idx val="2"/>
          <c:order val="2"/>
          <c:tx>
            <c:v>Middel 2023</c:v>
          </c:tx>
          <c:spPr>
            <a:ln w="6032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Klasse!$AP$10:$BA$10</c:f>
              <c:numCache>
                <c:formatCode>0.0</c:formatCode>
                <c:ptCount val="12"/>
                <c:pt idx="0">
                  <c:v>3.3613636363636359</c:v>
                </c:pt>
                <c:pt idx="1">
                  <c:v>3.3613636363636359</c:v>
                </c:pt>
                <c:pt idx="2">
                  <c:v>3.3613636363636359</c:v>
                </c:pt>
                <c:pt idx="3">
                  <c:v>3.3613636363636359</c:v>
                </c:pt>
                <c:pt idx="4">
                  <c:v>3.3613636363636359</c:v>
                </c:pt>
                <c:pt idx="5">
                  <c:v>3.3613636363636359</c:v>
                </c:pt>
                <c:pt idx="6">
                  <c:v>3.3613636363636359</c:v>
                </c:pt>
                <c:pt idx="7">
                  <c:v>3.3613636363636359</c:v>
                </c:pt>
                <c:pt idx="8">
                  <c:v>3.3613636363636359</c:v>
                </c:pt>
                <c:pt idx="9">
                  <c:v>3.3613636363636359</c:v>
                </c:pt>
                <c:pt idx="10">
                  <c:v>3.3613636363636359</c:v>
                </c:pt>
                <c:pt idx="11">
                  <c:v>3.3613636363636359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9-4112-8C04-1FB8A872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42014615530753674"/>
          <c:y val="0.19344859472637094"/>
          <c:w val="0.17175111543945271"/>
          <c:h val="0.147785654907015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mnd'!$N$256:$N$267</c:f>
              <c:numCache>
                <c:formatCode>0.0</c:formatCode>
                <c:ptCount val="12"/>
                <c:pt idx="0">
                  <c:v>6.2250000000000014</c:v>
                </c:pt>
                <c:pt idx="1">
                  <c:v>4.3233333333333341</c:v>
                </c:pt>
                <c:pt idx="2">
                  <c:v>4.675641025641025</c:v>
                </c:pt>
                <c:pt idx="3">
                  <c:v>4.8934782608695642</c:v>
                </c:pt>
                <c:pt idx="4">
                  <c:v>4.7118644067796627</c:v>
                </c:pt>
                <c:pt idx="5">
                  <c:v>5.1867647058823527</c:v>
                </c:pt>
                <c:pt idx="6">
                  <c:v>5.1045454545454554</c:v>
                </c:pt>
                <c:pt idx="7">
                  <c:v>5.5887499999999992</c:v>
                </c:pt>
                <c:pt idx="8">
                  <c:v>5.7809523809523826</c:v>
                </c:pt>
                <c:pt idx="9">
                  <c:v>6.4550000000000001</c:v>
                </c:pt>
                <c:pt idx="10">
                  <c:v>6.0214285714285696</c:v>
                </c:pt>
                <c:pt idx="11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A-4601-A5C3-3AEE8D3AE941}"/>
            </c:ext>
          </c:extLst>
        </c:ser>
        <c:ser>
          <c:idx val="0"/>
          <c:order val="1"/>
          <c:tx>
            <c:strRef>
              <c:f>'Klasse per mnd'!$B$29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mnd'!$N$29:$N$40</c:f>
              <c:numCache>
                <c:formatCode>0.0</c:formatCode>
                <c:ptCount val="12"/>
                <c:pt idx="0">
                  <c:v>4.5750000000000002</c:v>
                </c:pt>
                <c:pt idx="1">
                  <c:v>5.55</c:v>
                </c:pt>
                <c:pt idx="2">
                  <c:v>4.7625000000000002</c:v>
                </c:pt>
                <c:pt idx="3">
                  <c:v>5.0086206896551744</c:v>
                </c:pt>
                <c:pt idx="4">
                  <c:v>3.5258620689655156</c:v>
                </c:pt>
                <c:pt idx="5">
                  <c:v>4.8666666666666654</c:v>
                </c:pt>
                <c:pt idx="6">
                  <c:v>3.6962962962962962</c:v>
                </c:pt>
                <c:pt idx="7">
                  <c:v>6.0266666666666673</c:v>
                </c:pt>
                <c:pt idx="8">
                  <c:v>4.9800000000000004</c:v>
                </c:pt>
                <c:pt idx="9">
                  <c:v>5.1857142857142877</c:v>
                </c:pt>
                <c:pt idx="10">
                  <c:v>6.8666666666666645</c:v>
                </c:pt>
                <c:pt idx="11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A-4601-A5C3-3AEE8D3AE941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Klasse!$AP$11:$BA$11</c:f>
              <c:numCache>
                <c:formatCode>0.0</c:formatCode>
                <c:ptCount val="12"/>
                <c:pt idx="0">
                  <c:v>4.6290598290598322</c:v>
                </c:pt>
                <c:pt idx="1">
                  <c:v>4.6290598290598322</c:v>
                </c:pt>
                <c:pt idx="2">
                  <c:v>4.6290598290598322</c:v>
                </c:pt>
                <c:pt idx="3">
                  <c:v>4.6290598290598322</c:v>
                </c:pt>
                <c:pt idx="4">
                  <c:v>4.6290598290598322</c:v>
                </c:pt>
                <c:pt idx="5">
                  <c:v>4.6290598290598322</c:v>
                </c:pt>
                <c:pt idx="6">
                  <c:v>4.6290598290598322</c:v>
                </c:pt>
                <c:pt idx="7">
                  <c:v>4.6290598290598322</c:v>
                </c:pt>
                <c:pt idx="8">
                  <c:v>4.6290598290598322</c:v>
                </c:pt>
                <c:pt idx="9">
                  <c:v>4.6290598290598322</c:v>
                </c:pt>
                <c:pt idx="10">
                  <c:v>4.6290598290598322</c:v>
                </c:pt>
                <c:pt idx="11">
                  <c:v>4.6290598290598322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A-4601-A5C3-3AEE8D3A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0218829951792119"/>
          <c:y val="0.24656134160753171"/>
          <c:w val="0.17233150691482416"/>
          <c:h val="0.1586848082787074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83081172326491E-2"/>
          <c:y val="0.14254328097552565"/>
          <c:w val="0.86525631996938723"/>
          <c:h val="0.7409317270084318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Måned!$L$22:$L$33</c:f>
              <c:numCache>
                <c:formatCode>0.0</c:formatCode>
                <c:ptCount val="12"/>
                <c:pt idx="0">
                  <c:v>9.3212871287128678</c:v>
                </c:pt>
                <c:pt idx="1">
                  <c:v>6.828989976869698</c:v>
                </c:pt>
                <c:pt idx="2">
                  <c:v>6.5824086603518355</c:v>
                </c:pt>
                <c:pt idx="3">
                  <c:v>6.4471828426026958</c:v>
                </c:pt>
                <c:pt idx="4">
                  <c:v>6.560178817056399</c:v>
                </c:pt>
                <c:pt idx="5">
                  <c:v>7.8409510290986484</c:v>
                </c:pt>
                <c:pt idx="6">
                  <c:v>7.7091503267973804</c:v>
                </c:pt>
                <c:pt idx="7">
                  <c:v>9.2212858384013821</c:v>
                </c:pt>
                <c:pt idx="8">
                  <c:v>10.323850868232881</c:v>
                </c:pt>
                <c:pt idx="9">
                  <c:v>10.240386473429938</c:v>
                </c:pt>
                <c:pt idx="10">
                  <c:v>10.31608391608391</c:v>
                </c:pt>
                <c:pt idx="11">
                  <c:v>9.4799999999999986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C-4B36-99D3-B8BBFB4F3CB5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0774637927624845E-2"/>
                  <c:y val="-0.12499997949475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E-4836-9FFE-30601235F434}"/>
                </c:ext>
              </c:extLst>
            </c:dLbl>
            <c:dLbl>
              <c:idx val="2"/>
              <c:layout>
                <c:manualLayout>
                  <c:x val="-1.831688447696217E-2"/>
                  <c:y val="-7.708332068843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E-4836-9FFE-30601235F434}"/>
                </c:ext>
              </c:extLst>
            </c:dLbl>
            <c:dLbl>
              <c:idx val="3"/>
              <c:layout>
                <c:manualLayout>
                  <c:x val="-1.831688447696217E-2"/>
                  <c:y val="-8.5416652654748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E-4836-9FFE-30601235F434}"/>
                </c:ext>
              </c:extLst>
            </c:dLbl>
            <c:dLbl>
              <c:idx val="4"/>
              <c:layout>
                <c:manualLayout>
                  <c:x val="-2.8014058611824495E-2"/>
                  <c:y val="-7.4999987696852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0A-444B-A861-816EB517D014}"/>
                </c:ext>
              </c:extLst>
            </c:dLbl>
            <c:dLbl>
              <c:idx val="5"/>
              <c:layout>
                <c:manualLayout>
                  <c:x val="-4.2021087917736739E-2"/>
                  <c:y val="-4.5833325814743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4-432F-BFC5-5C600EDA64FD}"/>
                </c:ext>
              </c:extLst>
            </c:dLbl>
            <c:dLbl>
              <c:idx val="6"/>
              <c:layout>
                <c:manualLayout>
                  <c:x val="-2.6936594819062094E-2"/>
                  <c:y val="-7.7083320688431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3-4E54-A411-EF0457841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Måned!$L$9:$L$20</c:f>
              <c:numCache>
                <c:formatCode>0.0</c:formatCode>
                <c:ptCount val="12"/>
                <c:pt idx="0">
                  <c:v>9.3775609756097573</c:v>
                </c:pt>
                <c:pt idx="1">
                  <c:v>6.4807924203273002</c:v>
                </c:pt>
                <c:pt idx="2">
                  <c:v>6.8070051160960308</c:v>
                </c:pt>
                <c:pt idx="3">
                  <c:v>6.6310651828298894</c:v>
                </c:pt>
                <c:pt idx="4">
                  <c:v>6.8304571796522922</c:v>
                </c:pt>
                <c:pt idx="5">
                  <c:v>7.9773953488371996</c:v>
                </c:pt>
                <c:pt idx="6">
                  <c:v>8.1347593582887718</c:v>
                </c:pt>
                <c:pt idx="7">
                  <c:v>9.3493951612903174</c:v>
                </c:pt>
                <c:pt idx="8">
                  <c:v>10.83335467349551</c:v>
                </c:pt>
                <c:pt idx="9">
                  <c:v>10.559531129900062</c:v>
                </c:pt>
                <c:pt idx="10">
                  <c:v>10.026652675760753</c:v>
                </c:pt>
                <c:pt idx="11">
                  <c:v>10.240566037735844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C-4B36-99D3-B8BBFB4F3CB5}"/>
            </c:ext>
          </c:extLst>
        </c:ser>
        <c:ser>
          <c:idx val="0"/>
          <c:order val="2"/>
          <c:tx>
            <c:strRef>
              <c:f>RNR!$H$1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Måned!$AW$9:$AW$20</c:f>
              <c:numCache>
                <c:formatCode>General</c:formatCode>
                <c:ptCount val="12"/>
                <c:pt idx="0">
                  <c:v>8.25646057239463</c:v>
                </c:pt>
                <c:pt idx="1">
                  <c:v>8.25646057239463</c:v>
                </c:pt>
                <c:pt idx="2">
                  <c:v>8.25646057239463</c:v>
                </c:pt>
                <c:pt idx="3">
                  <c:v>8.25646057239463</c:v>
                </c:pt>
                <c:pt idx="4">
                  <c:v>8.25646057239463</c:v>
                </c:pt>
                <c:pt idx="5">
                  <c:v>8.25646057239463</c:v>
                </c:pt>
                <c:pt idx="6">
                  <c:v>8.25646057239463</c:v>
                </c:pt>
                <c:pt idx="7">
                  <c:v>8.25646057239463</c:v>
                </c:pt>
                <c:pt idx="8">
                  <c:v>8.25646057239463</c:v>
                </c:pt>
                <c:pt idx="9">
                  <c:v>8.25646057239463</c:v>
                </c:pt>
                <c:pt idx="10">
                  <c:v>8.25646057239463</c:v>
                </c:pt>
                <c:pt idx="11">
                  <c:v>8.25646057239463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0-49FE-82A4-54BCE1BC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94003956413116"/>
          <c:y val="0.21603670996773131"/>
          <c:w val="0.17129010339325584"/>
          <c:h val="0.1482965036508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mnd'!$N$271:$N$282</c:f>
              <c:numCache>
                <c:formatCode>0.0</c:formatCode>
                <c:ptCount val="12"/>
                <c:pt idx="0">
                  <c:v>7.7750000000000004</c:v>
                </c:pt>
                <c:pt idx="1">
                  <c:v>4.7850000000000001</c:v>
                </c:pt>
                <c:pt idx="2">
                  <c:v>4.9468354430379762</c:v>
                </c:pt>
                <c:pt idx="3">
                  <c:v>4.9389999999999992</c:v>
                </c:pt>
                <c:pt idx="4">
                  <c:v>6.0500000000000016</c:v>
                </c:pt>
                <c:pt idx="5">
                  <c:v>5.9203539823008882</c:v>
                </c:pt>
                <c:pt idx="6">
                  <c:v>6.4648148148148161</c:v>
                </c:pt>
                <c:pt idx="7">
                  <c:v>7.193650793650793</c:v>
                </c:pt>
                <c:pt idx="8">
                  <c:v>6.93161764705882</c:v>
                </c:pt>
                <c:pt idx="9">
                  <c:v>7.5848739495798307</c:v>
                </c:pt>
                <c:pt idx="10">
                  <c:v>7.1088235294117679</c:v>
                </c:pt>
                <c:pt idx="11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2-4A6E-9DEA-232016FEA9BE}"/>
            </c:ext>
          </c:extLst>
        </c:ser>
        <c:ser>
          <c:idx val="0"/>
          <c:order val="1"/>
          <c:tx>
            <c:strRef>
              <c:f>'Klasse per mnd'!$B$44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mnd'!$N$44:$N$55</c:f>
              <c:numCache>
                <c:formatCode>0.0</c:formatCode>
                <c:ptCount val="12"/>
                <c:pt idx="0">
                  <c:v>6.4</c:v>
                </c:pt>
                <c:pt idx="1">
                  <c:v>4.7294117647058815</c:v>
                </c:pt>
                <c:pt idx="2">
                  <c:v>4.7358974358974368</c:v>
                </c:pt>
                <c:pt idx="3">
                  <c:v>5.2571428571428562</c:v>
                </c:pt>
                <c:pt idx="4">
                  <c:v>4.2743243243243212</c:v>
                </c:pt>
                <c:pt idx="5">
                  <c:v>5.5518987341772119</c:v>
                </c:pt>
                <c:pt idx="6">
                  <c:v>5.6885245901639356</c:v>
                </c:pt>
                <c:pt idx="7">
                  <c:v>6.5405405405405421</c:v>
                </c:pt>
                <c:pt idx="8">
                  <c:v>6.0486486486486504</c:v>
                </c:pt>
                <c:pt idx="9">
                  <c:v>6.1171428571428521</c:v>
                </c:pt>
                <c:pt idx="10">
                  <c:v>6.81076923076923</c:v>
                </c:pt>
                <c:pt idx="11">
                  <c:v>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02-4A6E-9DEA-232016FEA9BE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Klasse!$AP$12:$BA$12</c:f>
              <c:numCache>
                <c:formatCode>0.0</c:formatCode>
                <c:ptCount val="12"/>
                <c:pt idx="0">
                  <c:v>5.6744966442953011</c:v>
                </c:pt>
                <c:pt idx="1">
                  <c:v>5.6744966442953011</c:v>
                </c:pt>
                <c:pt idx="2">
                  <c:v>5.6744966442953011</c:v>
                </c:pt>
                <c:pt idx="3">
                  <c:v>5.6744966442953011</c:v>
                </c:pt>
                <c:pt idx="4">
                  <c:v>5.6744966442953011</c:v>
                </c:pt>
                <c:pt idx="5">
                  <c:v>5.6744966442953011</c:v>
                </c:pt>
                <c:pt idx="6">
                  <c:v>5.6744966442953011</c:v>
                </c:pt>
                <c:pt idx="7">
                  <c:v>5.6744966442953011</c:v>
                </c:pt>
                <c:pt idx="8">
                  <c:v>5.6744966442953011</c:v>
                </c:pt>
                <c:pt idx="9">
                  <c:v>5.6744966442953011</c:v>
                </c:pt>
                <c:pt idx="10">
                  <c:v>5.6744966442953011</c:v>
                </c:pt>
                <c:pt idx="11">
                  <c:v>5.6744966442953011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2-4A6E-9DEA-232016FEA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48140648500398125"/>
          <c:y val="0.5093457135062418"/>
          <c:w val="0.1747313581939898"/>
          <c:h val="0.17059445526298461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mnd'!$N$286:$N$297</c:f>
              <c:numCache>
                <c:formatCode>0.0</c:formatCode>
                <c:ptCount val="12"/>
                <c:pt idx="0">
                  <c:v>7.4770833333333311</c:v>
                </c:pt>
                <c:pt idx="1">
                  <c:v>5.8547826086956558</c:v>
                </c:pt>
                <c:pt idx="2">
                  <c:v>5.5863445378151244</c:v>
                </c:pt>
                <c:pt idx="3">
                  <c:v>5.5963988919667615</c:v>
                </c:pt>
                <c:pt idx="4">
                  <c:v>6.2194690265486718</c:v>
                </c:pt>
                <c:pt idx="5">
                  <c:v>6.8051282051282023</c:v>
                </c:pt>
                <c:pt idx="6">
                  <c:v>7.0236842105263193</c:v>
                </c:pt>
                <c:pt idx="7">
                  <c:v>8.187356321839081</c:v>
                </c:pt>
                <c:pt idx="8">
                  <c:v>8.8184549356223112</c:v>
                </c:pt>
                <c:pt idx="9">
                  <c:v>8.44887892376682</c:v>
                </c:pt>
                <c:pt idx="10">
                  <c:v>8.4956521739130437</c:v>
                </c:pt>
                <c:pt idx="11">
                  <c:v>7.700000000000002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5-44C0-A9DE-FD333D112ED0}"/>
            </c:ext>
          </c:extLst>
        </c:ser>
        <c:ser>
          <c:idx val="0"/>
          <c:order val="1"/>
          <c:tx>
            <c:strRef>
              <c:f>'Klasse per mnd'!$B$59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mnd'!$N$59:$N$70</c:f>
              <c:numCache>
                <c:formatCode>0.0</c:formatCode>
                <c:ptCount val="12"/>
                <c:pt idx="0">
                  <c:v>6.0117647058823511</c:v>
                </c:pt>
                <c:pt idx="1">
                  <c:v>5.4977272727272721</c:v>
                </c:pt>
                <c:pt idx="2">
                  <c:v>5.6329545454545453</c:v>
                </c:pt>
                <c:pt idx="3">
                  <c:v>5.871131639722865</c:v>
                </c:pt>
                <c:pt idx="4">
                  <c:v>5.6906474820143904</c:v>
                </c:pt>
                <c:pt idx="5">
                  <c:v>6.8364161849710952</c:v>
                </c:pt>
                <c:pt idx="6">
                  <c:v>6.8459770114942513</c:v>
                </c:pt>
                <c:pt idx="7">
                  <c:v>7.8897560975609746</c:v>
                </c:pt>
                <c:pt idx="8">
                  <c:v>8.2812121212121212</c:v>
                </c:pt>
                <c:pt idx="9">
                  <c:v>8.3517156862745061</c:v>
                </c:pt>
                <c:pt idx="10">
                  <c:v>8.1545454545454561</c:v>
                </c:pt>
                <c:pt idx="11">
                  <c:v>8.063157894736845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5-44C0-A9DE-FD333D112ED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Klasse!$AP$13:$BA$13</c:f>
              <c:numCache>
                <c:formatCode>0.0</c:formatCode>
                <c:ptCount val="12"/>
                <c:pt idx="0">
                  <c:v>7.0138821237213849</c:v>
                </c:pt>
                <c:pt idx="1">
                  <c:v>7.0138821237213849</c:v>
                </c:pt>
                <c:pt idx="2">
                  <c:v>7.0138821237213849</c:v>
                </c:pt>
                <c:pt idx="3">
                  <c:v>7.0138821237213849</c:v>
                </c:pt>
                <c:pt idx="4">
                  <c:v>7.0138821237213849</c:v>
                </c:pt>
                <c:pt idx="5">
                  <c:v>7.0138821237213849</c:v>
                </c:pt>
                <c:pt idx="6">
                  <c:v>7.0138821237213849</c:v>
                </c:pt>
                <c:pt idx="7">
                  <c:v>7.0138821237213849</c:v>
                </c:pt>
                <c:pt idx="8">
                  <c:v>7.0138821237213849</c:v>
                </c:pt>
                <c:pt idx="9">
                  <c:v>7.0138821237213849</c:v>
                </c:pt>
                <c:pt idx="10">
                  <c:v>7.0138821237213849</c:v>
                </c:pt>
                <c:pt idx="11">
                  <c:v>7.0138821237213849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5-44C0-A9DE-FD333D11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6884481305194493"/>
          <c:h val="0.1468634140218554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48177789251E-2"/>
          <c:y val="0.12078830081999921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mnd'!$N$301:$N$312</c:f>
              <c:numCache>
                <c:formatCode>0.0</c:formatCode>
                <c:ptCount val="12"/>
                <c:pt idx="0">
                  <c:v>8.5076923076923059</c:v>
                </c:pt>
                <c:pt idx="1">
                  <c:v>7.0961224489795987</c:v>
                </c:pt>
                <c:pt idx="2">
                  <c:v>6.4623249299719854</c:v>
                </c:pt>
                <c:pt idx="3">
                  <c:v>6.3632535885167485</c:v>
                </c:pt>
                <c:pt idx="4">
                  <c:v>6.4900414937759408</c:v>
                </c:pt>
                <c:pt idx="5">
                  <c:v>7.5957537154989376</c:v>
                </c:pt>
                <c:pt idx="6">
                  <c:v>7.4681318681318656</c:v>
                </c:pt>
                <c:pt idx="7">
                  <c:v>9.7851318944844152</c:v>
                </c:pt>
                <c:pt idx="8">
                  <c:v>10.673906911142444</c:v>
                </c:pt>
                <c:pt idx="9">
                  <c:v>9.6525121555915767</c:v>
                </c:pt>
                <c:pt idx="10">
                  <c:v>9.6187500000000004</c:v>
                </c:pt>
                <c:pt idx="11">
                  <c:v>9.2480769230769244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0-4D61-8C29-C55F7C982DB0}"/>
            </c:ext>
          </c:extLst>
        </c:ser>
        <c:ser>
          <c:idx val="0"/>
          <c:order val="1"/>
          <c:tx>
            <c:strRef>
              <c:f>'Klasse per mnd'!$B$74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mnd'!$N$74:$N$85</c:f>
              <c:numCache>
                <c:formatCode>0.0</c:formatCode>
                <c:ptCount val="12"/>
                <c:pt idx="0">
                  <c:v>8.7412500000000009</c:v>
                </c:pt>
                <c:pt idx="1">
                  <c:v>6.0738235294117651</c:v>
                </c:pt>
                <c:pt idx="2">
                  <c:v>6.2265060240963859</c:v>
                </c:pt>
                <c:pt idx="3">
                  <c:v>6.3686886708296173</c:v>
                </c:pt>
                <c:pt idx="4">
                  <c:v>6.2838912133891238</c:v>
                </c:pt>
                <c:pt idx="5">
                  <c:v>7.7332142857142916</c:v>
                </c:pt>
                <c:pt idx="6">
                  <c:v>7.412068965517248</c:v>
                </c:pt>
                <c:pt idx="7">
                  <c:v>9.1356020942408449</c:v>
                </c:pt>
                <c:pt idx="8">
                  <c:v>9.6547528517110361</c:v>
                </c:pt>
                <c:pt idx="9">
                  <c:v>9.2697270471464019</c:v>
                </c:pt>
                <c:pt idx="10">
                  <c:v>8.6916666666666629</c:v>
                </c:pt>
                <c:pt idx="11">
                  <c:v>8.8409090909090917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70-4D61-8C29-C55F7C982DB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Klasse!$AP$14:$BA$14</c:f>
              <c:numCache>
                <c:formatCode>0.0</c:formatCode>
                <c:ptCount val="12"/>
                <c:pt idx="0">
                  <c:v>7.1481778592711525</c:v>
                </c:pt>
                <c:pt idx="1">
                  <c:v>7.1481778592711525</c:v>
                </c:pt>
                <c:pt idx="2">
                  <c:v>7.1481778592711525</c:v>
                </c:pt>
                <c:pt idx="3">
                  <c:v>7.1481778592711525</c:v>
                </c:pt>
                <c:pt idx="4">
                  <c:v>7.1481778592711525</c:v>
                </c:pt>
                <c:pt idx="5">
                  <c:v>7.1481778592711525</c:v>
                </c:pt>
                <c:pt idx="6">
                  <c:v>7.1481778592711525</c:v>
                </c:pt>
                <c:pt idx="7">
                  <c:v>7.1481778592711525</c:v>
                </c:pt>
                <c:pt idx="8">
                  <c:v>7.1481778592711525</c:v>
                </c:pt>
                <c:pt idx="9">
                  <c:v>7.1481778592711525</c:v>
                </c:pt>
                <c:pt idx="10">
                  <c:v>7.1481778592711525</c:v>
                </c:pt>
                <c:pt idx="11">
                  <c:v>7.1481778592711525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70-4D61-8C29-C55F7C98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438035000596519"/>
          <c:y val="0.19029039999550379"/>
          <c:w val="0.1809957349081365"/>
          <c:h val="0.1635486761588871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72471823375019"/>
          <c:y val="0.11604337714013505"/>
          <c:w val="0.83727539572259346"/>
          <c:h val="0.708333193226291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mnd'!$N$316:$N$327</c:f>
              <c:numCache>
                <c:formatCode>0.0</c:formatCode>
                <c:ptCount val="12"/>
                <c:pt idx="0">
                  <c:v>11.252941176470594</c:v>
                </c:pt>
                <c:pt idx="1">
                  <c:v>7.2092134831460708</c:v>
                </c:pt>
                <c:pt idx="2">
                  <c:v>7.1669787234042523</c:v>
                </c:pt>
                <c:pt idx="3">
                  <c:v>6.7884315906562804</c:v>
                </c:pt>
                <c:pt idx="4">
                  <c:v>6.7210855949895603</c:v>
                </c:pt>
                <c:pt idx="5">
                  <c:v>8.7989495798319357</c:v>
                </c:pt>
                <c:pt idx="6">
                  <c:v>8.7287671232876711</c:v>
                </c:pt>
                <c:pt idx="7">
                  <c:v>10.793950177935956</c:v>
                </c:pt>
                <c:pt idx="8">
                  <c:v>11.698073217726396</c:v>
                </c:pt>
                <c:pt idx="9">
                  <c:v>11.040313390313388</c:v>
                </c:pt>
                <c:pt idx="10">
                  <c:v>10.953488372093023</c:v>
                </c:pt>
                <c:pt idx="11">
                  <c:v>10.955172413793102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A-4012-B7AE-A9CB2CDD72F0}"/>
            </c:ext>
          </c:extLst>
        </c:ser>
        <c:ser>
          <c:idx val="0"/>
          <c:order val="1"/>
          <c:tx>
            <c:strRef>
              <c:f>'Klasse per mnd'!$B$89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mnd'!$N$89:$N$100</c:f>
              <c:numCache>
                <c:formatCode>0.0</c:formatCode>
                <c:ptCount val="12"/>
                <c:pt idx="0">
                  <c:v>10.65</c:v>
                </c:pt>
                <c:pt idx="1">
                  <c:v>6.839878542510121</c:v>
                </c:pt>
                <c:pt idx="2">
                  <c:v>7.1367661212704485</c:v>
                </c:pt>
                <c:pt idx="3">
                  <c:v>7.0373399014778322</c:v>
                </c:pt>
                <c:pt idx="4">
                  <c:v>7.3023941068139955</c:v>
                </c:pt>
                <c:pt idx="5">
                  <c:v>8.6490250696378865</c:v>
                </c:pt>
                <c:pt idx="6">
                  <c:v>8.919444444444439</c:v>
                </c:pt>
                <c:pt idx="7">
                  <c:v>9.7890000000000015</c:v>
                </c:pt>
                <c:pt idx="8">
                  <c:v>11.169557195571953</c:v>
                </c:pt>
                <c:pt idx="9">
                  <c:v>10.045685997171152</c:v>
                </c:pt>
                <c:pt idx="10">
                  <c:v>9.8417682926829215</c:v>
                </c:pt>
                <c:pt idx="11">
                  <c:v>9.1081081081081088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A-4012-B7AE-A9CB2CDD72F0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Klasse!$AP$15:$BA$15</c:f>
              <c:numCache>
                <c:formatCode>0.0</c:formatCode>
                <c:ptCount val="12"/>
                <c:pt idx="0">
                  <c:v>8.3785625333570817</c:v>
                </c:pt>
                <c:pt idx="1">
                  <c:v>8.3785625333570817</c:v>
                </c:pt>
                <c:pt idx="2">
                  <c:v>8.3785625333570817</c:v>
                </c:pt>
                <c:pt idx="3">
                  <c:v>8.3785625333570817</c:v>
                </c:pt>
                <c:pt idx="4">
                  <c:v>8.3785625333570817</c:v>
                </c:pt>
                <c:pt idx="5">
                  <c:v>8.3785625333570817</c:v>
                </c:pt>
                <c:pt idx="6">
                  <c:v>8.3785625333570817</c:v>
                </c:pt>
                <c:pt idx="7">
                  <c:v>8.3785625333570817</c:v>
                </c:pt>
                <c:pt idx="8">
                  <c:v>8.3785625333570817</c:v>
                </c:pt>
                <c:pt idx="9">
                  <c:v>8.3785625333570817</c:v>
                </c:pt>
                <c:pt idx="10">
                  <c:v>8.3785625333570817</c:v>
                </c:pt>
                <c:pt idx="11">
                  <c:v>8.3785625333570817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A-4012-B7AE-A9CB2CDD7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11010774002883E-2"/>
          <c:y val="0.12319508797862361"/>
          <c:w val="0.85128911770644056"/>
          <c:h val="0.7011813866227010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mnd'!$N$346:$N$357</c:f>
              <c:numCache>
                <c:formatCode>0.0</c:formatCode>
                <c:ptCount val="12"/>
                <c:pt idx="0">
                  <c:v>12.362499999999997</c:v>
                </c:pt>
                <c:pt idx="1">
                  <c:v>6.8888888888888884</c:v>
                </c:pt>
                <c:pt idx="2">
                  <c:v>7.6707462686567185</c:v>
                </c:pt>
                <c:pt idx="3">
                  <c:v>7.5068027210884356</c:v>
                </c:pt>
                <c:pt idx="4">
                  <c:v>7.2701244813278016</c:v>
                </c:pt>
                <c:pt idx="5">
                  <c:v>10.082608695652167</c:v>
                </c:pt>
                <c:pt idx="6">
                  <c:v>11.210714285714287</c:v>
                </c:pt>
                <c:pt idx="7">
                  <c:v>12.686956521739139</c:v>
                </c:pt>
                <c:pt idx="8">
                  <c:v>11.851652892561981</c:v>
                </c:pt>
                <c:pt idx="9">
                  <c:v>12.320447284345049</c:v>
                </c:pt>
                <c:pt idx="10">
                  <c:v>12.406451612903224</c:v>
                </c:pt>
                <c:pt idx="11">
                  <c:v>10.94230769230769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0-459D-A2E5-EBC87B2313D3}"/>
            </c:ext>
          </c:extLst>
        </c:ser>
        <c:ser>
          <c:idx val="0"/>
          <c:order val="1"/>
          <c:tx>
            <c:strRef>
              <c:f>'Klasse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mnd'!$N$119:$N$130</c:f>
              <c:numCache>
                <c:formatCode>0.0</c:formatCode>
                <c:ptCount val="12"/>
                <c:pt idx="0">
                  <c:v>11.205555555555556</c:v>
                </c:pt>
                <c:pt idx="1">
                  <c:v>6.9309644670050794</c:v>
                </c:pt>
                <c:pt idx="2">
                  <c:v>8.2958702064896741</c:v>
                </c:pt>
                <c:pt idx="3">
                  <c:v>8.0728682170542623</c:v>
                </c:pt>
                <c:pt idx="4">
                  <c:v>9.778688524590164</c:v>
                </c:pt>
                <c:pt idx="5">
                  <c:v>10.744736842105262</c:v>
                </c:pt>
                <c:pt idx="6">
                  <c:v>12.770588235294118</c:v>
                </c:pt>
                <c:pt idx="7">
                  <c:v>12.681481481481478</c:v>
                </c:pt>
                <c:pt idx="8">
                  <c:v>13.58855421686747</c:v>
                </c:pt>
                <c:pt idx="9">
                  <c:v>14.398015873015879</c:v>
                </c:pt>
                <c:pt idx="10">
                  <c:v>15.369090909090902</c:v>
                </c:pt>
                <c:pt idx="11">
                  <c:v>13.756000000000002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30-459D-A2E5-EBC87B2313D3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Klasse!$AP$17:$BA$17</c:f>
              <c:numCache>
                <c:formatCode>0.0</c:formatCode>
                <c:ptCount val="12"/>
                <c:pt idx="0">
                  <c:v>10.646815955213428</c:v>
                </c:pt>
                <c:pt idx="1">
                  <c:v>10.646815955213428</c:v>
                </c:pt>
                <c:pt idx="2">
                  <c:v>10.646815955213428</c:v>
                </c:pt>
                <c:pt idx="3">
                  <c:v>10.646815955213428</c:v>
                </c:pt>
                <c:pt idx="4">
                  <c:v>10.646815955213428</c:v>
                </c:pt>
                <c:pt idx="5">
                  <c:v>10.646815955213428</c:v>
                </c:pt>
                <c:pt idx="6">
                  <c:v>10.646815955213428</c:v>
                </c:pt>
                <c:pt idx="7">
                  <c:v>10.646815955213428</c:v>
                </c:pt>
                <c:pt idx="8">
                  <c:v>10.646815955213428</c:v>
                </c:pt>
                <c:pt idx="9">
                  <c:v>10.646815955213428</c:v>
                </c:pt>
                <c:pt idx="10">
                  <c:v>10.646815955213428</c:v>
                </c:pt>
                <c:pt idx="11">
                  <c:v>10.646815955213428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0-459D-A2E5-EBC87B231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middel VEKT i klasse U</a:t>
            </a:r>
            <a:endParaRPr lang="en-US" sz="2400"/>
          </a:p>
        </c:rich>
      </c:tx>
      <c:layout>
        <c:manualLayout>
          <c:xMode val="edge"/>
          <c:yMode val="edge"/>
          <c:x val="0.1890638957015619"/>
          <c:y val="2.24500310052249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91384089248034E-2"/>
          <c:y val="0.12078830081999921"/>
          <c:w val="0.84660874921282825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8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'Klasse per mnd'!$N$391:$N$402</c:f>
              <c:numCache>
                <c:formatCode>0.0</c:formatCode>
                <c:ptCount val="12"/>
                <c:pt idx="0">
                  <c:v>14.62222222222222</c:v>
                </c:pt>
                <c:pt idx="1">
                  <c:v>17.7</c:v>
                </c:pt>
                <c:pt idx="2">
                  <c:v>8.7160000000000011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9.4</c:v>
                </c:pt>
                <c:pt idx="8">
                  <c:v>11.1</c:v>
                </c:pt>
                <c:pt idx="9">
                  <c:v>16.666666666666671</c:v>
                </c:pt>
                <c:pt idx="10">
                  <c:v>17.7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4-45E4-9EC6-A771A8487F6D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2"/>
            <c:spPr>
              <a:solidFill>
                <a:srgbClr val="FF0000"/>
              </a:solidFill>
            </c:spPr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mnd'!$N$164:$N$175</c:f>
              <c:numCache>
                <c:formatCode>0.0</c:formatCode>
                <c:ptCount val="12"/>
                <c:pt idx="0">
                  <c:v>0</c:v>
                </c:pt>
                <c:pt idx="1">
                  <c:v>6.8333333333333313</c:v>
                </c:pt>
                <c:pt idx="2">
                  <c:v>0</c:v>
                </c:pt>
                <c:pt idx="3">
                  <c:v>15.566666666666668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19.400000000000006</c:v>
                </c:pt>
                <c:pt idx="9">
                  <c:v>11.5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4-45E4-9EC6-A771A8487F6D}"/>
            </c:ext>
          </c:extLst>
        </c:ser>
        <c:ser>
          <c:idx val="2"/>
          <c:order val="2"/>
          <c:tx>
            <c:v>Middel 2023</c:v>
          </c:tx>
          <c:spPr>
            <a:ln w="635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Klasse!$AP$17:$BA$17</c:f>
              <c:numCache>
                <c:formatCode>0.0</c:formatCode>
                <c:ptCount val="12"/>
                <c:pt idx="0">
                  <c:v>10.646815955213428</c:v>
                </c:pt>
                <c:pt idx="1">
                  <c:v>10.646815955213428</c:v>
                </c:pt>
                <c:pt idx="2">
                  <c:v>10.646815955213428</c:v>
                </c:pt>
                <c:pt idx="3">
                  <c:v>10.646815955213428</c:v>
                </c:pt>
                <c:pt idx="4">
                  <c:v>10.646815955213428</c:v>
                </c:pt>
                <c:pt idx="5">
                  <c:v>10.646815955213428</c:v>
                </c:pt>
                <c:pt idx="6">
                  <c:v>10.646815955213428</c:v>
                </c:pt>
                <c:pt idx="7">
                  <c:v>10.646815955213428</c:v>
                </c:pt>
                <c:pt idx="8">
                  <c:v>10.646815955213428</c:v>
                </c:pt>
                <c:pt idx="9">
                  <c:v>10.646815955213428</c:v>
                </c:pt>
                <c:pt idx="10">
                  <c:v>10.646815955213428</c:v>
                </c:pt>
                <c:pt idx="11">
                  <c:v>10.646815955213428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4-45E4-9EC6-A771A8487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4831117421797688E-3"/>
              <c:y val="0.348595023052525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prstDash val="solid"/>
        </a:ln>
      </c:spPr>
    </c:plotArea>
    <c:legend>
      <c:legendPos val="r"/>
      <c:layout>
        <c:manualLayout>
          <c:xMode val="edge"/>
          <c:yMode val="edge"/>
          <c:x val="0.2931965922292501"/>
          <c:y val="0.19029039999550379"/>
          <c:w val="0.14430067553031284"/>
          <c:h val="0.1849314606552125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4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Klasse_Slakteri!$J$419:$J$442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8</c:v>
                </c:pt>
                <c:pt idx="7">
                  <c:v>5</c:v>
                </c:pt>
                <c:pt idx="8">
                  <c:v>0</c:v>
                </c:pt>
                <c:pt idx="9">
                  <c:v>14</c:v>
                </c:pt>
                <c:pt idx="10">
                  <c:v>20</c:v>
                </c:pt>
                <c:pt idx="11">
                  <c:v>0</c:v>
                </c:pt>
                <c:pt idx="12">
                  <c:v>0</c:v>
                </c:pt>
                <c:pt idx="13">
                  <c:v>26</c:v>
                </c:pt>
                <c:pt idx="14">
                  <c:v>7</c:v>
                </c:pt>
                <c:pt idx="15">
                  <c:v>11</c:v>
                </c:pt>
                <c:pt idx="16">
                  <c:v>2</c:v>
                </c:pt>
                <c:pt idx="17">
                  <c:v>0</c:v>
                </c:pt>
                <c:pt idx="18">
                  <c:v>8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6-4BE8-9E7A-558ADB53EE5A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Klasse_Slakteri!$J$13:$J$36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99393994283908"/>
          <c:y val="0.25388777313766953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Klasse_Slakteri!$J$283:$J$306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9-492D-8482-3EDA6893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Klasse_Slakteri!$J$310:$J$333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D-412A-977E-740A6139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409612550794114"/>
          <c:h val="0.64522153736930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Klasse_Slakteri!$K$40:$K$63</c:f>
              <c:numCache>
                <c:formatCode>0.0</c:formatCode>
                <c:ptCount val="24"/>
                <c:pt idx="0">
                  <c:v>0</c:v>
                </c:pt>
                <c:pt idx="1">
                  <c:v>0.22143011449557129</c:v>
                </c:pt>
                <c:pt idx="2">
                  <c:v>0.40725802494578034</c:v>
                </c:pt>
                <c:pt idx="3">
                  <c:v>0</c:v>
                </c:pt>
                <c:pt idx="4">
                  <c:v>3.4440867399623398</c:v>
                </c:pt>
                <c:pt idx="5">
                  <c:v>0</c:v>
                </c:pt>
                <c:pt idx="6">
                  <c:v>0.34595886295978762</c:v>
                </c:pt>
                <c:pt idx="7">
                  <c:v>2.1340067251959329</c:v>
                </c:pt>
                <c:pt idx="8">
                  <c:v>0</c:v>
                </c:pt>
                <c:pt idx="9">
                  <c:v>1.0067114093959733</c:v>
                </c:pt>
                <c:pt idx="10">
                  <c:v>0.59504868580156556</c:v>
                </c:pt>
                <c:pt idx="11">
                  <c:v>0.71262041965424716</c:v>
                </c:pt>
                <c:pt idx="12">
                  <c:v>0</c:v>
                </c:pt>
                <c:pt idx="13">
                  <c:v>0.83202701073194274</c:v>
                </c:pt>
                <c:pt idx="14">
                  <c:v>0.40275232378214065</c:v>
                </c:pt>
                <c:pt idx="15">
                  <c:v>1.228070175438597</c:v>
                </c:pt>
                <c:pt idx="16">
                  <c:v>0</c:v>
                </c:pt>
                <c:pt idx="17">
                  <c:v>0</c:v>
                </c:pt>
                <c:pt idx="18">
                  <c:v>1.1153096847583055</c:v>
                </c:pt>
                <c:pt idx="19">
                  <c:v>1.7079889807162527</c:v>
                </c:pt>
                <c:pt idx="20">
                  <c:v>1.44812537195001</c:v>
                </c:pt>
                <c:pt idx="21">
                  <c:v>0.50663389430914685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8-4EA3-B099-8ECD757F3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8528"/>
        <c:axId val="775448920"/>
      </c:barChart>
      <c:catAx>
        <c:axId val="77544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8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28530177157095E-2"/>
          <c:y val="9.6840031898089068E-2"/>
          <c:w val="0.86544388946608863"/>
          <c:h val="0.72196289062666086"/>
        </c:manualLayout>
      </c:layout>
      <c:lineChart>
        <c:grouping val="standard"/>
        <c:varyColors val="0"/>
        <c:ser>
          <c:idx val="3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Måned!$L$35:$L$46</c:f>
              <c:numCache>
                <c:formatCode>0.0</c:formatCode>
                <c:ptCount val="12"/>
                <c:pt idx="0">
                  <c:v>9.3347679324894557</c:v>
                </c:pt>
                <c:pt idx="1">
                  <c:v>6.9053240740740689</c:v>
                </c:pt>
                <c:pt idx="2">
                  <c:v>6.4317343173431807</c:v>
                </c:pt>
                <c:pt idx="3">
                  <c:v>6.6028524590163817</c:v>
                </c:pt>
                <c:pt idx="4">
                  <c:v>6.9892787524366451</c:v>
                </c:pt>
                <c:pt idx="5">
                  <c:v>7.7602982292637508</c:v>
                </c:pt>
                <c:pt idx="6">
                  <c:v>9.2031496062992133</c:v>
                </c:pt>
                <c:pt idx="7">
                  <c:v>9.6432012432012488</c:v>
                </c:pt>
                <c:pt idx="8">
                  <c:v>10.067699368904176</c:v>
                </c:pt>
                <c:pt idx="9">
                  <c:v>10.473339749759383</c:v>
                </c:pt>
                <c:pt idx="10">
                  <c:v>10.614985014985018</c:v>
                </c:pt>
                <c:pt idx="11">
                  <c:v>10.427731092436971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2-4AE9-B640-E6872B5CE81B}"/>
            </c:ext>
          </c:extLst>
        </c:ser>
        <c:ser>
          <c:idx val="4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Måned!$L$22:$L$33</c:f>
              <c:numCache>
                <c:formatCode>0.0</c:formatCode>
                <c:ptCount val="12"/>
                <c:pt idx="0">
                  <c:v>9.3212871287128678</c:v>
                </c:pt>
                <c:pt idx="1">
                  <c:v>6.828989976869698</c:v>
                </c:pt>
                <c:pt idx="2">
                  <c:v>6.5824086603518355</c:v>
                </c:pt>
                <c:pt idx="3">
                  <c:v>6.4471828426026958</c:v>
                </c:pt>
                <c:pt idx="4">
                  <c:v>6.560178817056399</c:v>
                </c:pt>
                <c:pt idx="5">
                  <c:v>7.8409510290986484</c:v>
                </c:pt>
                <c:pt idx="6">
                  <c:v>7.7091503267973804</c:v>
                </c:pt>
                <c:pt idx="7">
                  <c:v>9.2212858384013821</c:v>
                </c:pt>
                <c:pt idx="8">
                  <c:v>10.323850868232881</c:v>
                </c:pt>
                <c:pt idx="9">
                  <c:v>10.240386473429938</c:v>
                </c:pt>
                <c:pt idx="10">
                  <c:v>10.31608391608391</c:v>
                </c:pt>
                <c:pt idx="11">
                  <c:v>9.4799999999999986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22-4AE9-B640-E6872B5CE81B}"/>
            </c:ext>
          </c:extLst>
        </c:ser>
        <c:ser>
          <c:idx val="2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4934025822053939E-2"/>
                  <c:y val="6.8983521697049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F-4382-B2E9-270AD606A00D}"/>
                </c:ext>
              </c:extLst>
            </c:dLbl>
            <c:dLbl>
              <c:idx val="2"/>
              <c:layout>
                <c:manualLayout>
                  <c:x val="-2.876919773580916E-2"/>
                  <c:y val="-6.6827786644016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F-4382-B2E9-270AD606A00D}"/>
                </c:ext>
              </c:extLst>
            </c:dLbl>
            <c:dLbl>
              <c:idx val="3"/>
              <c:layout>
                <c:manualLayout>
                  <c:x val="-2.2604369649564311E-2"/>
                  <c:y val="-8.4073667068278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F-4382-B2E9-270AD606A00D}"/>
                </c:ext>
              </c:extLst>
            </c:dLbl>
            <c:dLbl>
              <c:idx val="4"/>
              <c:layout>
                <c:manualLayout>
                  <c:x val="-2.3631840997271857E-2"/>
                  <c:y val="0.15090145371229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F-4382-B2E9-270AD606A00D}"/>
                </c:ext>
              </c:extLst>
            </c:dLbl>
            <c:dLbl>
              <c:idx val="5"/>
              <c:layout>
                <c:manualLayout>
                  <c:x val="-2.9777343411437347E-2"/>
                  <c:y val="-6.6144476854804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8-473C-AFF8-1DD81248E0BF}"/>
                </c:ext>
              </c:extLst>
            </c:dLbl>
            <c:dLbl>
              <c:idx val="6"/>
              <c:layout>
                <c:manualLayout>
                  <c:x val="-1.0268049452219775E-2"/>
                  <c:y val="8.061358116679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D-4A86-B9C6-0D9AEC6C5A4C}"/>
                </c:ext>
              </c:extLst>
            </c:dLbl>
            <c:dLbl>
              <c:idx val="7"/>
              <c:layout>
                <c:manualLayout>
                  <c:x val="-2.4643318685327459E-2"/>
                  <c:y val="-0.11368581959419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C5-4D24-B411-18DDA7C5BECD}"/>
                </c:ext>
              </c:extLst>
            </c:dLbl>
            <c:dLbl>
              <c:idx val="8"/>
              <c:layout>
                <c:manualLayout>
                  <c:x val="-4.2099002754101077E-2"/>
                  <c:y val="-5.3812629703593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B-44E8-86D6-69C5B0DE7E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Måned!$L$9:$L$20</c:f>
              <c:numCache>
                <c:formatCode>0.0</c:formatCode>
                <c:ptCount val="12"/>
                <c:pt idx="0">
                  <c:v>9.3775609756097573</c:v>
                </c:pt>
                <c:pt idx="1">
                  <c:v>6.4807924203273002</c:v>
                </c:pt>
                <c:pt idx="2">
                  <c:v>6.8070051160960308</c:v>
                </c:pt>
                <c:pt idx="3">
                  <c:v>6.6310651828298894</c:v>
                </c:pt>
                <c:pt idx="4">
                  <c:v>6.8304571796522922</c:v>
                </c:pt>
                <c:pt idx="5">
                  <c:v>7.9773953488371996</c:v>
                </c:pt>
                <c:pt idx="6">
                  <c:v>8.1347593582887718</c:v>
                </c:pt>
                <c:pt idx="7">
                  <c:v>9.3493951612903174</c:v>
                </c:pt>
                <c:pt idx="8">
                  <c:v>10.83335467349551</c:v>
                </c:pt>
                <c:pt idx="9">
                  <c:v>10.559531129900062</c:v>
                </c:pt>
                <c:pt idx="10">
                  <c:v>10.026652675760753</c:v>
                </c:pt>
                <c:pt idx="11">
                  <c:v>10.240566037735844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22-4AE9-B640-E6872B5CE81B}"/>
            </c:ext>
          </c:extLst>
        </c:ser>
        <c:ser>
          <c:idx val="5"/>
          <c:order val="3"/>
          <c:tx>
            <c:strRef>
              <c:f>RNR!$H$1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Måned!$AW$9:$AW$20</c:f>
              <c:numCache>
                <c:formatCode>General</c:formatCode>
                <c:ptCount val="12"/>
                <c:pt idx="0">
                  <c:v>8.25646057239463</c:v>
                </c:pt>
                <c:pt idx="1">
                  <c:v>8.25646057239463</c:v>
                </c:pt>
                <c:pt idx="2">
                  <c:v>8.25646057239463</c:v>
                </c:pt>
                <c:pt idx="3">
                  <c:v>8.25646057239463</c:v>
                </c:pt>
                <c:pt idx="4">
                  <c:v>8.25646057239463</c:v>
                </c:pt>
                <c:pt idx="5">
                  <c:v>8.25646057239463</c:v>
                </c:pt>
                <c:pt idx="6">
                  <c:v>8.25646057239463</c:v>
                </c:pt>
                <c:pt idx="7">
                  <c:v>8.25646057239463</c:v>
                </c:pt>
                <c:pt idx="8">
                  <c:v>8.25646057239463</c:v>
                </c:pt>
                <c:pt idx="9">
                  <c:v>8.25646057239463</c:v>
                </c:pt>
                <c:pt idx="10">
                  <c:v>8.25646057239463</c:v>
                </c:pt>
                <c:pt idx="11">
                  <c:v>8.25646057239463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0-45C5-92BB-D953DB75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12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05529546756986"/>
          <c:y val="0.59920102423263222"/>
          <c:w val="0.16539749802400686"/>
          <c:h val="0.174274694733109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3998590745019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Klasse_Slakteri!$K$67:$K$90</c:f>
              <c:numCache>
                <c:formatCode>0.0</c:formatCode>
                <c:ptCount val="24"/>
                <c:pt idx="0">
                  <c:v>0</c:v>
                </c:pt>
                <c:pt idx="1">
                  <c:v>2.9758047094404838</c:v>
                </c:pt>
                <c:pt idx="2">
                  <c:v>1.2927580036833124</c:v>
                </c:pt>
                <c:pt idx="3">
                  <c:v>0</c:v>
                </c:pt>
                <c:pt idx="4">
                  <c:v>6.3749012938103613</c:v>
                </c:pt>
                <c:pt idx="5">
                  <c:v>3.6354823073194384</c:v>
                </c:pt>
                <c:pt idx="6">
                  <c:v>2.7727337163069845</c:v>
                </c:pt>
                <c:pt idx="7">
                  <c:v>5.8852006437347084</c:v>
                </c:pt>
                <c:pt idx="8">
                  <c:v>0</c:v>
                </c:pt>
                <c:pt idx="9">
                  <c:v>2.1749937857320401</c:v>
                </c:pt>
                <c:pt idx="10">
                  <c:v>3.7365557181951239</c:v>
                </c:pt>
                <c:pt idx="11">
                  <c:v>5.529406589539434</c:v>
                </c:pt>
                <c:pt idx="12">
                  <c:v>0</c:v>
                </c:pt>
                <c:pt idx="13">
                  <c:v>5.3280735904635561</c:v>
                </c:pt>
                <c:pt idx="14">
                  <c:v>2.0313203033262743</c:v>
                </c:pt>
                <c:pt idx="15">
                  <c:v>2.7496626180836712</c:v>
                </c:pt>
                <c:pt idx="16">
                  <c:v>0.84300820823781697</c:v>
                </c:pt>
                <c:pt idx="17">
                  <c:v>0</c:v>
                </c:pt>
                <c:pt idx="18">
                  <c:v>2.8739163975366431</c:v>
                </c:pt>
                <c:pt idx="19">
                  <c:v>3.4562407289680008</c:v>
                </c:pt>
                <c:pt idx="20">
                  <c:v>1.9043840507835743</c:v>
                </c:pt>
                <c:pt idx="21">
                  <c:v>3.202829123924658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7-4537-AC9C-DBAACAE0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3960"/>
        <c:axId val="166684352"/>
      </c:barChart>
      <c:catAx>
        <c:axId val="166683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3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90043042613943"/>
          <c:h val="0.6254917932418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Klasse_Slakteri!$K$94:$K$117</c:f>
              <c:numCache>
                <c:formatCode>0.0</c:formatCode>
                <c:ptCount val="24"/>
                <c:pt idx="0">
                  <c:v>0</c:v>
                </c:pt>
                <c:pt idx="1">
                  <c:v>3.9587383884208247</c:v>
                </c:pt>
                <c:pt idx="2">
                  <c:v>6.6345439855022637</c:v>
                </c:pt>
                <c:pt idx="3">
                  <c:v>8.6809470124013526</c:v>
                </c:pt>
                <c:pt idx="4">
                  <c:v>15.79754601226994</c:v>
                </c:pt>
                <c:pt idx="5">
                  <c:v>11.043787364679275</c:v>
                </c:pt>
                <c:pt idx="6">
                  <c:v>11.133124970466936</c:v>
                </c:pt>
                <c:pt idx="7">
                  <c:v>20.964555338942027</c:v>
                </c:pt>
                <c:pt idx="8">
                  <c:v>0</c:v>
                </c:pt>
                <c:pt idx="9">
                  <c:v>20.743226447924435</c:v>
                </c:pt>
                <c:pt idx="10">
                  <c:v>7.4500413670209404</c:v>
                </c:pt>
                <c:pt idx="11">
                  <c:v>11.665860203228791</c:v>
                </c:pt>
                <c:pt idx="12">
                  <c:v>0</c:v>
                </c:pt>
                <c:pt idx="13">
                  <c:v>14.728428450844945</c:v>
                </c:pt>
                <c:pt idx="14">
                  <c:v>13.643097790898018</c:v>
                </c:pt>
                <c:pt idx="15">
                  <c:v>11.01889338731444</c:v>
                </c:pt>
                <c:pt idx="16">
                  <c:v>6.1450861495230322</c:v>
                </c:pt>
                <c:pt idx="17">
                  <c:v>0</c:v>
                </c:pt>
                <c:pt idx="18">
                  <c:v>8.3327885357147551</c:v>
                </c:pt>
                <c:pt idx="19">
                  <c:v>7.2324645051917775</c:v>
                </c:pt>
                <c:pt idx="20">
                  <c:v>16.028565760761754</c:v>
                </c:pt>
                <c:pt idx="21">
                  <c:v>8.1036342203606626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2-49BE-9658-BFFD96A65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8664"/>
        <c:axId val="166689056"/>
      </c:barChart>
      <c:catAx>
        <c:axId val="166688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8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53449275452539E-2"/>
          <c:y val="0.12622379353495855"/>
          <c:w val="0.89058390511921193"/>
          <c:h val="0.64188266753547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Klasse_Slakteri!$K$121:$K$144</c:f>
              <c:numCache>
                <c:formatCode>0.0</c:formatCode>
                <c:ptCount val="24"/>
                <c:pt idx="0">
                  <c:v>0</c:v>
                </c:pt>
                <c:pt idx="1">
                  <c:v>14.041909699719165</c:v>
                </c:pt>
                <c:pt idx="2">
                  <c:v>26.808372832455024</c:v>
                </c:pt>
                <c:pt idx="3">
                  <c:v>3.2318677189026679</c:v>
                </c:pt>
                <c:pt idx="4">
                  <c:v>16.010143959181196</c:v>
                </c:pt>
                <c:pt idx="5">
                  <c:v>28.647600581677175</c:v>
                </c:pt>
                <c:pt idx="6">
                  <c:v>22.171744105198499</c:v>
                </c:pt>
                <c:pt idx="7">
                  <c:v>20.445118999332713</c:v>
                </c:pt>
                <c:pt idx="8">
                  <c:v>27.301092043681752</c:v>
                </c:pt>
                <c:pt idx="9">
                  <c:v>17.275664926671638</c:v>
                </c:pt>
                <c:pt idx="10">
                  <c:v>16.351906065041689</c:v>
                </c:pt>
                <c:pt idx="11">
                  <c:v>20.591211014824264</c:v>
                </c:pt>
                <c:pt idx="12">
                  <c:v>0</c:v>
                </c:pt>
                <c:pt idx="13">
                  <c:v>35.864153933610098</c:v>
                </c:pt>
                <c:pt idx="14">
                  <c:v>13.722111870768083</c:v>
                </c:pt>
                <c:pt idx="15">
                  <c:v>31.52834008097167</c:v>
                </c:pt>
                <c:pt idx="16">
                  <c:v>20.435554240922873</c:v>
                </c:pt>
                <c:pt idx="17">
                  <c:v>0</c:v>
                </c:pt>
                <c:pt idx="18">
                  <c:v>14.72784090166185</c:v>
                </c:pt>
                <c:pt idx="19">
                  <c:v>21.068022886204705</c:v>
                </c:pt>
                <c:pt idx="20">
                  <c:v>18.706605832176152</c:v>
                </c:pt>
                <c:pt idx="21">
                  <c:v>34.774648240575857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E-435B-8C5B-CBB9CABD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3368"/>
        <c:axId val="166693760"/>
      </c:barChart>
      <c:catAx>
        <c:axId val="166693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3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Klasse_Slakteri!$K$148:$K$171</c:f>
              <c:numCache>
                <c:formatCode>0.0</c:formatCode>
                <c:ptCount val="24"/>
                <c:pt idx="0">
                  <c:v>0</c:v>
                </c:pt>
                <c:pt idx="1">
                  <c:v>17.903434867141936</c:v>
                </c:pt>
                <c:pt idx="2">
                  <c:v>39.986522866965629</c:v>
                </c:pt>
                <c:pt idx="3">
                  <c:v>36.753100338218715</c:v>
                </c:pt>
                <c:pt idx="4">
                  <c:v>30.194982688452889</c:v>
                </c:pt>
                <c:pt idx="5">
                  <c:v>38.778477944740672</c:v>
                </c:pt>
                <c:pt idx="6">
                  <c:v>32.933933670404137</c:v>
                </c:pt>
                <c:pt idx="7">
                  <c:v>30.916275235839795</c:v>
                </c:pt>
                <c:pt idx="8">
                  <c:v>40.561622464898591</c:v>
                </c:pt>
                <c:pt idx="9">
                  <c:v>16.790952025851357</c:v>
                </c:pt>
                <c:pt idx="10">
                  <c:v>33.525583911410941</c:v>
                </c:pt>
                <c:pt idx="11">
                  <c:v>34.843619407909195</c:v>
                </c:pt>
                <c:pt idx="12">
                  <c:v>0</c:v>
                </c:pt>
                <c:pt idx="13">
                  <c:v>30.529189850304057</c:v>
                </c:pt>
                <c:pt idx="14">
                  <c:v>29.647838635690206</c:v>
                </c:pt>
                <c:pt idx="15">
                  <c:v>34.473684210526294</c:v>
                </c:pt>
                <c:pt idx="16">
                  <c:v>54.595873696664952</c:v>
                </c:pt>
                <c:pt idx="17">
                  <c:v>0</c:v>
                </c:pt>
                <c:pt idx="18">
                  <c:v>30.914867744930099</c:v>
                </c:pt>
                <c:pt idx="19">
                  <c:v>39.370629370629366</c:v>
                </c:pt>
                <c:pt idx="20">
                  <c:v>45.923427891291411</c:v>
                </c:pt>
                <c:pt idx="21">
                  <c:v>37.317850066464359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4-46C8-8804-E71545046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1120"/>
        <c:axId val="954861512"/>
      </c:barChart>
      <c:catAx>
        <c:axId val="954861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1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Klasse_Slakteri!$K$202:$K$225</c:f>
              <c:numCache>
                <c:formatCode>0.0</c:formatCode>
                <c:ptCount val="24"/>
                <c:pt idx="0">
                  <c:v>0</c:v>
                </c:pt>
                <c:pt idx="1">
                  <c:v>25.577878591488442</c:v>
                </c:pt>
                <c:pt idx="2">
                  <c:v>11.240648603383018</c:v>
                </c:pt>
                <c:pt idx="3">
                  <c:v>12.17587373167982</c:v>
                </c:pt>
                <c:pt idx="4">
                  <c:v>6.6269817165765676</c:v>
                </c:pt>
                <c:pt idx="5">
                  <c:v>5.0896752302472121</c:v>
                </c:pt>
                <c:pt idx="6">
                  <c:v>11.142238033198556</c:v>
                </c:pt>
                <c:pt idx="7">
                  <c:v>4.4040874537152108</c:v>
                </c:pt>
                <c:pt idx="8">
                  <c:v>32.137285491419654</c:v>
                </c:pt>
                <c:pt idx="9">
                  <c:v>41.685309470544375</c:v>
                </c:pt>
                <c:pt idx="10">
                  <c:v>14.50152739769617</c:v>
                </c:pt>
                <c:pt idx="11">
                  <c:v>9.5807856420182116</c:v>
                </c:pt>
                <c:pt idx="12">
                  <c:v>0</c:v>
                </c:pt>
                <c:pt idx="13">
                  <c:v>2.4065046252433202</c:v>
                </c:pt>
                <c:pt idx="14">
                  <c:v>19.546108007857516</c:v>
                </c:pt>
                <c:pt idx="15">
                  <c:v>6.6869095816464243</c:v>
                </c:pt>
                <c:pt idx="16">
                  <c:v>4.3518450048066244</c:v>
                </c:pt>
                <c:pt idx="17">
                  <c:v>0</c:v>
                </c:pt>
                <c:pt idx="18">
                  <c:v>19.128933983603776</c:v>
                </c:pt>
                <c:pt idx="19">
                  <c:v>15.980080525535069</c:v>
                </c:pt>
                <c:pt idx="20">
                  <c:v>0</c:v>
                </c:pt>
                <c:pt idx="21">
                  <c:v>3.6266960949060736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Klasse_Slakteri!$K$283:$K$306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2.5842075478487277E-2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0.3391020927756988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0.77535597076398066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Klasse_Slakteri!$K$310:$K$333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Klasse_Slakteri!$K$364:$K$387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Klasse_Slakteri!$N$13:$N$36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2.75</c:v>
                </c:pt>
                <c:pt idx="3">
                  <c:v>0</c:v>
                </c:pt>
                <c:pt idx="4">
                  <c:v>4.9499999999999993</c:v>
                </c:pt>
                <c:pt idx="5">
                  <c:v>0</c:v>
                </c:pt>
                <c:pt idx="6">
                  <c:v>3.45</c:v>
                </c:pt>
                <c:pt idx="7">
                  <c:v>3.6333333333333342</c:v>
                </c:pt>
                <c:pt idx="8">
                  <c:v>0</c:v>
                </c:pt>
                <c:pt idx="9">
                  <c:v>2.6</c:v>
                </c:pt>
                <c:pt idx="10">
                  <c:v>6.4833333333333352</c:v>
                </c:pt>
                <c:pt idx="11">
                  <c:v>0</c:v>
                </c:pt>
                <c:pt idx="12">
                  <c:v>0</c:v>
                </c:pt>
                <c:pt idx="13">
                  <c:v>3.9</c:v>
                </c:pt>
                <c:pt idx="14">
                  <c:v>0</c:v>
                </c:pt>
                <c:pt idx="15">
                  <c:v>0</c:v>
                </c:pt>
                <c:pt idx="16">
                  <c:v>3.6</c:v>
                </c:pt>
                <c:pt idx="17">
                  <c:v>0</c:v>
                </c:pt>
                <c:pt idx="18">
                  <c:v>3.2</c:v>
                </c:pt>
                <c:pt idx="19">
                  <c:v>1.8357142857142861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Klasse_Slakteri!$N$40:$N$63</c:f>
              <c:numCache>
                <c:formatCode>0.0</c:formatCode>
                <c:ptCount val="24"/>
                <c:pt idx="0">
                  <c:v>0</c:v>
                </c:pt>
                <c:pt idx="1">
                  <c:v>4.0999999999999996</c:v>
                </c:pt>
                <c:pt idx="2">
                  <c:v>3.8906249999999991</c:v>
                </c:pt>
                <c:pt idx="3">
                  <c:v>0</c:v>
                </c:pt>
                <c:pt idx="4">
                  <c:v>5.5317073170731694</c:v>
                </c:pt>
                <c:pt idx="5">
                  <c:v>0</c:v>
                </c:pt>
                <c:pt idx="6">
                  <c:v>4.4565217391304337</c:v>
                </c:pt>
                <c:pt idx="7">
                  <c:v>5.2612903225806438</c:v>
                </c:pt>
                <c:pt idx="8">
                  <c:v>0</c:v>
                </c:pt>
                <c:pt idx="9">
                  <c:v>4.05</c:v>
                </c:pt>
                <c:pt idx="10">
                  <c:v>5.7538461538461521</c:v>
                </c:pt>
                <c:pt idx="11">
                  <c:v>5.4000000000000012</c:v>
                </c:pt>
                <c:pt idx="12">
                  <c:v>0</c:v>
                </c:pt>
                <c:pt idx="13">
                  <c:v>4.3909090909090915</c:v>
                </c:pt>
                <c:pt idx="14">
                  <c:v>6.1166666666666671</c:v>
                </c:pt>
                <c:pt idx="15">
                  <c:v>4.5500000000000007</c:v>
                </c:pt>
                <c:pt idx="16">
                  <c:v>0</c:v>
                </c:pt>
                <c:pt idx="17">
                  <c:v>0</c:v>
                </c:pt>
                <c:pt idx="18">
                  <c:v>4.7388888888888889</c:v>
                </c:pt>
                <c:pt idx="19">
                  <c:v>2.8785714285714299</c:v>
                </c:pt>
                <c:pt idx="20">
                  <c:v>7.3</c:v>
                </c:pt>
                <c:pt idx="21">
                  <c:v>4.04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Måned!$F$22:$F$33</c:f>
              <c:numCache>
                <c:formatCode>#,##0</c:formatCode>
                <c:ptCount val="12"/>
                <c:pt idx="0">
                  <c:v>202</c:v>
                </c:pt>
                <c:pt idx="1">
                  <c:v>1297</c:v>
                </c:pt>
                <c:pt idx="2">
                  <c:v>3695</c:v>
                </c:pt>
                <c:pt idx="3">
                  <c:v>2751</c:v>
                </c:pt>
                <c:pt idx="4">
                  <c:v>1454</c:v>
                </c:pt>
                <c:pt idx="5">
                  <c:v>1409</c:v>
                </c:pt>
                <c:pt idx="6">
                  <c:v>306</c:v>
                </c:pt>
                <c:pt idx="7">
                  <c:v>1151</c:v>
                </c:pt>
                <c:pt idx="8">
                  <c:v>1958</c:v>
                </c:pt>
                <c:pt idx="9">
                  <c:v>2070</c:v>
                </c:pt>
                <c:pt idx="10">
                  <c:v>1001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D-4530-A750-A32EA2D89441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8.1144559992026473E-3"/>
                  <c:y val="-6.1799014101853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4-4609-AD22-9A51E4A8B259}"/>
                </c:ext>
              </c:extLst>
            </c:dLbl>
            <c:dLbl>
              <c:idx val="2"/>
              <c:layout>
                <c:manualLayout>
                  <c:x val="-7.5058717992624147E-2"/>
                  <c:y val="-1.0655002431354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64-4609-AD22-9A51E4A8B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Måned!$F$9:$F$20</c:f>
              <c:numCache>
                <c:formatCode>#,##0</c:formatCode>
                <c:ptCount val="12"/>
                <c:pt idx="0">
                  <c:v>205</c:v>
                </c:pt>
                <c:pt idx="1">
                  <c:v>1161</c:v>
                </c:pt>
                <c:pt idx="2">
                  <c:v>2541</c:v>
                </c:pt>
                <c:pt idx="3">
                  <c:v>3145</c:v>
                </c:pt>
                <c:pt idx="4">
                  <c:v>1553</c:v>
                </c:pt>
                <c:pt idx="5">
                  <c:v>1075</c:v>
                </c:pt>
                <c:pt idx="6">
                  <c:v>561</c:v>
                </c:pt>
                <c:pt idx="7">
                  <c:v>992</c:v>
                </c:pt>
                <c:pt idx="8">
                  <c:v>1562</c:v>
                </c:pt>
                <c:pt idx="9">
                  <c:v>2602</c:v>
                </c:pt>
                <c:pt idx="10">
                  <c:v>953</c:v>
                </c:pt>
                <c:pt idx="11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D-4530-A750-A32EA2D8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05511737225492"/>
          <c:y val="0.23755342257077169"/>
          <c:w val="7.9156358538835653E-2"/>
          <c:h val="0.11492569520115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Klasse_Slakteri!$N$67:$N$90</c:f>
              <c:numCache>
                <c:formatCode>0.0</c:formatCode>
                <c:ptCount val="24"/>
                <c:pt idx="0">
                  <c:v>0</c:v>
                </c:pt>
                <c:pt idx="1">
                  <c:v>7.8714285714285745</c:v>
                </c:pt>
                <c:pt idx="2">
                  <c:v>4.7614457831325314</c:v>
                </c:pt>
                <c:pt idx="3">
                  <c:v>0</c:v>
                </c:pt>
                <c:pt idx="4">
                  <c:v>6.2656716417910419</c:v>
                </c:pt>
                <c:pt idx="5">
                  <c:v>7.5</c:v>
                </c:pt>
                <c:pt idx="6">
                  <c:v>5.8262411347517764</c:v>
                </c:pt>
                <c:pt idx="7">
                  <c:v>5.4853658536585348</c:v>
                </c:pt>
                <c:pt idx="8">
                  <c:v>0</c:v>
                </c:pt>
                <c:pt idx="9">
                  <c:v>5.833333333333333</c:v>
                </c:pt>
                <c:pt idx="10">
                  <c:v>6.5236111111111121</c:v>
                </c:pt>
                <c:pt idx="11">
                  <c:v>5.7136363636363612</c:v>
                </c:pt>
                <c:pt idx="12">
                  <c:v>0</c:v>
                </c:pt>
                <c:pt idx="13">
                  <c:v>5.1983193277310926</c:v>
                </c:pt>
                <c:pt idx="14">
                  <c:v>7.1192307692307724</c:v>
                </c:pt>
                <c:pt idx="15">
                  <c:v>5.09375</c:v>
                </c:pt>
                <c:pt idx="16">
                  <c:v>7.5999999999999988</c:v>
                </c:pt>
                <c:pt idx="17">
                  <c:v>0</c:v>
                </c:pt>
                <c:pt idx="18">
                  <c:v>5.1116279069767447</c:v>
                </c:pt>
                <c:pt idx="19">
                  <c:v>5.4366666666666683</c:v>
                </c:pt>
                <c:pt idx="20">
                  <c:v>9.6</c:v>
                </c:pt>
                <c:pt idx="21">
                  <c:v>5.320833333333332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Klasse_Slakteri!$N$94:$N$117</c:f>
              <c:numCache>
                <c:formatCode>0.0</c:formatCode>
                <c:ptCount val="24"/>
                <c:pt idx="0">
                  <c:v>0</c:v>
                </c:pt>
                <c:pt idx="1">
                  <c:v>9.1624999999999996</c:v>
                </c:pt>
                <c:pt idx="2">
                  <c:v>6.054328358208954</c:v>
                </c:pt>
                <c:pt idx="3">
                  <c:v>7.7</c:v>
                </c:pt>
                <c:pt idx="4">
                  <c:v>7.2748251748251747</c:v>
                </c:pt>
                <c:pt idx="5">
                  <c:v>8.5437500000000011</c:v>
                </c:pt>
                <c:pt idx="6">
                  <c:v>6.9150943396226481</c:v>
                </c:pt>
                <c:pt idx="7">
                  <c:v>7.3500000000000014</c:v>
                </c:pt>
                <c:pt idx="8">
                  <c:v>0</c:v>
                </c:pt>
                <c:pt idx="9">
                  <c:v>7.2565217391304353</c:v>
                </c:pt>
                <c:pt idx="10">
                  <c:v>8.3616071428571495</c:v>
                </c:pt>
                <c:pt idx="11">
                  <c:v>7.167567567567569</c:v>
                </c:pt>
                <c:pt idx="12">
                  <c:v>0</c:v>
                </c:pt>
                <c:pt idx="13">
                  <c:v>6.380597014925371</c:v>
                </c:pt>
                <c:pt idx="14">
                  <c:v>10.107317073170735</c:v>
                </c:pt>
                <c:pt idx="15">
                  <c:v>5.8321428571428564</c:v>
                </c:pt>
                <c:pt idx="16">
                  <c:v>6.6480000000000015</c:v>
                </c:pt>
                <c:pt idx="17">
                  <c:v>0</c:v>
                </c:pt>
                <c:pt idx="18">
                  <c:v>7.0032967032967042</c:v>
                </c:pt>
                <c:pt idx="19">
                  <c:v>5.4174603174603195</c:v>
                </c:pt>
                <c:pt idx="20">
                  <c:v>8.9777777777777832</c:v>
                </c:pt>
                <c:pt idx="21">
                  <c:v>7.0239130434782604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Klasse_Slakteri!$N$121:$N$144</c:f>
              <c:numCache>
                <c:formatCode>0.0</c:formatCode>
                <c:ptCount val="24"/>
                <c:pt idx="0">
                  <c:v>0</c:v>
                </c:pt>
                <c:pt idx="1">
                  <c:v>7.878787878787878</c:v>
                </c:pt>
                <c:pt idx="2">
                  <c:v>6.4227272727272755</c:v>
                </c:pt>
                <c:pt idx="3">
                  <c:v>8.6</c:v>
                </c:pt>
                <c:pt idx="4">
                  <c:v>7.3215277777777779</c:v>
                </c:pt>
                <c:pt idx="5">
                  <c:v>8.8649999999999984</c:v>
                </c:pt>
                <c:pt idx="6">
                  <c:v>7.1402173913043505</c:v>
                </c:pt>
                <c:pt idx="7">
                  <c:v>8.1385416666666686</c:v>
                </c:pt>
                <c:pt idx="8">
                  <c:v>17.5</c:v>
                </c:pt>
                <c:pt idx="9">
                  <c:v>9.2666666666666693</c:v>
                </c:pt>
                <c:pt idx="10">
                  <c:v>9.3009049773755681</c:v>
                </c:pt>
                <c:pt idx="11">
                  <c:v>8.5109090909090916</c:v>
                </c:pt>
                <c:pt idx="12">
                  <c:v>0</c:v>
                </c:pt>
                <c:pt idx="13">
                  <c:v>6.9747068676716903</c:v>
                </c:pt>
                <c:pt idx="14">
                  <c:v>10.968421052631584</c:v>
                </c:pt>
                <c:pt idx="15">
                  <c:v>7.5975609756097571</c:v>
                </c:pt>
                <c:pt idx="16">
                  <c:v>6.9087499999999986</c:v>
                </c:pt>
                <c:pt idx="17">
                  <c:v>0</c:v>
                </c:pt>
                <c:pt idx="18">
                  <c:v>7.4105263157894719</c:v>
                </c:pt>
                <c:pt idx="19">
                  <c:v>5.3451612903225802</c:v>
                </c:pt>
                <c:pt idx="20">
                  <c:v>11.7875</c:v>
                </c:pt>
                <c:pt idx="21">
                  <c:v>6.7634146341463426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Klasse_Slakteri!$N$148:$N$171</c:f>
              <c:numCache>
                <c:formatCode>0.0</c:formatCode>
                <c:ptCount val="24"/>
                <c:pt idx="0">
                  <c:v>0</c:v>
                </c:pt>
                <c:pt idx="1">
                  <c:v>10.693548387096776</c:v>
                </c:pt>
                <c:pt idx="2">
                  <c:v>7.4718826405868013</c:v>
                </c:pt>
                <c:pt idx="3">
                  <c:v>13.971428571428577</c:v>
                </c:pt>
                <c:pt idx="4">
                  <c:v>9.0381818181818154</c:v>
                </c:pt>
                <c:pt idx="5">
                  <c:v>10.212765957446813</c:v>
                </c:pt>
                <c:pt idx="6">
                  <c:v>8.0045939294503654</c:v>
                </c:pt>
                <c:pt idx="7">
                  <c:v>8.950378787878785</c:v>
                </c:pt>
                <c:pt idx="8">
                  <c:v>13</c:v>
                </c:pt>
                <c:pt idx="9">
                  <c:v>9.0066666666666642</c:v>
                </c:pt>
                <c:pt idx="10">
                  <c:v>10.535750000000002</c:v>
                </c:pt>
                <c:pt idx="11">
                  <c:v>8.8999999999999986</c:v>
                </c:pt>
                <c:pt idx="12">
                  <c:v>0</c:v>
                </c:pt>
                <c:pt idx="13">
                  <c:v>9.1589147286821735</c:v>
                </c:pt>
                <c:pt idx="14">
                  <c:v>11.209958506224062</c:v>
                </c:pt>
                <c:pt idx="15">
                  <c:v>9.9203883495145604</c:v>
                </c:pt>
                <c:pt idx="16">
                  <c:v>8.0688524590163944</c:v>
                </c:pt>
                <c:pt idx="17">
                  <c:v>0</c:v>
                </c:pt>
                <c:pt idx="18">
                  <c:v>8.3253521126760504</c:v>
                </c:pt>
                <c:pt idx="19">
                  <c:v>6.1724252491694349</c:v>
                </c:pt>
                <c:pt idx="20">
                  <c:v>11.574999999999999</c:v>
                </c:pt>
                <c:pt idx="21">
                  <c:v>8.6505813953488389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Klasse_Slakteri!$N$175:$N$198</c:f>
              <c:numCache>
                <c:formatCode>0.0</c:formatCode>
                <c:ptCount val="24"/>
                <c:pt idx="0">
                  <c:v>0</c:v>
                </c:pt>
                <c:pt idx="1">
                  <c:v>12.096875000000001</c:v>
                </c:pt>
                <c:pt idx="2">
                  <c:v>9.9749333333333468</c:v>
                </c:pt>
                <c:pt idx="3">
                  <c:v>14.885714285714299</c:v>
                </c:pt>
                <c:pt idx="4">
                  <c:v>11.8</c:v>
                </c:pt>
                <c:pt idx="5">
                  <c:v>11.321428571428569</c:v>
                </c:pt>
                <c:pt idx="6">
                  <c:v>10.505781584582436</c:v>
                </c:pt>
                <c:pt idx="7">
                  <c:v>12.124468085106388</c:v>
                </c:pt>
                <c:pt idx="8">
                  <c:v>0</c:v>
                </c:pt>
                <c:pt idx="9">
                  <c:v>0</c:v>
                </c:pt>
                <c:pt idx="10">
                  <c:v>12.266346153846149</c:v>
                </c:pt>
                <c:pt idx="11">
                  <c:v>10.233333333333333</c:v>
                </c:pt>
                <c:pt idx="12">
                  <c:v>0</c:v>
                </c:pt>
                <c:pt idx="13">
                  <c:v>12.823333333333338</c:v>
                </c:pt>
                <c:pt idx="14">
                  <c:v>13.13257575757576</c:v>
                </c:pt>
                <c:pt idx="15">
                  <c:v>12.763333333333335</c:v>
                </c:pt>
                <c:pt idx="16">
                  <c:v>11.934482758620687</c:v>
                </c:pt>
                <c:pt idx="17">
                  <c:v>0</c:v>
                </c:pt>
                <c:pt idx="18">
                  <c:v>11.967499999999999</c:v>
                </c:pt>
                <c:pt idx="19">
                  <c:v>10.000000000000002</c:v>
                </c:pt>
                <c:pt idx="20">
                  <c:v>16.120000000000005</c:v>
                </c:pt>
                <c:pt idx="21">
                  <c:v>11.667741935483871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Klasse_Slakteri!$N$202:$N$225</c:f>
              <c:numCache>
                <c:formatCode>0.0</c:formatCode>
                <c:ptCount val="24"/>
                <c:pt idx="0">
                  <c:v>0</c:v>
                </c:pt>
                <c:pt idx="1">
                  <c:v>13.531428571428576</c:v>
                </c:pt>
                <c:pt idx="2">
                  <c:v>9.4403846153846178</c:v>
                </c:pt>
                <c:pt idx="3">
                  <c:v>16.2</c:v>
                </c:pt>
                <c:pt idx="4">
                  <c:v>12.835294117647059</c:v>
                </c:pt>
                <c:pt idx="5">
                  <c:v>12.600000000000001</c:v>
                </c:pt>
                <c:pt idx="6">
                  <c:v>9.5410404624277501</c:v>
                </c:pt>
                <c:pt idx="7">
                  <c:v>12.946153846153845</c:v>
                </c:pt>
                <c:pt idx="8">
                  <c:v>10.3</c:v>
                </c:pt>
                <c:pt idx="9">
                  <c:v>13.416</c:v>
                </c:pt>
                <c:pt idx="10">
                  <c:v>13.020714285714281</c:v>
                </c:pt>
                <c:pt idx="11">
                  <c:v>12.811764705882352</c:v>
                </c:pt>
                <c:pt idx="12">
                  <c:v>0</c:v>
                </c:pt>
                <c:pt idx="13">
                  <c:v>13.97</c:v>
                </c:pt>
                <c:pt idx="14">
                  <c:v>13.806976744186048</c:v>
                </c:pt>
                <c:pt idx="15">
                  <c:v>11.011111111111113</c:v>
                </c:pt>
                <c:pt idx="16">
                  <c:v>10.7</c:v>
                </c:pt>
                <c:pt idx="17">
                  <c:v>0</c:v>
                </c:pt>
                <c:pt idx="18">
                  <c:v>9.5620915032679719</c:v>
                </c:pt>
                <c:pt idx="19">
                  <c:v>8.3788888888888895</c:v>
                </c:pt>
                <c:pt idx="20">
                  <c:v>0</c:v>
                </c:pt>
                <c:pt idx="21">
                  <c:v>12.049999999999997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Klasse_Slakteri!$N$229:$N$252</c:f>
              <c:numCache>
                <c:formatCode>0.0</c:formatCode>
                <c:ptCount val="24"/>
                <c:pt idx="0">
                  <c:v>0</c:v>
                </c:pt>
                <c:pt idx="1">
                  <c:v>19.5</c:v>
                </c:pt>
                <c:pt idx="2">
                  <c:v>13.800000000000002</c:v>
                </c:pt>
                <c:pt idx="3">
                  <c:v>0</c:v>
                </c:pt>
                <c:pt idx="4">
                  <c:v>15.183333333333332</c:v>
                </c:pt>
                <c:pt idx="5">
                  <c:v>0</c:v>
                </c:pt>
                <c:pt idx="6">
                  <c:v>14.095833333333339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14.65714285714286</c:v>
                </c:pt>
                <c:pt idx="11">
                  <c:v>15.3</c:v>
                </c:pt>
                <c:pt idx="12">
                  <c:v>0</c:v>
                </c:pt>
                <c:pt idx="13">
                  <c:v>17.8</c:v>
                </c:pt>
                <c:pt idx="14">
                  <c:v>16.239999999999995</c:v>
                </c:pt>
                <c:pt idx="15">
                  <c:v>0</c:v>
                </c:pt>
                <c:pt idx="16">
                  <c:v>18.900000000000006</c:v>
                </c:pt>
                <c:pt idx="17">
                  <c:v>0</c:v>
                </c:pt>
                <c:pt idx="18">
                  <c:v>17.649999999999999</c:v>
                </c:pt>
                <c:pt idx="19">
                  <c:v>17.366666666666671</c:v>
                </c:pt>
                <c:pt idx="20">
                  <c:v>0</c:v>
                </c:pt>
                <c:pt idx="21">
                  <c:v>17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Klasse_Slakteri!$N$256:$N$279</c:f>
              <c:numCache>
                <c:formatCode>0.0</c:formatCode>
                <c:ptCount val="24"/>
                <c:pt idx="0">
                  <c:v>0</c:v>
                </c:pt>
                <c:pt idx="1">
                  <c:v>22.18</c:v>
                </c:pt>
                <c:pt idx="2">
                  <c:v>19.8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21.900000000000006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22.3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Klasse_Slakteri!$N$283:$N$306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15.45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11.86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Klasse_Slakteri!$N$310:$N$333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LENGDE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71916010498685E-2"/>
          <c:y val="0.14733305489090232"/>
          <c:w val="0.85646744560155785"/>
          <c:h val="0.73614166933921676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Måned!$S$22:$S$33</c:f>
              <c:numCache>
                <c:formatCode>0.0</c:formatCode>
                <c:ptCount val="12"/>
                <c:pt idx="0">
                  <c:v>0</c:v>
                </c:pt>
                <c:pt idx="1">
                  <c:v>89.209090909090889</c:v>
                </c:pt>
                <c:pt idx="2">
                  <c:v>88.816666666666634</c:v>
                </c:pt>
                <c:pt idx="3">
                  <c:v>78.130952380952394</c:v>
                </c:pt>
                <c:pt idx="4">
                  <c:v>76.532692307692287</c:v>
                </c:pt>
                <c:pt idx="5">
                  <c:v>78.847991071428609</c:v>
                </c:pt>
                <c:pt idx="6">
                  <c:v>112.44315789473681</c:v>
                </c:pt>
                <c:pt idx="7">
                  <c:v>87.97799999999998</c:v>
                </c:pt>
                <c:pt idx="8">
                  <c:v>86.294696969696901</c:v>
                </c:pt>
                <c:pt idx="9">
                  <c:v>87.089169675090261</c:v>
                </c:pt>
                <c:pt idx="10">
                  <c:v>87.221739130434784</c:v>
                </c:pt>
                <c:pt idx="11">
                  <c:v>85.96250000000002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5-42F2-B7FA-B86DA5E55090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03225806451613E-2"/>
                  <c:y val="-5.381826613988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5-42F2-B7FA-B86DA5E55090}"/>
                </c:ext>
              </c:extLst>
            </c:dLbl>
            <c:dLbl>
              <c:idx val="1"/>
              <c:layout>
                <c:manualLayout>
                  <c:x val="-1.3978494623655914E-2"/>
                  <c:y val="-6.6734650013458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F5-42F2-B7FA-B86DA5E55090}"/>
                </c:ext>
              </c:extLst>
            </c:dLbl>
            <c:dLbl>
              <c:idx val="2"/>
              <c:layout>
                <c:manualLayout>
                  <c:x val="-2.6881720430107489E-2"/>
                  <c:y val="-5.5970996785481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5-42F2-B7FA-B86DA5E55090}"/>
                </c:ext>
              </c:extLst>
            </c:dLbl>
            <c:dLbl>
              <c:idx val="3"/>
              <c:layout>
                <c:manualLayout>
                  <c:x val="-5.8064516129032261E-2"/>
                  <c:y val="4.951280484869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F5-42F2-B7FA-B86DA5E55090}"/>
                </c:ext>
              </c:extLst>
            </c:dLbl>
            <c:dLbl>
              <c:idx val="4"/>
              <c:layout>
                <c:manualLayout>
                  <c:x val="-4.5161290322580643E-2"/>
                  <c:y val="-5.166553549429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F5-42F2-B7FA-B86DA5E55090}"/>
                </c:ext>
              </c:extLst>
            </c:dLbl>
            <c:dLbl>
              <c:idx val="5"/>
              <c:layout>
                <c:manualLayout>
                  <c:x val="-4.0860215053763443E-2"/>
                  <c:y val="-8.826197143037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7-4C99-A925-9152322D5108}"/>
                </c:ext>
              </c:extLst>
            </c:dLbl>
            <c:dLbl>
              <c:idx val="6"/>
              <c:layout>
                <c:manualLayout>
                  <c:x val="-1.935483870967742E-2"/>
                  <c:y val="6.242920988656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6-412F-94EE-985F9E05DA44}"/>
                </c:ext>
              </c:extLst>
            </c:dLbl>
            <c:dLbl>
              <c:idx val="7"/>
              <c:layout>
                <c:manualLayout>
                  <c:x val="-6.4516129032258064E-3"/>
                  <c:y val="-7.9651060889752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6-412F-94EE-985F9E05DA44}"/>
                </c:ext>
              </c:extLst>
            </c:dLbl>
            <c:dLbl>
              <c:idx val="8"/>
              <c:layout>
                <c:manualLayout>
                  <c:x val="-2.6881720430107607E-2"/>
                  <c:y val="-5.381828438496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B6-412F-94EE-985F9E05D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Måned!$S$9:$S$20</c:f>
              <c:numCache>
                <c:formatCode>0.0</c:formatCode>
                <c:ptCount val="12"/>
                <c:pt idx="0">
                  <c:v>84.817073170731717</c:v>
                </c:pt>
                <c:pt idx="1">
                  <c:v>74.010190476190445</c:v>
                </c:pt>
                <c:pt idx="2">
                  <c:v>76.351962922573549</c:v>
                </c:pt>
                <c:pt idx="3">
                  <c:v>76.276419213973739</c:v>
                </c:pt>
                <c:pt idx="4">
                  <c:v>77.05202846975088</c:v>
                </c:pt>
                <c:pt idx="5">
                  <c:v>80.735577889447242</c:v>
                </c:pt>
                <c:pt idx="6">
                  <c:v>82.254723707664951</c:v>
                </c:pt>
                <c:pt idx="7">
                  <c:v>86.576844262295054</c:v>
                </c:pt>
                <c:pt idx="8">
                  <c:v>90.419813208805834</c:v>
                </c:pt>
                <c:pt idx="9">
                  <c:v>88.253419811320896</c:v>
                </c:pt>
                <c:pt idx="10">
                  <c:v>87.756786102062946</c:v>
                </c:pt>
                <c:pt idx="11">
                  <c:v>86.84926829268295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F5-42F2-B7FA-B86DA5E55090}"/>
            </c:ext>
          </c:extLst>
        </c:ser>
        <c:ser>
          <c:idx val="0"/>
          <c:order val="2"/>
          <c:tx>
            <c:strRef>
              <c:f>RNR!$H$3</c:f>
              <c:strCache>
                <c:ptCount val="1"/>
                <c:pt idx="0">
                  <c:v>Middel lengde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Måned!$AY$9:$AY$20</c:f>
              <c:numCache>
                <c:formatCode>0.00</c:formatCode>
                <c:ptCount val="12"/>
                <c:pt idx="0">
                  <c:v>84.817073170731717</c:v>
                </c:pt>
                <c:pt idx="1">
                  <c:v>84.817073170731717</c:v>
                </c:pt>
                <c:pt idx="2">
                  <c:v>84.817073170731717</c:v>
                </c:pt>
                <c:pt idx="3">
                  <c:v>84.817073170731717</c:v>
                </c:pt>
                <c:pt idx="4">
                  <c:v>84.817073170731717</c:v>
                </c:pt>
                <c:pt idx="5">
                  <c:v>84.817073170731717</c:v>
                </c:pt>
                <c:pt idx="6">
                  <c:v>84.817073170731717</c:v>
                </c:pt>
                <c:pt idx="7">
                  <c:v>84.817073170731717</c:v>
                </c:pt>
                <c:pt idx="8">
                  <c:v>84.817073170731717</c:v>
                </c:pt>
                <c:pt idx="9">
                  <c:v>84.817073170731717</c:v>
                </c:pt>
                <c:pt idx="10">
                  <c:v>84.817073170731717</c:v>
                </c:pt>
                <c:pt idx="11">
                  <c:v>84.817073170731717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F5-42F2-B7FA-B86DA5E55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15680298027262E-2"/>
              <c:y val="0.346228415908916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19845906358483"/>
          <c:y val="0.16725869584526376"/>
          <c:w val="0.18815621031242064"/>
          <c:h val="0.1530347399874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Klasse_Slakteri!$N$337:$N$360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Klasse_Slakteri!$N$364:$N$387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Klasse_Slakteri!$V$13:$V$36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1.6666666666666672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1.5</c:v>
                </c:pt>
                <c:pt idx="7">
                  <c:v>1.8333333333333328</c:v>
                </c:pt>
                <c:pt idx="8">
                  <c:v>0</c:v>
                </c:pt>
                <c:pt idx="9">
                  <c:v>2</c:v>
                </c:pt>
                <c:pt idx="10">
                  <c:v>2.1666666666666661</c:v>
                </c:pt>
                <c:pt idx="11">
                  <c:v>0</c:v>
                </c:pt>
                <c:pt idx="12">
                  <c:v>0</c:v>
                </c:pt>
                <c:pt idx="13">
                  <c:v>2.25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Klasse_Slakteri!$V$40:$V$63</c:f>
              <c:numCache>
                <c:formatCode>0.00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2.1875</c:v>
                </c:pt>
                <c:pt idx="3">
                  <c:v>0</c:v>
                </c:pt>
                <c:pt idx="4">
                  <c:v>2.2195121951219514</c:v>
                </c:pt>
                <c:pt idx="5">
                  <c:v>0</c:v>
                </c:pt>
                <c:pt idx="6">
                  <c:v>2.1304347826086958</c:v>
                </c:pt>
                <c:pt idx="7">
                  <c:v>2.32258064516129</c:v>
                </c:pt>
                <c:pt idx="8">
                  <c:v>0</c:v>
                </c:pt>
                <c:pt idx="9">
                  <c:v>2</c:v>
                </c:pt>
                <c:pt idx="10">
                  <c:v>2.307692307692307</c:v>
                </c:pt>
                <c:pt idx="11">
                  <c:v>3</c:v>
                </c:pt>
                <c:pt idx="12">
                  <c:v>0</c:v>
                </c:pt>
                <c:pt idx="13">
                  <c:v>2.1363636363636358</c:v>
                </c:pt>
                <c:pt idx="14">
                  <c:v>2.6666666666666661</c:v>
                </c:pt>
                <c:pt idx="15">
                  <c:v>2.375</c:v>
                </c:pt>
                <c:pt idx="16">
                  <c:v>0</c:v>
                </c:pt>
                <c:pt idx="17">
                  <c:v>0</c:v>
                </c:pt>
                <c:pt idx="18">
                  <c:v>2.0555555555555558</c:v>
                </c:pt>
                <c:pt idx="19">
                  <c:v>2.75</c:v>
                </c:pt>
                <c:pt idx="20">
                  <c:v>3</c:v>
                </c:pt>
                <c:pt idx="21">
                  <c:v>2.2000000000000002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Klasse_Slakteri!$V$67:$V$90</c:f>
              <c:numCache>
                <c:formatCode>0.00</c:formatCode>
                <c:ptCount val="24"/>
                <c:pt idx="0">
                  <c:v>0</c:v>
                </c:pt>
                <c:pt idx="1">
                  <c:v>2.4285714285714279</c:v>
                </c:pt>
                <c:pt idx="2">
                  <c:v>2.843373493975903</c:v>
                </c:pt>
                <c:pt idx="3">
                  <c:v>0</c:v>
                </c:pt>
                <c:pt idx="4">
                  <c:v>2.7910447761194042</c:v>
                </c:pt>
                <c:pt idx="5">
                  <c:v>2.3333333333333339</c:v>
                </c:pt>
                <c:pt idx="6">
                  <c:v>2.4964539007092195</c:v>
                </c:pt>
                <c:pt idx="7">
                  <c:v>2.2926829268292681</c:v>
                </c:pt>
                <c:pt idx="8">
                  <c:v>0</c:v>
                </c:pt>
                <c:pt idx="9">
                  <c:v>2.3333333333333339</c:v>
                </c:pt>
                <c:pt idx="10">
                  <c:v>2.375</c:v>
                </c:pt>
                <c:pt idx="11">
                  <c:v>2.7727272727272729</c:v>
                </c:pt>
                <c:pt idx="12">
                  <c:v>0</c:v>
                </c:pt>
                <c:pt idx="13">
                  <c:v>2.6134453781512601</c:v>
                </c:pt>
                <c:pt idx="14">
                  <c:v>2.5</c:v>
                </c:pt>
                <c:pt idx="15">
                  <c:v>2.5</c:v>
                </c:pt>
                <c:pt idx="16">
                  <c:v>2</c:v>
                </c:pt>
                <c:pt idx="17">
                  <c:v>0</c:v>
                </c:pt>
                <c:pt idx="18">
                  <c:v>2.5581395348837219</c:v>
                </c:pt>
                <c:pt idx="19">
                  <c:v>3.0333333333333323</c:v>
                </c:pt>
                <c:pt idx="20">
                  <c:v>3</c:v>
                </c:pt>
                <c:pt idx="21">
                  <c:v>2.4166666666666661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Klasse_Slakteri!$V$94:$V$117</c:f>
              <c:numCache>
                <c:formatCode>0.00</c:formatCode>
                <c:ptCount val="24"/>
                <c:pt idx="0">
                  <c:v>0</c:v>
                </c:pt>
                <c:pt idx="1">
                  <c:v>2.5</c:v>
                </c:pt>
                <c:pt idx="2">
                  <c:v>3.6298507462686578</c:v>
                </c:pt>
                <c:pt idx="3">
                  <c:v>3</c:v>
                </c:pt>
                <c:pt idx="4">
                  <c:v>2.7762237762237763</c:v>
                </c:pt>
                <c:pt idx="5">
                  <c:v>3.125</c:v>
                </c:pt>
                <c:pt idx="6">
                  <c:v>3.0817610062893075</c:v>
                </c:pt>
                <c:pt idx="7">
                  <c:v>2.7522935779816518</c:v>
                </c:pt>
                <c:pt idx="8">
                  <c:v>0</c:v>
                </c:pt>
                <c:pt idx="9">
                  <c:v>2.9130434782608696</c:v>
                </c:pt>
                <c:pt idx="10">
                  <c:v>2.875</c:v>
                </c:pt>
                <c:pt idx="11">
                  <c:v>2.8918918918918912</c:v>
                </c:pt>
                <c:pt idx="12">
                  <c:v>0</c:v>
                </c:pt>
                <c:pt idx="13">
                  <c:v>3.1529850746268662</c:v>
                </c:pt>
                <c:pt idx="14">
                  <c:v>3.4959349593495945</c:v>
                </c:pt>
                <c:pt idx="15">
                  <c:v>3.8035714285714279</c:v>
                </c:pt>
                <c:pt idx="16">
                  <c:v>2.1200000000000006</c:v>
                </c:pt>
                <c:pt idx="17">
                  <c:v>0</c:v>
                </c:pt>
                <c:pt idx="18">
                  <c:v>3.021978021978021</c:v>
                </c:pt>
                <c:pt idx="19">
                  <c:v>3.8730158730158721</c:v>
                </c:pt>
                <c:pt idx="20">
                  <c:v>2.8888888888888888</c:v>
                </c:pt>
                <c:pt idx="21">
                  <c:v>3.195652173913043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Klasse_Slakteri!$V$121:$V$144</c:f>
              <c:numCache>
                <c:formatCode>0.00</c:formatCode>
                <c:ptCount val="24"/>
                <c:pt idx="0">
                  <c:v>0</c:v>
                </c:pt>
                <c:pt idx="1">
                  <c:v>3.939393939393939</c:v>
                </c:pt>
                <c:pt idx="2">
                  <c:v>4.7217868338558002</c:v>
                </c:pt>
                <c:pt idx="3">
                  <c:v>2</c:v>
                </c:pt>
                <c:pt idx="4">
                  <c:v>3.3263888888888888</c:v>
                </c:pt>
                <c:pt idx="5">
                  <c:v>3.9249999999999998</c:v>
                </c:pt>
                <c:pt idx="6">
                  <c:v>4.1836956521739124</c:v>
                </c:pt>
                <c:pt idx="7">
                  <c:v>3.59375</c:v>
                </c:pt>
                <c:pt idx="8">
                  <c:v>5</c:v>
                </c:pt>
                <c:pt idx="9">
                  <c:v>4.2666666666666657</c:v>
                </c:pt>
                <c:pt idx="10">
                  <c:v>4.009049773755657</c:v>
                </c:pt>
                <c:pt idx="11">
                  <c:v>3.2</c:v>
                </c:pt>
                <c:pt idx="12">
                  <c:v>0</c:v>
                </c:pt>
                <c:pt idx="13">
                  <c:v>4.5410385259631489</c:v>
                </c:pt>
                <c:pt idx="14">
                  <c:v>3.8684210526315774</c:v>
                </c:pt>
                <c:pt idx="15">
                  <c:v>3.9186991869918706</c:v>
                </c:pt>
                <c:pt idx="16">
                  <c:v>2.6875</c:v>
                </c:pt>
                <c:pt idx="17">
                  <c:v>0</c:v>
                </c:pt>
                <c:pt idx="18">
                  <c:v>4.3157894736842097</c:v>
                </c:pt>
                <c:pt idx="19">
                  <c:v>4.736559139784946</c:v>
                </c:pt>
                <c:pt idx="20">
                  <c:v>3</c:v>
                </c:pt>
                <c:pt idx="21">
                  <c:v>4.717073170731708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Klasse_Slakteri!$V$148:$V$171</c:f>
              <c:numCache>
                <c:formatCode>0.00</c:formatCode>
                <c:ptCount val="24"/>
                <c:pt idx="0">
                  <c:v>0</c:v>
                </c:pt>
                <c:pt idx="1">
                  <c:v>3.6451612903225801</c:v>
                </c:pt>
                <c:pt idx="2">
                  <c:v>5.5097799511002439</c:v>
                </c:pt>
                <c:pt idx="3">
                  <c:v>4.1428571428571441</c:v>
                </c:pt>
                <c:pt idx="4">
                  <c:v>4.3045454545454556</c:v>
                </c:pt>
                <c:pt idx="5">
                  <c:v>4.0638297872340434</c:v>
                </c:pt>
                <c:pt idx="6">
                  <c:v>4.7596390484003281</c:v>
                </c:pt>
                <c:pt idx="7">
                  <c:v>4.3863636363636367</c:v>
                </c:pt>
                <c:pt idx="8">
                  <c:v>5</c:v>
                </c:pt>
                <c:pt idx="9">
                  <c:v>5</c:v>
                </c:pt>
                <c:pt idx="10">
                  <c:v>4.5449999999999999</c:v>
                </c:pt>
                <c:pt idx="11">
                  <c:v>4.1348314606741576</c:v>
                </c:pt>
                <c:pt idx="12">
                  <c:v>0</c:v>
                </c:pt>
                <c:pt idx="13">
                  <c:v>4.8966408268733872</c:v>
                </c:pt>
                <c:pt idx="14">
                  <c:v>4.3443983402489614</c:v>
                </c:pt>
                <c:pt idx="15">
                  <c:v>4.6601941747572804</c:v>
                </c:pt>
                <c:pt idx="16">
                  <c:v>4.2076502732240435</c:v>
                </c:pt>
                <c:pt idx="17">
                  <c:v>0</c:v>
                </c:pt>
                <c:pt idx="18">
                  <c:v>4.711267605633803</c:v>
                </c:pt>
                <c:pt idx="19">
                  <c:v>5.1262458471760803</c:v>
                </c:pt>
                <c:pt idx="20">
                  <c:v>3.9</c:v>
                </c:pt>
                <c:pt idx="21">
                  <c:v>5.1104651162790686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Klasse_Slakteri!$G$175:$G$198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Klasse_Slakteri!$V$175:$V$198</c:f>
              <c:numCache>
                <c:formatCode>0.00</c:formatCode>
                <c:ptCount val="24"/>
                <c:pt idx="0">
                  <c:v>0</c:v>
                </c:pt>
                <c:pt idx="1">
                  <c:v>4.875</c:v>
                </c:pt>
                <c:pt idx="2">
                  <c:v>5.7279999999999998</c:v>
                </c:pt>
                <c:pt idx="3">
                  <c:v>4.8571428571428559</c:v>
                </c:pt>
                <c:pt idx="4">
                  <c:v>4.8989898989898997</c:v>
                </c:pt>
                <c:pt idx="5">
                  <c:v>5</c:v>
                </c:pt>
                <c:pt idx="6">
                  <c:v>5.2655246252676653</c:v>
                </c:pt>
                <c:pt idx="7">
                  <c:v>5.0531914893617031</c:v>
                </c:pt>
                <c:pt idx="8">
                  <c:v>0</c:v>
                </c:pt>
                <c:pt idx="9">
                  <c:v>0</c:v>
                </c:pt>
                <c:pt idx="10">
                  <c:v>4.8125</c:v>
                </c:pt>
                <c:pt idx="11">
                  <c:v>4.5128205128205119</c:v>
                </c:pt>
                <c:pt idx="12">
                  <c:v>0</c:v>
                </c:pt>
                <c:pt idx="13">
                  <c:v>5.0333333333333323</c:v>
                </c:pt>
                <c:pt idx="14">
                  <c:v>4.8863636363636367</c:v>
                </c:pt>
                <c:pt idx="15">
                  <c:v>4.8666666666666654</c:v>
                </c:pt>
                <c:pt idx="16">
                  <c:v>3.9310344827586201</c:v>
                </c:pt>
                <c:pt idx="17">
                  <c:v>0</c:v>
                </c:pt>
                <c:pt idx="18">
                  <c:v>5.1333333333333346</c:v>
                </c:pt>
                <c:pt idx="19">
                  <c:v>5.4</c:v>
                </c:pt>
                <c:pt idx="20">
                  <c:v>3.6</c:v>
                </c:pt>
                <c:pt idx="21">
                  <c:v>4.967741935483871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K-FAKTOR per måned</a:t>
            </a:r>
          </a:p>
        </c:rich>
      </c:tx>
      <c:layout>
        <c:manualLayout>
          <c:xMode val="edge"/>
          <c:yMode val="edge"/>
          <c:x val="0.13516459232918465"/>
          <c:y val="2.7737171589922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95607280743793E-2"/>
          <c:y val="0.14518027033138844"/>
          <c:w val="0.86184381996030202"/>
          <c:h val="0.73829434936423255"/>
        </c:manualLayout>
      </c:layout>
      <c:lineChart>
        <c:grouping val="standard"/>
        <c:varyColors val="0"/>
        <c:ser>
          <c:idx val="4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</c:formatCode>
                <c:ptCount val="12"/>
                <c:pt idx="0">
                  <c:v>0</c:v>
                </c:pt>
                <c:pt idx="1">
                  <c:v>12.059135636598633</c:v>
                </c:pt>
                <c:pt idx="2">
                  <c:v>14.56886006918578</c:v>
                </c:pt>
                <c:pt idx="3">
                  <c:v>15.483780257067322</c:v>
                </c:pt>
                <c:pt idx="4">
                  <c:v>14.37052227693477</c:v>
                </c:pt>
                <c:pt idx="5">
                  <c:v>14.811627947202998</c:v>
                </c:pt>
                <c:pt idx="6">
                  <c:v>5.8892463954580228</c:v>
                </c:pt>
                <c:pt idx="7">
                  <c:v>14.467236128761996</c:v>
                </c:pt>
                <c:pt idx="8">
                  <c:v>14.281103566448484</c:v>
                </c:pt>
                <c:pt idx="9">
                  <c:v>14.819794597342138</c:v>
                </c:pt>
                <c:pt idx="10">
                  <c:v>14.633480542937685</c:v>
                </c:pt>
                <c:pt idx="11">
                  <c:v>13.997773995165948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F-4D75-87B8-E719A2D15C3C}"/>
            </c:ext>
          </c:extLst>
        </c:ser>
        <c:ser>
          <c:idx val="2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4731182795698924E-2"/>
                  <c:y val="-6.4581919367863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F-4D75-87B8-E719A2D15C3C}"/>
                </c:ext>
              </c:extLst>
            </c:dLbl>
            <c:dLbl>
              <c:idx val="1"/>
              <c:layout>
                <c:manualLayout>
                  <c:x val="-4.193548387096778E-2"/>
                  <c:y val="5.5970996785481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F-4D75-87B8-E719A2D15C3C}"/>
                </c:ext>
              </c:extLst>
            </c:dLbl>
            <c:dLbl>
              <c:idx val="2"/>
              <c:layout>
                <c:manualLayout>
                  <c:x val="-3.118279569892473E-2"/>
                  <c:y val="-6.242918872226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F-4D75-87B8-E719A2D15C3C}"/>
                </c:ext>
              </c:extLst>
            </c:dLbl>
            <c:dLbl>
              <c:idx val="3"/>
              <c:layout>
                <c:manualLayout>
                  <c:x val="-1.0752688172043012E-2"/>
                  <c:y val="-0.13562203067251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F-4D75-87B8-E719A2D15C3C}"/>
                </c:ext>
              </c:extLst>
            </c:dLbl>
            <c:dLbl>
              <c:idx val="4"/>
              <c:layout>
                <c:manualLayout>
                  <c:x val="-2.5806451612903226E-2"/>
                  <c:y val="6.4581919367863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F-4D75-87B8-E719A2D15C3C}"/>
                </c:ext>
              </c:extLst>
            </c:dLbl>
            <c:dLbl>
              <c:idx val="5"/>
              <c:layout>
                <c:manualLayout>
                  <c:x val="-2.3989899685541917E-2"/>
                  <c:y val="-9.6153846153846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6F-4C2E-ABF4-9E333DEB7EE6}"/>
                </c:ext>
              </c:extLst>
            </c:dLbl>
            <c:dLbl>
              <c:idx val="6"/>
              <c:layout>
                <c:manualLayout>
                  <c:x val="-2.3989899685541844E-2"/>
                  <c:y val="-4.9145299145299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BE-44E1-8196-009D0AE87F0B}"/>
                </c:ext>
              </c:extLst>
            </c:dLbl>
            <c:dLbl>
              <c:idx val="7"/>
              <c:layout>
                <c:manualLayout>
                  <c:x val="-4.9978957678212905E-3"/>
                  <c:y val="4.9145299145299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A-4541-89EC-7546B7E5A585}"/>
                </c:ext>
              </c:extLst>
            </c:dLbl>
            <c:dLbl>
              <c:idx val="8"/>
              <c:layout>
                <c:manualLayout>
                  <c:x val="-2.9987374606927304E-2"/>
                  <c:y val="-9.1880341880341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9-45E3-9BA5-8BFCE8DAFDC1}"/>
                </c:ext>
              </c:extLst>
            </c:dLbl>
            <c:dLbl>
              <c:idx val="9"/>
              <c:layout>
                <c:manualLayout>
                  <c:x val="-1.9991583071285016E-2"/>
                  <c:y val="-7.0512820512820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9-45E3-9BA5-8BFCE8DAF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</c:formatCode>
                <c:ptCount val="12"/>
                <c:pt idx="0">
                  <c:v>16.184952370517603</c:v>
                </c:pt>
                <c:pt idx="1">
                  <c:v>15.268158287545303</c:v>
                </c:pt>
                <c:pt idx="2">
                  <c:v>15.451318926111355</c:v>
                </c:pt>
                <c:pt idx="3">
                  <c:v>14.923064052090311</c:v>
                </c:pt>
                <c:pt idx="4">
                  <c:v>14.447078902864602</c:v>
                </c:pt>
                <c:pt idx="5">
                  <c:v>14.412815580329516</c:v>
                </c:pt>
                <c:pt idx="6">
                  <c:v>14.020248590359484</c:v>
                </c:pt>
                <c:pt idx="7">
                  <c:v>14.168857058861621</c:v>
                </c:pt>
                <c:pt idx="8">
                  <c:v>14.574704513444496</c:v>
                </c:pt>
                <c:pt idx="9">
                  <c:v>14.912575705178355</c:v>
                </c:pt>
                <c:pt idx="10">
                  <c:v>14.33944498242831</c:v>
                </c:pt>
                <c:pt idx="11">
                  <c:v>15.283777503158246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CF-4D75-87B8-E719A2D15C3C}"/>
            </c:ext>
          </c:extLst>
        </c:ser>
        <c:ser>
          <c:idx val="0"/>
          <c:order val="2"/>
          <c:tx>
            <c:strRef>
              <c:f>RNR!$H$4</c:f>
              <c:strCache>
                <c:ptCount val="1"/>
                <c:pt idx="0">
                  <c:v>Middel K-faktor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Måned!$AZ$9:$AZ$20</c:f>
              <c:numCache>
                <c:formatCode>0.00</c:formatCode>
                <c:ptCount val="12"/>
                <c:pt idx="0">
                  <c:v>14.784450054870508</c:v>
                </c:pt>
                <c:pt idx="1">
                  <c:v>14.784450054870508</c:v>
                </c:pt>
                <c:pt idx="2">
                  <c:v>14.784450054870508</c:v>
                </c:pt>
                <c:pt idx="3">
                  <c:v>14.784450054870508</c:v>
                </c:pt>
                <c:pt idx="4">
                  <c:v>14.784450054870508</c:v>
                </c:pt>
                <c:pt idx="5">
                  <c:v>14.784450054870508</c:v>
                </c:pt>
                <c:pt idx="6">
                  <c:v>14.784450054870508</c:v>
                </c:pt>
                <c:pt idx="7">
                  <c:v>14.784450054870508</c:v>
                </c:pt>
                <c:pt idx="8">
                  <c:v>14.784450054870508</c:v>
                </c:pt>
                <c:pt idx="9">
                  <c:v>14.784450054870508</c:v>
                </c:pt>
                <c:pt idx="10">
                  <c:v>14.784450054870508</c:v>
                </c:pt>
                <c:pt idx="11">
                  <c:v>14.784450054870508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CF-4D75-87B8-E719A2D15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20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815680298027262E-2"/>
              <c:y val="0.346228415908916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35547348687131"/>
          <c:y val="0.59674591156874612"/>
          <c:w val="0.22041427482854967"/>
          <c:h val="0.18963116096255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Klasse_Slakteri!$V$202:$V$225</c:f>
              <c:numCache>
                <c:formatCode>0.00</c:formatCode>
                <c:ptCount val="24"/>
                <c:pt idx="0">
                  <c:v>0</c:v>
                </c:pt>
                <c:pt idx="1">
                  <c:v>5.0857142857142845</c:v>
                </c:pt>
                <c:pt idx="2">
                  <c:v>6.543956043956042</c:v>
                </c:pt>
                <c:pt idx="3">
                  <c:v>5.5</c:v>
                </c:pt>
                <c:pt idx="4">
                  <c:v>5.5882352941176476</c:v>
                </c:pt>
                <c:pt idx="5">
                  <c:v>5.2</c:v>
                </c:pt>
                <c:pt idx="6">
                  <c:v>5.5838150289017348</c:v>
                </c:pt>
                <c:pt idx="7">
                  <c:v>5.8846153846153859</c:v>
                </c:pt>
                <c:pt idx="8">
                  <c:v>3.5</c:v>
                </c:pt>
                <c:pt idx="9">
                  <c:v>5.32</c:v>
                </c:pt>
                <c:pt idx="10">
                  <c:v>5.2357142857142884</c:v>
                </c:pt>
                <c:pt idx="11">
                  <c:v>5.2352941176470589</c:v>
                </c:pt>
                <c:pt idx="12">
                  <c:v>0</c:v>
                </c:pt>
                <c:pt idx="13">
                  <c:v>5.6</c:v>
                </c:pt>
                <c:pt idx="14">
                  <c:v>5.0232558139534911</c:v>
                </c:pt>
                <c:pt idx="15">
                  <c:v>5.2222222222222223</c:v>
                </c:pt>
                <c:pt idx="16">
                  <c:v>4</c:v>
                </c:pt>
                <c:pt idx="17">
                  <c:v>0</c:v>
                </c:pt>
                <c:pt idx="18">
                  <c:v>5.4052287581699359</c:v>
                </c:pt>
                <c:pt idx="19">
                  <c:v>5.5</c:v>
                </c:pt>
                <c:pt idx="20">
                  <c:v>0</c:v>
                </c:pt>
                <c:pt idx="21">
                  <c:v>6.333333333333333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Klasse_Slakteri!$V$229:$V$252</c:f>
              <c:numCache>
                <c:formatCode>0.00</c:formatCode>
                <c:ptCount val="24"/>
                <c:pt idx="0">
                  <c:v>0</c:v>
                </c:pt>
                <c:pt idx="1">
                  <c:v>5.5</c:v>
                </c:pt>
                <c:pt idx="2">
                  <c:v>7.24</c:v>
                </c:pt>
                <c:pt idx="3">
                  <c:v>0</c:v>
                </c:pt>
                <c:pt idx="4">
                  <c:v>6.6666666666666687</c:v>
                </c:pt>
                <c:pt idx="5">
                  <c:v>0</c:v>
                </c:pt>
                <c:pt idx="6">
                  <c:v>6.041666666666667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5.7142857142857153</c:v>
                </c:pt>
                <c:pt idx="11">
                  <c:v>8</c:v>
                </c:pt>
                <c:pt idx="12">
                  <c:v>0</c:v>
                </c:pt>
                <c:pt idx="13">
                  <c:v>7</c:v>
                </c:pt>
                <c:pt idx="14">
                  <c:v>6.2</c:v>
                </c:pt>
                <c:pt idx="15">
                  <c:v>0</c:v>
                </c:pt>
                <c:pt idx="16">
                  <c:v>8</c:v>
                </c:pt>
                <c:pt idx="17">
                  <c:v>0</c:v>
                </c:pt>
                <c:pt idx="18">
                  <c:v>6.75</c:v>
                </c:pt>
                <c:pt idx="19">
                  <c:v>6</c:v>
                </c:pt>
                <c:pt idx="20">
                  <c:v>0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Klasse_Slakteri!$V$256:$V$279</c:f>
              <c:numCache>
                <c:formatCode>0.00</c:formatCode>
                <c:ptCount val="24"/>
                <c:pt idx="0">
                  <c:v>0</c:v>
                </c:pt>
                <c:pt idx="1">
                  <c:v>5.8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Klasse_Slakteri!$V$283:$V$306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Klasse_Slakteri!$V$310:$V$333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Klasse_Slakteri!$V$337:$V$360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Klasse_Slakteri!$V$364:$V$387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Klasse_Slakteri!$V$391:$V$414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726771880684562"/>
          <c:h val="0.64599432646676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Klasse_Slakteri!$K$13:$K$36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5.3973955113296203E-2</c:v>
                </c:pt>
                <c:pt idx="3">
                  <c:v>0</c:v>
                </c:pt>
                <c:pt idx="4">
                  <c:v>0.15033711960153068</c:v>
                </c:pt>
                <c:pt idx="5">
                  <c:v>0</c:v>
                </c:pt>
                <c:pt idx="6">
                  <c:v>2.328893809192718E-2</c:v>
                </c:pt>
                <c:pt idx="7">
                  <c:v>0.28523204542778258</c:v>
                </c:pt>
                <c:pt idx="8">
                  <c:v>0</c:v>
                </c:pt>
                <c:pt idx="9">
                  <c:v>0.32314193388018903</c:v>
                </c:pt>
                <c:pt idx="10">
                  <c:v>0.30945713740215114</c:v>
                </c:pt>
                <c:pt idx="11">
                  <c:v>0</c:v>
                </c:pt>
                <c:pt idx="12">
                  <c:v>0</c:v>
                </c:pt>
                <c:pt idx="13">
                  <c:v>0.13436461042876091</c:v>
                </c:pt>
                <c:pt idx="14">
                  <c:v>0</c:v>
                </c:pt>
                <c:pt idx="15">
                  <c:v>0</c:v>
                </c:pt>
                <c:pt idx="16">
                  <c:v>0.13310655919544481</c:v>
                </c:pt>
                <c:pt idx="17">
                  <c:v>0</c:v>
                </c:pt>
                <c:pt idx="18">
                  <c:v>8.3680914213987809E-2</c:v>
                </c:pt>
                <c:pt idx="19">
                  <c:v>0.54460690824327185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C-4432-BDD8-D56AD3A6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Klasse_Slakteri!$J$446:$J$469</c:f>
              <c:numCache>
                <c:formatCode>#,##0</c:formatCode>
                <c:ptCount val="24"/>
                <c:pt idx="0">
                  <c:v>1</c:v>
                </c:pt>
                <c:pt idx="1">
                  <c:v>11</c:v>
                </c:pt>
                <c:pt idx="2">
                  <c:v>68</c:v>
                </c:pt>
                <c:pt idx="3">
                  <c:v>2</c:v>
                </c:pt>
                <c:pt idx="4">
                  <c:v>34</c:v>
                </c:pt>
                <c:pt idx="5">
                  <c:v>0</c:v>
                </c:pt>
                <c:pt idx="6">
                  <c:v>51</c:v>
                </c:pt>
                <c:pt idx="7">
                  <c:v>86</c:v>
                </c:pt>
                <c:pt idx="8">
                  <c:v>7</c:v>
                </c:pt>
                <c:pt idx="9">
                  <c:v>8</c:v>
                </c:pt>
                <c:pt idx="10">
                  <c:v>58</c:v>
                </c:pt>
                <c:pt idx="11">
                  <c:v>6</c:v>
                </c:pt>
                <c:pt idx="12">
                  <c:v>0</c:v>
                </c:pt>
                <c:pt idx="13">
                  <c:v>88</c:v>
                </c:pt>
                <c:pt idx="14">
                  <c:v>32</c:v>
                </c:pt>
                <c:pt idx="15">
                  <c:v>38</c:v>
                </c:pt>
                <c:pt idx="16">
                  <c:v>8</c:v>
                </c:pt>
                <c:pt idx="17">
                  <c:v>0</c:v>
                </c:pt>
                <c:pt idx="18">
                  <c:v>26</c:v>
                </c:pt>
                <c:pt idx="19">
                  <c:v>10</c:v>
                </c:pt>
                <c:pt idx="20">
                  <c:v>0</c:v>
                </c:pt>
                <c:pt idx="21">
                  <c:v>16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5-4DBA-837D-671954FB569F}"/>
            </c:ext>
          </c:extLst>
        </c:ser>
        <c:ser>
          <c:idx val="0"/>
          <c:order val="1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Klasse_Slakteri!$J$40:$J$63</c:f>
              <c:numCache>
                <c:formatCode>#,##0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32</c:v>
                </c:pt>
                <c:pt idx="3">
                  <c:v>0</c:v>
                </c:pt>
                <c:pt idx="4">
                  <c:v>41</c:v>
                </c:pt>
                <c:pt idx="5">
                  <c:v>0</c:v>
                </c:pt>
                <c:pt idx="6">
                  <c:v>23</c:v>
                </c:pt>
                <c:pt idx="7">
                  <c:v>31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3</c:v>
                </c:pt>
                <c:pt idx="12">
                  <c:v>0</c:v>
                </c:pt>
                <c:pt idx="13">
                  <c:v>22</c:v>
                </c:pt>
                <c:pt idx="14">
                  <c:v>6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18</c:v>
                </c:pt>
                <c:pt idx="19">
                  <c:v>28</c:v>
                </c:pt>
                <c:pt idx="20">
                  <c:v>1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5-4DBA-837D-671954FB5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1663379368953E-2"/>
          <c:y val="0.15056593604302371"/>
          <c:w val="0.88171247483729354"/>
          <c:h val="0.71686289227460098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2.0131606232699176E-2"/>
                  <c:y val="-6.6754910536361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D8-4CDA-B831-1324E2014539}"/>
                </c:ext>
              </c:extLst>
            </c:dLbl>
            <c:dLbl>
              <c:idx val="1"/>
              <c:layout>
                <c:manualLayout>
                  <c:x val="-1.921653322212194E-2"/>
                  <c:y val="5.4974632206415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8-4CDA-B831-1324E2014539}"/>
                </c:ext>
              </c:extLst>
            </c:dLbl>
            <c:dLbl>
              <c:idx val="2"/>
              <c:layout>
                <c:manualLayout>
                  <c:x val="-2.4706971285585352E-2"/>
                  <c:y val="-4.5157733598126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8-4CDA-B831-1324E2014539}"/>
                </c:ext>
              </c:extLst>
            </c:dLbl>
            <c:dLbl>
              <c:idx val="3"/>
              <c:layout>
                <c:manualLayout>
                  <c:x val="-1.9216533222121975E-2"/>
                  <c:y val="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8-4CDA-B831-1324E2014539}"/>
                </c:ext>
              </c:extLst>
            </c:dLbl>
            <c:dLbl>
              <c:idx val="4"/>
              <c:layout>
                <c:manualLayout>
                  <c:x val="-2.0131606232699176E-2"/>
                  <c:y val="-5.6938011928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8-4CDA-B831-1324E2014539}"/>
                </c:ext>
              </c:extLst>
            </c:dLbl>
            <c:dLbl>
              <c:idx val="5"/>
              <c:layout>
                <c:manualLayout>
                  <c:x val="-1.9216533222121975E-2"/>
                  <c:y val="6.282815109304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8-4CDA-B831-1324E2014539}"/>
                </c:ext>
              </c:extLst>
            </c:dLbl>
            <c:dLbl>
              <c:idx val="6"/>
              <c:layout>
                <c:manualLayout>
                  <c:x val="-2.1961752253853679E-2"/>
                  <c:y val="-4.1230974154811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8-4CDA-B831-1324E2014539}"/>
                </c:ext>
              </c:extLst>
            </c:dLbl>
            <c:dLbl>
              <c:idx val="7"/>
              <c:layout>
                <c:manualLayout>
                  <c:x val="-2.1961752253853713E-2"/>
                  <c:y val="3.5340834989838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8-4CDA-B831-1324E2014539}"/>
                </c:ext>
              </c:extLst>
            </c:dLbl>
            <c:dLbl>
              <c:idx val="8"/>
              <c:layout>
                <c:manualLayout>
                  <c:x val="-2.3791898275008116E-2"/>
                  <c:y val="-6.0864771371388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D8-4CDA-B831-1324E2014539}"/>
                </c:ext>
              </c:extLst>
            </c:dLbl>
            <c:dLbl>
              <c:idx val="9"/>
              <c:layout>
                <c:manualLayout>
                  <c:x val="-2.5622044296162588E-2"/>
                  <c:y val="5.104787276309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8-4CDA-B831-1324E2014539}"/>
                </c:ext>
              </c:extLst>
            </c:dLbl>
            <c:dLbl>
              <c:idx val="13"/>
              <c:layout>
                <c:manualLayout>
                  <c:x val="-2.0131606232699176E-2"/>
                  <c:y val="-4.908449304144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8-4CDA-B831-1324E2014539}"/>
                </c:ext>
              </c:extLst>
            </c:dLbl>
            <c:dLbl>
              <c:idx val="14"/>
              <c:layout>
                <c:manualLayout>
                  <c:x val="-1.6471314190390236E-2"/>
                  <c:y val="5.3011252484757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8-4CDA-B831-1324E2014539}"/>
                </c:ext>
              </c:extLst>
            </c:dLbl>
            <c:dLbl>
              <c:idx val="15"/>
              <c:layout>
                <c:manualLayout>
                  <c:x val="-2.287682526443088E-2"/>
                  <c:y val="-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5-4016-BA47-0F16A2877F42}"/>
                </c:ext>
              </c:extLst>
            </c:dLbl>
            <c:dLbl>
              <c:idx val="16"/>
              <c:layout>
                <c:manualLayout>
                  <c:x val="-2.0131606232699242E-2"/>
                  <c:y val="-6.8718290258019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8-4CDA-B831-1324E2014539}"/>
                </c:ext>
              </c:extLst>
            </c:dLbl>
            <c:dLbl>
              <c:idx val="18"/>
              <c:layout>
                <c:manualLayout>
                  <c:x val="-2.1046679243276412E-2"/>
                  <c:y val="-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8-4CDA-B831-1324E2014539}"/>
                </c:ext>
              </c:extLst>
            </c:dLbl>
            <c:dLbl>
              <c:idx val="19"/>
              <c:layout>
                <c:manualLayout>
                  <c:x val="-1.921653322212194E-2"/>
                  <c:y val="5.890139164973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8-4CDA-B831-1324E2014539}"/>
                </c:ext>
              </c:extLst>
            </c:dLbl>
            <c:dLbl>
              <c:idx val="20"/>
              <c:layout>
                <c:manualLayout>
                  <c:x val="-2.0131606232699176E-2"/>
                  <c:y val="4.319435387646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D8-4CDA-B831-1324E2014539}"/>
                </c:ext>
              </c:extLst>
            </c:dLbl>
            <c:dLbl>
              <c:idx val="21"/>
              <c:layout>
                <c:manualLayout>
                  <c:x val="-1.921653322212194E-2"/>
                  <c:y val="3.3377455268180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D8-4CDA-B831-1324E2014539}"/>
                </c:ext>
              </c:extLst>
            </c:dLbl>
            <c:dLbl>
              <c:idx val="22"/>
              <c:layout>
                <c:manualLayout>
                  <c:x val="-2.5622044296162723E-2"/>
                  <c:y val="-8.049856858796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5-4016-BA47-0F16A2877F42}"/>
                </c:ext>
              </c:extLst>
            </c:dLbl>
            <c:dLbl>
              <c:idx val="23"/>
              <c:layout>
                <c:manualLayout>
                  <c:x val="-2.3791898275008116E-2"/>
                  <c:y val="-6.0864771371388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D8-4CDA-B831-1324E2014539}"/>
                </c:ext>
              </c:extLst>
            </c:dLbl>
            <c:dLbl>
              <c:idx val="24"/>
              <c:layout>
                <c:manualLayout>
                  <c:x val="-2.1046679243276412E-2"/>
                  <c:y val="4.908449304144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D8-4CDA-B831-1324E2014539}"/>
                </c:ext>
              </c:extLst>
            </c:dLbl>
            <c:dLbl>
              <c:idx val="25"/>
              <c:layout>
                <c:manualLayout>
                  <c:x val="-2.287682526443088E-2"/>
                  <c:y val="-4.7121113319784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D8-4CDA-B831-1324E2014539}"/>
                </c:ext>
              </c:extLst>
            </c:dLbl>
            <c:dLbl>
              <c:idx val="26"/>
              <c:layout>
                <c:manualLayout>
                  <c:x val="-2.0131606232699176E-2"/>
                  <c:y val="5.104787276309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D8-4CDA-B831-1324E2014539}"/>
                </c:ext>
              </c:extLst>
            </c:dLbl>
            <c:dLbl>
              <c:idx val="27"/>
              <c:layout>
                <c:manualLayout>
                  <c:x val="-2.1961752253853647E-2"/>
                  <c:y val="-6.282815109304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D8-4CDA-B831-1324E2014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4.1380922431865796</c:v>
                </c:pt>
                <c:pt idx="1">
                  <c:v>4.3156533129571004</c:v>
                </c:pt>
                <c:pt idx="2">
                  <c:v>4.3763029972185503</c:v>
                </c:pt>
                <c:pt idx="3">
                  <c:v>4.70738255033557</c:v>
                </c:pt>
                <c:pt idx="4">
                  <c:v>4.7903792370511242</c:v>
                </c:pt>
                <c:pt idx="5">
                  <c:v>5.0336043360433687</c:v>
                </c:pt>
                <c:pt idx="6">
                  <c:v>5.4299404625601246</c:v>
                </c:pt>
                <c:pt idx="7">
                  <c:v>5.3644434628975217</c:v>
                </c:pt>
                <c:pt idx="8">
                  <c:v>5.6823349944065917</c:v>
                </c:pt>
                <c:pt idx="9">
                  <c:v>5.660715030227232</c:v>
                </c:pt>
                <c:pt idx="10">
                  <c:v>5.6506326422115984</c:v>
                </c:pt>
                <c:pt idx="11">
                  <c:v>6.0909974871626877</c:v>
                </c:pt>
                <c:pt idx="12">
                  <c:v>5.8527650802186901</c:v>
                </c:pt>
                <c:pt idx="13">
                  <c:v>6.1711388196176236</c:v>
                </c:pt>
                <c:pt idx="14">
                  <c:v>6.2302256585453648</c:v>
                </c:pt>
                <c:pt idx="15">
                  <c:v>6.4805847953216356</c:v>
                </c:pt>
                <c:pt idx="16">
                  <c:v>6.9398380384658482</c:v>
                </c:pt>
                <c:pt idx="17">
                  <c:v>7.1008533892691394</c:v>
                </c:pt>
                <c:pt idx="18">
                  <c:v>7.4865629548762751</c:v>
                </c:pt>
                <c:pt idx="19">
                  <c:v>7.4145827917857936</c:v>
                </c:pt>
                <c:pt idx="20">
                  <c:v>7.6201301783171491</c:v>
                </c:pt>
                <c:pt idx="21">
                  <c:v>7.5449393870082382</c:v>
                </c:pt>
                <c:pt idx="22">
                  <c:v>7.8118622151563102</c:v>
                </c:pt>
                <c:pt idx="23">
                  <c:v>7.9705364068389244</c:v>
                </c:pt>
                <c:pt idx="24">
                  <c:v>7.8314389453692446</c:v>
                </c:pt>
                <c:pt idx="25">
                  <c:v>8.1279940500766106</c:v>
                </c:pt>
                <c:pt idx="26">
                  <c:v>8.0875546765937631</c:v>
                </c:pt>
                <c:pt idx="27">
                  <c:v>8.0052085116093341</c:v>
                </c:pt>
                <c:pt idx="28">
                  <c:v>8.25646057239463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1-4C64-B5A1-EBAD0D386E52}"/>
            </c:ext>
          </c:extLst>
        </c:ser>
        <c:ser>
          <c:idx val="1"/>
          <c:order val="1"/>
          <c:tx>
            <c:strRef>
              <c:f>RNR!$G$25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0.00</c:formatCode>
                <c:ptCount val="29"/>
                <c:pt idx="0">
                  <c:v>8.25646057239463</c:v>
                </c:pt>
                <c:pt idx="1">
                  <c:v>8.25646057239463</c:v>
                </c:pt>
                <c:pt idx="2">
                  <c:v>8.25646057239463</c:v>
                </c:pt>
                <c:pt idx="3">
                  <c:v>8.25646057239463</c:v>
                </c:pt>
                <c:pt idx="4">
                  <c:v>8.25646057239463</c:v>
                </c:pt>
                <c:pt idx="5">
                  <c:v>8.25646057239463</c:v>
                </c:pt>
                <c:pt idx="6">
                  <c:v>8.25646057239463</c:v>
                </c:pt>
                <c:pt idx="7">
                  <c:v>8.25646057239463</c:v>
                </c:pt>
                <c:pt idx="8">
                  <c:v>8.25646057239463</c:v>
                </c:pt>
                <c:pt idx="9">
                  <c:v>8.25646057239463</c:v>
                </c:pt>
                <c:pt idx="10">
                  <c:v>8.25646057239463</c:v>
                </c:pt>
                <c:pt idx="11">
                  <c:v>8.25646057239463</c:v>
                </c:pt>
                <c:pt idx="12">
                  <c:v>8.25646057239463</c:v>
                </c:pt>
                <c:pt idx="13">
                  <c:v>8.25646057239463</c:v>
                </c:pt>
                <c:pt idx="14">
                  <c:v>8.25646057239463</c:v>
                </c:pt>
                <c:pt idx="15">
                  <c:v>8.25646057239463</c:v>
                </c:pt>
                <c:pt idx="16">
                  <c:v>8.25646057239463</c:v>
                </c:pt>
                <c:pt idx="17">
                  <c:v>8.25646057239463</c:v>
                </c:pt>
                <c:pt idx="18">
                  <c:v>8.25646057239463</c:v>
                </c:pt>
                <c:pt idx="19">
                  <c:v>8.25646057239463</c:v>
                </c:pt>
                <c:pt idx="20">
                  <c:v>8.25646057239463</c:v>
                </c:pt>
                <c:pt idx="21">
                  <c:v>8.25646057239463</c:v>
                </c:pt>
                <c:pt idx="22">
                  <c:v>8.25646057239463</c:v>
                </c:pt>
                <c:pt idx="23">
                  <c:v>8.25646057239463</c:v>
                </c:pt>
                <c:pt idx="24">
                  <c:v>8.25646057239463</c:v>
                </c:pt>
                <c:pt idx="25">
                  <c:v>8.25646057239463</c:v>
                </c:pt>
                <c:pt idx="26">
                  <c:v>8.25646057239463</c:v>
                </c:pt>
                <c:pt idx="27">
                  <c:v>8.25646057239463</c:v>
                </c:pt>
                <c:pt idx="28">
                  <c:v>8.25646057239463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2-49AD-9122-AFB4DF7C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13994002597065"/>
          <c:y val="0.58576305438809195"/>
          <c:w val="0.14547398404199133"/>
          <c:h val="9.1060603584908736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96937963959011E-2"/>
          <c:y val="0.1681320455624391"/>
          <c:w val="0.90368619000925032"/>
          <c:h val="0.65860510089584978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#,##0</c:formatCode>
                <c:ptCount val="52"/>
                <c:pt idx="0">
                  <c:v>4</c:v>
                </c:pt>
                <c:pt idx="1">
                  <c:v>133</c:v>
                </c:pt>
                <c:pt idx="2">
                  <c:v>18</c:v>
                </c:pt>
                <c:pt idx="3">
                  <c:v>47</c:v>
                </c:pt>
                <c:pt idx="4">
                  <c:v>173</c:v>
                </c:pt>
                <c:pt idx="5">
                  <c:v>15</c:v>
                </c:pt>
                <c:pt idx="6">
                  <c:v>810</c:v>
                </c:pt>
                <c:pt idx="7">
                  <c:v>220</c:v>
                </c:pt>
                <c:pt idx="8">
                  <c:v>145</c:v>
                </c:pt>
                <c:pt idx="9">
                  <c:v>479</c:v>
                </c:pt>
                <c:pt idx="10">
                  <c:v>2192</c:v>
                </c:pt>
                <c:pt idx="11">
                  <c:v>243</c:v>
                </c:pt>
                <c:pt idx="12">
                  <c:v>715</c:v>
                </c:pt>
                <c:pt idx="13">
                  <c:v>0</c:v>
                </c:pt>
                <c:pt idx="14">
                  <c:v>338</c:v>
                </c:pt>
                <c:pt idx="15">
                  <c:v>265</c:v>
                </c:pt>
                <c:pt idx="16">
                  <c:v>2148</c:v>
                </c:pt>
                <c:pt idx="17">
                  <c:v>85</c:v>
                </c:pt>
                <c:pt idx="18">
                  <c:v>714</c:v>
                </c:pt>
                <c:pt idx="19">
                  <c:v>6</c:v>
                </c:pt>
                <c:pt idx="20">
                  <c:v>560</c:v>
                </c:pt>
                <c:pt idx="21">
                  <c:v>106</c:v>
                </c:pt>
                <c:pt idx="22">
                  <c:v>608</c:v>
                </c:pt>
                <c:pt idx="23">
                  <c:v>189</c:v>
                </c:pt>
                <c:pt idx="24">
                  <c:v>194</c:v>
                </c:pt>
                <c:pt idx="25">
                  <c:v>401</c:v>
                </c:pt>
                <c:pt idx="26">
                  <c:v>110</c:v>
                </c:pt>
                <c:pt idx="27">
                  <c:v>115</c:v>
                </c:pt>
                <c:pt idx="28">
                  <c:v>6</c:v>
                </c:pt>
                <c:pt idx="29">
                  <c:v>75</c:v>
                </c:pt>
                <c:pt idx="30">
                  <c:v>191</c:v>
                </c:pt>
                <c:pt idx="31">
                  <c:v>387</c:v>
                </c:pt>
                <c:pt idx="32">
                  <c:v>81</c:v>
                </c:pt>
                <c:pt idx="33">
                  <c:v>244</c:v>
                </c:pt>
                <c:pt idx="34">
                  <c:v>283</c:v>
                </c:pt>
                <c:pt idx="35">
                  <c:v>395</c:v>
                </c:pt>
                <c:pt idx="36">
                  <c:v>685</c:v>
                </c:pt>
                <c:pt idx="37">
                  <c:v>442</c:v>
                </c:pt>
                <c:pt idx="38">
                  <c:v>401</c:v>
                </c:pt>
                <c:pt idx="39">
                  <c:v>586</c:v>
                </c:pt>
                <c:pt idx="40">
                  <c:v>487</c:v>
                </c:pt>
                <c:pt idx="41">
                  <c:v>485</c:v>
                </c:pt>
                <c:pt idx="42">
                  <c:v>440</c:v>
                </c:pt>
                <c:pt idx="43">
                  <c:v>329</c:v>
                </c:pt>
                <c:pt idx="44">
                  <c:v>243</c:v>
                </c:pt>
                <c:pt idx="45">
                  <c:v>165</c:v>
                </c:pt>
                <c:pt idx="46">
                  <c:v>263</c:v>
                </c:pt>
                <c:pt idx="47">
                  <c:v>98</c:v>
                </c:pt>
                <c:pt idx="48">
                  <c:v>74</c:v>
                </c:pt>
                <c:pt idx="49">
                  <c:v>118</c:v>
                </c:pt>
                <c:pt idx="50">
                  <c:v>18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82-406E-B658-D7A5890BBB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82-406E-B658-D7A5890BBB97}"/>
                </c:ext>
              </c:extLst>
            </c:dLbl>
            <c:dLbl>
              <c:idx val="3"/>
              <c:layout>
                <c:manualLayout>
                  <c:x val="-2.0788637347879464E-2"/>
                  <c:y val="-6.3276840380589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82-406E-B658-D7A5890BBB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82-406E-B658-D7A5890BBB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82-406E-B658-D7A5890BBB97}"/>
                </c:ext>
              </c:extLst>
            </c:dLbl>
            <c:dLbl>
              <c:idx val="6"/>
              <c:layout>
                <c:manualLayout>
                  <c:x val="-2.8019467729750561E-2"/>
                  <c:y val="-5.7344636594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82-406E-B658-D7A5890BBB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82-406E-B658-D7A5890BBB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82-406E-B658-D7A5890BBB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82-406E-B658-D7A5890BBB97}"/>
                </c:ext>
              </c:extLst>
            </c:dLbl>
            <c:dLbl>
              <c:idx val="10"/>
              <c:layout>
                <c:manualLayout>
                  <c:x val="-3.9769567100291121E-2"/>
                  <c:y val="-8.5028254261416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2-406E-B658-D7A5890BBB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2-406E-B658-D7A5890BBB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82-406E-B658-D7A5890BBB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2-406E-B658-D7A5890BBB97}"/>
                </c:ext>
              </c:extLst>
            </c:dLbl>
            <c:dLbl>
              <c:idx val="14"/>
              <c:layout>
                <c:manualLayout>
                  <c:x val="-2.5307906336548894E-2"/>
                  <c:y val="-4.9435031547335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2-406E-B658-D7A5890BBB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2-406E-B658-D7A5890BBB97}"/>
                </c:ext>
              </c:extLst>
            </c:dLbl>
            <c:dLbl>
              <c:idx val="16"/>
              <c:layout>
                <c:manualLayout>
                  <c:x val="-3.2538736718420072E-2"/>
                  <c:y val="-4.15254264997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2-406E-B658-D7A5890BBB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2-406E-B658-D7A5890BBB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2-406E-B658-D7A5890BBB97}"/>
                </c:ext>
              </c:extLst>
            </c:dLbl>
            <c:dLbl>
              <c:idx val="19"/>
              <c:layout>
                <c:manualLayout>
                  <c:x val="-2.8019467729750561E-2"/>
                  <c:y val="-0.104802266880350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2-406E-B658-D7A5890BBB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2-406E-B658-D7A5890BBB97}"/>
                </c:ext>
              </c:extLst>
            </c:dLbl>
            <c:dLbl>
              <c:idx val="21"/>
              <c:layout>
                <c:manualLayout>
                  <c:x val="-2.078863734787945E-2"/>
                  <c:y val="-6.3276840380589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82-406E-B658-D7A5890BBB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82-406E-B658-D7A5890BBB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2-406E-B658-D7A5890BBB97}"/>
                </c:ext>
              </c:extLst>
            </c:dLbl>
            <c:dLbl>
              <c:idx val="24"/>
              <c:layout>
                <c:manualLayout>
                  <c:x val="-3.0731029122952228E-2"/>
                  <c:y val="-6.9209044166269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2-406E-B658-D7A5890BBB97}"/>
                </c:ext>
              </c:extLst>
            </c:dLbl>
            <c:dLbl>
              <c:idx val="25"/>
              <c:layout>
                <c:manualLayout>
                  <c:x val="-2.078863734787945E-2"/>
                  <c:y val="-0.11864407571360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82-406E-B658-D7A5890BBB97}"/>
                </c:ext>
              </c:extLst>
            </c:dLbl>
            <c:dLbl>
              <c:idx val="26"/>
              <c:layout>
                <c:manualLayout>
                  <c:x val="-1.8077075954677783E-2"/>
                  <c:y val="-3.7570623975974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1-4B2F-948A-3DCE6BD8EB9A}"/>
                </c:ext>
              </c:extLst>
            </c:dLbl>
            <c:dLbl>
              <c:idx val="27"/>
              <c:layout>
                <c:manualLayout>
                  <c:x val="-8.1346841796050683E-3"/>
                  <c:y val="-0.13446328580875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9-4266-A6AA-4AE278E21C9D}"/>
                </c:ext>
              </c:extLst>
            </c:dLbl>
            <c:dLbl>
              <c:idx val="28"/>
              <c:layout>
                <c:manualLayout>
                  <c:x val="-1.9884783550145627E-2"/>
                  <c:y val="-5.3389834071121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266-A6AA-4AE278E21C9D}"/>
                </c:ext>
              </c:extLst>
            </c:dLbl>
            <c:dLbl>
              <c:idx val="29"/>
              <c:layout>
                <c:manualLayout>
                  <c:x val="-1.8077075954677849E-2"/>
                  <c:y val="-9.8870063094670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9-4266-A6AA-4AE278E21C9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9-4266-A6AA-4AE278E21C9D}"/>
                </c:ext>
              </c:extLst>
            </c:dLbl>
            <c:dLbl>
              <c:idx val="31"/>
              <c:layout>
                <c:manualLayout>
                  <c:x val="-1.5365514561476114E-2"/>
                  <c:y val="-9.491526057088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31-4B2F-948A-3DCE6BD8EB9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05-4F1B-AB1D-57E8F1ACDCA8}"/>
                </c:ext>
              </c:extLst>
            </c:dLbl>
            <c:dLbl>
              <c:idx val="33"/>
              <c:layout>
                <c:manualLayout>
                  <c:x val="-1.8980929752411804E-2"/>
                  <c:y val="-6.3276840380589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B2-4948-884A-1D55A721B79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B2-4948-884A-1D55A721B793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2-4948-884A-1D55A721B793}"/>
                </c:ext>
              </c:extLst>
            </c:dLbl>
            <c:dLbl>
              <c:idx val="36"/>
              <c:layout>
                <c:manualLayout>
                  <c:x val="-9.0385379773388907E-4"/>
                  <c:y val="-7.7118649213842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2-4948-884A-1D55A721B793}"/>
                </c:ext>
              </c:extLst>
            </c:dLbl>
            <c:dLbl>
              <c:idx val="37"/>
              <c:layout>
                <c:manualLayout>
                  <c:x val="-4.7000397482162233E-2"/>
                  <c:y val="4.745763028544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A-4323-B6D5-668253563368}"/>
                </c:ext>
              </c:extLst>
            </c:dLbl>
            <c:dLbl>
              <c:idx val="38"/>
              <c:layout>
                <c:manualLayout>
                  <c:x val="-2.8019467729750561E-2"/>
                  <c:y val="4.15254264997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D1-469E-9129-3701E97F10D9}"/>
                </c:ext>
              </c:extLst>
            </c:dLbl>
            <c:dLbl>
              <c:idx val="39"/>
              <c:layout>
                <c:manualLayout>
                  <c:x val="-4.067342089802501E-2"/>
                  <c:y val="-0.1087570694041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7D-4DAB-80A7-6BDCB301084A}"/>
                </c:ext>
              </c:extLst>
            </c:dLbl>
            <c:dLbl>
              <c:idx val="40"/>
              <c:layout>
                <c:manualLayout>
                  <c:x val="-1.5365514561476114E-2"/>
                  <c:y val="-8.898305678520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D-4DAB-80A7-6BDCB301084A}"/>
                </c:ext>
              </c:extLst>
            </c:dLbl>
            <c:dLbl>
              <c:idx val="41"/>
              <c:layout>
                <c:manualLayout>
                  <c:x val="-2.078863734787945E-2"/>
                  <c:y val="4.15254264997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9C-4589-B083-FB018CF9C525}"/>
                </c:ext>
              </c:extLst>
            </c:dLbl>
            <c:dLbl>
              <c:idx val="42"/>
              <c:layout>
                <c:manualLayout>
                  <c:x val="-1.4461660763742225E-2"/>
                  <c:y val="-5.5367235333015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9C-4589-B083-FB018CF9C525}"/>
                </c:ext>
              </c:extLst>
            </c:dLbl>
            <c:dLbl>
              <c:idx val="43"/>
              <c:layout>
                <c:manualLayout>
                  <c:x val="-2.6211760134282783E-2"/>
                  <c:y val="3.7570623975974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9C-4589-B083-FB018CF9C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#,##0</c:formatCode>
                <c:ptCount val="52"/>
                <c:pt idx="0">
                  <c:v>4</c:v>
                </c:pt>
                <c:pt idx="1">
                  <c:v>60</c:v>
                </c:pt>
                <c:pt idx="2">
                  <c:v>1</c:v>
                </c:pt>
                <c:pt idx="3">
                  <c:v>127</c:v>
                </c:pt>
                <c:pt idx="4">
                  <c:v>25</c:v>
                </c:pt>
                <c:pt idx="5">
                  <c:v>36</c:v>
                </c:pt>
                <c:pt idx="6">
                  <c:v>869</c:v>
                </c:pt>
                <c:pt idx="7">
                  <c:v>219</c:v>
                </c:pt>
                <c:pt idx="8">
                  <c:v>25</c:v>
                </c:pt>
                <c:pt idx="9">
                  <c:v>178</c:v>
                </c:pt>
                <c:pt idx="10">
                  <c:v>2012</c:v>
                </c:pt>
                <c:pt idx="11">
                  <c:v>351</c:v>
                </c:pt>
                <c:pt idx="12">
                  <c:v>0</c:v>
                </c:pt>
                <c:pt idx="13">
                  <c:v>137</c:v>
                </c:pt>
                <c:pt idx="14">
                  <c:v>729</c:v>
                </c:pt>
                <c:pt idx="15">
                  <c:v>37</c:v>
                </c:pt>
                <c:pt idx="16">
                  <c:v>2221</c:v>
                </c:pt>
                <c:pt idx="17">
                  <c:v>115</c:v>
                </c:pt>
                <c:pt idx="18">
                  <c:v>265</c:v>
                </c:pt>
                <c:pt idx="19">
                  <c:v>458</c:v>
                </c:pt>
                <c:pt idx="20">
                  <c:v>189</c:v>
                </c:pt>
                <c:pt idx="21">
                  <c:v>547</c:v>
                </c:pt>
                <c:pt idx="22">
                  <c:v>195</c:v>
                </c:pt>
                <c:pt idx="23">
                  <c:v>354</c:v>
                </c:pt>
                <c:pt idx="24">
                  <c:v>356</c:v>
                </c:pt>
                <c:pt idx="25">
                  <c:v>170</c:v>
                </c:pt>
                <c:pt idx="26">
                  <c:v>325</c:v>
                </c:pt>
                <c:pt idx="27">
                  <c:v>122</c:v>
                </c:pt>
                <c:pt idx="28">
                  <c:v>19</c:v>
                </c:pt>
                <c:pt idx="29">
                  <c:v>9</c:v>
                </c:pt>
                <c:pt idx="30">
                  <c:v>86</c:v>
                </c:pt>
                <c:pt idx="31">
                  <c:v>135</c:v>
                </c:pt>
                <c:pt idx="32">
                  <c:v>231</c:v>
                </c:pt>
                <c:pt idx="33">
                  <c:v>419</c:v>
                </c:pt>
                <c:pt idx="34">
                  <c:v>207</c:v>
                </c:pt>
                <c:pt idx="35">
                  <c:v>353</c:v>
                </c:pt>
                <c:pt idx="36">
                  <c:v>507</c:v>
                </c:pt>
                <c:pt idx="37">
                  <c:v>327</c:v>
                </c:pt>
                <c:pt idx="38">
                  <c:v>284</c:v>
                </c:pt>
                <c:pt idx="39">
                  <c:v>694</c:v>
                </c:pt>
                <c:pt idx="40">
                  <c:v>916</c:v>
                </c:pt>
                <c:pt idx="41">
                  <c:v>394</c:v>
                </c:pt>
                <c:pt idx="42">
                  <c:v>472</c:v>
                </c:pt>
                <c:pt idx="43">
                  <c:v>259</c:v>
                </c:pt>
                <c:pt idx="44">
                  <c:v>487</c:v>
                </c:pt>
                <c:pt idx="45">
                  <c:v>116</c:v>
                </c:pt>
                <c:pt idx="46">
                  <c:v>162</c:v>
                </c:pt>
                <c:pt idx="47">
                  <c:v>146</c:v>
                </c:pt>
                <c:pt idx="48">
                  <c:v>92</c:v>
                </c:pt>
                <c:pt idx="49">
                  <c:v>92</c:v>
                </c:pt>
                <c:pt idx="50">
                  <c:v>28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4342035357764"/>
          <c:y val="0.21922809416976471"/>
          <c:w val="8.4552035468077061E-2"/>
          <c:h val="0.13788434569271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Klasse_Slakteri!$J$473:$J$496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128</c:v>
                </c:pt>
                <c:pt idx="3">
                  <c:v>3</c:v>
                </c:pt>
                <c:pt idx="4">
                  <c:v>47</c:v>
                </c:pt>
                <c:pt idx="5">
                  <c:v>3</c:v>
                </c:pt>
                <c:pt idx="6">
                  <c:v>169</c:v>
                </c:pt>
                <c:pt idx="7">
                  <c:v>198</c:v>
                </c:pt>
                <c:pt idx="8">
                  <c:v>1</c:v>
                </c:pt>
                <c:pt idx="9">
                  <c:v>12</c:v>
                </c:pt>
                <c:pt idx="10">
                  <c:v>51</c:v>
                </c:pt>
                <c:pt idx="11">
                  <c:v>14</c:v>
                </c:pt>
                <c:pt idx="12">
                  <c:v>0</c:v>
                </c:pt>
                <c:pt idx="13">
                  <c:v>150</c:v>
                </c:pt>
                <c:pt idx="14">
                  <c:v>35</c:v>
                </c:pt>
                <c:pt idx="15">
                  <c:v>78</c:v>
                </c:pt>
                <c:pt idx="16">
                  <c:v>28</c:v>
                </c:pt>
                <c:pt idx="17">
                  <c:v>0</c:v>
                </c:pt>
                <c:pt idx="18">
                  <c:v>29</c:v>
                </c:pt>
                <c:pt idx="19">
                  <c:v>5</c:v>
                </c:pt>
                <c:pt idx="20">
                  <c:v>0</c:v>
                </c:pt>
                <c:pt idx="21">
                  <c:v>27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4-4ABE-BC68-6AABF3BAD230}"/>
            </c:ext>
          </c:extLst>
        </c:ser>
        <c:ser>
          <c:idx val="0"/>
          <c:order val="1"/>
          <c:tx>
            <c:strRef>
              <c:f>Klasse_Slakteri!$B$67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Klasse_Slakteri!$J$67:$J$90</c:f>
              <c:numCache>
                <c:formatCode>#,##0</c:formatCode>
                <c:ptCount val="24"/>
                <c:pt idx="0">
                  <c:v>0</c:v>
                </c:pt>
                <c:pt idx="1">
                  <c:v>7</c:v>
                </c:pt>
                <c:pt idx="2">
                  <c:v>83</c:v>
                </c:pt>
                <c:pt idx="3">
                  <c:v>0</c:v>
                </c:pt>
                <c:pt idx="4">
                  <c:v>67</c:v>
                </c:pt>
                <c:pt idx="5">
                  <c:v>6</c:v>
                </c:pt>
                <c:pt idx="6">
                  <c:v>141</c:v>
                </c:pt>
                <c:pt idx="7">
                  <c:v>82</c:v>
                </c:pt>
                <c:pt idx="8">
                  <c:v>0</c:v>
                </c:pt>
                <c:pt idx="9">
                  <c:v>3</c:v>
                </c:pt>
                <c:pt idx="10">
                  <c:v>72</c:v>
                </c:pt>
                <c:pt idx="11">
                  <c:v>22</c:v>
                </c:pt>
                <c:pt idx="12">
                  <c:v>0</c:v>
                </c:pt>
                <c:pt idx="13">
                  <c:v>119</c:v>
                </c:pt>
                <c:pt idx="14">
                  <c:v>26</c:v>
                </c:pt>
                <c:pt idx="15">
                  <c:v>16</c:v>
                </c:pt>
                <c:pt idx="16">
                  <c:v>3</c:v>
                </c:pt>
                <c:pt idx="17">
                  <c:v>0</c:v>
                </c:pt>
                <c:pt idx="18">
                  <c:v>43</c:v>
                </c:pt>
                <c:pt idx="19">
                  <c:v>30</c:v>
                </c:pt>
                <c:pt idx="20">
                  <c:v>1</c:v>
                </c:pt>
                <c:pt idx="21">
                  <c:v>24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4-4ABE-BC68-6AABF3BAD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Klasse_Slakteri!$J$500:$J$523</c:f>
              <c:numCache>
                <c:formatCode>#,##0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448</c:v>
                </c:pt>
                <c:pt idx="3">
                  <c:v>2</c:v>
                </c:pt>
                <c:pt idx="4">
                  <c:v>141</c:v>
                </c:pt>
                <c:pt idx="5">
                  <c:v>18</c:v>
                </c:pt>
                <c:pt idx="6">
                  <c:v>510</c:v>
                </c:pt>
                <c:pt idx="7">
                  <c:v>143</c:v>
                </c:pt>
                <c:pt idx="8">
                  <c:v>7</c:v>
                </c:pt>
                <c:pt idx="9">
                  <c:v>32</c:v>
                </c:pt>
                <c:pt idx="10">
                  <c:v>92</c:v>
                </c:pt>
                <c:pt idx="11">
                  <c:v>21</c:v>
                </c:pt>
                <c:pt idx="12">
                  <c:v>0</c:v>
                </c:pt>
                <c:pt idx="13">
                  <c:v>311</c:v>
                </c:pt>
                <c:pt idx="14">
                  <c:v>82</c:v>
                </c:pt>
                <c:pt idx="15">
                  <c:v>83</c:v>
                </c:pt>
                <c:pt idx="16">
                  <c:v>28</c:v>
                </c:pt>
                <c:pt idx="17">
                  <c:v>0</c:v>
                </c:pt>
                <c:pt idx="18">
                  <c:v>43</c:v>
                </c:pt>
                <c:pt idx="19">
                  <c:v>26</c:v>
                </c:pt>
                <c:pt idx="20">
                  <c:v>2</c:v>
                </c:pt>
                <c:pt idx="21">
                  <c:v>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E-4AB3-8E95-6F9C07A4C7A9}"/>
            </c:ext>
          </c:extLst>
        </c:ser>
        <c:ser>
          <c:idx val="0"/>
          <c:order val="1"/>
          <c:tx>
            <c:strRef>
              <c:f>Klasse_Slakteri!$B$94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Klasse_Slakteri!$J$94:$J$117</c:f>
              <c:numCache>
                <c:formatCode>#,##0</c:formatCode>
                <c:ptCount val="24"/>
                <c:pt idx="0">
                  <c:v>0</c:v>
                </c:pt>
                <c:pt idx="1">
                  <c:v>8</c:v>
                </c:pt>
                <c:pt idx="2">
                  <c:v>335</c:v>
                </c:pt>
                <c:pt idx="3">
                  <c:v>3</c:v>
                </c:pt>
                <c:pt idx="4">
                  <c:v>143</c:v>
                </c:pt>
                <c:pt idx="5">
                  <c:v>16</c:v>
                </c:pt>
                <c:pt idx="6">
                  <c:v>477</c:v>
                </c:pt>
                <c:pt idx="7">
                  <c:v>218</c:v>
                </c:pt>
                <c:pt idx="8">
                  <c:v>0</c:v>
                </c:pt>
                <c:pt idx="9">
                  <c:v>23</c:v>
                </c:pt>
                <c:pt idx="10">
                  <c:v>112</c:v>
                </c:pt>
                <c:pt idx="11">
                  <c:v>37</c:v>
                </c:pt>
                <c:pt idx="12">
                  <c:v>0</c:v>
                </c:pt>
                <c:pt idx="13">
                  <c:v>268</c:v>
                </c:pt>
                <c:pt idx="14">
                  <c:v>123</c:v>
                </c:pt>
                <c:pt idx="15">
                  <c:v>56</c:v>
                </c:pt>
                <c:pt idx="16">
                  <c:v>25</c:v>
                </c:pt>
                <c:pt idx="17">
                  <c:v>0</c:v>
                </c:pt>
                <c:pt idx="18">
                  <c:v>91</c:v>
                </c:pt>
                <c:pt idx="19">
                  <c:v>63</c:v>
                </c:pt>
                <c:pt idx="20">
                  <c:v>9</c:v>
                </c:pt>
                <c:pt idx="21">
                  <c:v>46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E-4AB3-8E95-6F9C07A4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Klasse_Slakteri!$J$527:$J$550</c:f>
              <c:numCache>
                <c:formatCode>#,##0</c:formatCode>
                <c:ptCount val="24"/>
                <c:pt idx="0">
                  <c:v>12</c:v>
                </c:pt>
                <c:pt idx="1">
                  <c:v>102</c:v>
                </c:pt>
                <c:pt idx="2">
                  <c:v>1965</c:v>
                </c:pt>
                <c:pt idx="3">
                  <c:v>22</c:v>
                </c:pt>
                <c:pt idx="4">
                  <c:v>276</c:v>
                </c:pt>
                <c:pt idx="5">
                  <c:v>67</c:v>
                </c:pt>
                <c:pt idx="6">
                  <c:v>1287</c:v>
                </c:pt>
                <c:pt idx="7">
                  <c:v>248</c:v>
                </c:pt>
                <c:pt idx="8">
                  <c:v>79</c:v>
                </c:pt>
                <c:pt idx="9">
                  <c:v>25</c:v>
                </c:pt>
                <c:pt idx="10">
                  <c:v>415</c:v>
                </c:pt>
                <c:pt idx="11">
                  <c:v>70</c:v>
                </c:pt>
                <c:pt idx="12">
                  <c:v>0</c:v>
                </c:pt>
                <c:pt idx="13">
                  <c:v>594</c:v>
                </c:pt>
                <c:pt idx="14">
                  <c:v>389</c:v>
                </c:pt>
                <c:pt idx="15">
                  <c:v>85</c:v>
                </c:pt>
                <c:pt idx="16">
                  <c:v>104</c:v>
                </c:pt>
                <c:pt idx="17">
                  <c:v>0</c:v>
                </c:pt>
                <c:pt idx="18">
                  <c:v>161</c:v>
                </c:pt>
                <c:pt idx="19">
                  <c:v>108</c:v>
                </c:pt>
                <c:pt idx="20">
                  <c:v>22</c:v>
                </c:pt>
                <c:pt idx="21">
                  <c:v>203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6-4020-9CA1-18665E3469BE}"/>
            </c:ext>
          </c:extLst>
        </c:ser>
        <c:ser>
          <c:idx val="0"/>
          <c:order val="1"/>
          <c:tx>
            <c:strRef>
              <c:f>Klasse_Slakteri!$B$121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Klasse_Slakteri!$J$121:$J$144</c:f>
              <c:numCache>
                <c:formatCode>#,##0</c:formatCode>
                <c:ptCount val="24"/>
                <c:pt idx="0">
                  <c:v>0</c:v>
                </c:pt>
                <c:pt idx="1">
                  <c:v>33</c:v>
                </c:pt>
                <c:pt idx="2">
                  <c:v>1276</c:v>
                </c:pt>
                <c:pt idx="3">
                  <c:v>1</c:v>
                </c:pt>
                <c:pt idx="4">
                  <c:v>144</c:v>
                </c:pt>
                <c:pt idx="5">
                  <c:v>40</c:v>
                </c:pt>
                <c:pt idx="6">
                  <c:v>920</c:v>
                </c:pt>
                <c:pt idx="7">
                  <c:v>192</c:v>
                </c:pt>
                <c:pt idx="8">
                  <c:v>1</c:v>
                </c:pt>
                <c:pt idx="9">
                  <c:v>15</c:v>
                </c:pt>
                <c:pt idx="10">
                  <c:v>221</c:v>
                </c:pt>
                <c:pt idx="11">
                  <c:v>55</c:v>
                </c:pt>
                <c:pt idx="12">
                  <c:v>0</c:v>
                </c:pt>
                <c:pt idx="13">
                  <c:v>597</c:v>
                </c:pt>
                <c:pt idx="14">
                  <c:v>114</c:v>
                </c:pt>
                <c:pt idx="15">
                  <c:v>123</c:v>
                </c:pt>
                <c:pt idx="16">
                  <c:v>80</c:v>
                </c:pt>
                <c:pt idx="17">
                  <c:v>0</c:v>
                </c:pt>
                <c:pt idx="18">
                  <c:v>152</c:v>
                </c:pt>
                <c:pt idx="19">
                  <c:v>186</c:v>
                </c:pt>
                <c:pt idx="20">
                  <c:v>8</c:v>
                </c:pt>
                <c:pt idx="21">
                  <c:v>205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6-4020-9CA1-18665E346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KJE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40754259976722E-2"/>
          <c:y val="0.13764031014341829"/>
          <c:w val="0.90929642468714811"/>
          <c:h val="0.647612115287208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Klasse_Slakteri!$J$554:$J$577</c:f>
              <c:numCache>
                <c:formatCode>#,##0</c:formatCode>
                <c:ptCount val="24"/>
                <c:pt idx="0">
                  <c:v>52</c:v>
                </c:pt>
                <c:pt idx="1">
                  <c:v>1</c:v>
                </c:pt>
                <c:pt idx="2">
                  <c:v>1466</c:v>
                </c:pt>
                <c:pt idx="3">
                  <c:v>23</c:v>
                </c:pt>
                <c:pt idx="4">
                  <c:v>418</c:v>
                </c:pt>
                <c:pt idx="5">
                  <c:v>106</c:v>
                </c:pt>
                <c:pt idx="6">
                  <c:v>1209</c:v>
                </c:pt>
                <c:pt idx="7">
                  <c:v>241</c:v>
                </c:pt>
                <c:pt idx="8">
                  <c:v>51</c:v>
                </c:pt>
                <c:pt idx="9">
                  <c:v>17</c:v>
                </c:pt>
                <c:pt idx="10">
                  <c:v>461</c:v>
                </c:pt>
                <c:pt idx="11">
                  <c:v>102</c:v>
                </c:pt>
                <c:pt idx="12">
                  <c:v>1</c:v>
                </c:pt>
                <c:pt idx="13">
                  <c:v>202</c:v>
                </c:pt>
                <c:pt idx="14">
                  <c:v>188</c:v>
                </c:pt>
                <c:pt idx="15">
                  <c:v>61</c:v>
                </c:pt>
                <c:pt idx="16">
                  <c:v>258</c:v>
                </c:pt>
                <c:pt idx="17">
                  <c:v>0</c:v>
                </c:pt>
                <c:pt idx="18">
                  <c:v>307</c:v>
                </c:pt>
                <c:pt idx="19">
                  <c:v>257</c:v>
                </c:pt>
                <c:pt idx="20">
                  <c:v>13</c:v>
                </c:pt>
                <c:pt idx="21">
                  <c:v>111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A-4144-992B-0F486EF32B61}"/>
            </c:ext>
          </c:extLst>
        </c:ser>
        <c:ser>
          <c:idx val="0"/>
          <c:order val="1"/>
          <c:tx>
            <c:strRef>
              <c:f>Klasse_Slakteri!$B$148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Klasse_Slakteri!$J$148:$J$171</c:f>
              <c:numCache>
                <c:formatCode>#,##0</c:formatCode>
                <c:ptCount val="24"/>
                <c:pt idx="0">
                  <c:v>0</c:v>
                </c:pt>
                <c:pt idx="1">
                  <c:v>31</c:v>
                </c:pt>
                <c:pt idx="2">
                  <c:v>1636</c:v>
                </c:pt>
                <c:pt idx="3">
                  <c:v>7</c:v>
                </c:pt>
                <c:pt idx="4">
                  <c:v>220</c:v>
                </c:pt>
                <c:pt idx="5">
                  <c:v>47</c:v>
                </c:pt>
                <c:pt idx="6">
                  <c:v>1219</c:v>
                </c:pt>
                <c:pt idx="7">
                  <c:v>264</c:v>
                </c:pt>
                <c:pt idx="8">
                  <c:v>2</c:v>
                </c:pt>
                <c:pt idx="9">
                  <c:v>15</c:v>
                </c:pt>
                <c:pt idx="10">
                  <c:v>400</c:v>
                </c:pt>
                <c:pt idx="11">
                  <c:v>89</c:v>
                </c:pt>
                <c:pt idx="12">
                  <c:v>0</c:v>
                </c:pt>
                <c:pt idx="13">
                  <c:v>387</c:v>
                </c:pt>
                <c:pt idx="14">
                  <c:v>241</c:v>
                </c:pt>
                <c:pt idx="15">
                  <c:v>103</c:v>
                </c:pt>
                <c:pt idx="16">
                  <c:v>183</c:v>
                </c:pt>
                <c:pt idx="17">
                  <c:v>0</c:v>
                </c:pt>
                <c:pt idx="18">
                  <c:v>284</c:v>
                </c:pt>
                <c:pt idx="19">
                  <c:v>301</c:v>
                </c:pt>
                <c:pt idx="20">
                  <c:v>20</c:v>
                </c:pt>
                <c:pt idx="21">
                  <c:v>172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A-4144-992B-0F486EF32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0290159232124"/>
          <c:y val="0.22464800705579818"/>
          <c:w val="5.6158141331515171E-2"/>
          <c:h val="9.664247434657712E-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2539072065769E-2"/>
          <c:y val="0.19038721116265947"/>
          <c:w val="0.8778528251018094"/>
          <c:h val="0.6777752102463607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2.2819327970791257E-2</c:v>
                </c:pt>
                <c:pt idx="1">
                  <c:v>24.399566432768555</c:v>
                </c:pt>
                <c:pt idx="2">
                  <c:v>2.2020651491813568</c:v>
                </c:pt>
                <c:pt idx="3">
                  <c:v>3.6339779793485074</c:v>
                </c:pt>
                <c:pt idx="4">
                  <c:v>60.391351474699086</c:v>
                </c:pt>
                <c:pt idx="5">
                  <c:v>2.2477038051229381</c:v>
                </c:pt>
                <c:pt idx="6">
                  <c:v>1.2892920303497062</c:v>
                </c:pt>
                <c:pt idx="7">
                  <c:v>5.7333561526613046</c:v>
                </c:pt>
                <c:pt idx="8">
                  <c:v>6.2753151919675981E-2</c:v>
                </c:pt>
                <c:pt idx="9">
                  <c:v>0</c:v>
                </c:pt>
                <c:pt idx="10">
                  <c:v>1.7114495978093443E-2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9.6606690013283425E-2</c:v>
                </c:pt>
                <c:pt idx="1">
                  <c:v>10.210119550778892</c:v>
                </c:pt>
                <c:pt idx="2">
                  <c:v>14.014007970051923</c:v>
                </c:pt>
                <c:pt idx="3">
                  <c:v>19.351527593285837</c:v>
                </c:pt>
                <c:pt idx="4">
                  <c:v>37.38678903514068</c:v>
                </c:pt>
                <c:pt idx="5">
                  <c:v>12.335466731071127</c:v>
                </c:pt>
                <c:pt idx="6">
                  <c:v>4.7095761381475665</c:v>
                </c:pt>
                <c:pt idx="7">
                  <c:v>1.8596787827557064</c:v>
                </c:pt>
                <c:pt idx="8">
                  <c:v>3.622750875498127E-2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Kje, middel KLASSE innen FETTGRUPPE</a:t>
            </a:r>
          </a:p>
        </c:rich>
      </c:tx>
      <c:layout>
        <c:manualLayout>
          <c:xMode val="edge"/>
          <c:yMode val="edge"/>
          <c:x val="0.17349000297269665"/>
          <c:y val="5.5653241124329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Fettgruppe!$T$74:$T$88</c:f>
              <c:numCache>
                <c:formatCode>0.00</c:formatCode>
                <c:ptCount val="15"/>
                <c:pt idx="0">
                  <c:v>0</c:v>
                </c:pt>
                <c:pt idx="1">
                  <c:v>4.3768854463921727</c:v>
                </c:pt>
                <c:pt idx="2">
                  <c:v>0</c:v>
                </c:pt>
                <c:pt idx="3">
                  <c:v>4</c:v>
                </c:pt>
                <c:pt idx="4">
                  <c:v>5.4380587484035772</c:v>
                </c:pt>
                <c:pt idx="5">
                  <c:v>0</c:v>
                </c:pt>
                <c:pt idx="6">
                  <c:v>0</c:v>
                </c:pt>
                <c:pt idx="7">
                  <c:v>5.690828402366864</c:v>
                </c:pt>
                <c:pt idx="8">
                  <c:v>0</c:v>
                </c:pt>
                <c:pt idx="9">
                  <c:v>0</c:v>
                </c:pt>
                <c:pt idx="10">
                  <c:v>7.6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5-4A37-95FF-3BBE16335DE6}"/>
            </c:ext>
          </c:extLst>
        </c:ser>
        <c:ser>
          <c:idx val="5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Fettgruppe!$T$58:$T$72</c:f>
              <c:numCache>
                <c:formatCode>0.00</c:formatCode>
                <c:ptCount val="15"/>
                <c:pt idx="0">
                  <c:v>0</c:v>
                </c:pt>
                <c:pt idx="1">
                  <c:v>4.2838289962825291</c:v>
                </c:pt>
                <c:pt idx="2">
                  <c:v>0</c:v>
                </c:pt>
                <c:pt idx="3">
                  <c:v>0</c:v>
                </c:pt>
                <c:pt idx="4">
                  <c:v>5.4354236638007665</c:v>
                </c:pt>
                <c:pt idx="5">
                  <c:v>5</c:v>
                </c:pt>
                <c:pt idx="6">
                  <c:v>6</c:v>
                </c:pt>
                <c:pt idx="7">
                  <c:v>5.8985687616677014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5-4A37-95FF-3BBE16335DE6}"/>
            </c:ext>
          </c:extLst>
        </c:ser>
        <c:ser>
          <c:idx val="1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Fettgruppe!$T$42:$T$56</c:f>
              <c:numCache>
                <c:formatCode>0.00</c:formatCode>
                <c:ptCount val="15"/>
                <c:pt idx="0">
                  <c:v>0</c:v>
                </c:pt>
                <c:pt idx="1">
                  <c:v>4.2157089898053748</c:v>
                </c:pt>
                <c:pt idx="2">
                  <c:v>4.581818181818182</c:v>
                </c:pt>
                <c:pt idx="3">
                  <c:v>5.4503816793893121</c:v>
                </c:pt>
                <c:pt idx="4">
                  <c:v>5.5209915335602684</c:v>
                </c:pt>
                <c:pt idx="5">
                  <c:v>6.517241379310347</c:v>
                </c:pt>
                <c:pt idx="6">
                  <c:v>7.125</c:v>
                </c:pt>
                <c:pt idx="7">
                  <c:v>6.1319261213720306</c:v>
                </c:pt>
                <c:pt idx="8">
                  <c:v>8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5-4A37-95FF-3BBE16335DE6}"/>
            </c:ext>
          </c:extLst>
        </c:ser>
        <c:ser>
          <c:idx val="4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Fettgruppe!$T$26:$T$40</c:f>
              <c:numCache>
                <c:formatCode>0.00</c:formatCode>
                <c:ptCount val="15"/>
                <c:pt idx="0">
                  <c:v>3</c:v>
                </c:pt>
                <c:pt idx="1">
                  <c:v>4.2733224222585928</c:v>
                </c:pt>
                <c:pt idx="2">
                  <c:v>4.8652849740932647</c:v>
                </c:pt>
                <c:pt idx="3">
                  <c:v>5.2056514913657779</c:v>
                </c:pt>
                <c:pt idx="4">
                  <c:v>5.6161911959191402</c:v>
                </c:pt>
                <c:pt idx="5">
                  <c:v>5.8527918781725869</c:v>
                </c:pt>
                <c:pt idx="6">
                  <c:v>6.2256637168141591</c:v>
                </c:pt>
                <c:pt idx="7">
                  <c:v>6.5313432835820908</c:v>
                </c:pt>
                <c:pt idx="8">
                  <c:v>7.1818181818181808</c:v>
                </c:pt>
                <c:pt idx="9">
                  <c:v>0</c:v>
                </c:pt>
                <c:pt idx="10">
                  <c:v>6.6666666666666687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5-4A37-95FF-3BBE16335DE6}"/>
            </c:ext>
          </c:extLst>
        </c:ser>
        <c:ser>
          <c:idx val="6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Fettgruppe!$T$10:$T$24</c:f>
              <c:numCache>
                <c:formatCode>0.00</c:formatCode>
                <c:ptCount val="15"/>
                <c:pt idx="0">
                  <c:v>2.5</c:v>
                </c:pt>
                <c:pt idx="1">
                  <c:v>3.887049083382613</c:v>
                </c:pt>
                <c:pt idx="2">
                  <c:v>4.422662645411461</c:v>
                </c:pt>
                <c:pt idx="3">
                  <c:v>5.6695787831513282</c:v>
                </c:pt>
                <c:pt idx="4">
                  <c:v>5.8217054263565906</c:v>
                </c:pt>
                <c:pt idx="5">
                  <c:v>6.4224180127263821</c:v>
                </c:pt>
                <c:pt idx="6">
                  <c:v>6.8358974358974356</c:v>
                </c:pt>
                <c:pt idx="7">
                  <c:v>7.1136363636363624</c:v>
                </c:pt>
                <c:pt idx="8">
                  <c:v>8.3333333333333357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35-4A37-95FF-3BBE1633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39731160146189"/>
          <c:y val="0.23391245032758909"/>
          <c:w val="9.4691356522353873E-2"/>
          <c:h val="0.2156570860088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innen FETTGRUPPE</a:t>
            </a:r>
          </a:p>
        </c:rich>
      </c:tx>
      <c:layout>
        <c:manualLayout>
          <c:xMode val="edge"/>
          <c:yMode val="edge"/>
          <c:x val="0.17233038120754041"/>
          <c:y val="4.8449881711275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Fettgruppe!$K$26:$K$40</c:f>
              <c:numCache>
                <c:formatCode>0.0</c:formatCode>
                <c:ptCount val="15"/>
                <c:pt idx="0">
                  <c:v>6.4249999999999998</c:v>
                </c:pt>
                <c:pt idx="1">
                  <c:v>7.0274257657236312</c:v>
                </c:pt>
                <c:pt idx="2">
                  <c:v>8.2655440414507808</c:v>
                </c:pt>
                <c:pt idx="3">
                  <c:v>9.8908948194662489</c:v>
                </c:pt>
                <c:pt idx="4">
                  <c:v>8.0130360853958393</c:v>
                </c:pt>
                <c:pt idx="5">
                  <c:v>9.3286802030456872</c:v>
                </c:pt>
                <c:pt idx="6">
                  <c:v>10.050442477876112</c:v>
                </c:pt>
                <c:pt idx="7">
                  <c:v>9.7490547263681577</c:v>
                </c:pt>
                <c:pt idx="8">
                  <c:v>13</c:v>
                </c:pt>
                <c:pt idx="9">
                  <c:v>0</c:v>
                </c:pt>
                <c:pt idx="10">
                  <c:v>12.200000000000003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8D-4DE7-ABF1-FD109389C3DC}"/>
            </c:ext>
          </c:extLst>
        </c:ser>
        <c:ser>
          <c:idx val="6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Fettgruppe!$K$10:$K$24</c:f>
              <c:numCache>
                <c:formatCode>0.0</c:formatCode>
                <c:ptCount val="15"/>
                <c:pt idx="0">
                  <c:v>4.6687500000000002</c:v>
                </c:pt>
                <c:pt idx="1">
                  <c:v>6.3581312832643277</c:v>
                </c:pt>
                <c:pt idx="2">
                  <c:v>7.8065058164584356</c:v>
                </c:pt>
                <c:pt idx="3">
                  <c:v>8.5101716068642723</c:v>
                </c:pt>
                <c:pt idx="4">
                  <c:v>8.2014050387596953</c:v>
                </c:pt>
                <c:pt idx="5">
                  <c:v>9.2033773861967685</c:v>
                </c:pt>
                <c:pt idx="6">
                  <c:v>9.5879487179487288</c:v>
                </c:pt>
                <c:pt idx="7">
                  <c:v>10.867857142857147</c:v>
                </c:pt>
                <c:pt idx="8">
                  <c:v>18.616666666666664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8D-4DE7-ABF1-FD109389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08379326487491"/>
          <c:y val="0.27349291191329178"/>
          <c:w val="0.11875888071742169"/>
          <c:h val="0.13851518451659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7217474807737"/>
          <c:y val="0.18662490947605295"/>
          <c:w val="0.85863541979468883"/>
          <c:h val="0.7183937258114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Fettgruppe!$F$74:$F$88</c:f>
              <c:numCache>
                <c:formatCode>#,##0</c:formatCode>
                <c:ptCount val="15"/>
                <c:pt idx="0">
                  <c:v>0</c:v>
                </c:pt>
                <c:pt idx="1">
                  <c:v>4906</c:v>
                </c:pt>
                <c:pt idx="2">
                  <c:v>0</c:v>
                </c:pt>
                <c:pt idx="3">
                  <c:v>1</c:v>
                </c:pt>
                <c:pt idx="4">
                  <c:v>10962</c:v>
                </c:pt>
                <c:pt idx="5">
                  <c:v>0</c:v>
                </c:pt>
                <c:pt idx="6">
                  <c:v>0</c:v>
                </c:pt>
                <c:pt idx="7">
                  <c:v>2028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E-4283-9DE2-5D0745698B35}"/>
            </c:ext>
          </c:extLst>
        </c:ser>
        <c:ser>
          <c:idx val="4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Fettgruppe!$F$58:$F$72</c:f>
              <c:numCache>
                <c:formatCode>#,##0</c:formatCode>
                <c:ptCount val="15"/>
                <c:pt idx="0">
                  <c:v>0</c:v>
                </c:pt>
                <c:pt idx="1">
                  <c:v>5380</c:v>
                </c:pt>
                <c:pt idx="2">
                  <c:v>0</c:v>
                </c:pt>
                <c:pt idx="3">
                  <c:v>0</c:v>
                </c:pt>
                <c:pt idx="4">
                  <c:v>10688.9</c:v>
                </c:pt>
                <c:pt idx="5">
                  <c:v>1</c:v>
                </c:pt>
                <c:pt idx="6">
                  <c:v>1</c:v>
                </c:pt>
                <c:pt idx="7">
                  <c:v>1607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E-4283-9DE2-5D0745698B35}"/>
            </c:ext>
          </c:extLst>
        </c:ser>
        <c:ser>
          <c:idx val="10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Fettgruppe!$F$42:$F$56</c:f>
              <c:numCache>
                <c:formatCode>#,##0</c:formatCode>
                <c:ptCount val="15"/>
                <c:pt idx="0">
                  <c:v>0</c:v>
                </c:pt>
                <c:pt idx="1">
                  <c:v>4316</c:v>
                </c:pt>
                <c:pt idx="2">
                  <c:v>110</c:v>
                </c:pt>
                <c:pt idx="3">
                  <c:v>131</c:v>
                </c:pt>
                <c:pt idx="4">
                  <c:v>11457</c:v>
                </c:pt>
                <c:pt idx="5">
                  <c:v>29</c:v>
                </c:pt>
                <c:pt idx="6">
                  <c:v>8</c:v>
                </c:pt>
                <c:pt idx="7">
                  <c:v>1137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E-4283-9DE2-5D0745698B35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4</c:v>
                </c:pt>
                <c:pt idx="1">
                  <c:v>4277</c:v>
                </c:pt>
                <c:pt idx="2">
                  <c:v>386</c:v>
                </c:pt>
                <c:pt idx="3">
                  <c:v>637</c:v>
                </c:pt>
                <c:pt idx="4">
                  <c:v>10586</c:v>
                </c:pt>
                <c:pt idx="5">
                  <c:v>394</c:v>
                </c:pt>
                <c:pt idx="6">
                  <c:v>226</c:v>
                </c:pt>
                <c:pt idx="7">
                  <c:v>1005</c:v>
                </c:pt>
                <c:pt idx="8">
                  <c:v>11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E-4283-9DE2-5D0745698B35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16</c:v>
                </c:pt>
                <c:pt idx="1">
                  <c:v>1691</c:v>
                </c:pt>
                <c:pt idx="2">
                  <c:v>2321</c:v>
                </c:pt>
                <c:pt idx="3">
                  <c:v>3205</c:v>
                </c:pt>
                <c:pt idx="4">
                  <c:v>6192</c:v>
                </c:pt>
                <c:pt idx="5">
                  <c:v>2043</c:v>
                </c:pt>
                <c:pt idx="6">
                  <c:v>780</c:v>
                </c:pt>
                <c:pt idx="7">
                  <c:v>308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E-4283-9DE2-5D0745698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05429271064782"/>
          <c:y val="0.22026854134200935"/>
          <c:w val="6.6657058530339958E-2"/>
          <c:h val="0.237557633660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3562057931526"/>
          <c:y val="0.19069924564547458"/>
          <c:w val="0.85097187230582727"/>
          <c:h val="0.7143195827406352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Fettgruppe!$F$26:$F$40</c:f>
              <c:numCache>
                <c:formatCode>#,##0</c:formatCode>
                <c:ptCount val="15"/>
                <c:pt idx="0">
                  <c:v>4</c:v>
                </c:pt>
                <c:pt idx="1">
                  <c:v>4277</c:v>
                </c:pt>
                <c:pt idx="2">
                  <c:v>386</c:v>
                </c:pt>
                <c:pt idx="3">
                  <c:v>637</c:v>
                </c:pt>
                <c:pt idx="4">
                  <c:v>10586</c:v>
                </c:pt>
                <c:pt idx="5">
                  <c:v>394</c:v>
                </c:pt>
                <c:pt idx="6">
                  <c:v>226</c:v>
                </c:pt>
                <c:pt idx="7">
                  <c:v>1005</c:v>
                </c:pt>
                <c:pt idx="8">
                  <c:v>11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4-402C-A8FC-7EEB6DE97F6B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Fettgruppe!$F$10:$F$24</c:f>
              <c:numCache>
                <c:formatCode>#,##0</c:formatCode>
                <c:ptCount val="15"/>
                <c:pt idx="0">
                  <c:v>16</c:v>
                </c:pt>
                <c:pt idx="1">
                  <c:v>1691</c:v>
                </c:pt>
                <c:pt idx="2">
                  <c:v>2321</c:v>
                </c:pt>
                <c:pt idx="3">
                  <c:v>3205</c:v>
                </c:pt>
                <c:pt idx="4">
                  <c:v>6192</c:v>
                </c:pt>
                <c:pt idx="5">
                  <c:v>2043</c:v>
                </c:pt>
                <c:pt idx="6">
                  <c:v>780</c:v>
                </c:pt>
                <c:pt idx="7">
                  <c:v>308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4-402C-A8FC-7EEB6DE9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873944235720904"/>
          <c:y val="0.20946164988056493"/>
          <c:w val="8.8720034465722977E-2"/>
          <c:h val="0.16748662364560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antalls%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5149320022987E-2"/>
          <c:y val="0.17798438389821389"/>
          <c:w val="0.87927241416796365"/>
          <c:h val="0.727034743815761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Fettgruppe!$B$75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Fettgruppe!$G$74:$G$88</c:f>
              <c:numCache>
                <c:formatCode>0.0</c:formatCode>
                <c:ptCount val="15"/>
                <c:pt idx="0">
                  <c:v>0</c:v>
                </c:pt>
                <c:pt idx="1">
                  <c:v>27.404759244777111</c:v>
                </c:pt>
                <c:pt idx="2">
                  <c:v>0</c:v>
                </c:pt>
                <c:pt idx="3">
                  <c:v>5.5859680482627638E-3</c:v>
                </c:pt>
                <c:pt idx="4">
                  <c:v>61.233381745056406</c:v>
                </c:pt>
                <c:pt idx="5">
                  <c:v>0</c:v>
                </c:pt>
                <c:pt idx="6">
                  <c:v>0</c:v>
                </c:pt>
                <c:pt idx="7">
                  <c:v>11.328343201876883</c:v>
                </c:pt>
                <c:pt idx="8">
                  <c:v>0</c:v>
                </c:pt>
                <c:pt idx="9">
                  <c:v>0</c:v>
                </c:pt>
                <c:pt idx="10">
                  <c:v>2.7929840241313821E-2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2-48A9-B63C-98AAD8A2F17D}"/>
            </c:ext>
          </c:extLst>
        </c:ser>
        <c:ser>
          <c:idx val="4"/>
          <c:order val="1"/>
          <c:tx>
            <c:strRef>
              <c:f>Fettgruppe!$B$58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Fettgruppe!$G$58:$G$72</c:f>
              <c:numCache>
                <c:formatCode>0.0</c:formatCode>
                <c:ptCount val="15"/>
                <c:pt idx="0">
                  <c:v>0</c:v>
                </c:pt>
                <c:pt idx="1">
                  <c:v>30.4283153006917</c:v>
                </c:pt>
                <c:pt idx="2">
                  <c:v>0</c:v>
                </c:pt>
                <c:pt idx="3">
                  <c:v>0</c:v>
                </c:pt>
                <c:pt idx="4">
                  <c:v>60.454501750476496</c:v>
                </c:pt>
                <c:pt idx="5">
                  <c:v>5.6558206878609121E-3</c:v>
                </c:pt>
                <c:pt idx="6">
                  <c:v>5.6558206878609121E-3</c:v>
                </c:pt>
                <c:pt idx="7">
                  <c:v>9.0889038453924869</c:v>
                </c:pt>
                <c:pt idx="8">
                  <c:v>0</c:v>
                </c:pt>
                <c:pt idx="9">
                  <c:v>0</c:v>
                </c:pt>
                <c:pt idx="10">
                  <c:v>1.6967462063582735E-2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2-48A9-B63C-98AAD8A2F17D}"/>
            </c:ext>
          </c:extLst>
        </c:ser>
        <c:ser>
          <c:idx val="10"/>
          <c:order val="2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Fettgruppe!$G$42:$G$56</c:f>
              <c:numCache>
                <c:formatCode>0.0</c:formatCode>
                <c:ptCount val="15"/>
                <c:pt idx="0">
                  <c:v>0</c:v>
                </c:pt>
                <c:pt idx="1">
                  <c:v>25.104699860400192</c:v>
                </c:pt>
                <c:pt idx="2">
                  <c:v>0.63983248022335948</c:v>
                </c:pt>
                <c:pt idx="3">
                  <c:v>0.76198231735691013</c:v>
                </c:pt>
                <c:pt idx="4">
                  <c:v>66.641461144718477</c:v>
                </c:pt>
                <c:pt idx="5">
                  <c:v>0.16868310842252213</c:v>
                </c:pt>
                <c:pt idx="6">
                  <c:v>4.6533271288971598E-2</c:v>
                </c:pt>
                <c:pt idx="7">
                  <c:v>6.6135411819450924</c:v>
                </c:pt>
                <c:pt idx="8">
                  <c:v>5.8166589111214488E-3</c:v>
                </c:pt>
                <c:pt idx="9">
                  <c:v>0</c:v>
                </c:pt>
                <c:pt idx="10">
                  <c:v>1.7449976733364347E-2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2-48A9-B63C-98AAD8A2F17D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0.0</c:formatCode>
                <c:ptCount val="15"/>
                <c:pt idx="0">
                  <c:v>2.2819327970791257E-2</c:v>
                </c:pt>
                <c:pt idx="1">
                  <c:v>24.399566432768555</c:v>
                </c:pt>
                <c:pt idx="2">
                  <c:v>2.2020651491813568</c:v>
                </c:pt>
                <c:pt idx="3">
                  <c:v>3.6339779793485074</c:v>
                </c:pt>
                <c:pt idx="4">
                  <c:v>60.391351474699086</c:v>
                </c:pt>
                <c:pt idx="5">
                  <c:v>2.2477038051229381</c:v>
                </c:pt>
                <c:pt idx="6">
                  <c:v>1.2892920303497062</c:v>
                </c:pt>
                <c:pt idx="7">
                  <c:v>5.7333561526613046</c:v>
                </c:pt>
                <c:pt idx="8">
                  <c:v>6.2753151919675981E-2</c:v>
                </c:pt>
                <c:pt idx="9">
                  <c:v>0</c:v>
                </c:pt>
                <c:pt idx="10">
                  <c:v>1.7114495978093443E-2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2-48A9-B63C-98AAD8A2F17D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0.0</c:formatCode>
                <c:ptCount val="15"/>
                <c:pt idx="0">
                  <c:v>9.6606690013283425E-2</c:v>
                </c:pt>
                <c:pt idx="1">
                  <c:v>10.210119550778892</c:v>
                </c:pt>
                <c:pt idx="2">
                  <c:v>14.014007970051923</c:v>
                </c:pt>
                <c:pt idx="3">
                  <c:v>19.351527593285837</c:v>
                </c:pt>
                <c:pt idx="4">
                  <c:v>37.38678903514068</c:v>
                </c:pt>
                <c:pt idx="5">
                  <c:v>12.335466731071127</c:v>
                </c:pt>
                <c:pt idx="6">
                  <c:v>4.7095761381475665</c:v>
                </c:pt>
                <c:pt idx="7">
                  <c:v>1.8596787827557064</c:v>
                </c:pt>
                <c:pt idx="8">
                  <c:v>3.622750875498127E-2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2-48A9-B63C-98AAD8A2F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2782727560907"/>
          <c:y val="0.20763396210260862"/>
          <c:w val="7.1432969516561293E-2"/>
          <c:h val="0.25019231492688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3513294824631E-2"/>
          <c:y val="0.16056627407873905"/>
          <c:w val="0.89114350617669091"/>
          <c:h val="0.7267493013615161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Uke!$Y$63:$Y$114</c:f>
              <c:numCache>
                <c:formatCode>0.00</c:formatCode>
                <c:ptCount val="52"/>
                <c:pt idx="0">
                  <c:v>5</c:v>
                </c:pt>
                <c:pt idx="1">
                  <c:v>4.6842105263157903</c:v>
                </c:pt>
                <c:pt idx="2">
                  <c:v>3.3333333333333344</c:v>
                </c:pt>
                <c:pt idx="3">
                  <c:v>5.0638297872340408</c:v>
                </c:pt>
                <c:pt idx="4">
                  <c:v>4.2543352601156066</c:v>
                </c:pt>
                <c:pt idx="5">
                  <c:v>5.6</c:v>
                </c:pt>
                <c:pt idx="6">
                  <c:v>5.0111111111111111</c:v>
                </c:pt>
                <c:pt idx="7">
                  <c:v>4.9818181818181806</c:v>
                </c:pt>
                <c:pt idx="8">
                  <c:v>3.5310344827586202</c:v>
                </c:pt>
                <c:pt idx="9">
                  <c:v>4.6346555323590808</c:v>
                </c:pt>
                <c:pt idx="10">
                  <c:v>4.7992700729926998</c:v>
                </c:pt>
                <c:pt idx="11">
                  <c:v>4.6790123456790118</c:v>
                </c:pt>
                <c:pt idx="12">
                  <c:v>4.7902097902097909</c:v>
                </c:pt>
                <c:pt idx="13">
                  <c:v>0</c:v>
                </c:pt>
                <c:pt idx="14">
                  <c:v>4.005917159763313</c:v>
                </c:pt>
                <c:pt idx="15">
                  <c:v>4.6188679245283009</c:v>
                </c:pt>
                <c:pt idx="16">
                  <c:v>4.7136871508379876</c:v>
                </c:pt>
                <c:pt idx="17">
                  <c:v>5.0705882352941183</c:v>
                </c:pt>
                <c:pt idx="18">
                  <c:v>4.4887955182072812</c:v>
                </c:pt>
                <c:pt idx="19">
                  <c:v>5</c:v>
                </c:pt>
                <c:pt idx="20">
                  <c:v>4.6678571428571436</c:v>
                </c:pt>
                <c:pt idx="21">
                  <c:v>3.8584905660377351</c:v>
                </c:pt>
                <c:pt idx="22">
                  <c:v>4.5444078947368443</c:v>
                </c:pt>
                <c:pt idx="23">
                  <c:v>3.8095238095238111</c:v>
                </c:pt>
                <c:pt idx="24">
                  <c:v>3.675257731958764</c:v>
                </c:pt>
                <c:pt idx="25">
                  <c:v>4.1645885286783058</c:v>
                </c:pt>
                <c:pt idx="26">
                  <c:v>4.8727272727272739</c:v>
                </c:pt>
                <c:pt idx="27">
                  <c:v>4.3739130434782609</c:v>
                </c:pt>
                <c:pt idx="28">
                  <c:v>2</c:v>
                </c:pt>
                <c:pt idx="29">
                  <c:v>3.2</c:v>
                </c:pt>
                <c:pt idx="30">
                  <c:v>3.4450261780104703</c:v>
                </c:pt>
                <c:pt idx="31">
                  <c:v>2.8811369509043923</c:v>
                </c:pt>
                <c:pt idx="32">
                  <c:v>2.9012345679012346</c:v>
                </c:pt>
                <c:pt idx="33">
                  <c:v>3.4754098360655736</c:v>
                </c:pt>
                <c:pt idx="34">
                  <c:v>3.9116607773851593</c:v>
                </c:pt>
                <c:pt idx="35">
                  <c:v>3.8886075949367096</c:v>
                </c:pt>
                <c:pt idx="36">
                  <c:v>3.767883211678833</c:v>
                </c:pt>
                <c:pt idx="37">
                  <c:v>3.7488687782805425</c:v>
                </c:pt>
                <c:pt idx="38">
                  <c:v>4.201995012468827</c:v>
                </c:pt>
                <c:pt idx="39">
                  <c:v>4.5614334470989757</c:v>
                </c:pt>
                <c:pt idx="40">
                  <c:v>4.1478439425051326</c:v>
                </c:pt>
                <c:pt idx="41">
                  <c:v>4.3876288659793827</c:v>
                </c:pt>
                <c:pt idx="42">
                  <c:v>4.2954545454545459</c:v>
                </c:pt>
                <c:pt idx="43">
                  <c:v>4.7112462006079028</c:v>
                </c:pt>
                <c:pt idx="44">
                  <c:v>4.3621399176954734</c:v>
                </c:pt>
                <c:pt idx="45">
                  <c:v>4.5151515151515156</c:v>
                </c:pt>
                <c:pt idx="46">
                  <c:v>4.5361216730038008</c:v>
                </c:pt>
                <c:pt idx="47">
                  <c:v>4.1530612244897958</c:v>
                </c:pt>
                <c:pt idx="48">
                  <c:v>4.6081081081081088</c:v>
                </c:pt>
                <c:pt idx="49">
                  <c:v>4.3813559322033901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E-4233-8482-CA97CE6E45B2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0.00</c:formatCode>
                <c:ptCount val="52"/>
                <c:pt idx="0">
                  <c:v>5</c:v>
                </c:pt>
                <c:pt idx="1">
                  <c:v>4.8833333333333346</c:v>
                </c:pt>
                <c:pt idx="2">
                  <c:v>5</c:v>
                </c:pt>
                <c:pt idx="3">
                  <c:v>4.6377952755905509</c:v>
                </c:pt>
                <c:pt idx="4">
                  <c:v>4</c:v>
                </c:pt>
                <c:pt idx="5">
                  <c:v>4.8611111111111116</c:v>
                </c:pt>
                <c:pt idx="6">
                  <c:v>4.7445339470655936</c:v>
                </c:pt>
                <c:pt idx="7">
                  <c:v>4.9269406392694082</c:v>
                </c:pt>
                <c:pt idx="8">
                  <c:v>3.2</c:v>
                </c:pt>
                <c:pt idx="9">
                  <c:v>4.5842696629213471</c:v>
                </c:pt>
                <c:pt idx="10">
                  <c:v>5.208747514910538</c:v>
                </c:pt>
                <c:pt idx="11">
                  <c:v>4.866096866096866</c:v>
                </c:pt>
                <c:pt idx="12">
                  <c:v>0</c:v>
                </c:pt>
                <c:pt idx="13">
                  <c:v>3.8759124087591248</c:v>
                </c:pt>
                <c:pt idx="14">
                  <c:v>4.8216735253772276</c:v>
                </c:pt>
                <c:pt idx="15">
                  <c:v>4.8648648648648658</c:v>
                </c:pt>
                <c:pt idx="16">
                  <c:v>4.5312922107158942</c:v>
                </c:pt>
                <c:pt idx="17">
                  <c:v>4.8782608695652172</c:v>
                </c:pt>
                <c:pt idx="18">
                  <c:v>4.4981132075471688</c:v>
                </c:pt>
                <c:pt idx="19">
                  <c:v>4.676855895196506</c:v>
                </c:pt>
                <c:pt idx="20">
                  <c:v>4.0687830687830688</c:v>
                </c:pt>
                <c:pt idx="21">
                  <c:v>4.407678244972578</c:v>
                </c:pt>
                <c:pt idx="22">
                  <c:v>4.4512820512820506</c:v>
                </c:pt>
                <c:pt idx="23">
                  <c:v>4.3926553672316375</c:v>
                </c:pt>
                <c:pt idx="24">
                  <c:v>3.5983146067415746</c:v>
                </c:pt>
                <c:pt idx="25">
                  <c:v>3.5058823529411764</c:v>
                </c:pt>
                <c:pt idx="26">
                  <c:v>4.1753846153846146</c:v>
                </c:pt>
                <c:pt idx="27">
                  <c:v>3.6311475409836063</c:v>
                </c:pt>
                <c:pt idx="28">
                  <c:v>4.8421052631578947</c:v>
                </c:pt>
                <c:pt idx="29">
                  <c:v>3</c:v>
                </c:pt>
                <c:pt idx="30">
                  <c:v>3.3023255813953498</c:v>
                </c:pt>
                <c:pt idx="31">
                  <c:v>4</c:v>
                </c:pt>
                <c:pt idx="32">
                  <c:v>3.4415584415584406</c:v>
                </c:pt>
                <c:pt idx="33">
                  <c:v>3.610978520286396</c:v>
                </c:pt>
                <c:pt idx="34">
                  <c:v>4.06280193236715</c:v>
                </c:pt>
                <c:pt idx="35">
                  <c:v>4.2096317280453244</c:v>
                </c:pt>
                <c:pt idx="36">
                  <c:v>4.32544378698225</c:v>
                </c:pt>
                <c:pt idx="37">
                  <c:v>4.4097859327217108</c:v>
                </c:pt>
                <c:pt idx="38">
                  <c:v>4.352112676056338</c:v>
                </c:pt>
                <c:pt idx="39">
                  <c:v>4.2247838616714697</c:v>
                </c:pt>
                <c:pt idx="40">
                  <c:v>4.2805676855895207</c:v>
                </c:pt>
                <c:pt idx="41">
                  <c:v>4.098984771573603</c:v>
                </c:pt>
                <c:pt idx="42">
                  <c:v>4.8580508474576281</c:v>
                </c:pt>
                <c:pt idx="43">
                  <c:v>4.359073359073359</c:v>
                </c:pt>
                <c:pt idx="44">
                  <c:v>4.2073921971252561</c:v>
                </c:pt>
                <c:pt idx="45">
                  <c:v>4.7758620689655196</c:v>
                </c:pt>
                <c:pt idx="46">
                  <c:v>4.0123456790123457</c:v>
                </c:pt>
                <c:pt idx="47">
                  <c:v>4.7876712328767121</c:v>
                </c:pt>
                <c:pt idx="48">
                  <c:v>4.6086956521739131</c:v>
                </c:pt>
                <c:pt idx="49">
                  <c:v>4.5760869565217392</c:v>
                </c:pt>
                <c:pt idx="50">
                  <c:v>4.1785714285714306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E-4233-8482-CA97CE6E4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80370552479713"/>
          <c:y val="0.21244712994923221"/>
          <c:w val="8.7671249152503392E-2"/>
          <c:h val="0.15235366364998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LENGDE innen FETTGRUPPE</a:t>
            </a:r>
          </a:p>
        </c:rich>
      </c:tx>
      <c:layout>
        <c:manualLayout>
          <c:xMode val="edge"/>
          <c:yMode val="edge"/>
          <c:x val="0.17233038120754041"/>
          <c:y val="4.8449881711275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44317877274885E-2"/>
          <c:y val="0.20140746101489415"/>
          <c:w val="0.88557930942069618"/>
          <c:h val="0.684066303507430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Fettgruppe!$D$10:$D$20</c:f>
              <c:strCache>
                <c:ptCount val="11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</c:strCache>
            </c:strRef>
          </c:cat>
          <c:val>
            <c:numRef>
              <c:f>Fettgruppe!$P$26:$P$36</c:f>
              <c:numCache>
                <c:formatCode>0.0</c:formatCode>
                <c:ptCount val="11"/>
                <c:pt idx="0">
                  <c:v>81.766666666666652</c:v>
                </c:pt>
                <c:pt idx="1">
                  <c:v>81.49033232628399</c:v>
                </c:pt>
                <c:pt idx="2">
                  <c:v>81.758119658119654</c:v>
                </c:pt>
                <c:pt idx="3">
                  <c:v>85.952753623188357</c:v>
                </c:pt>
                <c:pt idx="4">
                  <c:v>84.764303797468514</c:v>
                </c:pt>
                <c:pt idx="5">
                  <c:v>83.389835164835148</c:v>
                </c:pt>
                <c:pt idx="6">
                  <c:v>86.346190476190529</c:v>
                </c:pt>
                <c:pt idx="7">
                  <c:v>88.264356435643606</c:v>
                </c:pt>
                <c:pt idx="8">
                  <c:v>88.545454545454533</c:v>
                </c:pt>
                <c:pt idx="9">
                  <c:v>0</c:v>
                </c:pt>
                <c:pt idx="10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2-4F7A-BFF3-3AA055254064}"/>
            </c:ext>
          </c:extLst>
        </c:ser>
        <c:ser>
          <c:idx val="6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Fettgruppe!$D$10:$D$20</c:f>
              <c:strCache>
                <c:ptCount val="11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</c:strCache>
            </c:strRef>
          </c:cat>
          <c:val>
            <c:numRef>
              <c:f>Fettgruppe!$P$10:$P$20</c:f>
              <c:numCache>
                <c:formatCode>0.0</c:formatCode>
                <c:ptCount val="11"/>
                <c:pt idx="0">
                  <c:v>72.466666666666683</c:v>
                </c:pt>
                <c:pt idx="1">
                  <c:v>78.843828892005604</c:v>
                </c:pt>
                <c:pt idx="2">
                  <c:v>82.433466135458261</c:v>
                </c:pt>
                <c:pt idx="3">
                  <c:v>82.84998398975344</c:v>
                </c:pt>
                <c:pt idx="4">
                  <c:v>81.10030048076905</c:v>
                </c:pt>
                <c:pt idx="5">
                  <c:v>82.187500000000071</c:v>
                </c:pt>
                <c:pt idx="6">
                  <c:v>82.882917214191849</c:v>
                </c:pt>
                <c:pt idx="7">
                  <c:v>87.27554585152842</c:v>
                </c:pt>
                <c:pt idx="8">
                  <c:v>101.59999999999998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2-4F7A-BFF3-3AA055254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08379326487491"/>
          <c:y val="0.27349291191329178"/>
          <c:w val="0.11875888071742169"/>
          <c:h val="0.13851518451659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K-FAKTOR innen FETTGRUPPE</a:t>
            </a:r>
          </a:p>
        </c:rich>
      </c:tx>
      <c:layout>
        <c:manualLayout>
          <c:xMode val="edge"/>
          <c:yMode val="edge"/>
          <c:x val="0.17233038120754041"/>
          <c:y val="4.8449881711275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08679150693079E-2"/>
          <c:y val="0.16135200756804832"/>
          <c:w val="0.88441493572327201"/>
          <c:h val="0.7241217069518548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Fettgruppe!$D$10:$D$20</c:f>
              <c:strCache>
                <c:ptCount val="11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</c:strCache>
            </c:strRef>
          </c:cat>
          <c:val>
            <c:numRef>
              <c:f>Fettgruppe!$R$26:$R$36</c:f>
              <c:numCache>
                <c:formatCode>0.00</c:formatCode>
                <c:ptCount val="11"/>
                <c:pt idx="0">
                  <c:v>13.125717414715091</c:v>
                </c:pt>
                <c:pt idx="1">
                  <c:v>12.29649132808154</c:v>
                </c:pt>
                <c:pt idx="2">
                  <c:v>13.636726866017904</c:v>
                </c:pt>
                <c:pt idx="3">
                  <c:v>13.71010306691165</c:v>
                </c:pt>
                <c:pt idx="4">
                  <c:v>14.329254121445119</c:v>
                </c:pt>
                <c:pt idx="5">
                  <c:v>15.133960204702086</c:v>
                </c:pt>
                <c:pt idx="6">
                  <c:v>15.327089430547257</c:v>
                </c:pt>
                <c:pt idx="7">
                  <c:v>16.570865979091131</c:v>
                </c:pt>
                <c:pt idx="8">
                  <c:v>18.103536546060901</c:v>
                </c:pt>
                <c:pt idx="9">
                  <c:v>0</c:v>
                </c:pt>
                <c:pt idx="10">
                  <c:v>16.111825817303679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A-4EC2-B3D1-7D154933269B}"/>
            </c:ext>
          </c:extLst>
        </c:ser>
        <c:ser>
          <c:idx val="6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Fettgruppe!$D$10:$D$20</c:f>
              <c:strCache>
                <c:ptCount val="11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</c:strCache>
            </c:strRef>
          </c:cat>
          <c:val>
            <c:numRef>
              <c:f>Fettgruppe!$R$10:$R$20</c:f>
              <c:numCache>
                <c:formatCode>0.00</c:formatCode>
                <c:ptCount val="11"/>
                <c:pt idx="0">
                  <c:v>10.758280147856023</c:v>
                </c:pt>
                <c:pt idx="1">
                  <c:v>12.600710864949052</c:v>
                </c:pt>
                <c:pt idx="2">
                  <c:v>13.564446489205077</c:v>
                </c:pt>
                <c:pt idx="3">
                  <c:v>14.463570241079452</c:v>
                </c:pt>
                <c:pt idx="4">
                  <c:v>15.270833965473447</c:v>
                </c:pt>
                <c:pt idx="5">
                  <c:v>16.0833933995442</c:v>
                </c:pt>
                <c:pt idx="6">
                  <c:v>16.489605860856102</c:v>
                </c:pt>
                <c:pt idx="7">
                  <c:v>17.550222277784805</c:v>
                </c:pt>
                <c:pt idx="8">
                  <c:v>17.645442603197676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A-4EC2-B3D1-7D1549332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4130847256848027E-2"/>
              <c:y val="0.39299657687229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08379326487491"/>
          <c:y val="0.27349291191329178"/>
          <c:w val="0.11875888071742169"/>
          <c:h val="0.13851518451659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mnd'!$J$13:$J$24</c:f>
              <c:numCache>
                <c:formatCode>0.0</c:formatCode>
                <c:ptCount val="12"/>
                <c:pt idx="0">
                  <c:v>0</c:v>
                </c:pt>
                <c:pt idx="1">
                  <c:v>7.1768427208208196E-2</c:v>
                </c:pt>
                <c:pt idx="2">
                  <c:v>1.7344449198108292E-2</c:v>
                </c:pt>
                <c:pt idx="3">
                  <c:v>3.5483608011623258E-2</c:v>
                </c:pt>
                <c:pt idx="4">
                  <c:v>0.1008701226467566</c:v>
                </c:pt>
                <c:pt idx="5">
                  <c:v>0.12710332684212361</c:v>
                </c:pt>
                <c:pt idx="6">
                  <c:v>0.21255149443421856</c:v>
                </c:pt>
                <c:pt idx="7">
                  <c:v>0.18437452828154319</c:v>
                </c:pt>
                <c:pt idx="8">
                  <c:v>0</c:v>
                </c:pt>
                <c:pt idx="9">
                  <c:v>3.8215308688705374E-2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mnd'!$M$13:$M$24</c:f>
              <c:numCache>
                <c:formatCode>0.0</c:formatCode>
                <c:ptCount val="12"/>
                <c:pt idx="0">
                  <c:v>0</c:v>
                </c:pt>
                <c:pt idx="1">
                  <c:v>5.4</c:v>
                </c:pt>
                <c:pt idx="2">
                  <c:v>3</c:v>
                </c:pt>
                <c:pt idx="3">
                  <c:v>7.4</c:v>
                </c:pt>
                <c:pt idx="4">
                  <c:v>5.3500000000000005</c:v>
                </c:pt>
                <c:pt idx="5">
                  <c:v>3.6333333333333342</c:v>
                </c:pt>
                <c:pt idx="6">
                  <c:v>2.4249999999999998</c:v>
                </c:pt>
                <c:pt idx="7">
                  <c:v>8.5500000000000007</c:v>
                </c:pt>
                <c:pt idx="8">
                  <c:v>0</c:v>
                </c:pt>
                <c:pt idx="9">
                  <c:v>5.25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mnd'!$D$13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0.00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1.333333333333333</c:v>
                </c:pt>
                <c:pt idx="6">
                  <c:v>1.25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mnd'!$J$28:$J$39</c:f>
              <c:numCache>
                <c:formatCode>0.0</c:formatCode>
                <c:ptCount val="12"/>
                <c:pt idx="0">
                  <c:v>9.5661672908863977</c:v>
                </c:pt>
                <c:pt idx="1">
                  <c:v>12.429228356503017</c:v>
                </c:pt>
                <c:pt idx="2">
                  <c:v>5.018327301319335</c:v>
                </c:pt>
                <c:pt idx="3">
                  <c:v>6.3956805899869043</c:v>
                </c:pt>
                <c:pt idx="4">
                  <c:v>9.087738152474147</c:v>
                </c:pt>
                <c:pt idx="5">
                  <c:v>17.504110451624939</c:v>
                </c:pt>
                <c:pt idx="6">
                  <c:v>13.921027259181349</c:v>
                </c:pt>
                <c:pt idx="7">
                  <c:v>13.739676104629853</c:v>
                </c:pt>
                <c:pt idx="8">
                  <c:v>4.4114952989356873</c:v>
                </c:pt>
                <c:pt idx="9">
                  <c:v>5.3708886697069058</c:v>
                </c:pt>
                <c:pt idx="10">
                  <c:v>8.1880402704230022</c:v>
                </c:pt>
                <c:pt idx="11">
                  <c:v>2.3675725472132658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mnd'!$M$28:$M$39</c:f>
              <c:numCache>
                <c:formatCode>0.0</c:formatCode>
                <c:ptCount val="12"/>
                <c:pt idx="0">
                  <c:v>6.5678571428571484</c:v>
                </c:pt>
                <c:pt idx="1">
                  <c:v>6.1526315789473651</c:v>
                </c:pt>
                <c:pt idx="2">
                  <c:v>5.9862068965517228</c:v>
                </c:pt>
                <c:pt idx="3">
                  <c:v>5.3351999999999995</c:v>
                </c:pt>
                <c:pt idx="4">
                  <c:v>4.8200000000000012</c:v>
                </c:pt>
                <c:pt idx="5">
                  <c:v>6.5265217391304304</c:v>
                </c:pt>
                <c:pt idx="6">
                  <c:v>5.9933962264150935</c:v>
                </c:pt>
                <c:pt idx="7">
                  <c:v>7.5851190476190498</c:v>
                </c:pt>
                <c:pt idx="8">
                  <c:v>7.2475728155339825</c:v>
                </c:pt>
                <c:pt idx="9">
                  <c:v>7.4908629441624353</c:v>
                </c:pt>
                <c:pt idx="10">
                  <c:v>7.3811320754716974</c:v>
                </c:pt>
                <c:pt idx="11">
                  <c:v>8.5666666666666647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mnd'!$E$28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0.00</c:formatCode>
                <c:ptCount val="12"/>
                <c:pt idx="0">
                  <c:v>3.8928571428571441</c:v>
                </c:pt>
                <c:pt idx="1">
                  <c:v>4.6710526315789487</c:v>
                </c:pt>
                <c:pt idx="2">
                  <c:v>4.1862068965517238</c:v>
                </c:pt>
                <c:pt idx="3">
                  <c:v>3.6520000000000006</c:v>
                </c:pt>
                <c:pt idx="4">
                  <c:v>3.71</c:v>
                </c:pt>
                <c:pt idx="5">
                  <c:v>3.9695652173913047</c:v>
                </c:pt>
                <c:pt idx="6">
                  <c:v>3.396226415094338</c:v>
                </c:pt>
                <c:pt idx="7">
                  <c:v>3.8511904761904754</c:v>
                </c:pt>
                <c:pt idx="8">
                  <c:v>3.4951456310679623</c:v>
                </c:pt>
                <c:pt idx="9">
                  <c:v>4.0710659898477175</c:v>
                </c:pt>
                <c:pt idx="10">
                  <c:v>3.622641509433961</c:v>
                </c:pt>
                <c:pt idx="11">
                  <c:v>4.3333333333333321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#,##0</c:formatCode>
                <c:ptCount val="12"/>
                <c:pt idx="0">
                  <c:v>1</c:v>
                </c:pt>
                <c:pt idx="1">
                  <c:v>36</c:v>
                </c:pt>
                <c:pt idx="2">
                  <c:v>71</c:v>
                </c:pt>
                <c:pt idx="3">
                  <c:v>383</c:v>
                </c:pt>
                <c:pt idx="4">
                  <c:v>142</c:v>
                </c:pt>
                <c:pt idx="5">
                  <c:v>169</c:v>
                </c:pt>
                <c:pt idx="6">
                  <c:v>133</c:v>
                </c:pt>
                <c:pt idx="7">
                  <c:v>294</c:v>
                </c:pt>
                <c:pt idx="8">
                  <c:v>323</c:v>
                </c:pt>
                <c:pt idx="9">
                  <c:v>567</c:v>
                </c:pt>
                <c:pt idx="10">
                  <c:v>171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mnd'!$J$43:$J$54</c:f>
              <c:numCache>
                <c:formatCode>0.0</c:formatCode>
                <c:ptCount val="12"/>
                <c:pt idx="0">
                  <c:v>0.58780690803162738</c:v>
                </c:pt>
                <c:pt idx="1">
                  <c:v>2.335131974163366</c:v>
                </c:pt>
                <c:pt idx="2">
                  <c:v>2.4230195529757297</c:v>
                </c:pt>
                <c:pt idx="3">
                  <c:v>10.977861105650048</c:v>
                </c:pt>
                <c:pt idx="4">
                  <c:v>7.3729460674792868</c:v>
                </c:pt>
                <c:pt idx="5">
                  <c:v>13.944051214478112</c:v>
                </c:pt>
                <c:pt idx="6">
                  <c:v>21.14996932246472</c:v>
                </c:pt>
                <c:pt idx="7">
                  <c:v>27.797425225885753</c:v>
                </c:pt>
                <c:pt idx="8">
                  <c:v>18.131747992222987</c:v>
                </c:pt>
                <c:pt idx="9">
                  <c:v>17.561936096724761</c:v>
                </c:pt>
                <c:pt idx="10">
                  <c:v>16.007702450970143</c:v>
                </c:pt>
                <c:pt idx="11">
                  <c:v>12.85582680792262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562391215005705E-2"/>
          <c:y val="0.14656047699979716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0.00</c:formatCode>
                <c:ptCount val="52"/>
                <c:pt idx="0">
                  <c:v>7.25</c:v>
                </c:pt>
                <c:pt idx="1">
                  <c:v>5.3909774436090236</c:v>
                </c:pt>
                <c:pt idx="2">
                  <c:v>5.3333333333333321</c:v>
                </c:pt>
                <c:pt idx="3">
                  <c:v>4.8723404255319149</c:v>
                </c:pt>
                <c:pt idx="4">
                  <c:v>4.4797687861271669</c:v>
                </c:pt>
                <c:pt idx="5">
                  <c:v>5.9333333333333353</c:v>
                </c:pt>
                <c:pt idx="6">
                  <c:v>5.8259259259259268</c:v>
                </c:pt>
                <c:pt idx="7">
                  <c:v>5.168181818181818</c:v>
                </c:pt>
                <c:pt idx="8">
                  <c:v>5.0965517241379308</c:v>
                </c:pt>
                <c:pt idx="9">
                  <c:v>5.2400835073068892</c:v>
                </c:pt>
                <c:pt idx="10">
                  <c:v>5.367244525547445</c:v>
                </c:pt>
                <c:pt idx="11">
                  <c:v>5.7242798353909476</c:v>
                </c:pt>
                <c:pt idx="12">
                  <c:v>5.0797202797202798</c:v>
                </c:pt>
                <c:pt idx="13">
                  <c:v>0</c:v>
                </c:pt>
                <c:pt idx="14">
                  <c:v>4.9408284023668632</c:v>
                </c:pt>
                <c:pt idx="15">
                  <c:v>5.5886792452830196</c:v>
                </c:pt>
                <c:pt idx="16">
                  <c:v>5.4292364990689004</c:v>
                </c:pt>
                <c:pt idx="17">
                  <c:v>6.5647058823529392</c:v>
                </c:pt>
                <c:pt idx="18">
                  <c:v>5.2156862745098032</c:v>
                </c:pt>
                <c:pt idx="19">
                  <c:v>5.833333333333333</c:v>
                </c:pt>
                <c:pt idx="20">
                  <c:v>5.9</c:v>
                </c:pt>
                <c:pt idx="21">
                  <c:v>4.5566037735849054</c:v>
                </c:pt>
                <c:pt idx="22">
                  <c:v>5.5575657894736841</c:v>
                </c:pt>
                <c:pt idx="23">
                  <c:v>5.0846560846560864</c:v>
                </c:pt>
                <c:pt idx="24">
                  <c:v>4.5103092783505163</c:v>
                </c:pt>
                <c:pt idx="25">
                  <c:v>4.7855361596009995</c:v>
                </c:pt>
                <c:pt idx="26">
                  <c:v>5.0636363636363635</c:v>
                </c:pt>
                <c:pt idx="27">
                  <c:v>5.3652173913043484</c:v>
                </c:pt>
                <c:pt idx="28">
                  <c:v>3.8333333333333344</c:v>
                </c:pt>
                <c:pt idx="29">
                  <c:v>3.7066666666666657</c:v>
                </c:pt>
                <c:pt idx="30">
                  <c:v>4.3455497382198951</c:v>
                </c:pt>
                <c:pt idx="31">
                  <c:v>4.4237726098191219</c:v>
                </c:pt>
                <c:pt idx="32">
                  <c:v>5.3456790123456797</c:v>
                </c:pt>
                <c:pt idx="33">
                  <c:v>5.024590163934425</c:v>
                </c:pt>
                <c:pt idx="34">
                  <c:v>4.7738515901060072</c:v>
                </c:pt>
                <c:pt idx="35">
                  <c:v>5.4506329113924048</c:v>
                </c:pt>
                <c:pt idx="36">
                  <c:v>4.9094890510948916</c:v>
                </c:pt>
                <c:pt idx="37">
                  <c:v>5.158371040723984</c:v>
                </c:pt>
                <c:pt idx="38">
                  <c:v>5.6857855361596004</c:v>
                </c:pt>
                <c:pt idx="39">
                  <c:v>5.2815699658703084</c:v>
                </c:pt>
                <c:pt idx="40">
                  <c:v>5.4168377823408607</c:v>
                </c:pt>
                <c:pt idx="41">
                  <c:v>5.5711340206185556</c:v>
                </c:pt>
                <c:pt idx="42">
                  <c:v>5.9909090909090921</c:v>
                </c:pt>
                <c:pt idx="43">
                  <c:v>5.735562310030395</c:v>
                </c:pt>
                <c:pt idx="44">
                  <c:v>5.2510288065843618</c:v>
                </c:pt>
                <c:pt idx="45">
                  <c:v>5.5696969696969694</c:v>
                </c:pt>
                <c:pt idx="46">
                  <c:v>5.7338403041825092</c:v>
                </c:pt>
                <c:pt idx="47">
                  <c:v>5.4387755102040813</c:v>
                </c:pt>
                <c:pt idx="48">
                  <c:v>5.9054054054054061</c:v>
                </c:pt>
                <c:pt idx="49">
                  <c:v>5.1525423728813555</c:v>
                </c:pt>
                <c:pt idx="50">
                  <c:v>5.0555555555555562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2-47EC-B574-C87877CE4987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887440629709074E-2"/>
                  <c:y val="8.527445697484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79-46EC-BEF0-7D16CC636D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9-46EC-BEF0-7D16CC636D9B}"/>
                </c:ext>
              </c:extLst>
            </c:dLbl>
            <c:dLbl>
              <c:idx val="2"/>
              <c:layout>
                <c:manualLayout>
                  <c:x val="-1.9770329117046872E-2"/>
                  <c:y val="-4.2637228487423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79-46EC-BEF0-7D16CC636D9B}"/>
                </c:ext>
              </c:extLst>
            </c:dLbl>
            <c:dLbl>
              <c:idx val="3"/>
              <c:layout>
                <c:manualLayout>
                  <c:x val="-2.8243327310066978E-2"/>
                  <c:y val="7.5122735906413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9-46EC-BEF0-7D16CC636D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9-46EC-BEF0-7D16CC636D9B}"/>
                </c:ext>
              </c:extLst>
            </c:dLbl>
            <c:dLbl>
              <c:idx val="5"/>
              <c:layout>
                <c:manualLayout>
                  <c:x val="-2.8243327310066978E-2"/>
                  <c:y val="-5.0758605342171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9-46EC-BEF0-7D16CC636D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9-46EC-BEF0-7D16CC636D9B}"/>
                </c:ext>
              </c:extLst>
            </c:dLbl>
            <c:dLbl>
              <c:idx val="7"/>
              <c:layout>
                <c:manualLayout>
                  <c:x val="-2.2594661848053567E-2"/>
                  <c:y val="-6.29406706242924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6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384351803036223E-2"/>
                      <c:h val="3.53279893181512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B79-46EC-BEF0-7D16CC636D9B}"/>
                </c:ext>
              </c:extLst>
            </c:dLbl>
            <c:dLbl>
              <c:idx val="8"/>
              <c:layout>
                <c:manualLayout>
                  <c:x val="-2.3536106091722468E-2"/>
                  <c:y val="5.88799821969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9-4C9B-B5CF-89A7326B03D4}"/>
                </c:ext>
              </c:extLst>
            </c:dLbl>
            <c:dLbl>
              <c:idx val="9"/>
              <c:layout>
                <c:manualLayout>
                  <c:x val="-1.6945996386040177E-2"/>
                  <c:y val="-3.8576540060050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79-46EC-BEF0-7D16CC636D9B}"/>
                </c:ext>
              </c:extLst>
            </c:dLbl>
            <c:dLbl>
              <c:idx val="10"/>
              <c:layout>
                <c:manualLayout>
                  <c:x val="1.8828884873377627E-3"/>
                  <c:y val="-4.6697916914797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79-46EC-BEF0-7D16CC636D9B}"/>
                </c:ext>
              </c:extLst>
            </c:dLbl>
            <c:dLbl>
              <c:idx val="11"/>
              <c:layout>
                <c:manualLayout>
                  <c:x val="-4.6130767939776031E-2"/>
                  <c:y val="4.060688427373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79-46EC-BEF0-7D16CC636D9B}"/>
                </c:ext>
              </c:extLst>
            </c:dLbl>
            <c:dLbl>
              <c:idx val="13"/>
              <c:layout>
                <c:manualLayout>
                  <c:x val="-1.9770329117046941E-2"/>
                  <c:y val="-5.278894955585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79-46EC-BEF0-7D16CC636D9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79-46EC-BEF0-7D16CC636D9B}"/>
                </c:ext>
              </c:extLst>
            </c:dLbl>
            <c:dLbl>
              <c:idx val="15"/>
              <c:layout>
                <c:manualLayout>
                  <c:x val="-2.2594661848053567E-2"/>
                  <c:y val="-5.481929376954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79-46EC-BEF0-7D16CC636D9B}"/>
                </c:ext>
              </c:extLst>
            </c:dLbl>
            <c:dLbl>
              <c:idx val="16"/>
              <c:layout>
                <c:manualLayout>
                  <c:x val="-1.9770329117046872E-2"/>
                  <c:y val="4.8728261128484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79-46EC-BEF0-7D16CC636D9B}"/>
                </c:ext>
              </c:extLst>
            </c:dLbl>
            <c:dLbl>
              <c:idx val="17"/>
              <c:layout>
                <c:manualLayout>
                  <c:x val="-9.4144424366889869E-4"/>
                  <c:y val="-7.9183424333787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79-46EC-BEF0-7D16CC636D9B}"/>
                </c:ext>
              </c:extLst>
            </c:dLbl>
            <c:dLbl>
              <c:idx val="18"/>
              <c:layout>
                <c:manualLayout>
                  <c:x val="-1.8828884873377975E-2"/>
                  <c:y val="6.903170326535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79-46EC-BEF0-7D16CC636D9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79-46EC-BEF0-7D16CC636D9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79-46EC-BEF0-7D16CC636D9B}"/>
                </c:ext>
              </c:extLst>
            </c:dLbl>
            <c:dLbl>
              <c:idx val="21"/>
              <c:layout>
                <c:manualLayout>
                  <c:x val="-1.9770329117046872E-2"/>
                  <c:y val="-6.09103264106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79-46EC-BEF0-7D16CC636D9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79-46EC-BEF0-7D16CC636D9B}"/>
                </c:ext>
              </c:extLst>
            </c:dLbl>
            <c:dLbl>
              <c:idx val="23"/>
              <c:layout>
                <c:manualLayout>
                  <c:x val="-2.4477550335391365E-2"/>
                  <c:y val="-8.730480118853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79-46EC-BEF0-7D16CC636D9B}"/>
                </c:ext>
              </c:extLst>
            </c:dLbl>
            <c:dLbl>
              <c:idx val="24"/>
              <c:layout>
                <c:manualLayout>
                  <c:x val="1.8828884873377974E-3"/>
                  <c:y val="7.1062047479039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79-46EC-BEF0-7D16CC636D9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79-46EC-BEF0-7D16CC636D9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79-46EC-BEF0-7D16CC636D9B}"/>
                </c:ext>
              </c:extLst>
            </c:dLbl>
            <c:dLbl>
              <c:idx val="27"/>
              <c:layout>
                <c:manualLayout>
                  <c:x val="-4.4247879452438237E-2"/>
                  <c:y val="-5.481929376954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79-46EC-BEF0-7D16CC636D9B}"/>
                </c:ext>
              </c:extLst>
            </c:dLbl>
            <c:dLbl>
              <c:idx val="28"/>
              <c:layout>
                <c:manualLayout>
                  <c:x val="-2.1653217604384739E-2"/>
                  <c:y val="-5.278894955585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9-46EC-BEF0-7D16CC636D9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9-46EC-BEF0-7D16CC636D9B}"/>
                </c:ext>
              </c:extLst>
            </c:dLbl>
            <c:dLbl>
              <c:idx val="31"/>
              <c:layout>
                <c:manualLayout>
                  <c:x val="-1.412166365503348E-2"/>
                  <c:y val="-5.0758605342171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7-4120-A727-F853F29C63D5}"/>
                </c:ext>
              </c:extLst>
            </c:dLbl>
            <c:dLbl>
              <c:idx val="32"/>
              <c:layout>
                <c:manualLayout>
                  <c:x val="-2.8243327310066891E-2"/>
                  <c:y val="6.903170326535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79-46EC-BEF0-7D16CC636D9B}"/>
                </c:ext>
              </c:extLst>
            </c:dLbl>
            <c:dLbl>
              <c:idx val="33"/>
              <c:layout>
                <c:manualLayout>
                  <c:x val="-3.2009104284742691E-2"/>
                  <c:y val="-5.4819293769545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7-4120-A727-F853F29C63D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7-4120-A727-F853F29C63D5}"/>
                </c:ext>
              </c:extLst>
            </c:dLbl>
            <c:dLbl>
              <c:idx val="35"/>
              <c:layout>
                <c:manualLayout>
                  <c:x val="-3.7657769746756081E-2"/>
                  <c:y val="-7.1062047479039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7-4120-A727-F853F29C63D5}"/>
                </c:ext>
              </c:extLst>
            </c:dLbl>
            <c:dLbl>
              <c:idx val="36"/>
              <c:layout>
                <c:manualLayout>
                  <c:x val="-1.0355886680357885E-2"/>
                  <c:y val="-5.8879982196918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E-4BCA-8003-C900A2D46771}"/>
                </c:ext>
              </c:extLst>
            </c:dLbl>
            <c:dLbl>
              <c:idx val="37"/>
              <c:layout>
                <c:manualLayout>
                  <c:x val="-2.4477550335391365E-2"/>
                  <c:y val="9.9486866470655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E-4BCA-8003-C900A2D46771}"/>
                </c:ext>
              </c:extLst>
            </c:dLbl>
            <c:dLbl>
              <c:idx val="38"/>
              <c:layout>
                <c:manualLayout>
                  <c:x val="-1.6004552142371137E-2"/>
                  <c:y val="-5.0758605342171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9-4C9B-B5CF-89A7326B03D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E-4684-B88A-E74846634078}"/>
                </c:ext>
              </c:extLst>
            </c:dLbl>
            <c:dLbl>
              <c:idx val="40"/>
              <c:layout>
                <c:manualLayout>
                  <c:x val="9.4144424366876056E-4"/>
                  <c:y val="-4.2637228487423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E-4684-B88A-E74846634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0.00</c:formatCode>
                <c:ptCount val="52"/>
                <c:pt idx="0">
                  <c:v>6</c:v>
                </c:pt>
                <c:pt idx="1">
                  <c:v>5.65</c:v>
                </c:pt>
                <c:pt idx="2">
                  <c:v>8</c:v>
                </c:pt>
                <c:pt idx="3">
                  <c:v>5.062992125984251</c:v>
                </c:pt>
                <c:pt idx="4">
                  <c:v>5.52</c:v>
                </c:pt>
                <c:pt idx="5">
                  <c:v>6.25</c:v>
                </c:pt>
                <c:pt idx="6">
                  <c:v>5.7376294591484447</c:v>
                </c:pt>
                <c:pt idx="7">
                  <c:v>5.9726027397260264</c:v>
                </c:pt>
                <c:pt idx="8">
                  <c:v>4.3600000000000003</c:v>
                </c:pt>
                <c:pt idx="9">
                  <c:v>5.9943820224719104</c:v>
                </c:pt>
                <c:pt idx="10">
                  <c:v>5.673956262425448</c:v>
                </c:pt>
                <c:pt idx="11">
                  <c:v>5.316239316239316</c:v>
                </c:pt>
                <c:pt idx="12">
                  <c:v>0</c:v>
                </c:pt>
                <c:pt idx="13">
                  <c:v>5.3503649635036483</c:v>
                </c:pt>
                <c:pt idx="14">
                  <c:v>5.356652949245543</c:v>
                </c:pt>
                <c:pt idx="15">
                  <c:v>5.621621621621621</c:v>
                </c:pt>
                <c:pt idx="16">
                  <c:v>5.2575416479063506</c:v>
                </c:pt>
                <c:pt idx="17">
                  <c:v>5.7391304347826084</c:v>
                </c:pt>
                <c:pt idx="18">
                  <c:v>5.4566037735849058</c:v>
                </c:pt>
                <c:pt idx="19">
                  <c:v>5.4563318777292595</c:v>
                </c:pt>
                <c:pt idx="20">
                  <c:v>5.2486772486772475</c:v>
                </c:pt>
                <c:pt idx="21">
                  <c:v>5.2486288848263252</c:v>
                </c:pt>
                <c:pt idx="22">
                  <c:v>5.2666666666666648</c:v>
                </c:pt>
                <c:pt idx="23">
                  <c:v>5.3615819209039532</c:v>
                </c:pt>
                <c:pt idx="24">
                  <c:v>4.9438202247191008</c:v>
                </c:pt>
                <c:pt idx="25">
                  <c:v>5.4294117647058817</c:v>
                </c:pt>
                <c:pt idx="26">
                  <c:v>5.2553846153846147</c:v>
                </c:pt>
                <c:pt idx="27">
                  <c:v>5.5655737704918007</c:v>
                </c:pt>
                <c:pt idx="28">
                  <c:v>6.0526315789473681</c:v>
                </c:pt>
                <c:pt idx="29">
                  <c:v>2.6666666666666661</c:v>
                </c:pt>
                <c:pt idx="30">
                  <c:v>4.6046511627906996</c:v>
                </c:pt>
                <c:pt idx="31">
                  <c:v>5.9407407407407398</c:v>
                </c:pt>
                <c:pt idx="32">
                  <c:v>4.6450216450216439</c:v>
                </c:pt>
                <c:pt idx="33">
                  <c:v>5.3412887828162283</c:v>
                </c:pt>
                <c:pt idx="34">
                  <c:v>5.7101449275362315</c:v>
                </c:pt>
                <c:pt idx="35">
                  <c:v>5.7223796033994336</c:v>
                </c:pt>
                <c:pt idx="36">
                  <c:v>5.9743589743589745</c:v>
                </c:pt>
                <c:pt idx="37">
                  <c:v>5.663608562691131</c:v>
                </c:pt>
                <c:pt idx="38">
                  <c:v>5.7676056338028188</c:v>
                </c:pt>
                <c:pt idx="39">
                  <c:v>5.7824207492795408</c:v>
                </c:pt>
                <c:pt idx="40">
                  <c:v>5.8275109170305681</c:v>
                </c:pt>
                <c:pt idx="41">
                  <c:v>5.6928934010152306</c:v>
                </c:pt>
                <c:pt idx="42">
                  <c:v>6.1292372881355925</c:v>
                </c:pt>
                <c:pt idx="43">
                  <c:v>5.6640926640926637</c:v>
                </c:pt>
                <c:pt idx="44">
                  <c:v>5.359342915811089</c:v>
                </c:pt>
                <c:pt idx="45">
                  <c:v>6.2931034482758639</c:v>
                </c:pt>
                <c:pt idx="46">
                  <c:v>5.4444444444444438</c:v>
                </c:pt>
                <c:pt idx="47">
                  <c:v>5.9863013698630141</c:v>
                </c:pt>
                <c:pt idx="48">
                  <c:v>5.858695652173914</c:v>
                </c:pt>
                <c:pt idx="49">
                  <c:v>6.0543478260869552</c:v>
                </c:pt>
                <c:pt idx="50">
                  <c:v>5.75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2-47EC-B574-C87877CE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mnd'!$M$43:$M$54</c:f>
              <c:numCache>
                <c:formatCode>0.0</c:formatCode>
                <c:ptCount val="12"/>
                <c:pt idx="0">
                  <c:v>11.3</c:v>
                </c:pt>
                <c:pt idx="1">
                  <c:v>4.8805555555555564</c:v>
                </c:pt>
                <c:pt idx="2">
                  <c:v>5.9028169014084506</c:v>
                </c:pt>
                <c:pt idx="3">
                  <c:v>5.9775456919060082</c:v>
                </c:pt>
                <c:pt idx="4">
                  <c:v>5.5077464788732415</c:v>
                </c:pt>
                <c:pt idx="5">
                  <c:v>7.0757396449704153</c:v>
                </c:pt>
                <c:pt idx="6">
                  <c:v>7.2571428571428562</c:v>
                </c:pt>
                <c:pt idx="7">
                  <c:v>8.769047619047619</c:v>
                </c:pt>
                <c:pt idx="8">
                  <c:v>9.4990712074303332</c:v>
                </c:pt>
                <c:pt idx="9">
                  <c:v>8.5102292768959416</c:v>
                </c:pt>
                <c:pt idx="10">
                  <c:v>8.9450292397660895</c:v>
                </c:pt>
                <c:pt idx="11">
                  <c:v>9.0032258064516171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mnd'!$E$43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0.00</c:formatCode>
                <c:ptCount val="12"/>
                <c:pt idx="0">
                  <c:v>5</c:v>
                </c:pt>
                <c:pt idx="1">
                  <c:v>4.4444444444444446</c:v>
                </c:pt>
                <c:pt idx="2">
                  <c:v>4.4929577464788739</c:v>
                </c:pt>
                <c:pt idx="3">
                  <c:v>4.2506527415143607</c:v>
                </c:pt>
                <c:pt idx="4">
                  <c:v>4.323943661971831</c:v>
                </c:pt>
                <c:pt idx="5">
                  <c:v>4.5857988165680474</c:v>
                </c:pt>
                <c:pt idx="6">
                  <c:v>4.3533834586466176</c:v>
                </c:pt>
                <c:pt idx="7">
                  <c:v>4.4693877551020424</c:v>
                </c:pt>
                <c:pt idx="8">
                  <c:v>4.5665634674922604</c:v>
                </c:pt>
                <c:pt idx="9">
                  <c:v>4.5079365079365079</c:v>
                </c:pt>
                <c:pt idx="10">
                  <c:v>4.1228070175438596</c:v>
                </c:pt>
                <c:pt idx="11">
                  <c:v>4.3548387096774199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#,##0</c:formatCode>
                <c:ptCount val="12"/>
                <c:pt idx="0">
                  <c:v>7</c:v>
                </c:pt>
                <c:pt idx="1">
                  <c:v>100</c:v>
                </c:pt>
                <c:pt idx="2">
                  <c:v>252</c:v>
                </c:pt>
                <c:pt idx="3">
                  <c:v>639</c:v>
                </c:pt>
                <c:pt idx="4">
                  <c:v>239</c:v>
                </c:pt>
                <c:pt idx="5">
                  <c:v>193</c:v>
                </c:pt>
                <c:pt idx="6">
                  <c:v>114</c:v>
                </c:pt>
                <c:pt idx="7">
                  <c:v>255</c:v>
                </c:pt>
                <c:pt idx="8">
                  <c:v>439</c:v>
                </c:pt>
                <c:pt idx="9">
                  <c:v>708</c:v>
                </c:pt>
                <c:pt idx="10">
                  <c:v>212</c:v>
                </c:pt>
                <c:pt idx="1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mnd'!$J$58:$J$69</c:f>
              <c:numCache>
                <c:formatCode>0.0</c:formatCode>
                <c:ptCount val="12"/>
                <c:pt idx="0">
                  <c:v>3.8649604660840624</c:v>
                </c:pt>
                <c:pt idx="1">
                  <c:v>6.6186438425347562</c:v>
                </c:pt>
                <c:pt idx="2">
                  <c:v>9.245169570898323</c:v>
                </c:pt>
                <c:pt idx="3">
                  <c:v>19.733681136626281</c:v>
                </c:pt>
                <c:pt idx="4">
                  <c:v>14.762860940637461</c:v>
                </c:pt>
                <c:pt idx="5">
                  <c:v>17.202094289678978</c:v>
                </c:pt>
                <c:pt idx="6">
                  <c:v>21.224471908142696</c:v>
                </c:pt>
                <c:pt idx="7">
                  <c:v>26.041015245940528</c:v>
                </c:pt>
                <c:pt idx="8">
                  <c:v>27.984185986041567</c:v>
                </c:pt>
                <c:pt idx="9">
                  <c:v>26.588755964317819</c:v>
                </c:pt>
                <c:pt idx="10">
                  <c:v>21.971869309500391</c:v>
                </c:pt>
                <c:pt idx="11">
                  <c:v>19.479502533394751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mnd'!$M$58:$M$69</c:f>
              <c:numCache>
                <c:formatCode>0.0</c:formatCode>
                <c:ptCount val="12"/>
                <c:pt idx="0">
                  <c:v>10.614285714285712</c:v>
                </c:pt>
                <c:pt idx="1">
                  <c:v>4.9800000000000004</c:v>
                </c:pt>
                <c:pt idx="2">
                  <c:v>6.3456349206349199</c:v>
                </c:pt>
                <c:pt idx="3">
                  <c:v>6.4403755868544623</c:v>
                </c:pt>
                <c:pt idx="4">
                  <c:v>6.5523012552301267</c:v>
                </c:pt>
                <c:pt idx="5">
                  <c:v>7.6435233160621747</c:v>
                </c:pt>
                <c:pt idx="6">
                  <c:v>8.496491228070175</c:v>
                </c:pt>
                <c:pt idx="7">
                  <c:v>9.4713725490196126</c:v>
                </c:pt>
                <c:pt idx="8">
                  <c:v>10.786788154897499</c:v>
                </c:pt>
                <c:pt idx="9">
                  <c:v>10.318502824858752</c:v>
                </c:pt>
                <c:pt idx="10">
                  <c:v>9.9033018867924518</c:v>
                </c:pt>
                <c:pt idx="11">
                  <c:v>8.9978723404255341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mnd'!$E$58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0.00</c:formatCode>
                <c:ptCount val="12"/>
                <c:pt idx="0">
                  <c:v>5.4285714285714306</c:v>
                </c:pt>
                <c:pt idx="1">
                  <c:v>5.12</c:v>
                </c:pt>
                <c:pt idx="2">
                  <c:v>5.4087301587301582</c:v>
                </c:pt>
                <c:pt idx="3">
                  <c:v>5.1298904538341157</c:v>
                </c:pt>
                <c:pt idx="4">
                  <c:v>5.2677824267782407</c:v>
                </c:pt>
                <c:pt idx="5">
                  <c:v>5.5699481865284959</c:v>
                </c:pt>
                <c:pt idx="6">
                  <c:v>5.8596491228070162</c:v>
                </c:pt>
                <c:pt idx="7">
                  <c:v>6.0313725490196051</c:v>
                </c:pt>
                <c:pt idx="8">
                  <c:v>6.0045558086560362</c:v>
                </c:pt>
                <c:pt idx="9">
                  <c:v>6.0395480225988711</c:v>
                </c:pt>
                <c:pt idx="10">
                  <c:v>5.896226415094338</c:v>
                </c:pt>
                <c:pt idx="11">
                  <c:v>5.9148936170212751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#,##0</c:formatCode>
                <c:ptCount val="12"/>
                <c:pt idx="0">
                  <c:v>155</c:v>
                </c:pt>
                <c:pt idx="1">
                  <c:v>680</c:v>
                </c:pt>
                <c:pt idx="2">
                  <c:v>1331</c:v>
                </c:pt>
                <c:pt idx="3">
                  <c:v>1235</c:v>
                </c:pt>
                <c:pt idx="4">
                  <c:v>735</c:v>
                </c:pt>
                <c:pt idx="5">
                  <c:v>357</c:v>
                </c:pt>
                <c:pt idx="6">
                  <c:v>119</c:v>
                </c:pt>
                <c:pt idx="7">
                  <c:v>190</c:v>
                </c:pt>
                <c:pt idx="8">
                  <c:v>415</c:v>
                </c:pt>
                <c:pt idx="9">
                  <c:v>628</c:v>
                </c:pt>
                <c:pt idx="10">
                  <c:v>277</c:v>
                </c:pt>
                <c:pt idx="1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mnd'!$J$73:$J$84</c:f>
              <c:numCache>
                <c:formatCode>0.0</c:formatCode>
                <c:ptCount val="12"/>
                <c:pt idx="0">
                  <c:v>77.65293383270911</c:v>
                </c:pt>
                <c:pt idx="1">
                  <c:v>60.413067169931693</c:v>
                </c:pt>
                <c:pt idx="2">
                  <c:v>51.490466334424127</c:v>
                </c:pt>
                <c:pt idx="3">
                  <c:v>40.259989354917593</c:v>
                </c:pt>
                <c:pt idx="4">
                  <c:v>50.312508837919609</c:v>
                </c:pt>
                <c:pt idx="5">
                  <c:v>37.598096948354097</c:v>
                </c:pt>
                <c:pt idx="6">
                  <c:v>23.566920851958983</c:v>
                </c:pt>
                <c:pt idx="7">
                  <c:v>21.736786492139824</c:v>
                </c:pt>
                <c:pt idx="8">
                  <c:v>28.745929782468675</c:v>
                </c:pt>
                <c:pt idx="9">
                  <c:v>27.223857999192042</c:v>
                </c:pt>
                <c:pt idx="10">
                  <c:v>28.698955564392897</c:v>
                </c:pt>
                <c:pt idx="11">
                  <c:v>32.385997236296639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mnd'!$M$73:$M$84</c:f>
              <c:numCache>
                <c:formatCode>0.0</c:formatCode>
                <c:ptCount val="12"/>
                <c:pt idx="0">
                  <c:v>9.630967741935482</c:v>
                </c:pt>
                <c:pt idx="1">
                  <c:v>6.6847058823529446</c:v>
                </c:pt>
                <c:pt idx="2">
                  <c:v>6.6912847483095428</c:v>
                </c:pt>
                <c:pt idx="3">
                  <c:v>6.7984615384615426</c:v>
                </c:pt>
                <c:pt idx="4">
                  <c:v>7.2612244897959117</c:v>
                </c:pt>
                <c:pt idx="5">
                  <c:v>9.031652661064431</c:v>
                </c:pt>
                <c:pt idx="6">
                  <c:v>9.0378151260504183</c:v>
                </c:pt>
                <c:pt idx="7">
                  <c:v>10.610526315789476</c:v>
                </c:pt>
                <c:pt idx="8">
                  <c:v>11.721204819277112</c:v>
                </c:pt>
                <c:pt idx="9">
                  <c:v>11.910828025477716</c:v>
                </c:pt>
                <c:pt idx="10">
                  <c:v>9.8999999999999932</c:v>
                </c:pt>
                <c:pt idx="11">
                  <c:v>10.044285714285712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mnd'!$E$73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mnd'!$L$73:$L$84</c:f>
              <c:numCache>
                <c:formatCode>0.00</c:formatCode>
                <c:ptCount val="12"/>
                <c:pt idx="0">
                  <c:v>5.4903225806451603</c:v>
                </c:pt>
                <c:pt idx="1">
                  <c:v>5.901470588235294</c:v>
                </c:pt>
                <c:pt idx="2">
                  <c:v>5.5499624342599549</c:v>
                </c:pt>
                <c:pt idx="3">
                  <c:v>5.5263157894736841</c:v>
                </c:pt>
                <c:pt idx="4">
                  <c:v>5.7986394557823129</c:v>
                </c:pt>
                <c:pt idx="5">
                  <c:v>5.7422969187675053</c:v>
                </c:pt>
                <c:pt idx="6">
                  <c:v>6.117647058823529</c:v>
                </c:pt>
                <c:pt idx="7">
                  <c:v>6.46315789473684</c:v>
                </c:pt>
                <c:pt idx="8">
                  <c:v>6.2915662650602391</c:v>
                </c:pt>
                <c:pt idx="9">
                  <c:v>6.3869426751592382</c:v>
                </c:pt>
                <c:pt idx="10">
                  <c:v>5.9855595667870043</c:v>
                </c:pt>
                <c:pt idx="11">
                  <c:v>6.0571428571428561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47116826010202E-2"/>
          <c:y val="0.15788881373839891"/>
          <c:w val="0.9169061070036032"/>
          <c:h val="0.76199410929192379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</c:formatCode>
                <c:ptCount val="52"/>
                <c:pt idx="0">
                  <c:v>12.174999999999997</c:v>
                </c:pt>
                <c:pt idx="1">
                  <c:v>9.0669172932330824</c:v>
                </c:pt>
                <c:pt idx="2">
                  <c:v>10.677777777777777</c:v>
                </c:pt>
                <c:pt idx="3">
                  <c:v>9.2787234042553255</c:v>
                </c:pt>
                <c:pt idx="4">
                  <c:v>7.4381502890173454</c:v>
                </c:pt>
                <c:pt idx="5">
                  <c:v>15.913333333333332</c:v>
                </c:pt>
                <c:pt idx="6">
                  <c:v>6.6906172839506155</c:v>
                </c:pt>
                <c:pt idx="7">
                  <c:v>6.5909090909090899</c:v>
                </c:pt>
                <c:pt idx="8">
                  <c:v>6.0337931034482795</c:v>
                </c:pt>
                <c:pt idx="9">
                  <c:v>7.0949895615866394</c:v>
                </c:pt>
                <c:pt idx="10">
                  <c:v>6.4484032846715316</c:v>
                </c:pt>
                <c:pt idx="11">
                  <c:v>7.3020576131687251</c:v>
                </c:pt>
                <c:pt idx="12">
                  <c:v>6.435804195804196</c:v>
                </c:pt>
                <c:pt idx="13">
                  <c:v>0</c:v>
                </c:pt>
                <c:pt idx="14">
                  <c:v>5.6304733727810659</c:v>
                </c:pt>
                <c:pt idx="15">
                  <c:v>6.3128301886792473</c:v>
                </c:pt>
                <c:pt idx="16">
                  <c:v>6.5922718808193688</c:v>
                </c:pt>
                <c:pt idx="17">
                  <c:v>8.587058823529409</c:v>
                </c:pt>
                <c:pt idx="18">
                  <c:v>6.213725490196075</c:v>
                </c:pt>
                <c:pt idx="19">
                  <c:v>5.4666666666666677</c:v>
                </c:pt>
                <c:pt idx="20">
                  <c:v>6.8775000000000048</c:v>
                </c:pt>
                <c:pt idx="21">
                  <c:v>6.0820754716981158</c:v>
                </c:pt>
                <c:pt idx="22">
                  <c:v>7.6152960526315807</c:v>
                </c:pt>
                <c:pt idx="23">
                  <c:v>8.2783068783068749</c:v>
                </c:pt>
                <c:pt idx="24">
                  <c:v>7.9932989690721694</c:v>
                </c:pt>
                <c:pt idx="25">
                  <c:v>7.8443890274314221</c:v>
                </c:pt>
                <c:pt idx="26">
                  <c:v>7.9345454545454563</c:v>
                </c:pt>
                <c:pt idx="27">
                  <c:v>8.1565217391304312</c:v>
                </c:pt>
                <c:pt idx="28">
                  <c:v>7.5833333333333348</c:v>
                </c:pt>
                <c:pt idx="29">
                  <c:v>6.7026666666666648</c:v>
                </c:pt>
                <c:pt idx="30">
                  <c:v>8.1764397905759179</c:v>
                </c:pt>
                <c:pt idx="31">
                  <c:v>8.0361757105943177</c:v>
                </c:pt>
                <c:pt idx="32">
                  <c:v>9.4753086419753121</c:v>
                </c:pt>
                <c:pt idx="33">
                  <c:v>11.081147540983617</c:v>
                </c:pt>
                <c:pt idx="34">
                  <c:v>9.8777385159010631</c:v>
                </c:pt>
                <c:pt idx="35">
                  <c:v>10.465063291139248</c:v>
                </c:pt>
                <c:pt idx="36">
                  <c:v>10.523795620437951</c:v>
                </c:pt>
                <c:pt idx="37">
                  <c:v>10.045701357466063</c:v>
                </c:pt>
                <c:pt idx="38">
                  <c:v>10.241147132169582</c:v>
                </c:pt>
                <c:pt idx="39">
                  <c:v>9.9182593856655288</c:v>
                </c:pt>
                <c:pt idx="40">
                  <c:v>10.348459958932239</c:v>
                </c:pt>
                <c:pt idx="41">
                  <c:v>10.197938144329894</c:v>
                </c:pt>
                <c:pt idx="42">
                  <c:v>10.383409090909096</c:v>
                </c:pt>
                <c:pt idx="43">
                  <c:v>11.682370820668696</c:v>
                </c:pt>
                <c:pt idx="44">
                  <c:v>9.0934156378600761</c:v>
                </c:pt>
                <c:pt idx="45">
                  <c:v>11.083030303030299</c:v>
                </c:pt>
                <c:pt idx="46">
                  <c:v>9.751330798479092</c:v>
                </c:pt>
                <c:pt idx="47">
                  <c:v>9.3275510204081638</c:v>
                </c:pt>
                <c:pt idx="48">
                  <c:v>10.383783783783782</c:v>
                </c:pt>
                <c:pt idx="49">
                  <c:v>9.2957627118644037</c:v>
                </c:pt>
                <c:pt idx="50">
                  <c:v>8.8555555555555561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7-4B96-8B50-10781FD59C6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0-4463-B820-6DCBE2AB2FD8}"/>
                </c:ext>
              </c:extLst>
            </c:dLbl>
            <c:dLbl>
              <c:idx val="2"/>
              <c:layout>
                <c:manualLayout>
                  <c:x val="-2.7294541414093654E-2"/>
                  <c:y val="-5.895889446069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0-4463-B820-6DCBE2AB2FD8}"/>
                </c:ext>
              </c:extLst>
            </c:dLbl>
            <c:dLbl>
              <c:idx val="3"/>
              <c:layout>
                <c:manualLayout>
                  <c:x val="-3.1843631649775932E-2"/>
                  <c:y val="3.8628241198387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0-4463-B820-6DCBE2AB2FD8}"/>
                </c:ext>
              </c:extLst>
            </c:dLbl>
            <c:dLbl>
              <c:idx val="5"/>
              <c:layout>
                <c:manualLayout>
                  <c:x val="-3.0023995555503037E-2"/>
                  <c:y val="4.2694371850849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0-4463-B820-6DCBE2AB2F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0-4463-B820-6DCBE2AB2FD8}"/>
                </c:ext>
              </c:extLst>
            </c:dLbl>
            <c:dLbl>
              <c:idx val="7"/>
              <c:layout>
                <c:manualLayout>
                  <c:x val="-2.2745451178411379E-2"/>
                  <c:y val="-4.87935678295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0-4463-B820-6DCBE2AB2F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0-4463-B820-6DCBE2AB2FD8}"/>
                </c:ext>
              </c:extLst>
            </c:dLbl>
            <c:dLbl>
              <c:idx val="9"/>
              <c:layout>
                <c:manualLayout>
                  <c:x val="-2.0925815084138467E-2"/>
                  <c:y val="-4.47274371770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0-4463-B820-6DCBE2AB2FD8}"/>
                </c:ext>
              </c:extLst>
            </c:dLbl>
            <c:dLbl>
              <c:idx val="10"/>
              <c:layout>
                <c:manualLayout>
                  <c:x val="-3.2753449696912421E-2"/>
                  <c:y val="5.6925829134466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0-4463-B820-6DCBE2AB2FD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0-4463-B820-6DCBE2AB2FD8}"/>
                </c:ext>
              </c:extLst>
            </c:dLbl>
            <c:dLbl>
              <c:idx val="13"/>
              <c:layout>
                <c:manualLayout>
                  <c:x val="-3.0933813602639474E-2"/>
                  <c:y val="-5.0826633155773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0-4463-B820-6DCBE2AB2FD8}"/>
                </c:ext>
              </c:extLst>
            </c:dLbl>
            <c:dLbl>
              <c:idx val="14"/>
              <c:layout>
                <c:manualLayout>
                  <c:x val="0"/>
                  <c:y val="4.47274371770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0-4463-B820-6DCBE2AB2FD8}"/>
                </c:ext>
              </c:extLst>
            </c:dLbl>
            <c:dLbl>
              <c:idx val="15"/>
              <c:layout>
                <c:manualLayout>
                  <c:x val="-1.9106178989865559E-2"/>
                  <c:y val="-5.4892763808235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0-4463-B820-6DCBE2AB2FD8}"/>
                </c:ext>
              </c:extLst>
            </c:dLbl>
            <c:dLbl>
              <c:idx val="16"/>
              <c:layout>
                <c:manualLayout>
                  <c:x val="-1.0007998518501007E-2"/>
                  <c:y val="4.8793567829542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0-4463-B820-6DCBE2AB2FD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0-4463-B820-6DCBE2AB2FD8}"/>
                </c:ext>
              </c:extLst>
            </c:dLbl>
            <c:dLbl>
              <c:idx val="18"/>
              <c:layout>
                <c:manualLayout>
                  <c:x val="-1.7286542895592647E-2"/>
                  <c:y val="-5.082663315577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0-4463-B820-6DCBE2AB2FD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0-4463-B820-6DCBE2AB2FD8}"/>
                </c:ext>
              </c:extLst>
            </c:dLbl>
            <c:dLbl>
              <c:idx val="20"/>
              <c:layout>
                <c:manualLayout>
                  <c:x val="-2.2745451178411445E-2"/>
                  <c:y val="-5.2859698482004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0-4463-B820-6DCBE2AB2FD8}"/>
                </c:ext>
              </c:extLst>
            </c:dLbl>
            <c:dLbl>
              <c:idx val="22"/>
              <c:layout>
                <c:manualLayout>
                  <c:x val="-2.0015997037002013E-2"/>
                  <c:y val="-5.895889446069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0-4463-B820-6DCBE2AB2FD8}"/>
                </c:ext>
              </c:extLst>
            </c:dLbl>
            <c:dLbl>
              <c:idx val="23"/>
              <c:layout>
                <c:manualLayout>
                  <c:x val="-1.0007998518501074E-2"/>
                  <c:y val="4.676050250331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0-4463-B820-6DCBE2AB2FD8}"/>
                </c:ext>
              </c:extLst>
            </c:dLbl>
            <c:dLbl>
              <c:idx val="25"/>
              <c:layout>
                <c:manualLayout>
                  <c:x val="-2.1835633131274991E-2"/>
                  <c:y val="-4.676050250331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0-4463-B820-6DCBE2AB2FD8}"/>
                </c:ext>
              </c:extLst>
            </c:dLbl>
            <c:dLbl>
              <c:idx val="26"/>
              <c:layout>
                <c:manualLayout>
                  <c:x val="-1.000799851850114E-2"/>
                  <c:y val="5.0826633155773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0-4463-B820-6DCBE2AB2FD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0-4463-B820-6DCBE2AB2FD8}"/>
                </c:ext>
              </c:extLst>
            </c:dLbl>
            <c:dLbl>
              <c:idx val="29"/>
              <c:layout>
                <c:manualLayout>
                  <c:x val="-2.5474905319820676E-2"/>
                  <c:y val="4.676050250331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F-4014-B04A-DF9C2A6E1DD0}"/>
                </c:ext>
              </c:extLst>
            </c:dLbl>
            <c:dLbl>
              <c:idx val="30"/>
              <c:layout>
                <c:manualLayout>
                  <c:x val="0"/>
                  <c:y val="3.4562110545926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1-4342-BF48-2BD4583682E7}"/>
                </c:ext>
              </c:extLst>
            </c:dLbl>
            <c:dLbl>
              <c:idx val="31"/>
              <c:layout>
                <c:manualLayout>
                  <c:x val="-3.4573085791185364E-2"/>
                  <c:y val="-4.0661306524618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0-4463-B820-6DCBE2AB2FD8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0-4463-B820-6DCBE2AB2FD8}"/>
                </c:ext>
              </c:extLst>
            </c:dLbl>
            <c:dLbl>
              <c:idx val="33"/>
              <c:layout>
                <c:manualLayout>
                  <c:x val="-1.3647270707046827E-2"/>
                  <c:y val="6.5058090439390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1-4342-BF48-2BD4583682E7}"/>
                </c:ext>
              </c:extLst>
            </c:dLbl>
            <c:dLbl>
              <c:idx val="35"/>
              <c:layout>
                <c:manualLayout>
                  <c:x val="-4.0941812121140481E-2"/>
                  <c:y val="-5.895889446069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31-4342-BF48-2BD4583682E7}"/>
                </c:ext>
              </c:extLst>
            </c:dLbl>
            <c:dLbl>
              <c:idx val="36"/>
              <c:layout>
                <c:manualLayout>
                  <c:x val="-2.0925815084138603E-2"/>
                  <c:y val="-5.6925829134466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1-4342-BF48-2BD4583682E7}"/>
                </c:ext>
              </c:extLst>
            </c:dLbl>
            <c:dLbl>
              <c:idx val="37"/>
              <c:layout>
                <c:manualLayout>
                  <c:x val="-2.2745451178411379E-2"/>
                  <c:y val="6.0991959786928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1-4342-BF48-2BD4583682E7}"/>
                </c:ext>
              </c:extLst>
            </c:dLbl>
            <c:dLbl>
              <c:idx val="38"/>
              <c:layout>
                <c:manualLayout>
                  <c:x val="-1.1827634612773917E-2"/>
                  <c:y val="-6.099195978692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F-4014-B04A-DF9C2A6E1DD0}"/>
                </c:ext>
              </c:extLst>
            </c:dLbl>
            <c:dLbl>
              <c:idx val="39"/>
              <c:layout>
                <c:manualLayout>
                  <c:x val="-1.2737452659910373E-2"/>
                  <c:y val="4.6760502503311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F-4014-B04A-DF9C2A6E1DD0}"/>
                </c:ext>
              </c:extLst>
            </c:dLbl>
            <c:dLbl>
              <c:idx val="40"/>
              <c:layout>
                <c:manualLayout>
                  <c:x val="-7.2785443770916414E-3"/>
                  <c:y val="-6.3025025113159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F-4014-B04A-DF9C2A6E1DD0}"/>
                </c:ext>
              </c:extLst>
            </c:dLbl>
            <c:dLbl>
              <c:idx val="41"/>
              <c:layout>
                <c:manualLayout>
                  <c:x val="-1.0007998518501007E-2"/>
                  <c:y val="4.6760502503311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C-414F-B281-97A74A275603}"/>
                </c:ext>
              </c:extLst>
            </c:dLbl>
            <c:dLbl>
              <c:idx val="42"/>
              <c:layout>
                <c:manualLayout>
                  <c:x val="-9.0981804713645518E-4"/>
                  <c:y val="-7.7256482396775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C-414F-B281-97A74A275603}"/>
                </c:ext>
              </c:extLst>
            </c:dLbl>
            <c:dLbl>
              <c:idx val="43"/>
              <c:layout>
                <c:manualLayout>
                  <c:x val="-9.0981804713645524E-3"/>
                  <c:y val="9.35210050066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C-414F-B281-97A74A275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7.4249999999999998</c:v>
                </c:pt>
                <c:pt idx="1">
                  <c:v>10.014999999999999</c:v>
                </c:pt>
                <c:pt idx="2">
                  <c:v>13</c:v>
                </c:pt>
                <c:pt idx="3">
                  <c:v>9.1755905511811022</c:v>
                </c:pt>
                <c:pt idx="4">
                  <c:v>8.4160000000000004</c:v>
                </c:pt>
                <c:pt idx="5">
                  <c:v>6.4805555555555561</c:v>
                </c:pt>
                <c:pt idx="6">
                  <c:v>6.4077100115074792</c:v>
                </c:pt>
                <c:pt idx="7">
                  <c:v>6.6296803652968013</c:v>
                </c:pt>
                <c:pt idx="8">
                  <c:v>6.952</c:v>
                </c:pt>
                <c:pt idx="9">
                  <c:v>8.19325842696629</c:v>
                </c:pt>
                <c:pt idx="10">
                  <c:v>6.7459741550695851</c:v>
                </c:pt>
                <c:pt idx="11">
                  <c:v>6.4538461538461522</c:v>
                </c:pt>
                <c:pt idx="12">
                  <c:v>0</c:v>
                </c:pt>
                <c:pt idx="13">
                  <c:v>6.8481751824817509</c:v>
                </c:pt>
                <c:pt idx="14">
                  <c:v>6.0253772290809318</c:v>
                </c:pt>
                <c:pt idx="15">
                  <c:v>6.9378378378378391</c:v>
                </c:pt>
                <c:pt idx="16">
                  <c:v>6.7885637100405223</c:v>
                </c:pt>
                <c:pt idx="17">
                  <c:v>6.8130434782608678</c:v>
                </c:pt>
                <c:pt idx="18">
                  <c:v>7.4705660377358498</c:v>
                </c:pt>
                <c:pt idx="19">
                  <c:v>6.7266375545851522</c:v>
                </c:pt>
                <c:pt idx="20">
                  <c:v>7.9497354497354493</c:v>
                </c:pt>
                <c:pt idx="21">
                  <c:v>6.3091407678244975</c:v>
                </c:pt>
                <c:pt idx="22">
                  <c:v>8.5825641025640991</c:v>
                </c:pt>
                <c:pt idx="23">
                  <c:v>7.686158192090395</c:v>
                </c:pt>
                <c:pt idx="24">
                  <c:v>7.5244382022471923</c:v>
                </c:pt>
                <c:pt idx="25">
                  <c:v>8.8382352941176485</c:v>
                </c:pt>
                <c:pt idx="26">
                  <c:v>7.8172307692307745</c:v>
                </c:pt>
                <c:pt idx="27">
                  <c:v>8.8426229508196723</c:v>
                </c:pt>
                <c:pt idx="28">
                  <c:v>12.531578947368422</c:v>
                </c:pt>
                <c:pt idx="29">
                  <c:v>4.3333333333333321</c:v>
                </c:pt>
                <c:pt idx="30">
                  <c:v>7.7569767441860451</c:v>
                </c:pt>
                <c:pt idx="31">
                  <c:v>9.0562962962962956</c:v>
                </c:pt>
                <c:pt idx="32">
                  <c:v>8.7800865800865768</c:v>
                </c:pt>
                <c:pt idx="33">
                  <c:v>9.5930787589498792</c:v>
                </c:pt>
                <c:pt idx="34">
                  <c:v>9.682608695652176</c:v>
                </c:pt>
                <c:pt idx="35">
                  <c:v>10.441926345609062</c:v>
                </c:pt>
                <c:pt idx="36">
                  <c:v>11.716962524654836</c:v>
                </c:pt>
                <c:pt idx="37">
                  <c:v>10.311009174311923</c:v>
                </c:pt>
                <c:pt idx="38">
                  <c:v>11.79718309859156</c:v>
                </c:pt>
                <c:pt idx="39">
                  <c:v>9.5923631123919328</c:v>
                </c:pt>
                <c:pt idx="40">
                  <c:v>10.895196506550212</c:v>
                </c:pt>
                <c:pt idx="41">
                  <c:v>10.125126903553303</c:v>
                </c:pt>
                <c:pt idx="42">
                  <c:v>10.706144067796609</c:v>
                </c:pt>
                <c:pt idx="43">
                  <c:v>10.505405405405401</c:v>
                </c:pt>
                <c:pt idx="44">
                  <c:v>9.8640657084188881</c:v>
                </c:pt>
                <c:pt idx="45">
                  <c:v>11.805172413793098</c:v>
                </c:pt>
                <c:pt idx="46">
                  <c:v>10.129012345679016</c:v>
                </c:pt>
                <c:pt idx="47">
                  <c:v>9.5184931506849288</c:v>
                </c:pt>
                <c:pt idx="48">
                  <c:v>10.611956521739131</c:v>
                </c:pt>
                <c:pt idx="49">
                  <c:v>10.69130434782609</c:v>
                </c:pt>
                <c:pt idx="50">
                  <c:v>7.5392857142857084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7-4B96-8B50-10781FD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11068581296366"/>
          <c:y val="0.18702215961163648"/>
          <c:w val="8.3291334842771625E-2"/>
          <c:h val="0.134038236035682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#,##0</c:formatCode>
                <c:ptCount val="12"/>
                <c:pt idx="0">
                  <c:v>3</c:v>
                </c:pt>
                <c:pt idx="1">
                  <c:v>100</c:v>
                </c:pt>
                <c:pt idx="2">
                  <c:v>423</c:v>
                </c:pt>
                <c:pt idx="3">
                  <c:v>491</c:v>
                </c:pt>
                <c:pt idx="4">
                  <c:v>153</c:v>
                </c:pt>
                <c:pt idx="5">
                  <c:v>95</c:v>
                </c:pt>
                <c:pt idx="6">
                  <c:v>60</c:v>
                </c:pt>
                <c:pt idx="7">
                  <c:v>63</c:v>
                </c:pt>
                <c:pt idx="8">
                  <c:v>174</c:v>
                </c:pt>
                <c:pt idx="9">
                  <c:v>297</c:v>
                </c:pt>
                <c:pt idx="10">
                  <c:v>138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mnd'!$J$88:$J$99</c:f>
              <c:numCache>
                <c:formatCode>0.0</c:formatCode>
                <c:ptCount val="12"/>
                <c:pt idx="0">
                  <c:v>1.4669163545568045</c:v>
                </c:pt>
                <c:pt idx="1">
                  <c:v>8.6720182876584904</c:v>
                </c:pt>
                <c:pt idx="2">
                  <c:v>17.979834187065659</c:v>
                </c:pt>
                <c:pt idx="3">
                  <c:v>16.854713805521055</c:v>
                </c:pt>
                <c:pt idx="4">
                  <c:v>11.059890456932228</c:v>
                </c:pt>
                <c:pt idx="5">
                  <c:v>10.366500693820916</c:v>
                </c:pt>
                <c:pt idx="6">
                  <c:v>13.322815321237613</c:v>
                </c:pt>
                <c:pt idx="7">
                  <c:v>7.7081491385073182</c:v>
                </c:pt>
                <c:pt idx="8">
                  <c:v>12.80426907462016</c:v>
                </c:pt>
                <c:pt idx="9">
                  <c:v>13.508201733155236</c:v>
                </c:pt>
                <c:pt idx="10">
                  <c:v>17.820290097745779</c:v>
                </c:pt>
                <c:pt idx="11">
                  <c:v>24.449562413634276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mnd'!$M$88:$M$99</c:f>
              <c:numCache>
                <c:formatCode>0.0</c:formatCode>
                <c:ptCount val="12"/>
                <c:pt idx="0">
                  <c:v>9.4</c:v>
                </c:pt>
                <c:pt idx="1">
                  <c:v>6.5250000000000012</c:v>
                </c:pt>
                <c:pt idx="2">
                  <c:v>7.3520094562647715</c:v>
                </c:pt>
                <c:pt idx="3">
                  <c:v>7.158859470468431</c:v>
                </c:pt>
                <c:pt idx="4">
                  <c:v>7.6679738562091551</c:v>
                </c:pt>
                <c:pt idx="5">
                  <c:v>9.357894736842109</c:v>
                </c:pt>
                <c:pt idx="6">
                  <c:v>10.133333333333333</c:v>
                </c:pt>
                <c:pt idx="7">
                  <c:v>11.347619047619039</c:v>
                </c:pt>
                <c:pt idx="8">
                  <c:v>12.45229885057471</c:v>
                </c:pt>
                <c:pt idx="9">
                  <c:v>12.496632996632998</c:v>
                </c:pt>
                <c:pt idx="10">
                  <c:v>12.339130434782611</c:v>
                </c:pt>
                <c:pt idx="11">
                  <c:v>11.53913043478261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mnd'!$E$88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mnd'!$L$88:$L$99</c:f>
              <c:numCache>
                <c:formatCode>0.00</c:formatCode>
                <c:ptCount val="12"/>
                <c:pt idx="0">
                  <c:v>5.6666666666666679</c:v>
                </c:pt>
                <c:pt idx="1">
                  <c:v>6.45</c:v>
                </c:pt>
                <c:pt idx="2">
                  <c:v>6.3026004728132401</c:v>
                </c:pt>
                <c:pt idx="3">
                  <c:v>6.1568228105906302</c:v>
                </c:pt>
                <c:pt idx="4">
                  <c:v>6.0392156862745106</c:v>
                </c:pt>
                <c:pt idx="5">
                  <c:v>6.3473684210526322</c:v>
                </c:pt>
                <c:pt idx="6">
                  <c:v>6.8333333333333313</c:v>
                </c:pt>
                <c:pt idx="7">
                  <c:v>6.5714285714285694</c:v>
                </c:pt>
                <c:pt idx="8">
                  <c:v>6.6551724137931005</c:v>
                </c:pt>
                <c:pt idx="9">
                  <c:v>6.8552188552188564</c:v>
                </c:pt>
                <c:pt idx="10">
                  <c:v>6.7173913043478253</c:v>
                </c:pt>
                <c:pt idx="11">
                  <c:v>6.4782608695652177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mnd'!$I$102:$I$113</c:f>
              <c:numCache>
                <c:formatCode>#,##0</c:formatCode>
                <c:ptCount val="12"/>
                <c:pt idx="0">
                  <c:v>2</c:v>
                </c:pt>
                <c:pt idx="1">
                  <c:v>51</c:v>
                </c:pt>
                <c:pt idx="2">
                  <c:v>240</c:v>
                </c:pt>
                <c:pt idx="3">
                  <c:v>107</c:v>
                </c:pt>
                <c:pt idx="4">
                  <c:v>56</c:v>
                </c:pt>
                <c:pt idx="5">
                  <c:v>21</c:v>
                </c:pt>
                <c:pt idx="6">
                  <c:v>23</c:v>
                </c:pt>
                <c:pt idx="7">
                  <c:v>19</c:v>
                </c:pt>
                <c:pt idx="8">
                  <c:v>71</c:v>
                </c:pt>
                <c:pt idx="9">
                  <c:v>142</c:v>
                </c:pt>
                <c:pt idx="10">
                  <c:v>37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mnd'!$J$102:$J$113</c:f>
              <c:numCache>
                <c:formatCode>0.0</c:formatCode>
                <c:ptCount val="12"/>
                <c:pt idx="0">
                  <c:v>1.3420724094881398</c:v>
                </c:pt>
                <c:pt idx="1">
                  <c:v>4.5971664761702238</c:v>
                </c:pt>
                <c:pt idx="2">
                  <c:v>10.307228010129151</c:v>
                </c:pt>
                <c:pt idx="3">
                  <c:v>4.0130042628280398</c:v>
                </c:pt>
                <c:pt idx="4">
                  <c:v>4.0923103028931811</c:v>
                </c:pt>
                <c:pt idx="5">
                  <c:v>2.4581083759926297</c:v>
                </c:pt>
                <c:pt idx="6">
                  <c:v>5.8878955210798489</c:v>
                </c:pt>
                <c:pt idx="7">
                  <c:v>2.6599529898863561</c:v>
                </c:pt>
                <c:pt idx="8">
                  <c:v>4.9770413138159855</c:v>
                </c:pt>
                <c:pt idx="9">
                  <c:v>6.5857715306868885</c:v>
                </c:pt>
                <c:pt idx="10">
                  <c:v>5.3686920484752063</c:v>
                </c:pt>
                <c:pt idx="11">
                  <c:v>7.4712114233072286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mnd'!$M$102:$M$113</c:f>
              <c:numCache>
                <c:formatCode>0.0</c:formatCode>
                <c:ptCount val="12"/>
                <c:pt idx="0">
                  <c:v>12.9</c:v>
                </c:pt>
                <c:pt idx="1">
                  <c:v>6.7823529411764722</c:v>
                </c:pt>
                <c:pt idx="2">
                  <c:v>7.428333333333331</c:v>
                </c:pt>
                <c:pt idx="3">
                  <c:v>7.8214953271028014</c:v>
                </c:pt>
                <c:pt idx="4">
                  <c:v>7.7517857142857185</c:v>
                </c:pt>
                <c:pt idx="5">
                  <c:v>10.038095238095238</c:v>
                </c:pt>
                <c:pt idx="6">
                  <c:v>11.682608695652176</c:v>
                </c:pt>
                <c:pt idx="7">
                  <c:v>12.98421052631579</c:v>
                </c:pt>
                <c:pt idx="8">
                  <c:v>11.861971830985915</c:v>
                </c:pt>
                <c:pt idx="9">
                  <c:v>12.742957746478869</c:v>
                </c:pt>
                <c:pt idx="10">
                  <c:v>13.864864864864861</c:v>
                </c:pt>
                <c:pt idx="11">
                  <c:v>14.745454545454544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mnd'!$E$102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mnd'!$L$102:$L$113</c:f>
              <c:numCache>
                <c:formatCode>0.00</c:formatCode>
                <c:ptCount val="12"/>
                <c:pt idx="0">
                  <c:v>7</c:v>
                </c:pt>
                <c:pt idx="1">
                  <c:v>7.078431372549022</c:v>
                </c:pt>
                <c:pt idx="2">
                  <c:v>6.2541666666666647</c:v>
                </c:pt>
                <c:pt idx="3">
                  <c:v>6.5233644859813094</c:v>
                </c:pt>
                <c:pt idx="4">
                  <c:v>6.3571428571428559</c:v>
                </c:pt>
                <c:pt idx="5">
                  <c:v>6.7142857142857109</c:v>
                </c:pt>
                <c:pt idx="6">
                  <c:v>6.8260869565217392</c:v>
                </c:pt>
                <c:pt idx="7">
                  <c:v>7.6315789473684221</c:v>
                </c:pt>
                <c:pt idx="8">
                  <c:v>7.3943661971831007</c:v>
                </c:pt>
                <c:pt idx="9">
                  <c:v>7.5845070422535228</c:v>
                </c:pt>
                <c:pt idx="10">
                  <c:v>7.2432432432432412</c:v>
                </c:pt>
                <c:pt idx="11">
                  <c:v>8.0909090909090917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mnd'!$I$116:$I$127</c:f>
              <c:numCache>
                <c:formatCode>#,##0</c:formatCode>
                <c:ptCount val="12"/>
                <c:pt idx="0">
                  <c:v>9</c:v>
                </c:pt>
                <c:pt idx="1">
                  <c:v>41</c:v>
                </c:pt>
                <c:pt idx="2">
                  <c:v>78</c:v>
                </c:pt>
                <c:pt idx="3">
                  <c:v>39</c:v>
                </c:pt>
                <c:pt idx="4">
                  <c:v>26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34</c:v>
                </c:pt>
                <c:pt idx="9">
                  <c:v>58</c:v>
                </c:pt>
                <c:pt idx="10">
                  <c:v>12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mnd'!$J$116:$J$127</c:f>
              <c:numCache>
                <c:formatCode>0.0</c:formatCode>
                <c:ptCount val="12"/>
                <c:pt idx="0">
                  <c:v>5.5191427382438656</c:v>
                </c:pt>
                <c:pt idx="1">
                  <c:v>4.8629754658302549</c:v>
                </c:pt>
                <c:pt idx="2">
                  <c:v>3.5186105939895693</c:v>
                </c:pt>
                <c:pt idx="3">
                  <c:v>1.7295861364584475</c:v>
                </c:pt>
                <c:pt idx="4">
                  <c:v>3.210875119017317</c:v>
                </c:pt>
                <c:pt idx="5">
                  <c:v>0.79993469920822802</c:v>
                </c:pt>
                <c:pt idx="6">
                  <c:v>0.71434832150056982</c:v>
                </c:pt>
                <c:pt idx="7">
                  <c:v>0.13262027472882923</c:v>
                </c:pt>
                <c:pt idx="8">
                  <c:v>2.5854376333347111</c:v>
                </c:pt>
                <c:pt idx="9">
                  <c:v>2.9374833945384857</c:v>
                </c:pt>
                <c:pt idx="10">
                  <c:v>1.9444502584925796</c:v>
                </c:pt>
                <c:pt idx="11">
                  <c:v>0.99032703823122981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KROPPSLENGDE i cm</a:t>
            </a:r>
            <a:endParaRPr lang="nb-NO" sz="2800"/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3713061086639E-2"/>
          <c:y val="0.15344085947624847"/>
          <c:w val="0.88296859811354989"/>
          <c:h val="0.7473919663287226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88.853571428571385</c:v>
                </c:pt>
                <c:pt idx="5">
                  <c:v>0</c:v>
                </c:pt>
                <c:pt idx="6">
                  <c:v>0</c:v>
                </c:pt>
                <c:pt idx="7">
                  <c:v>91.2</c:v>
                </c:pt>
                <c:pt idx="8">
                  <c:v>0</c:v>
                </c:pt>
                <c:pt idx="9">
                  <c:v>89.4</c:v>
                </c:pt>
                <c:pt idx="10">
                  <c:v>0</c:v>
                </c:pt>
                <c:pt idx="11">
                  <c:v>0</c:v>
                </c:pt>
                <c:pt idx="12">
                  <c:v>88.7</c:v>
                </c:pt>
                <c:pt idx="13">
                  <c:v>0</c:v>
                </c:pt>
                <c:pt idx="14">
                  <c:v>0</c:v>
                </c:pt>
                <c:pt idx="15">
                  <c:v>78.130952380952394</c:v>
                </c:pt>
                <c:pt idx="16">
                  <c:v>0</c:v>
                </c:pt>
                <c:pt idx="17">
                  <c:v>0</c:v>
                </c:pt>
                <c:pt idx="18">
                  <c:v>74.535227272727283</c:v>
                </c:pt>
                <c:pt idx="19">
                  <c:v>0</c:v>
                </c:pt>
                <c:pt idx="20">
                  <c:v>79.601754385964981</c:v>
                </c:pt>
                <c:pt idx="21">
                  <c:v>76.609090909090895</c:v>
                </c:pt>
                <c:pt idx="22">
                  <c:v>78.396250000000009</c:v>
                </c:pt>
                <c:pt idx="23">
                  <c:v>74.5</c:v>
                </c:pt>
                <c:pt idx="24">
                  <c:v>79.280281690140853</c:v>
                </c:pt>
                <c:pt idx="25">
                  <c:v>81.592156862745099</c:v>
                </c:pt>
                <c:pt idx="26">
                  <c:v>115.59047619047622</c:v>
                </c:pt>
                <c:pt idx="27">
                  <c:v>0</c:v>
                </c:pt>
                <c:pt idx="28">
                  <c:v>84.9</c:v>
                </c:pt>
                <c:pt idx="29">
                  <c:v>92.62</c:v>
                </c:pt>
                <c:pt idx="30">
                  <c:v>0</c:v>
                </c:pt>
                <c:pt idx="31">
                  <c:v>81.708928571428615</c:v>
                </c:pt>
                <c:pt idx="32">
                  <c:v>82.425000000000011</c:v>
                </c:pt>
                <c:pt idx="33">
                  <c:v>90.379411764705893</c:v>
                </c:pt>
                <c:pt idx="34">
                  <c:v>94.01346153846157</c:v>
                </c:pt>
                <c:pt idx="35">
                  <c:v>87.855555555555554</c:v>
                </c:pt>
                <c:pt idx="36">
                  <c:v>86.004430379746779</c:v>
                </c:pt>
                <c:pt idx="37">
                  <c:v>85.624137931034511</c:v>
                </c:pt>
                <c:pt idx="38">
                  <c:v>86.615094339622686</c:v>
                </c:pt>
                <c:pt idx="39">
                  <c:v>86.014772727272671</c:v>
                </c:pt>
                <c:pt idx="40">
                  <c:v>91.919480519480558</c:v>
                </c:pt>
                <c:pt idx="41">
                  <c:v>87.788721804511283</c:v>
                </c:pt>
                <c:pt idx="42">
                  <c:v>84.43333333333338</c:v>
                </c:pt>
                <c:pt idx="43">
                  <c:v>87.652272727272717</c:v>
                </c:pt>
                <c:pt idx="44">
                  <c:v>88.457142857142884</c:v>
                </c:pt>
                <c:pt idx="45">
                  <c:v>76.14</c:v>
                </c:pt>
                <c:pt idx="46">
                  <c:v>87.433783783783809</c:v>
                </c:pt>
                <c:pt idx="47">
                  <c:v>87.446666666666644</c:v>
                </c:pt>
                <c:pt idx="48">
                  <c:v>86.741666666666688</c:v>
                </c:pt>
                <c:pt idx="49">
                  <c:v>83.625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0-4F9E-8CA7-67350FDB1D73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521551766928317E-2"/>
                  <c:y val="-4.778539792099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B8-486F-97B2-0051CCE71687}"/>
                </c:ext>
              </c:extLst>
            </c:dLbl>
            <c:dLbl>
              <c:idx val="3"/>
              <c:layout>
                <c:manualLayout>
                  <c:x val="-2.3347701545632565E-2"/>
                  <c:y val="-4.778539792099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8-486F-97B2-0051CCE71687}"/>
                </c:ext>
              </c:extLst>
            </c:dLbl>
            <c:dLbl>
              <c:idx val="5"/>
              <c:layout>
                <c:manualLayout>
                  <c:x val="-1.5876437051030135E-2"/>
                  <c:y val="4.986302391756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8-486F-97B2-0051CCE71687}"/>
                </c:ext>
              </c:extLst>
            </c:dLbl>
            <c:dLbl>
              <c:idx val="6"/>
              <c:layout>
                <c:manualLayout>
                  <c:x val="-1.7744253174680737E-2"/>
                  <c:y val="-4.986302391756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8-486F-97B2-0051CCE71687}"/>
                </c:ext>
              </c:extLst>
            </c:dLbl>
            <c:dLbl>
              <c:idx val="8"/>
              <c:layout>
                <c:manualLayout>
                  <c:x val="-1.9612069298331342E-2"/>
                  <c:y val="-5.6095901907260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8-486F-97B2-0051CCE71687}"/>
                </c:ext>
              </c:extLst>
            </c:dLbl>
            <c:dLbl>
              <c:idx val="9"/>
              <c:layout>
                <c:manualLayout>
                  <c:x val="-5.6034483709518461E-3"/>
                  <c:y val="-6.0251153900391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8-486F-97B2-0051CCE71687}"/>
                </c:ext>
              </c:extLst>
            </c:dLbl>
            <c:dLbl>
              <c:idx val="10"/>
              <c:layout>
                <c:manualLayout>
                  <c:x val="-1.9612069298331342E-2"/>
                  <c:y val="4.778539792099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B8-486F-97B2-0051CCE71687}"/>
                </c:ext>
              </c:extLst>
            </c:dLbl>
            <c:dLbl>
              <c:idx val="11"/>
              <c:layout>
                <c:manualLayout>
                  <c:x val="-1.9612069298331342E-2"/>
                  <c:y val="-7.6872161872912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8-486F-97B2-0051CCE71687}"/>
                </c:ext>
              </c:extLst>
            </c:dLbl>
            <c:dLbl>
              <c:idx val="13"/>
              <c:layout>
                <c:manualLayout>
                  <c:x val="-1.7744253174680737E-2"/>
                  <c:y val="-3.9474893934738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8-486F-97B2-0051CCE71687}"/>
                </c:ext>
              </c:extLst>
            </c:dLbl>
            <c:dLbl>
              <c:idx val="14"/>
              <c:layout>
                <c:manualLayout>
                  <c:x val="-2.4281609607457851E-2"/>
                  <c:y val="4.1552519931304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B8-486F-97B2-0051CCE71687}"/>
                </c:ext>
              </c:extLst>
            </c:dLbl>
            <c:dLbl>
              <c:idx val="15"/>
              <c:layout>
                <c:manualLayout>
                  <c:x val="-1.7744253174680737E-2"/>
                  <c:y val="-4.98630239175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B8-486F-97B2-0051CCE71687}"/>
                </c:ext>
              </c:extLst>
            </c:dLbl>
            <c:dLbl>
              <c:idx val="16"/>
              <c:layout>
                <c:manualLayout>
                  <c:x val="-1.400862092737953E-2"/>
                  <c:y val="4.5707771924434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B8-486F-97B2-0051CCE71687}"/>
                </c:ext>
              </c:extLst>
            </c:dLbl>
            <c:dLbl>
              <c:idx val="17"/>
              <c:layout>
                <c:manualLayout>
                  <c:x val="-1.7744253174680737E-2"/>
                  <c:y val="-4.3630145927869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B8-486F-97B2-0051CCE71687}"/>
                </c:ext>
              </c:extLst>
            </c:dLbl>
            <c:dLbl>
              <c:idx val="18"/>
              <c:layout>
                <c:manualLayout>
                  <c:x val="-1.6810345112855434E-2"/>
                  <c:y val="-7.4794535876347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8-486F-97B2-0051CCE71687}"/>
                </c:ext>
              </c:extLst>
            </c:dLbl>
            <c:dLbl>
              <c:idx val="19"/>
              <c:layout>
                <c:manualLayout>
                  <c:x val="-2.0545977360156644E-2"/>
                  <c:y val="4.155251993130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B8-486F-97B2-0051CCE71687}"/>
                </c:ext>
              </c:extLst>
            </c:dLbl>
            <c:dLbl>
              <c:idx val="20"/>
              <c:layout>
                <c:manualLayout>
                  <c:x val="-1.7744253174680737E-2"/>
                  <c:y val="-4.3630145927869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B8-486F-97B2-0051CCE71687}"/>
                </c:ext>
              </c:extLst>
            </c:dLbl>
            <c:dLbl>
              <c:idx val="21"/>
              <c:layout>
                <c:manualLayout>
                  <c:x val="-1.5876437051030201E-2"/>
                  <c:y val="4.7785397920999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B8-486F-97B2-0051CCE71687}"/>
                </c:ext>
              </c:extLst>
            </c:dLbl>
            <c:dLbl>
              <c:idx val="22"/>
              <c:layout>
                <c:manualLayout>
                  <c:x val="-2.2413793483807249E-2"/>
                  <c:y val="-5.194064991413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B8-486F-97B2-0051CCE71687}"/>
                </c:ext>
              </c:extLst>
            </c:dLbl>
            <c:dLbl>
              <c:idx val="23"/>
              <c:layout>
                <c:manualLayout>
                  <c:x val="2.8017241854759061E-3"/>
                  <c:y val="7.063928388321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B8-486F-97B2-0051CCE71687}"/>
                </c:ext>
              </c:extLst>
            </c:dLbl>
            <c:dLbl>
              <c:idx val="24"/>
              <c:layout>
                <c:manualLayout>
                  <c:x val="-2.5215517669283222E-2"/>
                  <c:y val="-5.6095901907260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B8-486F-97B2-0051CCE71687}"/>
                </c:ext>
              </c:extLst>
            </c:dLbl>
            <c:dLbl>
              <c:idx val="25"/>
              <c:layout>
                <c:manualLayout>
                  <c:x val="-2.8951149916584363E-2"/>
                  <c:y val="-8.3105039862608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B8-486F-97B2-0051CCE71687}"/>
                </c:ext>
              </c:extLst>
            </c:dLbl>
            <c:dLbl>
              <c:idx val="26"/>
              <c:layout>
                <c:manualLayout>
                  <c:x val="-3.0818966040234898E-2"/>
                  <c:y val="3.9474893934738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B8-486F-97B2-0051CCE71687}"/>
                </c:ext>
              </c:extLst>
            </c:dLbl>
            <c:dLbl>
              <c:idx val="27"/>
              <c:layout>
                <c:manualLayout>
                  <c:x val="-1.7744253174680737E-2"/>
                  <c:y val="-0.168287705721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B8-486F-97B2-0051CCE71687}"/>
                </c:ext>
              </c:extLst>
            </c:dLbl>
            <c:dLbl>
              <c:idx val="28"/>
              <c:layout>
                <c:manualLayout>
                  <c:x val="-9.3390806182537046E-4"/>
                  <c:y val="-4.7785397920999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B8-486F-97B2-0051CCE71687}"/>
                </c:ext>
              </c:extLst>
            </c:dLbl>
            <c:dLbl>
              <c:idx val="30"/>
              <c:layout>
                <c:manualLayout>
                  <c:x val="2.7083333792933758E-2"/>
                  <c:y val="6.02511539003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B8-486F-97B2-0051CCE71687}"/>
                </c:ext>
              </c:extLst>
            </c:dLbl>
            <c:dLbl>
              <c:idx val="31"/>
              <c:layout>
                <c:manualLayout>
                  <c:x val="-3.175287410206027E-2"/>
                  <c:y val="-4.57077719244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B8-486F-97B2-0051CCE71687}"/>
                </c:ext>
              </c:extLst>
            </c:dLbl>
            <c:dLbl>
              <c:idx val="32"/>
              <c:layout>
                <c:manualLayout>
                  <c:x val="-2.8017241854759196E-2"/>
                  <c:y val="-5.194064991413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B8-486F-97B2-0051CCE71687}"/>
                </c:ext>
              </c:extLst>
            </c:dLbl>
            <c:dLbl>
              <c:idx val="33"/>
              <c:layout>
                <c:manualLayout>
                  <c:x val="-1.0272988680078322E-2"/>
                  <c:y val="6.2328779896956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B8-486F-97B2-0051CCE71687}"/>
                </c:ext>
              </c:extLst>
            </c:dLbl>
            <c:dLbl>
              <c:idx val="34"/>
              <c:layout>
                <c:manualLayout>
                  <c:x val="-1.3697160009343177E-16"/>
                  <c:y val="4.57077719244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B8-486F-97B2-0051CCE71687}"/>
                </c:ext>
              </c:extLst>
            </c:dLbl>
            <c:dLbl>
              <c:idx val="35"/>
              <c:layout>
                <c:manualLayout>
                  <c:x val="-2.6149425731108591E-2"/>
                  <c:y val="-7.8949787869477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B8-486F-97B2-0051CCE71687}"/>
                </c:ext>
              </c:extLst>
            </c:dLbl>
            <c:dLbl>
              <c:idx val="36"/>
              <c:layout>
                <c:manualLayout>
                  <c:x val="-1.0272988680078322E-2"/>
                  <c:y val="-8.1027413866043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B8-486F-97B2-0051CCE71687}"/>
                </c:ext>
              </c:extLst>
            </c:dLbl>
            <c:dLbl>
              <c:idx val="37"/>
              <c:layout>
                <c:manualLayout>
                  <c:x val="-1.1206896741903625E-2"/>
                  <c:y val="7.063928388321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B8-486F-97B2-0051CCE71687}"/>
                </c:ext>
              </c:extLst>
            </c:dLbl>
            <c:dLbl>
              <c:idx val="38"/>
              <c:layout>
                <c:manualLayout>
                  <c:x val="-1.0272988680078459E-2"/>
                  <c:y val="-4.98630239175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B8-486F-97B2-0051CCE71687}"/>
                </c:ext>
              </c:extLst>
            </c:dLbl>
            <c:dLbl>
              <c:idx val="39"/>
              <c:layout>
                <c:manualLayout>
                  <c:x val="-1.1206896741903625E-2"/>
                  <c:y val="4.98630239175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B8-486F-97B2-0051CCE71687}"/>
                </c:ext>
              </c:extLst>
            </c:dLbl>
            <c:dLbl>
              <c:idx val="40"/>
              <c:layout>
                <c:manualLayout>
                  <c:x val="0"/>
                  <c:y val="-4.778539792099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B8-486F-97B2-0051CCE71687}"/>
                </c:ext>
              </c:extLst>
            </c:dLbl>
            <c:dLbl>
              <c:idx val="41"/>
              <c:layout>
                <c:manualLayout>
                  <c:x val="-1.9612069298331342E-2"/>
                  <c:y val="4.7785397920999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5-4AD3-B48B-C7A7C1D91964}"/>
                </c:ext>
              </c:extLst>
            </c:dLbl>
            <c:dLbl>
              <c:idx val="42"/>
              <c:layout>
                <c:manualLayout>
                  <c:x val="-3.7356322473012077E-3"/>
                  <c:y val="6.0251153900391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5-4AD3-B48B-C7A7C1D91964}"/>
                </c:ext>
              </c:extLst>
            </c:dLbl>
            <c:dLbl>
              <c:idx val="43"/>
              <c:layout>
                <c:manualLayout>
                  <c:x val="-1.7744253174680737E-2"/>
                  <c:y val="-5.1940649914130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5-4AD3-B48B-C7A7C1D91964}"/>
                </c:ext>
              </c:extLst>
            </c:dLbl>
            <c:dLbl>
              <c:idx val="44"/>
              <c:layout>
                <c:manualLayout>
                  <c:x val="-1.2140804803729062E-2"/>
                  <c:y val="-8.5182665859173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5-4AD3-B48B-C7A7C1D91964}"/>
                </c:ext>
              </c:extLst>
            </c:dLbl>
            <c:dLbl>
              <c:idx val="45"/>
              <c:layout>
                <c:manualLayout>
                  <c:x val="0"/>
                  <c:y val="-4.1552519931304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5-4AD3-B48B-C7A7C1D91964}"/>
                </c:ext>
              </c:extLst>
            </c:dLbl>
            <c:dLbl>
              <c:idx val="47"/>
              <c:layout>
                <c:manualLayout>
                  <c:x val="-1.587643705103027E-2"/>
                  <c:y val="3.116438994847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5-4AD3-B48B-C7A7C1D91964}"/>
                </c:ext>
              </c:extLst>
            </c:dLbl>
            <c:dLbl>
              <c:idx val="48"/>
              <c:layout>
                <c:manualLayout>
                  <c:x val="-1.7744253174680875E-2"/>
                  <c:y val="-9.5570795841999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5-4AD3-B48B-C7A7C1D919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</c:formatCode>
                <c:ptCount val="52"/>
                <c:pt idx="0">
                  <c:v>0</c:v>
                </c:pt>
                <c:pt idx="1">
                  <c:v>79.170000000000016</c:v>
                </c:pt>
                <c:pt idx="2">
                  <c:v>0</c:v>
                </c:pt>
                <c:pt idx="3">
                  <c:v>90.195238095238111</c:v>
                </c:pt>
                <c:pt idx="4">
                  <c:v>89.90833333333336</c:v>
                </c:pt>
                <c:pt idx="5">
                  <c:v>71.812903225806437</c:v>
                </c:pt>
                <c:pt idx="6">
                  <c:v>73.787261146496803</c:v>
                </c:pt>
                <c:pt idx="7">
                  <c:v>73.675252525252517</c:v>
                </c:pt>
                <c:pt idx="8">
                  <c:v>78.954166666666652</c:v>
                </c:pt>
                <c:pt idx="9">
                  <c:v>77.472519083969502</c:v>
                </c:pt>
                <c:pt idx="10">
                  <c:v>76.141955445544454</c:v>
                </c:pt>
                <c:pt idx="11">
                  <c:v>78.565517241379339</c:v>
                </c:pt>
                <c:pt idx="12">
                  <c:v>0</c:v>
                </c:pt>
                <c:pt idx="13">
                  <c:v>84.321212121212127</c:v>
                </c:pt>
                <c:pt idx="14">
                  <c:v>74.365660377358523</c:v>
                </c:pt>
                <c:pt idx="15">
                  <c:v>79.942857142857179</c:v>
                </c:pt>
                <c:pt idx="16">
                  <c:v>76.513860465116238</c:v>
                </c:pt>
                <c:pt idx="17">
                  <c:v>78.23399999999998</c:v>
                </c:pt>
                <c:pt idx="18">
                  <c:v>78.171590909090881</c:v>
                </c:pt>
                <c:pt idx="19">
                  <c:v>77.423192771084317</c:v>
                </c:pt>
                <c:pt idx="20">
                  <c:v>79.747593582887674</c:v>
                </c:pt>
                <c:pt idx="21">
                  <c:v>75.446224677716359</c:v>
                </c:pt>
                <c:pt idx="22">
                  <c:v>80.925641025641013</c:v>
                </c:pt>
                <c:pt idx="23">
                  <c:v>79.590934844192688</c:v>
                </c:pt>
                <c:pt idx="24">
                  <c:v>80.192977528089855</c:v>
                </c:pt>
                <c:pt idx="25">
                  <c:v>84.137869822485214</c:v>
                </c:pt>
                <c:pt idx="26">
                  <c:v>81.042769230769295</c:v>
                </c:pt>
                <c:pt idx="27">
                  <c:v>83.784426229508199</c:v>
                </c:pt>
                <c:pt idx="28">
                  <c:v>92.389473684210557</c:v>
                </c:pt>
                <c:pt idx="29">
                  <c:v>74.3888888888889</c:v>
                </c:pt>
                <c:pt idx="30">
                  <c:v>83.248837209302366</c:v>
                </c:pt>
                <c:pt idx="31">
                  <c:v>84.566417910447782</c:v>
                </c:pt>
                <c:pt idx="32">
                  <c:v>87.31106194690264</c:v>
                </c:pt>
                <c:pt idx="33">
                  <c:v>86.811835748792234</c:v>
                </c:pt>
                <c:pt idx="34">
                  <c:v>86.607425742574236</c:v>
                </c:pt>
                <c:pt idx="35">
                  <c:v>89.720579710144946</c:v>
                </c:pt>
                <c:pt idx="36">
                  <c:v>91.253375527426257</c:v>
                </c:pt>
                <c:pt idx="37">
                  <c:v>89.204416403785515</c:v>
                </c:pt>
                <c:pt idx="38">
                  <c:v>92.772161172161191</c:v>
                </c:pt>
                <c:pt idx="39">
                  <c:v>86.897539797395098</c:v>
                </c:pt>
                <c:pt idx="40">
                  <c:v>89.818100558659197</c:v>
                </c:pt>
                <c:pt idx="41">
                  <c:v>86.29376623376622</c:v>
                </c:pt>
                <c:pt idx="42">
                  <c:v>88.09207048458147</c:v>
                </c:pt>
                <c:pt idx="43">
                  <c:v>88.38536585365857</c:v>
                </c:pt>
                <c:pt idx="44">
                  <c:v>88.269957983193279</c:v>
                </c:pt>
                <c:pt idx="45">
                  <c:v>90.809909909909933</c:v>
                </c:pt>
                <c:pt idx="46">
                  <c:v>88.3</c:v>
                </c:pt>
                <c:pt idx="47">
                  <c:v>83.744366197183098</c:v>
                </c:pt>
                <c:pt idx="48">
                  <c:v>86.518390804597701</c:v>
                </c:pt>
                <c:pt idx="49">
                  <c:v>89.569999999999936</c:v>
                </c:pt>
                <c:pt idx="50">
                  <c:v>79.132142857142853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0-4F9E-8CA7-67350FDB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51740036175334"/>
          <c:y val="0.25993419979593463"/>
          <c:w val="6.2544504444497329E-2"/>
          <c:h val="0.138629417898105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mnd'!$M$116:$M$127</c:f>
              <c:numCache>
                <c:formatCode>0.0</c:formatCode>
                <c:ptCount val="12"/>
                <c:pt idx="0">
                  <c:v>11.78888888888889</c:v>
                </c:pt>
                <c:pt idx="1">
                  <c:v>8.9243902439024385</c:v>
                </c:pt>
                <c:pt idx="2">
                  <c:v>7.8025641025641006</c:v>
                </c:pt>
                <c:pt idx="3">
                  <c:v>9.2487179487179496</c:v>
                </c:pt>
                <c:pt idx="4">
                  <c:v>13.1</c:v>
                </c:pt>
                <c:pt idx="5">
                  <c:v>9.8000000000000007</c:v>
                </c:pt>
                <c:pt idx="6">
                  <c:v>16.3</c:v>
                </c:pt>
                <c:pt idx="7">
                  <c:v>12.3</c:v>
                </c:pt>
                <c:pt idx="8">
                  <c:v>12.867647058823533</c:v>
                </c:pt>
                <c:pt idx="9">
                  <c:v>13.9155172413793</c:v>
                </c:pt>
                <c:pt idx="10">
                  <c:v>15.483333333333338</c:v>
                </c:pt>
                <c:pt idx="11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mnd'!$E$116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mnd'!$L$116:$L$127</c:f>
              <c:numCache>
                <c:formatCode>0.00</c:formatCode>
                <c:ptCount val="12"/>
                <c:pt idx="0">
                  <c:v>6.333333333333333</c:v>
                </c:pt>
                <c:pt idx="1">
                  <c:v>6.9268292682926811</c:v>
                </c:pt>
                <c:pt idx="2">
                  <c:v>6.4358974358974361</c:v>
                </c:pt>
                <c:pt idx="3">
                  <c:v>6.6153846153846141</c:v>
                </c:pt>
                <c:pt idx="4">
                  <c:v>7.6153846153846141</c:v>
                </c:pt>
                <c:pt idx="5">
                  <c:v>6.7142857142857109</c:v>
                </c:pt>
                <c:pt idx="6">
                  <c:v>7.5</c:v>
                </c:pt>
                <c:pt idx="7">
                  <c:v>5</c:v>
                </c:pt>
                <c:pt idx="8">
                  <c:v>7.6764705882352944</c:v>
                </c:pt>
                <c:pt idx="9">
                  <c:v>7.9310344827586237</c:v>
                </c:pt>
                <c:pt idx="10">
                  <c:v>8.0833333333333339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mnd'!$I$131:$I$142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mnd'!$J$131:$J$142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0.3598929185601919</c:v>
                </c:pt>
                <c:pt idx="9">
                  <c:v>0.18488930298916503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mnd'!$M$131:$M$142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20.3</c:v>
                </c:pt>
                <c:pt idx="9">
                  <c:v>16.933333333333337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mnd'!$E$131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mnd'!$L$131:$L$142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8.3333333333333357</c:v>
                </c:pt>
                <c:pt idx="9">
                  <c:v>8.3333333333333357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mnd'!$I$146:$I$157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mnd'!$J$146:$J$157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mnd'!$M$146:$M$157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mnd'!$E$146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mnd'!$L$146:$L$157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K-FAKTOR i mg per milliliter</a:t>
            </a:r>
            <a:endParaRPr lang="nb-NO" sz="2800"/>
          </a:p>
        </c:rich>
      </c:tx>
      <c:layout>
        <c:manualLayout>
          <c:xMode val="edge"/>
          <c:yMode val="edge"/>
          <c:x val="0.15493972540745693"/>
          <c:y val="3.5825464394322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63697412611389E-2"/>
          <c:y val="0.15967371134450681"/>
          <c:w val="0.89138068306035623"/>
          <c:h val="0.70376182753842098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0.0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11.39975901642616</c:v>
                </c:pt>
                <c:pt idx="5">
                  <c:v>0</c:v>
                </c:pt>
                <c:pt idx="6">
                  <c:v>0</c:v>
                </c:pt>
                <c:pt idx="7">
                  <c:v>15.751644709564513</c:v>
                </c:pt>
                <c:pt idx="8">
                  <c:v>0</c:v>
                </c:pt>
                <c:pt idx="9">
                  <c:v>16.600186914920378</c:v>
                </c:pt>
                <c:pt idx="10">
                  <c:v>0</c:v>
                </c:pt>
                <c:pt idx="11">
                  <c:v>0</c:v>
                </c:pt>
                <c:pt idx="12">
                  <c:v>14.162594700038863</c:v>
                </c:pt>
                <c:pt idx="13">
                  <c:v>0</c:v>
                </c:pt>
                <c:pt idx="14">
                  <c:v>0</c:v>
                </c:pt>
                <c:pt idx="15">
                  <c:v>15.483780257067322</c:v>
                </c:pt>
                <c:pt idx="16">
                  <c:v>0</c:v>
                </c:pt>
                <c:pt idx="17">
                  <c:v>0</c:v>
                </c:pt>
                <c:pt idx="18">
                  <c:v>13.835269299584377</c:v>
                </c:pt>
                <c:pt idx="19">
                  <c:v>0</c:v>
                </c:pt>
                <c:pt idx="20">
                  <c:v>15.577546991995654</c:v>
                </c:pt>
                <c:pt idx="21">
                  <c:v>12.397963481331619</c:v>
                </c:pt>
                <c:pt idx="22">
                  <c:v>14.950430813420821</c:v>
                </c:pt>
                <c:pt idx="23">
                  <c:v>15.707599556249356</c:v>
                </c:pt>
                <c:pt idx="24">
                  <c:v>13.209662149318788</c:v>
                </c:pt>
                <c:pt idx="25">
                  <c:v>16.065487257120598</c:v>
                </c:pt>
                <c:pt idx="26">
                  <c:v>5.1154132927184577</c:v>
                </c:pt>
                <c:pt idx="27">
                  <c:v>0</c:v>
                </c:pt>
                <c:pt idx="28">
                  <c:v>12.573259327626015</c:v>
                </c:pt>
                <c:pt idx="29">
                  <c:v>10.86882700288119</c:v>
                </c:pt>
                <c:pt idx="30">
                  <c:v>0</c:v>
                </c:pt>
                <c:pt idx="31">
                  <c:v>15.013679376376851</c:v>
                </c:pt>
                <c:pt idx="32">
                  <c:v>13.985559756795992</c:v>
                </c:pt>
                <c:pt idx="33">
                  <c:v>14.257376225851171</c:v>
                </c:pt>
                <c:pt idx="34">
                  <c:v>14.090078932767089</c:v>
                </c:pt>
                <c:pt idx="35">
                  <c:v>15.224276761905879</c:v>
                </c:pt>
                <c:pt idx="36">
                  <c:v>13.844896730072771</c:v>
                </c:pt>
                <c:pt idx="37">
                  <c:v>13.604206242718751</c:v>
                </c:pt>
                <c:pt idx="38">
                  <c:v>15.086461618488716</c:v>
                </c:pt>
                <c:pt idx="39">
                  <c:v>14.942815557270908</c:v>
                </c:pt>
                <c:pt idx="40">
                  <c:v>13.690142882145661</c:v>
                </c:pt>
                <c:pt idx="41">
                  <c:v>15.192424600961941</c:v>
                </c:pt>
                <c:pt idx="42">
                  <c:v>14.781088368497995</c:v>
                </c:pt>
                <c:pt idx="43">
                  <c:v>15.749509471065297</c:v>
                </c:pt>
                <c:pt idx="44">
                  <c:v>14.520000284246725</c:v>
                </c:pt>
                <c:pt idx="45">
                  <c:v>13.512652223738289</c:v>
                </c:pt>
                <c:pt idx="46">
                  <c:v>14.491025589022199</c:v>
                </c:pt>
                <c:pt idx="47">
                  <c:v>13.233372422558638</c:v>
                </c:pt>
                <c:pt idx="48">
                  <c:v>14.100217491116544</c:v>
                </c:pt>
                <c:pt idx="49">
                  <c:v>13.690443507314169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E-4845-A1A4-7BDD2A93D60B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5"/>
              <c:layout>
                <c:manualLayout>
                  <c:x val="-2.5215517669283153E-2"/>
                  <c:y val="-3.947488747693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D-41F3-B0F3-9CC82FFFE6AB}"/>
                </c:ext>
              </c:extLst>
            </c:dLbl>
            <c:dLbl>
              <c:idx val="6"/>
              <c:layout>
                <c:manualLayout>
                  <c:x val="-9.3390806182530543E-3"/>
                  <c:y val="-7.4794523640517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D-41F3-B0F3-9CC82FFFE6AB}"/>
                </c:ext>
              </c:extLst>
            </c:dLbl>
            <c:dLbl>
              <c:idx val="10"/>
              <c:layout>
                <c:manualLayout>
                  <c:x val="-1.9612069298331376E-2"/>
                  <c:y val="-5.401826707370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D-41F3-B0F3-9CC82FFFE6AB}"/>
                </c:ext>
              </c:extLst>
            </c:dLbl>
            <c:dLbl>
              <c:idx val="11"/>
              <c:layout>
                <c:manualLayout>
                  <c:x val="0"/>
                  <c:y val="-4.7785390103663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D-41F3-B0F3-9CC82FFFE6AB}"/>
                </c:ext>
              </c:extLst>
            </c:dLbl>
            <c:dLbl>
              <c:idx val="13"/>
              <c:layout>
                <c:manualLayout>
                  <c:x val="-4.6695403091265098E-3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D-41F3-B0F3-9CC82FFFE6AB}"/>
                </c:ext>
              </c:extLst>
            </c:dLbl>
            <c:dLbl>
              <c:idx val="14"/>
              <c:layout>
                <c:manualLayout>
                  <c:x val="-2.5215517669283153E-2"/>
                  <c:y val="7.89497749538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D-41F3-B0F3-9CC82FFFE6AB}"/>
                </c:ext>
              </c:extLst>
            </c:dLbl>
            <c:dLbl>
              <c:idx val="15"/>
              <c:layout>
                <c:manualLayout>
                  <c:x val="-2.8017241854759061E-3"/>
                  <c:y val="5.401826707370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D-41F3-B0F3-9CC82FFFE6AB}"/>
                </c:ext>
              </c:extLst>
            </c:dLbl>
            <c:dLbl>
              <c:idx val="16"/>
              <c:layout>
                <c:manualLayout>
                  <c:x val="-1.5876437051030135E-2"/>
                  <c:y val="-5.4018267073706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D-41F3-B0F3-9CC82FFFE6AB}"/>
                </c:ext>
              </c:extLst>
            </c:dLbl>
            <c:dLbl>
              <c:idx val="18"/>
              <c:layout>
                <c:manualLayout>
                  <c:x val="-2.1479885421981947E-2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D-41F3-B0F3-9CC82FFFE6AB}"/>
                </c:ext>
              </c:extLst>
            </c:dLbl>
            <c:dLbl>
              <c:idx val="19"/>
              <c:layout>
                <c:manualLayout>
                  <c:x val="-2.4281609607457851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D-41F3-B0F3-9CC82FFFE6AB}"/>
                </c:ext>
              </c:extLst>
            </c:dLbl>
            <c:dLbl>
              <c:idx val="24"/>
              <c:layout>
                <c:manualLayout>
                  <c:x val="-1.4008620927379598E-2"/>
                  <c:y val="0.10388128283405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D-41F3-B0F3-9CC82FFFE6AB}"/>
                </c:ext>
              </c:extLst>
            </c:dLbl>
            <c:dLbl>
              <c:idx val="25"/>
              <c:layout>
                <c:manualLayout>
                  <c:x val="-4.6695403091265098E-3"/>
                  <c:y val="-2.7009133536853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D-41F3-B0F3-9CC82FFFE6AB}"/>
                </c:ext>
              </c:extLst>
            </c:dLbl>
            <c:dLbl>
              <c:idx val="27"/>
              <c:layout>
                <c:manualLayout>
                  <c:x val="-2.9885057978409662E-2"/>
                  <c:y val="-4.3630138790301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D-41F3-B0F3-9CC82FFFE6AB}"/>
                </c:ext>
              </c:extLst>
            </c:dLbl>
            <c:dLbl>
              <c:idx val="28"/>
              <c:layout>
                <c:manualLayout>
                  <c:x val="-1.5876437051030066E-2"/>
                  <c:y val="-5.817351838706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D-41F3-B0F3-9CC82FFFE6AB}"/>
                </c:ext>
              </c:extLst>
            </c:dLbl>
            <c:dLbl>
              <c:idx val="30"/>
              <c:layout>
                <c:manualLayout>
                  <c:x val="-2.9885057978409662E-2"/>
                  <c:y val="-4.570776444698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D-41F3-B0F3-9CC82FFFE6AB}"/>
                </c:ext>
              </c:extLst>
            </c:dLbl>
            <c:dLbl>
              <c:idx val="32"/>
              <c:layout>
                <c:manualLayout>
                  <c:x val="-1.5876437051030135E-2"/>
                  <c:y val="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D-41F3-B0F3-9CC82FFFE6AB}"/>
                </c:ext>
              </c:extLst>
            </c:dLbl>
            <c:dLbl>
              <c:idx val="33"/>
              <c:layout>
                <c:manualLayout>
                  <c:x val="-6.5373564327771139E-3"/>
                  <c:y val="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D-41F3-B0F3-9CC82FFFE6AB}"/>
                </c:ext>
              </c:extLst>
            </c:dLbl>
            <c:dLbl>
              <c:idx val="34"/>
              <c:layout>
                <c:manualLayout>
                  <c:x val="-2.5215517669283153E-2"/>
                  <c:y val="-6.4406395357112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D-41F3-B0F3-9CC82FFFE6AB}"/>
                </c:ext>
              </c:extLst>
            </c:dLbl>
            <c:dLbl>
              <c:idx val="35"/>
              <c:layout>
                <c:manualLayout>
                  <c:x val="-2.6149425731108591E-2"/>
                  <c:y val="-9.3493154550646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D-41F3-B0F3-9CC82FFFE6AB}"/>
                </c:ext>
              </c:extLst>
            </c:dLbl>
            <c:dLbl>
              <c:idx val="36"/>
              <c:layout>
                <c:manualLayout>
                  <c:x val="-1.9612069298331342E-2"/>
                  <c:y val="-7.271689798383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D-41F3-B0F3-9CC82FFFE6AB}"/>
                </c:ext>
              </c:extLst>
            </c:dLbl>
            <c:dLbl>
              <c:idx val="37"/>
              <c:layout>
                <c:manualLayout>
                  <c:x val="-5.6034483709518123E-3"/>
                  <c:y val="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D-41F3-B0F3-9CC82FFFE6AB}"/>
                </c:ext>
              </c:extLst>
            </c:dLbl>
            <c:dLbl>
              <c:idx val="38"/>
              <c:layout>
                <c:manualLayout>
                  <c:x val="-2.4281609607457989E-2"/>
                  <c:y val="-8.1027400610560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D-41F3-B0F3-9CC82FFFE6AB}"/>
                </c:ext>
              </c:extLst>
            </c:dLbl>
            <c:dLbl>
              <c:idx val="39"/>
              <c:layout>
                <c:manualLayout>
                  <c:x val="-1.9612069298331342E-2"/>
                  <c:y val="5.1940641417025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8-4D2B-BBAE-DB91F63B254B}"/>
                </c:ext>
              </c:extLst>
            </c:dLbl>
            <c:dLbl>
              <c:idx val="40"/>
              <c:layout>
                <c:manualLayout>
                  <c:x val="-2.0545977360156644E-2"/>
                  <c:y val="-5.609589273038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B-4C97-8A02-2023E2719FB8}"/>
                </c:ext>
              </c:extLst>
            </c:dLbl>
            <c:dLbl>
              <c:idx val="41"/>
              <c:layout>
                <c:manualLayout>
                  <c:x val="-8.4051725564277171E-3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B-4C97-8A02-2023E2719FB8}"/>
                </c:ext>
              </c:extLst>
            </c:dLbl>
            <c:dLbl>
              <c:idx val="42"/>
              <c:layout>
                <c:manualLayout>
                  <c:x val="-2.2413793483807249E-2"/>
                  <c:y val="-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B-4C97-8A02-2023E2719FB8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B-4C97-8A02-2023E2719FB8}"/>
                </c:ext>
              </c:extLst>
            </c:dLbl>
            <c:dLbl>
              <c:idx val="44"/>
              <c:layout>
                <c:manualLayout>
                  <c:x val="-2.6149425731108455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B-4C97-8A02-2023E2719FB8}"/>
                </c:ext>
              </c:extLst>
            </c:dLbl>
            <c:dLbl>
              <c:idx val="45"/>
              <c:layout>
                <c:manualLayout>
                  <c:x val="-1.9612069298331477E-2"/>
                  <c:y val="-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B-4C97-8A02-2023E2719FB8}"/>
                </c:ext>
              </c:extLst>
            </c:dLbl>
            <c:dLbl>
              <c:idx val="46"/>
              <c:layout>
                <c:manualLayout>
                  <c:x val="-1.9612069298331342E-2"/>
                  <c:y val="6.232876970043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B-4C97-8A02-2023E2719FB8}"/>
                </c:ext>
              </c:extLst>
            </c:dLbl>
            <c:dLbl>
              <c:idx val="47"/>
              <c:layout>
                <c:manualLayout>
                  <c:x val="-9.3390806182543898E-4"/>
                  <c:y val="3.11643848502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B-4C97-8A02-2023E2719FB8}"/>
                </c:ext>
              </c:extLst>
            </c:dLbl>
            <c:dLbl>
              <c:idx val="48"/>
              <c:layout>
                <c:manualLayout>
                  <c:x val="-2.7083333792933758E-2"/>
                  <c:y val="-6.8561646670474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B-4C97-8A02-2023E2719FB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0.0</c:formatCode>
                <c:ptCount val="52"/>
                <c:pt idx="0">
                  <c:v>0</c:v>
                </c:pt>
                <c:pt idx="1">
                  <c:v>17.5219964927395</c:v>
                </c:pt>
                <c:pt idx="2">
                  <c:v>0</c:v>
                </c:pt>
                <c:pt idx="3">
                  <c:v>14.911577016020576</c:v>
                </c:pt>
                <c:pt idx="4">
                  <c:v>11.448517239801522</c:v>
                </c:pt>
                <c:pt idx="5">
                  <c:v>15.971163640234453</c:v>
                </c:pt>
                <c:pt idx="6">
                  <c:v>15.391754942098848</c:v>
                </c:pt>
                <c:pt idx="7">
                  <c:v>15.101637676275494</c:v>
                </c:pt>
                <c:pt idx="8">
                  <c:v>13.601084697814072</c:v>
                </c:pt>
                <c:pt idx="9">
                  <c:v>15.264285802617337</c:v>
                </c:pt>
                <c:pt idx="10">
                  <c:v>15.458566299271942</c:v>
                </c:pt>
                <c:pt idx="11">
                  <c:v>15.598325640481836</c:v>
                </c:pt>
                <c:pt idx="12">
                  <c:v>0</c:v>
                </c:pt>
                <c:pt idx="13">
                  <c:v>15.420918089733622</c:v>
                </c:pt>
                <c:pt idx="14">
                  <c:v>14.608474188281775</c:v>
                </c:pt>
                <c:pt idx="15">
                  <c:v>13.785648668378444</c:v>
                </c:pt>
                <c:pt idx="16">
                  <c:v>15.004294069749964</c:v>
                </c:pt>
                <c:pt idx="17">
                  <c:v>13.909658402110242</c:v>
                </c:pt>
                <c:pt idx="18">
                  <c:v>15.006479439535299</c:v>
                </c:pt>
                <c:pt idx="19">
                  <c:v>14.956757360636388</c:v>
                </c:pt>
                <c:pt idx="20">
                  <c:v>15.315900432110508</c:v>
                </c:pt>
                <c:pt idx="21">
                  <c:v>13.666150439805538</c:v>
                </c:pt>
                <c:pt idx="22">
                  <c:v>14.279327088324344</c:v>
                </c:pt>
                <c:pt idx="23">
                  <c:v>14.688158293866202</c:v>
                </c:pt>
                <c:pt idx="24">
                  <c:v>14.049614528031675</c:v>
                </c:pt>
                <c:pt idx="25">
                  <c:v>14.695192801064326</c:v>
                </c:pt>
                <c:pt idx="26">
                  <c:v>13.909929137881797</c:v>
                </c:pt>
                <c:pt idx="27">
                  <c:v>14.956433914439579</c:v>
                </c:pt>
                <c:pt idx="28">
                  <c:v>15.376873470638612</c:v>
                </c:pt>
                <c:pt idx="29">
                  <c:v>9.6956495691758242</c:v>
                </c:pt>
                <c:pt idx="30">
                  <c:v>13.261931508764411</c:v>
                </c:pt>
                <c:pt idx="31">
                  <c:v>14.844023405151884</c:v>
                </c:pt>
                <c:pt idx="32">
                  <c:v>13.018992842534324</c:v>
                </c:pt>
                <c:pt idx="33">
                  <c:v>14.3766962375825</c:v>
                </c:pt>
                <c:pt idx="34">
                  <c:v>14.581488754389403</c:v>
                </c:pt>
                <c:pt idx="35">
                  <c:v>14.59637245795841</c:v>
                </c:pt>
                <c:pt idx="36">
                  <c:v>14.842888928794748</c:v>
                </c:pt>
                <c:pt idx="37">
                  <c:v>14.179036210939104</c:v>
                </c:pt>
                <c:pt idx="38">
                  <c:v>14.528964326520038</c:v>
                </c:pt>
                <c:pt idx="39">
                  <c:v>14.78465726806192</c:v>
                </c:pt>
                <c:pt idx="40">
                  <c:v>14.909235478671462</c:v>
                </c:pt>
                <c:pt idx="41">
                  <c:v>14.8510239999716</c:v>
                </c:pt>
                <c:pt idx="42">
                  <c:v>15.154967501603441</c:v>
                </c:pt>
                <c:pt idx="43">
                  <c:v>14.631136795365125</c:v>
                </c:pt>
                <c:pt idx="44">
                  <c:v>13.974799757554262</c:v>
                </c:pt>
                <c:pt idx="45">
                  <c:v>15.558631942854795</c:v>
                </c:pt>
                <c:pt idx="46">
                  <c:v>14.221510712714723</c:v>
                </c:pt>
                <c:pt idx="47">
                  <c:v>14.92037918626295</c:v>
                </c:pt>
                <c:pt idx="48">
                  <c:v>15.248580469150138</c:v>
                </c:pt>
                <c:pt idx="49">
                  <c:v>15.463164924776272</c:v>
                </c:pt>
                <c:pt idx="50">
                  <c:v>14.816537289339813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E-4845-A1A4-7BDD2A93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92534354655819E-2"/>
              <c:y val="0.471963241518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9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4039317823551"/>
          <c:y val="0.1768291735286934"/>
          <c:w val="6.4412300848701823E-2"/>
          <c:h val="9.91546026688164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mnd'!$I$161:$I$172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mnd'!$J$161:$J$172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mnd'!$M$161:$M$172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mnd'!$L$161:$L$172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mnd'!$I$176:$I$187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mnd'!$J$176:$J$187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mnd'!$M$176:$M$187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mnd'!$E$176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mnd'!$L$176:$L$187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mnd'!$I$191:$I$202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mnd'!$J$191:$J$202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8178744790997E-2"/>
          <c:y val="0.15884289980335978"/>
          <c:w val="0.85331674908642374"/>
          <c:h val="0.699704437283037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Regioner!$G$15:$G$18</c:f>
              <c:numCache>
                <c:formatCode>#,##0</c:formatCode>
                <c:ptCount val="4"/>
                <c:pt idx="0">
                  <c:v>7392</c:v>
                </c:pt>
                <c:pt idx="1">
                  <c:v>5270</c:v>
                </c:pt>
                <c:pt idx="2">
                  <c:v>2779</c:v>
                </c:pt>
                <c:pt idx="3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C1-4E1D-A10E-288A2327EC6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536722818258757E-2"/>
                  <c:y val="-6.6442957935852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5D-4AF2-93F9-5C07C8CC4611}"/>
                </c:ext>
              </c:extLst>
            </c:dLbl>
            <c:dLbl>
              <c:idx val="1"/>
              <c:layout>
                <c:manualLayout>
                  <c:x val="1.2429378254606929E-2"/>
                  <c:y val="-6.6442957935852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D-4AF2-93F9-5C07C8CC46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6653</c:v>
                </c:pt>
                <c:pt idx="1">
                  <c:v>4872</c:v>
                </c:pt>
                <c:pt idx="2">
                  <c:v>3109</c:v>
                </c:pt>
                <c:pt idx="3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C1-4E1D-A10E-288A2327E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003731260204387"/>
          <c:y val="0.1777633498447406"/>
          <c:w val="9.5178453330253696E-2"/>
          <c:h val="0.153668895700829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mnd'!$M$191:$M$202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mnd'!$E$191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mnd'!$L$191:$L$202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mnd'!$I$206:$I$217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mnd'!$J$206:$J$217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mnd'!$M$206:$M$217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mnd'!$E$206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mnd'!$L$206:$L$217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mnd'!$I$221:$I$232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mnd'!$J$221:$J$232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mnd'!$M$221:$M$232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mnd'!$L$221:$L$232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forhold mellom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69043431873238E-2"/>
          <c:y val="0.15694865581546019"/>
          <c:w val="0.83724029913746811"/>
          <c:h val="0.72426333168626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Regioner!$AG$111:$AG$114</c:f>
              <c:numCache>
                <c:formatCode>0.00</c:formatCode>
                <c:ptCount val="4"/>
                <c:pt idx="0">
                  <c:v>1.2844394951744611</c:v>
                </c:pt>
                <c:pt idx="1">
                  <c:v>1.3817341491993245</c:v>
                </c:pt>
                <c:pt idx="2">
                  <c:v>1.0655946538582026</c:v>
                </c:pt>
                <c:pt idx="3">
                  <c:v>1.5319351230425065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4-4009-A0DF-62DF9BCA8249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Regioner!$AG$87:$AG$90</c:f>
              <c:numCache>
                <c:formatCode>0.00</c:formatCode>
                <c:ptCount val="4"/>
                <c:pt idx="0">
                  <c:v>1.1972024833570192</c:v>
                </c:pt>
                <c:pt idx="1">
                  <c:v>1.6446546191521698</c:v>
                </c:pt>
                <c:pt idx="2">
                  <c:v>1.0940254122735877</c:v>
                </c:pt>
                <c:pt idx="3">
                  <c:v>1.7522798022340242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4-4009-A0DF-62DF9BCA8249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Regioner!$AG$63:$AG$66</c:f>
              <c:numCache>
                <c:formatCode>0.00</c:formatCode>
                <c:ptCount val="4"/>
                <c:pt idx="0">
                  <c:v>1.2185801686600903</c:v>
                </c:pt>
                <c:pt idx="1">
                  <c:v>1.5536166194523153</c:v>
                </c:pt>
                <c:pt idx="2">
                  <c:v>1.3458674412463707</c:v>
                </c:pt>
                <c:pt idx="3">
                  <c:v>1.6335108153078195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4-4009-A0DF-62DF9BCA8249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Regioner!$AG$38:$AG$41</c:f>
              <c:numCache>
                <c:formatCode>0.00</c:formatCode>
                <c:ptCount val="4"/>
                <c:pt idx="0">
                  <c:v>1.3643847849042787</c:v>
                </c:pt>
                <c:pt idx="1">
                  <c:v>1.4835374835258541</c:v>
                </c:pt>
                <c:pt idx="2">
                  <c:v>1.5464507963946152</c:v>
                </c:pt>
                <c:pt idx="3">
                  <c:v>1.933249686323717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4-4009-A0DF-62DF9BCA8249}"/>
            </c:ext>
          </c:extLst>
        </c:ser>
        <c:ser>
          <c:idx val="1"/>
          <c:order val="4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Regioner!$AG$15:$AG$18</c:f>
              <c:numCache>
                <c:formatCode>0.00</c:formatCode>
                <c:ptCount val="4"/>
                <c:pt idx="0">
                  <c:v>1.3961784372102122</c:v>
                </c:pt>
                <c:pt idx="1">
                  <c:v>1.4701059894721864</c:v>
                </c:pt>
                <c:pt idx="2">
                  <c:v>1.6723621460506679</c:v>
                </c:pt>
                <c:pt idx="3">
                  <c:v>1.7905260233376528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4-4009-A0DF-62DF9BCA8249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Regioner!$AG$10:$AG$13</c:f>
              <c:numCache>
                <c:formatCode>0.00</c:formatCode>
                <c:ptCount val="4"/>
                <c:pt idx="0">
                  <c:v>1.3600418188555436</c:v>
                </c:pt>
                <c:pt idx="1">
                  <c:v>1.4989816166835199</c:v>
                </c:pt>
                <c:pt idx="2">
                  <c:v>1.6229852752489762</c:v>
                </c:pt>
                <c:pt idx="3">
                  <c:v>1.7157870666788624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4-4009-A0DF-62DF9BCA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68981308010753"/>
          <c:y val="0.13223289676888828"/>
          <c:w val="0.10183794163456608"/>
          <c:h val="0.234122042341220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1-</a:t>
            </a:r>
            <a:endParaRPr lang="en-US" sz="2400"/>
          </a:p>
        </c:rich>
      </c:tx>
      <c:layout>
        <c:manualLayout>
          <c:xMode val="edge"/>
          <c:yMode val="edge"/>
          <c:x val="0.18906389607310378"/>
          <c:y val="2.9587723454338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083-9414-F119CACA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Kje, antall slakt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94158148930565E-2"/>
          <c:y val="0.16681057569328891"/>
          <c:w val="0.89974304533071581"/>
          <c:h val="0.669462123334801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mnd'!$I$252:$I$263</c:f>
              <c:numCache>
                <c:formatCode>#,##0</c:formatCode>
                <c:ptCount val="12"/>
                <c:pt idx="0">
                  <c:v>39</c:v>
                </c:pt>
                <c:pt idx="1">
                  <c:v>167</c:v>
                </c:pt>
                <c:pt idx="2">
                  <c:v>527</c:v>
                </c:pt>
                <c:pt idx="3">
                  <c:v>617</c:v>
                </c:pt>
                <c:pt idx="4">
                  <c:v>294</c:v>
                </c:pt>
                <c:pt idx="5">
                  <c:v>417</c:v>
                </c:pt>
                <c:pt idx="6">
                  <c:v>86</c:v>
                </c:pt>
                <c:pt idx="7">
                  <c:v>631</c:v>
                </c:pt>
                <c:pt idx="8">
                  <c:v>679</c:v>
                </c:pt>
                <c:pt idx="9">
                  <c:v>548</c:v>
                </c:pt>
                <c:pt idx="10">
                  <c:v>207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F-4F08-8F5D-D081A712D5A9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mnd'!$G$13:$G$24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#,##0</c:formatCode>
                <c:ptCount val="12"/>
                <c:pt idx="0">
                  <c:v>28</c:v>
                </c:pt>
                <c:pt idx="1">
                  <c:v>152</c:v>
                </c:pt>
                <c:pt idx="2">
                  <c:v>145</c:v>
                </c:pt>
                <c:pt idx="3">
                  <c:v>250</c:v>
                </c:pt>
                <c:pt idx="4">
                  <c:v>200</c:v>
                </c:pt>
                <c:pt idx="5">
                  <c:v>230</c:v>
                </c:pt>
                <c:pt idx="6">
                  <c:v>106</c:v>
                </c:pt>
                <c:pt idx="7">
                  <c:v>168</c:v>
                </c:pt>
                <c:pt idx="8">
                  <c:v>103</c:v>
                </c:pt>
                <c:pt idx="9">
                  <c:v>197</c:v>
                </c:pt>
                <c:pt idx="10">
                  <c:v>106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4F08-8F5D-D081A712D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81700742662848"/>
          <c:y val="0.2332693402407669"/>
          <c:w val="6.828536969100453E-2"/>
          <c:h val="0.11497438366055772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antall</a:t>
            </a:r>
            <a:r>
              <a:rPr lang="en-US" sz="2400" baseline="0"/>
              <a:t>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Vektgrupper!$F$66:$F$83</c:f>
              <c:numCache>
                <c:formatCode>General</c:formatCode>
                <c:ptCount val="18"/>
                <c:pt idx="0">
                  <c:v>865</c:v>
                </c:pt>
                <c:pt idx="1">
                  <c:v>2021</c:v>
                </c:pt>
                <c:pt idx="2">
                  <c:v>2724</c:v>
                </c:pt>
                <c:pt idx="3">
                  <c:v>2413</c:v>
                </c:pt>
                <c:pt idx="4">
                  <c:v>2189</c:v>
                </c:pt>
                <c:pt idx="5">
                  <c:v>1684</c:v>
                </c:pt>
                <c:pt idx="6">
                  <c:v>1449.9</c:v>
                </c:pt>
                <c:pt idx="7">
                  <c:v>1101</c:v>
                </c:pt>
                <c:pt idx="8">
                  <c:v>864</c:v>
                </c:pt>
                <c:pt idx="9">
                  <c:v>692</c:v>
                </c:pt>
                <c:pt idx="10">
                  <c:v>503</c:v>
                </c:pt>
                <c:pt idx="11">
                  <c:v>388</c:v>
                </c:pt>
                <c:pt idx="12">
                  <c:v>280</c:v>
                </c:pt>
                <c:pt idx="13">
                  <c:v>188</c:v>
                </c:pt>
                <c:pt idx="14">
                  <c:v>140</c:v>
                </c:pt>
                <c:pt idx="15">
                  <c:v>80</c:v>
                </c:pt>
                <c:pt idx="16">
                  <c:v>37</c:v>
                </c:pt>
                <c:pt idx="1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Vektgrupper!$F$47:$F$64</c:f>
              <c:numCache>
                <c:formatCode>General</c:formatCode>
                <c:ptCount val="18"/>
                <c:pt idx="0">
                  <c:v>714</c:v>
                </c:pt>
                <c:pt idx="1">
                  <c:v>1821</c:v>
                </c:pt>
                <c:pt idx="2">
                  <c:v>2720</c:v>
                </c:pt>
                <c:pt idx="3">
                  <c:v>2550</c:v>
                </c:pt>
                <c:pt idx="4">
                  <c:v>2310</c:v>
                </c:pt>
                <c:pt idx="5">
                  <c:v>1663</c:v>
                </c:pt>
                <c:pt idx="6">
                  <c:v>1381</c:v>
                </c:pt>
                <c:pt idx="7">
                  <c:v>1099</c:v>
                </c:pt>
                <c:pt idx="8">
                  <c:v>833</c:v>
                </c:pt>
                <c:pt idx="9">
                  <c:v>701</c:v>
                </c:pt>
                <c:pt idx="10">
                  <c:v>431</c:v>
                </c:pt>
                <c:pt idx="11">
                  <c:v>307</c:v>
                </c:pt>
                <c:pt idx="12">
                  <c:v>241</c:v>
                </c:pt>
                <c:pt idx="13">
                  <c:v>145</c:v>
                </c:pt>
                <c:pt idx="14">
                  <c:v>102</c:v>
                </c:pt>
                <c:pt idx="15">
                  <c:v>72</c:v>
                </c:pt>
                <c:pt idx="16">
                  <c:v>46</c:v>
                </c:pt>
                <c:pt idx="1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Vektgrupper!$F$28:$F$45</c:f>
              <c:numCache>
                <c:formatCode>General</c:formatCode>
                <c:ptCount val="18"/>
                <c:pt idx="0">
                  <c:v>729</c:v>
                </c:pt>
                <c:pt idx="1">
                  <c:v>1788</c:v>
                </c:pt>
                <c:pt idx="2">
                  <c:v>2758</c:v>
                </c:pt>
                <c:pt idx="3">
                  <c:v>2753</c:v>
                </c:pt>
                <c:pt idx="4">
                  <c:v>2460</c:v>
                </c:pt>
                <c:pt idx="5">
                  <c:v>1780</c:v>
                </c:pt>
                <c:pt idx="6">
                  <c:v>1381</c:v>
                </c:pt>
                <c:pt idx="7">
                  <c:v>1085</c:v>
                </c:pt>
                <c:pt idx="8">
                  <c:v>858</c:v>
                </c:pt>
                <c:pt idx="9">
                  <c:v>642</c:v>
                </c:pt>
                <c:pt idx="10">
                  <c:v>411</c:v>
                </c:pt>
                <c:pt idx="11">
                  <c:v>298</c:v>
                </c:pt>
                <c:pt idx="12">
                  <c:v>197</c:v>
                </c:pt>
                <c:pt idx="13">
                  <c:v>136</c:v>
                </c:pt>
                <c:pt idx="14">
                  <c:v>94</c:v>
                </c:pt>
                <c:pt idx="15">
                  <c:v>65</c:v>
                </c:pt>
                <c:pt idx="16">
                  <c:v>31</c:v>
                </c:pt>
                <c:pt idx="1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4-49F0-A441-2FD50AB7099E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Vektgrupper!$F$9:$F$26</c:f>
              <c:numCache>
                <c:formatCode>General</c:formatCode>
                <c:ptCount val="18"/>
                <c:pt idx="0">
                  <c:v>555</c:v>
                </c:pt>
                <c:pt idx="1">
                  <c:v>1260</c:v>
                </c:pt>
                <c:pt idx="2">
                  <c:v>2485</c:v>
                </c:pt>
                <c:pt idx="3">
                  <c:v>2767</c:v>
                </c:pt>
                <c:pt idx="4">
                  <c:v>2419</c:v>
                </c:pt>
                <c:pt idx="5">
                  <c:v>1691</c:v>
                </c:pt>
                <c:pt idx="6">
                  <c:v>1336</c:v>
                </c:pt>
                <c:pt idx="7">
                  <c:v>1098</c:v>
                </c:pt>
                <c:pt idx="8">
                  <c:v>850</c:v>
                </c:pt>
                <c:pt idx="9">
                  <c:v>676</c:v>
                </c:pt>
                <c:pt idx="10">
                  <c:v>457</c:v>
                </c:pt>
                <c:pt idx="11">
                  <c:v>283</c:v>
                </c:pt>
                <c:pt idx="12">
                  <c:v>230</c:v>
                </c:pt>
                <c:pt idx="13">
                  <c:v>177</c:v>
                </c:pt>
                <c:pt idx="14">
                  <c:v>96</c:v>
                </c:pt>
                <c:pt idx="15">
                  <c:v>68</c:v>
                </c:pt>
                <c:pt idx="16">
                  <c:v>50</c:v>
                </c:pt>
                <c:pt idx="1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9F0-A441-2FD50AB7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5353206483739"/>
          <c:y val="0.30535561177283099"/>
          <c:w val="5.9258627533611649E-2"/>
          <c:h val="0.176576924934340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antall%</a:t>
            </a:r>
            <a:r>
              <a:rPr lang="en-US" sz="2400" baseline="0"/>
              <a:t>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Vektgrupper!$G$66:$G$83</c:f>
              <c:numCache>
                <c:formatCode>0.0</c:formatCode>
                <c:ptCount val="18"/>
                <c:pt idx="0">
                  <c:v>2.1174063784594348</c:v>
                </c:pt>
                <c:pt idx="1">
                  <c:v>6.4647093718088984</c:v>
                </c:pt>
                <c:pt idx="2">
                  <c:v>10.507455104976859</c:v>
                </c:pt>
                <c:pt idx="3">
                  <c:v>10.938252490688722</c:v>
                </c:pt>
                <c:pt idx="4">
                  <c:v>11.408441638644412</c:v>
                </c:pt>
                <c:pt idx="5">
                  <c:v>9.9473906697678114</c:v>
                </c:pt>
                <c:pt idx="6">
                  <c:v>9.5930318122750382</c:v>
                </c:pt>
                <c:pt idx="7">
                  <c:v>8.0679213904366591</c:v>
                </c:pt>
                <c:pt idx="8">
                  <c:v>6.9216635556614756</c:v>
                </c:pt>
                <c:pt idx="9">
                  <c:v>6.0166759156010095</c:v>
                </c:pt>
                <c:pt idx="10">
                  <c:v>4.7184873730301087</c:v>
                </c:pt>
                <c:pt idx="11">
                  <c:v>3.9100272945040464</c:v>
                </c:pt>
                <c:pt idx="12">
                  <c:v>3.0237578739164404</c:v>
                </c:pt>
                <c:pt idx="13">
                  <c:v>2.1577375308998494</c:v>
                </c:pt>
                <c:pt idx="14">
                  <c:v>1.7039563983779862</c:v>
                </c:pt>
                <c:pt idx="15">
                  <c:v>1.0273936618995514</c:v>
                </c:pt>
                <c:pt idx="16">
                  <c:v>0.50187095214154875</c:v>
                </c:pt>
                <c:pt idx="17">
                  <c:v>0.97382058691011963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D-4850-BA08-901398FAEE42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Vektgrupper!$G$47:$G$64</c:f>
              <c:numCache>
                <c:formatCode>0.0</c:formatCode>
                <c:ptCount val="18"/>
                <c:pt idx="0">
                  <c:v>1.8341320891557065</c:v>
                </c:pt>
                <c:pt idx="1">
                  <c:v>6.0180130729559105</c:v>
                </c:pt>
                <c:pt idx="2">
                  <c:v>10.863712090024514</c:v>
                </c:pt>
                <c:pt idx="3">
                  <c:v>11.983149747513748</c:v>
                </c:pt>
                <c:pt idx="4">
                  <c:v>12.485101542535135</c:v>
                </c:pt>
                <c:pt idx="5">
                  <c:v>10.213171286447109</c:v>
                </c:pt>
                <c:pt idx="6">
                  <c:v>9.4793674164586061</c:v>
                </c:pt>
                <c:pt idx="7">
                  <c:v>8.3280111713618297</c:v>
                </c:pt>
                <c:pt idx="8">
                  <c:v>6.9163868216365234</c:v>
                </c:pt>
                <c:pt idx="9">
                  <c:v>6.2989872644979261</c:v>
                </c:pt>
                <c:pt idx="10">
                  <c:v>4.1927128958286044</c:v>
                </c:pt>
                <c:pt idx="11">
                  <c:v>3.2005612147877858</c:v>
                </c:pt>
                <c:pt idx="12">
                  <c:v>2.689583320747142</c:v>
                </c:pt>
                <c:pt idx="13">
                  <c:v>1.7284512134673147</c:v>
                </c:pt>
                <c:pt idx="14">
                  <c:v>1.2804762097921456</c:v>
                </c:pt>
                <c:pt idx="15">
                  <c:v>0.95496846834795179</c:v>
                </c:pt>
                <c:pt idx="16">
                  <c:v>0.64477273073801711</c:v>
                </c:pt>
                <c:pt idx="17">
                  <c:v>0.88844144370404066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D-4850-BA08-901398FAEE42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Vektgrupper!$G$28:$G$45</c:f>
              <c:numCache>
                <c:formatCode>0.0</c:formatCode>
                <c:ptCount val="18"/>
                <c:pt idx="0">
                  <c:v>1.8133838072508297</c:v>
                </c:pt>
                <c:pt idx="1">
                  <c:v>5.8675216446591554</c:v>
                </c:pt>
                <c:pt idx="2">
                  <c:v>10.933465789359287</c:v>
                </c:pt>
                <c:pt idx="3">
                  <c:v>12.82573884736178</c:v>
                </c:pt>
                <c:pt idx="4">
                  <c:v>13.186334699939316</c:v>
                </c:pt>
                <c:pt idx="5">
                  <c:v>10.821652569459237</c:v>
                </c:pt>
                <c:pt idx="6">
                  <c:v>9.3920966795963388</c:v>
                </c:pt>
                <c:pt idx="7">
                  <c:v>8.1466869721564485</c:v>
                </c:pt>
                <c:pt idx="8">
                  <c:v>7.0502902939141245</c:v>
                </c:pt>
                <c:pt idx="9">
                  <c:v>5.7172971274193296</c:v>
                </c:pt>
                <c:pt idx="10">
                  <c:v>3.9577889060476825</c:v>
                </c:pt>
                <c:pt idx="11">
                  <c:v>3.0817405234911091</c:v>
                </c:pt>
                <c:pt idx="12">
                  <c:v>2.1769014839303242</c:v>
                </c:pt>
                <c:pt idx="13">
                  <c:v>1.6014446638583899</c:v>
                </c:pt>
                <c:pt idx="14">
                  <c:v>1.1733618009268598</c:v>
                </c:pt>
                <c:pt idx="15">
                  <c:v>0.85680710188543219</c:v>
                </c:pt>
                <c:pt idx="16">
                  <c:v>0.43079089502598639</c:v>
                </c:pt>
                <c:pt idx="17">
                  <c:v>0.96669619371836324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D-4850-BA08-901398FAEE42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Vektgrupper!$G$9:$G$26</c:f>
              <c:numCache>
                <c:formatCode>0.0</c:formatCode>
                <c:ptCount val="18"/>
                <c:pt idx="0">
                  <c:v>1.3025116367505585</c:v>
                </c:pt>
                <c:pt idx="1">
                  <c:v>4.2581183017839939</c:v>
                </c:pt>
                <c:pt idx="2">
                  <c:v>10.165821410158436</c:v>
                </c:pt>
                <c:pt idx="3">
                  <c:v>13.200627452127522</c:v>
                </c:pt>
                <c:pt idx="4">
                  <c:v>13.285750328169163</c:v>
                </c:pt>
                <c:pt idx="5">
                  <c:v>10.544998482560418</c:v>
                </c:pt>
                <c:pt idx="6">
                  <c:v>9.2873884316256383</c:v>
                </c:pt>
                <c:pt idx="7">
                  <c:v>8.4127581932596414</c:v>
                </c:pt>
                <c:pt idx="8">
                  <c:v>7.1585852343987053</c:v>
                </c:pt>
                <c:pt idx="9">
                  <c:v>6.1662163100988483</c:v>
                </c:pt>
                <c:pt idx="10">
                  <c:v>4.5183866143546112</c:v>
                </c:pt>
                <c:pt idx="11">
                  <c:v>3.0102344901220159</c:v>
                </c:pt>
                <c:pt idx="12">
                  <c:v>2.6068515139659301</c:v>
                </c:pt>
                <c:pt idx="13">
                  <c:v>2.1342879186213595</c:v>
                </c:pt>
                <c:pt idx="14">
                  <c:v>1.2314296474786739</c:v>
                </c:pt>
                <c:pt idx="15">
                  <c:v>0.92026312036769564</c:v>
                </c:pt>
                <c:pt idx="16">
                  <c:v>0.71352568860677124</c:v>
                </c:pt>
                <c:pt idx="17">
                  <c:v>1.0822452255500268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FD-4850-BA08-901398FAE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15353206483739"/>
          <c:y val="0.30535561177283099"/>
          <c:w val="4.6386550783759049E-2"/>
          <c:h val="0.2317545027646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KLASSE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Vektgrupper!$Q$66:$Q$83</c:f>
              <c:numCache>
                <c:formatCode>0.00</c:formatCode>
                <c:ptCount val="18"/>
                <c:pt idx="0">
                  <c:v>3.4242774566473995</c:v>
                </c:pt>
                <c:pt idx="1">
                  <c:v>4.4235526966848084</c:v>
                </c:pt>
                <c:pt idx="2">
                  <c:v>4.8821585903083689</c:v>
                </c:pt>
                <c:pt idx="3">
                  <c:v>5.0314960629921268</c:v>
                </c:pt>
                <c:pt idx="4">
                  <c:v>5.152581087254454</c:v>
                </c:pt>
                <c:pt idx="5">
                  <c:v>5.2351543942992862</c:v>
                </c:pt>
                <c:pt idx="6">
                  <c:v>5.300158631629766</c:v>
                </c:pt>
                <c:pt idx="7">
                  <c:v>5.5449591280653934</c:v>
                </c:pt>
                <c:pt idx="8">
                  <c:v>5.7164351851851851</c:v>
                </c:pt>
                <c:pt idx="9">
                  <c:v>5.9537572254335256</c:v>
                </c:pt>
                <c:pt idx="10">
                  <c:v>5.9304174950298227</c:v>
                </c:pt>
                <c:pt idx="11">
                  <c:v>6.1056701030927849</c:v>
                </c:pt>
                <c:pt idx="12">
                  <c:v>6.0464285714285699</c:v>
                </c:pt>
                <c:pt idx="13">
                  <c:v>6.5212765957446797</c:v>
                </c:pt>
                <c:pt idx="14">
                  <c:v>6.4214285714285744</c:v>
                </c:pt>
                <c:pt idx="15">
                  <c:v>6.7750000000000004</c:v>
                </c:pt>
                <c:pt idx="16">
                  <c:v>6.5675675675675675</c:v>
                </c:pt>
                <c:pt idx="17">
                  <c:v>6.758064516129032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A-4951-8CA5-6940655B6C5E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Vektgrupper!$Q$47:$Q$64</c:f>
              <c:numCache>
                <c:formatCode>0.00</c:formatCode>
                <c:ptCount val="18"/>
                <c:pt idx="0">
                  <c:v>3.9439775910364143</c:v>
                </c:pt>
                <c:pt idx="1">
                  <c:v>4.8292147171883588</c:v>
                </c:pt>
                <c:pt idx="2">
                  <c:v>4.9525735294117652</c:v>
                </c:pt>
                <c:pt idx="3">
                  <c:v>5.1086274509803919</c:v>
                </c:pt>
                <c:pt idx="4">
                  <c:v>5.1822510822510814</c:v>
                </c:pt>
                <c:pt idx="5">
                  <c:v>5.2988574864702338</c:v>
                </c:pt>
                <c:pt idx="6">
                  <c:v>5.407675597393192</c:v>
                </c:pt>
                <c:pt idx="7">
                  <c:v>5.5705186533212006</c:v>
                </c:pt>
                <c:pt idx="8">
                  <c:v>5.7154861944777906</c:v>
                </c:pt>
                <c:pt idx="9">
                  <c:v>5.9372325249643367</c:v>
                </c:pt>
                <c:pt idx="10">
                  <c:v>6.1020881670533651</c:v>
                </c:pt>
                <c:pt idx="11">
                  <c:v>6.0814332247557008</c:v>
                </c:pt>
                <c:pt idx="12">
                  <c:v>6.1493775933609962</c:v>
                </c:pt>
                <c:pt idx="13">
                  <c:v>5.9310344827586228</c:v>
                </c:pt>
                <c:pt idx="14">
                  <c:v>6.0588235294117645</c:v>
                </c:pt>
                <c:pt idx="15">
                  <c:v>6.041666666666667</c:v>
                </c:pt>
                <c:pt idx="16">
                  <c:v>5.9130434782608692</c:v>
                </c:pt>
                <c:pt idx="17">
                  <c:v>6.2321428571428559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A-4951-8CA5-6940655B6C5E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Vektgrupper!$Q$28:$Q$45</c:f>
              <c:numCache>
                <c:formatCode>0.00</c:formatCode>
                <c:ptCount val="18"/>
                <c:pt idx="0">
                  <c:v>3.8271604938271593</c:v>
                </c:pt>
                <c:pt idx="1">
                  <c:v>4.6112975391498869</c:v>
                </c:pt>
                <c:pt idx="2">
                  <c:v>5.0949963741841913</c:v>
                </c:pt>
                <c:pt idx="3">
                  <c:v>5.1885216127860545</c:v>
                </c:pt>
                <c:pt idx="4">
                  <c:v>5.3182926829268302</c:v>
                </c:pt>
                <c:pt idx="5">
                  <c:v>5.4657303370786527</c:v>
                </c:pt>
                <c:pt idx="6">
                  <c:v>5.6169442433019539</c:v>
                </c:pt>
                <c:pt idx="7">
                  <c:v>5.7889400921658991</c:v>
                </c:pt>
                <c:pt idx="8">
                  <c:v>5.8717948717948723</c:v>
                </c:pt>
                <c:pt idx="9">
                  <c:v>6.141744548286602</c:v>
                </c:pt>
                <c:pt idx="10">
                  <c:v>6.236009732360098</c:v>
                </c:pt>
                <c:pt idx="11">
                  <c:v>6.1610738255033555</c:v>
                </c:pt>
                <c:pt idx="12">
                  <c:v>6.1522842639593902</c:v>
                </c:pt>
                <c:pt idx="13">
                  <c:v>6.4485294117647056</c:v>
                </c:pt>
                <c:pt idx="14">
                  <c:v>6.2659574468085104</c:v>
                </c:pt>
                <c:pt idx="15">
                  <c:v>6.3230769230769219</c:v>
                </c:pt>
                <c:pt idx="16">
                  <c:v>6.838709677419355</c:v>
                </c:pt>
                <c:pt idx="17">
                  <c:v>6.5079365079365079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A-4951-8CA5-6940655B6C5E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Vektgrupper!$Q$9:$Q$26</c:f>
              <c:numCache>
                <c:formatCode>0.00</c:formatCode>
                <c:ptCount val="18"/>
                <c:pt idx="0">
                  <c:v>3.967567567567567</c:v>
                </c:pt>
                <c:pt idx="1">
                  <c:v>4.5238095238095219</c:v>
                </c:pt>
                <c:pt idx="2">
                  <c:v>4.9967806841046283</c:v>
                </c:pt>
                <c:pt idx="3">
                  <c:v>5.2865919768702572</c:v>
                </c:pt>
                <c:pt idx="4">
                  <c:v>5.53410500206697</c:v>
                </c:pt>
                <c:pt idx="5">
                  <c:v>5.5878178592548808</c:v>
                </c:pt>
                <c:pt idx="6">
                  <c:v>5.7664670658682642</c:v>
                </c:pt>
                <c:pt idx="7">
                  <c:v>6.0947176684881601</c:v>
                </c:pt>
                <c:pt idx="8">
                  <c:v>6.3588235294117652</c:v>
                </c:pt>
                <c:pt idx="9">
                  <c:v>6.4437869822485201</c:v>
                </c:pt>
                <c:pt idx="10">
                  <c:v>6.6345733041575512</c:v>
                </c:pt>
                <c:pt idx="11">
                  <c:v>6.7915194346289756</c:v>
                </c:pt>
                <c:pt idx="12">
                  <c:v>7.0260869565217394</c:v>
                </c:pt>
                <c:pt idx="13">
                  <c:v>6.9548022598870061</c:v>
                </c:pt>
                <c:pt idx="14">
                  <c:v>7.375</c:v>
                </c:pt>
                <c:pt idx="15">
                  <c:v>7.5147058823529393</c:v>
                </c:pt>
                <c:pt idx="16">
                  <c:v>7.62</c:v>
                </c:pt>
                <c:pt idx="17">
                  <c:v>7.03125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3A-4951-8CA5-6940655B6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( 1 - 15)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86748736194096"/>
          <c:y val="0.21633145572367513"/>
          <c:w val="5.3053243344581925E-2"/>
          <c:h val="0.15312385898483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LENGDE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Vektgrupper!$M$28:$M$45</c:f>
              <c:numCache>
                <c:formatCode>0.0</c:formatCode>
                <c:ptCount val="18"/>
                <c:pt idx="0">
                  <c:v>68.426530612244889</c:v>
                </c:pt>
                <c:pt idx="1">
                  <c:v>74.951875000000001</c:v>
                </c:pt>
                <c:pt idx="2">
                  <c:v>76.08784313725495</c:v>
                </c:pt>
                <c:pt idx="3">
                  <c:v>79.930701754385979</c:v>
                </c:pt>
                <c:pt idx="4">
                  <c:v>83.613736263736229</c:v>
                </c:pt>
                <c:pt idx="5">
                  <c:v>85.008463949843204</c:v>
                </c:pt>
                <c:pt idx="6">
                  <c:v>87.222083333333359</c:v>
                </c:pt>
                <c:pt idx="7">
                  <c:v>89.411711711711717</c:v>
                </c:pt>
                <c:pt idx="8">
                  <c:v>90.39268292682921</c:v>
                </c:pt>
                <c:pt idx="9">
                  <c:v>92.180582524271898</c:v>
                </c:pt>
                <c:pt idx="10">
                  <c:v>93.411111111111168</c:v>
                </c:pt>
                <c:pt idx="11">
                  <c:v>96.564285714285759</c:v>
                </c:pt>
                <c:pt idx="12">
                  <c:v>98.37826086956521</c:v>
                </c:pt>
                <c:pt idx="13">
                  <c:v>100.76250000000002</c:v>
                </c:pt>
                <c:pt idx="14">
                  <c:v>101.21428571428569</c:v>
                </c:pt>
                <c:pt idx="15">
                  <c:v>100.1857142857143</c:v>
                </c:pt>
                <c:pt idx="16">
                  <c:v>103.2</c:v>
                </c:pt>
                <c:pt idx="17">
                  <c:v>108.54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56-400A-8E92-292B6778E9FD}"/>
            </c:ext>
          </c:extLst>
        </c:ser>
        <c:ser>
          <c:idx val="2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Vektgrupper!$M$9:$M$26</c:f>
              <c:numCache>
                <c:formatCode>0.0</c:formatCode>
                <c:ptCount val="18"/>
                <c:pt idx="0">
                  <c:v>68.487820512820562</c:v>
                </c:pt>
                <c:pt idx="1">
                  <c:v>71.05705645161288</c:v>
                </c:pt>
                <c:pt idx="2">
                  <c:v>73.645996093749986</c:v>
                </c:pt>
                <c:pt idx="3">
                  <c:v>76.590439064423549</c:v>
                </c:pt>
                <c:pt idx="4">
                  <c:v>80.10752014324089</c:v>
                </c:pt>
                <c:pt idx="5">
                  <c:v>83.438203668564256</c:v>
                </c:pt>
                <c:pt idx="6">
                  <c:v>86.492437650844707</c:v>
                </c:pt>
                <c:pt idx="7">
                  <c:v>88.340524781341088</c:v>
                </c:pt>
                <c:pt idx="8">
                  <c:v>90.351568381430383</c:v>
                </c:pt>
                <c:pt idx="9">
                  <c:v>92.866929133858207</c:v>
                </c:pt>
                <c:pt idx="10">
                  <c:v>94.483215130023595</c:v>
                </c:pt>
                <c:pt idx="11">
                  <c:v>96.365019011406844</c:v>
                </c:pt>
                <c:pt idx="12">
                  <c:v>97.819909502262476</c:v>
                </c:pt>
                <c:pt idx="13">
                  <c:v>100.08963414634142</c:v>
                </c:pt>
                <c:pt idx="14">
                  <c:v>100.63846153846151</c:v>
                </c:pt>
                <c:pt idx="15">
                  <c:v>102.16666666666669</c:v>
                </c:pt>
                <c:pt idx="16">
                  <c:v>104.25</c:v>
                </c:pt>
                <c:pt idx="17">
                  <c:v>107.06041666666664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56-400A-8E92-292B6778E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3892013498312"/>
          <c:y val="0.25883453217666957"/>
          <c:w val="5.7815148106486691E-2"/>
          <c:h val="0.11062078253183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K-FAKTOR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Vektgrupper!$O$28:$O$45</c:f>
              <c:numCache>
                <c:formatCode>0.0</c:formatCode>
                <c:ptCount val="18"/>
                <c:pt idx="0">
                  <c:v>10.800106168335377</c:v>
                </c:pt>
                <c:pt idx="1">
                  <c:v>11.858247255707802</c:v>
                </c:pt>
                <c:pt idx="2">
                  <c:v>13.333874356650917</c:v>
                </c:pt>
                <c:pt idx="3">
                  <c:v>13.594186417651043</c:v>
                </c:pt>
                <c:pt idx="4">
                  <c:v>13.53897885005623</c:v>
                </c:pt>
                <c:pt idx="5">
                  <c:v>14.341587652822263</c:v>
                </c:pt>
                <c:pt idx="6">
                  <c:v>14.698238429535971</c:v>
                </c:pt>
                <c:pt idx="7">
                  <c:v>15.026812796421963</c:v>
                </c:pt>
                <c:pt idx="8">
                  <c:v>15.825877944505759</c:v>
                </c:pt>
                <c:pt idx="9">
                  <c:v>16.142820346920601</c:v>
                </c:pt>
                <c:pt idx="10">
                  <c:v>16.656337572240851</c:v>
                </c:pt>
                <c:pt idx="11">
                  <c:v>16.215743683287332</c:v>
                </c:pt>
                <c:pt idx="12">
                  <c:v>16.5126370141294</c:v>
                </c:pt>
                <c:pt idx="13">
                  <c:v>16.561161376297758</c:v>
                </c:pt>
                <c:pt idx="14">
                  <c:v>17.1361220430305</c:v>
                </c:pt>
                <c:pt idx="15">
                  <c:v>18.631247991729563</c:v>
                </c:pt>
                <c:pt idx="16">
                  <c:v>17.660592753966974</c:v>
                </c:pt>
                <c:pt idx="17">
                  <c:v>16.775430585376682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8-46B9-B348-EE70C97E2A5F}"/>
            </c:ext>
          </c:extLst>
        </c:ser>
        <c:ser>
          <c:idx val="2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9"/>
              <c:layout>
                <c:manualLayout>
                  <c:x val="-4.7619047619048317E-3"/>
                  <c:y val="-5.5253999388892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4-4DC3-A37E-80148FB579C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Vektgrupper!$O$9:$O$26</c:f>
              <c:numCache>
                <c:formatCode>0.0</c:formatCode>
                <c:ptCount val="18"/>
                <c:pt idx="0">
                  <c:v>11.763433907060012</c:v>
                </c:pt>
                <c:pt idx="1">
                  <c:v>13.011258866898263</c:v>
                </c:pt>
                <c:pt idx="2">
                  <c:v>14.182779156354401</c:v>
                </c:pt>
                <c:pt idx="3">
                  <c:v>14.696635490034373</c:v>
                </c:pt>
                <c:pt idx="4">
                  <c:v>14.794964425130315</c:v>
                </c:pt>
                <c:pt idx="5">
                  <c:v>14.772286085936404</c:v>
                </c:pt>
                <c:pt idx="6">
                  <c:v>14.876035665503878</c:v>
                </c:pt>
                <c:pt idx="7">
                  <c:v>15.44010853113191</c:v>
                </c:pt>
                <c:pt idx="8">
                  <c:v>15.768720259008459</c:v>
                </c:pt>
                <c:pt idx="9">
                  <c:v>15.758178218118404</c:v>
                </c:pt>
                <c:pt idx="10">
                  <c:v>16.166242194197455</c:v>
                </c:pt>
                <c:pt idx="11">
                  <c:v>16.400150796234772</c:v>
                </c:pt>
                <c:pt idx="12">
                  <c:v>16.693502201429471</c:v>
                </c:pt>
                <c:pt idx="13">
                  <c:v>16.596443817710568</c:v>
                </c:pt>
                <c:pt idx="14">
                  <c:v>17.507123271806517</c:v>
                </c:pt>
                <c:pt idx="15">
                  <c:v>17.537595175640725</c:v>
                </c:pt>
                <c:pt idx="16">
                  <c:v>17.630584235571671</c:v>
                </c:pt>
                <c:pt idx="17">
                  <c:v>17.998435622263823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8-46B9-B348-EE70C97E2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8.0615673040869903E-3"/>
              <c:y val="0.364187443252536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43892013498312"/>
          <c:y val="0.21845660954632484"/>
          <c:w val="6.2577052868391464E-2"/>
          <c:h val="0.106370474886538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Kje, middel FETTGRUPPE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11084424992655E-2"/>
          <c:y val="0.18735876161565621"/>
          <c:w val="0.89903032982135966"/>
          <c:h val="0.695095310924326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Vektgrupper!$B$66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Vektgrupper!$Q$66:$Q$83</c:f>
              <c:numCache>
                <c:formatCode>0.00</c:formatCode>
                <c:ptCount val="18"/>
                <c:pt idx="0">
                  <c:v>3.4242774566473995</c:v>
                </c:pt>
                <c:pt idx="1">
                  <c:v>4.4235526966848084</c:v>
                </c:pt>
                <c:pt idx="2">
                  <c:v>4.8821585903083689</c:v>
                </c:pt>
                <c:pt idx="3">
                  <c:v>5.0314960629921268</c:v>
                </c:pt>
                <c:pt idx="4">
                  <c:v>5.152581087254454</c:v>
                </c:pt>
                <c:pt idx="5">
                  <c:v>5.2351543942992862</c:v>
                </c:pt>
                <c:pt idx="6">
                  <c:v>5.300158631629766</c:v>
                </c:pt>
                <c:pt idx="7">
                  <c:v>5.5449591280653934</c:v>
                </c:pt>
                <c:pt idx="8">
                  <c:v>5.7164351851851851</c:v>
                </c:pt>
                <c:pt idx="9">
                  <c:v>5.9537572254335256</c:v>
                </c:pt>
                <c:pt idx="10">
                  <c:v>5.9304174950298227</c:v>
                </c:pt>
                <c:pt idx="11">
                  <c:v>6.1056701030927849</c:v>
                </c:pt>
                <c:pt idx="12">
                  <c:v>6.0464285714285699</c:v>
                </c:pt>
                <c:pt idx="13">
                  <c:v>6.5212765957446797</c:v>
                </c:pt>
                <c:pt idx="14">
                  <c:v>6.4214285714285744</c:v>
                </c:pt>
                <c:pt idx="15">
                  <c:v>6.7750000000000004</c:v>
                </c:pt>
                <c:pt idx="16">
                  <c:v>6.5675675675675675</c:v>
                </c:pt>
                <c:pt idx="17">
                  <c:v>6.758064516129032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458-BC30-9602C9A25F49}"/>
            </c:ext>
          </c:extLst>
        </c:ser>
        <c:ser>
          <c:idx val="1"/>
          <c:order val="1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Vektgrupper!$Q$47:$Q$64</c:f>
              <c:numCache>
                <c:formatCode>0.00</c:formatCode>
                <c:ptCount val="18"/>
                <c:pt idx="0">
                  <c:v>3.9439775910364143</c:v>
                </c:pt>
                <c:pt idx="1">
                  <c:v>4.8292147171883588</c:v>
                </c:pt>
                <c:pt idx="2">
                  <c:v>4.9525735294117652</c:v>
                </c:pt>
                <c:pt idx="3">
                  <c:v>5.1086274509803919</c:v>
                </c:pt>
                <c:pt idx="4">
                  <c:v>5.1822510822510814</c:v>
                </c:pt>
                <c:pt idx="5">
                  <c:v>5.2988574864702338</c:v>
                </c:pt>
                <c:pt idx="6">
                  <c:v>5.407675597393192</c:v>
                </c:pt>
                <c:pt idx="7">
                  <c:v>5.5705186533212006</c:v>
                </c:pt>
                <c:pt idx="8">
                  <c:v>5.7154861944777906</c:v>
                </c:pt>
                <c:pt idx="9">
                  <c:v>5.9372325249643367</c:v>
                </c:pt>
                <c:pt idx="10">
                  <c:v>6.1020881670533651</c:v>
                </c:pt>
                <c:pt idx="11">
                  <c:v>6.0814332247557008</c:v>
                </c:pt>
                <c:pt idx="12">
                  <c:v>6.1493775933609962</c:v>
                </c:pt>
                <c:pt idx="13">
                  <c:v>5.9310344827586228</c:v>
                </c:pt>
                <c:pt idx="14">
                  <c:v>6.0588235294117645</c:v>
                </c:pt>
                <c:pt idx="15">
                  <c:v>6.041666666666667</c:v>
                </c:pt>
                <c:pt idx="16">
                  <c:v>5.9130434782608692</c:v>
                </c:pt>
                <c:pt idx="17">
                  <c:v>6.2321428571428559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458-BC30-9602C9A25F49}"/>
            </c:ext>
          </c:extLst>
        </c:ser>
        <c:ser>
          <c:idx val="0"/>
          <c:order val="2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Vektgrupper!$Q$28:$Q$45</c:f>
              <c:numCache>
                <c:formatCode>0.00</c:formatCode>
                <c:ptCount val="18"/>
                <c:pt idx="0">
                  <c:v>3.8271604938271593</c:v>
                </c:pt>
                <c:pt idx="1">
                  <c:v>4.6112975391498869</c:v>
                </c:pt>
                <c:pt idx="2">
                  <c:v>5.0949963741841913</c:v>
                </c:pt>
                <c:pt idx="3">
                  <c:v>5.1885216127860545</c:v>
                </c:pt>
                <c:pt idx="4">
                  <c:v>5.3182926829268302</c:v>
                </c:pt>
                <c:pt idx="5">
                  <c:v>5.4657303370786527</c:v>
                </c:pt>
                <c:pt idx="6">
                  <c:v>5.6169442433019539</c:v>
                </c:pt>
                <c:pt idx="7">
                  <c:v>5.7889400921658991</c:v>
                </c:pt>
                <c:pt idx="8">
                  <c:v>5.8717948717948723</c:v>
                </c:pt>
                <c:pt idx="9">
                  <c:v>6.141744548286602</c:v>
                </c:pt>
                <c:pt idx="10">
                  <c:v>6.236009732360098</c:v>
                </c:pt>
                <c:pt idx="11">
                  <c:v>6.1610738255033555</c:v>
                </c:pt>
                <c:pt idx="12">
                  <c:v>6.1522842639593902</c:v>
                </c:pt>
                <c:pt idx="13">
                  <c:v>6.4485294117647056</c:v>
                </c:pt>
                <c:pt idx="14">
                  <c:v>6.2659574468085104</c:v>
                </c:pt>
                <c:pt idx="15">
                  <c:v>6.3230769230769219</c:v>
                </c:pt>
                <c:pt idx="16">
                  <c:v>6.838709677419355</c:v>
                </c:pt>
                <c:pt idx="17">
                  <c:v>6.5079365079365079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E-4458-BC30-9602C9A25F49}"/>
            </c:ext>
          </c:extLst>
        </c:ser>
        <c:ser>
          <c:idx val="2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Vektgrupper!$D$9:$D$26</c:f>
              <c:strCache>
                <c:ptCount val="18"/>
                <c:pt idx="0">
                  <c:v>&lt;=4,0</c:v>
                </c:pt>
                <c:pt idx="1">
                  <c:v>  4,1 - 5,0 kg</c:v>
                </c:pt>
                <c:pt idx="2">
                  <c:v>  5,1 - 6,0 kg</c:v>
                </c:pt>
                <c:pt idx="3">
                  <c:v>  6,1 - 7,0 kg</c:v>
                </c:pt>
                <c:pt idx="4">
                  <c:v>  7,1 - 8,0 kg</c:v>
                </c:pt>
                <c:pt idx="5">
                  <c:v>  8,1 - 9,0 kg</c:v>
                </c:pt>
                <c:pt idx="6">
                  <c:v>  9,1 - 10,0 kg</c:v>
                </c:pt>
                <c:pt idx="7">
                  <c:v>10,1 - 11,0 kg</c:v>
                </c:pt>
                <c:pt idx="8">
                  <c:v>11,1 - 12,0 kg</c:v>
                </c:pt>
                <c:pt idx="9">
                  <c:v>12,1 - 13,0 kg</c:v>
                </c:pt>
                <c:pt idx="10">
                  <c:v>13,1 - 14,0 kg</c:v>
                </c:pt>
                <c:pt idx="11">
                  <c:v>14,1 - 15,0 kg</c:v>
                </c:pt>
                <c:pt idx="12">
                  <c:v>15,1 - 16,0 kg</c:v>
                </c:pt>
                <c:pt idx="13">
                  <c:v>16,1 - 17,0 kg</c:v>
                </c:pt>
                <c:pt idx="14">
                  <c:v>17,1 - 18,0 kg</c:v>
                </c:pt>
                <c:pt idx="15">
                  <c:v>18,1 - 19,0 kg</c:v>
                </c:pt>
                <c:pt idx="16">
                  <c:v>19,1 - 20,0 kg</c:v>
                </c:pt>
                <c:pt idx="17">
                  <c:v>20,1 - ==&gt; kg</c:v>
                </c:pt>
              </c:strCache>
            </c:strRef>
          </c:cat>
          <c:val>
            <c:numRef>
              <c:f>Vektgrupper!$Q$9:$Q$26</c:f>
              <c:numCache>
                <c:formatCode>0.00</c:formatCode>
                <c:ptCount val="18"/>
                <c:pt idx="0">
                  <c:v>3.967567567567567</c:v>
                </c:pt>
                <c:pt idx="1">
                  <c:v>4.5238095238095219</c:v>
                </c:pt>
                <c:pt idx="2">
                  <c:v>4.9967806841046283</c:v>
                </c:pt>
                <c:pt idx="3">
                  <c:v>5.2865919768702572</c:v>
                </c:pt>
                <c:pt idx="4">
                  <c:v>5.53410500206697</c:v>
                </c:pt>
                <c:pt idx="5">
                  <c:v>5.5878178592548808</c:v>
                </c:pt>
                <c:pt idx="6">
                  <c:v>5.7664670658682642</c:v>
                </c:pt>
                <c:pt idx="7">
                  <c:v>6.0947176684881601</c:v>
                </c:pt>
                <c:pt idx="8">
                  <c:v>6.3588235294117652</c:v>
                </c:pt>
                <c:pt idx="9">
                  <c:v>6.4437869822485201</c:v>
                </c:pt>
                <c:pt idx="10">
                  <c:v>6.6345733041575512</c:v>
                </c:pt>
                <c:pt idx="11">
                  <c:v>6.7915194346289756</c:v>
                </c:pt>
                <c:pt idx="12">
                  <c:v>7.0260869565217394</c:v>
                </c:pt>
                <c:pt idx="13">
                  <c:v>6.9548022598870061</c:v>
                </c:pt>
                <c:pt idx="14">
                  <c:v>7.375</c:v>
                </c:pt>
                <c:pt idx="15">
                  <c:v>7.5147058823529393</c:v>
                </c:pt>
                <c:pt idx="16">
                  <c:v>7.62</c:v>
                </c:pt>
                <c:pt idx="17">
                  <c:v>7.03125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E-4458-BC30-9602C9A2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9.9663292088488942E-3"/>
              <c:y val="0.338685597380739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58177727784027"/>
          <c:y val="0.26095968599931929"/>
          <c:w val="5.5910386201724782E-2"/>
          <c:h val="0.204127550728425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140</c:v>
                </c:pt>
                <c:pt idx="1">
                  <c:v>279</c:v>
                </c:pt>
                <c:pt idx="2">
                  <c:v>2295</c:v>
                </c:pt>
                <c:pt idx="3">
                  <c:v>3587</c:v>
                </c:pt>
                <c:pt idx="4">
                  <c:v>20</c:v>
                </c:pt>
                <c:pt idx="5">
                  <c:v>904</c:v>
                </c:pt>
                <c:pt idx="6">
                  <c:v>155</c:v>
                </c:pt>
                <c:pt idx="7">
                  <c:v>925</c:v>
                </c:pt>
                <c:pt idx="8">
                  <c:v>4345</c:v>
                </c:pt>
                <c:pt idx="9">
                  <c:v>1833</c:v>
                </c:pt>
                <c:pt idx="10">
                  <c:v>946</c:v>
                </c:pt>
                <c:pt idx="11">
                  <c:v>956</c:v>
                </c:pt>
                <c:pt idx="12">
                  <c:v>1098</c:v>
                </c:pt>
                <c:pt idx="1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75</c:v>
                </c:pt>
                <c:pt idx="1">
                  <c:v>206</c:v>
                </c:pt>
                <c:pt idx="2">
                  <c:v>1945</c:v>
                </c:pt>
                <c:pt idx="3">
                  <c:v>3436</c:v>
                </c:pt>
                <c:pt idx="4">
                  <c:v>27</c:v>
                </c:pt>
                <c:pt idx="5">
                  <c:v>786</c:v>
                </c:pt>
                <c:pt idx="6">
                  <c:v>178</c:v>
                </c:pt>
                <c:pt idx="7">
                  <c:v>581</c:v>
                </c:pt>
                <c:pt idx="8">
                  <c:v>4291</c:v>
                </c:pt>
                <c:pt idx="9">
                  <c:v>2018</c:v>
                </c:pt>
                <c:pt idx="10">
                  <c:v>1091</c:v>
                </c:pt>
                <c:pt idx="11">
                  <c:v>723</c:v>
                </c:pt>
                <c:pt idx="12">
                  <c:v>1156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21866473835109"/>
          <c:y val="0.20069736141919034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Kje:</a:t>
            </a:r>
            <a:r>
              <a:rPr lang="nb-NO" sz="2400" baseline="0"/>
              <a:t> middel KLASSE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Fylker!$S$40:$S$49</c:f>
              <c:numCache>
                <c:formatCode>0.00</c:formatCode>
                <c:ptCount val="10"/>
                <c:pt idx="0">
                  <c:v>5.0377358490566015</c:v>
                </c:pt>
                <c:pt idx="1">
                  <c:v>7.1027027027027048</c:v>
                </c:pt>
                <c:pt idx="2">
                  <c:v>5.3769633507853403</c:v>
                </c:pt>
                <c:pt idx="3">
                  <c:v>5.4563191613278965</c:v>
                </c:pt>
                <c:pt idx="4">
                  <c:v>5.5526315789473681</c:v>
                </c:pt>
                <c:pt idx="5">
                  <c:v>6</c:v>
                </c:pt>
                <c:pt idx="6">
                  <c:v>6.0842105263157888</c:v>
                </c:pt>
                <c:pt idx="7">
                  <c:v>5.3048368953880756</c:v>
                </c:pt>
                <c:pt idx="8">
                  <c:v>5.2314110429447842</c:v>
                </c:pt>
                <c:pt idx="9">
                  <c:v>4.3611264494754289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B-47D6-9F05-234242F624A2}"/>
            </c:ext>
          </c:extLst>
        </c:ser>
        <c:ser>
          <c:idx val="2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Fylker!$S$25:$S$38</c:f>
              <c:numCache>
                <c:formatCode>0.00</c:formatCode>
                <c:ptCount val="14"/>
                <c:pt idx="0">
                  <c:v>5.1428571428571441</c:v>
                </c:pt>
                <c:pt idx="1">
                  <c:v>6.4229390681003586</c:v>
                </c:pt>
                <c:pt idx="2">
                  <c:v>5.4509803921568611</c:v>
                </c:pt>
                <c:pt idx="3">
                  <c:v>5.369110677446332</c:v>
                </c:pt>
                <c:pt idx="4">
                  <c:v>5.75</c:v>
                </c:pt>
                <c:pt idx="5">
                  <c:v>6.038716814159292</c:v>
                </c:pt>
                <c:pt idx="6">
                  <c:v>6.8322580645161262</c:v>
                </c:pt>
                <c:pt idx="7">
                  <c:v>5.1913513513513507</c:v>
                </c:pt>
                <c:pt idx="8">
                  <c:v>5.365707710011506</c:v>
                </c:pt>
                <c:pt idx="9">
                  <c:v>4.6028368794326244</c:v>
                </c:pt>
                <c:pt idx="10">
                  <c:v>5.2674418604651159</c:v>
                </c:pt>
                <c:pt idx="11">
                  <c:v>5.1569037656903749</c:v>
                </c:pt>
                <c:pt idx="12">
                  <c:v>5.1284153005464468</c:v>
                </c:pt>
                <c:pt idx="13">
                  <c:v>6.9705882352941186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3-4CA1-86BD-B708ED1A66FC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Fylker!$S$10:$S$23</c:f>
              <c:numCache>
                <c:formatCode>0.00</c:formatCode>
                <c:ptCount val="14"/>
                <c:pt idx="0">
                  <c:v>6.12</c:v>
                </c:pt>
                <c:pt idx="1">
                  <c:v>6.0728155339805845</c:v>
                </c:pt>
                <c:pt idx="2">
                  <c:v>5.855012853470436</c:v>
                </c:pt>
                <c:pt idx="3">
                  <c:v>5.6033178114086164</c:v>
                </c:pt>
                <c:pt idx="4">
                  <c:v>5.9259259259259265</c:v>
                </c:pt>
                <c:pt idx="5">
                  <c:v>5.4033078880407119</c:v>
                </c:pt>
                <c:pt idx="6">
                  <c:v>5.7528089887640448</c:v>
                </c:pt>
                <c:pt idx="7">
                  <c:v>5.3803786574870909</c:v>
                </c:pt>
                <c:pt idx="8">
                  <c:v>5.495921696574225</c:v>
                </c:pt>
                <c:pt idx="9">
                  <c:v>5.0540138751238839</c:v>
                </c:pt>
                <c:pt idx="10">
                  <c:v>5.6535288725939505</c:v>
                </c:pt>
                <c:pt idx="11">
                  <c:v>5.6210235131396962</c:v>
                </c:pt>
                <c:pt idx="12">
                  <c:v>5.6825259515570918</c:v>
                </c:pt>
                <c:pt idx="13">
                  <c:v>6.1224489795918364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3-4CA1-86BD-B708ED1A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( 1 - 15)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02856495808705"/>
          <c:y val="0.14713879049344852"/>
          <c:w val="4.4732621481157128E-2"/>
          <c:h val="0.12021776863521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2613705986402E-2"/>
          <c:y val="0.14948811919352764"/>
          <c:w val="0.84140681493572045"/>
          <c:h val="0.7272314782906950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Regioner!$AH$111:$AH$114</c:f>
              <c:numCache>
                <c:formatCode>0</c:formatCode>
                <c:ptCount val="4"/>
                <c:pt idx="0">
                  <c:v>15.79646017699115</c:v>
                </c:pt>
                <c:pt idx="1">
                  <c:v>20.254807692307693</c:v>
                </c:pt>
                <c:pt idx="2">
                  <c:v>31.666666666666668</c:v>
                </c:pt>
                <c:pt idx="3">
                  <c:v>10.239130434782609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B-4D7B-BB5D-F37ECDA3E360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Regioner!$AH$87:$AH$90</c:f>
              <c:numCache>
                <c:formatCode>0</c:formatCode>
                <c:ptCount val="4"/>
                <c:pt idx="0">
                  <c:v>23.891666666666666</c:v>
                </c:pt>
                <c:pt idx="1">
                  <c:v>19.005586592178769</c:v>
                </c:pt>
                <c:pt idx="2">
                  <c:v>32.907407407407405</c:v>
                </c:pt>
                <c:pt idx="3">
                  <c:v>16.987500000000001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B-4D7B-BB5D-F37ECDA3E360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Regioner!$AH$63:$AH$66</c:f>
              <c:numCache>
                <c:formatCode>0</c:formatCode>
                <c:ptCount val="4"/>
                <c:pt idx="0">
                  <c:v>24.063829787234042</c:v>
                </c:pt>
                <c:pt idx="1">
                  <c:v>18.297872340425531</c:v>
                </c:pt>
                <c:pt idx="2">
                  <c:v>12.446153846153846</c:v>
                </c:pt>
                <c:pt idx="3">
                  <c:v>18.367647058823529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B-4D7B-BB5D-F37ECDA3E360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Regioner!$AH$38:$AH$41</c:f>
              <c:numCache>
                <c:formatCode>0</c:formatCode>
                <c:ptCount val="4"/>
                <c:pt idx="0">
                  <c:v>39.119402985074629</c:v>
                </c:pt>
                <c:pt idx="1">
                  <c:v>23.182648401826484</c:v>
                </c:pt>
                <c:pt idx="2">
                  <c:v>41.185185185185183</c:v>
                </c:pt>
                <c:pt idx="3">
                  <c:v>30.517647058823531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B-4D7B-BB5D-F37ECDA3E360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Regioner!$AH$15:$AH$18</c:f>
              <c:numCache>
                <c:formatCode>0</c:formatCode>
                <c:ptCount val="4"/>
                <c:pt idx="0">
                  <c:v>35.03317535545024</c:v>
                </c:pt>
                <c:pt idx="1">
                  <c:v>24.398148148148149</c:v>
                </c:pt>
                <c:pt idx="2">
                  <c:v>24.592920353982301</c:v>
                </c:pt>
                <c:pt idx="3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0B-4D7B-BB5D-F37ECDA3E360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Regioner!$AH$10:$AH$13</c:f>
              <c:numCache>
                <c:formatCode>0</c:formatCode>
                <c:ptCount val="4"/>
                <c:pt idx="0">
                  <c:v>32.773399014778327</c:v>
                </c:pt>
                <c:pt idx="1">
                  <c:v>20.909871244635195</c:v>
                </c:pt>
                <c:pt idx="2">
                  <c:v>23.029629629629628</c:v>
                </c:pt>
                <c:pt idx="3">
                  <c:v>24.717948717948719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0B-4D7B-BB5D-F37ECDA3E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07657238794222"/>
          <c:y val="6.757402702835108E-2"/>
          <c:w val="9.2266979589430115E-2"/>
          <c:h val="0.299901098560418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VEKT </a:t>
            </a:r>
            <a:r>
              <a:rPr lang="nb-NO" sz="28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Fylker!$V$25:$V$38</c:f>
              <c:numCache>
                <c:formatCode>0.0</c:formatCode>
                <c:ptCount val="14"/>
                <c:pt idx="0">
                  <c:v>8.5821428571428555</c:v>
                </c:pt>
                <c:pt idx="1">
                  <c:v>9.3229390681003608</c:v>
                </c:pt>
                <c:pt idx="2">
                  <c:v>7.4028758169934514</c:v>
                </c:pt>
                <c:pt idx="3">
                  <c:v>8.1238639531642196</c:v>
                </c:pt>
                <c:pt idx="4">
                  <c:v>10.239999999999998</c:v>
                </c:pt>
                <c:pt idx="5">
                  <c:v>5.9263274336283196</c:v>
                </c:pt>
                <c:pt idx="6">
                  <c:v>10.095483870967744</c:v>
                </c:pt>
                <c:pt idx="7">
                  <c:v>8.4767567567567657</c:v>
                </c:pt>
                <c:pt idx="8">
                  <c:v>7.7082853855005684</c:v>
                </c:pt>
                <c:pt idx="9">
                  <c:v>7.6235133660665602</c:v>
                </c:pt>
                <c:pt idx="10">
                  <c:v>8.9526427061310905</c:v>
                </c:pt>
                <c:pt idx="11">
                  <c:v>8.8382845188284662</c:v>
                </c:pt>
                <c:pt idx="12">
                  <c:v>9.5852459016393574</c:v>
                </c:pt>
                <c:pt idx="13">
                  <c:v>10.591176470588238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3-4455-AEF8-3BD4D5CD65F3}"/>
            </c:ext>
          </c:extLst>
        </c:ser>
        <c:ser>
          <c:idx val="3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Fylker!$V$10:$V$23</c:f>
              <c:numCache>
                <c:formatCode>0.0</c:formatCode>
                <c:ptCount val="14"/>
                <c:pt idx="0">
                  <c:v>9.5293333333333319</c:v>
                </c:pt>
                <c:pt idx="1">
                  <c:v>9.1922330097087368</c:v>
                </c:pt>
                <c:pt idx="2">
                  <c:v>7.2912596401028305</c:v>
                </c:pt>
                <c:pt idx="3">
                  <c:v>8.1084691501746189</c:v>
                </c:pt>
                <c:pt idx="4">
                  <c:v>7.3740740740740716</c:v>
                </c:pt>
                <c:pt idx="5">
                  <c:v>6.0712468193384215</c:v>
                </c:pt>
                <c:pt idx="6">
                  <c:v>9.9073033707865132</c:v>
                </c:pt>
                <c:pt idx="7">
                  <c:v>8.6547332185886408</c:v>
                </c:pt>
                <c:pt idx="8">
                  <c:v>8.158447914239126</c:v>
                </c:pt>
                <c:pt idx="9">
                  <c:v>8.0135282457879153</c:v>
                </c:pt>
                <c:pt idx="10">
                  <c:v>9.5252978918423494</c:v>
                </c:pt>
                <c:pt idx="11">
                  <c:v>9.0874135546334696</c:v>
                </c:pt>
                <c:pt idx="12">
                  <c:v>10.092820069204144</c:v>
                </c:pt>
                <c:pt idx="13">
                  <c:v>10.63673469387755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3-4455-AEF8-3BD4D5CD6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15515764554967"/>
          <c:y val="0.16392615088884888"/>
          <c:w val="6.5883451840492727E-2"/>
          <c:h val="0.14155240344183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antall% slakt innen de ulike FYLKENE, hittil i år</a:t>
            </a:r>
          </a:p>
        </c:rich>
      </c:tx>
      <c:layout>
        <c:manualLayout>
          <c:xMode val="edge"/>
          <c:yMode val="edge"/>
          <c:x val="0.1106315393179309"/>
          <c:y val="3.610880869239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0.79867647897769445</c:v>
                </c:pt>
                <c:pt idx="1">
                  <c:v>1.5916481259626902</c:v>
                </c:pt>
                <c:pt idx="2">
                  <c:v>13.092589423241485</c:v>
                </c:pt>
                <c:pt idx="3">
                  <c:v>20.463232357807065</c:v>
                </c:pt>
                <c:pt idx="4">
                  <c:v>0.11409663985395628</c:v>
                </c:pt>
                <c:pt idx="5">
                  <c:v>5.1571681213988247</c:v>
                </c:pt>
                <c:pt idx="6">
                  <c:v>0.88424895886816179</c:v>
                </c:pt>
                <c:pt idx="7">
                  <c:v>5.2769695932454788</c:v>
                </c:pt>
                <c:pt idx="8">
                  <c:v>24.787495008272007</c:v>
                </c:pt>
                <c:pt idx="9">
                  <c:v>10.456957042615095</c:v>
                </c:pt>
                <c:pt idx="10">
                  <c:v>5.3967710650921319</c:v>
                </c:pt>
                <c:pt idx="11">
                  <c:v>5.4538193850191101</c:v>
                </c:pt>
                <c:pt idx="12">
                  <c:v>6.2639055279821996</c:v>
                </c:pt>
                <c:pt idx="13">
                  <c:v>0.19396428775172575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B-407E-9757-EBDB1A2CD2EA}"/>
            </c:ext>
          </c:extLst>
        </c:ser>
        <c:ser>
          <c:idx val="2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0.45284385943726591</c:v>
                </c:pt>
                <c:pt idx="1">
                  <c:v>1.2438111339210245</c:v>
                </c:pt>
                <c:pt idx="2">
                  <c:v>11.743750754739764</c:v>
                </c:pt>
                <c:pt idx="3">
                  <c:v>20.746286680352611</c:v>
                </c:pt>
                <c:pt idx="4">
                  <c:v>0.16302378939741574</c:v>
                </c:pt>
                <c:pt idx="5">
                  <c:v>4.745803646902548</c:v>
                </c:pt>
                <c:pt idx="6">
                  <c:v>1.0747494263977784</c:v>
                </c:pt>
                <c:pt idx="7">
                  <c:v>3.5080304311073549</c:v>
                </c:pt>
                <c:pt idx="8">
                  <c:v>25.908706677937456</c:v>
                </c:pt>
                <c:pt idx="9">
                  <c:v>12.184518777925369</c:v>
                </c:pt>
                <c:pt idx="10">
                  <c:v>6.5873686752807616</c:v>
                </c:pt>
                <c:pt idx="11">
                  <c:v>4.3654148049752441</c:v>
                </c:pt>
                <c:pt idx="12">
                  <c:v>6.9798333534597274</c:v>
                </c:pt>
                <c:pt idx="13">
                  <c:v>0.29585798816568054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B-407E-9757-EBDB1A2C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Fylker!$B$65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Fylker!$G$65:$G$74</c:f>
              <c:numCache>
                <c:formatCode>General</c:formatCode>
                <c:ptCount val="10"/>
                <c:pt idx="0">
                  <c:v>2463</c:v>
                </c:pt>
                <c:pt idx="1">
                  <c:v>3447</c:v>
                </c:pt>
                <c:pt idx="2">
                  <c:v>1260</c:v>
                </c:pt>
                <c:pt idx="3">
                  <c:v>106</c:v>
                </c:pt>
                <c:pt idx="4">
                  <c:v>718</c:v>
                </c:pt>
                <c:pt idx="5">
                  <c:v>4198</c:v>
                </c:pt>
                <c:pt idx="6">
                  <c:v>2646</c:v>
                </c:pt>
                <c:pt idx="7">
                  <c:v>745</c:v>
                </c:pt>
                <c:pt idx="8">
                  <c:v>920</c:v>
                </c:pt>
                <c:pt idx="9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0-4289-9BD8-602396BD6FF8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Fylker!$G$55:$G$64</c:f>
              <c:numCache>
                <c:formatCode>General</c:formatCode>
                <c:ptCount val="10"/>
                <c:pt idx="0">
                  <c:v>2159</c:v>
                </c:pt>
                <c:pt idx="1">
                  <c:v>3660.9</c:v>
                </c:pt>
                <c:pt idx="2">
                  <c:v>1325</c:v>
                </c:pt>
                <c:pt idx="3">
                  <c:v>98</c:v>
                </c:pt>
                <c:pt idx="4">
                  <c:v>623</c:v>
                </c:pt>
                <c:pt idx="5">
                  <c:v>4113</c:v>
                </c:pt>
                <c:pt idx="6">
                  <c:v>2479</c:v>
                </c:pt>
                <c:pt idx="7">
                  <c:v>931</c:v>
                </c:pt>
                <c:pt idx="8">
                  <c:v>939</c:v>
                </c:pt>
                <c:pt idx="9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0-4289-9BD8-602396BD6FF8}"/>
            </c:ext>
          </c:extLst>
        </c:ser>
        <c:ser>
          <c:idx val="13"/>
          <c:order val="2"/>
          <c:tx>
            <c:strRef>
              <c:f>Fylker!$B$42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Fylker!$G$40:$G$49</c:f>
              <c:numCache>
                <c:formatCode>General</c:formatCode>
                <c:ptCount val="10"/>
                <c:pt idx="0">
                  <c:v>212</c:v>
                </c:pt>
                <c:pt idx="1">
                  <c:v>185</c:v>
                </c:pt>
                <c:pt idx="2">
                  <c:v>2101</c:v>
                </c:pt>
                <c:pt idx="3">
                  <c:v>3434</c:v>
                </c:pt>
                <c:pt idx="4">
                  <c:v>38</c:v>
                </c:pt>
                <c:pt idx="5">
                  <c:v>1238</c:v>
                </c:pt>
                <c:pt idx="6">
                  <c:v>95</c:v>
                </c:pt>
                <c:pt idx="7">
                  <c:v>889</c:v>
                </c:pt>
                <c:pt idx="8">
                  <c:v>4075</c:v>
                </c:pt>
                <c:pt idx="9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0-4289-9BD8-602396BD6FF8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140</c:v>
                </c:pt>
                <c:pt idx="1">
                  <c:v>279</c:v>
                </c:pt>
                <c:pt idx="2">
                  <c:v>2295</c:v>
                </c:pt>
                <c:pt idx="3">
                  <c:v>3587</c:v>
                </c:pt>
                <c:pt idx="4">
                  <c:v>20</c:v>
                </c:pt>
                <c:pt idx="5">
                  <c:v>904</c:v>
                </c:pt>
                <c:pt idx="6">
                  <c:v>155</c:v>
                </c:pt>
                <c:pt idx="7">
                  <c:v>925</c:v>
                </c:pt>
                <c:pt idx="8">
                  <c:v>4345</c:v>
                </c:pt>
                <c:pt idx="9">
                  <c:v>1833</c:v>
                </c:pt>
                <c:pt idx="10">
                  <c:v>946</c:v>
                </c:pt>
                <c:pt idx="11">
                  <c:v>956</c:v>
                </c:pt>
                <c:pt idx="12">
                  <c:v>1098</c:v>
                </c:pt>
                <c:pt idx="1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90-4289-9BD8-602396BD6FF8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75</c:v>
                </c:pt>
                <c:pt idx="1">
                  <c:v>206</c:v>
                </c:pt>
                <c:pt idx="2">
                  <c:v>1945</c:v>
                </c:pt>
                <c:pt idx="3">
                  <c:v>3436</c:v>
                </c:pt>
                <c:pt idx="4">
                  <c:v>27</c:v>
                </c:pt>
                <c:pt idx="5">
                  <c:v>786</c:v>
                </c:pt>
                <c:pt idx="6">
                  <c:v>178</c:v>
                </c:pt>
                <c:pt idx="7">
                  <c:v>581</c:v>
                </c:pt>
                <c:pt idx="8">
                  <c:v>4291</c:v>
                </c:pt>
                <c:pt idx="9">
                  <c:v>2018</c:v>
                </c:pt>
                <c:pt idx="10">
                  <c:v>1091</c:v>
                </c:pt>
                <c:pt idx="11">
                  <c:v>723</c:v>
                </c:pt>
                <c:pt idx="12">
                  <c:v>1156</c:v>
                </c:pt>
                <c:pt idx="13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90-4289-9BD8-602396BD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05066753364726"/>
          <c:y val="0.24252560931526426"/>
          <c:w val="6.8646078488767845E-2"/>
          <c:h val="0.26647571472415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andels%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Fylker!$B$65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Fylker!$I$65:$I$74</c:f>
              <c:numCache>
                <c:formatCode>0.0</c:formatCode>
                <c:ptCount val="10"/>
                <c:pt idx="0">
                  <c:v>13.758239302871189</c:v>
                </c:pt>
                <c:pt idx="1">
                  <c:v>19.254831862361751</c:v>
                </c:pt>
                <c:pt idx="2">
                  <c:v>7.0383197408110822</c:v>
                </c:pt>
                <c:pt idx="3">
                  <c:v>0.59211261311585295</c:v>
                </c:pt>
                <c:pt idx="4">
                  <c:v>4.0107250586526639</c:v>
                </c:pt>
                <c:pt idx="5">
                  <c:v>23.449893866607088</c:v>
                </c:pt>
                <c:pt idx="6">
                  <c:v>14.780471455703276</c:v>
                </c:pt>
                <c:pt idx="7">
                  <c:v>4.1615461959557596</c:v>
                </c:pt>
                <c:pt idx="8">
                  <c:v>5.1390906044017441</c:v>
                </c:pt>
                <c:pt idx="9">
                  <c:v>7.6248463858786737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4-46D4-9805-79432BDF9738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Fylker!$I$55:$I$64</c:f>
              <c:numCache>
                <c:formatCode>0.0</c:formatCode>
                <c:ptCount val="10"/>
                <c:pt idx="0">
                  <c:v>12.210916865091709</c:v>
                </c:pt>
                <c:pt idx="1">
                  <c:v>20.705393956190004</c:v>
                </c:pt>
                <c:pt idx="2">
                  <c:v>7.4939624114157084</c:v>
                </c:pt>
                <c:pt idx="3">
                  <c:v>0.55427042741036925</c:v>
                </c:pt>
                <c:pt idx="4">
                  <c:v>3.5235762885373481</c:v>
                </c:pt>
                <c:pt idx="5">
                  <c:v>23.262390489171928</c:v>
                </c:pt>
                <c:pt idx="6">
                  <c:v>14.0207794852072</c:v>
                </c:pt>
                <c:pt idx="7">
                  <c:v>5.2655690603985077</c:v>
                </c:pt>
                <c:pt idx="8">
                  <c:v>5.3108156259013981</c:v>
                </c:pt>
                <c:pt idx="9">
                  <c:v>7.6523253906758111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4-46D4-9805-79432BDF9738}"/>
            </c:ext>
          </c:extLst>
        </c:ser>
        <c:ser>
          <c:idx val="13"/>
          <c:order val="2"/>
          <c:tx>
            <c:strRef>
              <c:f>Fylker!$B$42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Fylker!$I$40:$I$49</c:f>
              <c:numCache>
                <c:formatCode>0.0</c:formatCode>
                <c:ptCount val="10"/>
                <c:pt idx="0">
                  <c:v>1.233131689157748</c:v>
                </c:pt>
                <c:pt idx="1">
                  <c:v>1.0760818985574687</c:v>
                </c:pt>
                <c:pt idx="2">
                  <c:v>12.220800372266172</c:v>
                </c:pt>
                <c:pt idx="3">
                  <c:v>19.974406700791064</c:v>
                </c:pt>
                <c:pt idx="4">
                  <c:v>0.2210330386226152</c:v>
                </c:pt>
                <c:pt idx="5">
                  <c:v>7.2010237319683581</c:v>
                </c:pt>
                <c:pt idx="6">
                  <c:v>0.55258259655653796</c:v>
                </c:pt>
                <c:pt idx="7">
                  <c:v>5.1710097719869719</c:v>
                </c:pt>
                <c:pt idx="8">
                  <c:v>23.70288506281992</c:v>
                </c:pt>
                <c:pt idx="9">
                  <c:v>10.533969288040952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4-46D4-9805-79432BDF9738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Fylker!$I$25:$I$38</c:f>
              <c:numCache>
                <c:formatCode>0.0</c:formatCode>
                <c:ptCount val="14"/>
                <c:pt idx="0">
                  <c:v>0.79867647897769445</c:v>
                </c:pt>
                <c:pt idx="1">
                  <c:v>1.5916481259626902</c:v>
                </c:pt>
                <c:pt idx="2">
                  <c:v>13.092589423241485</c:v>
                </c:pt>
                <c:pt idx="3">
                  <c:v>20.463232357807065</c:v>
                </c:pt>
                <c:pt idx="4">
                  <c:v>0.11409663985395628</c:v>
                </c:pt>
                <c:pt idx="5">
                  <c:v>5.1571681213988247</c:v>
                </c:pt>
                <c:pt idx="6">
                  <c:v>0.88424895886816179</c:v>
                </c:pt>
                <c:pt idx="7">
                  <c:v>5.2769695932454788</c:v>
                </c:pt>
                <c:pt idx="8">
                  <c:v>24.787495008272007</c:v>
                </c:pt>
                <c:pt idx="9">
                  <c:v>10.456957042615095</c:v>
                </c:pt>
                <c:pt idx="10">
                  <c:v>5.3967710650921319</c:v>
                </c:pt>
                <c:pt idx="11">
                  <c:v>5.4538193850191101</c:v>
                </c:pt>
                <c:pt idx="12">
                  <c:v>6.2639055279821996</c:v>
                </c:pt>
                <c:pt idx="13">
                  <c:v>0.19396428775172575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94-46D4-9805-79432BDF9738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Fylker!$I$10:$I$23</c:f>
              <c:numCache>
                <c:formatCode>0.0</c:formatCode>
                <c:ptCount val="14"/>
                <c:pt idx="0">
                  <c:v>0.45284385943726591</c:v>
                </c:pt>
                <c:pt idx="1">
                  <c:v>1.2438111339210245</c:v>
                </c:pt>
                <c:pt idx="2">
                  <c:v>11.743750754739764</c:v>
                </c:pt>
                <c:pt idx="3">
                  <c:v>20.746286680352611</c:v>
                </c:pt>
                <c:pt idx="4">
                  <c:v>0.16302378939741574</c:v>
                </c:pt>
                <c:pt idx="5">
                  <c:v>4.745803646902548</c:v>
                </c:pt>
                <c:pt idx="6">
                  <c:v>1.0747494263977784</c:v>
                </c:pt>
                <c:pt idx="7">
                  <c:v>3.5080304311073549</c:v>
                </c:pt>
                <c:pt idx="8">
                  <c:v>25.908706677937456</c:v>
                </c:pt>
                <c:pt idx="9">
                  <c:v>12.184518777925369</c:v>
                </c:pt>
                <c:pt idx="10">
                  <c:v>6.5873686752807616</c:v>
                </c:pt>
                <c:pt idx="11">
                  <c:v>4.3654148049752441</c:v>
                </c:pt>
                <c:pt idx="12">
                  <c:v>6.9798333534597274</c:v>
                </c:pt>
                <c:pt idx="13">
                  <c:v>0.29585798816568054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94-46D4-9805-79432BDF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6.0781062763620736E-3"/>
              <c:y val="0.47469534424200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05066753364726"/>
          <c:y val="0.24252560931526426"/>
          <c:w val="6.8646078488767845E-2"/>
          <c:h val="0.266475714724154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middel</a:t>
            </a:r>
            <a:r>
              <a:rPr lang="en-US" sz="2800" baseline="0"/>
              <a:t> VEKT </a:t>
            </a:r>
            <a:r>
              <a:rPr lang="en-US" sz="2800"/>
              <a:t>for de ulike FYLKENE, hittil i år</a:t>
            </a:r>
          </a:p>
        </c:rich>
      </c:tx>
      <c:layout>
        <c:manualLayout>
          <c:xMode val="edge"/>
          <c:yMode val="edge"/>
          <c:x val="0.1119791313742018"/>
          <c:y val="3.42046265364727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Fylker!$B$65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Fylker!$V$65:$V$74</c:f>
              <c:numCache>
                <c:formatCode>0.0</c:formatCode>
                <c:ptCount val="10"/>
                <c:pt idx="0">
                  <c:v>7.4008932196508308</c:v>
                </c:pt>
                <c:pt idx="1">
                  <c:v>8.0094604003481198</c:v>
                </c:pt>
                <c:pt idx="2">
                  <c:v>6.297634920634918</c:v>
                </c:pt>
                <c:pt idx="3">
                  <c:v>10.053773584905661</c:v>
                </c:pt>
                <c:pt idx="4">
                  <c:v>8.5083565459609982</c:v>
                </c:pt>
                <c:pt idx="5">
                  <c:v>7.4686017151024258</c:v>
                </c:pt>
                <c:pt idx="6">
                  <c:v>7.3116893424036258</c:v>
                </c:pt>
                <c:pt idx="7">
                  <c:v>8.7311006711409362</c:v>
                </c:pt>
                <c:pt idx="8">
                  <c:v>8.9724347826086976</c:v>
                </c:pt>
                <c:pt idx="9">
                  <c:v>9.8586886446886393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2-42C8-AD5B-5F144B3BA4C0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Fylker!$V$55:$V$64</c:f>
              <c:numCache>
                <c:formatCode>0.0</c:formatCode>
                <c:ptCount val="10"/>
                <c:pt idx="0">
                  <c:v>7.6183001389532228</c:v>
                </c:pt>
                <c:pt idx="1">
                  <c:v>8.1966811439809817</c:v>
                </c:pt>
                <c:pt idx="2">
                  <c:v>6.3497132075471692</c:v>
                </c:pt>
                <c:pt idx="3">
                  <c:v>8.7935714285714255</c:v>
                </c:pt>
                <c:pt idx="4">
                  <c:v>9.1413804173354727</c:v>
                </c:pt>
                <c:pt idx="5">
                  <c:v>8.0310041332360935</c:v>
                </c:pt>
                <c:pt idx="6">
                  <c:v>7.7651754739814276</c:v>
                </c:pt>
                <c:pt idx="7">
                  <c:v>9.4225026852846376</c:v>
                </c:pt>
                <c:pt idx="8">
                  <c:v>8.1693184238551648</c:v>
                </c:pt>
                <c:pt idx="9">
                  <c:v>10.022291204730232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2-42C8-AD5B-5F144B3BA4C0}"/>
            </c:ext>
          </c:extLst>
        </c:ser>
        <c:ser>
          <c:idx val="13"/>
          <c:order val="2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Fylker!$V$40:$V$49</c:f>
              <c:numCache>
                <c:formatCode>0.0</c:formatCode>
                <c:ptCount val="10"/>
                <c:pt idx="0">
                  <c:v>9.2000000000000011</c:v>
                </c:pt>
                <c:pt idx="1">
                  <c:v>10.535675675675678</c:v>
                </c:pt>
                <c:pt idx="2">
                  <c:v>6.9894811994288402</c:v>
                </c:pt>
                <c:pt idx="3">
                  <c:v>8.5192778101339623</c:v>
                </c:pt>
                <c:pt idx="4">
                  <c:v>10.165789473684207</c:v>
                </c:pt>
                <c:pt idx="5">
                  <c:v>6.0793214862681779</c:v>
                </c:pt>
                <c:pt idx="6">
                  <c:v>9.3894736842105306</c:v>
                </c:pt>
                <c:pt idx="7">
                  <c:v>9.1379302587176507</c:v>
                </c:pt>
                <c:pt idx="8">
                  <c:v>7.746436809815946</c:v>
                </c:pt>
                <c:pt idx="9">
                  <c:v>8.295223633351732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32-42C8-AD5B-5F144B3BA4C0}"/>
            </c:ext>
          </c:extLst>
        </c:ser>
        <c:ser>
          <c:idx val="1"/>
          <c:order val="3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Fylker!$V$25:$V$38</c:f>
              <c:numCache>
                <c:formatCode>0.0</c:formatCode>
                <c:ptCount val="14"/>
                <c:pt idx="0">
                  <c:v>8.5821428571428555</c:v>
                </c:pt>
                <c:pt idx="1">
                  <c:v>9.3229390681003608</c:v>
                </c:pt>
                <c:pt idx="2">
                  <c:v>7.4028758169934514</c:v>
                </c:pt>
                <c:pt idx="3">
                  <c:v>8.1238639531642196</c:v>
                </c:pt>
                <c:pt idx="4">
                  <c:v>10.239999999999998</c:v>
                </c:pt>
                <c:pt idx="5">
                  <c:v>5.9263274336283196</c:v>
                </c:pt>
                <c:pt idx="6">
                  <c:v>10.095483870967744</c:v>
                </c:pt>
                <c:pt idx="7">
                  <c:v>8.4767567567567657</c:v>
                </c:pt>
                <c:pt idx="8">
                  <c:v>7.7082853855005684</c:v>
                </c:pt>
                <c:pt idx="9">
                  <c:v>7.6235133660665602</c:v>
                </c:pt>
                <c:pt idx="10">
                  <c:v>8.9526427061310905</c:v>
                </c:pt>
                <c:pt idx="11">
                  <c:v>8.8382845188284662</c:v>
                </c:pt>
                <c:pt idx="12">
                  <c:v>9.5852459016393574</c:v>
                </c:pt>
                <c:pt idx="13">
                  <c:v>10.591176470588238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32-42C8-AD5B-5F144B3BA4C0}"/>
            </c:ext>
          </c:extLst>
        </c:ser>
        <c:ser>
          <c:idx val="2"/>
          <c:order val="4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Fylker!$V$10:$V$23</c:f>
              <c:numCache>
                <c:formatCode>0.0</c:formatCode>
                <c:ptCount val="14"/>
                <c:pt idx="0">
                  <c:v>9.5293333333333319</c:v>
                </c:pt>
                <c:pt idx="1">
                  <c:v>9.1922330097087368</c:v>
                </c:pt>
                <c:pt idx="2">
                  <c:v>7.2912596401028305</c:v>
                </c:pt>
                <c:pt idx="3">
                  <c:v>8.1084691501746189</c:v>
                </c:pt>
                <c:pt idx="4">
                  <c:v>7.3740740740740716</c:v>
                </c:pt>
                <c:pt idx="5">
                  <c:v>6.0712468193384215</c:v>
                </c:pt>
                <c:pt idx="6">
                  <c:v>9.9073033707865132</c:v>
                </c:pt>
                <c:pt idx="7">
                  <c:v>8.6547332185886408</c:v>
                </c:pt>
                <c:pt idx="8">
                  <c:v>8.158447914239126</c:v>
                </c:pt>
                <c:pt idx="9">
                  <c:v>8.0135282457879153</c:v>
                </c:pt>
                <c:pt idx="10">
                  <c:v>9.5252978918423494</c:v>
                </c:pt>
                <c:pt idx="11">
                  <c:v>9.0874135546334696</c:v>
                </c:pt>
                <c:pt idx="12">
                  <c:v>10.092820069204144</c:v>
                </c:pt>
                <c:pt idx="13">
                  <c:v>10.63673469387755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2-42C8-AD5B-5F144B3BA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6.0781062763620736E-3"/>
              <c:y val="0.476599466156182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104224597904093"/>
          <c:y val="0.20825141486003729"/>
          <c:w val="6.8646078488767845E-2"/>
          <c:h val="0.224585032612210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Kje:</a:t>
            </a:r>
            <a:r>
              <a:rPr lang="nb-NO" sz="2400" baseline="0"/>
              <a:t> middel FETTGRUPPE </a:t>
            </a:r>
            <a:r>
              <a:rPr lang="nb-NO" sz="2400"/>
              <a:t>per FYLKE</a:t>
            </a:r>
          </a:p>
        </c:rich>
      </c:tx>
      <c:layout>
        <c:manualLayout>
          <c:xMode val="edge"/>
          <c:yMode val="edge"/>
          <c:x val="0.15144469120847073"/>
          <c:y val="2.83680832030827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5156442439422E-2"/>
          <c:y val="0.13935541294332429"/>
          <c:w val="0.86749543102123083"/>
          <c:h val="0.66808798466665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Fylker!$U$40:$U$49</c:f>
              <c:numCache>
                <c:formatCode>0.00</c:formatCode>
                <c:ptCount val="10"/>
                <c:pt idx="0">
                  <c:v>4.4905660377358485</c:v>
                </c:pt>
                <c:pt idx="1">
                  <c:v>5.2270270270270256</c:v>
                </c:pt>
                <c:pt idx="2">
                  <c:v>5.4954783436458809</c:v>
                </c:pt>
                <c:pt idx="3">
                  <c:v>4.4705882352941178</c:v>
                </c:pt>
                <c:pt idx="4">
                  <c:v>5.6315789473684204</c:v>
                </c:pt>
                <c:pt idx="5">
                  <c:v>4.3966074313408736</c:v>
                </c:pt>
                <c:pt idx="6">
                  <c:v>3.7368421052631593</c:v>
                </c:pt>
                <c:pt idx="7">
                  <c:v>4.0224971878515188</c:v>
                </c:pt>
                <c:pt idx="8">
                  <c:v>4.6073619631901837</c:v>
                </c:pt>
                <c:pt idx="9">
                  <c:v>4.2153506350082814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F-4290-8B1A-DEA10E25C9B8}"/>
            </c:ext>
          </c:extLst>
        </c:ser>
        <c:ser>
          <c:idx val="2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Fylker!$U$25:$U$38</c:f>
              <c:numCache>
                <c:formatCode>0.00</c:formatCode>
                <c:ptCount val="14"/>
                <c:pt idx="0">
                  <c:v>4.9928571428571438</c:v>
                </c:pt>
                <c:pt idx="1">
                  <c:v>5.1433691756272406</c:v>
                </c:pt>
                <c:pt idx="2">
                  <c:v>5.1921568627450991</c:v>
                </c:pt>
                <c:pt idx="3">
                  <c:v>4.4722609422916095</c:v>
                </c:pt>
                <c:pt idx="4">
                  <c:v>4.05</c:v>
                </c:pt>
                <c:pt idx="5">
                  <c:v>4.4834070796460175</c:v>
                </c:pt>
                <c:pt idx="6">
                  <c:v>4.2645161290322573</c:v>
                </c:pt>
                <c:pt idx="7">
                  <c:v>3.8183783783783793</c:v>
                </c:pt>
                <c:pt idx="8">
                  <c:v>4.4085155350978127</c:v>
                </c:pt>
                <c:pt idx="9">
                  <c:v>4.1456628477905086</c:v>
                </c:pt>
                <c:pt idx="10">
                  <c:v>3.8509513742071872</c:v>
                </c:pt>
                <c:pt idx="11">
                  <c:v>4.1244769874477001</c:v>
                </c:pt>
                <c:pt idx="12">
                  <c:v>3.9754098360655745</c:v>
                </c:pt>
                <c:pt idx="13">
                  <c:v>3.2352941176470593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F-4290-8B1A-DEA10E25C9B8}"/>
            </c:ext>
          </c:extLst>
        </c:ser>
        <c:ser>
          <c:idx val="3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Fylker!$D$10:$D$37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Fylker!$U$10:$U$23</c:f>
              <c:numCache>
                <c:formatCode>0.00</c:formatCode>
                <c:ptCount val="14"/>
                <c:pt idx="0">
                  <c:v>5.32</c:v>
                </c:pt>
                <c:pt idx="1">
                  <c:v>4.6796116504854357</c:v>
                </c:pt>
                <c:pt idx="2">
                  <c:v>5.4714652956298195</c:v>
                </c:pt>
                <c:pt idx="3">
                  <c:v>4.6100116414435393</c:v>
                </c:pt>
                <c:pt idx="4">
                  <c:v>4.3333333333333321</c:v>
                </c:pt>
                <c:pt idx="5">
                  <c:v>4.5674300254452946</c:v>
                </c:pt>
                <c:pt idx="6">
                  <c:v>4.4606741573033695</c:v>
                </c:pt>
                <c:pt idx="7">
                  <c:v>4.0189328743545625</c:v>
                </c:pt>
                <c:pt idx="8">
                  <c:v>4.2652062456303907</c:v>
                </c:pt>
                <c:pt idx="9">
                  <c:v>4.1942517343904848</c:v>
                </c:pt>
                <c:pt idx="10">
                  <c:v>4.3263061411549009</c:v>
                </c:pt>
                <c:pt idx="11">
                  <c:v>4.1701244813278011</c:v>
                </c:pt>
                <c:pt idx="12">
                  <c:v>4.1764705882352944</c:v>
                </c:pt>
                <c:pt idx="13">
                  <c:v>3.5918367346938762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F-4290-8B1A-DEA10E25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1776"/>
        <c:axId val="536552168"/>
      </c:barChart>
      <c:catAx>
        <c:axId val="53655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74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2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2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8758657134193807E-2"/>
              <c:y val="0.229694710909316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1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17735140676694"/>
          <c:y val="0.14340826596113734"/>
          <c:w val="5.601951975939623E-2"/>
          <c:h val="0.14498066736440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5717130806970847"/>
          <c:y val="8.9965045772877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499562525528E-2"/>
          <c:y val="0.15107512533339684"/>
          <c:w val="0.8523798392510612"/>
          <c:h val="0.73013680165303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Regioner!$AH$15:$AH$18</c:f>
              <c:numCache>
                <c:formatCode>0</c:formatCode>
                <c:ptCount val="4"/>
                <c:pt idx="0">
                  <c:v>35.03317535545024</c:v>
                </c:pt>
                <c:pt idx="1">
                  <c:v>24.398148148148149</c:v>
                </c:pt>
                <c:pt idx="2">
                  <c:v>24.592920353982301</c:v>
                </c:pt>
                <c:pt idx="3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1-4383-AD94-E682745D981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Regioner!$AH$10:$AH$13</c:f>
              <c:numCache>
                <c:formatCode>0</c:formatCode>
                <c:ptCount val="4"/>
                <c:pt idx="0">
                  <c:v>32.773399014778327</c:v>
                </c:pt>
                <c:pt idx="1">
                  <c:v>20.909871244635195</c:v>
                </c:pt>
                <c:pt idx="2">
                  <c:v>23.029629629629628</c:v>
                </c:pt>
                <c:pt idx="3">
                  <c:v>24.717948717948719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1-4383-AD94-E682745D9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6570511477415"/>
          <c:y val="0.13943526484715579"/>
          <c:w val="8.5683789526309215E-2"/>
          <c:h val="0.18347338802572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33691198324421E-2"/>
          <c:y val="0.16225757731256041"/>
          <c:w val="0.86383051095378338"/>
          <c:h val="0.74240009374468663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7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3711445921387148E-2"/>
                  <c:y val="-8.4360198118359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DD-4D87-8D09-BCE2E817A37B}"/>
                </c:ext>
              </c:extLst>
            </c:dLbl>
            <c:dLbl>
              <c:idx val="2"/>
              <c:layout>
                <c:manualLayout>
                  <c:x val="-7.295829514272969E-3"/>
                  <c:y val="-6.6283012807282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0-4E28-B844-580B384FDD6E}"/>
                </c:ext>
              </c:extLst>
            </c:dLbl>
            <c:dLbl>
              <c:idx val="3"/>
              <c:layout>
                <c:manualLayout>
                  <c:x val="0"/>
                  <c:y val="4.4188675204854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0-4E28-B844-580B384FDD6E}"/>
                </c:ext>
              </c:extLst>
            </c:dLbl>
            <c:dLbl>
              <c:idx val="4"/>
              <c:layout>
                <c:manualLayout>
                  <c:x val="-4.4686955774922002E-2"/>
                  <c:y val="-6.628301280728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7-47C0-B4CB-0519DA3A6B91}"/>
                </c:ext>
              </c:extLst>
            </c:dLbl>
            <c:dLbl>
              <c:idx val="5"/>
              <c:layout>
                <c:manualLayout>
                  <c:x val="-9.1197868928412119E-3"/>
                  <c:y val="5.2222979787555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C-4674-9765-9FE42770B61E}"/>
                </c:ext>
              </c:extLst>
            </c:dLbl>
            <c:dLbl>
              <c:idx val="6"/>
              <c:layout>
                <c:manualLayout>
                  <c:x val="-2.2799467232103163E-2"/>
                  <c:y val="-6.427443666160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0-4E28-B844-580B384FDD6E}"/>
                </c:ext>
              </c:extLst>
            </c:dLbl>
            <c:dLbl>
              <c:idx val="7"/>
              <c:layout>
                <c:manualLayout>
                  <c:x val="-3.100727543566012E-2"/>
                  <c:y val="5.8248708224581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0-4E28-B844-580B384FDD6E}"/>
                </c:ext>
              </c:extLst>
            </c:dLbl>
            <c:dLbl>
              <c:idx val="8"/>
              <c:layout>
                <c:manualLayout>
                  <c:x val="-1.8239573785682423E-3"/>
                  <c:y val="6.628301280728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0-4E28-B844-580B384FDD6E}"/>
                </c:ext>
              </c:extLst>
            </c:dLbl>
            <c:dLbl>
              <c:idx val="9"/>
              <c:layout>
                <c:manualLayout>
                  <c:x val="-2.9183318057092011E-2"/>
                  <c:y val="-5.6240132078906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D-4BDC-9361-FC6D0496641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År!$I$27:$I$36</c:f>
              <c:numCache>
                <c:formatCode>0.0</c:formatCode>
                <c:ptCount val="10"/>
                <c:pt idx="0">
                  <c:v>7.4145827917857936</c:v>
                </c:pt>
                <c:pt idx="1">
                  <c:v>7.6201301783171491</c:v>
                </c:pt>
                <c:pt idx="2">
                  <c:v>7.5449393870082382</c:v>
                </c:pt>
                <c:pt idx="3">
                  <c:v>7.8118622151563102</c:v>
                </c:pt>
                <c:pt idx="4">
                  <c:v>7.9705364068389244</c:v>
                </c:pt>
                <c:pt idx="5">
                  <c:v>7.8314389453692446</c:v>
                </c:pt>
                <c:pt idx="6">
                  <c:v>8.1279940500766106</c:v>
                </c:pt>
                <c:pt idx="7">
                  <c:v>8.0875546765937631</c:v>
                </c:pt>
                <c:pt idx="8">
                  <c:v>8.0052085116093341</c:v>
                </c:pt>
                <c:pt idx="9">
                  <c:v>8.25646057239463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B-46B9-9787-5980C86F733D}"/>
            </c:ext>
          </c:extLst>
        </c:ser>
        <c:ser>
          <c:idx val="1"/>
          <c:order val="1"/>
          <c:tx>
            <c:strRef>
              <c:f>RNR!$G$25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År!$AT$27:$AT$36</c:f>
              <c:numCache>
                <c:formatCode>0.00</c:formatCode>
                <c:ptCount val="10"/>
                <c:pt idx="0">
                  <c:v>8.25646057239463</c:v>
                </c:pt>
                <c:pt idx="1">
                  <c:v>8.25646057239463</c:v>
                </c:pt>
                <c:pt idx="2">
                  <c:v>8.25646057239463</c:v>
                </c:pt>
                <c:pt idx="3">
                  <c:v>8.25646057239463</c:v>
                </c:pt>
                <c:pt idx="4">
                  <c:v>8.25646057239463</c:v>
                </c:pt>
                <c:pt idx="5">
                  <c:v>8.25646057239463</c:v>
                </c:pt>
                <c:pt idx="6">
                  <c:v>8.25646057239463</c:v>
                </c:pt>
                <c:pt idx="7">
                  <c:v>8.25646057239463</c:v>
                </c:pt>
                <c:pt idx="8">
                  <c:v>8.25646057239463</c:v>
                </c:pt>
                <c:pt idx="9">
                  <c:v>8.25646057239463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7-468D-BBB2-2406BF33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9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3002207993761"/>
          <c:y val="0.59729614019671717"/>
          <c:w val="0.12043648018162594"/>
          <c:h val="7.5842428157280636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26132093344606E-2"/>
          <c:y val="0.1524536049379305"/>
          <c:w val="0.84128328249223161"/>
          <c:h val="0.72040389069013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Regioner!$W$111:$W$114</c:f>
              <c:numCache>
                <c:formatCode>0.00</c:formatCode>
                <c:ptCount val="4"/>
                <c:pt idx="0">
                  <c:v>3.0498599439775895</c:v>
                </c:pt>
                <c:pt idx="1">
                  <c:v>3.4908616187989554</c:v>
                </c:pt>
                <c:pt idx="2">
                  <c:v>4.0639676113360341</c:v>
                </c:pt>
                <c:pt idx="3">
                  <c:v>2.8301486199575367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7C-4CB4-949A-672183919AB7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Regioner!$W$87:$W$90</c:f>
              <c:numCache>
                <c:formatCode>0.00</c:formatCode>
                <c:ptCount val="4"/>
                <c:pt idx="0">
                  <c:v>2.6567840948726897</c:v>
                </c:pt>
                <c:pt idx="1">
                  <c:v>3.0567313345091129</c:v>
                </c:pt>
                <c:pt idx="2">
                  <c:v>4.1451885199774905</c:v>
                </c:pt>
                <c:pt idx="3">
                  <c:v>2.9757174392935992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7C-4CB4-949A-672183919AB7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Regioner!$W$63:$W$66</c:f>
              <c:numCache>
                <c:formatCode>0.00</c:formatCode>
                <c:ptCount val="4"/>
                <c:pt idx="0">
                  <c:v>4.088122605363985</c:v>
                </c:pt>
                <c:pt idx="1">
                  <c:v>3.8441860465116258</c:v>
                </c:pt>
                <c:pt idx="2">
                  <c:v>3.4610630407911001</c:v>
                </c:pt>
                <c:pt idx="3">
                  <c:v>3.281024819855884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7C-4CB4-949A-672183919AB7}"/>
            </c:ext>
          </c:extLst>
        </c:ser>
        <c:ser>
          <c:idx val="9"/>
          <c:order val="3"/>
          <c:tx>
            <c:strRef>
              <c:f>Regioner!$B$39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Regioner!$W$38:$W$41</c:f>
              <c:numCache>
                <c:formatCode>0.00</c:formatCode>
                <c:ptCount val="4"/>
                <c:pt idx="0">
                  <c:v>4.5013353681800847</c:v>
                </c:pt>
                <c:pt idx="1">
                  <c:v>4.1162103604490845</c:v>
                </c:pt>
                <c:pt idx="2">
                  <c:v>3.8890887290167857</c:v>
                </c:pt>
                <c:pt idx="3">
                  <c:v>4.0655358519660751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7C-4CB4-949A-672183919AB7}"/>
            </c:ext>
          </c:extLst>
        </c:ser>
        <c:ser>
          <c:idx val="1"/>
          <c:order val="4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0.00</c:formatCode>
                <c:ptCount val="4"/>
                <c:pt idx="0">
                  <c:v>4.7280844155844148</c:v>
                </c:pt>
                <c:pt idx="1">
                  <c:v>4.3049335863377607</c:v>
                </c:pt>
                <c:pt idx="2">
                  <c:v>4.045340050377833</c:v>
                </c:pt>
                <c:pt idx="3">
                  <c:v>4.0316091954023001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7C-4CB4-949A-672183919AB7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0.00</c:formatCode>
                <c:ptCount val="4"/>
                <c:pt idx="0">
                  <c:v>4.8618668269953398</c:v>
                </c:pt>
                <c:pt idx="1">
                  <c:v>4.235837438423645</c:v>
                </c:pt>
                <c:pt idx="2">
                  <c:v>4.2405918301704739</c:v>
                </c:pt>
                <c:pt idx="3">
                  <c:v>4.1592323651452272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7C-4CB4-949A-672183919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51582126561944"/>
          <c:y val="5.3021388087317059E-2"/>
          <c:w val="8.7670289803645621E-2"/>
          <c:h val="0.31453372529070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3531961267432"/>
          <c:y val="0.15256664643813658"/>
          <c:w val="0.83427420458209256"/>
          <c:h val="0.724403923555527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Regioner!$W$15:$W$18</c:f>
              <c:numCache>
                <c:formatCode>0.00</c:formatCode>
                <c:ptCount val="4"/>
                <c:pt idx="0">
                  <c:v>4.7280844155844148</c:v>
                </c:pt>
                <c:pt idx="1">
                  <c:v>4.3049335863377607</c:v>
                </c:pt>
                <c:pt idx="2">
                  <c:v>4.045340050377833</c:v>
                </c:pt>
                <c:pt idx="3">
                  <c:v>4.0316091954023001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E-4E1C-B978-4FC9EAD67A9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Regioner!$W$10:$W$13</c:f>
              <c:numCache>
                <c:formatCode>0.00</c:formatCode>
                <c:ptCount val="4"/>
                <c:pt idx="0">
                  <c:v>4.8618668269953398</c:v>
                </c:pt>
                <c:pt idx="1">
                  <c:v>4.235837438423645</c:v>
                </c:pt>
                <c:pt idx="2">
                  <c:v>4.2405918301704739</c:v>
                </c:pt>
                <c:pt idx="3">
                  <c:v>4.1592323651452272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E-4E1C-B978-4FC9EAD6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18760463167612"/>
          <c:y val="0.12608849830767133"/>
          <c:w val="8.8392972921469665E-2"/>
          <c:h val="0.125972710735646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middel</a:t>
            </a:r>
            <a:r>
              <a:rPr lang="nb-NO" sz="2400" baseline="0"/>
              <a:t> KLASSE i </a:t>
            </a:r>
            <a:r>
              <a:rPr lang="nb-NO" sz="2400"/>
              <a:t>regionene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8561612270799"/>
          <c:y val="0.16080809016519995"/>
          <c:w val="0.79870067694422797"/>
          <c:h val="0.7204038906901343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Regioner!$P$111:$P$114</c:f>
              <c:numCache>
                <c:formatCode>0.00</c:formatCode>
                <c:ptCount val="4"/>
                <c:pt idx="0">
                  <c:v>3.7731092436974785</c:v>
                </c:pt>
                <c:pt idx="1">
                  <c:v>3.646332779492047</c:v>
                </c:pt>
                <c:pt idx="2">
                  <c:v>3.8773279352226719</c:v>
                </c:pt>
                <c:pt idx="3">
                  <c:v>3.7961783439490446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6-4132-BA03-5D3F4941BD52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Regioner!$P$87:$P$90</c:f>
              <c:numCache>
                <c:formatCode>0.00</c:formatCode>
                <c:ptCount val="4"/>
                <c:pt idx="0">
                  <c:v>4.6630624346006284</c:v>
                </c:pt>
                <c:pt idx="1">
                  <c:v>3.4808935920047048</c:v>
                </c:pt>
                <c:pt idx="2">
                  <c:v>4.1631963984243114</c:v>
                </c:pt>
                <c:pt idx="3">
                  <c:v>4.0183958793230303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6-4132-BA03-5D3F4941BD52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Regioner!$P$63:$P$66</c:f>
              <c:numCache>
                <c:formatCode>0.00</c:formatCode>
                <c:ptCount val="4"/>
                <c:pt idx="0">
                  <c:v>5.3471853816681403</c:v>
                </c:pt>
                <c:pt idx="1">
                  <c:v>4.6177325581395321</c:v>
                </c:pt>
                <c:pt idx="2">
                  <c:v>4.6810877626699616</c:v>
                </c:pt>
                <c:pt idx="3">
                  <c:v>4.8118494795836684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76-4132-BA03-5D3F4941BD52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Regioner!$P$38:$P$41</c:f>
              <c:numCache>
                <c:formatCode>0.00</c:formatCode>
                <c:ptCount val="4"/>
                <c:pt idx="0">
                  <c:v>5.5401246343634751</c:v>
                </c:pt>
                <c:pt idx="1">
                  <c:v>5.0813472523143588</c:v>
                </c:pt>
                <c:pt idx="2">
                  <c:v>4.8555155875299763</c:v>
                </c:pt>
                <c:pt idx="3">
                  <c:v>4.9159599074787987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76-4132-BA03-5D3F4941BD52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Regioner!$P$15:$P$18</c:f>
              <c:numCache>
                <c:formatCode>0.00</c:formatCode>
                <c:ptCount val="4"/>
                <c:pt idx="0">
                  <c:v>5.5435606060606064</c:v>
                </c:pt>
                <c:pt idx="1">
                  <c:v>5.3351043643263756</c:v>
                </c:pt>
                <c:pt idx="2">
                  <c:v>4.8290752069089589</c:v>
                </c:pt>
                <c:pt idx="3">
                  <c:v>5.1714559386973189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76-4132-BA03-5D3F4941BD52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0.00</c:formatCode>
                <c:ptCount val="4"/>
                <c:pt idx="0">
                  <c:v>5.678941830753045</c:v>
                </c:pt>
                <c:pt idx="1">
                  <c:v>5.4821428571428559</c:v>
                </c:pt>
                <c:pt idx="2">
                  <c:v>5.2643936957220951</c:v>
                </c:pt>
                <c:pt idx="3">
                  <c:v>5.6706431535269717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76-4132-BA03-5D3F4941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20859264581247"/>
          <c:y val="1.7216688237245856E-2"/>
          <c:w val="9.3427331396269894E-2"/>
          <c:h val="0.29207073145664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250264952938"/>
          <c:y val="0.16864489548449316"/>
          <c:w val="0.83418448554858282"/>
          <c:h val="0.71219501632418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Regioner!$P$15:$P$18</c:f>
              <c:numCache>
                <c:formatCode>0.00</c:formatCode>
                <c:ptCount val="4"/>
                <c:pt idx="0">
                  <c:v>5.5435606060606064</c:v>
                </c:pt>
                <c:pt idx="1">
                  <c:v>5.3351043643263756</c:v>
                </c:pt>
                <c:pt idx="2">
                  <c:v>4.8290752069089589</c:v>
                </c:pt>
                <c:pt idx="3">
                  <c:v>5.1714559386973189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7-4221-BA16-F420702C318C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0.00</c:formatCode>
                <c:ptCount val="4"/>
                <c:pt idx="0">
                  <c:v>5.678941830753045</c:v>
                </c:pt>
                <c:pt idx="1">
                  <c:v>5.4821428571428559</c:v>
                </c:pt>
                <c:pt idx="2">
                  <c:v>5.2643936957220951</c:v>
                </c:pt>
                <c:pt idx="3">
                  <c:v>5.6706431535269717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7-4221-BA16-F420702C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41734898887214"/>
          <c:y val="0.13013358619499435"/>
          <c:w val="9.3002622273635024E-2"/>
          <c:h val="0.169618658501665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7543731501349E-2"/>
          <c:y val="0.16080809016519995"/>
          <c:w val="0.84887189481561864"/>
          <c:h val="0.680591577062804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Regioner!$Z$111:$Z$114</c:f>
              <c:numCache>
                <c:formatCode>0.00</c:formatCode>
                <c:ptCount val="4"/>
                <c:pt idx="0">
                  <c:v>4.8463305322128818</c:v>
                </c:pt>
                <c:pt idx="1">
                  <c:v>5.0382625207690515</c:v>
                </c:pt>
                <c:pt idx="2">
                  <c:v>4.1316599190283423</c:v>
                </c:pt>
                <c:pt idx="3">
                  <c:v>5.8154989384288784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F-42B2-9669-915D7E742CA6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Regioner!$Z$95:$Z$98</c:f>
              <c:numCache>
                <c:formatCode>0.00</c:formatCode>
                <c:ptCount val="4"/>
                <c:pt idx="0">
                  <c:v>5.9714827455441766</c:v>
                </c:pt>
                <c:pt idx="1">
                  <c:v>5.8142346798571012</c:v>
                </c:pt>
                <c:pt idx="2">
                  <c:v>4.4013750592697969</c:v>
                </c:pt>
                <c:pt idx="3">
                  <c:v>6.6899861878452977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F-42B2-9669-915D7E742CA6}"/>
            </c:ext>
          </c:extLst>
        </c:ser>
        <c:ser>
          <c:idx val="0"/>
          <c:order val="2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Regioner!$Z$87:$Z$90</c:f>
              <c:numCache>
                <c:formatCode>0.00</c:formatCode>
                <c:ptCount val="4"/>
                <c:pt idx="0">
                  <c:v>5.5826299267527002</c:v>
                </c:pt>
                <c:pt idx="1">
                  <c:v>5.7248677248677264</c:v>
                </c:pt>
                <c:pt idx="2">
                  <c:v>4.5546426561620734</c:v>
                </c:pt>
                <c:pt idx="3">
                  <c:v>7.0413539367181777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F-42B2-9669-915D7E742CA6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Regioner!$Z$63:$Z$66</c:f>
              <c:numCache>
                <c:formatCode>0.00</c:formatCode>
                <c:ptCount val="4"/>
                <c:pt idx="0">
                  <c:v>6.5159740642499315</c:v>
                </c:pt>
                <c:pt idx="1">
                  <c:v>7.1741860465116316</c:v>
                </c:pt>
                <c:pt idx="2">
                  <c:v>6.3001236093943191</c:v>
                </c:pt>
                <c:pt idx="3">
                  <c:v>7.8602081665332255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F-42B2-9669-915D7E742CA6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Regioner!$Z$38:$Z$41</c:f>
              <c:numCache>
                <c:formatCode>0.00</c:formatCode>
                <c:ptCount val="4"/>
                <c:pt idx="0">
                  <c:v>7.5588617575989057</c:v>
                </c:pt>
                <c:pt idx="1">
                  <c:v>7.5383691156194574</c:v>
                </c:pt>
                <c:pt idx="2">
                  <c:v>7.5088159472421996</c:v>
                </c:pt>
                <c:pt idx="3">
                  <c:v>9.5037779491133563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3F-42B2-9669-915D7E742CA6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0.00</c:formatCode>
                <c:ptCount val="4"/>
                <c:pt idx="0">
                  <c:v>7.7397997835497936</c:v>
                </c:pt>
                <c:pt idx="1">
                  <c:v>7.8431688804554067</c:v>
                </c:pt>
                <c:pt idx="2">
                  <c:v>8.0759625764663401</c:v>
                </c:pt>
                <c:pt idx="3">
                  <c:v>9.2596264367815984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F-42B2-9669-915D7E742CA6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0.00</c:formatCode>
                <c:ptCount val="4"/>
                <c:pt idx="0">
                  <c:v>7.7235983766722018</c:v>
                </c:pt>
                <c:pt idx="1">
                  <c:v>8.2176313628900086</c:v>
                </c:pt>
                <c:pt idx="2">
                  <c:v>8.544033451270499</c:v>
                </c:pt>
                <c:pt idx="3">
                  <c:v>9.7296161825726166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3F-42B2-9669-915D7E74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0230626523344"/>
          <c:y val="0.1165363242820327"/>
          <c:w val="0.10232731522199071"/>
          <c:h val="0.275450096527016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03631618188399E-2"/>
          <c:y val="0.17228228294972228"/>
          <c:w val="0.84200579702351852"/>
          <c:h val="0.70892956623102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0.00</c:formatCode>
                <c:ptCount val="4"/>
                <c:pt idx="0">
                  <c:v>7.7397997835497936</c:v>
                </c:pt>
                <c:pt idx="1">
                  <c:v>7.8431688804554067</c:v>
                </c:pt>
                <c:pt idx="2">
                  <c:v>8.0759625764663401</c:v>
                </c:pt>
                <c:pt idx="3">
                  <c:v>9.2596264367815984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2-4077-929E-3AB4D136502B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0.00</c:formatCode>
                <c:ptCount val="4"/>
                <c:pt idx="0">
                  <c:v>7.7235983766722018</c:v>
                </c:pt>
                <c:pt idx="1">
                  <c:v>8.2176313628900086</c:v>
                </c:pt>
                <c:pt idx="2">
                  <c:v>8.544033451270499</c:v>
                </c:pt>
                <c:pt idx="3">
                  <c:v>9.7296161825726166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2-4077-929E-3AB4D1365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433923980154294E-2"/>
              <c:y val="0.422417218560996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83206660816957"/>
          <c:y val="0.20158648500818824"/>
          <c:w val="7.5519134116939182E-2"/>
          <c:h val="0.165266715346484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80832264022701"/>
          <c:h val="0.6898959131212570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Regioner!$I$111:$I$114</c:f>
              <c:numCache>
                <c:formatCode>0.0</c:formatCode>
                <c:ptCount val="4"/>
                <c:pt idx="0">
                  <c:v>20.201909334628635</c:v>
                </c:pt>
                <c:pt idx="1">
                  <c:v>49.569372180135069</c:v>
                </c:pt>
                <c:pt idx="2">
                  <c:v>23.832120538424903</c:v>
                </c:pt>
                <c:pt idx="3">
                  <c:v>6.3965979468113945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6-4BF1-9427-3ECA50744A81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Regioner!$I$95:$I$98</c:f>
              <c:numCache>
                <c:formatCode>0.0</c:formatCode>
                <c:ptCount val="4"/>
                <c:pt idx="0">
                  <c:v>28.182495024555077</c:v>
                </c:pt>
                <c:pt idx="1">
                  <c:v>37.867073292957073</c:v>
                </c:pt>
                <c:pt idx="2">
                  <c:v>16.613153787781179</c:v>
                </c:pt>
                <c:pt idx="3">
                  <c:v>17.337277894706691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6-4BF1-9427-3ECA50744A81}"/>
            </c:ext>
          </c:extLst>
        </c:ser>
        <c:ser>
          <c:idx val="0"/>
          <c:order val="2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Regioner!$I$87:$I$90</c:f>
              <c:numCache>
                <c:formatCode>0.0</c:formatCode>
                <c:ptCount val="4"/>
                <c:pt idx="0">
                  <c:v>30.116927152916009</c:v>
                </c:pt>
                <c:pt idx="1">
                  <c:v>36.647461058779712</c:v>
                </c:pt>
                <c:pt idx="2">
                  <c:v>15.229507641473583</c:v>
                </c:pt>
                <c:pt idx="3">
                  <c:v>18.006104146830694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6-4BF1-9427-3ECA50744A81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Regioner!$I$63:$I$66</c:f>
              <c:numCache>
                <c:formatCode>0.0</c:formatCode>
                <c:ptCount val="4"/>
                <c:pt idx="0">
                  <c:v>35.831357441643</c:v>
                </c:pt>
                <c:pt idx="1">
                  <c:v>39.997342067774035</c:v>
                </c:pt>
                <c:pt idx="2">
                  <c:v>8.2603347373914389</c:v>
                </c:pt>
                <c:pt idx="3">
                  <c:v>15.91096575319153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6-4BF1-9427-3ECA50744A81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Regioner!$I$38:$I$41</c:f>
              <c:numCache>
                <c:formatCode>0.0</c:formatCode>
                <c:ptCount val="4"/>
                <c:pt idx="0">
                  <c:v>40.319784622247809</c:v>
                </c:pt>
                <c:pt idx="1">
                  <c:v>25.963192145110487</c:v>
                </c:pt>
                <c:pt idx="2">
                  <c:v>16.993037913886848</c:v>
                </c:pt>
                <c:pt idx="3">
                  <c:v>16.723985318754849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46-4BF1-9427-3ECA50744A81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Regioner!$I$15:$I$18</c:f>
              <c:numCache>
                <c:formatCode>0.0</c:formatCode>
                <c:ptCount val="4"/>
                <c:pt idx="0">
                  <c:v>40.771988686127024</c:v>
                </c:pt>
                <c:pt idx="1">
                  <c:v>29.455906467422025</c:v>
                </c:pt>
                <c:pt idx="2">
                  <c:v>15.993851341865501</c:v>
                </c:pt>
                <c:pt idx="3">
                  <c:v>13.778253504585461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46-4BF1-9427-3ECA50744A81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489509911925726E-3"/>
                  <c:y val="-7.6534785662719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7-4C03-A721-3564894AA0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37.577727643361513</c:v>
                </c:pt>
                <c:pt idx="1">
                  <c:v>29.278393488538793</c:v>
                </c:pt>
                <c:pt idx="2">
                  <c:v>19.42571310519325</c:v>
                </c:pt>
                <c:pt idx="3">
                  <c:v>13.718165762906436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46-4BF1-9427-3ECA5074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94593805704874"/>
          <c:y val="0.15224697303859228"/>
          <c:w val="8.5128484933181814E-2"/>
          <c:h val="0.35426690292365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093048490977E-2"/>
          <c:y val="3.25258615170061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01599762587299E-2"/>
          <c:y val="0.16413623322577087"/>
          <c:w val="0.86119692092775413"/>
          <c:h val="0.694411046426812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Regioner!$I$15:$I$18</c:f>
              <c:numCache>
                <c:formatCode>0.0</c:formatCode>
                <c:ptCount val="4"/>
                <c:pt idx="0">
                  <c:v>40.771988686127024</c:v>
                </c:pt>
                <c:pt idx="1">
                  <c:v>29.455906467422025</c:v>
                </c:pt>
                <c:pt idx="2">
                  <c:v>15.993851341865501</c:v>
                </c:pt>
                <c:pt idx="3">
                  <c:v>13.778253504585461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4-4179-ADC3-9B60164C16B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37.577727643361513</c:v>
                </c:pt>
                <c:pt idx="1">
                  <c:v>29.278393488538793</c:v>
                </c:pt>
                <c:pt idx="2">
                  <c:v>19.42571310519325</c:v>
                </c:pt>
                <c:pt idx="3">
                  <c:v>13.718165762906436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4-4179-ADC3-9B60164C1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99678718819876"/>
          <c:y val="0.19108728972496453"/>
          <c:w val="9.6145556332126389E-2"/>
          <c:h val="0.1473215594060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32761333800369E-2"/>
          <c:y val="0.16635948708528503"/>
          <c:w val="0.86511663602130229"/>
          <c:h val="0.692187653943164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Regioner!$G$111:$G$114</c:f>
              <c:numCache>
                <c:formatCode>#,##0</c:formatCode>
                <c:ptCount val="4"/>
                <c:pt idx="0">
                  <c:v>1785</c:v>
                </c:pt>
                <c:pt idx="1">
                  <c:v>4213</c:v>
                </c:pt>
                <c:pt idx="2">
                  <c:v>2470</c:v>
                </c:pt>
                <c:pt idx="3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6-44E3-94D0-C540AC760006}"/>
            </c:ext>
          </c:extLst>
        </c:ser>
        <c:ser>
          <c:idx val="4"/>
          <c:order val="1"/>
          <c:tx>
            <c:strRef>
              <c:f>Regioner!$B$95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Regioner!$G$95:$G$98</c:f>
              <c:numCache>
                <c:formatCode>#,##0</c:formatCode>
                <c:ptCount val="4"/>
                <c:pt idx="0">
                  <c:v>2637</c:v>
                </c:pt>
                <c:pt idx="1">
                  <c:v>3639</c:v>
                </c:pt>
                <c:pt idx="2">
                  <c:v>2109</c:v>
                </c:pt>
                <c:pt idx="3">
                  <c:v>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6-44E3-94D0-C540AC760006}"/>
            </c:ext>
          </c:extLst>
        </c:ser>
        <c:ser>
          <c:idx val="0"/>
          <c:order val="2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#,##0</c:formatCode>
                <c:ptCount val="4"/>
                <c:pt idx="0">
                  <c:v>1359</c:v>
                </c:pt>
                <c:pt idx="1">
                  <c:v>2915</c:v>
                </c:pt>
                <c:pt idx="2">
                  <c:v>3520</c:v>
                </c:pt>
                <c:pt idx="3">
                  <c:v>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6-44E3-94D0-C540AC760006}"/>
            </c:ext>
          </c:extLst>
        </c:ser>
        <c:ser>
          <c:idx val="5"/>
          <c:order val="3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Regioner!$G$63:$G$66</c:f>
              <c:numCache>
                <c:formatCode>#,##0</c:formatCode>
                <c:ptCount val="4"/>
                <c:pt idx="0">
                  <c:v>3393</c:v>
                </c:pt>
                <c:pt idx="1">
                  <c:v>3440</c:v>
                </c:pt>
                <c:pt idx="2">
                  <c:v>809</c:v>
                </c:pt>
                <c:pt idx="3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6-44E3-94D0-C540AC760006}"/>
            </c:ext>
          </c:extLst>
        </c:ser>
        <c:ser>
          <c:idx val="9"/>
          <c:order val="4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Regioner!$G$38:$G$41</c:f>
              <c:numCache>
                <c:formatCode>#,##0</c:formatCode>
                <c:ptCount val="4"/>
                <c:pt idx="0">
                  <c:v>7863</c:v>
                </c:pt>
                <c:pt idx="1">
                  <c:v>5077</c:v>
                </c:pt>
                <c:pt idx="2">
                  <c:v>3336</c:v>
                </c:pt>
                <c:pt idx="3">
                  <c:v>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6-44E3-94D0-C540AC760006}"/>
            </c:ext>
          </c:extLst>
        </c:ser>
        <c:ser>
          <c:idx val="1"/>
          <c:order val="5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Regioner!$G$15:$G$18</c:f>
              <c:numCache>
                <c:formatCode>#,##0</c:formatCode>
                <c:ptCount val="4"/>
                <c:pt idx="0">
                  <c:v>7392</c:v>
                </c:pt>
                <c:pt idx="1">
                  <c:v>5270</c:v>
                </c:pt>
                <c:pt idx="2">
                  <c:v>2779</c:v>
                </c:pt>
                <c:pt idx="3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6-44E3-94D0-C540AC760006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946953584758899E-2"/>
                  <c:y val="-2.7500000902231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4-4E13-85D8-5103CA6B9883}"/>
                </c:ext>
              </c:extLst>
            </c:dLbl>
            <c:dLbl>
              <c:idx val="1"/>
              <c:layout>
                <c:manualLayout>
                  <c:x val="-6.4833004389500699E-3"/>
                  <c:y val="-0.11916667057633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4-4E13-85D8-5103CA6B98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6653</c:v>
                </c:pt>
                <c:pt idx="1">
                  <c:v>4872</c:v>
                </c:pt>
                <c:pt idx="2">
                  <c:v>3109</c:v>
                </c:pt>
                <c:pt idx="3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6-44E3-94D0-C540AC760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23967257224917"/>
          <c:y val="0.17023944128082155"/>
          <c:w val="7.8834793931275196E-2"/>
          <c:h val="0.33627448609824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17488374619502E-2"/>
          <c:y val="0.15212380267282269"/>
          <c:w val="0.8376917862886657"/>
          <c:h val="0.721817338883935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211</c:v>
                </c:pt>
                <c:pt idx="1">
                  <c:v>216</c:v>
                </c:pt>
                <c:pt idx="2">
                  <c:v>113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4-4A1B-94B7-C91179A82C43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203</c:v>
                </c:pt>
                <c:pt idx="1">
                  <c:v>233</c:v>
                </c:pt>
                <c:pt idx="2">
                  <c:v>135</c:v>
                </c:pt>
                <c:pt idx="3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4-4A1B-94B7-C91179A8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3508474561423"/>
          <c:y val="0.21667416563185507"/>
          <c:w val="0.10487831050239757"/>
          <c:h val="0.163392847094483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0268294263002"/>
          <c:y val="0.15695203957384576"/>
          <c:w val="0.87960306516246645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456920795024146E-2"/>
                  <c:y val="5.0140848406843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7-4CEB-B42C-C89BB2F54525}"/>
                </c:ext>
              </c:extLst>
            </c:dLbl>
            <c:dLbl>
              <c:idx val="3"/>
              <c:layout>
                <c:manualLayout>
                  <c:x val="-2.5141242145630151E-2"/>
                  <c:y val="7.3122070593313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BE-4BC2-AD93-A1FB37B1FD47}"/>
                </c:ext>
              </c:extLst>
            </c:dLbl>
            <c:dLbl>
              <c:idx val="4"/>
              <c:layout>
                <c:manualLayout>
                  <c:x val="-2.8283897413833917E-2"/>
                  <c:y val="-5.0140848406843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E-4BC2-AD93-A1FB37B1FD47}"/>
                </c:ext>
              </c:extLst>
            </c:dLbl>
            <c:dLbl>
              <c:idx val="6"/>
              <c:layout>
                <c:manualLayout>
                  <c:x val="-3.1426552682037687E-2"/>
                  <c:y val="-4.8051646389891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E-4BC2-AD93-A1FB37B1FD47}"/>
                </c:ext>
              </c:extLst>
            </c:dLbl>
            <c:dLbl>
              <c:idx val="7"/>
              <c:layout>
                <c:manualLayout>
                  <c:x val="-1.9903483365290537E-2"/>
                  <c:y val="5.4319252440747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E-4BC2-AD93-A1FB37B1FD47}"/>
                </c:ext>
              </c:extLst>
            </c:dLbl>
            <c:dLbl>
              <c:idx val="8"/>
              <c:layout>
                <c:manualLayout>
                  <c:x val="-2.095103512135846E-3"/>
                  <c:y val="5.2230050423795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E-4BC2-AD93-A1FB37B1FD47}"/>
                </c:ext>
              </c:extLst>
            </c:dLbl>
            <c:dLbl>
              <c:idx val="9"/>
              <c:layout>
                <c:manualLayout>
                  <c:x val="-3.3521656194173612E-2"/>
                  <c:y val="-5.8497656474650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E-4BC2-AD93-A1FB37B1FD47}"/>
                </c:ext>
              </c:extLst>
            </c:dLbl>
            <c:dLbl>
              <c:idx val="11"/>
              <c:layout>
                <c:manualLayout>
                  <c:x val="-2.5141242145630151E-2"/>
                  <c:y val="-5.43192524407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E-4BC2-AD93-A1FB37B1FD47}"/>
                </c:ext>
              </c:extLst>
            </c:dLbl>
            <c:dLbl>
              <c:idx val="16"/>
              <c:layout>
                <c:manualLayout>
                  <c:x val="-4.0854518486649068E-2"/>
                  <c:y val="-4.178404033903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E-4BC2-AD93-A1FB37B1FD47}"/>
                </c:ext>
              </c:extLst>
            </c:dLbl>
            <c:dLbl>
              <c:idx val="17"/>
              <c:layout>
                <c:manualLayout>
                  <c:x val="-9.4279658046113064E-3"/>
                  <c:y val="5.43192524407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BE-4BC2-AD93-A1FB37B1FD47}"/>
                </c:ext>
              </c:extLst>
            </c:dLbl>
            <c:dLbl>
              <c:idx val="18"/>
              <c:layout>
                <c:manualLayout>
                  <c:x val="-2.7236345657766073E-2"/>
                  <c:y val="-3.7605636305132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E-4BC2-AD93-A1FB37B1FD47}"/>
                </c:ext>
              </c:extLst>
            </c:dLbl>
            <c:dLbl>
              <c:idx val="19"/>
              <c:layout>
                <c:manualLayout>
                  <c:x val="-1.7808379853154612E-2"/>
                  <c:y val="4.5962444372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D-4254-9DB9-289554613705}"/>
                </c:ext>
              </c:extLst>
            </c:dLbl>
            <c:dLbl>
              <c:idx val="20"/>
              <c:layout>
                <c:manualLayout>
                  <c:x val="-2.7236345657765997E-2"/>
                  <c:y val="-4.8051646389891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8-404A-8127-5D8D1AFC5329}"/>
                </c:ext>
              </c:extLst>
            </c:dLbl>
            <c:dLbl>
              <c:idx val="21"/>
              <c:layout>
                <c:manualLayout>
                  <c:x val="-2.3046138633494303E-2"/>
                  <c:y val="5.4319252440747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D-4254-9DB9-289554613705}"/>
                </c:ext>
              </c:extLst>
            </c:dLbl>
            <c:dLbl>
              <c:idx val="22"/>
              <c:layout>
                <c:manualLayout>
                  <c:x val="-2.9331449169901842E-2"/>
                  <c:y val="-3.9694838322084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8-404A-8127-5D8D1AFC5329}"/>
                </c:ext>
              </c:extLst>
            </c:dLbl>
            <c:dLbl>
              <c:idx val="23"/>
              <c:layout>
                <c:manualLayout>
                  <c:x val="-2.8283897413833917E-2"/>
                  <c:y val="5.431925244074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D-4254-9DB9-289554613705}"/>
                </c:ext>
              </c:extLst>
            </c:dLbl>
            <c:dLbl>
              <c:idx val="24"/>
              <c:layout>
                <c:manualLayout>
                  <c:x val="-2.5141242145630151E-2"/>
                  <c:y val="-5.8497656474650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BE-4BC2-AD93-A1FB37B1FD47}"/>
                </c:ext>
              </c:extLst>
            </c:dLbl>
            <c:dLbl>
              <c:idx val="25"/>
              <c:layout>
                <c:manualLayout>
                  <c:x val="-2.409369038956238E-2"/>
                  <c:y val="5.8497656474650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D-4254-9DB9-289554613705}"/>
                </c:ext>
              </c:extLst>
            </c:dLbl>
            <c:dLbl>
              <c:idx val="26"/>
              <c:layout>
                <c:manualLayout>
                  <c:x val="-2.5141242145630304E-2"/>
                  <c:y val="-4.8051646389891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BE-4BC2-AD93-A1FB37B1FD47}"/>
                </c:ext>
              </c:extLst>
            </c:dLbl>
            <c:dLbl>
              <c:idx val="27"/>
              <c:layout>
                <c:manualLayout>
                  <c:x val="-1.2570621072815076E-2"/>
                  <c:y val="6.4765262525506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BE-4BC2-AD93-A1FB37B1FD47}"/>
                </c:ext>
              </c:extLst>
            </c:dLbl>
            <c:dLbl>
              <c:idx val="28"/>
              <c:layout>
                <c:manualLayout>
                  <c:x val="-1.3618172828883151E-2"/>
                  <c:y val="-4.596244437293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BE-4BC2-AD93-A1FB37B1F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År!$P$8:$P$36</c:f>
              <c:numCache>
                <c:formatCode>0.00</c:formatCode>
                <c:ptCount val="29"/>
                <c:pt idx="0">
                  <c:v>5.1410901467505248</c:v>
                </c:pt>
                <c:pt idx="1">
                  <c:v>4.7844121820761938</c:v>
                </c:pt>
                <c:pt idx="2">
                  <c:v>4.6096337310561744</c:v>
                </c:pt>
                <c:pt idx="3">
                  <c:v>3.7226902755961726</c:v>
                </c:pt>
                <c:pt idx="4">
                  <c:v>3.7433717418055719</c:v>
                </c:pt>
                <c:pt idx="5">
                  <c:v>3.6339205058717257</c:v>
                </c:pt>
                <c:pt idx="6">
                  <c:v>3.8743989008472632</c:v>
                </c:pt>
                <c:pt idx="7">
                  <c:v>3.839553886925795</c:v>
                </c:pt>
                <c:pt idx="8">
                  <c:v>3.9835248652496702</c:v>
                </c:pt>
                <c:pt idx="9">
                  <c:v>4.0839066082968509</c:v>
                </c:pt>
                <c:pt idx="10">
                  <c:v>4.0478468899521536</c:v>
                </c:pt>
                <c:pt idx="11">
                  <c:v>4.3172730252376255</c:v>
                </c:pt>
                <c:pt idx="12">
                  <c:v>4.3748319440709889</c:v>
                </c:pt>
                <c:pt idx="13">
                  <c:v>4.5143807148794677</c:v>
                </c:pt>
                <c:pt idx="14">
                  <c:v>4.8165962420210384</c:v>
                </c:pt>
                <c:pt idx="15">
                  <c:v>4.4734753550543029</c:v>
                </c:pt>
                <c:pt idx="16">
                  <c:v>4.9291418288156557</c:v>
                </c:pt>
                <c:pt idx="17">
                  <c:v>4.903841907705897</c:v>
                </c:pt>
                <c:pt idx="18">
                  <c:v>4.9017467248908284</c:v>
                </c:pt>
                <c:pt idx="19">
                  <c:v>4.9407330387314783</c:v>
                </c:pt>
                <c:pt idx="20">
                  <c:v>5.1492982575089838</c:v>
                </c:pt>
                <c:pt idx="21">
                  <c:v>4.9944533394327539</c:v>
                </c:pt>
                <c:pt idx="22">
                  <c:v>5.2098569157392687</c:v>
                </c:pt>
                <c:pt idx="23">
                  <c:v>5.079423171464466</c:v>
                </c:pt>
                <c:pt idx="24">
                  <c:v>5.1764048709641388</c:v>
                </c:pt>
                <c:pt idx="25">
                  <c:v>5.1275500681526403</c:v>
                </c:pt>
                <c:pt idx="26">
                  <c:v>5.2301651931130788</c:v>
                </c:pt>
                <c:pt idx="27">
                  <c:v>5.3232928290261841</c:v>
                </c:pt>
                <c:pt idx="28">
                  <c:v>5.5422654268808085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9-4724-BE5B-27296A785B25}"/>
            </c:ext>
          </c:extLst>
        </c:ser>
        <c:ser>
          <c:idx val="0"/>
          <c:order val="1"/>
          <c:tx>
            <c:strRef>
              <c:f>RNR!$G$26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82550"/>
          </c:spPr>
          <c:marker>
            <c:symbol val="none"/>
          </c:marker>
          <c:val>
            <c:numRef>
              <c:f>År!$AU$8:$AU$36</c:f>
              <c:numCache>
                <c:formatCode>0.00</c:formatCode>
                <c:ptCount val="29"/>
                <c:pt idx="0">
                  <c:v>5.5422654268808085</c:v>
                </c:pt>
                <c:pt idx="1">
                  <c:v>5.5422654268808085</c:v>
                </c:pt>
                <c:pt idx="2">
                  <c:v>5.5422654268808085</c:v>
                </c:pt>
                <c:pt idx="3">
                  <c:v>5.5422654268808085</c:v>
                </c:pt>
                <c:pt idx="4">
                  <c:v>5.5422654268808085</c:v>
                </c:pt>
                <c:pt idx="5">
                  <c:v>5.5422654268808085</c:v>
                </c:pt>
                <c:pt idx="6">
                  <c:v>5.5422654268808085</c:v>
                </c:pt>
                <c:pt idx="7">
                  <c:v>5.5422654268808085</c:v>
                </c:pt>
                <c:pt idx="8">
                  <c:v>5.5422654268808085</c:v>
                </c:pt>
                <c:pt idx="9">
                  <c:v>5.5422654268808085</c:v>
                </c:pt>
                <c:pt idx="10">
                  <c:v>5.5422654268808085</c:v>
                </c:pt>
                <c:pt idx="11">
                  <c:v>5.5422654268808085</c:v>
                </c:pt>
                <c:pt idx="12">
                  <c:v>5.5422654268808085</c:v>
                </c:pt>
                <c:pt idx="13">
                  <c:v>5.5422654268808085</c:v>
                </c:pt>
                <c:pt idx="14">
                  <c:v>5.5422654268808085</c:v>
                </c:pt>
                <c:pt idx="15">
                  <c:v>5.5422654268808085</c:v>
                </c:pt>
                <c:pt idx="16">
                  <c:v>5.5422654268808085</c:v>
                </c:pt>
                <c:pt idx="17">
                  <c:v>5.5422654268808085</c:v>
                </c:pt>
                <c:pt idx="18">
                  <c:v>5.5422654268808085</c:v>
                </c:pt>
                <c:pt idx="19">
                  <c:v>5.5422654268808085</c:v>
                </c:pt>
                <c:pt idx="20">
                  <c:v>5.5422654268808085</c:v>
                </c:pt>
                <c:pt idx="21">
                  <c:v>5.5422654268808085</c:v>
                </c:pt>
                <c:pt idx="22">
                  <c:v>5.5422654268808085</c:v>
                </c:pt>
                <c:pt idx="23">
                  <c:v>5.5422654268808085</c:v>
                </c:pt>
                <c:pt idx="24">
                  <c:v>5.5422654268808085</c:v>
                </c:pt>
                <c:pt idx="25">
                  <c:v>5.5422654268808085</c:v>
                </c:pt>
                <c:pt idx="26">
                  <c:v>5.5422654268808085</c:v>
                </c:pt>
                <c:pt idx="27">
                  <c:v>5.5422654268808085</c:v>
                </c:pt>
                <c:pt idx="28">
                  <c:v>5.5422654268808085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6-4663-B787-88B39F1B7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82837186371237"/>
          <c:y val="0.66548026823892248"/>
          <c:w val="0.1833708838642735"/>
          <c:h val="9.6963866104790783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9145627611147"/>
          <c:y val="0.15631565151596083"/>
          <c:w val="0.82411797784933116"/>
          <c:h val="0.7204039119150548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Regioner!$B$111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Regioner!$E$111:$E$114</c:f>
              <c:numCache>
                <c:formatCode>General</c:formatCode>
                <c:ptCount val="4"/>
                <c:pt idx="0">
                  <c:v>113</c:v>
                </c:pt>
                <c:pt idx="1">
                  <c:v>208</c:v>
                </c:pt>
                <c:pt idx="2">
                  <c:v>78</c:v>
                </c:pt>
                <c:pt idx="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9-4542-9975-9251543E4E1E}"/>
            </c:ext>
          </c:extLst>
        </c:ser>
        <c:ser>
          <c:idx val="0"/>
          <c:order val="1"/>
          <c:tx>
            <c:strRef>
              <c:f>Regioner!$B$87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Regioner!$E$87:$E$90</c:f>
              <c:numCache>
                <c:formatCode>General</c:formatCode>
                <c:ptCount val="4"/>
                <c:pt idx="0">
                  <c:v>120</c:v>
                </c:pt>
                <c:pt idx="1">
                  <c:v>179</c:v>
                </c:pt>
                <c:pt idx="2">
                  <c:v>54</c:v>
                </c:pt>
                <c:pt idx="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9-4542-9975-9251543E4E1E}"/>
            </c:ext>
          </c:extLst>
        </c:ser>
        <c:ser>
          <c:idx val="5"/>
          <c:order val="2"/>
          <c:tx>
            <c:strRef>
              <c:f>Regioner!$B$63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Regioner!$E$63:$E$66</c:f>
              <c:numCache>
                <c:formatCode>General</c:formatCode>
                <c:ptCount val="4"/>
                <c:pt idx="0">
                  <c:v>141</c:v>
                </c:pt>
                <c:pt idx="1">
                  <c:v>188</c:v>
                </c:pt>
                <c:pt idx="2">
                  <c:v>65</c:v>
                </c:pt>
                <c:pt idx="3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09-4542-9975-9251543E4E1E}"/>
            </c:ext>
          </c:extLst>
        </c:ser>
        <c:ser>
          <c:idx val="9"/>
          <c:order val="3"/>
          <c:tx>
            <c:strRef>
              <c:f>Regioner!$B$38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Regioner!$E$38:$E$41</c:f>
              <c:numCache>
                <c:formatCode>General</c:formatCode>
                <c:ptCount val="4"/>
                <c:pt idx="0">
                  <c:v>201</c:v>
                </c:pt>
                <c:pt idx="1">
                  <c:v>219</c:v>
                </c:pt>
                <c:pt idx="2">
                  <c:v>81</c:v>
                </c:pt>
                <c:pt idx="3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09-4542-9975-9251543E4E1E}"/>
            </c:ext>
          </c:extLst>
        </c:ser>
        <c:ser>
          <c:idx val="1"/>
          <c:order val="4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211</c:v>
                </c:pt>
                <c:pt idx="1">
                  <c:v>216</c:v>
                </c:pt>
                <c:pt idx="2">
                  <c:v>113</c:v>
                </c:pt>
                <c:pt idx="3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09-4542-9975-9251543E4E1E}"/>
            </c:ext>
          </c:extLst>
        </c:ser>
        <c:ser>
          <c:idx val="2"/>
          <c:order val="5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203</c:v>
                </c:pt>
                <c:pt idx="1">
                  <c:v>233</c:v>
                </c:pt>
                <c:pt idx="2">
                  <c:v>135</c:v>
                </c:pt>
                <c:pt idx="3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09-4542-9975-9251543E4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0325036567911"/>
          <c:y val="0.16089938530990786"/>
          <c:w val="9.0105846936924514E-2"/>
          <c:h val="0.36817697358251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middel 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641080788243271"/>
          <c:y val="2.8138059012001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03536525221649E-2"/>
          <c:y val="0.14478410821743923"/>
          <c:w val="0.84390587781666404"/>
          <c:h val="0.73642800887896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Regioner!$S$15:$S$18</c:f>
              <c:numCache>
                <c:formatCode>0.0</c:formatCode>
                <c:ptCount val="4"/>
                <c:pt idx="0">
                  <c:v>84.156212191716861</c:v>
                </c:pt>
                <c:pt idx="1">
                  <c:v>85.533755274261523</c:v>
                </c:pt>
                <c:pt idx="2">
                  <c:v>0</c:v>
                </c:pt>
                <c:pt idx="3">
                  <c:v>80.319999999999993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F-4279-8B54-8B753C0F6925}"/>
            </c:ext>
          </c:extLst>
        </c:ser>
        <c:ser>
          <c:idx val="2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Regioner!$S$10:$S$13</c:f>
              <c:numCache>
                <c:formatCode>0.0</c:formatCode>
                <c:ptCount val="4"/>
                <c:pt idx="0">
                  <c:v>79.6966363636365</c:v>
                </c:pt>
                <c:pt idx="1">
                  <c:v>81.058200131377319</c:v>
                </c:pt>
                <c:pt idx="2">
                  <c:v>85.653085824493886</c:v>
                </c:pt>
                <c:pt idx="3">
                  <c:v>87.716644993497951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F-4279-8B54-8B753C0F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9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688714573407482E-2"/>
              <c:y val="0.2717118532534433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009953105448313"/>
          <c:y val="0.20164494253352175"/>
          <c:w val="8.2270839675076479E-2"/>
          <c:h val="0.11950718561065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middel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641080788243271"/>
          <c:y val="2.8138059012001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03536525221649E-2"/>
          <c:y val="0.14478410821743923"/>
          <c:w val="0.84390587781666404"/>
          <c:h val="0.73642800887896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Regioner!$U$15:$U$18</c:f>
              <c:numCache>
                <c:formatCode>0.0</c:formatCode>
                <c:ptCount val="4"/>
                <c:pt idx="0">
                  <c:v>14.11076080902448</c:v>
                </c:pt>
                <c:pt idx="1">
                  <c:v>15.150060542310277</c:v>
                </c:pt>
                <c:pt idx="2">
                  <c:v>0</c:v>
                </c:pt>
                <c:pt idx="3">
                  <c:v>13.697433569673173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C-488F-B936-C601BF674B72}"/>
            </c:ext>
          </c:extLst>
        </c:ser>
        <c:ser>
          <c:idx val="2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Regioner!$U$10:$U$13</c:f>
              <c:numCache>
                <c:formatCode>0.0</c:formatCode>
                <c:ptCount val="4"/>
                <c:pt idx="0">
                  <c:v>14.718912557428387</c:v>
                </c:pt>
                <c:pt idx="1">
                  <c:v>14.985567821359876</c:v>
                </c:pt>
                <c:pt idx="2">
                  <c:v>14.385558457958339</c:v>
                </c:pt>
                <c:pt idx="3">
                  <c:v>15.00639011700032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C-488F-B936-C601BF674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K-faktor, mg/ml</a:t>
                </a:r>
              </a:p>
            </c:rich>
          </c:tx>
          <c:layout>
            <c:manualLayout>
              <c:xMode val="edge"/>
              <c:yMode val="edge"/>
              <c:x val="1.6688714573407482E-2"/>
              <c:y val="0.2717118532534433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60532262483414"/>
          <c:y val="0.60109473404296199"/>
          <c:w val="8.2270839675076479E-2"/>
          <c:h val="0.11950718561065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61.463267591077454</c:v>
                </c:pt>
                <c:pt idx="1">
                  <c:v>61.548676259684271</c:v>
                </c:pt>
                <c:pt idx="2">
                  <c:v>64.484651206994926</c:v>
                </c:pt>
                <c:pt idx="3">
                  <c:v>66.32601059279618</c:v>
                </c:pt>
                <c:pt idx="4">
                  <c:v>78.42610669481472</c:v>
                </c:pt>
                <c:pt idx="5">
                  <c:v>71.911004630128147</c:v>
                </c:pt>
                <c:pt idx="6">
                  <c:v>72.993414879462591</c:v>
                </c:pt>
                <c:pt idx="7">
                  <c:v>71.454125532107597</c:v>
                </c:pt>
                <c:pt idx="8">
                  <c:v>69.6895179187607</c:v>
                </c:pt>
                <c:pt idx="9">
                  <c:v>64.060586754657109</c:v>
                </c:pt>
                <c:pt idx="10">
                  <c:v>65.153864391598731</c:v>
                </c:pt>
                <c:pt idx="11">
                  <c:v>62.504282442077162</c:v>
                </c:pt>
                <c:pt idx="12">
                  <c:v>65.309429044415467</c:v>
                </c:pt>
                <c:pt idx="13">
                  <c:v>65.325005253317769</c:v>
                </c:pt>
                <c:pt idx="14">
                  <c:v>54.163852765127217</c:v>
                </c:pt>
                <c:pt idx="15">
                  <c:v>63.899624351897486</c:v>
                </c:pt>
                <c:pt idx="16">
                  <c:v>61.152537758034129</c:v>
                </c:pt>
                <c:pt idx="17">
                  <c:v>58.627651663499343</c:v>
                </c:pt>
                <c:pt idx="18">
                  <c:v>61.955614316284759</c:v>
                </c:pt>
                <c:pt idx="19">
                  <c:v>63.399114426849046</c:v>
                </c:pt>
                <c:pt idx="20">
                  <c:v>62.084112989403728</c:v>
                </c:pt>
                <c:pt idx="21">
                  <c:v>64.001306596112542</c:v>
                </c:pt>
                <c:pt idx="22">
                  <c:v>64.028995622001844</c:v>
                </c:pt>
                <c:pt idx="23">
                  <c:v>62.163046413975742</c:v>
                </c:pt>
                <c:pt idx="24">
                  <c:v>62.942164398143809</c:v>
                </c:pt>
                <c:pt idx="25">
                  <c:v>62.193441316816241</c:v>
                </c:pt>
                <c:pt idx="26">
                  <c:v>65.339060554983519</c:v>
                </c:pt>
                <c:pt idx="27">
                  <c:v>65.759570933693908</c:v>
                </c:pt>
                <c:pt idx="28">
                  <c:v>66.734433446562349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38.536732408922553</c:v>
                </c:pt>
                <c:pt idx="1">
                  <c:v>38.451323740315722</c:v>
                </c:pt>
                <c:pt idx="2">
                  <c:v>35.515348793005067</c:v>
                </c:pt>
                <c:pt idx="3">
                  <c:v>33.673989407203827</c:v>
                </c:pt>
                <c:pt idx="4">
                  <c:v>21.573893305185312</c:v>
                </c:pt>
                <c:pt idx="5">
                  <c:v>28.088995369871871</c:v>
                </c:pt>
                <c:pt idx="6">
                  <c:v>27.006585120537402</c:v>
                </c:pt>
                <c:pt idx="7">
                  <c:v>28.545874467892425</c:v>
                </c:pt>
                <c:pt idx="8">
                  <c:v>30.310482081239304</c:v>
                </c:pt>
                <c:pt idx="9">
                  <c:v>35.939413245342877</c:v>
                </c:pt>
                <c:pt idx="10">
                  <c:v>34.846135608401248</c:v>
                </c:pt>
                <c:pt idx="11">
                  <c:v>37.495717557922823</c:v>
                </c:pt>
                <c:pt idx="12">
                  <c:v>34.690570955584526</c:v>
                </c:pt>
                <c:pt idx="13">
                  <c:v>34.674994746682238</c:v>
                </c:pt>
                <c:pt idx="14">
                  <c:v>45.836147234872755</c:v>
                </c:pt>
                <c:pt idx="15">
                  <c:v>36.100375648102528</c:v>
                </c:pt>
                <c:pt idx="16">
                  <c:v>38.847462241965871</c:v>
                </c:pt>
                <c:pt idx="17">
                  <c:v>41.372348336500643</c:v>
                </c:pt>
                <c:pt idx="18">
                  <c:v>38.044385683715227</c:v>
                </c:pt>
                <c:pt idx="19">
                  <c:v>36.600885573150947</c:v>
                </c:pt>
                <c:pt idx="20">
                  <c:v>37.915887010596258</c:v>
                </c:pt>
                <c:pt idx="21">
                  <c:v>35.998693403887451</c:v>
                </c:pt>
                <c:pt idx="22">
                  <c:v>35.971004377998199</c:v>
                </c:pt>
                <c:pt idx="23">
                  <c:v>37.836953586024258</c:v>
                </c:pt>
                <c:pt idx="24">
                  <c:v>37.057835601856176</c:v>
                </c:pt>
                <c:pt idx="25">
                  <c:v>37.806558683183752</c:v>
                </c:pt>
                <c:pt idx="26">
                  <c:v>34.660939445016488</c:v>
                </c:pt>
                <c:pt idx="27">
                  <c:v>34.240429066306064</c:v>
                </c:pt>
                <c:pt idx="28">
                  <c:v>33.265566553437658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55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73854197860373"/>
          <c:y val="0.6450061794831960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Organisasjon!$AF$16:$AF$44</c:f>
              <c:numCache>
                <c:formatCode>0.00</c:formatCode>
                <c:ptCount val="29"/>
                <c:pt idx="0">
                  <c:v>0.71237192096532853</c:v>
                </c:pt>
                <c:pt idx="1">
                  <c:v>0.80139968383612126</c:v>
                </c:pt>
                <c:pt idx="2">
                  <c:v>0.86313128100750669</c:v>
                </c:pt>
                <c:pt idx="3">
                  <c:v>1.2239643976712942</c:v>
                </c:pt>
                <c:pt idx="4">
                  <c:v>1.2657068556137618</c:v>
                </c:pt>
                <c:pt idx="5">
                  <c:v>1.4342818791946328</c:v>
                </c:pt>
                <c:pt idx="6">
                  <c:v>1.4302855017972984</c:v>
                </c:pt>
                <c:pt idx="7">
                  <c:v>1.4248707002709113</c:v>
                </c:pt>
                <c:pt idx="8">
                  <c:v>1.4431859456654714</c:v>
                </c:pt>
                <c:pt idx="9">
                  <c:v>1.4657313784967974</c:v>
                </c:pt>
                <c:pt idx="10">
                  <c:v>1.5049984787238679</c:v>
                </c:pt>
                <c:pt idx="11">
                  <c:v>1.4328412828947374</c:v>
                </c:pt>
                <c:pt idx="12">
                  <c:v>1.4456964642869257</c:v>
                </c:pt>
                <c:pt idx="13">
                  <c:v>1.4987483775264288</c:v>
                </c:pt>
                <c:pt idx="14">
                  <c:v>1.3657497362005584</c:v>
                </c:pt>
                <c:pt idx="15">
                  <c:v>1.4960718327925773</c:v>
                </c:pt>
                <c:pt idx="16">
                  <c:v>1.4937608867775136</c:v>
                </c:pt>
                <c:pt idx="17">
                  <c:v>1.5814892635463798</c:v>
                </c:pt>
                <c:pt idx="18">
                  <c:v>1.6258394719219356</c:v>
                </c:pt>
                <c:pt idx="19">
                  <c:v>1.5807604895104854</c:v>
                </c:pt>
                <c:pt idx="20">
                  <c:v>1.5476178858182121</c:v>
                </c:pt>
                <c:pt idx="21">
                  <c:v>1.5286479734989078</c:v>
                </c:pt>
                <c:pt idx="22">
                  <c:v>1.4795980624225962</c:v>
                </c:pt>
                <c:pt idx="23">
                  <c:v>1.5803852251938322</c:v>
                </c:pt>
                <c:pt idx="24">
                  <c:v>1.5156196005015268</c:v>
                </c:pt>
                <c:pt idx="25">
                  <c:v>1.5741444900403347</c:v>
                </c:pt>
                <c:pt idx="26">
                  <c:v>1.5215676553837889</c:v>
                </c:pt>
                <c:pt idx="27">
                  <c:v>1.46297999175572</c:v>
                </c:pt>
                <c:pt idx="28">
                  <c:v>1.4479634419180309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4-49CC-8F62-5E5B7E2394C5}"/>
            </c:ext>
          </c:extLst>
        </c:ser>
        <c:ser>
          <c:idx val="1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Organisasjon!$AF$47:$AF$75</c:f>
              <c:numCache>
                <c:formatCode>0.00</c:formatCode>
                <c:ptCount val="29"/>
                <c:pt idx="0">
                  <c:v>1.0152352352352361</c:v>
                </c:pt>
                <c:pt idx="1">
                  <c:v>1.1289172731323323</c:v>
                </c:pt>
                <c:pt idx="2">
                  <c:v>1.1598153320918663</c:v>
                </c:pt>
                <c:pt idx="3">
                  <c:v>1.3527784547891786</c:v>
                </c:pt>
                <c:pt idx="4">
                  <c:v>1.333265983547409</c:v>
                </c:pt>
                <c:pt idx="5">
                  <c:v>1.2735353946297814</c:v>
                </c:pt>
                <c:pt idx="6">
                  <c:v>1.3291718555417165</c:v>
                </c:pt>
                <c:pt idx="7">
                  <c:v>1.3322797579018157</c:v>
                </c:pt>
                <c:pt idx="8">
                  <c:v>1.3894330954138976</c:v>
                </c:pt>
                <c:pt idx="9">
                  <c:v>1.2637293622531576</c:v>
                </c:pt>
                <c:pt idx="10">
                  <c:v>1.229416450906194</c:v>
                </c:pt>
                <c:pt idx="11">
                  <c:v>1.3756383258752307</c:v>
                </c:pt>
                <c:pt idx="12">
                  <c:v>1.1730464502097253</c:v>
                </c:pt>
                <c:pt idx="13">
                  <c:v>1.1727699316628695</c:v>
                </c:pt>
                <c:pt idx="14">
                  <c:v>1.2173808063774332</c:v>
                </c:pt>
                <c:pt idx="15">
                  <c:v>1.3717364682831255</c:v>
                </c:pt>
                <c:pt idx="16">
                  <c:v>1.2911230810665251</c:v>
                </c:pt>
                <c:pt idx="17">
                  <c:v>1.2933414337788571</c:v>
                </c:pt>
                <c:pt idx="18">
                  <c:v>1.3901514142356011</c:v>
                </c:pt>
                <c:pt idx="19">
                  <c:v>1.37967490418924</c:v>
                </c:pt>
                <c:pt idx="20">
                  <c:v>1.380817212663235</c:v>
                </c:pt>
                <c:pt idx="21">
                  <c:v>1.4797133956386301</c:v>
                </c:pt>
                <c:pt idx="22">
                  <c:v>1.5361047539036494</c:v>
                </c:pt>
                <c:pt idx="23">
                  <c:v>1.5511153565207638</c:v>
                </c:pt>
                <c:pt idx="24">
                  <c:v>1.5083321236754244</c:v>
                </c:pt>
                <c:pt idx="25">
                  <c:v>1.6036238920683514</c:v>
                </c:pt>
                <c:pt idx="26">
                  <c:v>1.5952664680569351</c:v>
                </c:pt>
                <c:pt idx="27">
                  <c:v>1.5889708314041917</c:v>
                </c:pt>
                <c:pt idx="28">
                  <c:v>1.581218715239157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4-49CC-8F62-5E5B7E23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42501528753317"/>
          <c:y val="0.56668832669654456"/>
          <c:w val="0.11153522655888455"/>
          <c:h val="0.154269289535696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Organisasjon!$AG$16:$AG$44</c:f>
              <c:numCache>
                <c:formatCode>0</c:formatCode>
                <c:ptCount val="29"/>
                <c:pt idx="0">
                  <c:v>19.753246753246753</c:v>
                </c:pt>
                <c:pt idx="1">
                  <c:v>20.03125</c:v>
                </c:pt>
                <c:pt idx="2">
                  <c:v>19.509677419354837</c:v>
                </c:pt>
                <c:pt idx="3">
                  <c:v>16.761194029850746</c:v>
                </c:pt>
                <c:pt idx="4">
                  <c:v>21.983974358974358</c:v>
                </c:pt>
                <c:pt idx="5">
                  <c:v>21.25</c:v>
                </c:pt>
                <c:pt idx="6">
                  <c:v>23.215094339622642</c:v>
                </c:pt>
                <c:pt idx="7">
                  <c:v>23.742424242424242</c:v>
                </c:pt>
                <c:pt idx="8">
                  <c:v>22.356209150326798</c:v>
                </c:pt>
                <c:pt idx="9">
                  <c:v>22.479553903345725</c:v>
                </c:pt>
                <c:pt idx="10">
                  <c:v>22.215094339622642</c:v>
                </c:pt>
                <c:pt idx="11">
                  <c:v>23.076305220883533</c:v>
                </c:pt>
                <c:pt idx="12">
                  <c:v>24.144295302013422</c:v>
                </c:pt>
                <c:pt idx="13">
                  <c:v>25.347540983606557</c:v>
                </c:pt>
                <c:pt idx="14">
                  <c:v>18.371069182389938</c:v>
                </c:pt>
                <c:pt idx="15">
                  <c:v>21.20774647887324</c:v>
                </c:pt>
                <c:pt idx="16">
                  <c:v>19.988721804511279</c:v>
                </c:pt>
                <c:pt idx="17">
                  <c:v>18.519572953736656</c:v>
                </c:pt>
                <c:pt idx="18">
                  <c:v>23.296428571428571</c:v>
                </c:pt>
                <c:pt idx="19">
                  <c:v>29.795031055900623</c:v>
                </c:pt>
                <c:pt idx="20">
                  <c:v>26.907185628742514</c:v>
                </c:pt>
                <c:pt idx="21">
                  <c:v>31.477777777777778</c:v>
                </c:pt>
                <c:pt idx="22">
                  <c:v>33.754143646408842</c:v>
                </c:pt>
                <c:pt idx="23">
                  <c:v>33.259365994236312</c:v>
                </c:pt>
                <c:pt idx="24">
                  <c:v>32.626436781609193</c:v>
                </c:pt>
                <c:pt idx="25">
                  <c:v>32.20289855072464</c:v>
                </c:pt>
                <c:pt idx="26">
                  <c:v>33.162318840579708</c:v>
                </c:pt>
                <c:pt idx="27">
                  <c:v>31.451612903225808</c:v>
                </c:pt>
                <c:pt idx="28">
                  <c:v>28.607142857142858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9-4619-AF77-7A4342A45151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Organisasjon!$AG$47:$AG$75</c:f>
              <c:numCache>
                <c:formatCode>0</c:formatCode>
                <c:ptCount val="29"/>
                <c:pt idx="0">
                  <c:v>17.10891089108911</c:v>
                </c:pt>
                <c:pt idx="1">
                  <c:v>17.575129533678755</c:v>
                </c:pt>
                <c:pt idx="2">
                  <c:v>20.051966292134832</c:v>
                </c:pt>
                <c:pt idx="3">
                  <c:v>16.519736842105264</c:v>
                </c:pt>
                <c:pt idx="4">
                  <c:v>15.639097744360901</c:v>
                </c:pt>
                <c:pt idx="5">
                  <c:v>20.083333333333332</c:v>
                </c:pt>
                <c:pt idx="6">
                  <c:v>19.268656716417912</c:v>
                </c:pt>
                <c:pt idx="7">
                  <c:v>19.496503496503497</c:v>
                </c:pt>
                <c:pt idx="8">
                  <c:v>16.53038674033149</c:v>
                </c:pt>
                <c:pt idx="9">
                  <c:v>19.705555555555556</c:v>
                </c:pt>
                <c:pt idx="10">
                  <c:v>19.988636363636363</c:v>
                </c:pt>
                <c:pt idx="11">
                  <c:v>17.837696335078533</c:v>
                </c:pt>
                <c:pt idx="12">
                  <c:v>21.074468085106382</c:v>
                </c:pt>
                <c:pt idx="13">
                  <c:v>23.751381215469614</c:v>
                </c:pt>
                <c:pt idx="14">
                  <c:v>24.224770642201836</c:v>
                </c:pt>
                <c:pt idx="15">
                  <c:v>17.416666666666668</c:v>
                </c:pt>
                <c:pt idx="16">
                  <c:v>17.693069306930692</c:v>
                </c:pt>
                <c:pt idx="17">
                  <c:v>19.968911917098445</c:v>
                </c:pt>
                <c:pt idx="18">
                  <c:v>21.280952380952382</c:v>
                </c:pt>
                <c:pt idx="19">
                  <c:v>26.217194570135746</c:v>
                </c:pt>
                <c:pt idx="20">
                  <c:v>26.8</c:v>
                </c:pt>
                <c:pt idx="21">
                  <c:v>26.420600858369099</c:v>
                </c:pt>
                <c:pt idx="22">
                  <c:v>28.302127659574467</c:v>
                </c:pt>
                <c:pt idx="23">
                  <c:v>29.163793103448278</c:v>
                </c:pt>
                <c:pt idx="24">
                  <c:v>27.745762711864408</c:v>
                </c:pt>
                <c:pt idx="25">
                  <c:v>26.495564516129029</c:v>
                </c:pt>
                <c:pt idx="26">
                  <c:v>23.096385542168676</c:v>
                </c:pt>
                <c:pt idx="27">
                  <c:v>21.75</c:v>
                </c:pt>
                <c:pt idx="28">
                  <c:v>20.181132075471698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9-4619-AF77-7A4342A45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39222887838994"/>
          <c:y val="0.20749186880519971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308</c:v>
                </c:pt>
                <c:pt idx="1">
                  <c:v>288</c:v>
                </c:pt>
                <c:pt idx="2">
                  <c:v>310</c:v>
                </c:pt>
                <c:pt idx="3">
                  <c:v>268</c:v>
                </c:pt>
                <c:pt idx="4">
                  <c:v>312</c:v>
                </c:pt>
                <c:pt idx="5">
                  <c:v>292</c:v>
                </c:pt>
                <c:pt idx="6">
                  <c:v>265</c:v>
                </c:pt>
                <c:pt idx="7">
                  <c:v>264</c:v>
                </c:pt>
                <c:pt idx="8">
                  <c:v>306</c:v>
                </c:pt>
                <c:pt idx="9">
                  <c:v>269</c:v>
                </c:pt>
                <c:pt idx="10">
                  <c:v>265</c:v>
                </c:pt>
                <c:pt idx="11">
                  <c:v>249</c:v>
                </c:pt>
                <c:pt idx="12">
                  <c:v>298</c:v>
                </c:pt>
                <c:pt idx="13">
                  <c:v>305</c:v>
                </c:pt>
                <c:pt idx="14">
                  <c:v>318</c:v>
                </c:pt>
                <c:pt idx="15">
                  <c:v>284</c:v>
                </c:pt>
                <c:pt idx="16">
                  <c:v>266</c:v>
                </c:pt>
                <c:pt idx="17">
                  <c:v>281</c:v>
                </c:pt>
                <c:pt idx="18">
                  <c:v>280</c:v>
                </c:pt>
                <c:pt idx="19">
                  <c:v>322</c:v>
                </c:pt>
                <c:pt idx="20">
                  <c:v>334</c:v>
                </c:pt>
                <c:pt idx="21">
                  <c:v>360</c:v>
                </c:pt>
                <c:pt idx="22">
                  <c:v>362</c:v>
                </c:pt>
                <c:pt idx="23">
                  <c:v>347</c:v>
                </c:pt>
                <c:pt idx="24">
                  <c:v>348</c:v>
                </c:pt>
                <c:pt idx="25">
                  <c:v>345</c:v>
                </c:pt>
                <c:pt idx="26">
                  <c:v>345</c:v>
                </c:pt>
                <c:pt idx="27">
                  <c:v>372</c:v>
                </c:pt>
                <c:pt idx="28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7-4C86-A4DA-20D70B405E45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202</c:v>
                </c:pt>
                <c:pt idx="1">
                  <c:v>193</c:v>
                </c:pt>
                <c:pt idx="2">
                  <c:v>178</c:v>
                </c:pt>
                <c:pt idx="3">
                  <c:v>152</c:v>
                </c:pt>
                <c:pt idx="4">
                  <c:v>133</c:v>
                </c:pt>
                <c:pt idx="5">
                  <c:v>132</c:v>
                </c:pt>
                <c:pt idx="6">
                  <c:v>134</c:v>
                </c:pt>
                <c:pt idx="7">
                  <c:v>143</c:v>
                </c:pt>
                <c:pt idx="8">
                  <c:v>181</c:v>
                </c:pt>
                <c:pt idx="9">
                  <c:v>180</c:v>
                </c:pt>
                <c:pt idx="10">
                  <c:v>176</c:v>
                </c:pt>
                <c:pt idx="11">
                  <c:v>191</c:v>
                </c:pt>
                <c:pt idx="12">
                  <c:v>188</c:v>
                </c:pt>
                <c:pt idx="13">
                  <c:v>181</c:v>
                </c:pt>
                <c:pt idx="14">
                  <c:v>218</c:v>
                </c:pt>
                <c:pt idx="15">
                  <c:v>204</c:v>
                </c:pt>
                <c:pt idx="16">
                  <c:v>202</c:v>
                </c:pt>
                <c:pt idx="17">
                  <c:v>193</c:v>
                </c:pt>
                <c:pt idx="18">
                  <c:v>210</c:v>
                </c:pt>
                <c:pt idx="19">
                  <c:v>221</c:v>
                </c:pt>
                <c:pt idx="20">
                  <c:v>215</c:v>
                </c:pt>
                <c:pt idx="21">
                  <c:v>233</c:v>
                </c:pt>
                <c:pt idx="22">
                  <c:v>235</c:v>
                </c:pt>
                <c:pt idx="23">
                  <c:v>232</c:v>
                </c:pt>
                <c:pt idx="24">
                  <c:v>236</c:v>
                </c:pt>
                <c:pt idx="25">
                  <c:v>248</c:v>
                </c:pt>
                <c:pt idx="26">
                  <c:v>249</c:v>
                </c:pt>
                <c:pt idx="27">
                  <c:v>268</c:v>
                </c:pt>
                <c:pt idx="28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7-4C86-A4DA-20D70B405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69678131849693"/>
          <c:y val="0.662562491466298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Organisasjon!$R$16:$R$44</c:f>
              <c:numCache>
                <c:formatCode>0.00</c:formatCode>
                <c:ptCount val="29"/>
                <c:pt idx="0">
                  <c:v>2.7820512820512815</c:v>
                </c:pt>
                <c:pt idx="1">
                  <c:v>2.5801698734616045</c:v>
                </c:pt>
                <c:pt idx="2">
                  <c:v>2.6521164021164023</c:v>
                </c:pt>
                <c:pt idx="3">
                  <c:v>3.4634906500445242</c:v>
                </c:pt>
                <c:pt idx="4">
                  <c:v>3.7763522379355594</c:v>
                </c:pt>
                <c:pt idx="5">
                  <c:v>3.4323932312651095</c:v>
                </c:pt>
                <c:pt idx="6">
                  <c:v>3.3309492847854369</c:v>
                </c:pt>
                <c:pt idx="7">
                  <c:v>3.0638162093171672</c:v>
                </c:pt>
                <c:pt idx="8">
                  <c:v>3.0764508112849001</c:v>
                </c:pt>
                <c:pt idx="9">
                  <c:v>3.0770630064494795</c:v>
                </c:pt>
                <c:pt idx="10">
                  <c:v>3.2316969594020724</c:v>
                </c:pt>
                <c:pt idx="11">
                  <c:v>3.5268012530455968</c:v>
                </c:pt>
                <c:pt idx="12">
                  <c:v>3.6108408617095207</c:v>
                </c:pt>
                <c:pt idx="13">
                  <c:v>3.6358815159746474</c:v>
                </c:pt>
                <c:pt idx="14">
                  <c:v>3.6011639849366657</c:v>
                </c:pt>
                <c:pt idx="15">
                  <c:v>3.8115557031379694</c:v>
                </c:pt>
                <c:pt idx="16">
                  <c:v>3.9415083693812303</c:v>
                </c:pt>
                <c:pt idx="17">
                  <c:v>3.989623366641045</c:v>
                </c:pt>
                <c:pt idx="18">
                  <c:v>4.0695998773570441</c:v>
                </c:pt>
                <c:pt idx="19">
                  <c:v>3.9912445278298945</c:v>
                </c:pt>
                <c:pt idx="20">
                  <c:v>4.281295204183821</c:v>
                </c:pt>
                <c:pt idx="21">
                  <c:v>4.2470878926932576</c:v>
                </c:pt>
                <c:pt idx="22">
                  <c:v>4.4198379572796469</c:v>
                </c:pt>
                <c:pt idx="23">
                  <c:v>4.5549779048609311</c:v>
                </c:pt>
                <c:pt idx="24">
                  <c:v>4.8414655627972527</c:v>
                </c:pt>
                <c:pt idx="25">
                  <c:v>4.5911791179117927</c:v>
                </c:pt>
                <c:pt idx="26">
                  <c:v>4.5729394283716438</c:v>
                </c:pt>
                <c:pt idx="27">
                  <c:v>4.5678632478632499</c:v>
                </c:pt>
                <c:pt idx="28">
                  <c:v>4.6444622792937391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6-47C1-AEAA-C7711C773A1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Organisasjon!$R$47:$R$75</c:f>
              <c:numCache>
                <c:formatCode>0.00</c:formatCode>
                <c:ptCount val="29"/>
                <c:pt idx="0">
                  <c:v>2.9493634259259256</c:v>
                </c:pt>
                <c:pt idx="1">
                  <c:v>3.0218160377358494</c:v>
                </c:pt>
                <c:pt idx="2">
                  <c:v>3.2200042025635636</c:v>
                </c:pt>
                <c:pt idx="3">
                  <c:v>3.0800477897252088</c:v>
                </c:pt>
                <c:pt idx="4">
                  <c:v>2.7019230769230758</c:v>
                </c:pt>
                <c:pt idx="5">
                  <c:v>3.0550735571482455</c:v>
                </c:pt>
                <c:pt idx="6">
                  <c:v>3.1208365608055786</c:v>
                </c:pt>
                <c:pt idx="7">
                  <c:v>3.0347919655667148</c:v>
                </c:pt>
                <c:pt idx="8">
                  <c:v>2.8723262032085568</c:v>
                </c:pt>
                <c:pt idx="9">
                  <c:v>3.0279109106286999</c:v>
                </c:pt>
                <c:pt idx="10">
                  <c:v>2.9565093803297322</c:v>
                </c:pt>
                <c:pt idx="11">
                  <c:v>2.986498385676549</c:v>
                </c:pt>
                <c:pt idx="12">
                  <c:v>3.5307925290257449</c:v>
                </c:pt>
                <c:pt idx="13">
                  <c:v>3.5336124680158196</c:v>
                </c:pt>
                <c:pt idx="14">
                  <c:v>3.4270024616549901</c:v>
                </c:pt>
                <c:pt idx="15">
                  <c:v>3.4365325077399373</c:v>
                </c:pt>
                <c:pt idx="16">
                  <c:v>3.6474538332400654</c:v>
                </c:pt>
                <c:pt idx="17">
                  <c:v>4.036325895173845</c:v>
                </c:pt>
                <c:pt idx="18">
                  <c:v>3.7312597896621158</c:v>
                </c:pt>
                <c:pt idx="19">
                  <c:v>3.5664480497065929</c:v>
                </c:pt>
                <c:pt idx="20">
                  <c:v>3.5395695938910099</c:v>
                </c:pt>
                <c:pt idx="21">
                  <c:v>3.6328784925276154</c:v>
                </c:pt>
                <c:pt idx="22">
                  <c:v>3.8800180423996391</c:v>
                </c:pt>
                <c:pt idx="23">
                  <c:v>3.9933490984333448</c:v>
                </c:pt>
                <c:pt idx="24">
                  <c:v>3.958460598656079</c:v>
                </c:pt>
                <c:pt idx="25">
                  <c:v>3.971906435952457</c:v>
                </c:pt>
                <c:pt idx="26">
                  <c:v>4.1384107111806641</c:v>
                </c:pt>
                <c:pt idx="27">
                  <c:v>4.0921255790015447</c:v>
                </c:pt>
                <c:pt idx="28">
                  <c:v>4.132946896035901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6-47C1-AEAA-C7711C77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14623911537466"/>
          <c:y val="0.7189465802068859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9045062529846E-2"/>
          <c:y val="0.1526691638362368"/>
          <c:w val="0.88496838534334488"/>
          <c:h val="0.7437365326321171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Organisasjon!$P$16:$P$44</c:f>
              <c:numCache>
                <c:formatCode>0.00</c:formatCode>
                <c:ptCount val="29"/>
                <c:pt idx="0">
                  <c:v>5.5984549638395773</c:v>
                </c:pt>
                <c:pt idx="1">
                  <c:v>5.263303865487952</c:v>
                </c:pt>
                <c:pt idx="2">
                  <c:v>5.1990740740740735</c:v>
                </c:pt>
                <c:pt idx="3">
                  <c:v>3.9768477292965274</c:v>
                </c:pt>
                <c:pt idx="4">
                  <c:v>3.8683481557078303</c:v>
                </c:pt>
                <c:pt idx="5">
                  <c:v>3.6019339242546322</c:v>
                </c:pt>
                <c:pt idx="6">
                  <c:v>3.9341677503250976</c:v>
                </c:pt>
                <c:pt idx="7">
                  <c:v>3.8867262284620305</c:v>
                </c:pt>
                <c:pt idx="8">
                  <c:v>3.9440140330361055</c:v>
                </c:pt>
                <c:pt idx="9">
                  <c:v>3.9252521911691742</c:v>
                </c:pt>
                <c:pt idx="10">
                  <c:v>3.9081025989468321</c:v>
                </c:pt>
                <c:pt idx="11">
                  <c:v>4.2325095718760872</c:v>
                </c:pt>
                <c:pt idx="12">
                  <c:v>4.099930507296734</c:v>
                </c:pt>
                <c:pt idx="13">
                  <c:v>4.1854870003880471</c:v>
                </c:pt>
                <c:pt idx="14">
                  <c:v>4.704382060938034</c:v>
                </c:pt>
                <c:pt idx="15">
                  <c:v>4.4007969450439992</c:v>
                </c:pt>
                <c:pt idx="16">
                  <c:v>4.7507993229264622</c:v>
                </c:pt>
                <c:pt idx="17">
                  <c:v>4.5818601076095309</c:v>
                </c:pt>
                <c:pt idx="18">
                  <c:v>4.807450559558486</c:v>
                </c:pt>
                <c:pt idx="19">
                  <c:v>4.7696476964769667</c:v>
                </c:pt>
                <c:pt idx="20">
                  <c:v>5.0168020474018036</c:v>
                </c:pt>
                <c:pt idx="21">
                  <c:v>4.8749558771620203</c:v>
                </c:pt>
                <c:pt idx="22">
                  <c:v>5.2206399869056401</c:v>
                </c:pt>
                <c:pt idx="23">
                  <c:v>4.973139242699939</c:v>
                </c:pt>
                <c:pt idx="24">
                  <c:v>5.1279725206975515</c:v>
                </c:pt>
                <c:pt idx="25">
                  <c:v>5.11062106210621</c:v>
                </c:pt>
                <c:pt idx="26">
                  <c:v>5.2186871776942576</c:v>
                </c:pt>
                <c:pt idx="27">
                  <c:v>5.390940170940171</c:v>
                </c:pt>
                <c:pt idx="28">
                  <c:v>5.6200285357588724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0B9-A725-8B6A5C6BBD0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4.3359375</c:v>
                </c:pt>
                <c:pt idx="1">
                  <c:v>3.9699292452830193</c:v>
                </c:pt>
                <c:pt idx="2">
                  <c:v>3.6108426139945378</c:v>
                </c:pt>
                <c:pt idx="3">
                  <c:v>3.2680207088809241</c:v>
                </c:pt>
                <c:pt idx="4">
                  <c:v>3.3312499999999998</c:v>
                </c:pt>
                <c:pt idx="5">
                  <c:v>3.7087891361750271</c:v>
                </c:pt>
                <c:pt idx="6">
                  <c:v>3.7319907048799377</c:v>
                </c:pt>
                <c:pt idx="7">
                  <c:v>3.733500717360116</c:v>
                </c:pt>
                <c:pt idx="8">
                  <c:v>4.0738636363636367</c:v>
                </c:pt>
                <c:pt idx="9">
                  <c:v>4.354383986467437</c:v>
                </c:pt>
                <c:pt idx="10">
                  <c:v>4.2816941444002268</c:v>
                </c:pt>
                <c:pt idx="11">
                  <c:v>4.4602289404167905</c:v>
                </c:pt>
                <c:pt idx="12">
                  <c:v>4.8740535083291263</c:v>
                </c:pt>
                <c:pt idx="13">
                  <c:v>5.1058385671086315</c:v>
                </c:pt>
                <c:pt idx="14">
                  <c:v>4.9407309221738309</c:v>
                </c:pt>
                <c:pt idx="15">
                  <c:v>4.596678862932734</c:v>
                </c:pt>
                <c:pt idx="16">
                  <c:v>5.194459988808056</c:v>
                </c:pt>
                <c:pt idx="17">
                  <c:v>5.3386092371562004</c:v>
                </c:pt>
                <c:pt idx="18">
                  <c:v>5.0393824121727446</c:v>
                </c:pt>
                <c:pt idx="19">
                  <c:v>5.2240248532965134</c:v>
                </c:pt>
                <c:pt idx="20">
                  <c:v>5.3559527941686884</c:v>
                </c:pt>
                <c:pt idx="21">
                  <c:v>5.2144249512670564</c:v>
                </c:pt>
                <c:pt idx="22">
                  <c:v>5.1900466095324012</c:v>
                </c:pt>
                <c:pt idx="23">
                  <c:v>5.2607153414129471</c:v>
                </c:pt>
                <c:pt idx="24">
                  <c:v>5.2603848503359796</c:v>
                </c:pt>
                <c:pt idx="25">
                  <c:v>5.1561734313412177</c:v>
                </c:pt>
                <c:pt idx="26">
                  <c:v>5.2529994783515903</c:v>
                </c:pt>
                <c:pt idx="27">
                  <c:v>5.1875107222508161</c:v>
                </c:pt>
                <c:pt idx="28">
                  <c:v>5.3792071802542996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0B9-A725-8B6A5C6BB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9545315554456E-2"/>
          <c:y val="0.15302025381055215"/>
          <c:w val="0.89455944747778926"/>
          <c:h val="0.7433855841338237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Organisasjon!$T$16:$T$44</c:f>
              <c:numCache>
                <c:formatCode>0.0</c:formatCode>
                <c:ptCount val="29"/>
                <c:pt idx="0">
                  <c:v>3.9881821170282783</c:v>
                </c:pt>
                <c:pt idx="1">
                  <c:v>4.2180100537354797</c:v>
                </c:pt>
                <c:pt idx="2">
                  <c:v>4.4874834656084719</c:v>
                </c:pt>
                <c:pt idx="3">
                  <c:v>4.8675200356188784</c:v>
                </c:pt>
                <c:pt idx="4">
                  <c:v>4.8961947805802524</c:v>
                </c:pt>
                <c:pt idx="5">
                  <c:v>5.1661885576148316</c:v>
                </c:pt>
                <c:pt idx="6">
                  <c:v>5.6269830949284811</c:v>
                </c:pt>
                <c:pt idx="7">
                  <c:v>5.5380823229100118</c:v>
                </c:pt>
                <c:pt idx="8">
                  <c:v>5.6919456219851021</c:v>
                </c:pt>
                <c:pt idx="9">
                  <c:v>5.753365305109968</c:v>
                </c:pt>
                <c:pt idx="10">
                  <c:v>5.8816884661117772</c:v>
                </c:pt>
                <c:pt idx="11">
                  <c:v>6.0645144448311887</c:v>
                </c:pt>
                <c:pt idx="12">
                  <c:v>5.9272550382209896</c:v>
                </c:pt>
                <c:pt idx="13">
                  <c:v>6.2729918509895448</c:v>
                </c:pt>
                <c:pt idx="14">
                  <c:v>6.4250085587127597</c:v>
                </c:pt>
                <c:pt idx="15">
                  <c:v>6.583908351319951</c:v>
                </c:pt>
                <c:pt idx="16">
                  <c:v>7.096558209516644</c:v>
                </c:pt>
                <c:pt idx="17">
                  <c:v>7.2461625672559329</c:v>
                </c:pt>
                <c:pt idx="18">
                  <c:v>7.8161428790433822</c:v>
                </c:pt>
                <c:pt idx="19">
                  <c:v>7.5396706274754894</c:v>
                </c:pt>
                <c:pt idx="20">
                  <c:v>7.7640925781684578</c:v>
                </c:pt>
                <c:pt idx="21">
                  <c:v>7.4520914225203132</c:v>
                </c:pt>
                <c:pt idx="22">
                  <c:v>7.7244488092315136</c:v>
                </c:pt>
                <c:pt idx="23">
                  <c:v>7.859475781994627</c:v>
                </c:pt>
                <c:pt idx="24">
                  <c:v>7.7720556632024307</c:v>
                </c:pt>
                <c:pt idx="25">
                  <c:v>8.0448559855985735</c:v>
                </c:pt>
                <c:pt idx="26">
                  <c:v>7.9405856131456947</c:v>
                </c:pt>
                <c:pt idx="27">
                  <c:v>7.8868376068376316</c:v>
                </c:pt>
                <c:pt idx="28">
                  <c:v>8.1375958623149689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E-4AD7-9432-6067CD56474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Organisasjon!$T$47:$T$75</c:f>
              <c:numCache>
                <c:formatCode>0.0</c:formatCode>
                <c:ptCount val="29"/>
                <c:pt idx="0">
                  <c:v>4.4019965277777811</c:v>
                </c:pt>
                <c:pt idx="1">
                  <c:v>4.481721698113204</c:v>
                </c:pt>
                <c:pt idx="2">
                  <c:v>4.1879106254815373</c:v>
                </c:pt>
                <c:pt idx="3">
                  <c:v>4.4209080047789726</c:v>
                </c:pt>
                <c:pt idx="4">
                  <c:v>4.4414423076923057</c:v>
                </c:pt>
                <c:pt idx="5">
                  <c:v>4.7232742361373088</c:v>
                </c:pt>
                <c:pt idx="6">
                  <c:v>4.960457010069705</c:v>
                </c:pt>
                <c:pt idx="7">
                  <c:v>4.9740674318507905</c:v>
                </c:pt>
                <c:pt idx="8">
                  <c:v>5.6603609625668447</c:v>
                </c:pt>
                <c:pt idx="9">
                  <c:v>5.5027628982238559</c:v>
                </c:pt>
                <c:pt idx="10">
                  <c:v>5.2639852188743594</c:v>
                </c:pt>
                <c:pt idx="11">
                  <c:v>6.1356618726152083</c:v>
                </c:pt>
                <c:pt idx="12">
                  <c:v>5.717491166077739</c:v>
                </c:pt>
                <c:pt idx="13">
                  <c:v>5.9879739474296336</c:v>
                </c:pt>
                <c:pt idx="14">
                  <c:v>6.0147509941298969</c:v>
                </c:pt>
                <c:pt idx="15">
                  <c:v>6.3054320292710413</c:v>
                </c:pt>
                <c:pt idx="16">
                  <c:v>6.7066871852266452</c:v>
                </c:pt>
                <c:pt idx="17">
                  <c:v>6.904644525168651</c:v>
                </c:pt>
                <c:pt idx="18">
                  <c:v>7.0055045871559551</c:v>
                </c:pt>
                <c:pt idx="19">
                  <c:v>7.2074559889540755</c:v>
                </c:pt>
                <c:pt idx="20">
                  <c:v>7.3955918083998737</c:v>
                </c:pt>
                <c:pt idx="21">
                  <c:v>7.7158544509421745</c:v>
                </c:pt>
                <c:pt idx="22">
                  <c:v>7.9724552698842386</c:v>
                </c:pt>
                <c:pt idx="23">
                  <c:v>8.1599763523499949</c:v>
                </c:pt>
                <c:pt idx="24">
                  <c:v>7.9344074526572976</c:v>
                </c:pt>
                <c:pt idx="25">
                  <c:v>8.2685629061468298</c:v>
                </c:pt>
                <c:pt idx="26">
                  <c:v>8.3799339245348641</c:v>
                </c:pt>
                <c:pt idx="27">
                  <c:v>8.2428032252530379</c:v>
                </c:pt>
                <c:pt idx="28">
                  <c:v>8.5057030665669515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E-4AD7-9432-6067CD56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80635072026093"/>
          <c:y val="0.3000859036223102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KJE: middel KLASSE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5978230229485"/>
          <c:y val="0.16225757731256041"/>
          <c:w val="0.83480441597887822"/>
          <c:h val="0.74240009374468663"/>
        </c:manualLayout>
      </c:layout>
      <c:lineChart>
        <c:grouping val="standard"/>
        <c:varyColors val="0"/>
        <c:ser>
          <c:idx val="0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5"/>
              <c:layout>
                <c:manualLayout>
                  <c:x val="-2.7045347397569305E-2"/>
                  <c:y val="-5.421539648957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7-416D-ADCB-FD1FDB1B6C65}"/>
                </c:ext>
              </c:extLst>
            </c:dLbl>
            <c:dLbl>
              <c:idx val="6"/>
              <c:layout>
                <c:manualLayout>
                  <c:x val="-1.248246802964726E-2"/>
                  <c:y val="5.2046780629991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98-4F3C-8FD1-D57350336037}"/>
                </c:ext>
              </c:extLst>
            </c:dLbl>
            <c:dLbl>
              <c:idx val="7"/>
              <c:layout>
                <c:manualLayout>
                  <c:x val="-1.040205669137278E-2"/>
                  <c:y val="6.5058475787489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8-4F3C-8FD1-D57350336037}"/>
                </c:ext>
              </c:extLst>
            </c:dLbl>
            <c:dLbl>
              <c:idx val="9"/>
              <c:layout>
                <c:manualLayout>
                  <c:x val="-3.640719841980488E-2"/>
                  <c:y val="-4.554093305124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51-449E-9D1F-B83EC39B7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År!$P$27:$P$36</c:f>
              <c:numCache>
                <c:formatCode>0.00</c:formatCode>
                <c:ptCount val="10"/>
                <c:pt idx="0">
                  <c:v>4.9407330387314783</c:v>
                </c:pt>
                <c:pt idx="1">
                  <c:v>5.1492982575089838</c:v>
                </c:pt>
                <c:pt idx="2">
                  <c:v>4.9944533394327539</c:v>
                </c:pt>
                <c:pt idx="3">
                  <c:v>5.2098569157392687</c:v>
                </c:pt>
                <c:pt idx="4">
                  <c:v>5.079423171464466</c:v>
                </c:pt>
                <c:pt idx="5">
                  <c:v>5.1764048709641388</c:v>
                </c:pt>
                <c:pt idx="6">
                  <c:v>5.1275500681526403</c:v>
                </c:pt>
                <c:pt idx="7">
                  <c:v>5.2301651931130788</c:v>
                </c:pt>
                <c:pt idx="8">
                  <c:v>5.3232928290261841</c:v>
                </c:pt>
                <c:pt idx="9">
                  <c:v>5.5422654268808085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5-4FB9-8DB7-E704140720E2}"/>
            </c:ext>
          </c:extLst>
        </c:ser>
        <c:ser>
          <c:idx val="1"/>
          <c:order val="1"/>
          <c:tx>
            <c:strRef>
              <c:f>RNR!$G$26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År!$AU$27:$AU$36</c:f>
              <c:numCache>
                <c:formatCode>0.00</c:formatCode>
                <c:ptCount val="10"/>
                <c:pt idx="0">
                  <c:v>5.5422654268808085</c:v>
                </c:pt>
                <c:pt idx="1">
                  <c:v>5.5422654268808085</c:v>
                </c:pt>
                <c:pt idx="2">
                  <c:v>5.5422654268808085</c:v>
                </c:pt>
                <c:pt idx="3">
                  <c:v>5.5422654268808085</c:v>
                </c:pt>
                <c:pt idx="4">
                  <c:v>5.5422654268808085</c:v>
                </c:pt>
                <c:pt idx="5">
                  <c:v>5.5422654268808085</c:v>
                </c:pt>
                <c:pt idx="6">
                  <c:v>5.5422654268808085</c:v>
                </c:pt>
                <c:pt idx="7">
                  <c:v>5.5422654268808085</c:v>
                </c:pt>
                <c:pt idx="8">
                  <c:v>5.5422654268808085</c:v>
                </c:pt>
                <c:pt idx="9">
                  <c:v>5.5422654268808085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5-4B00-AB5B-205E45766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5.6"/>
          <c:min val="4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0474405862383"/>
          <c:y val="0.74207131843306406"/>
          <c:w val="0.18208452169356049"/>
          <c:h val="0.10064249711056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middel LENGDE,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Organisasjon!$D$41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8694645099644173E-2"/>
                  <c:y val="-4.150943689888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1-4B21-A574-B31165F330B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Organisasjon!$N$42:$N$44</c:f>
              <c:numCache>
                <c:formatCode>0.0</c:formatCode>
                <c:ptCount val="3"/>
                <c:pt idx="1">
                  <c:v>83.908287596048069</c:v>
                </c:pt>
                <c:pt idx="2">
                  <c:v>80.868971061093362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B-4216-947C-B0BDD0A56B05}"/>
            </c:ext>
          </c:extLst>
        </c:ser>
        <c:ser>
          <c:idx val="1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Organisasjon!$N$73:$N$75</c:f>
              <c:numCache>
                <c:formatCode>0.0</c:formatCode>
                <c:ptCount val="3"/>
                <c:pt idx="0">
                  <c:v>83.825233644859807</c:v>
                </c:pt>
                <c:pt idx="1">
                  <c:v>85.490158172232015</c:v>
                </c:pt>
                <c:pt idx="2">
                  <c:v>84.098644470868138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B-4216-947C-B0BDD0A5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77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64733282654281"/>
          <c:y val="0.45599649496618305"/>
          <c:w val="0.11060958446334745"/>
          <c:h val="0.12264303207214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Kje, middel K-FAKTOR,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83997615217697E-2"/>
          <c:y val="0.14568411583109533"/>
          <c:w val="0.89739525215501381"/>
          <c:h val="0.75253760868600916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Organisasjon!$D$41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Organisasjon!$O$42:$O$44</c:f>
              <c:numCache>
                <c:formatCode>0.0</c:formatCode>
                <c:ptCount val="3"/>
                <c:pt idx="1">
                  <c:v>14.264260976191222</c:v>
                </c:pt>
                <c:pt idx="2">
                  <c:v>15.014122647138874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4-4644-AEBE-D41C9268923D}"/>
            </c:ext>
          </c:extLst>
        </c:ser>
        <c:ser>
          <c:idx val="1"/>
          <c:order val="1"/>
          <c:tx>
            <c:strRef>
              <c:f>Organisasjon!$D$73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Organisasjon!$O$73:$O$75</c:f>
              <c:numCache>
                <c:formatCode>0.0</c:formatCode>
                <c:ptCount val="3"/>
                <c:pt idx="0">
                  <c:v>14.958244642558748</c:v>
                </c:pt>
                <c:pt idx="1">
                  <c:v>14.048493842441273</c:v>
                </c:pt>
                <c:pt idx="2">
                  <c:v>14.206909510126971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4-4644-AEBE-D41C92689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117712"/>
        <c:scaling>
          <c:orientation val="minMax"/>
          <c:max val="16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8583372265827423E-2"/>
              <c:y val="0.3838203467835633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63776381471871"/>
          <c:y val="0.62005760270939736"/>
          <c:w val="0.11060958446334745"/>
          <c:h val="0.122643032072148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672438864811201"/>
          <c:h val="0.6542697988627963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68.298956513264642</c:v>
                </c:pt>
                <c:pt idx="1">
                  <c:v>31.701043486735362</c:v>
                </c:pt>
                <c:pt idx="2">
                  <c:v>76.502852708529943</c:v>
                </c:pt>
                <c:pt idx="3">
                  <c:v>23.497147291470096</c:v>
                </c:pt>
                <c:pt idx="4">
                  <c:v>30.249741577957511</c:v>
                </c:pt>
                <c:pt idx="5">
                  <c:v>69.750258422042492</c:v>
                </c:pt>
                <c:pt idx="6">
                  <c:v>77.731025370447554</c:v>
                </c:pt>
                <c:pt idx="7">
                  <c:v>22.268974629552439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69.848949357309451</c:v>
                </c:pt>
                <c:pt idx="1">
                  <c:v>30.151050642690553</c:v>
                </c:pt>
                <c:pt idx="2">
                  <c:v>72.649787702468927</c:v>
                </c:pt>
                <c:pt idx="3">
                  <c:v>27.350212297531076</c:v>
                </c:pt>
                <c:pt idx="4">
                  <c:v>30.420931154787009</c:v>
                </c:pt>
                <c:pt idx="5">
                  <c:v>69.579068845212987</c:v>
                </c:pt>
                <c:pt idx="6">
                  <c:v>79.949415799028657</c:v>
                </c:pt>
                <c:pt idx="7">
                  <c:v>20.050584200971318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67.969897888687569</c:v>
                </c:pt>
                <c:pt idx="1">
                  <c:v>32.030102111312438</c:v>
                </c:pt>
                <c:pt idx="2">
                  <c:v>79.35923149741609</c:v>
                </c:pt>
                <c:pt idx="3">
                  <c:v>20.640768502583889</c:v>
                </c:pt>
                <c:pt idx="4">
                  <c:v>33.860499785419059</c:v>
                </c:pt>
                <c:pt idx="5">
                  <c:v>66.139500214580906</c:v>
                </c:pt>
                <c:pt idx="6">
                  <c:v>82.956708087447396</c:v>
                </c:pt>
                <c:pt idx="7">
                  <c:v>17.043291912552579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antall SLAKT</a:t>
            </a:r>
            <a:r>
              <a:rPr lang="nb-NO" sz="2800"/>
              <a:t>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672438864811201"/>
          <c:h val="0.6542697988627963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5089</c:v>
                </c:pt>
                <c:pt idx="1">
                  <c:v>2283</c:v>
                </c:pt>
                <c:pt idx="2">
                  <c:v>3954</c:v>
                </c:pt>
                <c:pt idx="3">
                  <c:v>1010</c:v>
                </c:pt>
                <c:pt idx="4">
                  <c:v>844</c:v>
                </c:pt>
                <c:pt idx="5">
                  <c:v>1978</c:v>
                </c:pt>
                <c:pt idx="6">
                  <c:v>1554</c:v>
                </c:pt>
                <c:pt idx="7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A-4430-BCD8-6C23AC608C00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5270</c:v>
                </c:pt>
                <c:pt idx="1">
                  <c:v>2122</c:v>
                </c:pt>
                <c:pt idx="2">
                  <c:v>3987</c:v>
                </c:pt>
                <c:pt idx="3">
                  <c:v>1283</c:v>
                </c:pt>
                <c:pt idx="4">
                  <c:v>825</c:v>
                </c:pt>
                <c:pt idx="5">
                  <c:v>1954</c:v>
                </c:pt>
                <c:pt idx="6">
                  <c:v>1618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1A-4430-BCD8-6C23AC608C00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4280783611326096E-2"/>
                  <c:y val="-2.0962848385621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BC-4749-A9C7-437EF011D88E}"/>
                </c:ext>
              </c:extLst>
            </c:dLbl>
            <c:dLbl>
              <c:idx val="2"/>
              <c:layout>
                <c:manualLayout>
                  <c:x val="4.951668743858207E-2"/>
                  <c:y val="-5.0310836125491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C-4749-A9C7-437EF011D8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4688</c:v>
                </c:pt>
                <c:pt idx="1">
                  <c:v>1965</c:v>
                </c:pt>
                <c:pt idx="2">
                  <c:v>3913</c:v>
                </c:pt>
                <c:pt idx="3">
                  <c:v>959</c:v>
                </c:pt>
                <c:pt idx="4">
                  <c:v>1061</c:v>
                </c:pt>
                <c:pt idx="5">
                  <c:v>2048</c:v>
                </c:pt>
                <c:pt idx="6">
                  <c:v>1552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1A-4430-BCD8-6C23AC60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VEKT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1003947088825148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</c:formatCode>
                <c:ptCount val="8"/>
                <c:pt idx="0">
                  <c:v>7.7118097858125392</c:v>
                </c:pt>
                <c:pt idx="1">
                  <c:v>7.978887428821718</c:v>
                </c:pt>
                <c:pt idx="2">
                  <c:v>7.6793753161355598</c:v>
                </c:pt>
                <c:pt idx="3">
                  <c:v>9.2337623762376282</c:v>
                </c:pt>
                <c:pt idx="4">
                  <c:v>8.546860189573465</c:v>
                </c:pt>
                <c:pt idx="5">
                  <c:v>8.4090495449949358</c:v>
                </c:pt>
                <c:pt idx="6">
                  <c:v>9.0251222651222633</c:v>
                </c:pt>
                <c:pt idx="7">
                  <c:v>8.3708333333333318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E-4D2F-BF8C-0490F0641F6C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Regorg!$O$19:$O$26</c:f>
              <c:numCache>
                <c:formatCode>0.0</c:formatCode>
                <c:ptCount val="8"/>
                <c:pt idx="0">
                  <c:v>7.5829981024668109</c:v>
                </c:pt>
                <c:pt idx="1">
                  <c:v>8.1292177191328996</c:v>
                </c:pt>
                <c:pt idx="2">
                  <c:v>7.5316528718334563</c:v>
                </c:pt>
                <c:pt idx="3">
                  <c:v>8.8112236944660971</c:v>
                </c:pt>
                <c:pt idx="4">
                  <c:v>8.2756363636363677</c:v>
                </c:pt>
                <c:pt idx="5">
                  <c:v>7.9916581371545501</c:v>
                </c:pt>
                <c:pt idx="6">
                  <c:v>9.5534610630407979</c:v>
                </c:pt>
                <c:pt idx="7">
                  <c:v>8.2480851063829768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E-4D2F-BF8C-0490F0641F6C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Regorg!$O$10:$O$17</c:f>
              <c:numCache>
                <c:formatCode>0.0</c:formatCode>
                <c:ptCount val="8"/>
                <c:pt idx="0">
                  <c:v>7.4501706484641597</c:v>
                </c:pt>
                <c:pt idx="1">
                  <c:v>8.3759287531806628</c:v>
                </c:pt>
                <c:pt idx="2">
                  <c:v>8.1197291081012057</c:v>
                </c:pt>
                <c:pt idx="3">
                  <c:v>8.6171011470281496</c:v>
                </c:pt>
                <c:pt idx="4">
                  <c:v>8.4773798303487311</c:v>
                </c:pt>
                <c:pt idx="5">
                  <c:v>8.5785644531249989</c:v>
                </c:pt>
                <c:pt idx="6">
                  <c:v>10.02680412371134</c:v>
                </c:pt>
                <c:pt idx="7">
                  <c:v>8.5029255319148973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E-4D2F-BF8C-0490F0641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12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7666546349014067E-2"/>
          <c:h val="0.168511259773102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KLASSE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0309962166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0.00</c:formatCode>
                <c:ptCount val="8"/>
                <c:pt idx="0">
                  <c:v>5.4034191393201052</c:v>
                </c:pt>
                <c:pt idx="1">
                  <c:v>5.942181340341655</c:v>
                </c:pt>
                <c:pt idx="2">
                  <c:v>5.2023267577137071</c:v>
                </c:pt>
                <c:pt idx="3">
                  <c:v>5.409900990099012</c:v>
                </c:pt>
                <c:pt idx="4">
                  <c:v>5.4727488151658781</c:v>
                </c:pt>
                <c:pt idx="5">
                  <c:v>4.3594539939332657</c:v>
                </c:pt>
                <c:pt idx="6">
                  <c:v>4.5173745173745159</c:v>
                </c:pt>
                <c:pt idx="7">
                  <c:v>5.3270833333333352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6-4EF3-AF53-F9D9443910E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0.00</c:formatCode>
                <c:ptCount val="8"/>
                <c:pt idx="0">
                  <c:v>5.4468690702087299</c:v>
                </c:pt>
                <c:pt idx="1">
                  <c:v>5.7836946277097105</c:v>
                </c:pt>
                <c:pt idx="2">
                  <c:v>5.4243792325056441</c:v>
                </c:pt>
                <c:pt idx="3">
                  <c:v>5.0576773187841004</c:v>
                </c:pt>
                <c:pt idx="4">
                  <c:v>5.4145454545454541</c:v>
                </c:pt>
                <c:pt idx="5">
                  <c:v>4.5818833162743076</c:v>
                </c:pt>
                <c:pt idx="6">
                  <c:v>5.1143386897404204</c:v>
                </c:pt>
                <c:pt idx="7">
                  <c:v>5.3680851063829804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C6-4EF3-AF53-F9D9443910E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0.00</c:formatCode>
                <c:ptCount val="8"/>
                <c:pt idx="0">
                  <c:v>5.7412542662116044</c:v>
                </c:pt>
                <c:pt idx="1">
                  <c:v>5.5302798982188301</c:v>
                </c:pt>
                <c:pt idx="2">
                  <c:v>5.5701507794531055</c:v>
                </c:pt>
                <c:pt idx="3">
                  <c:v>5.1230448383733052</c:v>
                </c:pt>
                <c:pt idx="4">
                  <c:v>5.1988689915174371</c:v>
                </c:pt>
                <c:pt idx="5">
                  <c:v>5.29833984375</c:v>
                </c:pt>
                <c:pt idx="6">
                  <c:v>5.6675257731958757</c:v>
                </c:pt>
                <c:pt idx="7">
                  <c:v>5.6835106382978715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C6-4EF3-AF53-F9D94439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(1- 15)</a:t>
                </a:r>
              </a:p>
            </c:rich>
          </c:tx>
          <c:layout>
            <c:manualLayout>
              <c:xMode val="edge"/>
              <c:yMode val="edge"/>
              <c:x val="7.1549469562659212E-3"/>
              <c:y val="0.356756910934067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30415309142961"/>
          <c:y val="0.15538775008652192"/>
          <c:w val="5.6737355553168174E-2"/>
          <c:h val="0.168150045860354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FETTGRUPPE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33277510626E-2"/>
          <c:y val="3.471009473384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423137797E-2"/>
          <c:y val="0.17903796235752903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Regorg!$Z$28:$Z$35</c:f>
              <c:numCache>
                <c:formatCode>0.00</c:formatCode>
                <c:ptCount val="8"/>
                <c:pt idx="0">
                  <c:v>5.0165061898211842</c:v>
                </c:pt>
                <c:pt idx="1">
                  <c:v>4.2010512483574249</c:v>
                </c:pt>
                <c:pt idx="2">
                  <c:v>4.5419828022255935</c:v>
                </c:pt>
                <c:pt idx="3">
                  <c:v>4.3485148514851497</c:v>
                </c:pt>
                <c:pt idx="4">
                  <c:v>4.3886255924170605</c:v>
                </c:pt>
                <c:pt idx="5">
                  <c:v>4.0348837209302335</c:v>
                </c:pt>
                <c:pt idx="6">
                  <c:v>3.2992277992277992</c:v>
                </c:pt>
                <c:pt idx="7">
                  <c:v>3.8250000000000002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A-4A27-BBAB-D6EADE28265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Regorg!$Z$19:$Z$26</c:f>
              <c:numCache>
                <c:formatCode>0.00</c:formatCode>
                <c:ptCount val="8"/>
                <c:pt idx="0">
                  <c:v>4.958254269449716</c:v>
                </c:pt>
                <c:pt idx="1">
                  <c:v>4.1564561734213008</c:v>
                </c:pt>
                <c:pt idx="2">
                  <c:v>4.3664409330323553</c:v>
                </c:pt>
                <c:pt idx="3">
                  <c:v>4.1137957911145753</c:v>
                </c:pt>
                <c:pt idx="4">
                  <c:v>4.1272727272727261</c:v>
                </c:pt>
                <c:pt idx="5">
                  <c:v>4.0107471852610006</c:v>
                </c:pt>
                <c:pt idx="6">
                  <c:v>4.0173053152039548</c:v>
                </c:pt>
                <c:pt idx="7">
                  <c:v>4.0808510638297859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A-4A27-BBAB-D6EADE28265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Regorg!$Z$10:$Z$17</c:f>
              <c:numCache>
                <c:formatCode>0.00</c:formatCode>
                <c:ptCount val="8"/>
                <c:pt idx="0">
                  <c:v>5.0866040955631409</c:v>
                </c:pt>
                <c:pt idx="1">
                  <c:v>4.325699745547074</c:v>
                </c:pt>
                <c:pt idx="2">
                  <c:v>4.3600817786864292</c:v>
                </c:pt>
                <c:pt idx="3">
                  <c:v>3.7288842544317009</c:v>
                </c:pt>
                <c:pt idx="4">
                  <c:v>4.2573044297832245</c:v>
                </c:pt>
                <c:pt idx="5">
                  <c:v>4.23193359375</c:v>
                </c:pt>
                <c:pt idx="6">
                  <c:v>4.2905927835051552</c:v>
                </c:pt>
                <c:pt idx="7">
                  <c:v>3.6170212765957448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A-4A27-BBAB-D6EADE28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6.1796877465745163E-3"/>
              <c:y val="0.354650866802990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9.2206426154215829E-2"/>
          <c:w val="6.1613651601625199E-2"/>
          <c:h val="0.19131653130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antall SLAKT  per produsent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7.6150696438745002E-2"/>
          <c:y val="3.471009473384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423137797E-2"/>
          <c:y val="0.17903796235752903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Regorg!$AJ$28:$AJ$35</c:f>
              <c:numCache>
                <c:formatCode>0</c:formatCode>
                <c:ptCount val="8"/>
                <c:pt idx="0">
                  <c:v>69.031470428648944</c:v>
                </c:pt>
                <c:pt idx="1">
                  <c:v>30.968529571351052</c:v>
                </c:pt>
                <c:pt idx="2">
                  <c:v>79.653505237711514</c:v>
                </c:pt>
                <c:pt idx="3">
                  <c:v>20.346494762288479</c:v>
                </c:pt>
                <c:pt idx="4">
                  <c:v>29.907866761162296</c:v>
                </c:pt>
                <c:pt idx="5">
                  <c:v>70.09213323883769</c:v>
                </c:pt>
                <c:pt idx="6">
                  <c:v>76.401179941002951</c:v>
                </c:pt>
                <c:pt idx="7">
                  <c:v>23.598820058997045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7-4D47-BAF7-A105AD7CCB6D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Regorg!$AJ$19:$AJ$26</c:f>
              <c:numCache>
                <c:formatCode>0</c:formatCode>
                <c:ptCount val="8"/>
                <c:pt idx="0">
                  <c:v>71.293290043290014</c:v>
                </c:pt>
                <c:pt idx="1">
                  <c:v>28.706709956709958</c:v>
                </c:pt>
                <c:pt idx="2">
                  <c:v>75.654648956356738</c:v>
                </c:pt>
                <c:pt idx="3">
                  <c:v>24.345351043643262</c:v>
                </c:pt>
                <c:pt idx="4">
                  <c:v>29.686937747391156</c:v>
                </c:pt>
                <c:pt idx="5">
                  <c:v>70.313062252608873</c:v>
                </c:pt>
                <c:pt idx="6">
                  <c:v>77.490421455938716</c:v>
                </c:pt>
                <c:pt idx="7">
                  <c:v>22.509578544061295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C7-4D47-BAF7-A105AD7CCB6D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Regorg!$AJ$10:$AJ$17</c:f>
              <c:numCache>
                <c:formatCode>0</c:formatCode>
                <c:ptCount val="8"/>
                <c:pt idx="0">
                  <c:v>70.464452126860053</c:v>
                </c:pt>
                <c:pt idx="1">
                  <c:v>29.535547873139944</c:v>
                </c:pt>
                <c:pt idx="2">
                  <c:v>80.316091954023008</c:v>
                </c:pt>
                <c:pt idx="3">
                  <c:v>19.683908045977017</c:v>
                </c:pt>
                <c:pt idx="4">
                  <c:v>34.12672885172082</c:v>
                </c:pt>
                <c:pt idx="5">
                  <c:v>65.873271148279187</c:v>
                </c:pt>
                <c:pt idx="6">
                  <c:v>80.497925311203289</c:v>
                </c:pt>
                <c:pt idx="7">
                  <c:v>19.502074688796682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C7-4D47-BAF7-A105AD7CC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6.1796877465745163E-3"/>
              <c:y val="0.3546508668029901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LENGDE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0309962166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</c:formatCode>
                <c:ptCount val="8"/>
                <c:pt idx="0">
                  <c:v>0</c:v>
                </c:pt>
                <c:pt idx="1">
                  <c:v>79.254999999999981</c:v>
                </c:pt>
                <c:pt idx="2">
                  <c:v>0</c:v>
                </c:pt>
                <c:pt idx="3">
                  <c:v>84.128903654485029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9-45BF-97B5-F4E127139EF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</c:formatCode>
                <c:ptCount val="8"/>
                <c:pt idx="0">
                  <c:v>83.792161254199158</c:v>
                </c:pt>
                <c:pt idx="1">
                  <c:v>85.947382920110144</c:v>
                </c:pt>
                <c:pt idx="2">
                  <c:v>91.177419354838719</c:v>
                </c:pt>
                <c:pt idx="3">
                  <c:v>84.684466019417442</c:v>
                </c:pt>
                <c:pt idx="4">
                  <c:v>0</c:v>
                </c:pt>
                <c:pt idx="5">
                  <c:v>0</c:v>
                </c:pt>
                <c:pt idx="6">
                  <c:v>80.319999999999993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9-45BF-97B5-F4E127139EF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</c:formatCode>
                <c:ptCount val="8"/>
                <c:pt idx="0">
                  <c:v>78.540903253424673</c:v>
                </c:pt>
                <c:pt idx="1">
                  <c:v>82.497251037344355</c:v>
                </c:pt>
                <c:pt idx="2">
                  <c:v>80.304739597685341</c:v>
                </c:pt>
                <c:pt idx="3">
                  <c:v>83.973240938166214</c:v>
                </c:pt>
                <c:pt idx="4">
                  <c:v>84.040043525571349</c:v>
                </c:pt>
                <c:pt idx="5">
                  <c:v>86.93653679653687</c:v>
                </c:pt>
                <c:pt idx="6">
                  <c:v>88.26196454948294</c:v>
                </c:pt>
                <c:pt idx="7">
                  <c:v>83.70380434782615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9-45BF-97B5-F4E12713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7.1549469562659212E-3"/>
              <c:y val="0.356756910934067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30415309142961"/>
          <c:y val="0.15538775008652192"/>
          <c:w val="5.6737355553168174E-2"/>
          <c:h val="0.168150045860354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middel K-FAKTOR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8.005170309962166E-2"/>
          <c:y val="3.68162148814459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28256033365444E-2"/>
          <c:y val="0.17903794045097532"/>
          <c:w val="0.90815419274528042"/>
          <c:h val="0.6521734680942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Regorg!$U$28:$U$35</c:f>
              <c:numCache>
                <c:formatCode>0.0</c:formatCode>
                <c:ptCount val="8"/>
                <c:pt idx="0">
                  <c:v>0</c:v>
                </c:pt>
                <c:pt idx="1">
                  <c:v>14.277864950119531</c:v>
                </c:pt>
                <c:pt idx="2">
                  <c:v>0</c:v>
                </c:pt>
                <c:pt idx="3">
                  <c:v>15.003452595544749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D-4C0A-8777-8EC88FB1D26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Regorg!$U$19:$U$26</c:f>
              <c:numCache>
                <c:formatCode>0.0</c:formatCode>
                <c:ptCount val="8"/>
                <c:pt idx="0">
                  <c:v>14.280131460047501</c:v>
                </c:pt>
                <c:pt idx="1">
                  <c:v>13.277438542558547</c:v>
                </c:pt>
                <c:pt idx="2">
                  <c:v>13.441340100877429</c:v>
                </c:pt>
                <c:pt idx="3">
                  <c:v>15.407198084467652</c:v>
                </c:pt>
                <c:pt idx="4">
                  <c:v>0</c:v>
                </c:pt>
                <c:pt idx="5">
                  <c:v>0</c:v>
                </c:pt>
                <c:pt idx="6">
                  <c:v>13.697433569673173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D-4C0A-8777-8EC88FB1D26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Regorg!$U$10:$U$17</c:f>
              <c:numCache>
                <c:formatCode>0.0</c:formatCode>
                <c:ptCount val="8"/>
                <c:pt idx="0">
                  <c:v>14.99687919550785</c:v>
                </c:pt>
                <c:pt idx="1">
                  <c:v>14.045333650215204</c:v>
                </c:pt>
                <c:pt idx="2">
                  <c:v>15.21575580992118</c:v>
                </c:pt>
                <c:pt idx="3">
                  <c:v>14.095000432778837</c:v>
                </c:pt>
                <c:pt idx="4">
                  <c:v>14.300045815015345</c:v>
                </c:pt>
                <c:pt idx="5">
                  <c:v>14.453598387711228</c:v>
                </c:pt>
                <c:pt idx="6">
                  <c:v>15.017868043744922</c:v>
                </c:pt>
                <c:pt idx="7">
                  <c:v>14.92192754736902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9D-4C0A-8777-8EC88FB1D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7.1549469562659212E-3"/>
              <c:y val="0.356756910934067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30415309142961"/>
          <c:y val="0.15538775008652192"/>
          <c:w val="5.6737355553168174E-2"/>
          <c:h val="0.168150045860354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KJE,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86396474684995E-2"/>
          <c:y val="0.12387717381853328"/>
          <c:w val="0.88729392695191922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0.00</c:formatCode>
                <c:ptCount val="29"/>
                <c:pt idx="0">
                  <c:v>2.8426624737945487</c:v>
                </c:pt>
                <c:pt idx="1">
                  <c:v>2.7436961030455191</c:v>
                </c:pt>
                <c:pt idx="2">
                  <c:v>2.8628766019392242</c:v>
                </c:pt>
                <c:pt idx="3">
                  <c:v>3.3260031415107809</c:v>
                </c:pt>
                <c:pt idx="4">
                  <c:v>3.5263452287727928</c:v>
                </c:pt>
                <c:pt idx="5">
                  <c:v>3.3194444444444442</c:v>
                </c:pt>
                <c:pt idx="6">
                  <c:v>3.268834440119075</c:v>
                </c:pt>
                <c:pt idx="7">
                  <c:v>3.0548807420494697</c:v>
                </c:pt>
                <c:pt idx="8">
                  <c:v>3.014339469134546</c:v>
                </c:pt>
                <c:pt idx="9">
                  <c:v>3.0588909735251191</c:v>
                </c:pt>
                <c:pt idx="10">
                  <c:v>3.1287612971823497</c:v>
                </c:pt>
                <c:pt idx="11">
                  <c:v>3.3256855675734727</c:v>
                </c:pt>
                <c:pt idx="12">
                  <c:v>3.582414627588062</c:v>
                </c:pt>
                <c:pt idx="13">
                  <c:v>3.5993349958437246</c:v>
                </c:pt>
                <c:pt idx="14">
                  <c:v>3.5184752315022938</c:v>
                </c:pt>
                <c:pt idx="15">
                  <c:v>3.6724101921470345</c:v>
                </c:pt>
                <c:pt idx="16">
                  <c:v>3.8233044651895174</c:v>
                </c:pt>
                <c:pt idx="17">
                  <c:v>4.0094943696180172</c:v>
                </c:pt>
                <c:pt idx="18">
                  <c:v>3.9320414847161569</c:v>
                </c:pt>
                <c:pt idx="19">
                  <c:v>3.831297114634781</c:v>
                </c:pt>
                <c:pt idx="20">
                  <c:v>3.9915248491423134</c:v>
                </c:pt>
                <c:pt idx="21">
                  <c:v>4.0308783165599271</c:v>
                </c:pt>
                <c:pt idx="22">
                  <c:v>4.2295707472178048</c:v>
                </c:pt>
                <c:pt idx="23">
                  <c:v>4.3474080952641074</c:v>
                </c:pt>
                <c:pt idx="24">
                  <c:v>4.5184895542397507</c:v>
                </c:pt>
                <c:pt idx="25">
                  <c:v>4.3610336577889131</c:v>
                </c:pt>
                <c:pt idx="26">
                  <c:v>4.4275825965565376</c:v>
                </c:pt>
                <c:pt idx="27">
                  <c:v>4.4096639853956301</c:v>
                </c:pt>
                <c:pt idx="28">
                  <c:v>4.4792899408283997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3-4CBA-8535-11D404A0F791}"/>
            </c:ext>
          </c:extLst>
        </c:ser>
        <c:ser>
          <c:idx val="0"/>
          <c:order val="1"/>
          <c:tx>
            <c:strRef>
              <c:f>RNR!$G$27</c:f>
              <c:strCache>
                <c:ptCount val="1"/>
                <c:pt idx="0">
                  <c:v>Middel fettgruppe i 2024</c:v>
                </c:pt>
              </c:strCache>
            </c:strRef>
          </c:tx>
          <c:spPr>
            <a:ln w="82550"/>
          </c:spPr>
          <c:marker>
            <c:symbol val="none"/>
          </c:marker>
          <c:val>
            <c:numRef>
              <c:f>År!$AV$8:$AV$36</c:f>
              <c:numCache>
                <c:formatCode>0.00</c:formatCode>
                <c:ptCount val="29"/>
                <c:pt idx="0">
                  <c:v>4.4792899408283997</c:v>
                </c:pt>
                <c:pt idx="1">
                  <c:v>4.4792899408283997</c:v>
                </c:pt>
                <c:pt idx="2">
                  <c:v>4.4792899408283997</c:v>
                </c:pt>
                <c:pt idx="3">
                  <c:v>4.4792899408283997</c:v>
                </c:pt>
                <c:pt idx="4">
                  <c:v>4.4792899408283997</c:v>
                </c:pt>
                <c:pt idx="5">
                  <c:v>4.4792899408283997</c:v>
                </c:pt>
                <c:pt idx="6">
                  <c:v>4.4792899408283997</c:v>
                </c:pt>
                <c:pt idx="7">
                  <c:v>4.4792899408283997</c:v>
                </c:pt>
                <c:pt idx="8">
                  <c:v>4.4792899408283997</c:v>
                </c:pt>
                <c:pt idx="9">
                  <c:v>4.4792899408283997</c:v>
                </c:pt>
                <c:pt idx="10">
                  <c:v>4.4792899408283997</c:v>
                </c:pt>
                <c:pt idx="11">
                  <c:v>4.4792899408283997</c:v>
                </c:pt>
                <c:pt idx="12">
                  <c:v>4.4792899408283997</c:v>
                </c:pt>
                <c:pt idx="13">
                  <c:v>4.4792899408283997</c:v>
                </c:pt>
                <c:pt idx="14">
                  <c:v>4.4792899408283997</c:v>
                </c:pt>
                <c:pt idx="15">
                  <c:v>4.4792899408283997</c:v>
                </c:pt>
                <c:pt idx="16">
                  <c:v>4.4792899408283997</c:v>
                </c:pt>
                <c:pt idx="17">
                  <c:v>4.4792899408283997</c:v>
                </c:pt>
                <c:pt idx="18">
                  <c:v>4.4792899408283997</c:v>
                </c:pt>
                <c:pt idx="19">
                  <c:v>4.4792899408283997</c:v>
                </c:pt>
                <c:pt idx="20">
                  <c:v>4.4792899408283997</c:v>
                </c:pt>
                <c:pt idx="21">
                  <c:v>4.4792899408283997</c:v>
                </c:pt>
                <c:pt idx="22">
                  <c:v>4.4792899408283997</c:v>
                </c:pt>
                <c:pt idx="23">
                  <c:v>4.4792899408283997</c:v>
                </c:pt>
                <c:pt idx="24">
                  <c:v>4.4792899408283997</c:v>
                </c:pt>
                <c:pt idx="25">
                  <c:v>4.4792899408283997</c:v>
                </c:pt>
                <c:pt idx="26">
                  <c:v>4.4792899408283997</c:v>
                </c:pt>
                <c:pt idx="27">
                  <c:v>4.4792899408283997</c:v>
                </c:pt>
                <c:pt idx="28">
                  <c:v>4.4792899408283997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5-4159-836E-4E298CD2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8.8911560434694979E-3"/>
              <c:y val="0.2170925392821810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65343997972699"/>
          <c:y val="0.57307206116372078"/>
          <c:w val="0.21012633314560097"/>
          <c:h val="0.105465088043087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andels%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2922328461076E-2"/>
          <c:y val="0.17694166568077152"/>
          <c:w val="0.89520998668715324"/>
          <c:h val="0.6537753210731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Bedrifter!$J$24:$J$29</c:f>
              <c:numCache>
                <c:formatCode>0</c:formatCode>
                <c:ptCount val="6"/>
                <c:pt idx="0">
                  <c:v>25.482782689623079</c:v>
                </c:pt>
                <c:pt idx="1">
                  <c:v>26.23894834806887</c:v>
                </c:pt>
                <c:pt idx="2">
                  <c:v>14.826663564448582</c:v>
                </c:pt>
                <c:pt idx="3">
                  <c:v>7.4162401116798531</c:v>
                </c:pt>
                <c:pt idx="4">
                  <c:v>0.81433224755700306</c:v>
                </c:pt>
                <c:pt idx="5">
                  <c:v>25.221033038622608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Bedrifter!$J$17:$J$22</c:f>
              <c:numCache>
                <c:formatCode>0</c:formatCode>
                <c:ptCount val="6"/>
                <c:pt idx="0">
                  <c:v>25.922756574818873</c:v>
                </c:pt>
                <c:pt idx="1">
                  <c:v>26.795595869701632</c:v>
                </c:pt>
                <c:pt idx="2">
                  <c:v>14.028181870043923</c:v>
                </c:pt>
                <c:pt idx="3">
                  <c:v>8.3461692053169028</c:v>
                </c:pt>
                <c:pt idx="4">
                  <c:v>0.71880883107992477</c:v>
                </c:pt>
                <c:pt idx="5">
                  <c:v>24.188487649038727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Bedrifter!$J$10:$J$15</c:f>
              <c:numCache>
                <c:formatCode>0</c:formatCode>
                <c:ptCount val="6"/>
                <c:pt idx="0">
                  <c:v>24.996981040937087</c:v>
                </c:pt>
                <c:pt idx="1">
                  <c:v>26.959304431831903</c:v>
                </c:pt>
                <c:pt idx="2">
                  <c:v>15.752928390291029</c:v>
                </c:pt>
                <c:pt idx="3">
                  <c:v>7.9096727448375805</c:v>
                </c:pt>
                <c:pt idx="4">
                  <c:v>0.50718512256973791</c:v>
                </c:pt>
                <c:pt idx="5">
                  <c:v>23.873928269532659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5764587461827"/>
          <c:y val="0.23916176286086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 SLAKT i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38525930915046E-2"/>
          <c:y val="0.1812433443436744"/>
          <c:w val="0.87550072474339113"/>
          <c:h val="0.6494736781493956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Bedrifter!$H$24:$H$29</c:f>
              <c:numCache>
                <c:formatCode>#,##0</c:formatCode>
                <c:ptCount val="6"/>
                <c:pt idx="0">
                  <c:v>4381</c:v>
                </c:pt>
                <c:pt idx="1">
                  <c:v>4511</c:v>
                </c:pt>
                <c:pt idx="2">
                  <c:v>2549</c:v>
                </c:pt>
                <c:pt idx="3">
                  <c:v>1275</c:v>
                </c:pt>
                <c:pt idx="4">
                  <c:v>140</c:v>
                </c:pt>
                <c:pt idx="5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6-44BD-9168-872B7943AB0A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Bedrifter!$H$17:$H$22</c:f>
              <c:numCache>
                <c:formatCode>#,##0</c:formatCode>
                <c:ptCount val="6"/>
                <c:pt idx="0">
                  <c:v>4544</c:v>
                </c:pt>
                <c:pt idx="1">
                  <c:v>4697</c:v>
                </c:pt>
                <c:pt idx="2">
                  <c:v>2459</c:v>
                </c:pt>
                <c:pt idx="3">
                  <c:v>1463</c:v>
                </c:pt>
                <c:pt idx="4">
                  <c:v>126</c:v>
                </c:pt>
                <c:pt idx="5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6-44BD-9168-872B7943AB0A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Bedrifter!$H$10:$H$15</c:f>
              <c:numCache>
                <c:formatCode>#,##0</c:formatCode>
                <c:ptCount val="6"/>
                <c:pt idx="0">
                  <c:v>4140</c:v>
                </c:pt>
                <c:pt idx="1">
                  <c:v>4465</c:v>
                </c:pt>
                <c:pt idx="2">
                  <c:v>2609</c:v>
                </c:pt>
                <c:pt idx="3">
                  <c:v>1310</c:v>
                </c:pt>
                <c:pt idx="4">
                  <c:v>84</c:v>
                </c:pt>
                <c:pt idx="5">
                  <c:v>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6-44BD-9168-872B7943A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308586941717E-3"/>
              <c:y val="0.472542603295033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5764587461827"/>
          <c:y val="0.23916176286086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SLAKTEVEKT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7371152419576E-2"/>
          <c:y val="0.17263444674766529"/>
          <c:w val="0.89915187952188658"/>
          <c:h val="0.660236226347519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Bedrifter!$X$24:$X$29</c:f>
              <c:numCache>
                <c:formatCode>0.0</c:formatCode>
                <c:ptCount val="6"/>
                <c:pt idx="0">
                  <c:v>7.5832914859621132</c:v>
                </c:pt>
                <c:pt idx="1">
                  <c:v>7.909221902017288</c:v>
                </c:pt>
                <c:pt idx="2">
                  <c:v>8.6101765398195393</c:v>
                </c:pt>
                <c:pt idx="3">
                  <c:v>8.9286274509803896</c:v>
                </c:pt>
                <c:pt idx="4">
                  <c:v>6.8478571428571371</c:v>
                </c:pt>
                <c:pt idx="5">
                  <c:v>8.2680581180811767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2D-4386-A4BA-448EB271AF76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Bedrifter!$X$17:$X$22</c:f>
              <c:numCache>
                <c:formatCode>0.0</c:formatCode>
                <c:ptCount val="6"/>
                <c:pt idx="0">
                  <c:v>7.6072183098591779</c:v>
                </c:pt>
                <c:pt idx="1">
                  <c:v>7.5993612944432636</c:v>
                </c:pt>
                <c:pt idx="2">
                  <c:v>8.9526636844245484</c:v>
                </c:pt>
                <c:pt idx="3">
                  <c:v>8.6056049213944021</c:v>
                </c:pt>
                <c:pt idx="4">
                  <c:v>7.1865079365079341</c:v>
                </c:pt>
                <c:pt idx="5">
                  <c:v>8.1490094339622647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2D-4386-A4BA-448EB271AF76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Bedrifter!$X$10:$X$15</c:f>
              <c:numCache>
                <c:formatCode>0.0</c:formatCode>
                <c:ptCount val="6"/>
                <c:pt idx="0">
                  <c:v>7.3841304347826062</c:v>
                </c:pt>
                <c:pt idx="1">
                  <c:v>8.1700111982082948</c:v>
                </c:pt>
                <c:pt idx="2">
                  <c:v>9.2777309313913268</c:v>
                </c:pt>
                <c:pt idx="3">
                  <c:v>8.5145038167938818</c:v>
                </c:pt>
                <c:pt idx="4">
                  <c:v>9.5785714285714363</c:v>
                </c:pt>
                <c:pt idx="5">
                  <c:v>8.4799949418310536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D-4386-A4BA-448EB271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179860514057E-3"/>
              <c:y val="0.472542650526406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30474916429484"/>
          <c:y val="0.29084851831150998"/>
          <c:w val="5.8718492285440259E-2"/>
          <c:h val="0.153468272982315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KLASSE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Bedrifter!$P$24:$P$29</c:f>
              <c:numCache>
                <c:formatCode>0.00</c:formatCode>
                <c:ptCount val="6"/>
                <c:pt idx="0">
                  <c:v>5.2716274823099747</c:v>
                </c:pt>
                <c:pt idx="1">
                  <c:v>5.1733540234981161</c:v>
                </c:pt>
                <c:pt idx="2">
                  <c:v>5.207924676343664</c:v>
                </c:pt>
                <c:pt idx="3">
                  <c:v>5.2737254901960782</c:v>
                </c:pt>
                <c:pt idx="4">
                  <c:v>3.8857142857142848</c:v>
                </c:pt>
                <c:pt idx="5">
                  <c:v>5.2910516605166045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D-41BF-B2F9-4ECCE044D005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Bedrifter!$P$17:$P$22</c:f>
              <c:numCache>
                <c:formatCode>0.00</c:formatCode>
                <c:ptCount val="6"/>
                <c:pt idx="0">
                  <c:v>5.3716989436619746</c:v>
                </c:pt>
                <c:pt idx="1">
                  <c:v>5.3678944006812879</c:v>
                </c:pt>
                <c:pt idx="2">
                  <c:v>5.4705164701098008</c:v>
                </c:pt>
                <c:pt idx="3">
                  <c:v>4.9583048530416951</c:v>
                </c:pt>
                <c:pt idx="4">
                  <c:v>4.5555555555555562</c:v>
                </c:pt>
                <c:pt idx="5">
                  <c:v>5.2853773584905639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D-41BF-B2F9-4ECCE044D005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Bedrifter!$P$10:$P$15</c:f>
              <c:numCache>
                <c:formatCode>0.00</c:formatCode>
                <c:ptCount val="6"/>
                <c:pt idx="0">
                  <c:v>5.7096618357487916</c:v>
                </c:pt>
                <c:pt idx="1">
                  <c:v>5.5086226203807378</c:v>
                </c:pt>
                <c:pt idx="2">
                  <c:v>5.6684553468761987</c:v>
                </c:pt>
                <c:pt idx="3">
                  <c:v>5.1557251908396955</c:v>
                </c:pt>
                <c:pt idx="4">
                  <c:v>5.6071428571428559</c:v>
                </c:pt>
                <c:pt idx="5">
                  <c:v>5.4484066767830042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D-41BF-B2F9-4ECCE044D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435566122359"/>
          <c:y val="0.16593876095780014"/>
          <c:w val="5.5762081784386575E-2"/>
          <c:h val="0.172850685638848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FETTGRUPPE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Bedrifter!$V$24:$V$29</c:f>
              <c:numCache>
                <c:formatCode>0.00</c:formatCode>
                <c:ptCount val="6"/>
                <c:pt idx="0">
                  <c:v>5.1232595297877195</c:v>
                </c:pt>
                <c:pt idx="1">
                  <c:v>4.5134116603857244</c:v>
                </c:pt>
                <c:pt idx="2">
                  <c:v>3.732444095723813</c:v>
                </c:pt>
                <c:pt idx="3">
                  <c:v>4.330980392156861</c:v>
                </c:pt>
                <c:pt idx="4">
                  <c:v>2.9</c:v>
                </c:pt>
                <c:pt idx="5">
                  <c:v>4.1217712177121779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C-46B8-BD43-6B5111655479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Bedrifter!$V$17:$V$22</c:f>
              <c:numCache>
                <c:formatCode>0.00</c:formatCode>
                <c:ptCount val="6"/>
                <c:pt idx="0">
                  <c:v>5.0371919014084519</c:v>
                </c:pt>
                <c:pt idx="1">
                  <c:v>4.353842878433043</c:v>
                </c:pt>
                <c:pt idx="2">
                  <c:v>4.1093940626270848</c:v>
                </c:pt>
                <c:pt idx="3">
                  <c:v>4.0505809979494192</c:v>
                </c:pt>
                <c:pt idx="4">
                  <c:v>3.3095238095238102</c:v>
                </c:pt>
                <c:pt idx="5">
                  <c:v>4.129716981132078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7C-46B8-BD43-6B5111655479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Bedrifter!$V$10:$V$15</c:f>
              <c:numCache>
                <c:formatCode>0.00</c:formatCode>
                <c:ptCount val="6"/>
                <c:pt idx="0">
                  <c:v>5.1507246376811597</c:v>
                </c:pt>
                <c:pt idx="1">
                  <c:v>4.3101903695408748</c:v>
                </c:pt>
                <c:pt idx="2">
                  <c:v>4.4131851284016861</c:v>
                </c:pt>
                <c:pt idx="3">
                  <c:v>3.6931297709923654</c:v>
                </c:pt>
                <c:pt idx="4">
                  <c:v>4.1904761904761907</c:v>
                </c:pt>
                <c:pt idx="5">
                  <c:v>4.2774405665149224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C-46B8-BD43-6B511165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435566122359"/>
          <c:y val="0.20685752580864955"/>
          <c:w val="5.5762081784386575E-2"/>
          <c:h val="0.17715795039353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antall</a:t>
            </a:r>
            <a:r>
              <a:rPr lang="nb-NO" sz="2800" baseline="0"/>
              <a:t> PRODUSENTER </a:t>
            </a:r>
            <a:r>
              <a:rPr lang="nb-NO" sz="28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95175218816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General</c:formatCode>
                <c:ptCount val="6"/>
                <c:pt idx="0">
                  <c:v>102</c:v>
                </c:pt>
                <c:pt idx="1">
                  <c:v>149</c:v>
                </c:pt>
                <c:pt idx="2">
                  <c:v>99</c:v>
                </c:pt>
                <c:pt idx="3">
                  <c:v>93</c:v>
                </c:pt>
                <c:pt idx="4">
                  <c:v>9</c:v>
                </c:pt>
                <c:pt idx="5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A6-4DD2-8CAC-5BCFB1AB72B7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General</c:formatCode>
                <c:ptCount val="6"/>
                <c:pt idx="0">
                  <c:v>103</c:v>
                </c:pt>
                <c:pt idx="1">
                  <c:v>157</c:v>
                </c:pt>
                <c:pt idx="2">
                  <c:v>117</c:v>
                </c:pt>
                <c:pt idx="3">
                  <c:v>100</c:v>
                </c:pt>
                <c:pt idx="4">
                  <c:v>8</c:v>
                </c:pt>
                <c:pt idx="5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A6-4DD2-8CAC-5BCFB1AB72B7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General</c:formatCode>
                <c:ptCount val="6"/>
                <c:pt idx="0">
                  <c:v>92</c:v>
                </c:pt>
                <c:pt idx="1">
                  <c:v>186</c:v>
                </c:pt>
                <c:pt idx="2">
                  <c:v>115</c:v>
                </c:pt>
                <c:pt idx="3">
                  <c:v>103</c:v>
                </c:pt>
                <c:pt idx="4">
                  <c:v>10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A6-4DD2-8CAC-5BCFB1AB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8396222022888"/>
          <c:y val="0.22408642958222366"/>
          <c:w val="6.0689421850314881E-2"/>
          <c:h val="0.18577238977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antall</a:t>
            </a:r>
            <a:r>
              <a:rPr lang="nb-NO" sz="2400" baseline="0"/>
              <a:t> SLAKT per PRODUSENT </a:t>
            </a:r>
            <a:r>
              <a:rPr lang="nb-NO" sz="2400"/>
              <a:t>i de ulike bedriftsgruppene</a:t>
            </a:r>
          </a:p>
        </c:rich>
      </c:tx>
      <c:layout>
        <c:manualLayout>
          <c:xMode val="edge"/>
          <c:yMode val="edge"/>
          <c:x val="0.13055732301207698"/>
          <c:y val="3.7363904525224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282131583603102E-2"/>
          <c:y val="0.18124894544819406"/>
          <c:w val="0.87845711909070312"/>
          <c:h val="0.6494680819493798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Bedrifter!$AJ$24:$AJ$29</c:f>
              <c:numCache>
                <c:formatCode>0</c:formatCode>
                <c:ptCount val="6"/>
                <c:pt idx="0">
                  <c:v>42.950980392156865</c:v>
                </c:pt>
                <c:pt idx="1">
                  <c:v>30.275167785234899</c:v>
                </c:pt>
                <c:pt idx="2">
                  <c:v>25.747474747474747</c:v>
                </c:pt>
                <c:pt idx="3">
                  <c:v>13.709677419354838</c:v>
                </c:pt>
                <c:pt idx="4">
                  <c:v>15.555555555555555</c:v>
                </c:pt>
                <c:pt idx="5">
                  <c:v>29.100671140939596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E-45E5-BFB7-3F236BA6011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Bedrifter!$AJ$17:$AJ$22</c:f>
              <c:numCache>
                <c:formatCode>0</c:formatCode>
                <c:ptCount val="6"/>
                <c:pt idx="0">
                  <c:v>44.116504854368934</c:v>
                </c:pt>
                <c:pt idx="1">
                  <c:v>29.917197452229299</c:v>
                </c:pt>
                <c:pt idx="2">
                  <c:v>21.017094017094017</c:v>
                </c:pt>
                <c:pt idx="3">
                  <c:v>14.63</c:v>
                </c:pt>
                <c:pt idx="4">
                  <c:v>15.75</c:v>
                </c:pt>
                <c:pt idx="5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E-45E5-BFB7-3F236BA6011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Bedrifter!$AJ$10:$AJ$15</c:f>
              <c:numCache>
                <c:formatCode>0</c:formatCode>
                <c:ptCount val="6"/>
                <c:pt idx="0">
                  <c:v>45</c:v>
                </c:pt>
                <c:pt idx="1">
                  <c:v>24.00537634408602</c:v>
                </c:pt>
                <c:pt idx="2">
                  <c:v>22.68695652173913</c:v>
                </c:pt>
                <c:pt idx="3">
                  <c:v>12.718446601941748</c:v>
                </c:pt>
                <c:pt idx="4">
                  <c:v>8.4</c:v>
                </c:pt>
                <c:pt idx="5">
                  <c:v>25.675324675324674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E-45E5-BFB7-3F236BA6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05906581042451E-2"/>
              <c:y val="0.3390183744258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5596136357298"/>
          <c:y val="0.1508634394625792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</a:t>
            </a:r>
            <a:r>
              <a:rPr lang="nb-NO" sz="2800"/>
              <a:t>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16195957439993E-2"/>
          <c:y val="0.14318253090596994"/>
          <c:w val="0.88730281479193762"/>
          <c:h val="0.6323325752818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(Slakteri!$D$9:$D$16,Slakteri!$D$18:$D$25,Slakteri!$D$28:$D$32)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Slakteri!$G$35:$G$59</c15:sqref>
                  </c15:fullRef>
                </c:ext>
              </c:extLst>
              <c:f>(Slakteri!$G$35:$G$42,Slakteri!$G$44:$G$51,Slakteri!$G$54:$G$58)</c:f>
              <c:numCache>
                <c:formatCode>#,##0</c:formatCode>
                <c:ptCount val="21"/>
                <c:pt idx="0">
                  <c:v>0</c:v>
                </c:pt>
                <c:pt idx="1">
                  <c:v>185</c:v>
                </c:pt>
                <c:pt idx="2">
                  <c:v>257</c:v>
                </c:pt>
                <c:pt idx="3">
                  <c:v>4359</c:v>
                </c:pt>
                <c:pt idx="4">
                  <c:v>63</c:v>
                </c:pt>
                <c:pt idx="5">
                  <c:v>943</c:v>
                </c:pt>
                <c:pt idx="6">
                  <c:v>206</c:v>
                </c:pt>
                <c:pt idx="7">
                  <c:v>3690</c:v>
                </c:pt>
                <c:pt idx="8">
                  <c:v>184</c:v>
                </c:pt>
                <c:pt idx="9">
                  <c:v>126</c:v>
                </c:pt>
                <c:pt idx="10">
                  <c:v>1176</c:v>
                </c:pt>
                <c:pt idx="11">
                  <c:v>234</c:v>
                </c:pt>
                <c:pt idx="12">
                  <c:v>1</c:v>
                </c:pt>
                <c:pt idx="13">
                  <c:v>1377</c:v>
                </c:pt>
                <c:pt idx="14">
                  <c:v>766</c:v>
                </c:pt>
                <c:pt idx="15">
                  <c:v>393</c:v>
                </c:pt>
                <c:pt idx="16">
                  <c:v>0</c:v>
                </c:pt>
                <c:pt idx="17">
                  <c:v>841</c:v>
                </c:pt>
                <c:pt idx="18">
                  <c:v>791</c:v>
                </c:pt>
                <c:pt idx="19">
                  <c:v>41</c:v>
                </c:pt>
                <c:pt idx="20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2.4647362452303548E-2"/>
                  <c:y val="-2.6398792211285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3A-49FA-A2A9-1FC7E2DCF30B}"/>
                </c:ext>
              </c:extLst>
            </c:dLbl>
            <c:dLbl>
              <c:idx val="4"/>
              <c:layout>
                <c:manualLayout>
                  <c:x val="2.8439264368042947E-3"/>
                  <c:y val="-4.0613526478900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3A-49FA-A2A9-1FC7E2DCF30B}"/>
                </c:ext>
              </c:extLst>
            </c:dLbl>
            <c:dLbl>
              <c:idx val="6"/>
              <c:layout>
                <c:manualLayout>
                  <c:x val="2.369938697336876E-2"/>
                  <c:y val="-3.858285015495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3A-49FA-A2A9-1FC7E2DCF30B}"/>
                </c:ext>
              </c:extLst>
            </c:dLbl>
            <c:dLbl>
              <c:idx val="7"/>
              <c:layout>
                <c:manualLayout>
                  <c:x val="-9.4797547893482278E-4"/>
                  <c:y val="-4.4674879126789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3A-49FA-A2A9-1FC7E2DCF30B}"/>
                </c:ext>
              </c:extLst>
            </c:dLbl>
            <c:dLbl>
              <c:idx val="9"/>
              <c:layout>
                <c:manualLayout>
                  <c:x val="-2.8439264368042595E-3"/>
                  <c:y val="-4.8736231774680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3A-49FA-A2A9-1FC7E2DCF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(Slakteri!$D$9:$D$16,Slakteri!$D$18:$D$25,Slakteri!$D$28:$D$32)</c:f>
              <c:strCache>
                <c:ptCount val="21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Slakteri!$G$9:$G$33</c15:sqref>
                  </c15:fullRef>
                </c:ext>
              </c:extLst>
              <c:f>(Slakteri!$G$9:$G$16,Slakteri!$G$18:$G$25,Slakteri!$G$28:$G$32)</c:f>
              <c:numCache>
                <c:formatCode>#,##0</c:formatCode>
                <c:ptCount val="21"/>
                <c:pt idx="0">
                  <c:v>0</c:v>
                </c:pt>
                <c:pt idx="1">
                  <c:v>160</c:v>
                </c:pt>
                <c:pt idx="2">
                  <c:v>4140</c:v>
                </c:pt>
                <c:pt idx="3">
                  <c:v>20</c:v>
                </c:pt>
                <c:pt idx="4">
                  <c:v>778</c:v>
                </c:pt>
                <c:pt idx="5">
                  <c:v>128</c:v>
                </c:pt>
                <c:pt idx="6">
                  <c:v>3667</c:v>
                </c:pt>
                <c:pt idx="7">
                  <c:v>914</c:v>
                </c:pt>
                <c:pt idx="8">
                  <c:v>84</c:v>
                </c:pt>
                <c:pt idx="9">
                  <c:v>1207</c:v>
                </c:pt>
                <c:pt idx="10">
                  <c:v>268</c:v>
                </c:pt>
                <c:pt idx="11">
                  <c:v>0</c:v>
                </c:pt>
                <c:pt idx="12">
                  <c:v>0</c:v>
                </c:pt>
                <c:pt idx="13">
                  <c:v>1511</c:v>
                </c:pt>
                <c:pt idx="14">
                  <c:v>784</c:v>
                </c:pt>
                <c:pt idx="15">
                  <c:v>357</c:v>
                </c:pt>
                <c:pt idx="16">
                  <c:v>0</c:v>
                </c:pt>
                <c:pt idx="17">
                  <c:v>891</c:v>
                </c:pt>
                <c:pt idx="18">
                  <c:v>760</c:v>
                </c:pt>
                <c:pt idx="19">
                  <c:v>44</c:v>
                </c:pt>
                <c:pt idx="20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48399058788269"/>
          <c:y val="0.178819778649802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43194080422321E-2"/>
          <c:y val="0.1450791203311807"/>
          <c:w val="0.89232533771090872"/>
          <c:h val="0.67519782109069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Slakteri!$Y$35:$Y$59</c15:sqref>
                  </c15:fullRef>
                </c:ext>
              </c:extLst>
              <c:f>(Slakteri!$Y$35:$Y$51,Slakteri!$Y$54:$Y$58)</c:f>
              <c:numCache>
                <c:formatCode>0.00</c:formatCode>
                <c:ptCount val="22"/>
                <c:pt idx="0">
                  <c:v>0</c:v>
                </c:pt>
                <c:pt idx="1">
                  <c:v>3.9135135135135126</c:v>
                </c:pt>
                <c:pt idx="2">
                  <c:v>3.4941634241245128</c:v>
                </c:pt>
                <c:pt idx="3">
                  <c:v>5.0848818536361549</c:v>
                </c:pt>
                <c:pt idx="4">
                  <c:v>3.952380952380953</c:v>
                </c:pt>
                <c:pt idx="5">
                  <c:v>3.775185577942735</c:v>
                </c:pt>
                <c:pt idx="6">
                  <c:v>3.9660194174757271</c:v>
                </c:pt>
                <c:pt idx="7">
                  <c:v>4.5086720867208676</c:v>
                </c:pt>
                <c:pt idx="8">
                  <c:v>4.0234604105571847</c:v>
                </c:pt>
                <c:pt idx="9">
                  <c:v>3.8913043478260874</c:v>
                </c:pt>
                <c:pt idx="10">
                  <c:v>3.3095238095238102</c:v>
                </c:pt>
                <c:pt idx="11">
                  <c:v>3.989795918367347</c:v>
                </c:pt>
                <c:pt idx="12">
                  <c:v>4.2435897435897436</c:v>
                </c:pt>
                <c:pt idx="13">
                  <c:v>4</c:v>
                </c:pt>
                <c:pt idx="14">
                  <c:v>4.1764705882352944</c:v>
                </c:pt>
                <c:pt idx="15">
                  <c:v>3.8368146214099217</c:v>
                </c:pt>
                <c:pt idx="16">
                  <c:v>3.7786259541984744</c:v>
                </c:pt>
                <c:pt idx="17">
                  <c:v>0</c:v>
                </c:pt>
                <c:pt idx="18">
                  <c:v>4.2865636147443524</c:v>
                </c:pt>
                <c:pt idx="19">
                  <c:v>4.802781289506953</c:v>
                </c:pt>
                <c:pt idx="20">
                  <c:v>3.975609756097561</c:v>
                </c:pt>
                <c:pt idx="21">
                  <c:v>4.1006864988558354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2-4DCB-8136-81B05AD227BB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Slakteri!$Y$9:$Y$33</c15:sqref>
                  </c15:fullRef>
                </c:ext>
              </c:extLst>
              <c:f>(Slakteri!$Y$9:$Y$25,Slakteri!$Y$28:$Y$32)</c:f>
              <c:numCache>
                <c:formatCode>0.00</c:formatCode>
                <c:ptCount val="22"/>
                <c:pt idx="0">
                  <c:v>0</c:v>
                </c:pt>
                <c:pt idx="1">
                  <c:v>4.3062500000000004</c:v>
                </c:pt>
                <c:pt idx="2">
                  <c:v>5.1507246376811597</c:v>
                </c:pt>
                <c:pt idx="3">
                  <c:v>4.25</c:v>
                </c:pt>
                <c:pt idx="4">
                  <c:v>3.7185089974293057</c:v>
                </c:pt>
                <c:pt idx="5">
                  <c:v>3.96875</c:v>
                </c:pt>
                <c:pt idx="6">
                  <c:v>4.4360512680665405</c:v>
                </c:pt>
                <c:pt idx="7">
                  <c:v>3.6641137855579857</c:v>
                </c:pt>
                <c:pt idx="8">
                  <c:v>4.4000000000000004</c:v>
                </c:pt>
                <c:pt idx="9">
                  <c:v>4.1904761904761907</c:v>
                </c:pt>
                <c:pt idx="10">
                  <c:v>4.2535211267605639</c:v>
                </c:pt>
                <c:pt idx="11">
                  <c:v>3.6604477611940305</c:v>
                </c:pt>
                <c:pt idx="12">
                  <c:v>0</c:v>
                </c:pt>
                <c:pt idx="13">
                  <c:v>0</c:v>
                </c:pt>
                <c:pt idx="14">
                  <c:v>4.2329583057577755</c:v>
                </c:pt>
                <c:pt idx="15">
                  <c:v>4.283163265306122</c:v>
                </c:pt>
                <c:pt idx="16">
                  <c:v>4.1008403361344525</c:v>
                </c:pt>
                <c:pt idx="17">
                  <c:v>0</c:v>
                </c:pt>
                <c:pt idx="18">
                  <c:v>4.5016835016835035</c:v>
                </c:pt>
                <c:pt idx="19">
                  <c:v>4.7631578947368443</c:v>
                </c:pt>
                <c:pt idx="20">
                  <c:v>3.454545454545455</c:v>
                </c:pt>
                <c:pt idx="21">
                  <c:v>4.6360078277886494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2-4DCB-8136-81B05AD22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35663398436162E-2"/>
              <c:y val="0.28112234947524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37375532968899"/>
          <c:y val="0.1257453852011960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</a:t>
            </a:r>
            <a:r>
              <a:rPr lang="nb-NO" sz="2800"/>
              <a:t>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6038777818"/>
          <c:y val="2.610558402135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Slakteri!$W$35:$W$59</c15:sqref>
                  </c15:fullRef>
                </c:ext>
              </c:extLst>
              <c:f>(Slakteri!$W$35:$W$51,Slakteri!$W$54:$W$58)</c:f>
              <c:numCache>
                <c:formatCode>0.00</c:formatCode>
                <c:ptCount val="22"/>
                <c:pt idx="0">
                  <c:v>0</c:v>
                </c:pt>
                <c:pt idx="1">
                  <c:v>7.1891891891891904</c:v>
                </c:pt>
                <c:pt idx="2">
                  <c:v>7.0583657587548627</c:v>
                </c:pt>
                <c:pt idx="3">
                  <c:v>5.2945629731589809</c:v>
                </c:pt>
                <c:pt idx="4">
                  <c:v>5.6666666666666679</c:v>
                </c:pt>
                <c:pt idx="5">
                  <c:v>5.1495227995758208</c:v>
                </c:pt>
                <c:pt idx="6">
                  <c:v>5.5388349514563089</c:v>
                </c:pt>
                <c:pt idx="7">
                  <c:v>5.4184281842818436</c:v>
                </c:pt>
                <c:pt idx="8">
                  <c:v>4.7360703812316709</c:v>
                </c:pt>
                <c:pt idx="9">
                  <c:v>5.75</c:v>
                </c:pt>
                <c:pt idx="10">
                  <c:v>4.5555555555555562</c:v>
                </c:pt>
                <c:pt idx="11">
                  <c:v>5.2125850340136051</c:v>
                </c:pt>
                <c:pt idx="12">
                  <c:v>5.4188034188034191</c:v>
                </c:pt>
                <c:pt idx="13">
                  <c:v>6</c:v>
                </c:pt>
                <c:pt idx="14">
                  <c:v>4.4488017429193887</c:v>
                </c:pt>
                <c:pt idx="15">
                  <c:v>5.014360313315926</c:v>
                </c:pt>
                <c:pt idx="16">
                  <c:v>4.435114503816795</c:v>
                </c:pt>
                <c:pt idx="17">
                  <c:v>0</c:v>
                </c:pt>
                <c:pt idx="18">
                  <c:v>6.1557669441141485</c:v>
                </c:pt>
                <c:pt idx="19">
                  <c:v>6.6927939317319849</c:v>
                </c:pt>
                <c:pt idx="20">
                  <c:v>5.5609756097560972</c:v>
                </c:pt>
                <c:pt idx="21">
                  <c:v>4.8306636155606419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6-4C03-B80B-E03BBBFC9796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2.7027027027027358E-3"/>
                  <c:y val="-9.8440309038911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6F-4798-AF7A-DF3447121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Slakteri!$W$9:$W$33</c15:sqref>
                  </c15:fullRef>
                </c:ext>
              </c:extLst>
              <c:f>(Slakteri!$W$9:$W$25,Slakteri!$W$28:$W$32)</c:f>
              <c:numCache>
                <c:formatCode>0.00</c:formatCode>
                <c:ptCount val="22"/>
                <c:pt idx="0">
                  <c:v>0</c:v>
                </c:pt>
                <c:pt idx="1">
                  <c:v>6.45</c:v>
                </c:pt>
                <c:pt idx="2">
                  <c:v>5.7096618357487916</c:v>
                </c:pt>
                <c:pt idx="3">
                  <c:v>6.2</c:v>
                </c:pt>
                <c:pt idx="4">
                  <c:v>5.0334190231362461</c:v>
                </c:pt>
                <c:pt idx="5">
                  <c:v>5.484375</c:v>
                </c:pt>
                <c:pt idx="6">
                  <c:v>5.6056722116171249</c:v>
                </c:pt>
                <c:pt idx="7">
                  <c:v>5.0284463894967182</c:v>
                </c:pt>
                <c:pt idx="8">
                  <c:v>6.6</c:v>
                </c:pt>
                <c:pt idx="9">
                  <c:v>5.6071428571428559</c:v>
                </c:pt>
                <c:pt idx="10">
                  <c:v>5.7713338856669436</c:v>
                </c:pt>
                <c:pt idx="11">
                  <c:v>5.4328358208955239</c:v>
                </c:pt>
                <c:pt idx="12">
                  <c:v>0</c:v>
                </c:pt>
                <c:pt idx="13">
                  <c:v>0</c:v>
                </c:pt>
                <c:pt idx="14">
                  <c:v>5.0185307743216407</c:v>
                </c:pt>
                <c:pt idx="15">
                  <c:v>5.9515306122448974</c:v>
                </c:pt>
                <c:pt idx="16">
                  <c:v>5.2521008403361318</c:v>
                </c:pt>
                <c:pt idx="17">
                  <c:v>0</c:v>
                </c:pt>
                <c:pt idx="18">
                  <c:v>5.7912457912457924</c:v>
                </c:pt>
                <c:pt idx="19">
                  <c:v>5.5394736842105283</c:v>
                </c:pt>
                <c:pt idx="20">
                  <c:v>5.3636363636363633</c:v>
                </c:pt>
                <c:pt idx="21">
                  <c:v>5.2113502935420755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6-4C03-B80B-E03BBBFC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5663398436162E-2"/>
              <c:y val="0.281122349475246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61835851599633"/>
          <c:y val="5.2760806211123376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31592741998476E-2"/>
          <c:y val="0.12398715062764858"/>
          <c:w val="0.83679091672622175"/>
          <c:h val="0.7646267353461880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accent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505</c:v>
                </c:pt>
                <c:pt idx="1">
                  <c:v>468</c:v>
                </c:pt>
                <c:pt idx="2">
                  <c:v>479</c:v>
                </c:pt>
                <c:pt idx="3">
                  <c:v>416</c:v>
                </c:pt>
                <c:pt idx="4">
                  <c:v>445</c:v>
                </c:pt>
                <c:pt idx="5">
                  <c:v>416</c:v>
                </c:pt>
                <c:pt idx="6">
                  <c:v>386</c:v>
                </c:pt>
                <c:pt idx="7">
                  <c:v>395</c:v>
                </c:pt>
                <c:pt idx="8">
                  <c:v>477</c:v>
                </c:pt>
                <c:pt idx="9">
                  <c:v>440</c:v>
                </c:pt>
                <c:pt idx="10">
                  <c:v>433</c:v>
                </c:pt>
                <c:pt idx="11">
                  <c:v>429</c:v>
                </c:pt>
                <c:pt idx="12">
                  <c:v>471</c:v>
                </c:pt>
                <c:pt idx="13">
                  <c:v>477</c:v>
                </c:pt>
                <c:pt idx="14">
                  <c:v>521</c:v>
                </c:pt>
                <c:pt idx="15">
                  <c:v>482</c:v>
                </c:pt>
                <c:pt idx="16">
                  <c:v>462</c:v>
                </c:pt>
                <c:pt idx="17">
                  <c:v>466</c:v>
                </c:pt>
                <c:pt idx="18">
                  <c:v>478</c:v>
                </c:pt>
                <c:pt idx="19">
                  <c:v>533</c:v>
                </c:pt>
                <c:pt idx="20">
                  <c:v>543</c:v>
                </c:pt>
                <c:pt idx="21">
                  <c:v>580</c:v>
                </c:pt>
                <c:pt idx="22">
                  <c:v>586</c:v>
                </c:pt>
                <c:pt idx="23">
                  <c:v>574</c:v>
                </c:pt>
                <c:pt idx="24">
                  <c:v>576</c:v>
                </c:pt>
                <c:pt idx="25">
                  <c:v>580</c:v>
                </c:pt>
                <c:pt idx="26">
                  <c:v>586</c:v>
                </c:pt>
                <c:pt idx="27">
                  <c:v>630</c:v>
                </c:pt>
                <c:pt idx="28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4-464F-B528-ABD50E6C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  <a:ln>
                <a:solidFill>
                  <a:schemeClr val="tx2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18.89108910891089</c:v>
                </c:pt>
                <c:pt idx="1">
                  <c:v>19.574786324786324</c:v>
                </c:pt>
                <c:pt idx="2">
                  <c:v>20.07776617954071</c:v>
                </c:pt>
                <c:pt idx="3">
                  <c:v>16.834134615384617</c:v>
                </c:pt>
                <c:pt idx="4">
                  <c:v>20.087640449438201</c:v>
                </c:pt>
                <c:pt idx="5">
                  <c:v>21.28846153846154</c:v>
                </c:pt>
                <c:pt idx="6">
                  <c:v>22.626943005181346</c:v>
                </c:pt>
                <c:pt idx="7">
                  <c:v>22.926582278481014</c:v>
                </c:pt>
                <c:pt idx="8">
                  <c:v>20.614255765199161</c:v>
                </c:pt>
                <c:pt idx="9">
                  <c:v>21.804545454545455</c:v>
                </c:pt>
                <c:pt idx="10">
                  <c:v>21.720554272517322</c:v>
                </c:pt>
                <c:pt idx="11">
                  <c:v>21.335664335664337</c:v>
                </c:pt>
                <c:pt idx="12">
                  <c:v>23.687898089171973</c:v>
                </c:pt>
                <c:pt idx="13">
                  <c:v>25.220125786163521</c:v>
                </c:pt>
                <c:pt idx="14">
                  <c:v>21.349328214971209</c:v>
                </c:pt>
                <c:pt idx="15">
                  <c:v>19.867219917012449</c:v>
                </c:pt>
                <c:pt idx="16">
                  <c:v>19.244588744588743</c:v>
                </c:pt>
                <c:pt idx="17">
                  <c:v>19.437768240343349</c:v>
                </c:pt>
                <c:pt idx="18">
                  <c:v>22.99581589958159</c:v>
                </c:pt>
                <c:pt idx="19">
                  <c:v>28.870544090056285</c:v>
                </c:pt>
                <c:pt idx="20">
                  <c:v>27.162062615101288</c:v>
                </c:pt>
                <c:pt idx="21">
                  <c:v>30.151724137931033</c:v>
                </c:pt>
                <c:pt idx="22">
                  <c:v>32.201365187713307</c:v>
                </c:pt>
                <c:pt idx="23">
                  <c:v>31.893728222996515</c:v>
                </c:pt>
                <c:pt idx="24">
                  <c:v>31.079861111111111</c:v>
                </c:pt>
                <c:pt idx="25">
                  <c:v>30.484310344827588</c:v>
                </c:pt>
                <c:pt idx="26">
                  <c:v>29.337883959044369</c:v>
                </c:pt>
                <c:pt idx="27">
                  <c:v>27.823809523809523</c:v>
                </c:pt>
                <c:pt idx="28">
                  <c:v>25.519260400616332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4-464F-B528-ABD50E6CF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700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45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610100795569465"/>
              <c:y val="0.354301095080548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5"/>
      </c:valAx>
      <c:spPr>
        <a:solidFill>
          <a:schemeClr val="bg1">
            <a:lumMod val="8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06926318757585"/>
          <c:y val="0.16006691721155034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m</a:t>
            </a:r>
            <a:r>
              <a:rPr lang="nb-NO" sz="2800"/>
              <a:t>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(Slakteri!$D$10:$D$25,Slakteri!$D$28:$D$32)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Slakteri!$Q$35:$Q$59</c15:sqref>
                  </c15:fullRef>
                </c:ext>
              </c:extLst>
              <c:f>(Slakteri!$Q$36:$Q$51,Slakteri!$Q$54:$Q$58)</c:f>
              <c:numCache>
                <c:formatCode>0.0</c:formatCode>
                <c:ptCount val="21"/>
                <c:pt idx="0">
                  <c:v>11.604324324324327</c:v>
                </c:pt>
                <c:pt idx="1">
                  <c:v>9.4272373540856087</c:v>
                </c:pt>
                <c:pt idx="2">
                  <c:v>7.4375774260151646</c:v>
                </c:pt>
                <c:pt idx="3">
                  <c:v>9.8063492063492035</c:v>
                </c:pt>
                <c:pt idx="4">
                  <c:v>8.2082714740190887</c:v>
                </c:pt>
                <c:pt idx="5">
                  <c:v>9.5966019417475756</c:v>
                </c:pt>
                <c:pt idx="6">
                  <c:v>7.4047696476964724</c:v>
                </c:pt>
                <c:pt idx="7">
                  <c:v>8.3170087976539619</c:v>
                </c:pt>
                <c:pt idx="8">
                  <c:v>9.4755434782608621</c:v>
                </c:pt>
                <c:pt idx="9">
                  <c:v>7.1865079365079341</c:v>
                </c:pt>
                <c:pt idx="10">
                  <c:v>9.8743197278911712</c:v>
                </c:pt>
                <c:pt idx="11">
                  <c:v>8.9948717948717949</c:v>
                </c:pt>
                <c:pt idx="12">
                  <c:v>12.4</c:v>
                </c:pt>
                <c:pt idx="13">
                  <c:v>7.3008714596949886</c:v>
                </c:pt>
                <c:pt idx="14">
                  <c:v>10.946736292428209</c:v>
                </c:pt>
                <c:pt idx="15">
                  <c:v>7.8618320610687009</c:v>
                </c:pt>
                <c:pt idx="16">
                  <c:v>0</c:v>
                </c:pt>
                <c:pt idx="17">
                  <c:v>7.7967895362663553</c:v>
                </c:pt>
                <c:pt idx="18">
                  <c:v>6.2731984829329956</c:v>
                </c:pt>
                <c:pt idx="19">
                  <c:v>12.08292682926829</c:v>
                </c:pt>
                <c:pt idx="20">
                  <c:v>8.7183066361556083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1-46D0-8A65-13D79F734990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(Slakteri!$D$10:$D$25,Slakteri!$D$28:$D$32)</c:f>
              <c:strCache>
                <c:ptCount val="21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Slakteri!$Q$9:$Q$33</c15:sqref>
                  </c15:fullRef>
                </c:ext>
              </c:extLst>
              <c:f>(Slakteri!$Q$10:$Q$25,Slakteri!$Q$28:$Q$32)</c:f>
              <c:numCache>
                <c:formatCode>0.0</c:formatCode>
                <c:ptCount val="21"/>
                <c:pt idx="0">
                  <c:v>11.572500000000002</c:v>
                </c:pt>
                <c:pt idx="1">
                  <c:v>7.3841304347826062</c:v>
                </c:pt>
                <c:pt idx="2">
                  <c:v>13.305</c:v>
                </c:pt>
                <c:pt idx="3">
                  <c:v>8.4642673521850877</c:v>
                </c:pt>
                <c:pt idx="4">
                  <c:v>9.6703125000000068</c:v>
                </c:pt>
                <c:pt idx="5">
                  <c:v>8.0795745841287108</c:v>
                </c:pt>
                <c:pt idx="6">
                  <c:v>8.3620350109409181</c:v>
                </c:pt>
                <c:pt idx="7">
                  <c:v>12.82</c:v>
                </c:pt>
                <c:pt idx="8">
                  <c:v>9.5785714285714363</c:v>
                </c:pt>
                <c:pt idx="9">
                  <c:v>10.414581607290803</c:v>
                </c:pt>
                <c:pt idx="10">
                  <c:v>8.482462686567164</c:v>
                </c:pt>
                <c:pt idx="11">
                  <c:v>0</c:v>
                </c:pt>
                <c:pt idx="12">
                  <c:v>0</c:v>
                </c:pt>
                <c:pt idx="13">
                  <c:v>7.6837855724685618</c:v>
                </c:pt>
                <c:pt idx="14">
                  <c:v>11.622831632653064</c:v>
                </c:pt>
                <c:pt idx="15">
                  <c:v>8.3025210084033603</c:v>
                </c:pt>
                <c:pt idx="16">
                  <c:v>0</c:v>
                </c:pt>
                <c:pt idx="17">
                  <c:v>8.5837261503928239</c:v>
                </c:pt>
                <c:pt idx="18">
                  <c:v>6.2092105263157951</c:v>
                </c:pt>
                <c:pt idx="19">
                  <c:v>11.45681818181818</c:v>
                </c:pt>
                <c:pt idx="20">
                  <c:v>7.8025440313111556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1-46D0-8A65-13D79F734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</a:t>
            </a:r>
            <a:r>
              <a:rPr lang="nb-NO" sz="2800" baseline="0"/>
              <a:t> andels%</a:t>
            </a:r>
            <a:r>
              <a:rPr lang="nb-NO" sz="2800"/>
              <a:t> klassifiserte slakt ved SLAKTERIENE</a:t>
            </a:r>
          </a:p>
        </c:rich>
      </c:tx>
      <c:layout>
        <c:manualLayout>
          <c:xMode val="edge"/>
          <c:yMode val="edge"/>
          <c:x val="0.117976814158143"/>
          <c:y val="2.6105601300173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16195957439993E-2"/>
          <c:y val="0.14318253090596994"/>
          <c:w val="0.88730281479193762"/>
          <c:h val="0.63233257528188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Slakteri!$I$35:$I$59</c15:sqref>
                  </c15:fullRef>
                </c:ext>
              </c:extLst>
              <c:f>(Slakteri!$I$35:$I$51,Slakteri!$I$54:$I$58)</c:f>
              <c:numCache>
                <c:formatCode>0.0</c:formatCode>
                <c:ptCount val="22"/>
                <c:pt idx="0">
                  <c:v>0</c:v>
                </c:pt>
                <c:pt idx="1">
                  <c:v>1.0553939186490957</c:v>
                </c:pt>
                <c:pt idx="2">
                  <c:v>1.4661418221233389</c:v>
                </c:pt>
                <c:pt idx="3">
                  <c:v>24.867362656169774</c:v>
                </c:pt>
                <c:pt idx="4">
                  <c:v>0.35940441553996239</c:v>
                </c:pt>
                <c:pt idx="5">
                  <c:v>5.3796565691140383</c:v>
                </c:pt>
                <c:pt idx="6">
                  <c:v>1.1751953904957499</c:v>
                </c:pt>
                <c:pt idx="7">
                  <c:v>21.050830053054927</c:v>
                </c:pt>
                <c:pt idx="8">
                  <c:v>5.8360431285298651</c:v>
                </c:pt>
                <c:pt idx="9">
                  <c:v>1.0496890866563982</c:v>
                </c:pt>
                <c:pt idx="10">
                  <c:v>0.71880883107992477</c:v>
                </c:pt>
                <c:pt idx="11">
                  <c:v>6.7088824234126321</c:v>
                </c:pt>
                <c:pt idx="12">
                  <c:v>1.3349306862912889</c:v>
                </c:pt>
                <c:pt idx="13">
                  <c:v>5.7048319926978142E-3</c:v>
                </c:pt>
                <c:pt idx="14">
                  <c:v>7.8555536539448925</c:v>
                </c:pt>
                <c:pt idx="15">
                  <c:v>4.3699013064065255</c:v>
                </c:pt>
                <c:pt idx="16">
                  <c:v>2.241998973130241</c:v>
                </c:pt>
                <c:pt idx="17">
                  <c:v>0</c:v>
                </c:pt>
                <c:pt idx="18">
                  <c:v>4.7977637058588627</c:v>
                </c:pt>
                <c:pt idx="19">
                  <c:v>4.5125221062239724</c:v>
                </c:pt>
                <c:pt idx="20">
                  <c:v>0.23389811170061039</c:v>
                </c:pt>
                <c:pt idx="21">
                  <c:v>2.4930115808089446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7-4C86-89CD-8CD1426F7939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Slakteri!$D$9:$D$33</c15:sqref>
                  </c15:fullRef>
                </c:ext>
              </c:extLst>
              <c:f>(Slakteri!$D$9:$D$25,Slakteri!$D$28:$D$32)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Slakteri!$I$9:$I$33</c15:sqref>
                  </c15:fullRef>
                </c:ext>
              </c:extLst>
              <c:f>(Slakteri!$I$9:$I$25,Slakteri!$I$28:$I$32)</c:f>
              <c:numCache>
                <c:formatCode>0.0</c:formatCode>
                <c:ptCount val="22"/>
                <c:pt idx="0">
                  <c:v>0</c:v>
                </c:pt>
                <c:pt idx="1">
                  <c:v>0.96606690013283425</c:v>
                </c:pt>
                <c:pt idx="2">
                  <c:v>24.996981040937087</c:v>
                </c:pt>
                <c:pt idx="3">
                  <c:v>0.12075836251660428</c:v>
                </c:pt>
                <c:pt idx="4">
                  <c:v>4.6975003018959054</c:v>
                </c:pt>
                <c:pt idx="5">
                  <c:v>0.7728535201062674</c:v>
                </c:pt>
                <c:pt idx="6">
                  <c:v>22.141045767419392</c:v>
                </c:pt>
                <c:pt idx="7">
                  <c:v>5.5186571670088158</c:v>
                </c:pt>
                <c:pt idx="8">
                  <c:v>3.018959062915107E-2</c:v>
                </c:pt>
                <c:pt idx="9">
                  <c:v>0.50718512256973791</c:v>
                </c:pt>
                <c:pt idx="10">
                  <c:v>7.2877671778770692</c:v>
                </c:pt>
                <c:pt idx="11">
                  <c:v>1.6181620577224971</c:v>
                </c:pt>
                <c:pt idx="12">
                  <c:v>0</c:v>
                </c:pt>
                <c:pt idx="13">
                  <c:v>0</c:v>
                </c:pt>
                <c:pt idx="14">
                  <c:v>9.1232942881294523</c:v>
                </c:pt>
                <c:pt idx="15">
                  <c:v>4.7337278106508878</c:v>
                </c:pt>
                <c:pt idx="16">
                  <c:v>2.1555367709213873</c:v>
                </c:pt>
                <c:pt idx="17">
                  <c:v>0</c:v>
                </c:pt>
                <c:pt idx="18">
                  <c:v>5.3797850501147195</c:v>
                </c:pt>
                <c:pt idx="19">
                  <c:v>4.5888177756309618</c:v>
                </c:pt>
                <c:pt idx="20">
                  <c:v>0.26566839753652927</c:v>
                </c:pt>
                <c:pt idx="21">
                  <c:v>3.0853761622992391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7-4C86-89CD-8CD1426F7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48399058788269"/>
          <c:y val="0.178819778649802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ndels% slakt innen de ulike KLASSENE</a:t>
            </a:r>
          </a:p>
        </c:rich>
      </c:tx>
      <c:layout>
        <c:manualLayout>
          <c:xMode val="edge"/>
          <c:yMode val="edge"/>
          <c:x val="0.11121112073071483"/>
          <c:y val="2.51901528833699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0030373379743E-2"/>
          <c:y val="0.14168888456897957"/>
          <c:w val="0.85951077602927284"/>
          <c:h val="0.728257362076197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0.73592332705801811</c:v>
                </c:pt>
                <c:pt idx="1">
                  <c:v>3.1376575959837991</c:v>
                </c:pt>
                <c:pt idx="2">
                  <c:v>5.5793256888584626</c:v>
                </c:pt>
                <c:pt idx="3">
                  <c:v>11.763363568942893</c:v>
                </c:pt>
                <c:pt idx="4">
                  <c:v>35.575332306463565</c:v>
                </c:pt>
                <c:pt idx="5">
                  <c:v>31.633293399509384</c:v>
                </c:pt>
                <c:pt idx="6">
                  <c:v>0</c:v>
                </c:pt>
                <c:pt idx="7">
                  <c:v>11.158651377716923</c:v>
                </c:pt>
                <c:pt idx="8">
                  <c:v>0</c:v>
                </c:pt>
                <c:pt idx="9">
                  <c:v>0</c:v>
                </c:pt>
                <c:pt idx="10">
                  <c:v>0.41645273546694039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2-4E5B-91AD-5E6B6DCA8F4D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1219145481675738E-3"/>
                  <c:y val="-7.0224063837544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6-4226-96E0-7A279D7924D0}"/>
                </c:ext>
              </c:extLst>
            </c:dLbl>
            <c:dLbl>
              <c:idx val="2"/>
              <c:layout>
                <c:manualLayout>
                  <c:x val="-2.0609572740837869E-3"/>
                  <c:y val="-3.9501035908618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6-4226-96E0-7A279D7924D0}"/>
                </c:ext>
              </c:extLst>
            </c:dLbl>
            <c:dLbl>
              <c:idx val="3"/>
              <c:layout>
                <c:manualLayout>
                  <c:x val="-5.1523931852095048E-3"/>
                  <c:y val="-4.6084541893388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6-4226-96E0-7A279D7924D0}"/>
                </c:ext>
              </c:extLst>
            </c:dLbl>
            <c:dLbl>
              <c:idx val="4"/>
              <c:layout>
                <c:manualLayout>
                  <c:x val="-5.0493453215052816E-2"/>
                  <c:y val="-8.7780079796930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6-4226-96E0-7A279D7924D0}"/>
                </c:ext>
              </c:extLst>
            </c:dLbl>
            <c:dLbl>
              <c:idx val="5"/>
              <c:layout>
                <c:manualLayout>
                  <c:x val="3.2975316385340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6-4226-96E0-7A279D7924D0}"/>
                </c:ext>
              </c:extLst>
            </c:dLbl>
            <c:dLbl>
              <c:idx val="7"/>
              <c:layout>
                <c:manualLayout>
                  <c:x val="-3.0914359111256801E-3"/>
                  <c:y val="-5.4862549873081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6-4226-96E0-7A279D792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0.26566839753652927</c:v>
                </c:pt>
                <c:pt idx="1">
                  <c:v>1.4128728414442695</c:v>
                </c:pt>
                <c:pt idx="2">
                  <c:v>4.4982490037435072</c:v>
                </c:pt>
                <c:pt idx="3">
                  <c:v>12.395845912329429</c:v>
                </c:pt>
                <c:pt idx="4">
                  <c:v>26.34343678299722</c:v>
                </c:pt>
                <c:pt idx="5">
                  <c:v>33.939137785291635</c:v>
                </c:pt>
                <c:pt idx="6">
                  <c:v>10.970897234633497</c:v>
                </c:pt>
                <c:pt idx="7">
                  <c:v>8.6281850018113744</c:v>
                </c:pt>
                <c:pt idx="8">
                  <c:v>0.65209515758966297</c:v>
                </c:pt>
                <c:pt idx="9">
                  <c:v>4.8303345006641712E-2</c:v>
                </c:pt>
                <c:pt idx="10">
                  <c:v>4.8303345006641712E-2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0.75473976572877677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C2-4E5B-91AD-5E6B6DCA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1935441730490074E-2"/>
          <c:h val="0.142849671231077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Kje,</a:t>
            </a:r>
            <a:r>
              <a:rPr lang="nb-NO" baseline="0"/>
              <a:t> m</a:t>
            </a:r>
            <a:r>
              <a:rPr lang="nb-NO"/>
              <a:t>iddel FETTGRUPPE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Klasse!$W$78:$W$88</c:f>
              <c:numCache>
                <c:formatCode>0.00</c:formatCode>
                <c:ptCount val="11"/>
                <c:pt idx="0">
                  <c:v>2.0548780487804876</c:v>
                </c:pt>
                <c:pt idx="1">
                  <c:v>2.3181076672104406</c:v>
                </c:pt>
                <c:pt idx="2">
                  <c:v>2.901408450704225</c:v>
                </c:pt>
                <c:pt idx="3">
                  <c:v>3.8746387283236992</c:v>
                </c:pt>
                <c:pt idx="4">
                  <c:v>4.8883233532934129</c:v>
                </c:pt>
                <c:pt idx="5">
                  <c:v>4.9467735306206322</c:v>
                </c:pt>
                <c:pt idx="6">
                  <c:v>0</c:v>
                </c:pt>
                <c:pt idx="7">
                  <c:v>4.9830932999373827</c:v>
                </c:pt>
                <c:pt idx="8">
                  <c:v>0</c:v>
                </c:pt>
                <c:pt idx="9">
                  <c:v>0</c:v>
                </c:pt>
                <c:pt idx="10">
                  <c:v>4.2550335570469802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7-4727-A679-E265B83691C6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Klasse!$W$62:$W$72</c:f>
              <c:numCache>
                <c:formatCode>0.00</c:formatCode>
                <c:ptCount val="11"/>
                <c:pt idx="0">
                  <c:v>2.030456852791878</c:v>
                </c:pt>
                <c:pt idx="1">
                  <c:v>2.243506493506493</c:v>
                </c:pt>
                <c:pt idx="2">
                  <c:v>2.7516406322210929</c:v>
                </c:pt>
                <c:pt idx="3">
                  <c:v>3.7456483126110118</c:v>
                </c:pt>
                <c:pt idx="4">
                  <c:v>4.552301886792451</c:v>
                </c:pt>
                <c:pt idx="5">
                  <c:v>4.9355177483721908</c:v>
                </c:pt>
                <c:pt idx="6">
                  <c:v>0</c:v>
                </c:pt>
                <c:pt idx="7">
                  <c:v>5.2043596730245216</c:v>
                </c:pt>
                <c:pt idx="8">
                  <c:v>0</c:v>
                </c:pt>
                <c:pt idx="9">
                  <c:v>0</c:v>
                </c:pt>
                <c:pt idx="10">
                  <c:v>4.3534482758620694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7-4727-A679-E265B83691C6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Klasse!$W$46:$W$56</c:f>
              <c:numCache>
                <c:formatCode>0.00</c:formatCode>
                <c:ptCount val="11"/>
                <c:pt idx="0">
                  <c:v>2.0375000000000001</c:v>
                </c:pt>
                <c:pt idx="1">
                  <c:v>2.1872509960159365</c:v>
                </c:pt>
                <c:pt idx="2">
                  <c:v>2.9198542805100174</c:v>
                </c:pt>
                <c:pt idx="3">
                  <c:v>3.7627944760357432</c:v>
                </c:pt>
                <c:pt idx="4">
                  <c:v>4.5547119986796494</c:v>
                </c:pt>
                <c:pt idx="5">
                  <c:v>4.9758425871809857</c:v>
                </c:pt>
                <c:pt idx="6">
                  <c:v>0</c:v>
                </c:pt>
                <c:pt idx="7">
                  <c:v>5.1172619047619055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7-4727-A679-E265B83691C6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Klasse!$W$28:$W$38</c:f>
              <c:numCache>
                <c:formatCode>0.00</c:formatCode>
                <c:ptCount val="11"/>
                <c:pt idx="0">
                  <c:v>2.0620155038759687</c:v>
                </c:pt>
                <c:pt idx="1">
                  <c:v>2.2490909090909095</c:v>
                </c:pt>
                <c:pt idx="2">
                  <c:v>2.8241308793456033</c:v>
                </c:pt>
                <c:pt idx="3">
                  <c:v>3.6265761396702247</c:v>
                </c:pt>
                <c:pt idx="4">
                  <c:v>4.386946760744066</c:v>
                </c:pt>
                <c:pt idx="5">
                  <c:v>4.9406672678088368</c:v>
                </c:pt>
                <c:pt idx="6">
                  <c:v>0</c:v>
                </c:pt>
                <c:pt idx="7">
                  <c:v>5.3174846625766889</c:v>
                </c:pt>
                <c:pt idx="8">
                  <c:v>0</c:v>
                </c:pt>
                <c:pt idx="9">
                  <c:v>0</c:v>
                </c:pt>
                <c:pt idx="10">
                  <c:v>5.4794520547945202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7-4727-A679-E265B83691C6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Klasse!$W$10:$W$20</c:f>
              <c:numCache>
                <c:formatCode>0.00</c:formatCode>
                <c:ptCount val="11"/>
                <c:pt idx="0">
                  <c:v>1.9545454545454548</c:v>
                </c:pt>
                <c:pt idx="1">
                  <c:v>2.2948717948717956</c:v>
                </c:pt>
                <c:pt idx="2">
                  <c:v>2.5731543624161075</c:v>
                </c:pt>
                <c:pt idx="3">
                  <c:v>3.1617145640526059</c:v>
                </c:pt>
                <c:pt idx="4">
                  <c:v>4.3181297272518915</c:v>
                </c:pt>
                <c:pt idx="5">
                  <c:v>4.9021526418786676</c:v>
                </c:pt>
                <c:pt idx="6">
                  <c:v>5.1695101816180529</c:v>
                </c:pt>
                <c:pt idx="7">
                  <c:v>5.6892932120363904</c:v>
                </c:pt>
                <c:pt idx="8">
                  <c:v>6.3796296296296298</c:v>
                </c:pt>
                <c:pt idx="9">
                  <c:v>6.5</c:v>
                </c:pt>
                <c:pt idx="10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7-4727-A679-E265B8369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738599234794611E-2"/>
              <c:y val="0.271287604188305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fettgruppe i P klassene</a:t>
            </a:r>
          </a:p>
        </c:rich>
      </c:tx>
      <c:layout>
        <c:manualLayout>
          <c:xMode val="edge"/>
          <c:yMode val="edge"/>
          <c:x val="0.17348997958421614"/>
          <c:y val="5.5653273185258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15347504099076"/>
          <c:y val="0.18889113302152241"/>
          <c:w val="0.85339045360193855"/>
          <c:h val="0.6965822278034807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Klasse!$W$28:$W$30</c:f>
              <c:numCache>
                <c:formatCode>0.00</c:formatCode>
                <c:ptCount val="3"/>
                <c:pt idx="0">
                  <c:v>2.0620155038759687</c:v>
                </c:pt>
                <c:pt idx="1">
                  <c:v>2.2490909090909095</c:v>
                </c:pt>
                <c:pt idx="2">
                  <c:v>2.8241308793456033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0-481B-B7B4-47BD492FF1A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Klasse!$W$10:$W$12</c:f>
              <c:numCache>
                <c:formatCode>0.00</c:formatCode>
                <c:ptCount val="3"/>
                <c:pt idx="0">
                  <c:v>1.9545454545454548</c:v>
                </c:pt>
                <c:pt idx="1">
                  <c:v>2.2948717948717956</c:v>
                </c:pt>
                <c:pt idx="2">
                  <c:v>2.5731543624161075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0-481B-B7B4-47BD492F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53989903502943"/>
          <c:y val="0.29304417883871098"/>
          <c:w val="0.15194768605506875"/>
          <c:h val="0.16827015738932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 slaktevekt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Klasse!$P$78:$P$88</c:f>
              <c:numCache>
                <c:formatCode>0.0</c:formatCode>
                <c:ptCount val="11"/>
                <c:pt idx="0">
                  <c:v>5.2243292682926814</c:v>
                </c:pt>
                <c:pt idx="1">
                  <c:v>5.9364110929853204</c:v>
                </c:pt>
                <c:pt idx="2">
                  <c:v>6.5514460093896707</c:v>
                </c:pt>
                <c:pt idx="3">
                  <c:v>6.9956286127167679</c:v>
                </c:pt>
                <c:pt idx="4">
                  <c:v>7.4862604790419196</c:v>
                </c:pt>
                <c:pt idx="5">
                  <c:v>8.7978853267570702</c:v>
                </c:pt>
                <c:pt idx="6">
                  <c:v>0</c:v>
                </c:pt>
                <c:pt idx="7">
                  <c:v>9.0476330619912329</c:v>
                </c:pt>
                <c:pt idx="8">
                  <c:v>0</c:v>
                </c:pt>
                <c:pt idx="9">
                  <c:v>0</c:v>
                </c:pt>
                <c:pt idx="10">
                  <c:v>14.051140939597316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E4F-BAF8-B7D48D4A7F5E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Klasse!$P$62:$P$72</c:f>
              <c:numCache>
                <c:formatCode>0.0</c:formatCode>
                <c:ptCount val="11"/>
                <c:pt idx="0">
                  <c:v>4.8785279187817281</c:v>
                </c:pt>
                <c:pt idx="1">
                  <c:v>5.8587987012987028</c:v>
                </c:pt>
                <c:pt idx="2">
                  <c:v>6.554801737683702</c:v>
                </c:pt>
                <c:pt idx="3">
                  <c:v>6.6969413854351565</c:v>
                </c:pt>
                <c:pt idx="4">
                  <c:v>7.8205600000000084</c:v>
                </c:pt>
                <c:pt idx="5">
                  <c:v>9.3353728208359623</c:v>
                </c:pt>
                <c:pt idx="6">
                  <c:v>0</c:v>
                </c:pt>
                <c:pt idx="7">
                  <c:v>10.496273841961862</c:v>
                </c:pt>
                <c:pt idx="8">
                  <c:v>0</c:v>
                </c:pt>
                <c:pt idx="9">
                  <c:v>0</c:v>
                </c:pt>
                <c:pt idx="10">
                  <c:v>13.092068965517235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9-4E4F-BAF8-B7D48D4A7F5E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Klasse!$P$46:$P$56</c:f>
              <c:numCache>
                <c:formatCode>0.0</c:formatCode>
                <c:ptCount val="11"/>
                <c:pt idx="0">
                  <c:v>5.1662499999999998</c:v>
                </c:pt>
                <c:pt idx="1">
                  <c:v>6.0990039840637458</c:v>
                </c:pt>
                <c:pt idx="2">
                  <c:v>7.162531876138428</c:v>
                </c:pt>
                <c:pt idx="3">
                  <c:v>7.1915150284321596</c:v>
                </c:pt>
                <c:pt idx="4">
                  <c:v>7.7195576827859549</c:v>
                </c:pt>
                <c:pt idx="5">
                  <c:v>8.8708766803039047</c:v>
                </c:pt>
                <c:pt idx="6">
                  <c:v>0</c:v>
                </c:pt>
                <c:pt idx="7">
                  <c:v>9.523428571428564</c:v>
                </c:pt>
                <c:pt idx="8">
                  <c:v>0</c:v>
                </c:pt>
                <c:pt idx="9">
                  <c:v>0</c:v>
                </c:pt>
                <c:pt idx="10">
                  <c:v>13.026530612244901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9-4E4F-BAF8-B7D48D4A7F5E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Klasse!$P$28:$P$38</c:f>
              <c:numCache>
                <c:formatCode>0.0</c:formatCode>
                <c:ptCount val="11"/>
                <c:pt idx="0">
                  <c:v>4.6573643410852723</c:v>
                </c:pt>
                <c:pt idx="1">
                  <c:v>5.3094545454545514</c:v>
                </c:pt>
                <c:pt idx="2">
                  <c:v>6.1985685071574705</c:v>
                </c:pt>
                <c:pt idx="3">
                  <c:v>6.8583899127061008</c:v>
                </c:pt>
                <c:pt idx="4">
                  <c:v>7.8405388069275102</c:v>
                </c:pt>
                <c:pt idx="5">
                  <c:v>8.6708746618575443</c:v>
                </c:pt>
                <c:pt idx="6">
                  <c:v>0</c:v>
                </c:pt>
                <c:pt idx="7">
                  <c:v>9.5452965235173721</c:v>
                </c:pt>
                <c:pt idx="8">
                  <c:v>0</c:v>
                </c:pt>
                <c:pt idx="9">
                  <c:v>0</c:v>
                </c:pt>
                <c:pt idx="10">
                  <c:v>13.067123287671237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9-4E4F-BAF8-B7D48D4A7F5E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Klasse!$P$10:$P$20</c:f>
              <c:numCache>
                <c:formatCode>0.0</c:formatCode>
                <c:ptCount val="11"/>
                <c:pt idx="0">
                  <c:v>3.3613636363636359</c:v>
                </c:pt>
                <c:pt idx="1">
                  <c:v>4.6290598290598322</c:v>
                </c:pt>
                <c:pt idx="2">
                  <c:v>5.6744966442953011</c:v>
                </c:pt>
                <c:pt idx="3">
                  <c:v>7.0138821237213849</c:v>
                </c:pt>
                <c:pt idx="4">
                  <c:v>7.1481778592711525</c:v>
                </c:pt>
                <c:pt idx="5">
                  <c:v>8.3785625333570817</c:v>
                </c:pt>
                <c:pt idx="6">
                  <c:v>11.282333516785936</c:v>
                </c:pt>
                <c:pt idx="7">
                  <c:v>10.646815955213428</c:v>
                </c:pt>
                <c:pt idx="8">
                  <c:v>15.199999999999996</c:v>
                </c:pt>
                <c:pt idx="9">
                  <c:v>21.862499999999997</c:v>
                </c:pt>
                <c:pt idx="10">
                  <c:v>12.262500000000003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89-4E4F-BAF8-B7D48D4A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859562232244855"/>
          <c:y val="0.21837738962829614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1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Klasse!$P$116:$P$118</c:f>
              <c:numCache>
                <c:formatCode>0.0</c:formatCode>
                <c:ptCount val="3"/>
                <c:pt idx="0">
                  <c:v>0</c:v>
                </c:pt>
                <c:pt idx="1">
                  <c:v>9.2694795351187285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0-4DA9-A04B-F51DBADDE23F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Klasse!$P$68:$P$70</c:f>
              <c:numCache>
                <c:formatCode>0.0</c:formatCode>
                <c:ptCount val="3"/>
                <c:pt idx="0">
                  <c:v>0</c:v>
                </c:pt>
                <c:pt idx="1">
                  <c:v>10.496273841961862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0-4DA9-A04B-F51DBADDE23F}"/>
            </c:ext>
          </c:extLst>
        </c:ser>
        <c:ser>
          <c:idx val="4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Klasse!$P$34:$P$36</c:f>
              <c:numCache>
                <c:formatCode>0.0</c:formatCode>
                <c:ptCount val="3"/>
                <c:pt idx="0">
                  <c:v>0</c:v>
                </c:pt>
                <c:pt idx="1">
                  <c:v>9.5452965235173721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0-4DA9-A04B-F51DBADDE23F}"/>
            </c:ext>
          </c:extLst>
        </c:ser>
        <c:ser>
          <c:idx val="6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016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Klasse!$P$16:$P$18</c:f>
              <c:numCache>
                <c:formatCode>0.0</c:formatCode>
                <c:ptCount val="3"/>
                <c:pt idx="0">
                  <c:v>11.282333516785936</c:v>
                </c:pt>
                <c:pt idx="1">
                  <c:v>10.646815955213428</c:v>
                </c:pt>
                <c:pt idx="2">
                  <c:v>15.199999999999996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0-4DA9-A04B-F51DBADDE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387623422072242"/>
          <c:y val="0.17292195975503061"/>
          <c:w val="0.21029433820772403"/>
          <c:h val="0.2041557305336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38552879010594"/>
          <c:y val="0.16558145553163922"/>
          <c:w val="0.80125097156119351"/>
          <c:h val="0.71989190436806361"/>
        </c:manualLayout>
      </c:layout>
      <c:lineChart>
        <c:grouping val="standard"/>
        <c:varyColors val="0"/>
        <c:ser>
          <c:idx val="1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Klasse!$P$119:$P$121</c:f>
              <c:numCache>
                <c:formatCode>0.0</c:formatCode>
                <c:ptCount val="3"/>
                <c:pt idx="0">
                  <c:v>0</c:v>
                </c:pt>
                <c:pt idx="1">
                  <c:v>13.599191919191931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8-469D-B215-07034B0790FA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Klasse!$P$71:$P$73</c:f>
              <c:numCache>
                <c:formatCode>0.0</c:formatCode>
                <c:ptCount val="3"/>
                <c:pt idx="0">
                  <c:v>0</c:v>
                </c:pt>
                <c:pt idx="1">
                  <c:v>13.092068965517235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8-469D-B215-07034B0790FA}"/>
            </c:ext>
          </c:extLst>
        </c:ser>
        <c:ser>
          <c:idx val="4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Klasse!$P$37:$P$39</c:f>
              <c:numCache>
                <c:formatCode>0.0</c:formatCode>
                <c:ptCount val="3"/>
                <c:pt idx="0">
                  <c:v>0</c:v>
                </c:pt>
                <c:pt idx="1">
                  <c:v>13.067123287671237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98-469D-B215-07034B0790FA}"/>
            </c:ext>
          </c:extLst>
        </c:ser>
        <c:ser>
          <c:idx val="6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047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Klasse!$P$19:$P$21</c:f>
              <c:numCache>
                <c:formatCode>0.0</c:formatCode>
                <c:ptCount val="3"/>
                <c:pt idx="0">
                  <c:v>21.862499999999997</c:v>
                </c:pt>
                <c:pt idx="1">
                  <c:v>12.262500000000003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98-469D-B215-07034B079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4594872176124216E-2"/>
              <c:y val="0.43602738935585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17000812065022"/>
          <c:y val="0.16569199722419417"/>
          <c:w val="0.23462081156696205"/>
          <c:h val="0.221933651859710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39062536488193"/>
          <c:y val="0.19436123566061031"/>
          <c:w val="0.82615341109144669"/>
          <c:h val="0.6911119684365615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Klasse!$P$31:$P$33</c:f>
              <c:numCache>
                <c:formatCode>0.0</c:formatCode>
                <c:ptCount val="3"/>
                <c:pt idx="0">
                  <c:v>6.8583899127061008</c:v>
                </c:pt>
                <c:pt idx="1">
                  <c:v>7.8405388069275102</c:v>
                </c:pt>
                <c:pt idx="2">
                  <c:v>8.6708746618575443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7-4C38-B855-D8513DDFC760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Klasse!$P$13:$P$15</c:f>
              <c:numCache>
                <c:formatCode>0.0</c:formatCode>
                <c:ptCount val="3"/>
                <c:pt idx="0">
                  <c:v>7.0138821237213849</c:v>
                </c:pt>
                <c:pt idx="1">
                  <c:v>7.1481778592711525</c:v>
                </c:pt>
                <c:pt idx="2">
                  <c:v>8.3785625333570817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7-4C38-B855-D8513DDFC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95902203581783"/>
          <c:y val="0.26834228213857347"/>
          <c:w val="0.18974222066070542"/>
          <c:h val="0.15069063667263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82822572253161"/>
          <c:y val="0.18237127180237225"/>
          <c:w val="0.82471580583555071"/>
          <c:h val="0.70310214171994168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Klasse!$P$28:$P$30</c:f>
              <c:numCache>
                <c:formatCode>0.0</c:formatCode>
                <c:ptCount val="3"/>
                <c:pt idx="0">
                  <c:v>4.6573643410852723</c:v>
                </c:pt>
                <c:pt idx="1">
                  <c:v>5.3094545454545514</c:v>
                </c:pt>
                <c:pt idx="2">
                  <c:v>6.1985685071574705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2-4653-B4D0-81AFB0962DF3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Klasse!$P$10:$P$12</c:f>
              <c:numCache>
                <c:formatCode>0.0</c:formatCode>
                <c:ptCount val="3"/>
                <c:pt idx="0">
                  <c:v>3.3613636363636359</c:v>
                </c:pt>
                <c:pt idx="1">
                  <c:v>4.6290598290598322</c:v>
                </c:pt>
                <c:pt idx="2">
                  <c:v>5.6744966442953011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2-4653-B4D0-81AFB0962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32777889770245"/>
          <c:y val="0.25180905299038497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</a:t>
            </a:r>
            <a:r>
              <a:rPr lang="nb-NO" sz="2400"/>
              <a:t>middel LENGDE i cm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2988641157774E-2"/>
          <c:y val="0.13752088287791395"/>
          <c:w val="0.88591827926567135"/>
          <c:h val="0.75659685512807517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dLbls>
            <c:dLbl>
              <c:idx val="0"/>
              <c:layout>
                <c:manualLayout>
                  <c:x val="-3.6625513684972195E-2"/>
                  <c:y val="7.683453803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C-4A16-9E14-8B2F46900E2D}"/>
                </c:ext>
              </c:extLst>
            </c:dLbl>
            <c:dLbl>
              <c:idx val="1"/>
              <c:layout>
                <c:manualLayout>
                  <c:x val="-5.7298024426800077E-2"/>
                  <c:y val="-0.11024585402975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C-4A16-9E14-8B2F46900E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0.00</c:formatCode>
                <c:ptCount val="3"/>
                <c:pt idx="0">
                  <c:v>84.284734420744186</c:v>
                </c:pt>
                <c:pt idx="1">
                  <c:v>81.787894986128606</c:v>
                </c:pt>
                <c:pt idx="2">
                  <c:v>84.817073170731717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C-4A16-9E14-8B2F46900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7489327867181593E-2"/>
              <c:y val="0.353234184512798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KLASSENE</a:t>
            </a:r>
          </a:p>
        </c:rich>
      </c:tx>
      <c:layout>
        <c:manualLayout>
          <c:xMode val="edge"/>
          <c:yMode val="edge"/>
          <c:x val="0.10594218876443839"/>
          <c:y val="2.5190188875056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82173813297691E-2"/>
          <c:y val="0.17619314753434567"/>
          <c:w val="0.86506235691692701"/>
          <c:h val="0.688114930775192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Klasse!$G$110:$G$124</c:f>
              <c:numCache>
                <c:formatCode>#,##0</c:formatCode>
                <c:ptCount val="15"/>
                <c:pt idx="0">
                  <c:v>179</c:v>
                </c:pt>
                <c:pt idx="1">
                  <c:v>618</c:v>
                </c:pt>
                <c:pt idx="2">
                  <c:v>1215</c:v>
                </c:pt>
                <c:pt idx="3">
                  <c:v>2752</c:v>
                </c:pt>
                <c:pt idx="4">
                  <c:v>6847</c:v>
                </c:pt>
                <c:pt idx="5">
                  <c:v>5181</c:v>
                </c:pt>
                <c:pt idx="6">
                  <c:v>0</c:v>
                </c:pt>
                <c:pt idx="7">
                  <c:v>1979</c:v>
                </c:pt>
                <c:pt idx="8">
                  <c:v>0</c:v>
                </c:pt>
                <c:pt idx="9">
                  <c:v>0</c:v>
                </c:pt>
                <c:pt idx="10">
                  <c:v>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0-45BF-8A02-D3353FD329BC}"/>
            </c:ext>
          </c:extLst>
        </c:ser>
        <c:ser>
          <c:idx val="0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Klasse!$G$62:$G$76</c:f>
              <c:numCache>
                <c:formatCode>#,##0</c:formatCode>
                <c:ptCount val="15"/>
                <c:pt idx="0">
                  <c:v>197</c:v>
                </c:pt>
                <c:pt idx="1">
                  <c:v>616</c:v>
                </c:pt>
                <c:pt idx="2">
                  <c:v>1081.9000000000001</c:v>
                </c:pt>
                <c:pt idx="3">
                  <c:v>2815</c:v>
                </c:pt>
                <c:pt idx="4">
                  <c:v>6625</c:v>
                </c:pt>
                <c:pt idx="5">
                  <c:v>4761</c:v>
                </c:pt>
                <c:pt idx="6">
                  <c:v>0</c:v>
                </c:pt>
                <c:pt idx="7">
                  <c:v>1468</c:v>
                </c:pt>
                <c:pt idx="8">
                  <c:v>0</c:v>
                </c:pt>
                <c:pt idx="9">
                  <c:v>0</c:v>
                </c:pt>
                <c:pt idx="10">
                  <c:v>116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0-45BF-8A02-D3353FD329BC}"/>
            </c:ext>
          </c:extLst>
        </c:ser>
        <c:ser>
          <c:idx val="13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129</c:v>
                </c:pt>
                <c:pt idx="1">
                  <c:v>550</c:v>
                </c:pt>
                <c:pt idx="2">
                  <c:v>978</c:v>
                </c:pt>
                <c:pt idx="3">
                  <c:v>2062</c:v>
                </c:pt>
                <c:pt idx="4">
                  <c:v>6236</c:v>
                </c:pt>
                <c:pt idx="5">
                  <c:v>5545</c:v>
                </c:pt>
                <c:pt idx="6">
                  <c:v>0</c:v>
                </c:pt>
                <c:pt idx="7">
                  <c:v>1956</c:v>
                </c:pt>
                <c:pt idx="8">
                  <c:v>0</c:v>
                </c:pt>
                <c:pt idx="9">
                  <c:v>0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0-45BF-8A02-D3353FD329BC}"/>
            </c:ext>
          </c:extLst>
        </c:ser>
        <c:ser>
          <c:idx val="1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44</c:v>
                </c:pt>
                <c:pt idx="1">
                  <c:v>234</c:v>
                </c:pt>
                <c:pt idx="2">
                  <c:v>745</c:v>
                </c:pt>
                <c:pt idx="3">
                  <c:v>2053</c:v>
                </c:pt>
                <c:pt idx="4">
                  <c:v>4363</c:v>
                </c:pt>
                <c:pt idx="5">
                  <c:v>5621</c:v>
                </c:pt>
                <c:pt idx="6">
                  <c:v>1817</c:v>
                </c:pt>
                <c:pt idx="7">
                  <c:v>1429</c:v>
                </c:pt>
                <c:pt idx="8">
                  <c:v>108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00-45BF-8A02-D3353FD3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33298491033827154"/>
          <c:w val="8.2646688792077372E-2"/>
          <c:h val="0.177253985715480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 antall slakt innen de ulike KLASSENE</a:t>
            </a:r>
          </a:p>
        </c:rich>
      </c:tx>
      <c:layout>
        <c:manualLayout>
          <c:xMode val="edge"/>
          <c:yMode val="edge"/>
          <c:x val="0.1059421493809365"/>
          <c:y val="2.51901400014448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03499010758059E-2"/>
          <c:y val="0.17828580623120593"/>
          <c:w val="0.82087159969370782"/>
          <c:h val="0.681802677490673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129</c:v>
                </c:pt>
                <c:pt idx="1">
                  <c:v>550</c:v>
                </c:pt>
                <c:pt idx="2">
                  <c:v>978</c:v>
                </c:pt>
                <c:pt idx="3">
                  <c:v>2062</c:v>
                </c:pt>
                <c:pt idx="4">
                  <c:v>6236</c:v>
                </c:pt>
                <c:pt idx="5">
                  <c:v>5545</c:v>
                </c:pt>
                <c:pt idx="6">
                  <c:v>0</c:v>
                </c:pt>
                <c:pt idx="7">
                  <c:v>1956</c:v>
                </c:pt>
                <c:pt idx="8">
                  <c:v>0</c:v>
                </c:pt>
                <c:pt idx="9">
                  <c:v>0</c:v>
                </c:pt>
                <c:pt idx="10">
                  <c:v>73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403-84D4-D245AC54531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0"/>
                  <c:y val="-6.121133865341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E-40C4-95DC-79F1A7665D3A}"/>
                </c:ext>
              </c:extLst>
            </c:dLbl>
            <c:dLbl>
              <c:idx val="4"/>
              <c:layout>
                <c:manualLayout>
                  <c:x val="1.6202963164732107E-2"/>
                  <c:y val="-0.10814003162103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E-40C4-95DC-79F1A7665D3A}"/>
                </c:ext>
              </c:extLst>
            </c:dLbl>
            <c:dLbl>
              <c:idx val="5"/>
              <c:layout>
                <c:manualLayout>
                  <c:x val="3.0380555933872698E-2"/>
                  <c:y val="-1.224226773068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E-40C4-95DC-79F1A7665D3A}"/>
                </c:ext>
              </c:extLst>
            </c:dLbl>
            <c:dLbl>
              <c:idx val="7"/>
              <c:layout>
                <c:manualLayout>
                  <c:x val="-7.4262723282372562E-17"/>
                  <c:y val="-5.7130582743190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E-40C4-95DC-79F1A7665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44</c:v>
                </c:pt>
                <c:pt idx="1">
                  <c:v>234</c:v>
                </c:pt>
                <c:pt idx="2">
                  <c:v>745</c:v>
                </c:pt>
                <c:pt idx="3">
                  <c:v>2053</c:v>
                </c:pt>
                <c:pt idx="4">
                  <c:v>4363</c:v>
                </c:pt>
                <c:pt idx="5">
                  <c:v>5621</c:v>
                </c:pt>
                <c:pt idx="6">
                  <c:v>1817</c:v>
                </c:pt>
                <c:pt idx="7">
                  <c:v>1429</c:v>
                </c:pt>
                <c:pt idx="8">
                  <c:v>108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403-84D4-D245AC54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1340787712"/>
          <c:y val="0.20788152443646896"/>
          <c:w val="8.0385667105932618E-2"/>
          <c:h val="0.17460660505412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KJE,</a:t>
            </a:r>
            <a:r>
              <a:rPr lang="en-US" sz="2800" baseline="0"/>
              <a:t> a</a:t>
            </a:r>
            <a:r>
              <a:rPr lang="en-US" sz="2800"/>
              <a:t>ndels% slakt innen de ulike KLASSENE</a:t>
            </a:r>
          </a:p>
        </c:rich>
      </c:tx>
      <c:layout>
        <c:manualLayout>
          <c:xMode val="edge"/>
          <c:yMode val="edge"/>
          <c:x val="0.11121111784656787"/>
          <c:y val="2.30330540274468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90030373379743E-2"/>
          <c:y val="0.14168888456897957"/>
          <c:w val="0.85951077602927284"/>
          <c:h val="0.7282573620761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Klasse!$B$110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val>
            <c:numRef>
              <c:f>Klasse!$I$110:$I$124</c:f>
              <c:numCache>
                <c:formatCode>0.0</c:formatCode>
                <c:ptCount val="15"/>
                <c:pt idx="0">
                  <c:v>0.94859565447800764</c:v>
                </c:pt>
                <c:pt idx="1">
                  <c:v>3.2750397456279798</c:v>
                </c:pt>
                <c:pt idx="2">
                  <c:v>6.4387917329093796</c:v>
                </c:pt>
                <c:pt idx="3">
                  <c:v>14.583995760466347</c:v>
                </c:pt>
                <c:pt idx="4">
                  <c:v>36.285108638049806</c:v>
                </c:pt>
                <c:pt idx="5">
                  <c:v>27.45627980922098</c:v>
                </c:pt>
                <c:pt idx="6">
                  <c:v>0</c:v>
                </c:pt>
                <c:pt idx="7">
                  <c:v>10.487546369899309</c:v>
                </c:pt>
                <c:pt idx="8">
                  <c:v>0</c:v>
                </c:pt>
                <c:pt idx="9">
                  <c:v>0</c:v>
                </c:pt>
                <c:pt idx="10">
                  <c:v>0.52464228934817192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C5F-B573-10753014A76C}"/>
            </c:ext>
          </c:extLst>
        </c:ser>
        <c:ser>
          <c:idx val="0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Klasse!$I$62:$I$76</c:f>
              <c:numCache>
                <c:formatCode>0.0</c:formatCode>
                <c:ptCount val="15"/>
                <c:pt idx="0">
                  <c:v>1.1141966755085999</c:v>
                </c:pt>
                <c:pt idx="1">
                  <c:v>3.4839855437223219</c:v>
                </c:pt>
                <c:pt idx="2">
                  <c:v>6.119032402196722</c:v>
                </c:pt>
                <c:pt idx="3">
                  <c:v>15.921135236328464</c:v>
                </c:pt>
                <c:pt idx="4">
                  <c:v>37.469812057078549</c:v>
                </c:pt>
                <c:pt idx="5">
                  <c:v>26.927362294905794</c:v>
                </c:pt>
                <c:pt idx="6">
                  <c:v>0</c:v>
                </c:pt>
                <c:pt idx="7">
                  <c:v>8.3027447697798138</c:v>
                </c:pt>
                <c:pt idx="8">
                  <c:v>0</c:v>
                </c:pt>
                <c:pt idx="9">
                  <c:v>0</c:v>
                </c:pt>
                <c:pt idx="10">
                  <c:v>0.65607519979186579</c:v>
                </c:pt>
                <c:pt idx="11">
                  <c:v>0</c:v>
                </c:pt>
                <c:pt idx="12">
                  <c:v>0</c:v>
                </c:pt>
                <c:pt idx="13">
                  <c:v>5.6558206878609121E-3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E-4C5F-B573-10753014A76C}"/>
            </c:ext>
          </c:extLst>
        </c:ser>
        <c:ser>
          <c:idx val="13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0.73592332705801811</c:v>
                </c:pt>
                <c:pt idx="1">
                  <c:v>3.1376575959837991</c:v>
                </c:pt>
                <c:pt idx="2">
                  <c:v>5.5793256888584626</c:v>
                </c:pt>
                <c:pt idx="3">
                  <c:v>11.763363568942893</c:v>
                </c:pt>
                <c:pt idx="4">
                  <c:v>35.575332306463565</c:v>
                </c:pt>
                <c:pt idx="5">
                  <c:v>31.633293399509384</c:v>
                </c:pt>
                <c:pt idx="6">
                  <c:v>0</c:v>
                </c:pt>
                <c:pt idx="7">
                  <c:v>11.158651377716923</c:v>
                </c:pt>
                <c:pt idx="8">
                  <c:v>0</c:v>
                </c:pt>
                <c:pt idx="9">
                  <c:v>0</c:v>
                </c:pt>
                <c:pt idx="10">
                  <c:v>0.41645273546694039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C5F-B573-10753014A76C}"/>
            </c:ext>
          </c:extLst>
        </c:ser>
        <c:ser>
          <c:idx val="1"/>
          <c:order val="3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0.26566839753652927</c:v>
                </c:pt>
                <c:pt idx="1">
                  <c:v>1.4128728414442695</c:v>
                </c:pt>
                <c:pt idx="2">
                  <c:v>4.4982490037435072</c:v>
                </c:pt>
                <c:pt idx="3">
                  <c:v>12.395845912329429</c:v>
                </c:pt>
                <c:pt idx="4">
                  <c:v>26.34343678299722</c:v>
                </c:pt>
                <c:pt idx="5">
                  <c:v>33.939137785291635</c:v>
                </c:pt>
                <c:pt idx="6">
                  <c:v>10.970897234633497</c:v>
                </c:pt>
                <c:pt idx="7">
                  <c:v>8.6281850018113744</c:v>
                </c:pt>
                <c:pt idx="8">
                  <c:v>0.65209515758966297</c:v>
                </c:pt>
                <c:pt idx="9">
                  <c:v>4.8303345006641712E-2</c:v>
                </c:pt>
                <c:pt idx="10">
                  <c:v>4.8303345006641712E-2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0.75473976572877677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C5F-B573-10753014A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493040996682158"/>
          <c:y val="0.20965288126916687"/>
          <c:w val="8.4568553346903372E-2"/>
          <c:h val="0.23945228347222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KROPPSLENGDE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Klasse!$S$28:$S$38</c:f>
              <c:numCache>
                <c:formatCode>0.0</c:formatCode>
                <c:ptCount val="11"/>
                <c:pt idx="0">
                  <c:v>81.399999999999977</c:v>
                </c:pt>
                <c:pt idx="1">
                  <c:v>80.920408163265307</c:v>
                </c:pt>
                <c:pt idx="2">
                  <c:v>85.213793103448253</c:v>
                </c:pt>
                <c:pt idx="3">
                  <c:v>83.51955307262574</c:v>
                </c:pt>
                <c:pt idx="4">
                  <c:v>83.848568155784847</c:v>
                </c:pt>
                <c:pt idx="5">
                  <c:v>84.587405812701988</c:v>
                </c:pt>
                <c:pt idx="6">
                  <c:v>0</c:v>
                </c:pt>
                <c:pt idx="7">
                  <c:v>85.424999999999983</c:v>
                </c:pt>
                <c:pt idx="8">
                  <c:v>0</c:v>
                </c:pt>
                <c:pt idx="9">
                  <c:v>0</c:v>
                </c:pt>
                <c:pt idx="10">
                  <c:v>91.08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D-44D3-9267-F38A405D4310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624500803934651E-3"/>
                  <c:y val="-8.0382973400497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E-4EB4-A4C9-CC689734CF09}"/>
                </c:ext>
              </c:extLst>
            </c:dLbl>
            <c:dLbl>
              <c:idx val="1"/>
              <c:layout>
                <c:manualLayout>
                  <c:x val="-3.865172114127256E-17"/>
                  <c:y val="-0.10365172885853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E-4EB4-A4C9-CC689734CF09}"/>
                </c:ext>
              </c:extLst>
            </c:dLbl>
            <c:dLbl>
              <c:idx val="2"/>
              <c:layout>
                <c:manualLayout>
                  <c:x val="2.108300053595605E-3"/>
                  <c:y val="-0.1353818499376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E-4EB4-A4C9-CC689734CF09}"/>
                </c:ext>
              </c:extLst>
            </c:dLbl>
            <c:dLbl>
              <c:idx val="3"/>
              <c:layout>
                <c:manualLayout>
                  <c:x val="-5.2707501339891091E-3"/>
                  <c:y val="-8.884433902160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E-4EB4-A4C9-CC689734CF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Klasse!$S$10:$S$20</c:f>
              <c:numCache>
                <c:formatCode>0.0</c:formatCode>
                <c:ptCount val="11"/>
                <c:pt idx="0">
                  <c:v>76.747619047619068</c:v>
                </c:pt>
                <c:pt idx="1">
                  <c:v>75.422065727699504</c:v>
                </c:pt>
                <c:pt idx="2">
                  <c:v>78.679881656804739</c:v>
                </c:pt>
                <c:pt idx="3">
                  <c:v>81.350451887294199</c:v>
                </c:pt>
                <c:pt idx="4">
                  <c:v>79.765207694452172</c:v>
                </c:pt>
                <c:pt idx="5">
                  <c:v>81.500138916451547</c:v>
                </c:pt>
                <c:pt idx="6">
                  <c:v>87.686176142697889</c:v>
                </c:pt>
                <c:pt idx="7">
                  <c:v>83.024092888243757</c:v>
                </c:pt>
                <c:pt idx="8">
                  <c:v>90.560185185185148</c:v>
                </c:pt>
                <c:pt idx="9">
                  <c:v>99.012499999999989</c:v>
                </c:pt>
                <c:pt idx="10">
                  <c:v>80.100000000000023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D-44D3-9267-F38A405D4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24098649849626"/>
          <c:y val="0.53144796975494346"/>
          <c:w val="9.0245036758709457E-2"/>
          <c:h val="0.1244845311886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Kje, middel</a:t>
            </a:r>
            <a:r>
              <a:rPr lang="nb-NO" sz="2800" baseline="0"/>
              <a:t> K-FAKTOR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7349001931584668"/>
          <c:y val="5.3537800824083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21007207502354E-2"/>
          <c:y val="0.17017501844527499"/>
          <c:w val="0.88842307731684345"/>
          <c:h val="0.7152985715495240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Klasse!$U$28:$U$38</c:f>
              <c:numCache>
                <c:formatCode>0.00</c:formatCode>
                <c:ptCount val="11"/>
                <c:pt idx="0">
                  <c:v>10.107557037246984</c:v>
                </c:pt>
                <c:pt idx="1">
                  <c:v>10.003555506214024</c:v>
                </c:pt>
                <c:pt idx="2">
                  <c:v>11.083146929490105</c:v>
                </c:pt>
                <c:pt idx="3">
                  <c:v>12.259731199889892</c:v>
                </c:pt>
                <c:pt idx="4">
                  <c:v>13.18950006526876</c:v>
                </c:pt>
                <c:pt idx="5">
                  <c:v>15.324574325231076</c:v>
                </c:pt>
                <c:pt idx="6">
                  <c:v>0</c:v>
                </c:pt>
                <c:pt idx="7">
                  <c:v>16.835429354382036</c:v>
                </c:pt>
                <c:pt idx="8">
                  <c:v>0</c:v>
                </c:pt>
                <c:pt idx="9">
                  <c:v>0</c:v>
                </c:pt>
                <c:pt idx="10">
                  <c:v>17.624473531334452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3-4C93-902A-5A6F6A1EC04F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Klasse!$U$10:$U$20</c:f>
              <c:numCache>
                <c:formatCode>0.00</c:formatCode>
                <c:ptCount val="11"/>
                <c:pt idx="0">
                  <c:v>7.6558533141206384</c:v>
                </c:pt>
                <c:pt idx="1">
                  <c:v>10.48319398550011</c:v>
                </c:pt>
                <c:pt idx="2">
                  <c:v>11.558326094685501</c:v>
                </c:pt>
                <c:pt idx="3">
                  <c:v>12.871530211243249</c:v>
                </c:pt>
                <c:pt idx="4">
                  <c:v>13.964524023857622</c:v>
                </c:pt>
                <c:pt idx="5">
                  <c:v>15.1992795568293</c:v>
                </c:pt>
                <c:pt idx="6">
                  <c:v>16.450778120616011</c:v>
                </c:pt>
                <c:pt idx="7">
                  <c:v>17.818931096113683</c:v>
                </c:pt>
                <c:pt idx="8">
                  <c:v>20.131836590157192</c:v>
                </c:pt>
                <c:pt idx="9">
                  <c:v>22.523457885541621</c:v>
                </c:pt>
                <c:pt idx="10">
                  <c:v>20.465718351369929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3-4C93-902A-5A6F6A1E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7.3011924926921256E-3"/>
              <c:y val="0.315709760453369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75452141132261"/>
          <c:y val="0.33683663851263851"/>
          <c:w val="9.0245036758709457E-2"/>
          <c:h val="0.1244845311886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5.0503708035405742E-2</c:v>
                </c:pt>
                <c:pt idx="2">
                  <c:v>3.4110750089612993E-2</c:v>
                </c:pt>
                <c:pt idx="3">
                  <c:v>7.9598363917965723E-2</c:v>
                </c:pt>
                <c:pt idx="4">
                  <c:v>0.39688151060078974</c:v>
                </c:pt>
                <c:pt idx="5">
                  <c:v>0.29851790524388683</c:v>
                </c:pt>
                <c:pt idx="6">
                  <c:v>0.27171531247260927</c:v>
                </c:pt>
                <c:pt idx="7">
                  <c:v>0</c:v>
                </c:pt>
                <c:pt idx="8">
                  <c:v>0.22988234042678923</c:v>
                </c:pt>
                <c:pt idx="9">
                  <c:v>9.462838341965138E-3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mnd'!$D$14</c:f>
              <c:strCache>
                <c:ptCount val="1"/>
                <c:pt idx="0">
                  <c:v>P-</c:v>
                </c:pt>
              </c:strCache>
            </c:strRef>
          </c:tx>
          <c:marker>
            <c:symbol val="none"/>
          </c:marker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mnd'!$N$14:$N$25</c:f>
              <c:numCache>
                <c:formatCode>0.0</c:formatCode>
                <c:ptCount val="12"/>
                <c:pt idx="0">
                  <c:v>0</c:v>
                </c:pt>
                <c:pt idx="1">
                  <c:v>3.8</c:v>
                </c:pt>
                <c:pt idx="2">
                  <c:v>5.9</c:v>
                </c:pt>
                <c:pt idx="3">
                  <c:v>5.533333333333335</c:v>
                </c:pt>
                <c:pt idx="4">
                  <c:v>2.2157894736842101</c:v>
                </c:pt>
                <c:pt idx="5">
                  <c:v>3.2</c:v>
                </c:pt>
                <c:pt idx="6">
                  <c:v>2.48</c:v>
                </c:pt>
                <c:pt idx="7">
                  <c:v>0</c:v>
                </c:pt>
                <c:pt idx="8">
                  <c:v>6.4833333333333352</c:v>
                </c:pt>
                <c:pt idx="9">
                  <c:v>2.6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mnd'!$BF$4:$BQ$4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mnd'!$V$14:$V$25</c:f>
              <c:numCache>
                <c:formatCode>0.00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2.1052631578947363</c:v>
                </c:pt>
                <c:pt idx="5">
                  <c:v>1.75</c:v>
                </c:pt>
                <c:pt idx="6">
                  <c:v>1.4</c:v>
                </c:pt>
                <c:pt idx="7">
                  <c:v>0</c:v>
                </c:pt>
                <c:pt idx="8">
                  <c:v>2.1666666666666661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mnd'!$I$29:$I$40</c:f>
              <c:numCache>
                <c:formatCode>0.0</c:formatCode>
                <c:ptCount val="12"/>
                <c:pt idx="0">
                  <c:v>0.95193508114856418</c:v>
                </c:pt>
                <c:pt idx="1">
                  <c:v>0.4425719677839503</c:v>
                </c:pt>
                <c:pt idx="2">
                  <c:v>0.22027450481597535</c:v>
                </c:pt>
                <c:pt idx="3">
                  <c:v>1.3929713685644001</c:v>
                </c:pt>
                <c:pt idx="4">
                  <c:v>1.9278448674076367</c:v>
                </c:pt>
                <c:pt idx="5">
                  <c:v>1.361987942675233</c:v>
                </c:pt>
                <c:pt idx="6">
                  <c:v>2.1868700149005171</c:v>
                </c:pt>
                <c:pt idx="7">
                  <c:v>0.9747051085761107</c:v>
                </c:pt>
                <c:pt idx="8">
                  <c:v>0.29429667232015699</c:v>
                </c:pt>
                <c:pt idx="9">
                  <c:v>0.26423156293333433</c:v>
                </c:pt>
                <c:pt idx="10">
                  <c:v>0.64675471461163347</c:v>
                </c:pt>
                <c:pt idx="11">
                  <c:v>0.33625057577153378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mnd'!$N$29:$N$40</c:f>
              <c:numCache>
                <c:formatCode>0.0</c:formatCode>
                <c:ptCount val="12"/>
                <c:pt idx="0">
                  <c:v>4.5750000000000002</c:v>
                </c:pt>
                <c:pt idx="1">
                  <c:v>5.55</c:v>
                </c:pt>
                <c:pt idx="2">
                  <c:v>4.7625000000000002</c:v>
                </c:pt>
                <c:pt idx="3">
                  <c:v>5.0086206896551744</c:v>
                </c:pt>
                <c:pt idx="4">
                  <c:v>3.5258620689655156</c:v>
                </c:pt>
                <c:pt idx="5">
                  <c:v>4.8666666666666654</c:v>
                </c:pt>
                <c:pt idx="6">
                  <c:v>3.6962962962962962</c:v>
                </c:pt>
                <c:pt idx="7">
                  <c:v>6.0266666666666673</c:v>
                </c:pt>
                <c:pt idx="8">
                  <c:v>4.9800000000000004</c:v>
                </c:pt>
                <c:pt idx="9">
                  <c:v>5.1857142857142877</c:v>
                </c:pt>
                <c:pt idx="10">
                  <c:v>6.8666666666666645</c:v>
                </c:pt>
                <c:pt idx="11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KJE,</a:t>
            </a:r>
            <a:r>
              <a:rPr lang="nb-NO" sz="2400" baseline="0"/>
              <a:t> </a:t>
            </a:r>
            <a:r>
              <a:rPr lang="nb-NO" sz="2400"/>
              <a:t>middel K-faktor (mg/ml)</a:t>
            </a:r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52988641157774E-2"/>
          <c:y val="0.13752088287791395"/>
          <c:w val="0.88591827926567135"/>
          <c:h val="0.75659685512807517"/>
        </c:manualLayout>
      </c:layout>
      <c:lineChart>
        <c:grouping val="standard"/>
        <c:varyColors val="0"/>
        <c:ser>
          <c:idx val="1"/>
          <c:order val="0"/>
          <c:spPr>
            <a:ln w="114300">
              <a:solidFill>
                <a:srgbClr val="000000"/>
              </a:solidFill>
            </a:ln>
          </c:spPr>
          <c:dLbls>
            <c:dLbl>
              <c:idx val="0"/>
              <c:layout>
                <c:manualLayout>
                  <c:x val="-3.3734025762474397E-2"/>
                  <c:y val="0.134460464153287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E6-40F8-9545-F858B767E00A}"/>
                </c:ext>
              </c:extLst>
            </c:dLbl>
            <c:dLbl>
              <c:idx val="1"/>
              <c:layout>
                <c:manualLayout>
                  <c:x val="5.7829758449956048E-3"/>
                  <c:y val="5.3357318078013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6-40F8-9545-F858B767E00A}"/>
                </c:ext>
              </c:extLst>
            </c:dLbl>
            <c:dLbl>
              <c:idx val="2"/>
              <c:layout>
                <c:manualLayout>
                  <c:x val="-3.8553172299970698E-2"/>
                  <c:y val="7.470024530921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6-40F8-9545-F858B767E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0.00</c:formatCode>
                <c:ptCount val="3"/>
                <c:pt idx="0">
                  <c:v>14.958244642558748</c:v>
                </c:pt>
                <c:pt idx="1">
                  <c:v>14.212913632358656</c:v>
                </c:pt>
                <c:pt idx="2">
                  <c:v>14.784450054870508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E6-40F8-9545-F858B767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7489327867181593E-2"/>
              <c:y val="0.3532341845127989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mnd'!$D$29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mnd'!$V$29:$V$40</c:f>
              <c:numCache>
                <c:formatCode>0.00</c:formatCode>
                <c:ptCount val="12"/>
                <c:pt idx="0">
                  <c:v>2</c:v>
                </c:pt>
                <c:pt idx="1">
                  <c:v>2.1666666666666661</c:v>
                </c:pt>
                <c:pt idx="2">
                  <c:v>2.875</c:v>
                </c:pt>
                <c:pt idx="3">
                  <c:v>2.2241379310344827</c:v>
                </c:pt>
                <c:pt idx="4">
                  <c:v>2.4310344827586206</c:v>
                </c:pt>
                <c:pt idx="5">
                  <c:v>2.0833333333333339</c:v>
                </c:pt>
                <c:pt idx="6">
                  <c:v>2.1111111111111112</c:v>
                </c:pt>
                <c:pt idx="7">
                  <c:v>2.4</c:v>
                </c:pt>
                <c:pt idx="8">
                  <c:v>2.2000000000000002</c:v>
                </c:pt>
                <c:pt idx="9">
                  <c:v>2.5</c:v>
                </c:pt>
                <c:pt idx="10">
                  <c:v>2.2222222222222223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mnd'!$I$44:$I$55</c:f>
              <c:numCache>
                <c:formatCode>0.0</c:formatCode>
                <c:ptCount val="12"/>
                <c:pt idx="0">
                  <c:v>1.6645859342488549</c:v>
                </c:pt>
                <c:pt idx="1">
                  <c:v>1.0685521384333221</c:v>
                </c:pt>
                <c:pt idx="2">
                  <c:v>1.0678399222968675</c:v>
                </c:pt>
                <c:pt idx="3">
                  <c:v>3.7056394961327666</c:v>
                </c:pt>
                <c:pt idx="4">
                  <c:v>2.9817962423522522</c:v>
                </c:pt>
                <c:pt idx="5">
                  <c:v>5.11445129843628</c:v>
                </c:pt>
                <c:pt idx="6">
                  <c:v>7.603646244193178</c:v>
                </c:pt>
                <c:pt idx="7">
                  <c:v>5.2185538998986489</c:v>
                </c:pt>
                <c:pt idx="8">
                  <c:v>2.6451243078414111</c:v>
                </c:pt>
                <c:pt idx="9">
                  <c:v>2.3376850257862318</c:v>
                </c:pt>
                <c:pt idx="10">
                  <c:v>4.6329823973878677</c:v>
                </c:pt>
                <c:pt idx="11">
                  <c:v>1.8010133578995851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mnd'!$N$44:$N$55</c:f>
              <c:numCache>
                <c:formatCode>0.0</c:formatCode>
                <c:ptCount val="12"/>
                <c:pt idx="0">
                  <c:v>6.4</c:v>
                </c:pt>
                <c:pt idx="1">
                  <c:v>4.7294117647058815</c:v>
                </c:pt>
                <c:pt idx="2">
                  <c:v>4.7358974358974368</c:v>
                </c:pt>
                <c:pt idx="3">
                  <c:v>5.2571428571428562</c:v>
                </c:pt>
                <c:pt idx="4">
                  <c:v>4.2743243243243212</c:v>
                </c:pt>
                <c:pt idx="5">
                  <c:v>5.5518987341772119</c:v>
                </c:pt>
                <c:pt idx="6">
                  <c:v>5.6885245901639356</c:v>
                </c:pt>
                <c:pt idx="7">
                  <c:v>6.5405405405405421</c:v>
                </c:pt>
                <c:pt idx="8">
                  <c:v>6.0486486486486504</c:v>
                </c:pt>
                <c:pt idx="9">
                  <c:v>6.1171428571428521</c:v>
                </c:pt>
                <c:pt idx="10">
                  <c:v>6.81076923076923</c:v>
                </c:pt>
                <c:pt idx="11">
                  <c:v>7.82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mnd'!$D$44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mnd'!$V$44:$V$55</c:f>
              <c:numCache>
                <c:formatCode>0.00</c:formatCode>
                <c:ptCount val="12"/>
                <c:pt idx="0">
                  <c:v>2</c:v>
                </c:pt>
                <c:pt idx="1">
                  <c:v>2.1176470588235294</c:v>
                </c:pt>
                <c:pt idx="2">
                  <c:v>3.1282051282051277</c:v>
                </c:pt>
                <c:pt idx="3">
                  <c:v>2.7278911564625856</c:v>
                </c:pt>
                <c:pt idx="4">
                  <c:v>2.6621621621621623</c:v>
                </c:pt>
                <c:pt idx="5">
                  <c:v>2.3797468354430382</c:v>
                </c:pt>
                <c:pt idx="6">
                  <c:v>2.442622950819672</c:v>
                </c:pt>
                <c:pt idx="7">
                  <c:v>2.3513513513513518</c:v>
                </c:pt>
                <c:pt idx="8">
                  <c:v>2.6081081081081088</c:v>
                </c:pt>
                <c:pt idx="9">
                  <c:v>2.5809523809523807</c:v>
                </c:pt>
                <c:pt idx="10">
                  <c:v>2.4615384615384608</c:v>
                </c:pt>
                <c:pt idx="11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mnd'!$I$59:$I$70</c:f>
              <c:numCache>
                <c:formatCode>0.0</c:formatCode>
                <c:ptCount val="12"/>
                <c:pt idx="0">
                  <c:v>5.3162713275072804</c:v>
                </c:pt>
                <c:pt idx="1">
                  <c:v>6.4299194598761318</c:v>
                </c:pt>
                <c:pt idx="2">
                  <c:v>5.7317623116681915</c:v>
                </c:pt>
                <c:pt idx="3">
                  <c:v>12.190057876641719</c:v>
                </c:pt>
                <c:pt idx="4">
                  <c:v>7.4568473844471503</c:v>
                </c:pt>
                <c:pt idx="5">
                  <c:v>13.791294005154098</c:v>
                </c:pt>
                <c:pt idx="6">
                  <c:v>13.051100008765003</c:v>
                </c:pt>
                <c:pt idx="7">
                  <c:v>17.439027020033205</c:v>
                </c:pt>
                <c:pt idx="8">
                  <c:v>8.0748388164309723</c:v>
                </c:pt>
                <c:pt idx="9">
                  <c:v>12.401777557787</c:v>
                </c:pt>
                <c:pt idx="10">
                  <c:v>12.20357075580301</c:v>
                </c:pt>
                <c:pt idx="11">
                  <c:v>7.0566559189313676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mnd'!$N$59:$N$70</c:f>
              <c:numCache>
                <c:formatCode>0.0</c:formatCode>
                <c:ptCount val="12"/>
                <c:pt idx="0">
                  <c:v>6.0117647058823511</c:v>
                </c:pt>
                <c:pt idx="1">
                  <c:v>5.4977272727272721</c:v>
                </c:pt>
                <c:pt idx="2">
                  <c:v>5.6329545454545453</c:v>
                </c:pt>
                <c:pt idx="3">
                  <c:v>5.871131639722865</c:v>
                </c:pt>
                <c:pt idx="4">
                  <c:v>5.6906474820143904</c:v>
                </c:pt>
                <c:pt idx="5">
                  <c:v>6.8364161849710952</c:v>
                </c:pt>
                <c:pt idx="6">
                  <c:v>6.8459770114942513</c:v>
                </c:pt>
                <c:pt idx="7">
                  <c:v>7.8897560975609746</c:v>
                </c:pt>
                <c:pt idx="8">
                  <c:v>8.2812121212121212</c:v>
                </c:pt>
                <c:pt idx="9">
                  <c:v>8.3517156862745061</c:v>
                </c:pt>
                <c:pt idx="10">
                  <c:v>8.1545454545454561</c:v>
                </c:pt>
                <c:pt idx="11">
                  <c:v>8.063157894736845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mnd'!$D$59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mnd'!$V$59:$V$70</c:f>
              <c:numCache>
                <c:formatCode>0.00</c:formatCode>
                <c:ptCount val="12"/>
                <c:pt idx="0">
                  <c:v>3.8823529411764697</c:v>
                </c:pt>
                <c:pt idx="1">
                  <c:v>3.4318181818181812</c:v>
                </c:pt>
                <c:pt idx="2">
                  <c:v>3.8806818181818192</c:v>
                </c:pt>
                <c:pt idx="3">
                  <c:v>3.3787528868360281</c:v>
                </c:pt>
                <c:pt idx="4">
                  <c:v>3.7050359712230225</c:v>
                </c:pt>
                <c:pt idx="5">
                  <c:v>2.8381502890173396</c:v>
                </c:pt>
                <c:pt idx="6">
                  <c:v>2.8735632183908049</c:v>
                </c:pt>
                <c:pt idx="7">
                  <c:v>2.6926829268292689</c:v>
                </c:pt>
                <c:pt idx="8">
                  <c:v>2.8727272727272726</c:v>
                </c:pt>
                <c:pt idx="9">
                  <c:v>3.0514705882352939</c:v>
                </c:pt>
                <c:pt idx="10">
                  <c:v>2.7692307692307705</c:v>
                </c:pt>
                <c:pt idx="11">
                  <c:v>2.8421052631578942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mnd'!$I$74:$I$85</c:f>
              <c:numCache>
                <c:formatCode>0.0</c:formatCode>
                <c:ptCount val="12"/>
                <c:pt idx="0">
                  <c:v>36.376404494382022</c:v>
                </c:pt>
                <c:pt idx="1">
                  <c:v>27.44610722734642</c:v>
                </c:pt>
                <c:pt idx="2">
                  <c:v>32.866574933802035</c:v>
                </c:pt>
                <c:pt idx="3">
                  <c:v>34.233530091538121</c:v>
                </c:pt>
                <c:pt idx="4">
                  <c:v>28.316223120940474</c:v>
                </c:pt>
                <c:pt idx="5">
                  <c:v>25.249250790022984</c:v>
                </c:pt>
                <c:pt idx="6">
                  <c:v>18.840389166447554</c:v>
                </c:pt>
                <c:pt idx="7">
                  <c:v>18.813749380027176</c:v>
                </c:pt>
                <c:pt idx="8">
                  <c:v>15.005584545288013</c:v>
                </c:pt>
                <c:pt idx="9">
                  <c:v>13.59627892079968</c:v>
                </c:pt>
                <c:pt idx="10">
                  <c:v>14.189882160872388</c:v>
                </c:pt>
                <c:pt idx="11">
                  <c:v>8.9590050667894978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mnd'!$N$74:$N$85</c:f>
              <c:numCache>
                <c:formatCode>0.0</c:formatCode>
                <c:ptCount val="12"/>
                <c:pt idx="0">
                  <c:v>8.7412500000000009</c:v>
                </c:pt>
                <c:pt idx="1">
                  <c:v>6.0738235294117651</c:v>
                </c:pt>
                <c:pt idx="2">
                  <c:v>6.2265060240963859</c:v>
                </c:pt>
                <c:pt idx="3">
                  <c:v>6.3686886708296173</c:v>
                </c:pt>
                <c:pt idx="4">
                  <c:v>6.2838912133891238</c:v>
                </c:pt>
                <c:pt idx="5">
                  <c:v>7.7332142857142916</c:v>
                </c:pt>
                <c:pt idx="6">
                  <c:v>7.412068965517248</c:v>
                </c:pt>
                <c:pt idx="7">
                  <c:v>9.1356020942408449</c:v>
                </c:pt>
                <c:pt idx="8">
                  <c:v>9.6547528517110361</c:v>
                </c:pt>
                <c:pt idx="9">
                  <c:v>9.2697270471464019</c:v>
                </c:pt>
                <c:pt idx="10">
                  <c:v>8.6916666666666629</c:v>
                </c:pt>
                <c:pt idx="11">
                  <c:v>8.8409090909090917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mnd'!$D$74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mnd'!$V$74:$V$85</c:f>
              <c:numCache>
                <c:formatCode>0.00</c:formatCode>
                <c:ptCount val="12"/>
                <c:pt idx="0">
                  <c:v>4.9249999999999998</c:v>
                </c:pt>
                <c:pt idx="1">
                  <c:v>4.3176470588235292</c:v>
                </c:pt>
                <c:pt idx="2">
                  <c:v>4.8028477546549837</c:v>
                </c:pt>
                <c:pt idx="3">
                  <c:v>4.5352363960749322</c:v>
                </c:pt>
                <c:pt idx="4">
                  <c:v>4.4853556485355659</c:v>
                </c:pt>
                <c:pt idx="5">
                  <c:v>3.9607142857142872</c:v>
                </c:pt>
                <c:pt idx="6">
                  <c:v>3.8189655172413799</c:v>
                </c:pt>
                <c:pt idx="7">
                  <c:v>3.3089005235602098</c:v>
                </c:pt>
                <c:pt idx="8">
                  <c:v>3.7946768060836487</c:v>
                </c:pt>
                <c:pt idx="9">
                  <c:v>3.6575682382134</c:v>
                </c:pt>
                <c:pt idx="10">
                  <c:v>3.9935897435897441</c:v>
                </c:pt>
                <c:pt idx="11">
                  <c:v>3.9090909090909096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9" Type="http://schemas.openxmlformats.org/officeDocument/2006/relationships/chart" Target="../charts/chart123.xml"/><Relationship Id="rId21" Type="http://schemas.openxmlformats.org/officeDocument/2006/relationships/chart" Target="../charts/chart105.xml"/><Relationship Id="rId34" Type="http://schemas.openxmlformats.org/officeDocument/2006/relationships/chart" Target="../charts/chart118.xml"/><Relationship Id="rId42" Type="http://schemas.openxmlformats.org/officeDocument/2006/relationships/chart" Target="../charts/chart126.xml"/><Relationship Id="rId47" Type="http://schemas.openxmlformats.org/officeDocument/2006/relationships/chart" Target="../charts/chart131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9" Type="http://schemas.openxmlformats.org/officeDocument/2006/relationships/chart" Target="../charts/chart113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32" Type="http://schemas.openxmlformats.org/officeDocument/2006/relationships/chart" Target="../charts/chart116.xml"/><Relationship Id="rId37" Type="http://schemas.openxmlformats.org/officeDocument/2006/relationships/chart" Target="../charts/chart121.xml"/><Relationship Id="rId40" Type="http://schemas.openxmlformats.org/officeDocument/2006/relationships/chart" Target="../charts/chart124.xml"/><Relationship Id="rId45" Type="http://schemas.openxmlformats.org/officeDocument/2006/relationships/chart" Target="../charts/chart129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36" Type="http://schemas.openxmlformats.org/officeDocument/2006/relationships/chart" Target="../charts/chart120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31" Type="http://schemas.openxmlformats.org/officeDocument/2006/relationships/chart" Target="../charts/chart115.xml"/><Relationship Id="rId44" Type="http://schemas.openxmlformats.org/officeDocument/2006/relationships/chart" Target="../charts/chart128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Relationship Id="rId30" Type="http://schemas.openxmlformats.org/officeDocument/2006/relationships/chart" Target="../charts/chart114.xml"/><Relationship Id="rId35" Type="http://schemas.openxmlformats.org/officeDocument/2006/relationships/chart" Target="../charts/chart119.xml"/><Relationship Id="rId43" Type="http://schemas.openxmlformats.org/officeDocument/2006/relationships/chart" Target="../charts/chart127.xml"/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33" Type="http://schemas.openxmlformats.org/officeDocument/2006/relationships/chart" Target="../charts/chart117.xml"/><Relationship Id="rId38" Type="http://schemas.openxmlformats.org/officeDocument/2006/relationships/chart" Target="../charts/chart122.xml"/><Relationship Id="rId46" Type="http://schemas.openxmlformats.org/officeDocument/2006/relationships/chart" Target="../charts/chart130.xml"/><Relationship Id="rId20" Type="http://schemas.openxmlformats.org/officeDocument/2006/relationships/chart" Target="../charts/chart104.xml"/><Relationship Id="rId41" Type="http://schemas.openxmlformats.org/officeDocument/2006/relationships/chart" Target="../charts/chart12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13" Type="http://schemas.openxmlformats.org/officeDocument/2006/relationships/chart" Target="../charts/chart144.xml"/><Relationship Id="rId18" Type="http://schemas.openxmlformats.org/officeDocument/2006/relationships/chart" Target="../charts/chart149.xml"/><Relationship Id="rId3" Type="http://schemas.openxmlformats.org/officeDocument/2006/relationships/chart" Target="../charts/chart134.xml"/><Relationship Id="rId21" Type="http://schemas.openxmlformats.org/officeDocument/2006/relationships/chart" Target="../charts/chart152.xml"/><Relationship Id="rId7" Type="http://schemas.openxmlformats.org/officeDocument/2006/relationships/chart" Target="../charts/chart138.xml"/><Relationship Id="rId12" Type="http://schemas.openxmlformats.org/officeDocument/2006/relationships/chart" Target="../charts/chart143.xml"/><Relationship Id="rId17" Type="http://schemas.openxmlformats.org/officeDocument/2006/relationships/chart" Target="../charts/chart148.xml"/><Relationship Id="rId2" Type="http://schemas.openxmlformats.org/officeDocument/2006/relationships/chart" Target="../charts/chart133.xml"/><Relationship Id="rId16" Type="http://schemas.openxmlformats.org/officeDocument/2006/relationships/chart" Target="../charts/chart147.xml"/><Relationship Id="rId20" Type="http://schemas.openxmlformats.org/officeDocument/2006/relationships/chart" Target="../charts/chart151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11" Type="http://schemas.openxmlformats.org/officeDocument/2006/relationships/chart" Target="../charts/chart142.xml"/><Relationship Id="rId24" Type="http://schemas.openxmlformats.org/officeDocument/2006/relationships/chart" Target="../charts/chart155.xml"/><Relationship Id="rId5" Type="http://schemas.openxmlformats.org/officeDocument/2006/relationships/chart" Target="../charts/chart136.xml"/><Relationship Id="rId15" Type="http://schemas.openxmlformats.org/officeDocument/2006/relationships/chart" Target="../charts/chart146.xml"/><Relationship Id="rId23" Type="http://schemas.openxmlformats.org/officeDocument/2006/relationships/chart" Target="../charts/chart154.xml"/><Relationship Id="rId10" Type="http://schemas.openxmlformats.org/officeDocument/2006/relationships/chart" Target="../charts/chart141.xml"/><Relationship Id="rId19" Type="http://schemas.openxmlformats.org/officeDocument/2006/relationships/chart" Target="../charts/chart150.xml"/><Relationship Id="rId4" Type="http://schemas.openxmlformats.org/officeDocument/2006/relationships/chart" Target="../charts/chart135.xml"/><Relationship Id="rId9" Type="http://schemas.openxmlformats.org/officeDocument/2006/relationships/chart" Target="../charts/chart140.xml"/><Relationship Id="rId14" Type="http://schemas.openxmlformats.org/officeDocument/2006/relationships/chart" Target="../charts/chart145.xml"/><Relationship Id="rId22" Type="http://schemas.openxmlformats.org/officeDocument/2006/relationships/chart" Target="../charts/chart153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8.xml"/><Relationship Id="rId18" Type="http://schemas.openxmlformats.org/officeDocument/2006/relationships/chart" Target="../charts/chart173.xml"/><Relationship Id="rId26" Type="http://schemas.openxmlformats.org/officeDocument/2006/relationships/chart" Target="../charts/chart181.xml"/><Relationship Id="rId39" Type="http://schemas.openxmlformats.org/officeDocument/2006/relationships/chart" Target="../charts/chart194.xml"/><Relationship Id="rId21" Type="http://schemas.openxmlformats.org/officeDocument/2006/relationships/chart" Target="../charts/chart176.xml"/><Relationship Id="rId34" Type="http://schemas.openxmlformats.org/officeDocument/2006/relationships/chart" Target="../charts/chart189.xml"/><Relationship Id="rId42" Type="http://schemas.openxmlformats.org/officeDocument/2006/relationships/chart" Target="../charts/chart197.xml"/><Relationship Id="rId47" Type="http://schemas.openxmlformats.org/officeDocument/2006/relationships/chart" Target="../charts/chart202.xml"/><Relationship Id="rId7" Type="http://schemas.openxmlformats.org/officeDocument/2006/relationships/chart" Target="../charts/chart162.xml"/><Relationship Id="rId2" Type="http://schemas.openxmlformats.org/officeDocument/2006/relationships/chart" Target="../charts/chart157.xml"/><Relationship Id="rId16" Type="http://schemas.openxmlformats.org/officeDocument/2006/relationships/chart" Target="../charts/chart171.xml"/><Relationship Id="rId29" Type="http://schemas.openxmlformats.org/officeDocument/2006/relationships/chart" Target="../charts/chart184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11" Type="http://schemas.openxmlformats.org/officeDocument/2006/relationships/chart" Target="../charts/chart166.xml"/><Relationship Id="rId24" Type="http://schemas.openxmlformats.org/officeDocument/2006/relationships/chart" Target="../charts/chart179.xml"/><Relationship Id="rId32" Type="http://schemas.openxmlformats.org/officeDocument/2006/relationships/chart" Target="../charts/chart187.xml"/><Relationship Id="rId37" Type="http://schemas.openxmlformats.org/officeDocument/2006/relationships/chart" Target="../charts/chart192.xml"/><Relationship Id="rId40" Type="http://schemas.openxmlformats.org/officeDocument/2006/relationships/chart" Target="../charts/chart195.xml"/><Relationship Id="rId45" Type="http://schemas.openxmlformats.org/officeDocument/2006/relationships/chart" Target="../charts/chart200.xml"/><Relationship Id="rId5" Type="http://schemas.openxmlformats.org/officeDocument/2006/relationships/chart" Target="../charts/chart160.xml"/><Relationship Id="rId15" Type="http://schemas.openxmlformats.org/officeDocument/2006/relationships/chart" Target="../charts/chart170.xml"/><Relationship Id="rId23" Type="http://schemas.openxmlformats.org/officeDocument/2006/relationships/chart" Target="../charts/chart178.xml"/><Relationship Id="rId28" Type="http://schemas.openxmlformats.org/officeDocument/2006/relationships/chart" Target="../charts/chart183.xml"/><Relationship Id="rId36" Type="http://schemas.openxmlformats.org/officeDocument/2006/relationships/chart" Target="../charts/chart191.xml"/><Relationship Id="rId10" Type="http://schemas.openxmlformats.org/officeDocument/2006/relationships/chart" Target="../charts/chart165.xml"/><Relationship Id="rId19" Type="http://schemas.openxmlformats.org/officeDocument/2006/relationships/chart" Target="../charts/chart174.xml"/><Relationship Id="rId31" Type="http://schemas.openxmlformats.org/officeDocument/2006/relationships/chart" Target="../charts/chart186.xml"/><Relationship Id="rId44" Type="http://schemas.openxmlformats.org/officeDocument/2006/relationships/chart" Target="../charts/chart199.xml"/><Relationship Id="rId4" Type="http://schemas.openxmlformats.org/officeDocument/2006/relationships/chart" Target="../charts/chart159.xml"/><Relationship Id="rId9" Type="http://schemas.openxmlformats.org/officeDocument/2006/relationships/chart" Target="../charts/chart164.xml"/><Relationship Id="rId14" Type="http://schemas.openxmlformats.org/officeDocument/2006/relationships/chart" Target="../charts/chart169.xml"/><Relationship Id="rId22" Type="http://schemas.openxmlformats.org/officeDocument/2006/relationships/chart" Target="../charts/chart177.xml"/><Relationship Id="rId27" Type="http://schemas.openxmlformats.org/officeDocument/2006/relationships/chart" Target="../charts/chart182.xml"/><Relationship Id="rId30" Type="http://schemas.openxmlformats.org/officeDocument/2006/relationships/chart" Target="../charts/chart185.xml"/><Relationship Id="rId35" Type="http://schemas.openxmlformats.org/officeDocument/2006/relationships/chart" Target="../charts/chart190.xml"/><Relationship Id="rId43" Type="http://schemas.openxmlformats.org/officeDocument/2006/relationships/chart" Target="../charts/chart198.xml"/><Relationship Id="rId48" Type="http://schemas.openxmlformats.org/officeDocument/2006/relationships/chart" Target="../charts/chart203.xml"/><Relationship Id="rId8" Type="http://schemas.openxmlformats.org/officeDocument/2006/relationships/chart" Target="../charts/chart163.xml"/><Relationship Id="rId3" Type="http://schemas.openxmlformats.org/officeDocument/2006/relationships/chart" Target="../charts/chart158.xml"/><Relationship Id="rId12" Type="http://schemas.openxmlformats.org/officeDocument/2006/relationships/chart" Target="../charts/chart167.xml"/><Relationship Id="rId17" Type="http://schemas.openxmlformats.org/officeDocument/2006/relationships/chart" Target="../charts/chart172.xml"/><Relationship Id="rId25" Type="http://schemas.openxmlformats.org/officeDocument/2006/relationships/chart" Target="../charts/chart180.xml"/><Relationship Id="rId33" Type="http://schemas.openxmlformats.org/officeDocument/2006/relationships/chart" Target="../charts/chart188.xml"/><Relationship Id="rId38" Type="http://schemas.openxmlformats.org/officeDocument/2006/relationships/chart" Target="../charts/chart193.xml"/><Relationship Id="rId46" Type="http://schemas.openxmlformats.org/officeDocument/2006/relationships/chart" Target="../charts/chart201.xml"/><Relationship Id="rId20" Type="http://schemas.openxmlformats.org/officeDocument/2006/relationships/chart" Target="../charts/chart175.xml"/><Relationship Id="rId41" Type="http://schemas.openxmlformats.org/officeDocument/2006/relationships/chart" Target="../charts/chart19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4.xml"/><Relationship Id="rId18" Type="http://schemas.openxmlformats.org/officeDocument/2006/relationships/chart" Target="../charts/chart229.xml"/><Relationship Id="rId26" Type="http://schemas.openxmlformats.org/officeDocument/2006/relationships/chart" Target="../charts/chart237.xml"/><Relationship Id="rId39" Type="http://schemas.openxmlformats.org/officeDocument/2006/relationships/chart" Target="../charts/chart250.xml"/><Relationship Id="rId21" Type="http://schemas.openxmlformats.org/officeDocument/2006/relationships/chart" Target="../charts/chart232.xml"/><Relationship Id="rId34" Type="http://schemas.openxmlformats.org/officeDocument/2006/relationships/chart" Target="../charts/chart245.xml"/><Relationship Id="rId42" Type="http://schemas.openxmlformats.org/officeDocument/2006/relationships/chart" Target="../charts/chart253.xml"/><Relationship Id="rId47" Type="http://schemas.openxmlformats.org/officeDocument/2006/relationships/chart" Target="../charts/chart258.xml"/><Relationship Id="rId50" Type="http://schemas.openxmlformats.org/officeDocument/2006/relationships/chart" Target="../charts/chart261.xml"/><Relationship Id="rId55" Type="http://schemas.openxmlformats.org/officeDocument/2006/relationships/chart" Target="../charts/chart266.xml"/><Relationship Id="rId7" Type="http://schemas.openxmlformats.org/officeDocument/2006/relationships/chart" Target="../charts/chart218.xml"/><Relationship Id="rId2" Type="http://schemas.openxmlformats.org/officeDocument/2006/relationships/chart" Target="../charts/chart213.xml"/><Relationship Id="rId16" Type="http://schemas.openxmlformats.org/officeDocument/2006/relationships/chart" Target="../charts/chart227.xml"/><Relationship Id="rId29" Type="http://schemas.openxmlformats.org/officeDocument/2006/relationships/chart" Target="../charts/chart240.xml"/><Relationship Id="rId11" Type="http://schemas.openxmlformats.org/officeDocument/2006/relationships/chart" Target="../charts/chart222.xml"/><Relationship Id="rId24" Type="http://schemas.openxmlformats.org/officeDocument/2006/relationships/chart" Target="../charts/chart235.xml"/><Relationship Id="rId32" Type="http://schemas.openxmlformats.org/officeDocument/2006/relationships/chart" Target="../charts/chart243.xml"/><Relationship Id="rId37" Type="http://schemas.openxmlformats.org/officeDocument/2006/relationships/chart" Target="../charts/chart248.xml"/><Relationship Id="rId40" Type="http://schemas.openxmlformats.org/officeDocument/2006/relationships/chart" Target="../charts/chart251.xml"/><Relationship Id="rId45" Type="http://schemas.openxmlformats.org/officeDocument/2006/relationships/chart" Target="../charts/chart256.xml"/><Relationship Id="rId53" Type="http://schemas.openxmlformats.org/officeDocument/2006/relationships/chart" Target="../charts/chart264.xml"/><Relationship Id="rId58" Type="http://schemas.openxmlformats.org/officeDocument/2006/relationships/chart" Target="../charts/chart269.xml"/><Relationship Id="rId5" Type="http://schemas.openxmlformats.org/officeDocument/2006/relationships/chart" Target="../charts/chart216.xml"/><Relationship Id="rId19" Type="http://schemas.openxmlformats.org/officeDocument/2006/relationships/chart" Target="../charts/chart230.xml"/><Relationship Id="rId4" Type="http://schemas.openxmlformats.org/officeDocument/2006/relationships/chart" Target="../charts/chart215.xml"/><Relationship Id="rId9" Type="http://schemas.openxmlformats.org/officeDocument/2006/relationships/chart" Target="../charts/chart220.xml"/><Relationship Id="rId14" Type="http://schemas.openxmlformats.org/officeDocument/2006/relationships/chart" Target="../charts/chart225.xml"/><Relationship Id="rId22" Type="http://schemas.openxmlformats.org/officeDocument/2006/relationships/chart" Target="../charts/chart233.xml"/><Relationship Id="rId27" Type="http://schemas.openxmlformats.org/officeDocument/2006/relationships/chart" Target="../charts/chart238.xml"/><Relationship Id="rId30" Type="http://schemas.openxmlformats.org/officeDocument/2006/relationships/chart" Target="../charts/chart241.xml"/><Relationship Id="rId35" Type="http://schemas.openxmlformats.org/officeDocument/2006/relationships/chart" Target="../charts/chart246.xml"/><Relationship Id="rId43" Type="http://schemas.openxmlformats.org/officeDocument/2006/relationships/chart" Target="../charts/chart254.xml"/><Relationship Id="rId48" Type="http://schemas.openxmlformats.org/officeDocument/2006/relationships/chart" Target="../charts/chart259.xml"/><Relationship Id="rId56" Type="http://schemas.openxmlformats.org/officeDocument/2006/relationships/chart" Target="../charts/chart267.xml"/><Relationship Id="rId8" Type="http://schemas.openxmlformats.org/officeDocument/2006/relationships/chart" Target="../charts/chart219.xml"/><Relationship Id="rId51" Type="http://schemas.openxmlformats.org/officeDocument/2006/relationships/chart" Target="../charts/chart262.xml"/><Relationship Id="rId3" Type="http://schemas.openxmlformats.org/officeDocument/2006/relationships/chart" Target="../charts/chart214.xml"/><Relationship Id="rId12" Type="http://schemas.openxmlformats.org/officeDocument/2006/relationships/chart" Target="../charts/chart223.xml"/><Relationship Id="rId17" Type="http://schemas.openxmlformats.org/officeDocument/2006/relationships/chart" Target="../charts/chart228.xml"/><Relationship Id="rId25" Type="http://schemas.openxmlformats.org/officeDocument/2006/relationships/chart" Target="../charts/chart236.xml"/><Relationship Id="rId33" Type="http://schemas.openxmlformats.org/officeDocument/2006/relationships/chart" Target="../charts/chart244.xml"/><Relationship Id="rId38" Type="http://schemas.openxmlformats.org/officeDocument/2006/relationships/chart" Target="../charts/chart249.xml"/><Relationship Id="rId46" Type="http://schemas.openxmlformats.org/officeDocument/2006/relationships/chart" Target="../charts/chart257.xml"/><Relationship Id="rId20" Type="http://schemas.openxmlformats.org/officeDocument/2006/relationships/chart" Target="../charts/chart231.xml"/><Relationship Id="rId41" Type="http://schemas.openxmlformats.org/officeDocument/2006/relationships/chart" Target="../charts/chart252.xml"/><Relationship Id="rId54" Type="http://schemas.openxmlformats.org/officeDocument/2006/relationships/chart" Target="../charts/chart265.xml"/><Relationship Id="rId1" Type="http://schemas.openxmlformats.org/officeDocument/2006/relationships/chart" Target="../charts/chart212.xml"/><Relationship Id="rId6" Type="http://schemas.openxmlformats.org/officeDocument/2006/relationships/chart" Target="../charts/chart217.xml"/><Relationship Id="rId15" Type="http://schemas.openxmlformats.org/officeDocument/2006/relationships/chart" Target="../charts/chart226.xml"/><Relationship Id="rId23" Type="http://schemas.openxmlformats.org/officeDocument/2006/relationships/chart" Target="../charts/chart234.xml"/><Relationship Id="rId28" Type="http://schemas.openxmlformats.org/officeDocument/2006/relationships/chart" Target="../charts/chart239.xml"/><Relationship Id="rId36" Type="http://schemas.openxmlformats.org/officeDocument/2006/relationships/chart" Target="../charts/chart247.xml"/><Relationship Id="rId49" Type="http://schemas.openxmlformats.org/officeDocument/2006/relationships/chart" Target="../charts/chart260.xml"/><Relationship Id="rId57" Type="http://schemas.openxmlformats.org/officeDocument/2006/relationships/chart" Target="../charts/chart268.xml"/><Relationship Id="rId10" Type="http://schemas.openxmlformats.org/officeDocument/2006/relationships/chart" Target="../charts/chart221.xml"/><Relationship Id="rId31" Type="http://schemas.openxmlformats.org/officeDocument/2006/relationships/chart" Target="../charts/chart242.xml"/><Relationship Id="rId44" Type="http://schemas.openxmlformats.org/officeDocument/2006/relationships/chart" Target="../charts/chart255.xml"/><Relationship Id="rId52" Type="http://schemas.openxmlformats.org/officeDocument/2006/relationships/chart" Target="../charts/chart26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chart" Target="../charts/chart272.xml"/><Relationship Id="rId6" Type="http://schemas.openxmlformats.org/officeDocument/2006/relationships/chart" Target="../charts/chart277.xml"/><Relationship Id="rId5" Type="http://schemas.openxmlformats.org/officeDocument/2006/relationships/chart" Target="../charts/chart276.xml"/><Relationship Id="rId4" Type="http://schemas.openxmlformats.org/officeDocument/2006/relationships/chart" Target="../charts/chart2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5.xml"/><Relationship Id="rId3" Type="http://schemas.openxmlformats.org/officeDocument/2006/relationships/chart" Target="../charts/chart280.xml"/><Relationship Id="rId7" Type="http://schemas.openxmlformats.org/officeDocument/2006/relationships/chart" Target="../charts/chart284.xml"/><Relationship Id="rId2" Type="http://schemas.openxmlformats.org/officeDocument/2006/relationships/chart" Target="../charts/chart279.xml"/><Relationship Id="rId1" Type="http://schemas.openxmlformats.org/officeDocument/2006/relationships/chart" Target="../charts/chart278.xml"/><Relationship Id="rId6" Type="http://schemas.openxmlformats.org/officeDocument/2006/relationships/chart" Target="../charts/chart283.xml"/><Relationship Id="rId5" Type="http://schemas.openxmlformats.org/officeDocument/2006/relationships/chart" Target="../charts/chart282.xml"/><Relationship Id="rId4" Type="http://schemas.openxmlformats.org/officeDocument/2006/relationships/chart" Target="../charts/chart28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7" Type="http://schemas.openxmlformats.org/officeDocument/2006/relationships/chart" Target="../charts/chart66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117105</xdr:colOff>
      <xdr:row>0</xdr:row>
      <xdr:rowOff>102744</xdr:rowOff>
    </xdr:from>
    <xdr:to>
      <xdr:col>22</xdr:col>
      <xdr:colOff>796247</xdr:colOff>
      <xdr:row>34</xdr:row>
      <xdr:rowOff>162674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38529</xdr:colOff>
      <xdr:row>37</xdr:row>
      <xdr:rowOff>115585</xdr:rowOff>
    </xdr:from>
    <xdr:to>
      <xdr:col>22</xdr:col>
      <xdr:colOff>757720</xdr:colOff>
      <xdr:row>71</xdr:row>
      <xdr:rowOff>171236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BCDC4AFB-5670-400D-8BF3-1E2730E9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128428</xdr:rowOff>
    </xdr:from>
    <xdr:to>
      <xdr:col>22</xdr:col>
      <xdr:colOff>766281</xdr:colOff>
      <xdr:row>108</xdr:row>
      <xdr:rowOff>38528</xdr:rowOff>
    </xdr:to>
    <xdr:graphicFrame macro="">
      <xdr:nvGraphicFramePr>
        <xdr:cNvPr id="24" name="Diagram 1025">
          <a:extLst>
            <a:ext uri="{FF2B5EF4-FFF2-40B4-BE49-F238E27FC236}">
              <a16:creationId xmlns:a16="http://schemas.microsoft.com/office/drawing/2014/main" id="{0FDE8B1D-30CD-4EE7-B8FF-775673707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402404</xdr:colOff>
      <xdr:row>112</xdr:row>
      <xdr:rowOff>102742</xdr:rowOff>
    </xdr:from>
    <xdr:to>
      <xdr:col>20</xdr:col>
      <xdr:colOff>642135</xdr:colOff>
      <xdr:row>144</xdr:row>
      <xdr:rowOff>145551</xdr:rowOff>
    </xdr:to>
    <xdr:graphicFrame macro="">
      <xdr:nvGraphicFramePr>
        <xdr:cNvPr id="25" name="Diagram 1025">
          <a:extLst>
            <a:ext uri="{FF2B5EF4-FFF2-40B4-BE49-F238E27FC236}">
              <a16:creationId xmlns:a16="http://schemas.microsoft.com/office/drawing/2014/main" id="{FEE902E3-AC16-4447-A839-537ED4F1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17123</xdr:colOff>
      <xdr:row>150</xdr:row>
      <xdr:rowOff>0</xdr:rowOff>
    </xdr:from>
    <xdr:to>
      <xdr:col>20</xdr:col>
      <xdr:colOff>762000</xdr:colOff>
      <xdr:row>181</xdr:row>
      <xdr:rowOff>8562</xdr:rowOff>
    </xdr:to>
    <xdr:graphicFrame macro="">
      <xdr:nvGraphicFramePr>
        <xdr:cNvPr id="26" name="Diagram 1025">
          <a:extLst>
            <a:ext uri="{FF2B5EF4-FFF2-40B4-BE49-F238E27FC236}">
              <a16:creationId xmlns:a16="http://schemas.microsoft.com/office/drawing/2014/main" id="{3646EA11-750E-4C1B-9AF1-14A1E54A8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17125</xdr:colOff>
      <xdr:row>260</xdr:row>
      <xdr:rowOff>17125</xdr:rowOff>
    </xdr:from>
    <xdr:to>
      <xdr:col>22</xdr:col>
      <xdr:colOff>179799</xdr:colOff>
      <xdr:row>292</xdr:row>
      <xdr:rowOff>25685</xdr:rowOff>
    </xdr:to>
    <xdr:graphicFrame macro="">
      <xdr:nvGraphicFramePr>
        <xdr:cNvPr id="27" name="Diagram 1031">
          <a:extLst>
            <a:ext uri="{FF2B5EF4-FFF2-40B4-BE49-F238E27FC236}">
              <a16:creationId xmlns:a16="http://schemas.microsoft.com/office/drawing/2014/main" id="{6567ECCD-FF67-47E5-8121-2C0E8C1F0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85618</xdr:colOff>
      <xdr:row>297</xdr:row>
      <xdr:rowOff>34248</xdr:rowOff>
    </xdr:from>
    <xdr:to>
      <xdr:col>22</xdr:col>
      <xdr:colOff>693506</xdr:colOff>
      <xdr:row>330</xdr:row>
      <xdr:rowOff>59932</xdr:rowOff>
    </xdr:to>
    <xdr:graphicFrame macro="">
      <xdr:nvGraphicFramePr>
        <xdr:cNvPr id="28" name="Diagram 1036">
          <a:extLst>
            <a:ext uri="{FF2B5EF4-FFF2-40B4-BE49-F238E27FC236}">
              <a16:creationId xmlns:a16="http://schemas.microsoft.com/office/drawing/2014/main" id="{8FCE6BF3-632A-4A42-A8EA-9ABC2CA1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186</xdr:row>
      <xdr:rowOff>0</xdr:rowOff>
    </xdr:from>
    <xdr:to>
      <xdr:col>23</xdr:col>
      <xdr:colOff>128427</xdr:colOff>
      <xdr:row>219</xdr:row>
      <xdr:rowOff>128427</xdr:rowOff>
    </xdr:to>
    <xdr:graphicFrame macro="">
      <xdr:nvGraphicFramePr>
        <xdr:cNvPr id="6" name="Diagram 1034">
          <a:extLst>
            <a:ext uri="{FF2B5EF4-FFF2-40B4-BE49-F238E27FC236}">
              <a16:creationId xmlns:a16="http://schemas.microsoft.com/office/drawing/2014/main" id="{6E1658E7-EA74-4AE1-86CF-8242A65A2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222</xdr:row>
      <xdr:rowOff>188359</xdr:rowOff>
    </xdr:from>
    <xdr:to>
      <xdr:col>22</xdr:col>
      <xdr:colOff>770562</xdr:colOff>
      <xdr:row>256</xdr:row>
      <xdr:rowOff>171235</xdr:rowOff>
    </xdr:to>
    <xdr:graphicFrame macro="">
      <xdr:nvGraphicFramePr>
        <xdr:cNvPr id="8" name="Diagram 1034">
          <a:extLst>
            <a:ext uri="{FF2B5EF4-FFF2-40B4-BE49-F238E27FC236}">
              <a16:creationId xmlns:a16="http://schemas.microsoft.com/office/drawing/2014/main" id="{1D46B989-B6AE-4160-A1EF-73F90865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303</xdr:row>
      <xdr:rowOff>0</xdr:rowOff>
    </xdr:from>
    <xdr:to>
      <xdr:col>23</xdr:col>
      <xdr:colOff>484632</xdr:colOff>
      <xdr:row>308</xdr:row>
      <xdr:rowOff>36611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E2D654E9-68A0-441F-B7CA-82CAE35F22BB}"/>
            </a:ext>
          </a:extLst>
        </xdr:cNvPr>
        <xdr:cNvSpPr/>
      </xdr:nvSpPr>
      <xdr:spPr bwMode="auto">
        <a:xfrm>
          <a:off x="14443753" y="57124315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435429</xdr:colOff>
      <xdr:row>6</xdr:row>
      <xdr:rowOff>133978</xdr:rowOff>
    </xdr:from>
    <xdr:to>
      <xdr:col>41</xdr:col>
      <xdr:colOff>1107414</xdr:colOff>
      <xdr:row>22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41868</xdr:colOff>
      <xdr:row>6</xdr:row>
      <xdr:rowOff>0</xdr:rowOff>
    </xdr:from>
    <xdr:to>
      <xdr:col>48</xdr:col>
      <xdr:colOff>125604</xdr:colOff>
      <xdr:row>24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198873</xdr:colOff>
      <xdr:row>6</xdr:row>
      <xdr:rowOff>0</xdr:rowOff>
    </xdr:from>
    <xdr:to>
      <xdr:col>54</xdr:col>
      <xdr:colOff>334945</xdr:colOff>
      <xdr:row>24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471017</xdr:colOff>
      <xdr:row>25</xdr:row>
      <xdr:rowOff>73269</xdr:rowOff>
    </xdr:from>
    <xdr:to>
      <xdr:col>41</xdr:col>
      <xdr:colOff>1015302</xdr:colOff>
      <xdr:row>38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1140907</xdr:colOff>
      <xdr:row>25</xdr:row>
      <xdr:rowOff>83737</xdr:rowOff>
    </xdr:from>
    <xdr:to>
      <xdr:col>48</xdr:col>
      <xdr:colOff>31400</xdr:colOff>
      <xdr:row>38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125605</xdr:colOff>
      <xdr:row>24</xdr:row>
      <xdr:rowOff>136070</xdr:rowOff>
    </xdr:from>
    <xdr:to>
      <xdr:col>54</xdr:col>
      <xdr:colOff>293079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429148</xdr:colOff>
      <xdr:row>39</xdr:row>
      <xdr:rowOff>104670</xdr:rowOff>
    </xdr:from>
    <xdr:to>
      <xdr:col>41</xdr:col>
      <xdr:colOff>1078104</xdr:colOff>
      <xdr:row>61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41</xdr:col>
      <xdr:colOff>1151374</xdr:colOff>
      <xdr:row>38</xdr:row>
      <xdr:rowOff>146539</xdr:rowOff>
    </xdr:from>
    <xdr:to>
      <xdr:col>48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198873</xdr:colOff>
      <xdr:row>38</xdr:row>
      <xdr:rowOff>125605</xdr:rowOff>
    </xdr:from>
    <xdr:to>
      <xdr:col>54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450083</xdr:colOff>
      <xdr:row>60</xdr:row>
      <xdr:rowOff>136071</xdr:rowOff>
    </xdr:from>
    <xdr:to>
      <xdr:col>41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1172308</xdr:colOff>
      <xdr:row>60</xdr:row>
      <xdr:rowOff>177940</xdr:rowOff>
    </xdr:from>
    <xdr:to>
      <xdr:col>48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188406</xdr:colOff>
      <xdr:row>60</xdr:row>
      <xdr:rowOff>177939</xdr:rowOff>
    </xdr:from>
    <xdr:to>
      <xdr:col>54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450082</xdr:colOff>
      <xdr:row>80</xdr:row>
      <xdr:rowOff>94204</xdr:rowOff>
    </xdr:from>
    <xdr:to>
      <xdr:col>41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41</xdr:col>
      <xdr:colOff>1193242</xdr:colOff>
      <xdr:row>80</xdr:row>
      <xdr:rowOff>83737</xdr:rowOff>
    </xdr:from>
    <xdr:to>
      <xdr:col>48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48</xdr:col>
      <xdr:colOff>198873</xdr:colOff>
      <xdr:row>80</xdr:row>
      <xdr:rowOff>62803</xdr:rowOff>
    </xdr:from>
    <xdr:to>
      <xdr:col>54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471017</xdr:colOff>
      <xdr:row>103</xdr:row>
      <xdr:rowOff>104671</xdr:rowOff>
    </xdr:from>
    <xdr:to>
      <xdr:col>41</xdr:col>
      <xdr:colOff>1119973</xdr:colOff>
      <xdr:row>123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42</xdr:col>
      <xdr:colOff>10467</xdr:colOff>
      <xdr:row>103</xdr:row>
      <xdr:rowOff>94204</xdr:rowOff>
    </xdr:from>
    <xdr:to>
      <xdr:col>48</xdr:col>
      <xdr:colOff>157005</xdr:colOff>
      <xdr:row>122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240741</xdr:colOff>
      <xdr:row>103</xdr:row>
      <xdr:rowOff>41868</xdr:rowOff>
    </xdr:from>
    <xdr:to>
      <xdr:col>54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429149</xdr:colOff>
      <xdr:row>123</xdr:row>
      <xdr:rowOff>125605</xdr:rowOff>
    </xdr:from>
    <xdr:to>
      <xdr:col>41</xdr:col>
      <xdr:colOff>1078105</xdr:colOff>
      <xdr:row>143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41</xdr:col>
      <xdr:colOff>1172308</xdr:colOff>
      <xdr:row>123</xdr:row>
      <xdr:rowOff>188407</xdr:rowOff>
    </xdr:from>
    <xdr:to>
      <xdr:col>48</xdr:col>
      <xdr:colOff>115137</xdr:colOff>
      <xdr:row>143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48</xdr:col>
      <xdr:colOff>209340</xdr:colOff>
      <xdr:row>123</xdr:row>
      <xdr:rowOff>83737</xdr:rowOff>
    </xdr:from>
    <xdr:to>
      <xdr:col>54</xdr:col>
      <xdr:colOff>293077</xdr:colOff>
      <xdr:row>142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35</xdr:col>
      <xdr:colOff>439616</xdr:colOff>
      <xdr:row>143</xdr:row>
      <xdr:rowOff>157006</xdr:rowOff>
    </xdr:from>
    <xdr:to>
      <xdr:col>41</xdr:col>
      <xdr:colOff>1088572</xdr:colOff>
      <xdr:row>166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1172308</xdr:colOff>
      <xdr:row>143</xdr:row>
      <xdr:rowOff>177940</xdr:rowOff>
    </xdr:from>
    <xdr:to>
      <xdr:col>48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48</xdr:col>
      <xdr:colOff>167472</xdr:colOff>
      <xdr:row>143</xdr:row>
      <xdr:rowOff>115138</xdr:rowOff>
    </xdr:from>
    <xdr:to>
      <xdr:col>54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35</xdr:col>
      <xdr:colOff>418682</xdr:colOff>
      <xdr:row>166</xdr:row>
      <xdr:rowOff>146539</xdr:rowOff>
    </xdr:from>
    <xdr:to>
      <xdr:col>41</xdr:col>
      <xdr:colOff>1067638</xdr:colOff>
      <xdr:row>186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41</xdr:col>
      <xdr:colOff>1172308</xdr:colOff>
      <xdr:row>166</xdr:row>
      <xdr:rowOff>167473</xdr:rowOff>
    </xdr:from>
    <xdr:to>
      <xdr:col>48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48</xdr:col>
      <xdr:colOff>230274</xdr:colOff>
      <xdr:row>166</xdr:row>
      <xdr:rowOff>167473</xdr:rowOff>
    </xdr:from>
    <xdr:to>
      <xdr:col>54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439616</xdr:colOff>
      <xdr:row>186</xdr:row>
      <xdr:rowOff>115138</xdr:rowOff>
    </xdr:from>
    <xdr:to>
      <xdr:col>41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41</xdr:col>
      <xdr:colOff>1151374</xdr:colOff>
      <xdr:row>186</xdr:row>
      <xdr:rowOff>104671</xdr:rowOff>
    </xdr:from>
    <xdr:to>
      <xdr:col>48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48</xdr:col>
      <xdr:colOff>146538</xdr:colOff>
      <xdr:row>186</xdr:row>
      <xdr:rowOff>83737</xdr:rowOff>
    </xdr:from>
    <xdr:to>
      <xdr:col>54</xdr:col>
      <xdr:colOff>230275</xdr:colOff>
      <xdr:row>208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439616</xdr:colOff>
      <xdr:row>210</xdr:row>
      <xdr:rowOff>10467</xdr:rowOff>
    </xdr:from>
    <xdr:to>
      <xdr:col>41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41</xdr:col>
      <xdr:colOff>1161841</xdr:colOff>
      <xdr:row>210</xdr:row>
      <xdr:rowOff>20934</xdr:rowOff>
    </xdr:from>
    <xdr:to>
      <xdr:col>48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48</xdr:col>
      <xdr:colOff>157005</xdr:colOff>
      <xdr:row>209</xdr:row>
      <xdr:rowOff>157006</xdr:rowOff>
    </xdr:from>
    <xdr:to>
      <xdr:col>54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29</xdr:col>
      <xdr:colOff>125604</xdr:colOff>
      <xdr:row>205</xdr:row>
      <xdr:rowOff>211436</xdr:rowOff>
    </xdr:from>
    <xdr:to>
      <xdr:col>35</xdr:col>
      <xdr:colOff>835269</xdr:colOff>
      <xdr:row>218</xdr:row>
      <xdr:rowOff>96297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41</xdr:col>
      <xdr:colOff>305638</xdr:colOff>
      <xdr:row>229</xdr:row>
      <xdr:rowOff>186314</xdr:rowOff>
    </xdr:from>
    <xdr:to>
      <xdr:col>47</xdr:col>
      <xdr:colOff>251209</xdr:colOff>
      <xdr:row>255</xdr:row>
      <xdr:rowOff>71176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41</xdr:col>
      <xdr:colOff>1151374</xdr:colOff>
      <xdr:row>231</xdr:row>
      <xdr:rowOff>10467</xdr:rowOff>
    </xdr:from>
    <xdr:to>
      <xdr:col>48</xdr:col>
      <xdr:colOff>94203</xdr:colOff>
      <xdr:row>256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48</xdr:col>
      <xdr:colOff>230275</xdr:colOff>
      <xdr:row>230</xdr:row>
      <xdr:rowOff>167473</xdr:rowOff>
    </xdr:from>
    <xdr:to>
      <xdr:col>54</xdr:col>
      <xdr:colOff>314012</xdr:colOff>
      <xdr:row>255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35</xdr:col>
      <xdr:colOff>376814</xdr:colOff>
      <xdr:row>256</xdr:row>
      <xdr:rowOff>167472</xdr:rowOff>
    </xdr:from>
    <xdr:to>
      <xdr:col>41</xdr:col>
      <xdr:colOff>1025770</xdr:colOff>
      <xdr:row>277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41</xdr:col>
      <xdr:colOff>1161841</xdr:colOff>
      <xdr:row>256</xdr:row>
      <xdr:rowOff>167472</xdr:rowOff>
    </xdr:from>
    <xdr:to>
      <xdr:col>48</xdr:col>
      <xdr:colOff>104670</xdr:colOff>
      <xdr:row>276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48</xdr:col>
      <xdr:colOff>198874</xdr:colOff>
      <xdr:row>256</xdr:row>
      <xdr:rowOff>157005</xdr:rowOff>
    </xdr:from>
    <xdr:to>
      <xdr:col>54</xdr:col>
      <xdr:colOff>282611</xdr:colOff>
      <xdr:row>276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29</xdr:col>
      <xdr:colOff>129790</xdr:colOff>
      <xdr:row>223</xdr:row>
      <xdr:rowOff>127700</xdr:rowOff>
    </xdr:from>
    <xdr:to>
      <xdr:col>36</xdr:col>
      <xdr:colOff>324476</xdr:colOff>
      <xdr:row>238</xdr:row>
      <xdr:rowOff>41869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334946</xdr:colOff>
      <xdr:row>277</xdr:row>
      <xdr:rowOff>167473</xdr:rowOff>
    </xdr:from>
    <xdr:to>
      <xdr:col>41</xdr:col>
      <xdr:colOff>983902</xdr:colOff>
      <xdr:row>301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41</xdr:col>
      <xdr:colOff>1078104</xdr:colOff>
      <xdr:row>277</xdr:row>
      <xdr:rowOff>167473</xdr:rowOff>
    </xdr:from>
    <xdr:to>
      <xdr:col>48</xdr:col>
      <xdr:colOff>20933</xdr:colOff>
      <xdr:row>300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48</xdr:col>
      <xdr:colOff>125604</xdr:colOff>
      <xdr:row>277</xdr:row>
      <xdr:rowOff>157006</xdr:rowOff>
    </xdr:from>
    <xdr:to>
      <xdr:col>54</xdr:col>
      <xdr:colOff>209341</xdr:colOff>
      <xdr:row>300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35</xdr:col>
      <xdr:colOff>355880</xdr:colOff>
      <xdr:row>301</xdr:row>
      <xdr:rowOff>146539</xdr:rowOff>
    </xdr:from>
    <xdr:to>
      <xdr:col>41</xdr:col>
      <xdr:colOff>1004836</xdr:colOff>
      <xdr:row>322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41</xdr:col>
      <xdr:colOff>1119973</xdr:colOff>
      <xdr:row>301</xdr:row>
      <xdr:rowOff>146539</xdr:rowOff>
    </xdr:from>
    <xdr:to>
      <xdr:col>48</xdr:col>
      <xdr:colOff>62802</xdr:colOff>
      <xdr:row>321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48</xdr:col>
      <xdr:colOff>177940</xdr:colOff>
      <xdr:row>301</xdr:row>
      <xdr:rowOff>125605</xdr:rowOff>
    </xdr:from>
    <xdr:to>
      <xdr:col>54</xdr:col>
      <xdr:colOff>261677</xdr:colOff>
      <xdr:row>321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38100</xdr:rowOff>
    </xdr:from>
    <xdr:to>
      <xdr:col>12</xdr:col>
      <xdr:colOff>861060</xdr:colOff>
      <xdr:row>61</xdr:row>
      <xdr:rowOff>3810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32A22A0-4E2B-431B-BE79-8282396AD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152400</xdr:rowOff>
    </xdr:from>
    <xdr:to>
      <xdr:col>12</xdr:col>
      <xdr:colOff>830580</xdr:colOff>
      <xdr:row>29</xdr:row>
      <xdr:rowOff>3810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8E466F4-90FA-4A3A-8971-430F279A0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15240</xdr:rowOff>
    </xdr:from>
    <xdr:to>
      <xdr:col>12</xdr:col>
      <xdr:colOff>830580</xdr:colOff>
      <xdr:row>93</xdr:row>
      <xdr:rowOff>3810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C4800B6-02EC-47F7-8631-DF15EBBCF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182880</xdr:rowOff>
    </xdr:from>
    <xdr:to>
      <xdr:col>12</xdr:col>
      <xdr:colOff>762000</xdr:colOff>
      <xdr:row>125</xdr:row>
      <xdr:rowOff>3810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7B807F4-8E97-4685-809A-893D7AE2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128</xdr:row>
      <xdr:rowOff>121920</xdr:rowOff>
    </xdr:from>
    <xdr:to>
      <xdr:col>12</xdr:col>
      <xdr:colOff>838200</xdr:colOff>
      <xdr:row>156</xdr:row>
      <xdr:rowOff>171450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A1CDD8C-B59B-408A-8B55-88DBD9F6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160</xdr:row>
      <xdr:rowOff>114300</xdr:rowOff>
    </xdr:from>
    <xdr:to>
      <xdr:col>11</xdr:col>
      <xdr:colOff>739140</xdr:colOff>
      <xdr:row>188</xdr:row>
      <xdr:rowOff>179070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1C1FCA3-BAE3-4E3A-B6A8-80F1C1DD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137160</xdr:rowOff>
    </xdr:from>
    <xdr:to>
      <xdr:col>12</xdr:col>
      <xdr:colOff>754380</xdr:colOff>
      <xdr:row>221</xdr:row>
      <xdr:rowOff>3810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960A183-0D27-4729-A803-76AC5FEFA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647700</xdr:colOff>
      <xdr:row>253</xdr:row>
      <xdr:rowOff>3810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97A5838-171F-4156-BA2B-96AF57E0C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22860</xdr:colOff>
      <xdr:row>0</xdr:row>
      <xdr:rowOff>83820</xdr:rowOff>
    </xdr:from>
    <xdr:to>
      <xdr:col>25</xdr:col>
      <xdr:colOff>830580</xdr:colOff>
      <xdr:row>28</xdr:row>
      <xdr:rowOff>163830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8F4090D-9617-41B7-8680-2285C4CAD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83820</xdr:colOff>
      <xdr:row>12</xdr:row>
      <xdr:rowOff>49530</xdr:rowOff>
    </xdr:from>
    <xdr:to>
      <xdr:col>13</xdr:col>
      <xdr:colOff>762000</xdr:colOff>
      <xdr:row>14</xdr:row>
      <xdr:rowOff>152400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EC05FF9A-4E0B-4370-9837-66FB66BD238E}"/>
            </a:ext>
          </a:extLst>
        </xdr:cNvPr>
        <xdr:cNvSpPr/>
      </xdr:nvSpPr>
      <xdr:spPr bwMode="auto">
        <a:xfrm>
          <a:off x="11971020" y="2335530"/>
          <a:ext cx="678180" cy="48387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33</xdr:row>
      <xdr:rowOff>38100</xdr:rowOff>
    </xdr:from>
    <xdr:to>
      <xdr:col>25</xdr:col>
      <xdr:colOff>777240</xdr:colOff>
      <xdr:row>61</xdr:row>
      <xdr:rowOff>3810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28E0C14-D5C0-41B7-8082-B857874F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7620</xdr:colOff>
      <xdr:row>64</xdr:row>
      <xdr:rowOff>182880</xdr:rowOff>
    </xdr:from>
    <xdr:to>
      <xdr:col>25</xdr:col>
      <xdr:colOff>830580</xdr:colOff>
      <xdr:row>92</xdr:row>
      <xdr:rowOff>156210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7AA3FA7C-63C5-4A9C-B708-EFA32C648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11430</xdr:colOff>
      <xdr:row>96</xdr:row>
      <xdr:rowOff>182880</xdr:rowOff>
    </xdr:from>
    <xdr:to>
      <xdr:col>25</xdr:col>
      <xdr:colOff>792480</xdr:colOff>
      <xdr:row>124</xdr:row>
      <xdr:rowOff>156210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2044713-D82E-425A-9573-540A11A57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53340</xdr:colOff>
      <xdr:row>128</xdr:row>
      <xdr:rowOff>167640</xdr:rowOff>
    </xdr:from>
    <xdr:to>
      <xdr:col>25</xdr:col>
      <xdr:colOff>784860</xdr:colOff>
      <xdr:row>156</xdr:row>
      <xdr:rowOff>156210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5B7014D7-B4D7-4465-B1E8-77DD40A74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15240</xdr:colOff>
      <xdr:row>160</xdr:row>
      <xdr:rowOff>152400</xdr:rowOff>
    </xdr:from>
    <xdr:to>
      <xdr:col>23</xdr:col>
      <xdr:colOff>815340</xdr:colOff>
      <xdr:row>189</xdr:row>
      <xdr:rowOff>34290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A505276-565C-4213-8DD3-AA582AB77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76200</xdr:colOff>
      <xdr:row>42</xdr:row>
      <xdr:rowOff>133350</xdr:rowOff>
    </xdr:from>
    <xdr:to>
      <xdr:col>13</xdr:col>
      <xdr:colOff>754380</xdr:colOff>
      <xdr:row>45</xdr:row>
      <xdr:rowOff>83820</xdr:rowOff>
    </xdr:to>
    <xdr:sp macro="" textlink="">
      <xdr:nvSpPr>
        <xdr:cNvPr id="20" name="Pil: høyre 19">
          <a:extLst>
            <a:ext uri="{FF2B5EF4-FFF2-40B4-BE49-F238E27FC236}">
              <a16:creationId xmlns:a16="http://schemas.microsoft.com/office/drawing/2014/main" id="{DB85DD5C-BD40-4D0B-B7E0-F1DE743B2CD4}"/>
            </a:ext>
          </a:extLst>
        </xdr:cNvPr>
        <xdr:cNvSpPr/>
      </xdr:nvSpPr>
      <xdr:spPr bwMode="auto">
        <a:xfrm>
          <a:off x="11963400" y="8134350"/>
          <a:ext cx="678180" cy="52197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72390</xdr:colOff>
      <xdr:row>74</xdr:row>
      <xdr:rowOff>68580</xdr:rowOff>
    </xdr:from>
    <xdr:to>
      <xdr:col>13</xdr:col>
      <xdr:colOff>762000</xdr:colOff>
      <xdr:row>77</xdr:row>
      <xdr:rowOff>30480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F64515F5-3286-45AD-8199-2468D61835E8}"/>
            </a:ext>
          </a:extLst>
        </xdr:cNvPr>
        <xdr:cNvSpPr/>
      </xdr:nvSpPr>
      <xdr:spPr bwMode="auto">
        <a:xfrm>
          <a:off x="11959590" y="14165580"/>
          <a:ext cx="689610" cy="54102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106680</xdr:colOff>
      <xdr:row>107</xdr:row>
      <xdr:rowOff>38100</xdr:rowOff>
    </xdr:from>
    <xdr:to>
      <xdr:col>13</xdr:col>
      <xdr:colOff>830580</xdr:colOff>
      <xdr:row>110</xdr:row>
      <xdr:rowOff>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42D79192-AA61-4800-A917-1379A9EC4ED5}"/>
            </a:ext>
          </a:extLst>
        </xdr:cNvPr>
        <xdr:cNvSpPr/>
      </xdr:nvSpPr>
      <xdr:spPr bwMode="auto">
        <a:xfrm>
          <a:off x="11993880" y="20429220"/>
          <a:ext cx="723900" cy="53340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129540</xdr:colOff>
      <xdr:row>139</xdr:row>
      <xdr:rowOff>22860</xdr:rowOff>
    </xdr:from>
    <xdr:to>
      <xdr:col>13</xdr:col>
      <xdr:colOff>792480</xdr:colOff>
      <xdr:row>141</xdr:row>
      <xdr:rowOff>167640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A5BF02D6-492B-424C-B941-1EC5C1CBF619}"/>
            </a:ext>
          </a:extLst>
        </xdr:cNvPr>
        <xdr:cNvSpPr/>
      </xdr:nvSpPr>
      <xdr:spPr bwMode="auto">
        <a:xfrm>
          <a:off x="12016740" y="2650998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192</xdr:row>
      <xdr:rowOff>121920</xdr:rowOff>
    </xdr:from>
    <xdr:to>
      <xdr:col>25</xdr:col>
      <xdr:colOff>762000</xdr:colOff>
      <xdr:row>220</xdr:row>
      <xdr:rowOff>156210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6514F1-A468-41BB-8846-A269C1B86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224</xdr:row>
      <xdr:rowOff>182880</xdr:rowOff>
    </xdr:from>
    <xdr:to>
      <xdr:col>26</xdr:col>
      <xdr:colOff>754380</xdr:colOff>
      <xdr:row>253</xdr:row>
      <xdr:rowOff>3810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FABFDDF5-A516-4C7E-9A60-D59A65BAD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765810</xdr:colOff>
      <xdr:row>235</xdr:row>
      <xdr:rowOff>41910</xdr:rowOff>
    </xdr:from>
    <xdr:to>
      <xdr:col>14</xdr:col>
      <xdr:colOff>647700</xdr:colOff>
      <xdr:row>237</xdr:row>
      <xdr:rowOff>145542</xdr:rowOff>
    </xdr:to>
    <xdr:sp macro="" textlink="">
      <xdr:nvSpPr>
        <xdr:cNvPr id="2" name="Pil: høyre 1">
          <a:extLst>
            <a:ext uri="{FF2B5EF4-FFF2-40B4-BE49-F238E27FC236}">
              <a16:creationId xmlns:a16="http://schemas.microsoft.com/office/drawing/2014/main" id="{5F672EE6-6E0E-4AB4-BC5F-04F3DD7BA87D}"/>
            </a:ext>
          </a:extLst>
        </xdr:cNvPr>
        <xdr:cNvSpPr/>
      </xdr:nvSpPr>
      <xdr:spPr bwMode="auto">
        <a:xfrm>
          <a:off x="12653010" y="44832270"/>
          <a:ext cx="796290" cy="484632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53340</xdr:colOff>
      <xdr:row>0</xdr:row>
      <xdr:rowOff>76200</xdr:rowOff>
    </xdr:from>
    <xdr:to>
      <xdr:col>38</xdr:col>
      <xdr:colOff>838200</xdr:colOff>
      <xdr:row>28</xdr:row>
      <xdr:rowOff>95250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C13CCC7F-A4F9-481E-AABD-3C07B980D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7620</xdr:colOff>
      <xdr:row>32</xdr:row>
      <xdr:rowOff>175260</xdr:rowOff>
    </xdr:from>
    <xdr:to>
      <xdr:col>38</xdr:col>
      <xdr:colOff>822960</xdr:colOff>
      <xdr:row>60</xdr:row>
      <xdr:rowOff>163830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37497FD-216C-4DFD-843E-30420C19D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899160</xdr:colOff>
      <xdr:row>64</xdr:row>
      <xdr:rowOff>156210</xdr:rowOff>
    </xdr:from>
    <xdr:to>
      <xdr:col>38</xdr:col>
      <xdr:colOff>777240</xdr:colOff>
      <xdr:row>92</xdr:row>
      <xdr:rowOff>129540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E8FB4D7-2671-4A5E-8C49-ACC9BD7B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76200</xdr:colOff>
      <xdr:row>6</xdr:row>
      <xdr:rowOff>80010</xdr:rowOff>
    </xdr:from>
    <xdr:to>
      <xdr:col>26</xdr:col>
      <xdr:colOff>746760</xdr:colOff>
      <xdr:row>8</xdr:row>
      <xdr:rowOff>152400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6945DAC4-3215-4F62-98F5-838686076C3A}"/>
            </a:ext>
          </a:extLst>
        </xdr:cNvPr>
        <xdr:cNvSpPr/>
      </xdr:nvSpPr>
      <xdr:spPr bwMode="auto">
        <a:xfrm>
          <a:off x="23850600" y="1223010"/>
          <a:ext cx="670560" cy="45339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38</xdr:row>
      <xdr:rowOff>182880</xdr:rowOff>
    </xdr:from>
    <xdr:to>
      <xdr:col>26</xdr:col>
      <xdr:colOff>777240</xdr:colOff>
      <xdr:row>41</xdr:row>
      <xdr:rowOff>114300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6E91B2D6-AC8F-435D-9207-90240585683B}"/>
            </a:ext>
          </a:extLst>
        </xdr:cNvPr>
        <xdr:cNvSpPr/>
      </xdr:nvSpPr>
      <xdr:spPr bwMode="auto">
        <a:xfrm>
          <a:off x="23835360" y="7421880"/>
          <a:ext cx="716280" cy="5029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95250</xdr:colOff>
      <xdr:row>71</xdr:row>
      <xdr:rowOff>152400</xdr:rowOff>
    </xdr:from>
    <xdr:to>
      <xdr:col>26</xdr:col>
      <xdr:colOff>777240</xdr:colOff>
      <xdr:row>74</xdr:row>
      <xdr:rowOff>91440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0A6807BE-046E-4A90-AA3B-DE53EDEEC877}"/>
            </a:ext>
          </a:extLst>
        </xdr:cNvPr>
        <xdr:cNvSpPr/>
      </xdr:nvSpPr>
      <xdr:spPr bwMode="auto">
        <a:xfrm>
          <a:off x="23869650" y="13677900"/>
          <a:ext cx="68199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96</xdr:row>
      <xdr:rowOff>175260</xdr:rowOff>
    </xdr:from>
    <xdr:to>
      <xdr:col>38</xdr:col>
      <xdr:colOff>838200</xdr:colOff>
      <xdr:row>124</xdr:row>
      <xdr:rowOff>179070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405DADC-905E-4A59-99EA-FBA2088C3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182880</xdr:colOff>
      <xdr:row>107</xdr:row>
      <xdr:rowOff>15240</xdr:rowOff>
    </xdr:from>
    <xdr:to>
      <xdr:col>26</xdr:col>
      <xdr:colOff>685800</xdr:colOff>
      <xdr:row>110</xdr:row>
      <xdr:rowOff>7620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1963682C-4A0E-4937-9658-F41522A671B4}"/>
            </a:ext>
          </a:extLst>
        </xdr:cNvPr>
        <xdr:cNvSpPr/>
      </xdr:nvSpPr>
      <xdr:spPr bwMode="auto">
        <a:xfrm>
          <a:off x="23957280" y="20406360"/>
          <a:ext cx="502920" cy="5638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128</xdr:row>
      <xdr:rowOff>144780</xdr:rowOff>
    </xdr:from>
    <xdr:to>
      <xdr:col>38</xdr:col>
      <xdr:colOff>701040</xdr:colOff>
      <xdr:row>156</xdr:row>
      <xdr:rowOff>156210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8A9F27EF-CD05-42B7-9697-E8F00825F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15240</xdr:colOff>
      <xdr:row>160</xdr:row>
      <xdr:rowOff>129540</xdr:rowOff>
    </xdr:from>
    <xdr:to>
      <xdr:col>35</xdr:col>
      <xdr:colOff>838200</xdr:colOff>
      <xdr:row>188</xdr:row>
      <xdr:rowOff>133350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46B920E5-412A-4306-812B-5475411B7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152400</xdr:colOff>
      <xdr:row>172</xdr:row>
      <xdr:rowOff>15240</xdr:rowOff>
    </xdr:from>
    <xdr:to>
      <xdr:col>24</xdr:col>
      <xdr:colOff>754380</xdr:colOff>
      <xdr:row>174</xdr:row>
      <xdr:rowOff>121920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D9D2276-AD58-430A-8D23-C6D28B20A4D3}"/>
            </a:ext>
          </a:extLst>
        </xdr:cNvPr>
        <xdr:cNvSpPr/>
      </xdr:nvSpPr>
      <xdr:spPr bwMode="auto">
        <a:xfrm>
          <a:off x="22098000" y="32788860"/>
          <a:ext cx="601980" cy="49530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192</xdr:row>
      <xdr:rowOff>160020</xdr:rowOff>
    </xdr:from>
    <xdr:to>
      <xdr:col>38</xdr:col>
      <xdr:colOff>899160</xdr:colOff>
      <xdr:row>220</xdr:row>
      <xdr:rowOff>95250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DF3579E1-5B70-4E8F-AA6C-3345BFB58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49530</xdr:colOff>
      <xdr:row>204</xdr:row>
      <xdr:rowOff>38100</xdr:rowOff>
    </xdr:from>
    <xdr:to>
      <xdr:col>26</xdr:col>
      <xdr:colOff>830580</xdr:colOff>
      <xdr:row>206</xdr:row>
      <xdr:rowOff>140970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F03A223F-DCFC-4162-9069-E8BE091FAC90}"/>
            </a:ext>
          </a:extLst>
        </xdr:cNvPr>
        <xdr:cNvSpPr/>
      </xdr:nvSpPr>
      <xdr:spPr bwMode="auto">
        <a:xfrm>
          <a:off x="23823930" y="38915340"/>
          <a:ext cx="781050" cy="48387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887730</xdr:colOff>
      <xdr:row>224</xdr:row>
      <xdr:rowOff>83820</xdr:rowOff>
    </xdr:from>
    <xdr:to>
      <xdr:col>39</xdr:col>
      <xdr:colOff>792480</xdr:colOff>
      <xdr:row>252</xdr:row>
      <xdr:rowOff>133350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E0471AC8-4124-4889-9EBA-A46F67E49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137160</xdr:colOff>
      <xdr:row>236</xdr:row>
      <xdr:rowOff>60960</xdr:rowOff>
    </xdr:from>
    <xdr:to>
      <xdr:col>28</xdr:col>
      <xdr:colOff>3810</xdr:colOff>
      <xdr:row>238</xdr:row>
      <xdr:rowOff>163830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6F9DC798-DE70-47BB-A427-C341A37EA7EC}"/>
            </a:ext>
          </a:extLst>
        </xdr:cNvPr>
        <xdr:cNvSpPr/>
      </xdr:nvSpPr>
      <xdr:spPr bwMode="auto">
        <a:xfrm>
          <a:off x="24825960" y="45041820"/>
          <a:ext cx="781050" cy="48387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137</xdr:row>
      <xdr:rowOff>0</xdr:rowOff>
    </xdr:from>
    <xdr:to>
      <xdr:col>26</xdr:col>
      <xdr:colOff>662940</xdr:colOff>
      <xdr:row>139</xdr:row>
      <xdr:rowOff>144780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CE59F936-8E1A-4516-A77C-FC98C70990FC}"/>
            </a:ext>
          </a:extLst>
        </xdr:cNvPr>
        <xdr:cNvSpPr/>
      </xdr:nvSpPr>
      <xdr:spPr bwMode="auto">
        <a:xfrm>
          <a:off x="23774400" y="2610612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769620</xdr:colOff>
      <xdr:row>109</xdr:row>
      <xdr:rowOff>45720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44228-0A22-4F33-B734-8E042BCD927B}"/>
            </a:ext>
          </a:extLst>
        </xdr:cNvPr>
        <xdr:cNvSpPr/>
      </xdr:nvSpPr>
      <xdr:spPr bwMode="auto">
        <a:xfrm>
          <a:off x="35661600" y="20200620"/>
          <a:ext cx="769620" cy="61722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144780</xdr:colOff>
      <xdr:row>172</xdr:row>
      <xdr:rowOff>7620</xdr:rowOff>
    </xdr:from>
    <xdr:to>
      <xdr:col>12</xdr:col>
      <xdr:colOff>807720</xdr:colOff>
      <xdr:row>174</xdr:row>
      <xdr:rowOff>144780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B226499F-397C-4F28-ACFC-A4115D8EDB25}"/>
            </a:ext>
          </a:extLst>
        </xdr:cNvPr>
        <xdr:cNvSpPr/>
      </xdr:nvSpPr>
      <xdr:spPr bwMode="auto">
        <a:xfrm>
          <a:off x="11117580" y="3278124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202</xdr:row>
      <xdr:rowOff>0</xdr:rowOff>
    </xdr:from>
    <xdr:to>
      <xdr:col>13</xdr:col>
      <xdr:colOff>662940</xdr:colOff>
      <xdr:row>204</xdr:row>
      <xdr:rowOff>144780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9E1C13B3-7624-442E-A7A1-B1D6803F4F31}"/>
            </a:ext>
          </a:extLst>
        </xdr:cNvPr>
        <xdr:cNvSpPr/>
      </xdr:nvSpPr>
      <xdr:spPr bwMode="auto">
        <a:xfrm>
          <a:off x="11887200" y="38496240"/>
          <a:ext cx="662940" cy="525780"/>
        </a:xfrm>
        <a:prstGeom prst="right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160020</xdr:colOff>
      <xdr:row>72</xdr:row>
      <xdr:rowOff>0</xdr:rowOff>
    </xdr:from>
    <xdr:to>
      <xdr:col>39</xdr:col>
      <xdr:colOff>842010</xdr:colOff>
      <xdr:row>74</xdr:row>
      <xdr:rowOff>129540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90545AEE-3C80-4E88-8BB8-F3A8BE69EDAB}"/>
            </a:ext>
          </a:extLst>
        </xdr:cNvPr>
        <xdr:cNvSpPr/>
      </xdr:nvSpPr>
      <xdr:spPr bwMode="auto">
        <a:xfrm>
          <a:off x="35821620" y="13716000"/>
          <a:ext cx="681990" cy="51054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36</xdr:col>
      <xdr:colOff>373380</xdr:colOff>
      <xdr:row>170</xdr:row>
      <xdr:rowOff>129540</xdr:rowOff>
    </xdr:from>
    <xdr:to>
      <xdr:col>37</xdr:col>
      <xdr:colOff>60960</xdr:colOff>
      <xdr:row>173</xdr:row>
      <xdr:rowOff>45720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2824FA14-D5D1-445E-BD44-633EF6D5D0B5}"/>
            </a:ext>
          </a:extLst>
        </xdr:cNvPr>
        <xdr:cNvSpPr/>
      </xdr:nvSpPr>
      <xdr:spPr bwMode="auto">
        <a:xfrm>
          <a:off x="33291780" y="32522160"/>
          <a:ext cx="601980" cy="48768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259080</xdr:colOff>
      <xdr:row>0</xdr:row>
      <xdr:rowOff>45720</xdr:rowOff>
    </xdr:from>
    <xdr:to>
      <xdr:col>12</xdr:col>
      <xdr:colOff>868679</xdr:colOff>
      <xdr:row>29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60960</xdr:colOff>
      <xdr:row>200</xdr:row>
      <xdr:rowOff>22860</xdr:rowOff>
    </xdr:from>
    <xdr:to>
      <xdr:col>8</xdr:col>
      <xdr:colOff>838200</xdr:colOff>
      <xdr:row>220</xdr:row>
      <xdr:rowOff>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91C4B00-05CA-4958-8F84-BBD11CBF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45720</xdr:colOff>
      <xdr:row>220</xdr:row>
      <xdr:rowOff>121920</xdr:rowOff>
    </xdr:from>
    <xdr:to>
      <xdr:col>8</xdr:col>
      <xdr:colOff>815340</xdr:colOff>
      <xdr:row>239</xdr:row>
      <xdr:rowOff>106680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46524A3-066A-49C7-B97F-2A37D4A78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99060</xdr:colOff>
      <xdr:row>20</xdr:row>
      <xdr:rowOff>91440</xdr:rowOff>
    </xdr:from>
    <xdr:to>
      <xdr:col>23</xdr:col>
      <xdr:colOff>845820</xdr:colOff>
      <xdr:row>40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27459264-5FAD-4EE8-8D70-8F62F582D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121920</xdr:colOff>
      <xdr:row>40</xdr:row>
      <xdr:rowOff>152401</xdr:rowOff>
    </xdr:from>
    <xdr:to>
      <xdr:col>23</xdr:col>
      <xdr:colOff>891540</xdr:colOff>
      <xdr:row>60</xdr:row>
      <xdr:rowOff>160021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81C9FE30-30E3-453A-A8F2-E00B8662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198120</xdr:colOff>
      <xdr:row>61</xdr:row>
      <xdr:rowOff>60960</xdr:rowOff>
    </xdr:from>
    <xdr:to>
      <xdr:col>24</xdr:col>
      <xdr:colOff>91439</xdr:colOff>
      <xdr:row>80</xdr:row>
      <xdr:rowOff>175260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1964D0F-CB8E-4339-9A89-415F32AE9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243840</xdr:colOff>
      <xdr:row>81</xdr:row>
      <xdr:rowOff>38099</xdr:rowOff>
    </xdr:from>
    <xdr:to>
      <xdr:col>24</xdr:col>
      <xdr:colOff>167640</xdr:colOff>
      <xdr:row>100</xdr:row>
      <xdr:rowOff>144780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B4CEDE7F-287F-4D1F-A066-81A8AC19A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281940</xdr:colOff>
      <xdr:row>101</xdr:row>
      <xdr:rowOff>60960</xdr:rowOff>
    </xdr:from>
    <xdr:to>
      <xdr:col>24</xdr:col>
      <xdr:colOff>167640</xdr:colOff>
      <xdr:row>121</xdr:row>
      <xdr:rowOff>60960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42B1F55A-7AC1-4FB3-A16C-FBF6B402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76201</xdr:colOff>
      <xdr:row>139</xdr:row>
      <xdr:rowOff>175261</xdr:rowOff>
    </xdr:from>
    <xdr:to>
      <xdr:col>27</xdr:col>
      <xdr:colOff>899161</xdr:colOff>
      <xdr:row>159</xdr:row>
      <xdr:rowOff>137161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7620</xdr:colOff>
      <xdr:row>200</xdr:row>
      <xdr:rowOff>76200</xdr:rowOff>
    </xdr:from>
    <xdr:to>
      <xdr:col>17</xdr:col>
      <xdr:colOff>883920</xdr:colOff>
      <xdr:row>219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</xdr:colOff>
      <xdr:row>220</xdr:row>
      <xdr:rowOff>76201</xdr:rowOff>
    </xdr:from>
    <xdr:to>
      <xdr:col>17</xdr:col>
      <xdr:colOff>769620</xdr:colOff>
      <xdr:row>239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76200</xdr:colOff>
      <xdr:row>277</xdr:row>
      <xdr:rowOff>114300</xdr:rowOff>
    </xdr:from>
    <xdr:to>
      <xdr:col>17</xdr:col>
      <xdr:colOff>899160</xdr:colOff>
      <xdr:row>297</xdr:row>
      <xdr:rowOff>68580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139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15241</xdr:colOff>
      <xdr:row>140</xdr:row>
      <xdr:rowOff>38100</xdr:rowOff>
    </xdr:from>
    <xdr:to>
      <xdr:col>26</xdr:col>
      <xdr:colOff>822960</xdr:colOff>
      <xdr:row>159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45720</xdr:colOff>
      <xdr:row>160</xdr:row>
      <xdr:rowOff>45721</xdr:rowOff>
    </xdr:from>
    <xdr:to>
      <xdr:col>26</xdr:col>
      <xdr:colOff>693420</xdr:colOff>
      <xdr:row>179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99060</xdr:colOff>
      <xdr:row>179</xdr:row>
      <xdr:rowOff>175260</xdr:rowOff>
    </xdr:from>
    <xdr:to>
      <xdr:col>26</xdr:col>
      <xdr:colOff>847585</xdr:colOff>
      <xdr:row>199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76200</xdr:colOff>
      <xdr:row>200</xdr:row>
      <xdr:rowOff>76200</xdr:rowOff>
    </xdr:from>
    <xdr:to>
      <xdr:col>26</xdr:col>
      <xdr:colOff>822960</xdr:colOff>
      <xdr:row>219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220</xdr:row>
      <xdr:rowOff>22860</xdr:rowOff>
    </xdr:from>
    <xdr:to>
      <xdr:col>26</xdr:col>
      <xdr:colOff>861060</xdr:colOff>
      <xdr:row>239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45720</xdr:colOff>
      <xdr:row>240</xdr:row>
      <xdr:rowOff>7621</xdr:rowOff>
    </xdr:from>
    <xdr:to>
      <xdr:col>26</xdr:col>
      <xdr:colOff>805675</xdr:colOff>
      <xdr:row>259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7620</xdr:colOff>
      <xdr:row>260</xdr:row>
      <xdr:rowOff>45721</xdr:rowOff>
    </xdr:from>
    <xdr:to>
      <xdr:col>26</xdr:col>
      <xdr:colOff>830580</xdr:colOff>
      <xdr:row>279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1</xdr:colOff>
      <xdr:row>280</xdr:row>
      <xdr:rowOff>22860</xdr:rowOff>
    </xdr:from>
    <xdr:to>
      <xdr:col>26</xdr:col>
      <xdr:colOff>716281</xdr:colOff>
      <xdr:row>299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139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140</xdr:row>
      <xdr:rowOff>22860</xdr:rowOff>
    </xdr:from>
    <xdr:to>
      <xdr:col>35</xdr:col>
      <xdr:colOff>906780</xdr:colOff>
      <xdr:row>159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30480</xdr:colOff>
      <xdr:row>160</xdr:row>
      <xdr:rowOff>22861</xdr:rowOff>
    </xdr:from>
    <xdr:to>
      <xdr:col>36</xdr:col>
      <xdr:colOff>0</xdr:colOff>
      <xdr:row>180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76200</xdr:colOff>
      <xdr:row>180</xdr:row>
      <xdr:rowOff>53340</xdr:rowOff>
    </xdr:from>
    <xdr:to>
      <xdr:col>36</xdr:col>
      <xdr:colOff>30480</xdr:colOff>
      <xdr:row>200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83820</xdr:colOff>
      <xdr:row>200</xdr:row>
      <xdr:rowOff>83820</xdr:rowOff>
    </xdr:from>
    <xdr:to>
      <xdr:col>35</xdr:col>
      <xdr:colOff>891540</xdr:colOff>
      <xdr:row>219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1</xdr:colOff>
      <xdr:row>220</xdr:row>
      <xdr:rowOff>38101</xdr:rowOff>
    </xdr:from>
    <xdr:to>
      <xdr:col>35</xdr:col>
      <xdr:colOff>853440</xdr:colOff>
      <xdr:row>239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899160</xdr:colOff>
      <xdr:row>240</xdr:row>
      <xdr:rowOff>15239</xdr:rowOff>
    </xdr:from>
    <xdr:to>
      <xdr:col>35</xdr:col>
      <xdr:colOff>853440</xdr:colOff>
      <xdr:row>259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1</xdr:colOff>
      <xdr:row>260</xdr:row>
      <xdr:rowOff>53340</xdr:rowOff>
    </xdr:from>
    <xdr:to>
      <xdr:col>35</xdr:col>
      <xdr:colOff>792480</xdr:colOff>
      <xdr:row>279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899160</xdr:colOff>
      <xdr:row>280</xdr:row>
      <xdr:rowOff>30481</xdr:rowOff>
    </xdr:from>
    <xdr:to>
      <xdr:col>35</xdr:col>
      <xdr:colOff>769620</xdr:colOff>
      <xdr:row>299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0</xdr:colOff>
      <xdr:row>0</xdr:row>
      <xdr:rowOff>0</xdr:rowOff>
    </xdr:from>
    <xdr:to>
      <xdr:col>23</xdr:col>
      <xdr:colOff>855511</xdr:colOff>
      <xdr:row>19</xdr:row>
      <xdr:rowOff>152400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D6F9AEA1-05DC-4372-AC45-E34DD425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609599</xdr:colOff>
      <xdr:row>62</xdr:row>
      <xdr:rowOff>121920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8C0E8C3E-303F-4DCA-8CB9-184B1F219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64</xdr:row>
      <xdr:rowOff>167640</xdr:rowOff>
    </xdr:from>
    <xdr:to>
      <xdr:col>13</xdr:col>
      <xdr:colOff>609599</xdr:colOff>
      <xdr:row>94</xdr:row>
      <xdr:rowOff>99060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81F0675D-157D-4482-ACA5-00FF02E74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609599</xdr:colOff>
      <xdr:row>126</xdr:row>
      <xdr:rowOff>121920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7DA6A1FA-52B4-4905-AAA5-C9006FDE0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609599</xdr:colOff>
      <xdr:row>158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FCD52D9C-5A9F-48A6-88FA-603D6894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609599</xdr:colOff>
      <xdr:row>190</xdr:row>
      <xdr:rowOff>121920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04FBCCE-2B1E-4B66-8124-2BD452669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676090</xdr:colOff>
      <xdr:row>1</xdr:row>
      <xdr:rowOff>37353</xdr:rowOff>
    </xdr:from>
    <xdr:to>
      <xdr:col>13</xdr:col>
      <xdr:colOff>601382</xdr:colOff>
      <xdr:row>28</xdr:row>
      <xdr:rowOff>164353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440765</xdr:colOff>
      <xdr:row>90</xdr:row>
      <xdr:rowOff>0</xdr:rowOff>
    </xdr:from>
    <xdr:to>
      <xdr:col>13</xdr:col>
      <xdr:colOff>623794</xdr:colOff>
      <xdr:row>90</xdr:row>
      <xdr:rowOff>0</xdr:rowOff>
    </xdr:to>
    <xdr:graphicFrame macro="">
      <xdr:nvGraphicFramePr>
        <xdr:cNvPr id="23" name="Diagram 3">
          <a:extLst>
            <a:ext uri="{FF2B5EF4-FFF2-40B4-BE49-F238E27FC236}">
              <a16:creationId xmlns:a16="http://schemas.microsoft.com/office/drawing/2014/main" id="{8BEBDB93-5E3D-4CE5-98DE-83C589B6E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892735</xdr:colOff>
      <xdr:row>60</xdr:row>
      <xdr:rowOff>3735</xdr:rowOff>
    </xdr:from>
    <xdr:to>
      <xdr:col>12</xdr:col>
      <xdr:colOff>862852</xdr:colOff>
      <xdr:row>87</xdr:row>
      <xdr:rowOff>149412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C4E7B0CC-C21E-45BA-ACBF-1B64BC2CC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903942</xdr:colOff>
      <xdr:row>59</xdr:row>
      <xdr:rowOff>0</xdr:rowOff>
    </xdr:from>
    <xdr:to>
      <xdr:col>13</xdr:col>
      <xdr:colOff>384736</xdr:colOff>
      <xdr:row>59</xdr:row>
      <xdr:rowOff>0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3C1D6A53-90B3-4156-A783-58000B620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885263</xdr:colOff>
      <xdr:row>29</xdr:row>
      <xdr:rowOff>112057</xdr:rowOff>
    </xdr:from>
    <xdr:to>
      <xdr:col>13</xdr:col>
      <xdr:colOff>220380</xdr:colOff>
      <xdr:row>58</xdr:row>
      <xdr:rowOff>156882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2C28104C-1A6A-418F-B19E-10973138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765733</xdr:colOff>
      <xdr:row>29</xdr:row>
      <xdr:rowOff>0</xdr:rowOff>
    </xdr:from>
    <xdr:to>
      <xdr:col>13</xdr:col>
      <xdr:colOff>560293</xdr:colOff>
      <xdr:row>29</xdr:row>
      <xdr:rowOff>0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825FA9AB-7FBF-40C6-967D-B14F23B0E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91</xdr:row>
      <xdr:rowOff>0</xdr:rowOff>
    </xdr:from>
    <xdr:to>
      <xdr:col>12</xdr:col>
      <xdr:colOff>881529</xdr:colOff>
      <xdr:row>118</xdr:row>
      <xdr:rowOff>145676</xdr:rowOff>
    </xdr:to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F09147F9-2CB0-426F-A8CF-F91914A92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122</xdr:row>
      <xdr:rowOff>0</xdr:rowOff>
    </xdr:from>
    <xdr:to>
      <xdr:col>12</xdr:col>
      <xdr:colOff>881529</xdr:colOff>
      <xdr:row>149</xdr:row>
      <xdr:rowOff>145676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2E7FAEDF-7137-40E5-9F6B-7836A9DA5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17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17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17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439615</xdr:colOff>
      <xdr:row>17</xdr:row>
      <xdr:rowOff>31401</xdr:rowOff>
    </xdr:from>
    <xdr:to>
      <xdr:col>36</xdr:col>
      <xdr:colOff>1088571</xdr:colOff>
      <xdr:row>36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1151374</xdr:colOff>
      <xdr:row>17</xdr:row>
      <xdr:rowOff>41868</xdr:rowOff>
    </xdr:from>
    <xdr:to>
      <xdr:col>43</xdr:col>
      <xdr:colOff>73269</xdr:colOff>
      <xdr:row>37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136072</xdr:colOff>
      <xdr:row>17</xdr:row>
      <xdr:rowOff>83736</xdr:rowOff>
    </xdr:from>
    <xdr:to>
      <xdr:col>49</xdr:col>
      <xdr:colOff>282612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200967</xdr:colOff>
      <xdr:row>40</xdr:row>
      <xdr:rowOff>108857</xdr:rowOff>
    </xdr:from>
    <xdr:to>
      <xdr:col>30</xdr:col>
      <xdr:colOff>337035</xdr:colOff>
      <xdr:row>53</xdr:row>
      <xdr:rowOff>90017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439615</xdr:colOff>
      <xdr:row>37</xdr:row>
      <xdr:rowOff>20934</xdr:rowOff>
    </xdr:from>
    <xdr:to>
      <xdr:col>36</xdr:col>
      <xdr:colOff>1088571</xdr:colOff>
      <xdr:row>59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1151374</xdr:colOff>
      <xdr:row>37</xdr:row>
      <xdr:rowOff>146539</xdr:rowOff>
    </xdr:from>
    <xdr:to>
      <xdr:col>43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43</xdr:col>
      <xdr:colOff>198873</xdr:colOff>
      <xdr:row>37</xdr:row>
      <xdr:rowOff>125605</xdr:rowOff>
    </xdr:from>
    <xdr:to>
      <xdr:col>49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173752</xdr:colOff>
      <xdr:row>55</xdr:row>
      <xdr:rowOff>52333</xdr:rowOff>
    </xdr:from>
    <xdr:to>
      <xdr:col>30</xdr:col>
      <xdr:colOff>414493</xdr:colOff>
      <xdr:row>68</xdr:row>
      <xdr:rowOff>87921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450083</xdr:colOff>
      <xdr:row>59</xdr:row>
      <xdr:rowOff>136071</xdr:rowOff>
    </xdr:from>
    <xdr:to>
      <xdr:col>36</xdr:col>
      <xdr:colOff>1099039</xdr:colOff>
      <xdr:row>79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1172308</xdr:colOff>
      <xdr:row>59</xdr:row>
      <xdr:rowOff>177940</xdr:rowOff>
    </xdr:from>
    <xdr:to>
      <xdr:col>43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188406</xdr:colOff>
      <xdr:row>59</xdr:row>
      <xdr:rowOff>177939</xdr:rowOff>
    </xdr:from>
    <xdr:to>
      <xdr:col>49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169567</xdr:colOff>
      <xdr:row>69</xdr:row>
      <xdr:rowOff>171660</xdr:rowOff>
    </xdr:from>
    <xdr:to>
      <xdr:col>30</xdr:col>
      <xdr:colOff>410308</xdr:colOff>
      <xdr:row>83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450082</xdr:colOff>
      <xdr:row>79</xdr:row>
      <xdr:rowOff>94204</xdr:rowOff>
    </xdr:from>
    <xdr:to>
      <xdr:col>36</xdr:col>
      <xdr:colOff>1099038</xdr:colOff>
      <xdr:row>98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36</xdr:col>
      <xdr:colOff>1193242</xdr:colOff>
      <xdr:row>79</xdr:row>
      <xdr:rowOff>83737</xdr:rowOff>
    </xdr:from>
    <xdr:to>
      <xdr:col>43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43</xdr:col>
      <xdr:colOff>198873</xdr:colOff>
      <xdr:row>79</xdr:row>
      <xdr:rowOff>62803</xdr:rowOff>
    </xdr:from>
    <xdr:to>
      <xdr:col>49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253301</xdr:colOff>
      <xdr:row>85</xdr:row>
      <xdr:rowOff>18841</xdr:rowOff>
    </xdr:from>
    <xdr:to>
      <xdr:col>30</xdr:col>
      <xdr:colOff>494042</xdr:colOff>
      <xdr:row>98</xdr:row>
      <xdr:rowOff>79550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471017</xdr:colOff>
      <xdr:row>101</xdr:row>
      <xdr:rowOff>104671</xdr:rowOff>
    </xdr:from>
    <xdr:to>
      <xdr:col>36</xdr:col>
      <xdr:colOff>1119973</xdr:colOff>
      <xdr:row>120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37</xdr:col>
      <xdr:colOff>10467</xdr:colOff>
      <xdr:row>101</xdr:row>
      <xdr:rowOff>94204</xdr:rowOff>
    </xdr:from>
    <xdr:to>
      <xdr:col>43</xdr:col>
      <xdr:colOff>157005</xdr:colOff>
      <xdr:row>119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43</xdr:col>
      <xdr:colOff>240741</xdr:colOff>
      <xdr:row>101</xdr:row>
      <xdr:rowOff>41868</xdr:rowOff>
    </xdr:from>
    <xdr:to>
      <xdr:col>49</xdr:col>
      <xdr:colOff>324478</xdr:colOff>
      <xdr:row>119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177939</xdr:colOff>
      <xdr:row>99</xdr:row>
      <xdr:rowOff>186313</xdr:rowOff>
    </xdr:from>
    <xdr:to>
      <xdr:col>30</xdr:col>
      <xdr:colOff>418680</xdr:colOff>
      <xdr:row>112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30</xdr:col>
      <xdr:colOff>429149</xdr:colOff>
      <xdr:row>120</xdr:row>
      <xdr:rowOff>125605</xdr:rowOff>
    </xdr:from>
    <xdr:to>
      <xdr:col>36</xdr:col>
      <xdr:colOff>1078105</xdr:colOff>
      <xdr:row>140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36</xdr:col>
      <xdr:colOff>1172308</xdr:colOff>
      <xdr:row>120</xdr:row>
      <xdr:rowOff>188407</xdr:rowOff>
    </xdr:from>
    <xdr:to>
      <xdr:col>43</xdr:col>
      <xdr:colOff>115137</xdr:colOff>
      <xdr:row>140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261675</xdr:colOff>
      <xdr:row>120</xdr:row>
      <xdr:rowOff>136072</xdr:rowOff>
    </xdr:from>
    <xdr:to>
      <xdr:col>49</xdr:col>
      <xdr:colOff>345412</xdr:colOff>
      <xdr:row>139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253302</xdr:colOff>
      <xdr:row>114</xdr:row>
      <xdr:rowOff>33495</xdr:rowOff>
    </xdr:from>
    <xdr:to>
      <xdr:col>30</xdr:col>
      <xdr:colOff>494043</xdr:colOff>
      <xdr:row>126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439616</xdr:colOff>
      <xdr:row>140</xdr:row>
      <xdr:rowOff>157006</xdr:rowOff>
    </xdr:from>
    <xdr:to>
      <xdr:col>36</xdr:col>
      <xdr:colOff>1088572</xdr:colOff>
      <xdr:row>163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36</xdr:col>
      <xdr:colOff>1172308</xdr:colOff>
      <xdr:row>140</xdr:row>
      <xdr:rowOff>177940</xdr:rowOff>
    </xdr:from>
    <xdr:to>
      <xdr:col>43</xdr:col>
      <xdr:colOff>115137</xdr:colOff>
      <xdr:row>163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43</xdr:col>
      <xdr:colOff>167472</xdr:colOff>
      <xdr:row>140</xdr:row>
      <xdr:rowOff>115138</xdr:rowOff>
    </xdr:from>
    <xdr:to>
      <xdr:col>49</xdr:col>
      <xdr:colOff>251209</xdr:colOff>
      <xdr:row>162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23</xdr:col>
      <xdr:colOff>207247</xdr:colOff>
      <xdr:row>128</xdr:row>
      <xdr:rowOff>2093</xdr:rowOff>
    </xdr:from>
    <xdr:to>
      <xdr:col>30</xdr:col>
      <xdr:colOff>447988</xdr:colOff>
      <xdr:row>141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30</xdr:col>
      <xdr:colOff>418682</xdr:colOff>
      <xdr:row>163</xdr:row>
      <xdr:rowOff>146539</xdr:rowOff>
    </xdr:from>
    <xdr:to>
      <xdr:col>36</xdr:col>
      <xdr:colOff>1067638</xdr:colOff>
      <xdr:row>183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1172308</xdr:colOff>
      <xdr:row>163</xdr:row>
      <xdr:rowOff>167473</xdr:rowOff>
    </xdr:from>
    <xdr:to>
      <xdr:col>43</xdr:col>
      <xdr:colOff>115137</xdr:colOff>
      <xdr:row>182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230274</xdr:colOff>
      <xdr:row>163</xdr:row>
      <xdr:rowOff>167473</xdr:rowOff>
    </xdr:from>
    <xdr:to>
      <xdr:col>49</xdr:col>
      <xdr:colOff>314011</xdr:colOff>
      <xdr:row>182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23</xdr:col>
      <xdr:colOff>167473</xdr:colOff>
      <xdr:row>143</xdr:row>
      <xdr:rowOff>8375</xdr:rowOff>
    </xdr:from>
    <xdr:to>
      <xdr:col>30</xdr:col>
      <xdr:colOff>389373</xdr:colOff>
      <xdr:row>156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439616</xdr:colOff>
      <xdr:row>183</xdr:row>
      <xdr:rowOff>115138</xdr:rowOff>
    </xdr:from>
    <xdr:to>
      <xdr:col>36</xdr:col>
      <xdr:colOff>1088572</xdr:colOff>
      <xdr:row>206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1151374</xdr:colOff>
      <xdr:row>183</xdr:row>
      <xdr:rowOff>104671</xdr:rowOff>
    </xdr:from>
    <xdr:to>
      <xdr:col>43</xdr:col>
      <xdr:colOff>94203</xdr:colOff>
      <xdr:row>206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146538</xdr:colOff>
      <xdr:row>183</xdr:row>
      <xdr:rowOff>73270</xdr:rowOff>
    </xdr:from>
    <xdr:to>
      <xdr:col>49</xdr:col>
      <xdr:colOff>230275</xdr:colOff>
      <xdr:row>205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23</xdr:col>
      <xdr:colOff>217715</xdr:colOff>
      <xdr:row>158</xdr:row>
      <xdr:rowOff>60712</xdr:rowOff>
    </xdr:from>
    <xdr:to>
      <xdr:col>30</xdr:col>
      <xdr:colOff>450082</xdr:colOff>
      <xdr:row>170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30</xdr:col>
      <xdr:colOff>439616</xdr:colOff>
      <xdr:row>207</xdr:row>
      <xdr:rowOff>10467</xdr:rowOff>
    </xdr:from>
    <xdr:to>
      <xdr:col>36</xdr:col>
      <xdr:colOff>1088572</xdr:colOff>
      <xdr:row>227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36</xdr:col>
      <xdr:colOff>1161841</xdr:colOff>
      <xdr:row>207</xdr:row>
      <xdr:rowOff>20934</xdr:rowOff>
    </xdr:from>
    <xdr:to>
      <xdr:col>43</xdr:col>
      <xdr:colOff>104670</xdr:colOff>
      <xdr:row>227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157005</xdr:colOff>
      <xdr:row>206</xdr:row>
      <xdr:rowOff>157006</xdr:rowOff>
    </xdr:from>
    <xdr:to>
      <xdr:col>49</xdr:col>
      <xdr:colOff>240742</xdr:colOff>
      <xdr:row>226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25</xdr:col>
      <xdr:colOff>100484</xdr:colOff>
      <xdr:row>218</xdr:row>
      <xdr:rowOff>14655</xdr:rowOff>
    </xdr:from>
    <xdr:to>
      <xdr:col>31</xdr:col>
      <xdr:colOff>1040422</xdr:colOff>
      <xdr:row>232</xdr:row>
      <xdr:rowOff>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30</xdr:col>
      <xdr:colOff>439616</xdr:colOff>
      <xdr:row>227</xdr:row>
      <xdr:rowOff>157005</xdr:rowOff>
    </xdr:from>
    <xdr:to>
      <xdr:col>36</xdr:col>
      <xdr:colOff>1088572</xdr:colOff>
      <xdr:row>252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36</xdr:col>
      <xdr:colOff>1151374</xdr:colOff>
      <xdr:row>228</xdr:row>
      <xdr:rowOff>10467</xdr:rowOff>
    </xdr:from>
    <xdr:to>
      <xdr:col>43</xdr:col>
      <xdr:colOff>94203</xdr:colOff>
      <xdr:row>252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230275</xdr:colOff>
      <xdr:row>227</xdr:row>
      <xdr:rowOff>167473</xdr:rowOff>
    </xdr:from>
    <xdr:to>
      <xdr:col>49</xdr:col>
      <xdr:colOff>314012</xdr:colOff>
      <xdr:row>251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25</xdr:col>
      <xdr:colOff>18840</xdr:colOff>
      <xdr:row>252</xdr:row>
      <xdr:rowOff>83736</xdr:rowOff>
    </xdr:from>
    <xdr:to>
      <xdr:col>31</xdr:col>
      <xdr:colOff>958778</xdr:colOff>
      <xdr:row>271</xdr:row>
      <xdr:rowOff>10467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30</xdr:col>
      <xdr:colOff>376814</xdr:colOff>
      <xdr:row>252</xdr:row>
      <xdr:rowOff>167472</xdr:rowOff>
    </xdr:from>
    <xdr:to>
      <xdr:col>36</xdr:col>
      <xdr:colOff>1025770</xdr:colOff>
      <xdr:row>271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36</xdr:col>
      <xdr:colOff>1161841</xdr:colOff>
      <xdr:row>252</xdr:row>
      <xdr:rowOff>167472</xdr:rowOff>
    </xdr:from>
    <xdr:to>
      <xdr:col>43</xdr:col>
      <xdr:colOff>104670</xdr:colOff>
      <xdr:row>270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43</xdr:col>
      <xdr:colOff>198874</xdr:colOff>
      <xdr:row>252</xdr:row>
      <xdr:rowOff>157005</xdr:rowOff>
    </xdr:from>
    <xdr:to>
      <xdr:col>49</xdr:col>
      <xdr:colOff>282611</xdr:colOff>
      <xdr:row>270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25</xdr:col>
      <xdr:colOff>255397</xdr:colOff>
      <xdr:row>271</xdr:row>
      <xdr:rowOff>177940</xdr:rowOff>
    </xdr:from>
    <xdr:to>
      <xdr:col>32</xdr:col>
      <xdr:colOff>98390</xdr:colOff>
      <xdr:row>291</xdr:row>
      <xdr:rowOff>100484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30</xdr:col>
      <xdr:colOff>334946</xdr:colOff>
      <xdr:row>271</xdr:row>
      <xdr:rowOff>167473</xdr:rowOff>
    </xdr:from>
    <xdr:to>
      <xdr:col>36</xdr:col>
      <xdr:colOff>983902</xdr:colOff>
      <xdr:row>291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36</xdr:col>
      <xdr:colOff>1078104</xdr:colOff>
      <xdr:row>271</xdr:row>
      <xdr:rowOff>167473</xdr:rowOff>
    </xdr:from>
    <xdr:to>
      <xdr:col>43</xdr:col>
      <xdr:colOff>20933</xdr:colOff>
      <xdr:row>290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43</xdr:col>
      <xdr:colOff>125604</xdr:colOff>
      <xdr:row>271</xdr:row>
      <xdr:rowOff>157006</xdr:rowOff>
    </xdr:from>
    <xdr:to>
      <xdr:col>49</xdr:col>
      <xdr:colOff>209341</xdr:colOff>
      <xdr:row>290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25</xdr:col>
      <xdr:colOff>376813</xdr:colOff>
      <xdr:row>292</xdr:row>
      <xdr:rowOff>62803</xdr:rowOff>
    </xdr:from>
    <xdr:to>
      <xdr:col>32</xdr:col>
      <xdr:colOff>219806</xdr:colOff>
      <xdr:row>310</xdr:row>
      <xdr:rowOff>182126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30</xdr:col>
      <xdr:colOff>355880</xdr:colOff>
      <xdr:row>291</xdr:row>
      <xdr:rowOff>146539</xdr:rowOff>
    </xdr:from>
    <xdr:to>
      <xdr:col>36</xdr:col>
      <xdr:colOff>1004836</xdr:colOff>
      <xdr:row>310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36</xdr:col>
      <xdr:colOff>1119973</xdr:colOff>
      <xdr:row>291</xdr:row>
      <xdr:rowOff>146539</xdr:rowOff>
    </xdr:from>
    <xdr:to>
      <xdr:col>43</xdr:col>
      <xdr:colOff>62802</xdr:colOff>
      <xdr:row>309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43</xdr:col>
      <xdr:colOff>177940</xdr:colOff>
      <xdr:row>291</xdr:row>
      <xdr:rowOff>125605</xdr:rowOff>
    </xdr:from>
    <xdr:to>
      <xdr:col>49</xdr:col>
      <xdr:colOff>261677</xdr:colOff>
      <xdr:row>309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499110</xdr:colOff>
      <xdr:row>28</xdr:row>
      <xdr:rowOff>175260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68BCC49-1FBB-4A8F-8A77-BE093F9CD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205740</xdr:colOff>
      <xdr:row>35</xdr:row>
      <xdr:rowOff>64770</xdr:rowOff>
    </xdr:from>
    <xdr:to>
      <xdr:col>12</xdr:col>
      <xdr:colOff>876300</xdr:colOff>
      <xdr:row>62</xdr:row>
      <xdr:rowOff>156210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7194C21-5331-4969-9025-4006C970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619649</xdr:colOff>
      <xdr:row>0</xdr:row>
      <xdr:rowOff>175845</xdr:rowOff>
    </xdr:from>
    <xdr:to>
      <xdr:col>15</xdr:col>
      <xdr:colOff>766186</xdr:colOff>
      <xdr:row>29</xdr:row>
      <xdr:rowOff>188405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16</xdr:col>
      <xdr:colOff>146537</xdr:colOff>
      <xdr:row>64</xdr:row>
      <xdr:rowOff>128517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99F9B4-A71E-4156-ACC2-C18315C14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68</xdr:row>
      <xdr:rowOff>8283</xdr:rowOff>
    </xdr:from>
    <xdr:to>
      <xdr:col>15</xdr:col>
      <xdr:colOff>579784</xdr:colOff>
      <xdr:row>99</xdr:row>
      <xdr:rowOff>78821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9BDDAD4-7684-4E05-BC0C-D65E24EDD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15</xdr:col>
      <xdr:colOff>579783</xdr:colOff>
      <xdr:row>134</xdr:row>
      <xdr:rowOff>70538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51551A4-91DF-434D-867D-688BEA417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15</xdr:col>
      <xdr:colOff>579783</xdr:colOff>
      <xdr:row>169</xdr:row>
      <xdr:rowOff>70538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8CECEF6-084B-4499-AB99-7DE7F697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15</xdr:col>
      <xdr:colOff>579783</xdr:colOff>
      <xdr:row>204</xdr:row>
      <xdr:rowOff>70538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DAF8526-EFAA-4284-AE22-055D1BB52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804582</xdr:colOff>
      <xdr:row>1</xdr:row>
      <xdr:rowOff>35859</xdr:rowOff>
    </xdr:from>
    <xdr:to>
      <xdr:col>16</xdr:col>
      <xdr:colOff>488575</xdr:colOff>
      <xdr:row>32</xdr:row>
      <xdr:rowOff>179294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887506</xdr:colOff>
      <xdr:row>223</xdr:row>
      <xdr:rowOff>17929</xdr:rowOff>
    </xdr:from>
    <xdr:to>
      <xdr:col>16</xdr:col>
      <xdr:colOff>797859</xdr:colOff>
      <xdr:row>258</xdr:row>
      <xdr:rowOff>80682</xdr:rowOff>
    </xdr:to>
    <xdr:graphicFrame macro="">
      <xdr:nvGraphicFramePr>
        <xdr:cNvPr id="39" name="Diagram 9">
          <a:extLst>
            <a:ext uri="{FF2B5EF4-FFF2-40B4-BE49-F238E27FC236}">
              <a16:creationId xmlns:a16="http://schemas.microsoft.com/office/drawing/2014/main" id="{85105E12-366A-468B-96C2-EB4965154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146</xdr:row>
      <xdr:rowOff>161365</xdr:rowOff>
    </xdr:from>
    <xdr:to>
      <xdr:col>16</xdr:col>
      <xdr:colOff>824753</xdr:colOff>
      <xdr:row>182</xdr:row>
      <xdr:rowOff>35859</xdr:rowOff>
    </xdr:to>
    <xdr:graphicFrame macro="">
      <xdr:nvGraphicFramePr>
        <xdr:cNvPr id="41" name="Diagram 9">
          <a:extLst>
            <a:ext uri="{FF2B5EF4-FFF2-40B4-BE49-F238E27FC236}">
              <a16:creationId xmlns:a16="http://schemas.microsoft.com/office/drawing/2014/main" id="{04431493-64C3-45FB-9896-180E3B027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896471</xdr:colOff>
      <xdr:row>72</xdr:row>
      <xdr:rowOff>26895</xdr:rowOff>
    </xdr:from>
    <xdr:to>
      <xdr:col>16</xdr:col>
      <xdr:colOff>569259</xdr:colOff>
      <xdr:row>107</xdr:row>
      <xdr:rowOff>26895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06DC6134-28D7-477F-9BEF-45A632731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900953</xdr:colOff>
      <xdr:row>36</xdr:row>
      <xdr:rowOff>210670</xdr:rowOff>
    </xdr:from>
    <xdr:to>
      <xdr:col>16</xdr:col>
      <xdr:colOff>806824</xdr:colOff>
      <xdr:row>71</xdr:row>
      <xdr:rowOff>13446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7C0FACF1-C34F-4BBA-811F-97E3A538C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891988</xdr:colOff>
      <xdr:row>109</xdr:row>
      <xdr:rowOff>8964</xdr:rowOff>
    </xdr:from>
    <xdr:to>
      <xdr:col>16</xdr:col>
      <xdr:colOff>797859</xdr:colOff>
      <xdr:row>143</xdr:row>
      <xdr:rowOff>103094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642005E9-76B5-4CB8-8311-CCC9F0C5E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22411</xdr:colOff>
      <xdr:row>184</xdr:row>
      <xdr:rowOff>161366</xdr:rowOff>
    </xdr:from>
    <xdr:to>
      <xdr:col>16</xdr:col>
      <xdr:colOff>842682</xdr:colOff>
      <xdr:row>219</xdr:row>
      <xdr:rowOff>85165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F2D465F-8370-4062-B6B0-1B37C4D52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869576</xdr:colOff>
      <xdr:row>261</xdr:row>
      <xdr:rowOff>8966</xdr:rowOff>
    </xdr:from>
    <xdr:to>
      <xdr:col>16</xdr:col>
      <xdr:colOff>779929</xdr:colOff>
      <xdr:row>296</xdr:row>
      <xdr:rowOff>71719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2B85D4AB-BEEE-4E0C-8096-CD75D67C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437148</xdr:colOff>
      <xdr:row>1</xdr:row>
      <xdr:rowOff>19218</xdr:rowOff>
    </xdr:from>
    <xdr:to>
      <xdr:col>14</xdr:col>
      <xdr:colOff>573506</xdr:colOff>
      <xdr:row>30</xdr:row>
      <xdr:rowOff>160422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9E6D564A-93F5-41A5-86CA-D5D89CEED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92241</xdr:colOff>
      <xdr:row>197</xdr:row>
      <xdr:rowOff>0</xdr:rowOff>
    </xdr:from>
    <xdr:to>
      <xdr:col>14</xdr:col>
      <xdr:colOff>629652</xdr:colOff>
      <xdr:row>197</xdr:row>
      <xdr:rowOff>0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5736A3-0A96-4002-B402-9D773B548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818147</xdr:colOff>
      <xdr:row>165</xdr:row>
      <xdr:rowOff>104275</xdr:rowOff>
    </xdr:from>
    <xdr:to>
      <xdr:col>14</xdr:col>
      <xdr:colOff>376989</xdr:colOff>
      <xdr:row>196</xdr:row>
      <xdr:rowOff>168444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E17147AC-967B-4382-BDB2-3DB06B51A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4011</xdr:colOff>
      <xdr:row>98</xdr:row>
      <xdr:rowOff>0</xdr:rowOff>
    </xdr:from>
    <xdr:to>
      <xdr:col>13</xdr:col>
      <xdr:colOff>842211</xdr:colOff>
      <xdr:row>98</xdr:row>
      <xdr:rowOff>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24042834-A556-4BB6-9026-619778E98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882315</xdr:colOff>
      <xdr:row>66</xdr:row>
      <xdr:rowOff>36095</xdr:rowOff>
    </xdr:from>
    <xdr:to>
      <xdr:col>13</xdr:col>
      <xdr:colOff>906378</xdr:colOff>
      <xdr:row>96</xdr:row>
      <xdr:rowOff>188496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1B7E65D6-42C1-464E-9DF6-EBB22ECF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850230</xdr:colOff>
      <xdr:row>65</xdr:row>
      <xdr:rowOff>0</xdr:rowOff>
    </xdr:from>
    <xdr:to>
      <xdr:col>13</xdr:col>
      <xdr:colOff>749969</xdr:colOff>
      <xdr:row>65</xdr:row>
      <xdr:rowOff>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FBEBAE4-C8F7-4706-B763-A7E9A2AD4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649705</xdr:colOff>
      <xdr:row>33</xdr:row>
      <xdr:rowOff>32084</xdr:rowOff>
    </xdr:from>
    <xdr:to>
      <xdr:col>14</xdr:col>
      <xdr:colOff>216569</xdr:colOff>
      <xdr:row>65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B13B072-9A6A-4684-9C87-E8CC133C4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537410</xdr:colOff>
      <xdr:row>32</xdr:row>
      <xdr:rowOff>0</xdr:rowOff>
    </xdr:from>
    <xdr:to>
      <xdr:col>14</xdr:col>
      <xdr:colOff>256674</xdr:colOff>
      <xdr:row>32</xdr:row>
      <xdr:rowOff>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482594C-C95F-4B88-8BF9-6AB7306B3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13</xdr:col>
      <xdr:colOff>838200</xdr:colOff>
      <xdr:row>129</xdr:row>
      <xdr:rowOff>124325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4EC408-B52A-4F34-A528-5342301E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914399</xdr:colOff>
      <xdr:row>132</xdr:row>
      <xdr:rowOff>0</xdr:rowOff>
    </xdr:from>
    <xdr:to>
      <xdr:col>14</xdr:col>
      <xdr:colOff>818146</xdr:colOff>
      <xdr:row>162</xdr:row>
      <xdr:rowOff>168442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EF71098-EAEA-4AE9-90C0-EBC14433B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15881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516A54F1-026F-4AF6-BB1B-897F931E7BA6}"/>
            </a:ext>
          </a:extLst>
        </xdr:cNvPr>
        <xdr:cNvSpPr/>
      </xdr:nvSpPr>
      <xdr:spPr bwMode="auto">
        <a:xfrm>
          <a:off x="13716000" y="34650947"/>
          <a:ext cx="484632" cy="978408"/>
        </a:xfrm>
        <a:prstGeom prst="upArrow">
          <a:avLst/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217714</xdr:colOff>
      <xdr:row>1</xdr:row>
      <xdr:rowOff>25121</xdr:rowOff>
    </xdr:from>
    <xdr:to>
      <xdr:col>24</xdr:col>
      <xdr:colOff>33494</xdr:colOff>
      <xdr:row>34</xdr:row>
      <xdr:rowOff>75362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125604</xdr:colOff>
      <xdr:row>176</xdr:row>
      <xdr:rowOff>8373</xdr:rowOff>
    </xdr:from>
    <xdr:to>
      <xdr:col>22</xdr:col>
      <xdr:colOff>644769</xdr:colOff>
      <xdr:row>207</xdr:row>
      <xdr:rowOff>100484</xdr:rowOff>
    </xdr:to>
    <xdr:graphicFrame macro="">
      <xdr:nvGraphicFramePr>
        <xdr:cNvPr id="11" name="Diagram 33">
          <a:extLst>
            <a:ext uri="{FF2B5EF4-FFF2-40B4-BE49-F238E27FC236}">
              <a16:creationId xmlns:a16="http://schemas.microsoft.com/office/drawing/2014/main" id="{9C5E5496-6E0F-49C1-9F48-AD0569C9B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71</xdr:row>
      <xdr:rowOff>50242</xdr:rowOff>
    </xdr:from>
    <xdr:to>
      <xdr:col>23</xdr:col>
      <xdr:colOff>209342</xdr:colOff>
      <xdr:row>103</xdr:row>
      <xdr:rowOff>142350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C8DA2E0B-329E-4DE7-BC2E-D37C97013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184219</xdr:colOff>
      <xdr:row>35</xdr:row>
      <xdr:rowOff>167473</xdr:rowOff>
    </xdr:from>
    <xdr:to>
      <xdr:col>24</xdr:col>
      <xdr:colOff>318197</xdr:colOff>
      <xdr:row>68</xdr:row>
      <xdr:rowOff>50241</xdr:rowOff>
    </xdr:to>
    <xdr:graphicFrame macro="">
      <xdr:nvGraphicFramePr>
        <xdr:cNvPr id="13" name="Diagram 28">
          <a:extLst>
            <a:ext uri="{FF2B5EF4-FFF2-40B4-BE49-F238E27FC236}">
              <a16:creationId xmlns:a16="http://schemas.microsoft.com/office/drawing/2014/main" id="{723FFD4F-3659-4CD0-AC80-84963CFAB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427055</xdr:colOff>
      <xdr:row>7</xdr:row>
      <xdr:rowOff>142352</xdr:rowOff>
    </xdr:from>
    <xdr:to>
      <xdr:col>25</xdr:col>
      <xdr:colOff>384149</xdr:colOff>
      <xdr:row>12</xdr:row>
      <xdr:rowOff>157793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22DF5CE2-A08F-4286-B45E-6F355127B8A7}"/>
            </a:ext>
          </a:extLst>
        </xdr:cNvPr>
        <xdr:cNvSpPr/>
      </xdr:nvSpPr>
      <xdr:spPr bwMode="auto">
        <a:xfrm>
          <a:off x="14662220" y="1507253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318198</xdr:colOff>
      <xdr:row>137</xdr:row>
      <xdr:rowOff>142351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5E9647AE-9C1A-41F1-B8CB-1DCC30A07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318198</xdr:colOff>
      <xdr:row>172</xdr:row>
      <xdr:rowOff>142352</xdr:rowOff>
    </xdr:to>
    <xdr:graphicFrame macro="">
      <xdr:nvGraphicFramePr>
        <xdr:cNvPr id="5" name="Diagram 37">
          <a:extLst>
            <a:ext uri="{FF2B5EF4-FFF2-40B4-BE49-F238E27FC236}">
              <a16:creationId xmlns:a16="http://schemas.microsoft.com/office/drawing/2014/main" id="{2FF00DBE-9B74-4C4A-B5E2-CA8ABEF44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484632</xdr:colOff>
      <xdr:row>189</xdr:row>
      <xdr:rowOff>15441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F0E51672-9D25-4C5F-9E1E-CBD896072B87}"/>
            </a:ext>
          </a:extLst>
        </xdr:cNvPr>
        <xdr:cNvSpPr/>
      </xdr:nvSpPr>
      <xdr:spPr bwMode="auto">
        <a:xfrm>
          <a:off x="14235165" y="35470681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715818</xdr:colOff>
      <xdr:row>0</xdr:row>
      <xdr:rowOff>0</xdr:rowOff>
    </xdr:from>
    <xdr:to>
      <xdr:col>14</xdr:col>
      <xdr:colOff>153939</xdr:colOff>
      <xdr:row>0</xdr:row>
      <xdr:rowOff>0</xdr:rowOff>
    </xdr:to>
    <xdr:graphicFrame macro="">
      <xdr:nvGraphicFramePr>
        <xdr:cNvPr id="36" name="Diagram 7">
          <a:extLst>
            <a:ext uri="{FF2B5EF4-FFF2-40B4-BE49-F238E27FC236}">
              <a16:creationId xmlns:a16="http://schemas.microsoft.com/office/drawing/2014/main" id="{CA87F306-4FA1-4A06-A2B2-FFC8DB08D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873606</xdr:colOff>
      <xdr:row>289</xdr:row>
      <xdr:rowOff>23127</xdr:rowOff>
    </xdr:from>
    <xdr:to>
      <xdr:col>13</xdr:col>
      <xdr:colOff>681182</xdr:colOff>
      <xdr:row>318</xdr:row>
      <xdr:rowOff>150090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8BD29854-F64B-4A46-A5F8-DD00ED34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908241</xdr:colOff>
      <xdr:row>256</xdr:row>
      <xdr:rowOff>192423</xdr:rowOff>
    </xdr:from>
    <xdr:to>
      <xdr:col>13</xdr:col>
      <xdr:colOff>754302</xdr:colOff>
      <xdr:row>285</xdr:row>
      <xdr:rowOff>192423</xdr:rowOff>
    </xdr:to>
    <xdr:graphicFrame macro="">
      <xdr:nvGraphicFramePr>
        <xdr:cNvPr id="39" name="Diagram 7">
          <a:extLst>
            <a:ext uri="{FF2B5EF4-FFF2-40B4-BE49-F238E27FC236}">
              <a16:creationId xmlns:a16="http://schemas.microsoft.com/office/drawing/2014/main" id="{E6F575E0-9888-4C89-8E3D-1D78B563A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7696</xdr:colOff>
      <xdr:row>256</xdr:row>
      <xdr:rowOff>0</xdr:rowOff>
    </xdr:from>
    <xdr:to>
      <xdr:col>13</xdr:col>
      <xdr:colOff>900545</xdr:colOff>
      <xdr:row>256</xdr:row>
      <xdr:rowOff>0</xdr:rowOff>
    </xdr:to>
    <xdr:graphicFrame macro="">
      <xdr:nvGraphicFramePr>
        <xdr:cNvPr id="40" name="Diagram 7">
          <a:extLst>
            <a:ext uri="{FF2B5EF4-FFF2-40B4-BE49-F238E27FC236}">
              <a16:creationId xmlns:a16="http://schemas.microsoft.com/office/drawing/2014/main" id="{F5B5D5A8-01F7-4313-8691-2D70DD6C9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30786</xdr:colOff>
      <xdr:row>193</xdr:row>
      <xdr:rowOff>61574</xdr:rowOff>
    </xdr:from>
    <xdr:to>
      <xdr:col>13</xdr:col>
      <xdr:colOff>523392</xdr:colOff>
      <xdr:row>222</xdr:row>
      <xdr:rowOff>30786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DEED5904-066F-44E2-8FCD-84CDAA878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915938</xdr:colOff>
      <xdr:row>193</xdr:row>
      <xdr:rowOff>0</xdr:rowOff>
    </xdr:from>
    <xdr:to>
      <xdr:col>14</xdr:col>
      <xdr:colOff>130847</xdr:colOff>
      <xdr:row>193</xdr:row>
      <xdr:rowOff>0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50431C44-C49A-42F5-B5D9-4BD9BAA3E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46181</xdr:colOff>
      <xdr:row>97</xdr:row>
      <xdr:rowOff>115453</xdr:rowOff>
    </xdr:from>
    <xdr:to>
      <xdr:col>13</xdr:col>
      <xdr:colOff>846666</xdr:colOff>
      <xdr:row>126</xdr:row>
      <xdr:rowOff>146241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EDD5F9B3-B30C-4A06-A010-0F05100A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13</xdr:col>
      <xdr:colOff>769697</xdr:colOff>
      <xdr:row>96</xdr:row>
      <xdr:rowOff>138545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4453161A-3CC1-439E-BA17-93748ABD8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892847</xdr:colOff>
      <xdr:row>65</xdr:row>
      <xdr:rowOff>61575</xdr:rowOff>
    </xdr:from>
    <xdr:to>
      <xdr:col>13</xdr:col>
      <xdr:colOff>638848</xdr:colOff>
      <xdr:row>94</xdr:row>
      <xdr:rowOff>61575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B749C4AE-E896-4081-B8BB-380E751FC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915938</xdr:colOff>
      <xdr:row>65</xdr:row>
      <xdr:rowOff>0</xdr:rowOff>
    </xdr:from>
    <xdr:to>
      <xdr:col>13</xdr:col>
      <xdr:colOff>761999</xdr:colOff>
      <xdr:row>65</xdr:row>
      <xdr:rowOff>0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8DEC8A0B-DA43-400D-BE58-302A7BF5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23091</xdr:colOff>
      <xdr:row>33</xdr:row>
      <xdr:rowOff>100060</xdr:rowOff>
    </xdr:from>
    <xdr:to>
      <xdr:col>14</xdr:col>
      <xdr:colOff>223212</xdr:colOff>
      <xdr:row>62</xdr:row>
      <xdr:rowOff>161637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80CE86FC-3372-4AD6-AAD1-37AED8FA0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508000</xdr:colOff>
      <xdr:row>33</xdr:row>
      <xdr:rowOff>0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8183F8BC-116A-46DF-9BA4-E2188FD71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892848</xdr:colOff>
      <xdr:row>2</xdr:row>
      <xdr:rowOff>34636</xdr:rowOff>
    </xdr:from>
    <xdr:to>
      <xdr:col>13</xdr:col>
      <xdr:colOff>738909</xdr:colOff>
      <xdr:row>30</xdr:row>
      <xdr:rowOff>188575</xdr:rowOff>
    </xdr:to>
    <xdr:graphicFrame macro="">
      <xdr:nvGraphicFramePr>
        <xdr:cNvPr id="53" name="Diagram 7">
          <a:extLst>
            <a:ext uri="{FF2B5EF4-FFF2-40B4-BE49-F238E27FC236}">
              <a16:creationId xmlns:a16="http://schemas.microsoft.com/office/drawing/2014/main" id="{338E801B-CDA7-4641-8DC7-858420073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885152</xdr:colOff>
      <xdr:row>225</xdr:row>
      <xdr:rowOff>38484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D99BB4B0-1E96-4535-9D42-6AFF116DF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7697</xdr:colOff>
      <xdr:row>224</xdr:row>
      <xdr:rowOff>177031</xdr:rowOff>
    </xdr:from>
    <xdr:to>
      <xdr:col>13</xdr:col>
      <xdr:colOff>900546</xdr:colOff>
      <xdr:row>254</xdr:row>
      <xdr:rowOff>7697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25B62072-EE1E-418C-887C-D923EAC04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14</xdr:col>
      <xdr:colOff>53878</xdr:colOff>
      <xdr:row>159</xdr:row>
      <xdr:rowOff>15394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6A237CF-47D9-4730-90F8-CB3AB31D7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162</xdr:row>
      <xdr:rowOff>0</xdr:rowOff>
    </xdr:from>
    <xdr:to>
      <xdr:col>14</xdr:col>
      <xdr:colOff>53878</xdr:colOff>
      <xdr:row>191</xdr:row>
      <xdr:rowOff>15394</xdr:rowOff>
    </xdr:to>
    <xdr:graphicFrame macro="">
      <xdr:nvGraphicFramePr>
        <xdr:cNvPr id="9" name="Diagram 7">
          <a:extLst>
            <a:ext uri="{FF2B5EF4-FFF2-40B4-BE49-F238E27FC236}">
              <a16:creationId xmlns:a16="http://schemas.microsoft.com/office/drawing/2014/main" id="{38D493A0-EFD9-4530-B404-A9BF5994F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484632</xdr:colOff>
      <xdr:row>301</xdr:row>
      <xdr:rowOff>16286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6CC22FC5-7F45-4AC9-B46B-8C36D10E1494}"/>
            </a:ext>
          </a:extLst>
        </xdr:cNvPr>
        <xdr:cNvSpPr/>
      </xdr:nvSpPr>
      <xdr:spPr bwMode="auto">
        <a:xfrm>
          <a:off x="12823152" y="111521394"/>
          <a:ext cx="48463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487797</xdr:colOff>
      <xdr:row>1</xdr:row>
      <xdr:rowOff>97415</xdr:rowOff>
    </xdr:from>
    <xdr:to>
      <xdr:col>16</xdr:col>
      <xdr:colOff>848591</xdr:colOff>
      <xdr:row>32</xdr:row>
      <xdr:rowOff>173182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844261</xdr:colOff>
      <xdr:row>217</xdr:row>
      <xdr:rowOff>12987</xdr:rowOff>
    </xdr:from>
    <xdr:to>
      <xdr:col>15</xdr:col>
      <xdr:colOff>796636</xdr:colOff>
      <xdr:row>250</xdr:row>
      <xdr:rowOff>151532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0929442-DBDF-491A-B077-BD63C0555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9178</xdr:colOff>
      <xdr:row>180</xdr:row>
      <xdr:rowOff>64944</xdr:rowOff>
    </xdr:from>
    <xdr:to>
      <xdr:col>15</xdr:col>
      <xdr:colOff>917862</xdr:colOff>
      <xdr:row>214</xdr:row>
      <xdr:rowOff>12989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3EC8406-6558-4FB6-B22D-2478983B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913534</xdr:colOff>
      <xdr:row>143</xdr:row>
      <xdr:rowOff>90921</xdr:rowOff>
    </xdr:from>
    <xdr:to>
      <xdr:col>16</xdr:col>
      <xdr:colOff>17318</xdr:colOff>
      <xdr:row>177</xdr:row>
      <xdr:rowOff>73603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B0C6A016-9D79-47A0-915B-028F87CD8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809625</xdr:colOff>
      <xdr:row>106</xdr:row>
      <xdr:rowOff>82262</xdr:rowOff>
    </xdr:from>
    <xdr:to>
      <xdr:col>15</xdr:col>
      <xdr:colOff>714374</xdr:colOff>
      <xdr:row>140</xdr:row>
      <xdr:rowOff>82262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65DF7ECE-B3CE-4DA2-BA25-CB1E4E733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779838</xdr:colOff>
      <xdr:row>70</xdr:row>
      <xdr:rowOff>186170</xdr:rowOff>
    </xdr:from>
    <xdr:to>
      <xdr:col>15</xdr:col>
      <xdr:colOff>805295</xdr:colOff>
      <xdr:row>102</xdr:row>
      <xdr:rowOff>160193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E0D48A9B-E978-4279-8A1B-0AC184E7D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37</xdr:row>
      <xdr:rowOff>77932</xdr:rowOff>
    </xdr:from>
    <xdr:to>
      <xdr:col>15</xdr:col>
      <xdr:colOff>597477</xdr:colOff>
      <xdr:row>69</xdr:row>
      <xdr:rowOff>103909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B5392171-7389-4532-B52E-706708B50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254</xdr:row>
      <xdr:rowOff>0</xdr:rowOff>
    </xdr:from>
    <xdr:to>
      <xdr:col>15</xdr:col>
      <xdr:colOff>870239</xdr:colOff>
      <xdr:row>287</xdr:row>
      <xdr:rowOff>138545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B145A45-B0A6-48C2-A51D-2B65F8E94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291</xdr:row>
      <xdr:rowOff>0</xdr:rowOff>
    </xdr:from>
    <xdr:to>
      <xdr:col>15</xdr:col>
      <xdr:colOff>870239</xdr:colOff>
      <xdr:row>324</xdr:row>
      <xdr:rowOff>138545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822A84C-711A-411F-848E-615652A0F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467314</xdr:colOff>
      <xdr:row>0</xdr:row>
      <xdr:rowOff>153970</xdr:rowOff>
    </xdr:from>
    <xdr:to>
      <xdr:col>15</xdr:col>
      <xdr:colOff>88232</xdr:colOff>
      <xdr:row>30</xdr:row>
      <xdr:rowOff>96253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906379</xdr:colOff>
      <xdr:row>31</xdr:row>
      <xdr:rowOff>176462</xdr:rowOff>
    </xdr:from>
    <xdr:to>
      <xdr:col>15</xdr:col>
      <xdr:colOff>527297</xdr:colOff>
      <xdr:row>63</xdr:row>
      <xdr:rowOff>66610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D4C7101-62B0-4F2A-A14F-1F34F52E8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910389</xdr:colOff>
      <xdr:row>64</xdr:row>
      <xdr:rowOff>160420</xdr:rowOff>
    </xdr:from>
    <xdr:to>
      <xdr:col>15</xdr:col>
      <xdr:colOff>531307</xdr:colOff>
      <xdr:row>96</xdr:row>
      <xdr:rowOff>58589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4996226A-B501-446F-843B-905CB4EA8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677779</xdr:colOff>
      <xdr:row>98</xdr:row>
      <xdr:rowOff>32081</xdr:rowOff>
    </xdr:from>
    <xdr:to>
      <xdr:col>14</xdr:col>
      <xdr:colOff>898358</xdr:colOff>
      <xdr:row>129</xdr:row>
      <xdr:rowOff>94681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236E27C-9880-4BA6-A779-B2282C9D6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906379</xdr:colOff>
      <xdr:row>198</xdr:row>
      <xdr:rowOff>8021</xdr:rowOff>
    </xdr:from>
    <xdr:to>
      <xdr:col>15</xdr:col>
      <xdr:colOff>212558</xdr:colOff>
      <xdr:row>229</xdr:row>
      <xdr:rowOff>70621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C8ECFE1-69CF-4F1A-91B9-CAA6CD1F6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866273</xdr:colOff>
      <xdr:row>230</xdr:row>
      <xdr:rowOff>160420</xdr:rowOff>
    </xdr:from>
    <xdr:to>
      <xdr:col>15</xdr:col>
      <xdr:colOff>172452</xdr:colOff>
      <xdr:row>262</xdr:row>
      <xdr:rowOff>30515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EBB31571-51AD-4CF8-AF25-E0F3704EA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131</xdr:row>
      <xdr:rowOff>0</xdr:rowOff>
    </xdr:from>
    <xdr:to>
      <xdr:col>15</xdr:col>
      <xdr:colOff>220579</xdr:colOff>
      <xdr:row>162</xdr:row>
      <xdr:rowOff>62600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60D4A96-5F2E-4982-9FB0-6129AE04D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15</xdr:col>
      <xdr:colOff>220579</xdr:colOff>
      <xdr:row>195</xdr:row>
      <xdr:rowOff>62600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1CFB297-2640-4982-825E-AA728EA7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445169</xdr:colOff>
      <xdr:row>0</xdr:row>
      <xdr:rowOff>156409</xdr:rowOff>
    </xdr:from>
    <xdr:to>
      <xdr:col>14</xdr:col>
      <xdr:colOff>509337</xdr:colOff>
      <xdr:row>29</xdr:row>
      <xdr:rowOff>36094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719667</xdr:colOff>
      <xdr:row>30</xdr:row>
      <xdr:rowOff>127000</xdr:rowOff>
    </xdr:from>
    <xdr:to>
      <xdr:col>14</xdr:col>
      <xdr:colOff>783835</xdr:colOff>
      <xdr:row>61</xdr:row>
      <xdr:rowOff>58904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E4318566-60AD-4A3E-A5EA-0562121F9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769696</xdr:colOff>
      <xdr:row>62</xdr:row>
      <xdr:rowOff>107757</xdr:rowOff>
    </xdr:from>
    <xdr:to>
      <xdr:col>14</xdr:col>
      <xdr:colOff>833864</xdr:colOff>
      <xdr:row>93</xdr:row>
      <xdr:rowOff>39661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4FE8A5-8135-416F-8652-A06B57941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858211</xdr:colOff>
      <xdr:row>94</xdr:row>
      <xdr:rowOff>177031</xdr:rowOff>
    </xdr:from>
    <xdr:to>
      <xdr:col>15</xdr:col>
      <xdr:colOff>6440</xdr:colOff>
      <xdr:row>125</xdr:row>
      <xdr:rowOff>108934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DC371D6-F9F9-4715-BC36-3058E9435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0</xdr:rowOff>
    </xdr:from>
    <xdr:to>
      <xdr:col>15</xdr:col>
      <xdr:colOff>64168</xdr:colOff>
      <xdr:row>157</xdr:row>
      <xdr:rowOff>124327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FA285DC9-275D-43A1-87C8-8E3C61A22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159</xdr:row>
      <xdr:rowOff>0</xdr:rowOff>
    </xdr:from>
    <xdr:to>
      <xdr:col>15</xdr:col>
      <xdr:colOff>64168</xdr:colOff>
      <xdr:row>189</xdr:row>
      <xdr:rowOff>124328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534F659-D1FD-43F7-B422-DBD5FE5E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191</xdr:row>
      <xdr:rowOff>0</xdr:rowOff>
    </xdr:from>
    <xdr:to>
      <xdr:col>15</xdr:col>
      <xdr:colOff>64168</xdr:colOff>
      <xdr:row>221</xdr:row>
      <xdr:rowOff>124328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AEEEE46-63A0-48ED-A1B8-9EEAE87D9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444678</xdr:colOff>
      <xdr:row>1</xdr:row>
      <xdr:rowOff>97277</xdr:rowOff>
    </xdr:from>
    <xdr:to>
      <xdr:col>28</xdr:col>
      <xdr:colOff>93223</xdr:colOff>
      <xdr:row>33</xdr:row>
      <xdr:rowOff>20266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251298</xdr:colOff>
      <xdr:row>133</xdr:row>
      <xdr:rowOff>48638</xdr:rowOff>
    </xdr:from>
    <xdr:to>
      <xdr:col>27</xdr:col>
      <xdr:colOff>381001</xdr:colOff>
      <xdr:row>164</xdr:row>
      <xdr:rowOff>186447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EB6063E4-CAA0-413E-93CD-275247222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299936</xdr:colOff>
      <xdr:row>100</xdr:row>
      <xdr:rowOff>32426</xdr:rowOff>
    </xdr:from>
    <xdr:to>
      <xdr:col>28</xdr:col>
      <xdr:colOff>648510</xdr:colOff>
      <xdr:row>131</xdr:row>
      <xdr:rowOff>64850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BD20F90-C0EB-4A4B-BB9E-37B679FE1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162127</xdr:colOff>
      <xdr:row>67</xdr:row>
      <xdr:rowOff>129702</xdr:rowOff>
    </xdr:from>
    <xdr:to>
      <xdr:col>28</xdr:col>
      <xdr:colOff>380999</xdr:colOff>
      <xdr:row>98</xdr:row>
      <xdr:rowOff>154022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19E6451-75DF-4983-AE41-CCFB0A66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33</xdr:row>
      <xdr:rowOff>166181</xdr:rowOff>
    </xdr:from>
    <xdr:to>
      <xdr:col>28</xdr:col>
      <xdr:colOff>21438</xdr:colOff>
      <xdr:row>65</xdr:row>
      <xdr:rowOff>113490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04910BC-2AC4-43F3-98CC-76E16F67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633641</xdr:colOff>
      <xdr:row>1</xdr:row>
      <xdr:rowOff>152400</xdr:rowOff>
    </xdr:from>
    <xdr:to>
      <xdr:col>14</xdr:col>
      <xdr:colOff>156411</xdr:colOff>
      <xdr:row>30</xdr:row>
      <xdr:rowOff>36095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C5363009-074C-49FA-9275-BAEBAE747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32084</xdr:colOff>
      <xdr:row>261</xdr:row>
      <xdr:rowOff>176463</xdr:rowOff>
    </xdr:from>
    <xdr:to>
      <xdr:col>14</xdr:col>
      <xdr:colOff>244642</xdr:colOff>
      <xdr:row>292</xdr:row>
      <xdr:rowOff>168442</xdr:rowOff>
    </xdr:to>
    <xdr:graphicFrame macro="">
      <xdr:nvGraphicFramePr>
        <xdr:cNvPr id="17" name="Diagram 3">
          <a:extLst>
            <a:ext uri="{FF2B5EF4-FFF2-40B4-BE49-F238E27FC236}">
              <a16:creationId xmlns:a16="http://schemas.microsoft.com/office/drawing/2014/main" id="{158C4882-8FF0-4F34-BAC5-E2829F98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8021</xdr:colOff>
      <xdr:row>229</xdr:row>
      <xdr:rowOff>8022</xdr:rowOff>
    </xdr:from>
    <xdr:to>
      <xdr:col>10</xdr:col>
      <xdr:colOff>854242</xdr:colOff>
      <xdr:row>259</xdr:row>
      <xdr:rowOff>80211</xdr:rowOff>
    </xdr:to>
    <xdr:graphicFrame macro="">
      <xdr:nvGraphicFramePr>
        <xdr:cNvPr id="23" name="Diagram 3">
          <a:extLst>
            <a:ext uri="{FF2B5EF4-FFF2-40B4-BE49-F238E27FC236}">
              <a16:creationId xmlns:a16="http://schemas.microsoft.com/office/drawing/2014/main" id="{6D3D67CA-33DE-46A4-97F7-0CDB639F7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8020</xdr:colOff>
      <xdr:row>196</xdr:row>
      <xdr:rowOff>8020</xdr:rowOff>
    </xdr:from>
    <xdr:to>
      <xdr:col>14</xdr:col>
      <xdr:colOff>168441</xdr:colOff>
      <xdr:row>227</xdr:row>
      <xdr:rowOff>44115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50B6F3A0-E6D0-4CAB-8972-0320D78F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870285</xdr:colOff>
      <xdr:row>163</xdr:row>
      <xdr:rowOff>24063</xdr:rowOff>
    </xdr:from>
    <xdr:to>
      <xdr:col>7</xdr:col>
      <xdr:colOff>870285</xdr:colOff>
      <xdr:row>192</xdr:row>
      <xdr:rowOff>156410</xdr:rowOff>
    </xdr:to>
    <xdr:graphicFrame macro="">
      <xdr:nvGraphicFramePr>
        <xdr:cNvPr id="25" name="Diagram 3">
          <a:extLst>
            <a:ext uri="{FF2B5EF4-FFF2-40B4-BE49-F238E27FC236}">
              <a16:creationId xmlns:a16="http://schemas.microsoft.com/office/drawing/2014/main" id="{757280B8-C90C-42C0-AF72-A39E4FD1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120315</xdr:colOff>
      <xdr:row>162</xdr:row>
      <xdr:rowOff>156410</xdr:rowOff>
    </xdr:from>
    <xdr:to>
      <xdr:col>15</xdr:col>
      <xdr:colOff>256674</xdr:colOff>
      <xdr:row>192</xdr:row>
      <xdr:rowOff>100262</xdr:rowOff>
    </xdr:to>
    <xdr:graphicFrame macro="">
      <xdr:nvGraphicFramePr>
        <xdr:cNvPr id="26" name="Diagram 3">
          <a:extLst>
            <a:ext uri="{FF2B5EF4-FFF2-40B4-BE49-F238E27FC236}">
              <a16:creationId xmlns:a16="http://schemas.microsoft.com/office/drawing/2014/main" id="{1D560762-CEAE-4DB1-84CA-7EEAA654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866272</xdr:colOff>
      <xdr:row>129</xdr:row>
      <xdr:rowOff>152399</xdr:rowOff>
    </xdr:from>
    <xdr:to>
      <xdr:col>15</xdr:col>
      <xdr:colOff>188493</xdr:colOff>
      <xdr:row>160</xdr:row>
      <xdr:rowOff>84220</xdr:rowOff>
    </xdr:to>
    <xdr:graphicFrame macro="">
      <xdr:nvGraphicFramePr>
        <xdr:cNvPr id="27" name="Diagram 3">
          <a:extLst>
            <a:ext uri="{FF2B5EF4-FFF2-40B4-BE49-F238E27FC236}">
              <a16:creationId xmlns:a16="http://schemas.microsoft.com/office/drawing/2014/main" id="{C28898D7-E304-4395-B5B4-19FA27CD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866272</xdr:colOff>
      <xdr:row>130</xdr:row>
      <xdr:rowOff>8021</xdr:rowOff>
    </xdr:from>
    <xdr:to>
      <xdr:col>7</xdr:col>
      <xdr:colOff>433135</xdr:colOff>
      <xdr:row>160</xdr:row>
      <xdr:rowOff>148389</xdr:rowOff>
    </xdr:to>
    <xdr:graphicFrame macro="">
      <xdr:nvGraphicFramePr>
        <xdr:cNvPr id="28" name="Diagram 3">
          <a:extLst>
            <a:ext uri="{FF2B5EF4-FFF2-40B4-BE49-F238E27FC236}">
              <a16:creationId xmlns:a16="http://schemas.microsoft.com/office/drawing/2014/main" id="{599A7EAC-1149-49DD-B911-42842A318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97</xdr:row>
      <xdr:rowOff>16043</xdr:rowOff>
    </xdr:from>
    <xdr:to>
      <xdr:col>14</xdr:col>
      <xdr:colOff>749968</xdr:colOff>
      <xdr:row>128</xdr:row>
      <xdr:rowOff>60159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DFEEB1BB-B415-407D-A339-353D196F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64</xdr:row>
      <xdr:rowOff>160420</xdr:rowOff>
    </xdr:from>
    <xdr:to>
      <xdr:col>14</xdr:col>
      <xdr:colOff>653716</xdr:colOff>
      <xdr:row>95</xdr:row>
      <xdr:rowOff>200525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4C8F2F6A-FB20-4E34-AD69-867186A38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577516</xdr:colOff>
      <xdr:row>62</xdr:row>
      <xdr:rowOff>184484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595F3611-A98F-49E3-836F-A245CE5DF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295</xdr:row>
      <xdr:rowOff>16041</xdr:rowOff>
    </xdr:from>
    <xdr:to>
      <xdr:col>14</xdr:col>
      <xdr:colOff>160421</xdr:colOff>
      <xdr:row>326</xdr:row>
      <xdr:rowOff>52137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354141B9-4378-4A8D-9114-9B4E3768C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64168</xdr:colOff>
      <xdr:row>327</xdr:row>
      <xdr:rowOff>160421</xdr:rowOff>
    </xdr:from>
    <xdr:to>
      <xdr:col>14</xdr:col>
      <xdr:colOff>224589</xdr:colOff>
      <xdr:row>359</xdr:row>
      <xdr:rowOff>4011</xdr:rowOff>
    </xdr:to>
    <xdr:graphicFrame macro="">
      <xdr:nvGraphicFramePr>
        <xdr:cNvPr id="14" name="Diagram 3">
          <a:extLst>
            <a:ext uri="{FF2B5EF4-FFF2-40B4-BE49-F238E27FC236}">
              <a16:creationId xmlns:a16="http://schemas.microsoft.com/office/drawing/2014/main" id="{01815DFA-C466-4008-95BA-794E7CF6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994"/>
  <sheetViews>
    <sheetView workbookViewId="0">
      <pane xSplit="3" ySplit="1" topLeftCell="AB2965" activePane="bottomRight" state="frozen"/>
      <selection pane="topRight" activeCell="D1" sqref="D1"/>
      <selection pane="bottomLeft" activeCell="A2" sqref="A2"/>
      <selection pane="bottomRight" sqref="A1:AL2994"/>
    </sheetView>
  </sheetViews>
  <sheetFormatPr baseColWidth="10" defaultColWidth="8.90625" defaultRowHeight="15"/>
  <cols>
    <col min="1" max="34" width="13" customWidth="1"/>
  </cols>
  <sheetData>
    <row r="1" spans="1:38" ht="15.6">
      <c r="A1" s="374" t="s">
        <v>407</v>
      </c>
      <c r="B1" s="374" t="s">
        <v>408</v>
      </c>
      <c r="C1" s="374" t="s">
        <v>9</v>
      </c>
      <c r="D1" s="374" t="s">
        <v>62</v>
      </c>
      <c r="E1" s="374" t="s">
        <v>23</v>
      </c>
      <c r="F1" s="374" t="s">
        <v>440</v>
      </c>
      <c r="G1" s="374" t="s">
        <v>78</v>
      </c>
      <c r="H1" s="374" t="s">
        <v>25</v>
      </c>
      <c r="I1" s="374" t="s">
        <v>26</v>
      </c>
      <c r="J1" s="374" t="s">
        <v>41</v>
      </c>
      <c r="K1" s="374" t="s">
        <v>42</v>
      </c>
      <c r="L1" s="374" t="s">
        <v>27</v>
      </c>
      <c r="M1" s="374" t="s">
        <v>103</v>
      </c>
      <c r="N1" s="374" t="s">
        <v>652</v>
      </c>
      <c r="O1" s="374" t="s">
        <v>677</v>
      </c>
      <c r="P1" s="374" t="s">
        <v>556</v>
      </c>
      <c r="Q1" s="374" t="s">
        <v>63</v>
      </c>
      <c r="R1" s="374" t="s">
        <v>69</v>
      </c>
      <c r="S1" s="374" t="s">
        <v>10</v>
      </c>
      <c r="T1" s="374" t="s">
        <v>11</v>
      </c>
      <c r="U1" s="374" t="s">
        <v>12</v>
      </c>
      <c r="V1" s="374" t="s">
        <v>13</v>
      </c>
      <c r="W1" s="374" t="s">
        <v>14</v>
      </c>
      <c r="X1" s="374" t="s">
        <v>453</v>
      </c>
      <c r="Y1" s="374" t="s">
        <v>15</v>
      </c>
      <c r="Z1" s="374" t="s">
        <v>16</v>
      </c>
      <c r="AA1" s="374" t="s">
        <v>17</v>
      </c>
      <c r="AB1" s="374" t="s">
        <v>18</v>
      </c>
      <c r="AC1" s="374" t="s">
        <v>19</v>
      </c>
      <c r="AD1" s="374" t="s">
        <v>20</v>
      </c>
      <c r="AE1" s="374" t="s">
        <v>21</v>
      </c>
      <c r="AF1" s="374" t="s">
        <v>24</v>
      </c>
      <c r="AG1" s="374" t="s">
        <v>70</v>
      </c>
      <c r="AH1" s="374" t="s">
        <v>549</v>
      </c>
      <c r="AI1" s="374" t="s">
        <v>634</v>
      </c>
      <c r="AJ1" s="374" t="s">
        <v>635</v>
      </c>
      <c r="AK1" s="374" t="s">
        <v>636</v>
      </c>
      <c r="AL1" s="374" t="s">
        <v>542</v>
      </c>
    </row>
    <row r="2" spans="1:38" ht="15.6">
      <c r="A2" s="374">
        <v>1</v>
      </c>
      <c r="B2" s="374">
        <v>1</v>
      </c>
      <c r="C2" s="374">
        <v>1996</v>
      </c>
      <c r="D2" s="374">
        <v>99</v>
      </c>
      <c r="E2" s="374">
        <v>99</v>
      </c>
      <c r="F2" s="374">
        <v>99</v>
      </c>
      <c r="G2" s="374">
        <v>99</v>
      </c>
      <c r="H2" s="374">
        <v>99</v>
      </c>
      <c r="I2" s="374">
        <v>99</v>
      </c>
      <c r="J2" s="374">
        <v>999</v>
      </c>
      <c r="K2" s="374">
        <v>99</v>
      </c>
      <c r="L2" s="374">
        <v>99</v>
      </c>
      <c r="M2" s="374">
        <v>99</v>
      </c>
      <c r="N2" s="374">
        <v>99</v>
      </c>
      <c r="O2" s="374">
        <v>99</v>
      </c>
      <c r="P2" s="374">
        <v>9999</v>
      </c>
      <c r="Q2" s="374">
        <v>505</v>
      </c>
      <c r="R2" s="374">
        <v>9540</v>
      </c>
      <c r="S2" s="374">
        <v>5.1410901467505248</v>
      </c>
      <c r="T2" s="374">
        <v>2.8426624737945487</v>
      </c>
      <c r="U2" s="374">
        <v>4.1380922431865796</v>
      </c>
      <c r="V2" s="374">
        <v>0</v>
      </c>
      <c r="W2" s="374">
        <v>0</v>
      </c>
      <c r="X2" s="374">
        <v>7.337526205450734E-2</v>
      </c>
      <c r="Y2" s="374">
        <v>0</v>
      </c>
      <c r="Z2" s="374">
        <v>1.9939933981704556</v>
      </c>
      <c r="AA2" s="374">
        <v>11.94244029107788</v>
      </c>
      <c r="AB2" s="374">
        <v>1.474022483648902</v>
      </c>
      <c r="AC2" s="374">
        <v>-5.832461369032762</v>
      </c>
      <c r="AD2" s="374">
        <v>6.3328596997890418</v>
      </c>
      <c r="AE2" s="374">
        <v>-16.609816159915439</v>
      </c>
      <c r="AF2" s="374">
        <v>100</v>
      </c>
      <c r="AG2" s="374">
        <v>100</v>
      </c>
      <c r="AH2" s="374">
        <v>0</v>
      </c>
      <c r="AI2" s="374"/>
      <c r="AJ2" s="374"/>
      <c r="AK2" s="374"/>
      <c r="AL2" s="374"/>
    </row>
    <row r="3" spans="1:38" ht="15.6">
      <c r="A3" s="374">
        <v>1</v>
      </c>
      <c r="B3" s="374">
        <v>2</v>
      </c>
      <c r="C3" s="374">
        <v>1997</v>
      </c>
      <c r="D3" s="374">
        <v>99</v>
      </c>
      <c r="E3" s="374">
        <v>99</v>
      </c>
      <c r="F3" s="374">
        <v>99</v>
      </c>
      <c r="G3" s="374">
        <v>99</v>
      </c>
      <c r="H3" s="374">
        <v>99</v>
      </c>
      <c r="I3" s="374">
        <v>99</v>
      </c>
      <c r="J3" s="374">
        <v>999</v>
      </c>
      <c r="K3" s="374">
        <v>99</v>
      </c>
      <c r="L3" s="374">
        <v>99</v>
      </c>
      <c r="M3" s="374">
        <v>99</v>
      </c>
      <c r="N3" s="374">
        <v>99</v>
      </c>
      <c r="O3" s="374">
        <v>99</v>
      </c>
      <c r="P3" s="374">
        <v>9999</v>
      </c>
      <c r="Q3" s="374">
        <v>468</v>
      </c>
      <c r="R3" s="374">
        <v>9161</v>
      </c>
      <c r="S3" s="374">
        <v>4.7844121820761938</v>
      </c>
      <c r="T3" s="374">
        <v>2.7436961030455191</v>
      </c>
      <c r="U3" s="374">
        <v>4.3156533129571004</v>
      </c>
      <c r="V3" s="374">
        <v>0</v>
      </c>
      <c r="W3" s="374">
        <v>0</v>
      </c>
      <c r="X3" s="374">
        <v>6.5495033293308594E-2</v>
      </c>
      <c r="Y3" s="374">
        <v>0</v>
      </c>
      <c r="Z3" s="374">
        <v>2.1243092689964498</v>
      </c>
      <c r="AA3" s="374">
        <v>11.338782706399449</v>
      </c>
      <c r="AB3" s="374">
        <v>1.3563838496848657</v>
      </c>
      <c r="AC3" s="374">
        <v>-11.61457204809353</v>
      </c>
      <c r="AD3" s="374">
        <v>10.684652011893506</v>
      </c>
      <c r="AE3" s="374">
        <v>-9.4625873287775555</v>
      </c>
      <c r="AF3" s="374">
        <v>100</v>
      </c>
      <c r="AG3" s="374">
        <v>100</v>
      </c>
      <c r="AH3" s="374">
        <v>0</v>
      </c>
      <c r="AI3" s="374"/>
      <c r="AJ3" s="374"/>
      <c r="AK3" s="374"/>
      <c r="AL3" s="374"/>
    </row>
    <row r="4" spans="1:38" ht="15.6">
      <c r="A4" s="374">
        <v>1</v>
      </c>
      <c r="B4" s="374">
        <v>3</v>
      </c>
      <c r="C4" s="374">
        <v>1998</v>
      </c>
      <c r="D4" s="374">
        <v>99</v>
      </c>
      <c r="E4" s="374">
        <v>99</v>
      </c>
      <c r="F4" s="374">
        <v>99</v>
      </c>
      <c r="G4" s="374">
        <v>99</v>
      </c>
      <c r="H4" s="374">
        <v>99</v>
      </c>
      <c r="I4" s="374">
        <v>99</v>
      </c>
      <c r="J4" s="374">
        <v>999</v>
      </c>
      <c r="K4" s="374">
        <v>99</v>
      </c>
      <c r="L4" s="374">
        <v>99</v>
      </c>
      <c r="M4" s="374">
        <v>99</v>
      </c>
      <c r="N4" s="374">
        <v>99</v>
      </c>
      <c r="O4" s="374">
        <v>99</v>
      </c>
      <c r="P4" s="374">
        <v>9999</v>
      </c>
      <c r="Q4" s="374">
        <v>479</v>
      </c>
      <c r="R4" s="374">
        <v>9617.25</v>
      </c>
      <c r="S4" s="374">
        <v>4.6096337310561744</v>
      </c>
      <c r="T4" s="374">
        <v>2.8628766019392242</v>
      </c>
      <c r="U4" s="374">
        <v>4.3763029972185503</v>
      </c>
      <c r="V4" s="374">
        <v>0</v>
      </c>
      <c r="W4" s="374">
        <v>0</v>
      </c>
      <c r="X4" s="374">
        <v>1.0397982791338477E-2</v>
      </c>
      <c r="Y4" s="374">
        <v>0</v>
      </c>
      <c r="Z4" s="374">
        <v>1.9899285980750336</v>
      </c>
      <c r="AA4" s="374">
        <v>9.9216182759175897</v>
      </c>
      <c r="AB4" s="374">
        <v>1.4930846968518823</v>
      </c>
      <c r="AC4" s="374">
        <v>-16.512792135451686</v>
      </c>
      <c r="AD4" s="374">
        <v>16.82755064549265</v>
      </c>
      <c r="AE4" s="374">
        <v>3.8210566967792849</v>
      </c>
      <c r="AF4" s="374">
        <v>100</v>
      </c>
      <c r="AG4" s="374">
        <v>100</v>
      </c>
      <c r="AH4" s="374">
        <v>6.2387896748030899E-2</v>
      </c>
      <c r="AI4" s="374"/>
      <c r="AJ4" s="374"/>
      <c r="AK4" s="374"/>
      <c r="AL4" s="374"/>
    </row>
    <row r="5" spans="1:38" ht="15.6">
      <c r="A5" s="374">
        <v>1</v>
      </c>
      <c r="B5" s="374">
        <v>4</v>
      </c>
      <c r="C5" s="374">
        <v>1999</v>
      </c>
      <c r="D5" s="374">
        <v>99</v>
      </c>
      <c r="E5" s="374">
        <v>99</v>
      </c>
      <c r="F5" s="374">
        <v>99</v>
      </c>
      <c r="G5" s="374">
        <v>99</v>
      </c>
      <c r="H5" s="374">
        <v>99</v>
      </c>
      <c r="I5" s="374">
        <v>99</v>
      </c>
      <c r="J5" s="374">
        <v>999</v>
      </c>
      <c r="K5" s="374">
        <v>99</v>
      </c>
      <c r="L5" s="374">
        <v>99</v>
      </c>
      <c r="M5" s="374">
        <v>99</v>
      </c>
      <c r="N5" s="374">
        <v>99</v>
      </c>
      <c r="O5" s="374">
        <v>99</v>
      </c>
      <c r="P5" s="374">
        <v>9999</v>
      </c>
      <c r="Q5" s="374">
        <v>416</v>
      </c>
      <c r="R5" s="374">
        <v>7003</v>
      </c>
      <c r="S5" s="374">
        <v>3.7226902755961726</v>
      </c>
      <c r="T5" s="374">
        <v>3.3260031415107809</v>
      </c>
      <c r="U5" s="374">
        <v>4.70738255033557</v>
      </c>
      <c r="V5" s="374">
        <v>0</v>
      </c>
      <c r="W5" s="374">
        <v>0</v>
      </c>
      <c r="X5" s="374">
        <v>8.5677566757104098E-2</v>
      </c>
      <c r="Y5" s="374">
        <v>0</v>
      </c>
      <c r="Z5" s="374">
        <v>2.3508116949340967</v>
      </c>
      <c r="AA5" s="374">
        <v>1.4428750490395581</v>
      </c>
      <c r="AB5" s="374">
        <v>1.5492179870049239</v>
      </c>
      <c r="AC5" s="374">
        <v>32.828768714563445</v>
      </c>
      <c r="AD5" s="374">
        <v>9.6906773626797147</v>
      </c>
      <c r="AE5" s="374">
        <v>43.899944387910899</v>
      </c>
      <c r="AF5" s="374">
        <v>100</v>
      </c>
      <c r="AG5" s="374">
        <v>100</v>
      </c>
      <c r="AH5" s="374">
        <v>0.38554905040696846</v>
      </c>
      <c r="AI5" s="374"/>
      <c r="AJ5" s="374"/>
      <c r="AK5" s="374"/>
      <c r="AL5" s="374"/>
    </row>
    <row r="6" spans="1:38" ht="15.6">
      <c r="A6" s="374">
        <v>1</v>
      </c>
      <c r="B6" s="374">
        <v>5</v>
      </c>
      <c r="C6" s="374">
        <v>2000</v>
      </c>
      <c r="D6" s="374">
        <v>99</v>
      </c>
      <c r="E6" s="374">
        <v>99</v>
      </c>
      <c r="F6" s="374">
        <v>99</v>
      </c>
      <c r="G6" s="374">
        <v>99</v>
      </c>
      <c r="H6" s="374">
        <v>99</v>
      </c>
      <c r="I6" s="374">
        <v>99</v>
      </c>
      <c r="J6" s="374">
        <v>999</v>
      </c>
      <c r="K6" s="374">
        <v>99</v>
      </c>
      <c r="L6" s="374">
        <v>99</v>
      </c>
      <c r="M6" s="374">
        <v>99</v>
      </c>
      <c r="N6" s="374">
        <v>99</v>
      </c>
      <c r="O6" s="374">
        <v>99</v>
      </c>
      <c r="P6" s="374">
        <v>9999</v>
      </c>
      <c r="Q6" s="374">
        <v>445</v>
      </c>
      <c r="R6" s="374">
        <v>8939</v>
      </c>
      <c r="S6" s="374">
        <v>3.7433717418055719</v>
      </c>
      <c r="T6" s="374">
        <v>3.5263452287727928</v>
      </c>
      <c r="U6" s="374">
        <v>4.7903792370511242</v>
      </c>
      <c r="V6" s="374">
        <v>0</v>
      </c>
      <c r="W6" s="374">
        <v>0</v>
      </c>
      <c r="X6" s="374">
        <v>7.8308535630383744E-2</v>
      </c>
      <c r="Y6" s="374">
        <v>2.2373867322966777E-2</v>
      </c>
      <c r="Z6" s="374">
        <v>2.1079055383022962</v>
      </c>
      <c r="AA6" s="374">
        <v>1.3892856585230984</v>
      </c>
      <c r="AB6" s="374">
        <v>1.5336238065227492</v>
      </c>
      <c r="AC6" s="374">
        <v>24.755909629695488</v>
      </c>
      <c r="AD6" s="374">
        <v>11.272517712138203</v>
      </c>
      <c r="AE6" s="374">
        <v>50.354584659717986</v>
      </c>
      <c r="AF6" s="374">
        <v>100</v>
      </c>
      <c r="AG6" s="374">
        <v>100</v>
      </c>
      <c r="AH6" s="374">
        <v>0.46985121378230221</v>
      </c>
      <c r="AI6" s="374"/>
      <c r="AJ6" s="374"/>
      <c r="AK6" s="374"/>
      <c r="AL6" s="374"/>
    </row>
    <row r="7" spans="1:38" ht="15.6">
      <c r="A7" s="374">
        <v>1</v>
      </c>
      <c r="B7" s="374">
        <v>6</v>
      </c>
      <c r="C7" s="374">
        <v>2001</v>
      </c>
      <c r="D7" s="374">
        <v>99</v>
      </c>
      <c r="E7" s="374">
        <v>99</v>
      </c>
      <c r="F7" s="374">
        <v>99</v>
      </c>
      <c r="G7" s="374">
        <v>99</v>
      </c>
      <c r="H7" s="374">
        <v>99</v>
      </c>
      <c r="I7" s="374">
        <v>99</v>
      </c>
      <c r="J7" s="374">
        <v>999</v>
      </c>
      <c r="K7" s="374">
        <v>99</v>
      </c>
      <c r="L7" s="374">
        <v>99</v>
      </c>
      <c r="M7" s="374">
        <v>99</v>
      </c>
      <c r="N7" s="374">
        <v>99</v>
      </c>
      <c r="O7" s="374">
        <v>99</v>
      </c>
      <c r="P7" s="374">
        <v>9999</v>
      </c>
      <c r="Q7" s="374">
        <v>416</v>
      </c>
      <c r="R7" s="374">
        <v>8856</v>
      </c>
      <c r="S7" s="374">
        <v>3.6339205058717257</v>
      </c>
      <c r="T7" s="374">
        <v>3.3194444444444442</v>
      </c>
      <c r="U7" s="374">
        <v>5.0336043360433687</v>
      </c>
      <c r="V7" s="374">
        <v>0</v>
      </c>
      <c r="W7" s="374">
        <v>0</v>
      </c>
      <c r="X7" s="374">
        <v>0.13550135501355018</v>
      </c>
      <c r="Y7" s="374">
        <v>0</v>
      </c>
      <c r="Z7" s="374">
        <v>2.3078818874485156</v>
      </c>
      <c r="AA7" s="374">
        <v>1.3204479971900489</v>
      </c>
      <c r="AB7" s="374">
        <v>1.5490071588793777</v>
      </c>
      <c r="AC7" s="374">
        <v>23.512002159016113</v>
      </c>
      <c r="AD7" s="374">
        <v>12.753606749399298</v>
      </c>
      <c r="AE7" s="374">
        <v>40.447571543317622</v>
      </c>
      <c r="AF7" s="374">
        <v>100</v>
      </c>
      <c r="AG7" s="374">
        <v>100</v>
      </c>
      <c r="AH7" s="374">
        <v>0.38392050587172549</v>
      </c>
      <c r="AI7" s="374"/>
      <c r="AJ7" s="374"/>
      <c r="AK7" s="374"/>
      <c r="AL7" s="374"/>
    </row>
    <row r="8" spans="1:38" ht="15.6">
      <c r="A8" s="374">
        <v>1</v>
      </c>
      <c r="B8" s="374">
        <v>7</v>
      </c>
      <c r="C8" s="374">
        <v>2002</v>
      </c>
      <c r="D8" s="374">
        <v>99</v>
      </c>
      <c r="E8" s="374">
        <v>99</v>
      </c>
      <c r="F8" s="374">
        <v>99</v>
      </c>
      <c r="G8" s="374">
        <v>99</v>
      </c>
      <c r="H8" s="374">
        <v>99</v>
      </c>
      <c r="I8" s="374">
        <v>99</v>
      </c>
      <c r="J8" s="374">
        <v>999</v>
      </c>
      <c r="K8" s="374">
        <v>99</v>
      </c>
      <c r="L8" s="374">
        <v>99</v>
      </c>
      <c r="M8" s="374">
        <v>99</v>
      </c>
      <c r="N8" s="374">
        <v>99</v>
      </c>
      <c r="O8" s="374">
        <v>99</v>
      </c>
      <c r="P8" s="374">
        <v>9999</v>
      </c>
      <c r="Q8" s="374">
        <v>386</v>
      </c>
      <c r="R8" s="374">
        <v>8734</v>
      </c>
      <c r="S8" s="374">
        <v>3.8743989008472632</v>
      </c>
      <c r="T8" s="374">
        <v>3.268834440119075</v>
      </c>
      <c r="U8" s="374">
        <v>5.4299404625601246</v>
      </c>
      <c r="V8" s="374">
        <v>0</v>
      </c>
      <c r="W8" s="374">
        <v>1.144950767117014E-2</v>
      </c>
      <c r="X8" s="374">
        <v>0.17174261506755212</v>
      </c>
      <c r="Y8" s="374">
        <v>0</v>
      </c>
      <c r="Z8" s="374">
        <v>2.5427042091704295</v>
      </c>
      <c r="AA8" s="374">
        <v>1.4647688988295764</v>
      </c>
      <c r="AB8" s="374">
        <v>1.5192368770676059</v>
      </c>
      <c r="AC8" s="374">
        <v>16.186340317990695</v>
      </c>
      <c r="AD8" s="374">
        <v>9.2038389614214182</v>
      </c>
      <c r="AE8" s="374">
        <v>37.718132190870811</v>
      </c>
      <c r="AF8" s="374">
        <v>100</v>
      </c>
      <c r="AG8" s="374">
        <v>100</v>
      </c>
      <c r="AH8" s="374">
        <v>0.41218227616212505</v>
      </c>
      <c r="AI8" s="374"/>
      <c r="AJ8" s="374"/>
      <c r="AK8" s="374"/>
      <c r="AL8" s="374"/>
    </row>
    <row r="9" spans="1:38" ht="15.6">
      <c r="A9" s="374">
        <v>1</v>
      </c>
      <c r="B9" s="374">
        <v>8</v>
      </c>
      <c r="C9" s="374">
        <v>2003</v>
      </c>
      <c r="D9" s="374">
        <v>99</v>
      </c>
      <c r="E9" s="374">
        <v>99</v>
      </c>
      <c r="F9" s="374">
        <v>99</v>
      </c>
      <c r="G9" s="374">
        <v>99</v>
      </c>
      <c r="H9" s="374">
        <v>99</v>
      </c>
      <c r="I9" s="374">
        <v>99</v>
      </c>
      <c r="J9" s="374">
        <v>999</v>
      </c>
      <c r="K9" s="374">
        <v>99</v>
      </c>
      <c r="L9" s="374">
        <v>99</v>
      </c>
      <c r="M9" s="374">
        <v>99</v>
      </c>
      <c r="N9" s="374">
        <v>99</v>
      </c>
      <c r="O9" s="374">
        <v>99</v>
      </c>
      <c r="P9" s="374">
        <v>9999</v>
      </c>
      <c r="Q9" s="374">
        <v>395</v>
      </c>
      <c r="R9" s="374">
        <v>9056</v>
      </c>
      <c r="S9" s="374">
        <v>3.839553886925795</v>
      </c>
      <c r="T9" s="374">
        <v>3.0548807420494697</v>
      </c>
      <c r="U9" s="374">
        <v>5.3644434628975217</v>
      </c>
      <c r="V9" s="374">
        <v>0</v>
      </c>
      <c r="W9" s="374">
        <v>0</v>
      </c>
      <c r="X9" s="374">
        <v>0.15459363957597172</v>
      </c>
      <c r="Y9" s="374">
        <v>0</v>
      </c>
      <c r="Z9" s="374">
        <v>2.5783772064785961</v>
      </c>
      <c r="AA9" s="374">
        <v>1.4984485423926548</v>
      </c>
      <c r="AB9" s="374">
        <v>1.4730996424033638</v>
      </c>
      <c r="AC9" s="374">
        <v>17.468154180236166</v>
      </c>
      <c r="AD9" s="374">
        <v>8.7912039361492624</v>
      </c>
      <c r="AE9" s="374">
        <v>33.61570386341922</v>
      </c>
      <c r="AF9" s="374">
        <v>100</v>
      </c>
      <c r="AG9" s="374">
        <v>100</v>
      </c>
      <c r="AH9" s="374">
        <v>0.26501766784452296</v>
      </c>
      <c r="AI9" s="374"/>
      <c r="AJ9" s="374"/>
      <c r="AK9" s="374"/>
      <c r="AL9" s="374"/>
    </row>
    <row r="10" spans="1:38" ht="15.6">
      <c r="A10" s="374">
        <v>1</v>
      </c>
      <c r="B10" s="374">
        <v>9</v>
      </c>
      <c r="C10" s="374">
        <v>2004</v>
      </c>
      <c r="D10" s="374">
        <v>99</v>
      </c>
      <c r="E10" s="374">
        <v>99</v>
      </c>
      <c r="F10" s="374">
        <v>99</v>
      </c>
      <c r="G10" s="374">
        <v>99</v>
      </c>
      <c r="H10" s="374">
        <v>99</v>
      </c>
      <c r="I10" s="374">
        <v>99</v>
      </c>
      <c r="J10" s="374">
        <v>999</v>
      </c>
      <c r="K10" s="374">
        <v>99</v>
      </c>
      <c r="L10" s="374">
        <v>99</v>
      </c>
      <c r="M10" s="374">
        <v>99</v>
      </c>
      <c r="N10" s="374">
        <v>99</v>
      </c>
      <c r="O10" s="374">
        <v>99</v>
      </c>
      <c r="P10" s="374">
        <v>9999</v>
      </c>
      <c r="Q10" s="374">
        <v>477</v>
      </c>
      <c r="R10" s="374">
        <v>9833</v>
      </c>
      <c r="S10" s="374">
        <v>3.9835248652496702</v>
      </c>
      <c r="T10" s="374">
        <v>3.014339469134546</v>
      </c>
      <c r="U10" s="374">
        <v>5.6823349944065917</v>
      </c>
      <c r="V10" s="374">
        <v>0</v>
      </c>
      <c r="W10" s="374">
        <v>0</v>
      </c>
      <c r="X10" s="374">
        <v>0.30509508796908374</v>
      </c>
      <c r="Y10" s="374">
        <v>1.0169836265636124E-2</v>
      </c>
      <c r="Z10" s="374">
        <v>2.8390318525711158</v>
      </c>
      <c r="AA10" s="374">
        <v>1.5279134726154171</v>
      </c>
      <c r="AB10" s="374">
        <v>1.4574537650140635</v>
      </c>
      <c r="AC10" s="374">
        <v>21.442624955129684</v>
      </c>
      <c r="AD10" s="374">
        <v>7.8330286381216734</v>
      </c>
      <c r="AE10" s="374">
        <v>35.942888027910698</v>
      </c>
      <c r="AF10" s="374">
        <v>100</v>
      </c>
      <c r="AG10" s="374">
        <v>100</v>
      </c>
      <c r="AH10" s="374">
        <v>0.42713312315671698</v>
      </c>
      <c r="AI10" s="374"/>
      <c r="AJ10" s="374"/>
      <c r="AK10" s="374"/>
      <c r="AL10" s="374"/>
    </row>
    <row r="11" spans="1:38" ht="15.6">
      <c r="A11" s="374">
        <v>1</v>
      </c>
      <c r="B11" s="374">
        <v>10</v>
      </c>
      <c r="C11" s="374">
        <v>2005</v>
      </c>
      <c r="D11" s="374">
        <v>99</v>
      </c>
      <c r="E11" s="374">
        <v>99</v>
      </c>
      <c r="F11" s="374">
        <v>99</v>
      </c>
      <c r="G11" s="374">
        <v>99</v>
      </c>
      <c r="H11" s="374">
        <v>99</v>
      </c>
      <c r="I11" s="374">
        <v>99</v>
      </c>
      <c r="J11" s="374">
        <v>999</v>
      </c>
      <c r="K11" s="374">
        <v>99</v>
      </c>
      <c r="L11" s="374">
        <v>99</v>
      </c>
      <c r="M11" s="374">
        <v>99</v>
      </c>
      <c r="N11" s="374">
        <v>99</v>
      </c>
      <c r="O11" s="374">
        <v>99</v>
      </c>
      <c r="P11" s="374">
        <v>9999</v>
      </c>
      <c r="Q11" s="374">
        <v>440</v>
      </c>
      <c r="R11" s="374">
        <v>9594</v>
      </c>
      <c r="S11" s="374">
        <v>4.0839066082968509</v>
      </c>
      <c r="T11" s="374">
        <v>3.0588909735251191</v>
      </c>
      <c r="U11" s="374">
        <v>5.660715030227232</v>
      </c>
      <c r="V11" s="374">
        <v>0</v>
      </c>
      <c r="W11" s="374">
        <v>0</v>
      </c>
      <c r="X11" s="374">
        <v>0.42735042735042739</v>
      </c>
      <c r="Y11" s="374">
        <v>0</v>
      </c>
      <c r="Z11" s="374">
        <v>2.8046836013531684</v>
      </c>
      <c r="AA11" s="374">
        <v>1.6281175153437577</v>
      </c>
      <c r="AB11" s="374">
        <v>1.5202656650412605</v>
      </c>
      <c r="AC11" s="374">
        <v>17.298773622996581</v>
      </c>
      <c r="AD11" s="374">
        <v>10.344544811091543</v>
      </c>
      <c r="AE11" s="374">
        <v>34.752453037259919</v>
      </c>
      <c r="AF11" s="374">
        <v>100</v>
      </c>
      <c r="AG11" s="374">
        <v>100</v>
      </c>
      <c r="AH11" s="374">
        <v>0.20846362309776953</v>
      </c>
      <c r="AI11" s="374"/>
      <c r="AJ11" s="374"/>
      <c r="AK11" s="374"/>
      <c r="AL11" s="374"/>
    </row>
    <row r="12" spans="1:38" ht="15.6">
      <c r="A12" s="374">
        <v>1</v>
      </c>
      <c r="B12" s="374">
        <v>11</v>
      </c>
      <c r="C12" s="374">
        <v>2006</v>
      </c>
      <c r="D12" s="374">
        <v>99</v>
      </c>
      <c r="E12" s="374">
        <v>99</v>
      </c>
      <c r="F12" s="374">
        <v>99</v>
      </c>
      <c r="G12" s="374">
        <v>99</v>
      </c>
      <c r="H12" s="374">
        <v>99</v>
      </c>
      <c r="I12" s="374">
        <v>99</v>
      </c>
      <c r="J12" s="374">
        <v>999</v>
      </c>
      <c r="K12" s="374">
        <v>99</v>
      </c>
      <c r="L12" s="374">
        <v>99</v>
      </c>
      <c r="M12" s="374">
        <v>99</v>
      </c>
      <c r="N12" s="374">
        <v>99</v>
      </c>
      <c r="O12" s="374">
        <v>99</v>
      </c>
      <c r="P12" s="374">
        <v>9999</v>
      </c>
      <c r="Q12" s="374">
        <v>433</v>
      </c>
      <c r="R12" s="374">
        <v>9405</v>
      </c>
      <c r="S12" s="374">
        <v>4.0478468899521536</v>
      </c>
      <c r="T12" s="374">
        <v>3.1287612971823497</v>
      </c>
      <c r="U12" s="374">
        <v>5.6506326422115984</v>
      </c>
      <c r="V12" s="374">
        <v>0</v>
      </c>
      <c r="W12" s="374">
        <v>0</v>
      </c>
      <c r="X12" s="374">
        <v>0.4891015417331207</v>
      </c>
      <c r="Y12" s="374">
        <v>0</v>
      </c>
      <c r="Z12" s="374">
        <v>2.7915203248706129</v>
      </c>
      <c r="AA12" s="374">
        <v>1.5091593084001924</v>
      </c>
      <c r="AB12" s="374">
        <v>1.5021894377087248</v>
      </c>
      <c r="AC12" s="374">
        <v>22.985087140297516</v>
      </c>
      <c r="AD12" s="374">
        <v>7.5749761710318948</v>
      </c>
      <c r="AE12" s="374">
        <v>30.58436256410544</v>
      </c>
      <c r="AF12" s="374">
        <v>100</v>
      </c>
      <c r="AG12" s="374">
        <v>100</v>
      </c>
      <c r="AH12" s="374">
        <v>8.5061137692716657E-2</v>
      </c>
      <c r="AI12" s="374"/>
      <c r="AJ12" s="374"/>
      <c r="AK12" s="374"/>
      <c r="AL12" s="374"/>
    </row>
    <row r="13" spans="1:38" ht="15.6">
      <c r="A13" s="374">
        <v>1</v>
      </c>
      <c r="B13" s="374">
        <v>12</v>
      </c>
      <c r="C13" s="374">
        <v>2007</v>
      </c>
      <c r="D13" s="374">
        <v>99</v>
      </c>
      <c r="E13" s="374">
        <v>99</v>
      </c>
      <c r="F13" s="374">
        <v>99</v>
      </c>
      <c r="G13" s="374">
        <v>99</v>
      </c>
      <c r="H13" s="374">
        <v>99</v>
      </c>
      <c r="I13" s="374">
        <v>99</v>
      </c>
      <c r="J13" s="374">
        <v>999</v>
      </c>
      <c r="K13" s="374">
        <v>99</v>
      </c>
      <c r="L13" s="374">
        <v>99</v>
      </c>
      <c r="M13" s="374">
        <v>99</v>
      </c>
      <c r="N13" s="374">
        <v>99</v>
      </c>
      <c r="O13" s="374">
        <v>99</v>
      </c>
      <c r="P13" s="374">
        <v>9999</v>
      </c>
      <c r="Q13" s="374">
        <v>429</v>
      </c>
      <c r="R13" s="374">
        <v>9153</v>
      </c>
      <c r="S13" s="374">
        <v>4.3172730252376255</v>
      </c>
      <c r="T13" s="374">
        <v>3.3256855675734727</v>
      </c>
      <c r="U13" s="374">
        <v>6.0909974871626877</v>
      </c>
      <c r="V13" s="374">
        <v>0</v>
      </c>
      <c r="W13" s="374">
        <v>0</v>
      </c>
      <c r="X13" s="374">
        <v>0.49164208456243857</v>
      </c>
      <c r="Y13" s="374">
        <v>1.0925379656943082E-2</v>
      </c>
      <c r="Z13" s="374">
        <v>2.8437813838347488</v>
      </c>
      <c r="AA13" s="374">
        <v>1.5877631844631683</v>
      </c>
      <c r="AB13" s="374">
        <v>1.5548576648785659</v>
      </c>
      <c r="AC13" s="374">
        <v>19.584844435985936</v>
      </c>
      <c r="AD13" s="374">
        <v>10.331534027866669</v>
      </c>
      <c r="AE13" s="374">
        <v>43.883963741533073</v>
      </c>
      <c r="AF13" s="374">
        <v>100</v>
      </c>
      <c r="AG13" s="374">
        <v>100</v>
      </c>
      <c r="AH13" s="374">
        <v>0.31683601005134926</v>
      </c>
      <c r="AI13" s="374"/>
      <c r="AJ13" s="374"/>
      <c r="AK13" s="374"/>
      <c r="AL13" s="374"/>
    </row>
    <row r="14" spans="1:38" ht="15.6">
      <c r="A14" s="374">
        <v>1</v>
      </c>
      <c r="B14" s="374">
        <v>13</v>
      </c>
      <c r="C14" s="374">
        <v>2008</v>
      </c>
      <c r="D14" s="374">
        <v>99</v>
      </c>
      <c r="E14" s="374">
        <v>99</v>
      </c>
      <c r="F14" s="374">
        <v>99</v>
      </c>
      <c r="G14" s="374">
        <v>99</v>
      </c>
      <c r="H14" s="374">
        <v>99</v>
      </c>
      <c r="I14" s="374">
        <v>99</v>
      </c>
      <c r="J14" s="374">
        <v>999</v>
      </c>
      <c r="K14" s="374">
        <v>99</v>
      </c>
      <c r="L14" s="374">
        <v>99</v>
      </c>
      <c r="M14" s="374">
        <v>99</v>
      </c>
      <c r="N14" s="374">
        <v>99</v>
      </c>
      <c r="O14" s="374">
        <v>99</v>
      </c>
      <c r="P14" s="374">
        <v>9999</v>
      </c>
      <c r="Q14" s="374">
        <v>471</v>
      </c>
      <c r="R14" s="374">
        <v>11157</v>
      </c>
      <c r="S14" s="374">
        <v>4.3748319440709889</v>
      </c>
      <c r="T14" s="374">
        <v>3.582414627588062</v>
      </c>
      <c r="U14" s="374">
        <v>5.8527650802186901</v>
      </c>
      <c r="V14" s="374">
        <v>0</v>
      </c>
      <c r="W14" s="374">
        <v>8.9629828807026978E-3</v>
      </c>
      <c r="X14" s="374">
        <v>0.61844581876848614</v>
      </c>
      <c r="Y14" s="374">
        <v>0</v>
      </c>
      <c r="Z14" s="374">
        <v>2.8262985261790381</v>
      </c>
      <c r="AA14" s="374">
        <v>1.5528239564870261</v>
      </c>
      <c r="AB14" s="374">
        <v>1.5339797910262489</v>
      </c>
      <c r="AC14" s="374">
        <v>26.651850247840631</v>
      </c>
      <c r="AD14" s="374">
        <v>20.109221788088071</v>
      </c>
      <c r="AE14" s="374">
        <v>44.466250637399611</v>
      </c>
      <c r="AF14" s="374">
        <v>100</v>
      </c>
      <c r="AG14" s="374">
        <v>100</v>
      </c>
      <c r="AH14" s="374">
        <v>8.0666845926324282E-2</v>
      </c>
      <c r="AI14" s="374"/>
      <c r="AJ14" s="374"/>
      <c r="AK14" s="374"/>
      <c r="AL14" s="374"/>
    </row>
    <row r="15" spans="1:38" ht="15.6">
      <c r="A15" s="374">
        <v>1</v>
      </c>
      <c r="B15" s="374">
        <v>14</v>
      </c>
      <c r="C15" s="374">
        <v>2009</v>
      </c>
      <c r="D15" s="374">
        <v>99</v>
      </c>
      <c r="E15" s="374">
        <v>99</v>
      </c>
      <c r="F15" s="374">
        <v>99</v>
      </c>
      <c r="G15" s="374">
        <v>99</v>
      </c>
      <c r="H15" s="374">
        <v>99</v>
      </c>
      <c r="I15" s="374">
        <v>99</v>
      </c>
      <c r="J15" s="374">
        <v>999</v>
      </c>
      <c r="K15" s="374">
        <v>99</v>
      </c>
      <c r="L15" s="374">
        <v>99</v>
      </c>
      <c r="M15" s="374">
        <v>99</v>
      </c>
      <c r="N15" s="374">
        <v>99</v>
      </c>
      <c r="O15" s="374">
        <v>99</v>
      </c>
      <c r="P15" s="374">
        <v>9999</v>
      </c>
      <c r="Q15" s="374">
        <v>477</v>
      </c>
      <c r="R15" s="374">
        <v>12030</v>
      </c>
      <c r="S15" s="374">
        <v>4.5143807148794677</v>
      </c>
      <c r="T15" s="374">
        <v>3.5993349958437246</v>
      </c>
      <c r="U15" s="374">
        <v>6.1711388196176236</v>
      </c>
      <c r="V15" s="374">
        <v>0</v>
      </c>
      <c r="W15" s="374">
        <v>0</v>
      </c>
      <c r="X15" s="374">
        <v>0.6234413965087281</v>
      </c>
      <c r="Y15" s="374">
        <v>8.3125519534497112E-3</v>
      </c>
      <c r="Z15" s="374">
        <v>2.7738938453944404</v>
      </c>
      <c r="AA15" s="374">
        <v>1.6750333339030223</v>
      </c>
      <c r="AB15" s="374">
        <v>1.5193622792665626</v>
      </c>
      <c r="AC15" s="374">
        <v>24.089289320089023</v>
      </c>
      <c r="AD15" s="374">
        <v>16.783660361627629</v>
      </c>
      <c r="AE15" s="374">
        <v>47.926732451014786</v>
      </c>
      <c r="AF15" s="374">
        <v>100</v>
      </c>
      <c r="AG15" s="374">
        <v>100</v>
      </c>
      <c r="AH15" s="374">
        <v>0.1745635910224439</v>
      </c>
      <c r="AI15" s="374"/>
      <c r="AJ15" s="374"/>
      <c r="AK15" s="374"/>
      <c r="AL15" s="374"/>
    </row>
    <row r="16" spans="1:38" ht="15.6">
      <c r="A16" s="374">
        <v>1</v>
      </c>
      <c r="B16" s="374">
        <v>15</v>
      </c>
      <c r="C16" s="374">
        <v>2010</v>
      </c>
      <c r="D16" s="374">
        <v>99</v>
      </c>
      <c r="E16" s="374">
        <v>99</v>
      </c>
      <c r="F16" s="374">
        <v>99</v>
      </c>
      <c r="G16" s="374">
        <v>99</v>
      </c>
      <c r="H16" s="374">
        <v>99</v>
      </c>
      <c r="I16" s="374">
        <v>99</v>
      </c>
      <c r="J16" s="374">
        <v>999</v>
      </c>
      <c r="K16" s="374">
        <v>99</v>
      </c>
      <c r="L16" s="374">
        <v>99</v>
      </c>
      <c r="M16" s="374">
        <v>99</v>
      </c>
      <c r="N16" s="374">
        <v>99</v>
      </c>
      <c r="O16" s="374">
        <v>99</v>
      </c>
      <c r="P16" s="374">
        <v>9999</v>
      </c>
      <c r="Q16" s="374">
        <v>521</v>
      </c>
      <c r="R16" s="374">
        <v>11123</v>
      </c>
      <c r="S16" s="374">
        <v>4.8165962420210384</v>
      </c>
      <c r="T16" s="374">
        <v>3.5184752315022938</v>
      </c>
      <c r="U16" s="374">
        <v>6.2302256585453648</v>
      </c>
      <c r="V16" s="374">
        <v>0</v>
      </c>
      <c r="W16" s="374">
        <v>1.7980760586172796E-2</v>
      </c>
      <c r="X16" s="374">
        <v>0.8181246066708624</v>
      </c>
      <c r="Y16" s="374">
        <v>2.6971140879259184E-2</v>
      </c>
      <c r="Z16" s="374">
        <v>2.9162849627190006</v>
      </c>
      <c r="AA16" s="374">
        <v>1.1429301555391695</v>
      </c>
      <c r="AB16" s="374">
        <v>1.6014061894737461</v>
      </c>
      <c r="AC16" s="374">
        <v>45.734144501398085</v>
      </c>
      <c r="AD16" s="374">
        <v>14.226055371463262</v>
      </c>
      <c r="AE16" s="374">
        <v>61.77648680421828</v>
      </c>
      <c r="AF16" s="374">
        <v>100</v>
      </c>
      <c r="AG16" s="374">
        <v>100</v>
      </c>
      <c r="AH16" s="374">
        <v>0.23374988762024632</v>
      </c>
      <c r="AI16" s="374"/>
      <c r="AJ16" s="374"/>
      <c r="AK16" s="374"/>
      <c r="AL16" s="374"/>
    </row>
    <row r="17" spans="1:37" ht="15.6">
      <c r="A17" s="374">
        <v>1</v>
      </c>
      <c r="B17" s="374">
        <v>16</v>
      </c>
      <c r="C17" s="374">
        <v>2011</v>
      </c>
      <c r="D17" s="374">
        <v>99</v>
      </c>
      <c r="E17" s="374">
        <v>99</v>
      </c>
      <c r="F17" s="374">
        <v>99</v>
      </c>
      <c r="G17" s="374">
        <v>99</v>
      </c>
      <c r="H17" s="374">
        <v>99</v>
      </c>
      <c r="I17" s="374">
        <v>99</v>
      </c>
      <c r="J17" s="374">
        <v>999</v>
      </c>
      <c r="K17" s="374">
        <v>99</v>
      </c>
      <c r="L17" s="374">
        <v>99</v>
      </c>
      <c r="M17" s="374">
        <v>99</v>
      </c>
      <c r="N17" s="374">
        <v>99</v>
      </c>
      <c r="O17" s="374">
        <v>99</v>
      </c>
      <c r="P17" s="374">
        <v>9999</v>
      </c>
      <c r="Q17" s="374">
        <v>482</v>
      </c>
      <c r="R17" s="374">
        <v>9576</v>
      </c>
      <c r="S17" s="374">
        <v>4.4734753550543029</v>
      </c>
      <c r="T17" s="374">
        <v>3.6724101921470345</v>
      </c>
      <c r="U17" s="374">
        <v>6.4805847953216356</v>
      </c>
      <c r="V17" s="374">
        <v>1.0442773600668335E-2</v>
      </c>
      <c r="W17" s="374">
        <v>0</v>
      </c>
      <c r="X17" s="374">
        <v>0.93984962406015027</v>
      </c>
      <c r="Y17" s="374">
        <v>3.1328320802005004E-2</v>
      </c>
      <c r="Z17" s="374">
        <v>2.9786193123754745</v>
      </c>
      <c r="AA17" s="374">
        <v>1.6361001174811611</v>
      </c>
      <c r="AB17" s="374">
        <v>1.5844821967262364</v>
      </c>
      <c r="AC17" s="374">
        <v>22.650973246262879</v>
      </c>
      <c r="AD17" s="374">
        <v>12.949722104291061</v>
      </c>
      <c r="AE17" s="374">
        <v>42.809607328406678</v>
      </c>
      <c r="AF17" s="374">
        <v>100</v>
      </c>
      <c r="AG17" s="374">
        <v>100</v>
      </c>
      <c r="AH17" s="374">
        <v>0.34461152882205515</v>
      </c>
      <c r="AI17" s="374"/>
      <c r="AJ17" s="374"/>
      <c r="AK17" s="374"/>
    </row>
    <row r="18" spans="1:37" ht="15.6">
      <c r="A18" s="374">
        <v>1</v>
      </c>
      <c r="B18" s="374">
        <v>17</v>
      </c>
      <c r="C18" s="374">
        <v>2012</v>
      </c>
      <c r="D18" s="374">
        <v>99</v>
      </c>
      <c r="E18" s="374">
        <v>99</v>
      </c>
      <c r="F18" s="374">
        <v>99</v>
      </c>
      <c r="G18" s="374">
        <v>99</v>
      </c>
      <c r="H18" s="374">
        <v>99</v>
      </c>
      <c r="I18" s="374">
        <v>99</v>
      </c>
      <c r="J18" s="374">
        <v>999</v>
      </c>
      <c r="K18" s="374">
        <v>99</v>
      </c>
      <c r="L18" s="374">
        <v>99</v>
      </c>
      <c r="M18" s="374">
        <v>99</v>
      </c>
      <c r="N18" s="374">
        <v>99</v>
      </c>
      <c r="O18" s="374">
        <v>99</v>
      </c>
      <c r="P18" s="374">
        <v>9999</v>
      </c>
      <c r="Q18" s="374">
        <v>462</v>
      </c>
      <c r="R18" s="374">
        <v>8891</v>
      </c>
      <c r="S18" s="374">
        <v>4.9291418288156557</v>
      </c>
      <c r="T18" s="374">
        <v>3.8233044651895174</v>
      </c>
      <c r="U18" s="374">
        <v>6.9398380384658482</v>
      </c>
      <c r="V18" s="374">
        <v>0</v>
      </c>
      <c r="W18" s="374">
        <v>0</v>
      </c>
      <c r="X18" s="374">
        <v>1.1359802047013829</v>
      </c>
      <c r="Y18" s="374">
        <v>0</v>
      </c>
      <c r="Z18" s="374">
        <v>3.1048959666563127</v>
      </c>
      <c r="AA18" s="374">
        <v>1.562025430426486</v>
      </c>
      <c r="AB18" s="374">
        <v>1.5802818313146438</v>
      </c>
      <c r="AC18" s="374">
        <v>22.219720043666594</v>
      </c>
      <c r="AD18" s="374">
        <v>18.908302345434755</v>
      </c>
      <c r="AE18" s="374">
        <v>37.921895224844</v>
      </c>
      <c r="AF18" s="374">
        <v>100</v>
      </c>
      <c r="AG18" s="374">
        <v>100</v>
      </c>
      <c r="AH18" s="374">
        <v>0.39365650657968743</v>
      </c>
      <c r="AI18" s="374"/>
      <c r="AJ18" s="374"/>
      <c r="AK18" s="374"/>
    </row>
    <row r="19" spans="1:37" ht="15.6">
      <c r="A19" s="374">
        <v>1</v>
      </c>
      <c r="B19" s="374">
        <v>18</v>
      </c>
      <c r="C19" s="374">
        <v>2013</v>
      </c>
      <c r="D19" s="374">
        <v>99</v>
      </c>
      <c r="E19" s="374">
        <v>99</v>
      </c>
      <c r="F19" s="374">
        <v>99</v>
      </c>
      <c r="G19" s="374">
        <v>99</v>
      </c>
      <c r="H19" s="374">
        <v>99</v>
      </c>
      <c r="I19" s="374">
        <v>99</v>
      </c>
      <c r="J19" s="374">
        <v>999</v>
      </c>
      <c r="K19" s="374">
        <v>99</v>
      </c>
      <c r="L19" s="374">
        <v>99</v>
      </c>
      <c r="M19" s="374">
        <v>99</v>
      </c>
      <c r="N19" s="374">
        <v>99</v>
      </c>
      <c r="O19" s="374">
        <v>99</v>
      </c>
      <c r="P19" s="374">
        <v>9999</v>
      </c>
      <c r="Q19" s="374">
        <v>466</v>
      </c>
      <c r="R19" s="374">
        <v>9058</v>
      </c>
      <c r="S19" s="374">
        <v>4.903841907705897</v>
      </c>
      <c r="T19" s="374">
        <v>4.0094943696180172</v>
      </c>
      <c r="U19" s="374">
        <v>7.1008533892691394</v>
      </c>
      <c r="V19" s="374">
        <v>1.1039964672113049E-2</v>
      </c>
      <c r="W19" s="374">
        <v>0</v>
      </c>
      <c r="X19" s="374">
        <v>1.6780746301611835</v>
      </c>
      <c r="Y19" s="374">
        <v>4.4159858688452194E-2</v>
      </c>
      <c r="Z19" s="374">
        <v>3.385751714535151</v>
      </c>
      <c r="AA19" s="374">
        <v>1.592349169577808</v>
      </c>
      <c r="AB19" s="374">
        <v>1.548194750848465</v>
      </c>
      <c r="AC19" s="374">
        <v>22.391298961653963</v>
      </c>
      <c r="AD19" s="374">
        <v>15.31893012954834</v>
      </c>
      <c r="AE19" s="374">
        <v>42.732221385688845</v>
      </c>
      <c r="AF19" s="374">
        <v>100</v>
      </c>
      <c r="AG19" s="374">
        <v>100</v>
      </c>
      <c r="AH19" s="374">
        <v>0.54095826893353938</v>
      </c>
      <c r="AI19" s="374"/>
      <c r="AJ19" s="374"/>
      <c r="AK19" s="374"/>
    </row>
    <row r="20" spans="1:37" ht="15.6">
      <c r="A20" s="374">
        <v>1</v>
      </c>
      <c r="B20" s="374">
        <v>19</v>
      </c>
      <c r="C20" s="374">
        <v>2014</v>
      </c>
      <c r="D20" s="374">
        <v>99</v>
      </c>
      <c r="E20" s="374">
        <v>99</v>
      </c>
      <c r="F20" s="374">
        <v>99</v>
      </c>
      <c r="G20" s="374">
        <v>99</v>
      </c>
      <c r="H20" s="374">
        <v>99</v>
      </c>
      <c r="I20" s="374">
        <v>99</v>
      </c>
      <c r="J20" s="374">
        <v>999</v>
      </c>
      <c r="K20" s="374">
        <v>99</v>
      </c>
      <c r="L20" s="374">
        <v>99</v>
      </c>
      <c r="M20" s="374">
        <v>99</v>
      </c>
      <c r="N20" s="374">
        <v>99</v>
      </c>
      <c r="O20" s="374">
        <v>99</v>
      </c>
      <c r="P20" s="374">
        <v>9999</v>
      </c>
      <c r="Q20" s="374">
        <v>478</v>
      </c>
      <c r="R20" s="374">
        <v>10992</v>
      </c>
      <c r="S20" s="374">
        <v>4.9017467248908284</v>
      </c>
      <c r="T20" s="374">
        <v>3.9320414847161569</v>
      </c>
      <c r="U20" s="374">
        <v>7.4865629548762751</v>
      </c>
      <c r="V20" s="374">
        <v>1.8195050946142648E-2</v>
      </c>
      <c r="W20" s="374">
        <v>1.8195050946142648E-2</v>
      </c>
      <c r="X20" s="374">
        <v>3.0931586608442503</v>
      </c>
      <c r="Y20" s="374">
        <v>0.20014556040756912</v>
      </c>
      <c r="Z20" s="374">
        <v>3.5734669017129299</v>
      </c>
      <c r="AA20" s="374">
        <v>1.5500471439185068</v>
      </c>
      <c r="AB20" s="374">
        <v>1.6280339214882107</v>
      </c>
      <c r="AC20" s="374">
        <v>25.904654269225503</v>
      </c>
      <c r="AD20" s="374">
        <v>19.856564366634263</v>
      </c>
      <c r="AE20" s="374">
        <v>43.284772535613094</v>
      </c>
      <c r="AF20" s="374">
        <v>100</v>
      </c>
      <c r="AG20" s="374">
        <v>100</v>
      </c>
      <c r="AH20" s="374">
        <v>0.74599708879184867</v>
      </c>
      <c r="AI20" s="374"/>
      <c r="AJ20" s="374"/>
      <c r="AK20" s="374"/>
    </row>
    <row r="21" spans="1:37" ht="15.6">
      <c r="A21" s="374">
        <v>1</v>
      </c>
      <c r="B21" s="374">
        <v>20</v>
      </c>
      <c r="C21" s="374">
        <v>2015</v>
      </c>
      <c r="D21" s="374">
        <v>99</v>
      </c>
      <c r="E21" s="374">
        <v>99</v>
      </c>
      <c r="F21" s="374">
        <v>99</v>
      </c>
      <c r="G21" s="374">
        <v>99</v>
      </c>
      <c r="H21" s="374">
        <v>99</v>
      </c>
      <c r="I21" s="374">
        <v>99</v>
      </c>
      <c r="J21" s="374">
        <v>999</v>
      </c>
      <c r="K21" s="374">
        <v>99</v>
      </c>
      <c r="L21" s="374">
        <v>99</v>
      </c>
      <c r="M21" s="374">
        <v>99</v>
      </c>
      <c r="N21" s="374">
        <v>99</v>
      </c>
      <c r="O21" s="374">
        <v>99</v>
      </c>
      <c r="P21" s="374">
        <v>9999</v>
      </c>
      <c r="Q21" s="374">
        <v>533</v>
      </c>
      <c r="R21" s="374">
        <v>15388</v>
      </c>
      <c r="S21" s="374">
        <v>4.9407330387314783</v>
      </c>
      <c r="T21" s="374">
        <v>3.831297114634781</v>
      </c>
      <c r="U21" s="374">
        <v>7.4145827917857936</v>
      </c>
      <c r="V21" s="374">
        <v>1.9495710943592412E-2</v>
      </c>
      <c r="W21" s="374">
        <v>6.498570314530802E-3</v>
      </c>
      <c r="X21" s="374">
        <v>2.1510267741096953</v>
      </c>
      <c r="Y21" s="374">
        <v>0.14296854691967772</v>
      </c>
      <c r="Z21" s="374">
        <v>3.2216914889958206</v>
      </c>
      <c r="AA21" s="374">
        <v>1.4589511218999962</v>
      </c>
      <c r="AB21" s="374">
        <v>1.60472008377881</v>
      </c>
      <c r="AC21" s="374">
        <v>27.608921155613913</v>
      </c>
      <c r="AD21" s="374">
        <v>14.790035652561798</v>
      </c>
      <c r="AE21" s="374">
        <v>34.469457440606966</v>
      </c>
      <c r="AF21" s="374">
        <v>100</v>
      </c>
      <c r="AG21" s="374">
        <v>100</v>
      </c>
      <c r="AH21" s="374">
        <v>0.34442422667013251</v>
      </c>
      <c r="AI21" s="374"/>
      <c r="AJ21" s="374"/>
      <c r="AK21" s="374"/>
    </row>
    <row r="22" spans="1:37" ht="15.6">
      <c r="A22" s="374">
        <v>1</v>
      </c>
      <c r="B22" s="374">
        <v>21</v>
      </c>
      <c r="C22" s="374">
        <v>2016</v>
      </c>
      <c r="D22" s="374">
        <v>99</v>
      </c>
      <c r="E22" s="374">
        <v>99</v>
      </c>
      <c r="F22" s="374">
        <v>99</v>
      </c>
      <c r="G22" s="374">
        <v>99</v>
      </c>
      <c r="H22" s="374">
        <v>99</v>
      </c>
      <c r="I22" s="374">
        <v>99</v>
      </c>
      <c r="J22" s="374">
        <v>999</v>
      </c>
      <c r="K22" s="374">
        <v>99</v>
      </c>
      <c r="L22" s="374">
        <v>99</v>
      </c>
      <c r="M22" s="374">
        <v>99</v>
      </c>
      <c r="N22" s="374">
        <v>99</v>
      </c>
      <c r="O22" s="374">
        <v>99</v>
      </c>
      <c r="P22" s="374">
        <v>9999</v>
      </c>
      <c r="Q22" s="374">
        <v>543</v>
      </c>
      <c r="R22" s="374">
        <v>14749</v>
      </c>
      <c r="S22" s="374">
        <v>5.1492982575089838</v>
      </c>
      <c r="T22" s="374">
        <v>3.9915248491423134</v>
      </c>
      <c r="U22" s="374">
        <v>7.6201301783171491</v>
      </c>
      <c r="V22" s="374">
        <v>2.0340362058444632E-2</v>
      </c>
      <c r="W22" s="374">
        <v>4.0680724116889264E-2</v>
      </c>
      <c r="X22" s="374">
        <v>2.4747440504440976</v>
      </c>
      <c r="Y22" s="374">
        <v>0.12882229303681603</v>
      </c>
      <c r="Z22" s="374">
        <v>3.3340664777298024</v>
      </c>
      <c r="AA22" s="374">
        <v>1.5206055323322123</v>
      </c>
      <c r="AB22" s="374">
        <v>1.6073248455974036</v>
      </c>
      <c r="AC22" s="374">
        <v>26.327128669893103</v>
      </c>
      <c r="AD22" s="374">
        <v>19.071027200732651</v>
      </c>
      <c r="AE22" s="374">
        <v>35.426693535277224</v>
      </c>
      <c r="AF22" s="374">
        <v>100</v>
      </c>
      <c r="AG22" s="374">
        <v>100</v>
      </c>
      <c r="AH22" s="374">
        <v>0.53562953420570913</v>
      </c>
      <c r="AI22" s="374"/>
      <c r="AJ22" s="374"/>
      <c r="AK22" s="374"/>
    </row>
    <row r="23" spans="1:37" ht="15.6">
      <c r="A23" s="374">
        <v>1</v>
      </c>
      <c r="B23" s="374">
        <v>22</v>
      </c>
      <c r="C23" s="374">
        <v>2017</v>
      </c>
      <c r="D23" s="374">
        <v>99</v>
      </c>
      <c r="E23" s="374">
        <v>99</v>
      </c>
      <c r="F23" s="374">
        <v>99</v>
      </c>
      <c r="G23" s="374">
        <v>99</v>
      </c>
      <c r="H23" s="374">
        <v>99</v>
      </c>
      <c r="I23" s="374">
        <v>99</v>
      </c>
      <c r="J23" s="374">
        <v>999</v>
      </c>
      <c r="K23" s="374">
        <v>99</v>
      </c>
      <c r="L23" s="374">
        <v>99</v>
      </c>
      <c r="M23" s="374">
        <v>99</v>
      </c>
      <c r="N23" s="374">
        <v>99</v>
      </c>
      <c r="O23" s="374">
        <v>99</v>
      </c>
      <c r="P23" s="374">
        <v>9999</v>
      </c>
      <c r="Q23" s="374">
        <v>580</v>
      </c>
      <c r="R23" s="374">
        <v>17488</v>
      </c>
      <c r="S23" s="374">
        <v>4.9944533394327539</v>
      </c>
      <c r="T23" s="374">
        <v>4.0308783165599271</v>
      </c>
      <c r="U23" s="374">
        <v>7.5449393870082382</v>
      </c>
      <c r="V23" s="374">
        <v>1.715462031107045E-2</v>
      </c>
      <c r="W23" s="374">
        <v>1.143641354071363E-2</v>
      </c>
      <c r="X23" s="374">
        <v>1.8870082342177488</v>
      </c>
      <c r="Y23" s="374">
        <v>0.10864592863677951</v>
      </c>
      <c r="Z23" s="374">
        <v>3.1203524647962739</v>
      </c>
      <c r="AA23" s="374">
        <v>1.9294578908069888</v>
      </c>
      <c r="AB23" s="374">
        <v>1.5894229121896164</v>
      </c>
      <c r="AC23" s="374">
        <v>20.277190166567625</v>
      </c>
      <c r="AD23" s="374">
        <v>13.224795426530804</v>
      </c>
      <c r="AE23" s="374">
        <v>26.965799078479957</v>
      </c>
      <c r="AF23" s="374">
        <v>100</v>
      </c>
      <c r="AG23" s="374">
        <v>100</v>
      </c>
      <c r="AH23" s="374">
        <v>0.62900274473924944</v>
      </c>
      <c r="AI23" s="374"/>
      <c r="AJ23" s="374"/>
      <c r="AK23" s="374"/>
    </row>
    <row r="24" spans="1:37" ht="15.6">
      <c r="A24" s="374">
        <v>1</v>
      </c>
      <c r="B24" s="374">
        <v>23</v>
      </c>
      <c r="C24" s="374">
        <v>2018</v>
      </c>
      <c r="D24" s="374">
        <v>99</v>
      </c>
      <c r="E24" s="374">
        <v>99</v>
      </c>
      <c r="F24" s="374">
        <v>99</v>
      </c>
      <c r="G24" s="374">
        <v>99</v>
      </c>
      <c r="H24" s="374">
        <v>99</v>
      </c>
      <c r="I24" s="374">
        <v>99</v>
      </c>
      <c r="J24" s="374">
        <v>999</v>
      </c>
      <c r="K24" s="374">
        <v>99</v>
      </c>
      <c r="L24" s="374">
        <v>99</v>
      </c>
      <c r="M24" s="374">
        <v>99</v>
      </c>
      <c r="N24" s="374">
        <v>99</v>
      </c>
      <c r="O24" s="374">
        <v>99</v>
      </c>
      <c r="P24" s="374">
        <v>9999</v>
      </c>
      <c r="Q24" s="374">
        <v>586</v>
      </c>
      <c r="R24" s="374">
        <v>18870</v>
      </c>
      <c r="S24" s="374">
        <v>5.2098569157392687</v>
      </c>
      <c r="T24" s="374">
        <v>4.2295707472178048</v>
      </c>
      <c r="U24" s="374">
        <v>7.8118622151563102</v>
      </c>
      <c r="V24" s="374">
        <v>3.7095919448860634E-2</v>
      </c>
      <c r="W24" s="374">
        <v>2.1197668256491786E-2</v>
      </c>
      <c r="X24" s="374">
        <v>2.4271330153683088</v>
      </c>
      <c r="Y24" s="374">
        <v>0.12718600953895076</v>
      </c>
      <c r="Z24" s="374">
        <v>3.3035976323499994</v>
      </c>
      <c r="AA24" s="374">
        <v>1.4876806711149173</v>
      </c>
      <c r="AB24" s="374">
        <v>1.5326079398010106</v>
      </c>
      <c r="AC24" s="374">
        <v>28.552839644556641</v>
      </c>
      <c r="AD24" s="374">
        <v>17.400749484548879</v>
      </c>
      <c r="AE24" s="374">
        <v>36.695403779769279</v>
      </c>
      <c r="AF24" s="374">
        <v>100</v>
      </c>
      <c r="AG24" s="374">
        <v>100</v>
      </c>
      <c r="AH24" s="374">
        <v>0.76311605723370435</v>
      </c>
      <c r="AI24" s="374"/>
      <c r="AJ24" s="374"/>
      <c r="AK24" s="374"/>
    </row>
    <row r="25" spans="1:37" ht="15.6">
      <c r="A25" s="374">
        <v>1</v>
      </c>
      <c r="B25" s="374">
        <v>24</v>
      </c>
      <c r="C25" s="374">
        <v>2019</v>
      </c>
      <c r="D25" s="374">
        <v>99</v>
      </c>
      <c r="E25" s="374">
        <v>99</v>
      </c>
      <c r="F25" s="374">
        <v>99</v>
      </c>
      <c r="G25" s="374">
        <v>99</v>
      </c>
      <c r="H25" s="374">
        <v>99</v>
      </c>
      <c r="I25" s="374">
        <v>99</v>
      </c>
      <c r="J25" s="374">
        <v>999</v>
      </c>
      <c r="K25" s="374">
        <v>99</v>
      </c>
      <c r="L25" s="374">
        <v>99</v>
      </c>
      <c r="M25" s="374">
        <v>99</v>
      </c>
      <c r="N25" s="374">
        <v>99</v>
      </c>
      <c r="O25" s="374">
        <v>99</v>
      </c>
      <c r="P25" s="374">
        <v>9999</v>
      </c>
      <c r="Q25" s="374">
        <v>574</v>
      </c>
      <c r="R25" s="374">
        <v>18307</v>
      </c>
      <c r="S25" s="374">
        <v>5.079423171464466</v>
      </c>
      <c r="T25" s="374">
        <v>4.3474080952641074</v>
      </c>
      <c r="U25" s="374">
        <v>7.9705364068389244</v>
      </c>
      <c r="V25" s="374">
        <v>1.6387174304910695E-2</v>
      </c>
      <c r="W25" s="374">
        <v>1.6387174304910695E-2</v>
      </c>
      <c r="X25" s="374">
        <v>2.703883760310263</v>
      </c>
      <c r="Y25" s="374">
        <v>0.14202217730922601</v>
      </c>
      <c r="Z25" s="374">
        <v>3.4103861166126603</v>
      </c>
      <c r="AA25" s="374">
        <v>1.434738973560443</v>
      </c>
      <c r="AB25" s="374">
        <v>1.6887690884948612</v>
      </c>
      <c r="AC25" s="374">
        <v>38.484978327646637</v>
      </c>
      <c r="AD25" s="374">
        <v>21.120890071921735</v>
      </c>
      <c r="AE25" s="374">
        <v>36.862134632929006</v>
      </c>
      <c r="AF25" s="374">
        <v>100</v>
      </c>
      <c r="AG25" s="374">
        <v>100</v>
      </c>
      <c r="AH25" s="374">
        <v>0.76473480089583212</v>
      </c>
      <c r="AI25" s="374"/>
      <c r="AJ25" s="374"/>
      <c r="AK25" s="374"/>
    </row>
    <row r="26" spans="1:37" ht="15.6">
      <c r="A26" s="374">
        <v>1</v>
      </c>
      <c r="B26" s="374">
        <v>25</v>
      </c>
      <c r="C26" s="374">
        <v>2020</v>
      </c>
      <c r="D26" s="374">
        <v>99</v>
      </c>
      <c r="E26" s="374">
        <v>99</v>
      </c>
      <c r="F26" s="374">
        <v>99</v>
      </c>
      <c r="G26" s="374">
        <v>99</v>
      </c>
      <c r="H26" s="374">
        <v>99</v>
      </c>
      <c r="I26" s="374">
        <v>99</v>
      </c>
      <c r="J26" s="374">
        <v>999</v>
      </c>
      <c r="K26" s="374">
        <v>99</v>
      </c>
      <c r="L26" s="374">
        <v>99</v>
      </c>
      <c r="M26" s="374">
        <v>99</v>
      </c>
      <c r="N26" s="374">
        <v>99</v>
      </c>
      <c r="O26" s="374">
        <v>99</v>
      </c>
      <c r="P26" s="374">
        <v>9999</v>
      </c>
      <c r="Q26" s="374">
        <v>576</v>
      </c>
      <c r="R26" s="374">
        <v>17902</v>
      </c>
      <c r="S26" s="374">
        <v>5.1764048709641388</v>
      </c>
      <c r="T26" s="374">
        <v>4.5184895542397507</v>
      </c>
      <c r="U26" s="374">
        <v>7.8314389453692446</v>
      </c>
      <c r="V26" s="374">
        <v>5.5859680482627638E-3</v>
      </c>
      <c r="W26" s="374">
        <v>2.7929840241313821E-2</v>
      </c>
      <c r="X26" s="374">
        <v>2.2232152832085794</v>
      </c>
      <c r="Y26" s="374">
        <v>7.8203552675678689E-2</v>
      </c>
      <c r="Z26" s="374">
        <v>3.1920357503870118</v>
      </c>
      <c r="AA26" s="374">
        <v>1.4800447742062388</v>
      </c>
      <c r="AB26" s="374">
        <v>1.8078791411557835</v>
      </c>
      <c r="AC26" s="374">
        <v>31.126131450071028</v>
      </c>
      <c r="AD26" s="374">
        <v>8.7280997629477977</v>
      </c>
      <c r="AE26" s="374">
        <v>31.238529322662423</v>
      </c>
      <c r="AF26" s="374">
        <v>100</v>
      </c>
      <c r="AG26" s="374">
        <v>100</v>
      </c>
      <c r="AH26" s="374">
        <v>0.64797229359848063</v>
      </c>
      <c r="AI26" s="374"/>
      <c r="AJ26" s="374"/>
      <c r="AK26" s="374"/>
    </row>
    <row r="27" spans="1:37" ht="15.6">
      <c r="A27" s="374">
        <v>1</v>
      </c>
      <c r="B27" s="374">
        <v>26</v>
      </c>
      <c r="C27" s="374">
        <v>2021</v>
      </c>
      <c r="D27" s="374">
        <v>99</v>
      </c>
      <c r="E27" s="374">
        <v>99</v>
      </c>
      <c r="F27" s="374">
        <v>99</v>
      </c>
      <c r="G27" s="374">
        <v>99</v>
      </c>
      <c r="H27" s="374">
        <v>99</v>
      </c>
      <c r="I27" s="374">
        <v>99</v>
      </c>
      <c r="J27" s="374">
        <v>999</v>
      </c>
      <c r="K27" s="374">
        <v>99</v>
      </c>
      <c r="L27" s="374">
        <v>99</v>
      </c>
      <c r="M27" s="374">
        <v>99</v>
      </c>
      <c r="N27" s="374">
        <v>99</v>
      </c>
      <c r="O27" s="374">
        <v>99</v>
      </c>
      <c r="P27" s="374">
        <v>9999</v>
      </c>
      <c r="Q27" s="374">
        <v>580</v>
      </c>
      <c r="R27" s="374">
        <v>17680.900000000001</v>
      </c>
      <c r="S27" s="374">
        <v>5.1275500681526403</v>
      </c>
      <c r="T27" s="374">
        <v>4.3610336577889131</v>
      </c>
      <c r="U27" s="374">
        <v>8.1279940500766106</v>
      </c>
      <c r="V27" s="374">
        <v>1.1311641375721824E-2</v>
      </c>
      <c r="W27" s="374">
        <v>1.6967462063582735E-2</v>
      </c>
      <c r="X27" s="374">
        <v>2.8675010887454824</v>
      </c>
      <c r="Y27" s="374">
        <v>6.7869848254330942E-2</v>
      </c>
      <c r="Z27" s="374">
        <v>3.377569493068044</v>
      </c>
      <c r="AA27" s="374">
        <v>1.4617875134551124</v>
      </c>
      <c r="AB27" s="374">
        <v>1.7761414709023797</v>
      </c>
      <c r="AC27" s="374">
        <v>38.786690932874912</v>
      </c>
      <c r="AD27" s="374">
        <v>19.25849013458425</v>
      </c>
      <c r="AE27" s="374">
        <v>37.875502743235486</v>
      </c>
      <c r="AF27" s="374">
        <v>100</v>
      </c>
      <c r="AG27" s="374">
        <v>100</v>
      </c>
      <c r="AH27" s="374">
        <v>0.67304266185544848</v>
      </c>
      <c r="AI27" s="374"/>
      <c r="AJ27" s="374"/>
      <c r="AK27" s="374"/>
    </row>
    <row r="28" spans="1:37" s="458" customFormat="1" ht="15.6">
      <c r="A28" s="374">
        <v>1</v>
      </c>
      <c r="B28" s="374">
        <v>27</v>
      </c>
      <c r="C28" s="374">
        <v>2022</v>
      </c>
      <c r="D28" s="374">
        <v>99</v>
      </c>
      <c r="E28" s="374">
        <v>99</v>
      </c>
      <c r="F28" s="374">
        <v>99</v>
      </c>
      <c r="G28" s="374">
        <v>99</v>
      </c>
      <c r="H28" s="374">
        <v>99</v>
      </c>
      <c r="I28" s="374">
        <v>99</v>
      </c>
      <c r="J28" s="374">
        <v>999</v>
      </c>
      <c r="K28" s="374">
        <v>99</v>
      </c>
      <c r="L28" s="374">
        <v>99</v>
      </c>
      <c r="M28" s="374">
        <v>99</v>
      </c>
      <c r="N28" s="374">
        <v>99</v>
      </c>
      <c r="O28" s="374">
        <v>99</v>
      </c>
      <c r="P28" s="374">
        <v>9999</v>
      </c>
      <c r="Q28" s="374">
        <v>586</v>
      </c>
      <c r="R28" s="374">
        <v>17192</v>
      </c>
      <c r="S28" s="374">
        <v>5.2301651931130788</v>
      </c>
      <c r="T28" s="374">
        <v>4.4275825965565376</v>
      </c>
      <c r="U28" s="374">
        <v>8.0875546765937631</v>
      </c>
      <c r="V28" s="374">
        <v>1.1633317822242899E-2</v>
      </c>
      <c r="W28" s="374">
        <v>2.3266635644485799E-2</v>
      </c>
      <c r="X28" s="374">
        <v>2.448813401582131</v>
      </c>
      <c r="Y28" s="374">
        <v>5.8166589111214487E-2</v>
      </c>
      <c r="Z28" s="374">
        <v>3.2282925213578721</v>
      </c>
      <c r="AA28" s="374">
        <v>1.4630996408414747</v>
      </c>
      <c r="AB28" s="374">
        <v>1.6070430203440236</v>
      </c>
      <c r="AC28" s="374">
        <v>28.648506316254551</v>
      </c>
      <c r="AD28" s="374">
        <v>17.031611228392091</v>
      </c>
      <c r="AE28" s="374">
        <v>40.764127991848753</v>
      </c>
      <c r="AF28" s="374">
        <v>100</v>
      </c>
      <c r="AG28" s="374">
        <v>100</v>
      </c>
      <c r="AH28" s="374">
        <v>0.7270823638901811</v>
      </c>
      <c r="AI28" s="374">
        <v>321</v>
      </c>
      <c r="AJ28" s="374">
        <v>83.825233644859807</v>
      </c>
      <c r="AK28" s="374">
        <v>14.958244642558748</v>
      </c>
    </row>
    <row r="29" spans="1:37" ht="15.6">
      <c r="A29" s="374">
        <v>1</v>
      </c>
      <c r="B29" s="374">
        <v>28</v>
      </c>
      <c r="C29" s="374">
        <v>2023</v>
      </c>
      <c r="D29" s="374">
        <v>99</v>
      </c>
      <c r="E29" s="374">
        <v>99</v>
      </c>
      <c r="F29" s="374">
        <v>99</v>
      </c>
      <c r="G29" s="374">
        <v>99</v>
      </c>
      <c r="H29" s="374">
        <v>99</v>
      </c>
      <c r="I29" s="374">
        <v>99</v>
      </c>
      <c r="J29" s="374">
        <v>999</v>
      </c>
      <c r="K29" s="374">
        <v>99</v>
      </c>
      <c r="L29" s="374">
        <v>99</v>
      </c>
      <c r="M29" s="374">
        <v>99</v>
      </c>
      <c r="N29" s="374">
        <v>99</v>
      </c>
      <c r="O29" s="374">
        <v>99</v>
      </c>
      <c r="P29" s="374">
        <v>9999</v>
      </c>
      <c r="Q29" s="374">
        <v>630</v>
      </c>
      <c r="R29" s="374">
        <v>17529</v>
      </c>
      <c r="S29" s="374">
        <v>5.3232928290261841</v>
      </c>
      <c r="T29" s="374">
        <v>4.4096639853956301</v>
      </c>
      <c r="U29" s="374">
        <v>8.0052085116093341</v>
      </c>
      <c r="V29" s="374">
        <v>0</v>
      </c>
      <c r="W29" s="374">
        <v>7.9867647897769442E-2</v>
      </c>
      <c r="X29" s="374">
        <v>2.2191796451594499</v>
      </c>
      <c r="Y29" s="374">
        <v>3.9933823948884721E-2</v>
      </c>
      <c r="Z29" s="374">
        <v>3.1308632094427846</v>
      </c>
      <c r="AA29" s="374">
        <v>1.4515370710627939</v>
      </c>
      <c r="AB29" s="374">
        <v>1.6081259176149063</v>
      </c>
      <c r="AC29" s="374">
        <v>33.917799966404253</v>
      </c>
      <c r="AD29" s="374">
        <v>20.566444388201951</v>
      </c>
      <c r="AE29" s="374">
        <v>44.559399607933685</v>
      </c>
      <c r="AF29" s="374">
        <v>100</v>
      </c>
      <c r="AG29" s="374">
        <v>100</v>
      </c>
      <c r="AH29" s="374">
        <v>0.8614296308973699</v>
      </c>
      <c r="AI29" s="374">
        <v>2391</v>
      </c>
      <c r="AJ29" s="374">
        <v>84.284734420744186</v>
      </c>
      <c r="AK29" s="374">
        <v>14.212913632358656</v>
      </c>
    </row>
    <row r="30" spans="1:37" ht="15.6">
      <c r="A30" s="374">
        <v>1</v>
      </c>
      <c r="B30" s="374">
        <v>29</v>
      </c>
      <c r="C30" s="374">
        <v>2024</v>
      </c>
      <c r="D30" s="374">
        <v>99</v>
      </c>
      <c r="E30" s="374">
        <v>99</v>
      </c>
      <c r="F30" s="374">
        <v>99</v>
      </c>
      <c r="G30" s="374">
        <v>99</v>
      </c>
      <c r="H30" s="374">
        <v>99</v>
      </c>
      <c r="I30" s="374">
        <v>99</v>
      </c>
      <c r="J30" s="374">
        <v>999</v>
      </c>
      <c r="K30" s="374">
        <v>99</v>
      </c>
      <c r="L30" s="374">
        <v>99</v>
      </c>
      <c r="M30" s="374">
        <v>99</v>
      </c>
      <c r="N30" s="374">
        <v>99</v>
      </c>
      <c r="O30" s="374">
        <v>99</v>
      </c>
      <c r="P30" s="374">
        <v>9999</v>
      </c>
      <c r="Q30" s="374">
        <v>649</v>
      </c>
      <c r="R30" s="374">
        <v>16562</v>
      </c>
      <c r="S30" s="374">
        <v>5.5422654268808085</v>
      </c>
      <c r="T30" s="374">
        <v>4.4792899408283997</v>
      </c>
      <c r="U30" s="374">
        <v>8.25646057239463</v>
      </c>
      <c r="V30" s="374">
        <v>1.2075836251660428E-2</v>
      </c>
      <c r="W30" s="374">
        <v>3.622750875498127E-2</v>
      </c>
      <c r="X30" s="374">
        <v>2.7472527472527464</v>
      </c>
      <c r="Y30" s="374">
        <v>9.0568771887453187E-2</v>
      </c>
      <c r="Z30" s="374">
        <v>3.3024326928102248</v>
      </c>
      <c r="AA30" s="374">
        <v>1.4378169586705785</v>
      </c>
      <c r="AB30" s="374">
        <v>1.4081249485219456</v>
      </c>
      <c r="AC30" s="374">
        <v>45.848497872246945</v>
      </c>
      <c r="AD30" s="374">
        <v>24.214469500956671</v>
      </c>
      <c r="AE30" s="374">
        <v>57.451331673401114</v>
      </c>
      <c r="AF30" s="374">
        <v>100</v>
      </c>
      <c r="AG30" s="374">
        <v>100</v>
      </c>
      <c r="AH30" s="374">
        <v>1.8898683733848567</v>
      </c>
      <c r="AI30" s="374">
        <v>14779</v>
      </c>
      <c r="AJ30" s="374">
        <v>81.787894986128606</v>
      </c>
      <c r="AK30" s="374">
        <v>14.784450054870508</v>
      </c>
    </row>
    <row r="31" spans="1:37" ht="15.6">
      <c r="A31" s="374">
        <v>2</v>
      </c>
      <c r="B31" s="374">
        <v>1</v>
      </c>
      <c r="C31" s="374">
        <v>2024</v>
      </c>
      <c r="D31" s="374">
        <v>1</v>
      </c>
      <c r="E31" s="374">
        <v>99</v>
      </c>
      <c r="F31" s="374">
        <v>99</v>
      </c>
      <c r="G31" s="374">
        <v>99</v>
      </c>
      <c r="H31" s="374">
        <v>99</v>
      </c>
      <c r="I31" s="374">
        <v>99</v>
      </c>
      <c r="J31" s="374">
        <v>999</v>
      </c>
      <c r="K31" s="374">
        <v>99</v>
      </c>
      <c r="L31" s="374">
        <v>99</v>
      </c>
      <c r="M31" s="374">
        <v>99</v>
      </c>
      <c r="N31" s="374">
        <v>99</v>
      </c>
      <c r="O31" s="374">
        <v>99</v>
      </c>
      <c r="P31" s="374">
        <v>9999</v>
      </c>
      <c r="Q31" s="374">
        <v>24</v>
      </c>
      <c r="R31" s="374">
        <v>205</v>
      </c>
      <c r="S31" s="374">
        <v>5.3219512195121954</v>
      </c>
      <c r="T31" s="374">
        <v>4.7121951219512193</v>
      </c>
      <c r="U31" s="374">
        <v>9.3775609756097573</v>
      </c>
      <c r="V31" s="374">
        <v>0</v>
      </c>
      <c r="W31" s="374">
        <v>0</v>
      </c>
      <c r="X31" s="374">
        <v>4.3902439024390247</v>
      </c>
      <c r="Y31" s="374">
        <v>0.48780487804878048</v>
      </c>
      <c r="Z31" s="374">
        <v>3.2196930473964045</v>
      </c>
      <c r="AA31" s="374">
        <v>1.4223841536474204</v>
      </c>
      <c r="AB31" s="374">
        <v>1.2840855381338496</v>
      </c>
      <c r="AC31" s="374">
        <v>29.502899814489322</v>
      </c>
      <c r="AD31" s="374">
        <v>35.72393590347869</v>
      </c>
      <c r="AE31" s="374">
        <v>41.395516808456826</v>
      </c>
      <c r="AF31" s="374">
        <v>1.2377732157951937</v>
      </c>
      <c r="AG31" s="374">
        <v>1.4058437878217247</v>
      </c>
      <c r="AH31" s="374">
        <v>3.4146341463414642</v>
      </c>
      <c r="AI31" s="374">
        <v>41</v>
      </c>
      <c r="AJ31" s="374">
        <v>84.817073170731717</v>
      </c>
      <c r="AK31" s="374">
        <v>16.184952370517603</v>
      </c>
    </row>
    <row r="32" spans="1:37" ht="15.6">
      <c r="A32" s="374">
        <v>2</v>
      </c>
      <c r="B32" s="374">
        <v>2</v>
      </c>
      <c r="C32" s="374">
        <v>2024</v>
      </c>
      <c r="D32" s="374">
        <v>2</v>
      </c>
      <c r="E32" s="374">
        <v>99</v>
      </c>
      <c r="F32" s="374">
        <v>99</v>
      </c>
      <c r="G32" s="374">
        <v>99</v>
      </c>
      <c r="H32" s="374">
        <v>99</v>
      </c>
      <c r="I32" s="374">
        <v>99</v>
      </c>
      <c r="J32" s="374">
        <v>999</v>
      </c>
      <c r="K32" s="374">
        <v>99</v>
      </c>
      <c r="L32" s="374">
        <v>99</v>
      </c>
      <c r="M32" s="374">
        <v>99</v>
      </c>
      <c r="N32" s="374">
        <v>99</v>
      </c>
      <c r="O32" s="374">
        <v>99</v>
      </c>
      <c r="P32" s="374">
        <v>9999</v>
      </c>
      <c r="Q32" s="374">
        <v>46</v>
      </c>
      <c r="R32" s="374">
        <v>1161</v>
      </c>
      <c r="S32" s="374">
        <v>5.7614125753660641</v>
      </c>
      <c r="T32" s="374">
        <v>4.73557278208441</v>
      </c>
      <c r="U32" s="374">
        <v>6.4807924203273002</v>
      </c>
      <c r="V32" s="374">
        <v>8.6132644272179135E-2</v>
      </c>
      <c r="W32" s="374">
        <v>0</v>
      </c>
      <c r="X32" s="374">
        <v>0.17226528854435827</v>
      </c>
      <c r="Y32" s="374">
        <v>0.17226528854435827</v>
      </c>
      <c r="Z32" s="374">
        <v>2.272257444488611</v>
      </c>
      <c r="AA32" s="374">
        <v>1.4083885769255813</v>
      </c>
      <c r="AB32" s="374">
        <v>1.382747406841996</v>
      </c>
      <c r="AC32" s="374">
        <v>17.343209376065722</v>
      </c>
      <c r="AD32" s="374">
        <v>20.697420684218223</v>
      </c>
      <c r="AE32" s="374">
        <v>44.659912711528506</v>
      </c>
      <c r="AF32" s="374">
        <v>7.0100229440888784</v>
      </c>
      <c r="AG32" s="374">
        <v>5.502418762134945</v>
      </c>
      <c r="AH32" s="374">
        <v>1.1197243755383288</v>
      </c>
      <c r="AI32" s="374">
        <v>1050</v>
      </c>
      <c r="AJ32" s="374">
        <v>74.010190476190445</v>
      </c>
      <c r="AK32" s="374">
        <v>15.268158287545303</v>
      </c>
    </row>
    <row r="33" spans="1:37" ht="15.6">
      <c r="A33" s="374">
        <v>2</v>
      </c>
      <c r="B33" s="374">
        <v>3</v>
      </c>
      <c r="C33" s="374">
        <v>2024</v>
      </c>
      <c r="D33" s="374">
        <v>3</v>
      </c>
      <c r="E33" s="374">
        <v>99</v>
      </c>
      <c r="F33" s="374">
        <v>99</v>
      </c>
      <c r="G33" s="374">
        <v>99</v>
      </c>
      <c r="H33" s="374">
        <v>99</v>
      </c>
      <c r="I33" s="374">
        <v>99</v>
      </c>
      <c r="J33" s="374">
        <v>999</v>
      </c>
      <c r="K33" s="374">
        <v>99</v>
      </c>
      <c r="L33" s="374">
        <v>99</v>
      </c>
      <c r="M33" s="374">
        <v>99</v>
      </c>
      <c r="N33" s="374">
        <v>99</v>
      </c>
      <c r="O33" s="374">
        <v>99</v>
      </c>
      <c r="P33" s="374">
        <v>9999</v>
      </c>
      <c r="Q33" s="374">
        <v>74</v>
      </c>
      <c r="R33" s="374">
        <v>2541</v>
      </c>
      <c r="S33" s="374">
        <v>5.6469893742621009</v>
      </c>
      <c r="T33" s="374">
        <v>5.1176702085792991</v>
      </c>
      <c r="U33" s="374">
        <v>6.8070051160960308</v>
      </c>
      <c r="V33" s="374">
        <v>0</v>
      </c>
      <c r="W33" s="374">
        <v>0</v>
      </c>
      <c r="X33" s="374">
        <v>0.47225501770956319</v>
      </c>
      <c r="Y33" s="374">
        <v>0</v>
      </c>
      <c r="Z33" s="374">
        <v>1.9591333759555236</v>
      </c>
      <c r="AA33" s="374">
        <v>1.2696855223806596</v>
      </c>
      <c r="AB33" s="374">
        <v>1.2439252796655855</v>
      </c>
      <c r="AC33" s="374">
        <v>37.038388660405531</v>
      </c>
      <c r="AD33" s="374">
        <v>22.345017318562363</v>
      </c>
      <c r="AE33" s="374">
        <v>41.052869972288597</v>
      </c>
      <c r="AF33" s="374">
        <v>15.342349957734571</v>
      </c>
      <c r="AG33" s="374">
        <v>12.648937609465904</v>
      </c>
      <c r="AH33" s="374">
        <v>0.4329004329004329</v>
      </c>
      <c r="AI33" s="374">
        <v>1834</v>
      </c>
      <c r="AJ33" s="374">
        <v>76.351962922573549</v>
      </c>
      <c r="AK33" s="374">
        <v>15.451318926111355</v>
      </c>
    </row>
    <row r="34" spans="1:37" ht="15.6">
      <c r="A34" s="374">
        <v>2</v>
      </c>
      <c r="B34" s="374">
        <v>4</v>
      </c>
      <c r="C34" s="374">
        <v>2024</v>
      </c>
      <c r="D34" s="374">
        <v>4</v>
      </c>
      <c r="E34" s="374">
        <v>99</v>
      </c>
      <c r="F34" s="374">
        <v>99</v>
      </c>
      <c r="G34" s="374">
        <v>99</v>
      </c>
      <c r="H34" s="374">
        <v>99</v>
      </c>
      <c r="I34" s="374">
        <v>99</v>
      </c>
      <c r="J34" s="374">
        <v>999</v>
      </c>
      <c r="K34" s="374">
        <v>99</v>
      </c>
      <c r="L34" s="374">
        <v>99</v>
      </c>
      <c r="M34" s="374">
        <v>99</v>
      </c>
      <c r="N34" s="374">
        <v>99</v>
      </c>
      <c r="O34" s="374">
        <v>99</v>
      </c>
      <c r="P34" s="374">
        <v>9999</v>
      </c>
      <c r="Q34" s="374">
        <v>89</v>
      </c>
      <c r="R34" s="374">
        <v>3145</v>
      </c>
      <c r="S34" s="374">
        <v>5.2864864864864876</v>
      </c>
      <c r="T34" s="374">
        <v>4.574880763116056</v>
      </c>
      <c r="U34" s="374">
        <v>6.6310651828298894</v>
      </c>
      <c r="V34" s="374">
        <v>0</v>
      </c>
      <c r="W34" s="374">
        <v>0</v>
      </c>
      <c r="X34" s="374">
        <v>9.5389507154213043E-2</v>
      </c>
      <c r="Y34" s="374">
        <v>0</v>
      </c>
      <c r="Z34" s="374">
        <v>1.6781959929232697</v>
      </c>
      <c r="AA34" s="374">
        <v>1.2577108025511872</v>
      </c>
      <c r="AB34" s="374">
        <v>1.2782409888312127</v>
      </c>
      <c r="AC34" s="374">
        <v>41.106765433231161</v>
      </c>
      <c r="AD34" s="374">
        <v>35.743686102905173</v>
      </c>
      <c r="AE34" s="374">
        <v>58.860436591622246</v>
      </c>
      <c r="AF34" s="374">
        <v>18.989252505736019</v>
      </c>
      <c r="AG34" s="374">
        <v>15.250962568604736</v>
      </c>
      <c r="AH34" s="374">
        <v>1.1446740858505564</v>
      </c>
      <c r="AI34" s="374">
        <v>2748</v>
      </c>
      <c r="AJ34" s="374">
        <v>76.276419213973739</v>
      </c>
      <c r="AK34" s="374">
        <v>14.923064052090311</v>
      </c>
    </row>
    <row r="35" spans="1:37" ht="15.6">
      <c r="A35" s="374">
        <v>2</v>
      </c>
      <c r="B35" s="374">
        <v>5</v>
      </c>
      <c r="C35" s="374">
        <v>2024</v>
      </c>
      <c r="D35" s="374">
        <v>5</v>
      </c>
      <c r="E35" s="374">
        <v>99</v>
      </c>
      <c r="F35" s="374">
        <v>99</v>
      </c>
      <c r="G35" s="374">
        <v>99</v>
      </c>
      <c r="H35" s="374">
        <v>99</v>
      </c>
      <c r="I35" s="374">
        <v>99</v>
      </c>
      <c r="J35" s="374">
        <v>999</v>
      </c>
      <c r="K35" s="374">
        <v>99</v>
      </c>
      <c r="L35" s="374">
        <v>99</v>
      </c>
      <c r="M35" s="374">
        <v>99</v>
      </c>
      <c r="N35" s="374">
        <v>99</v>
      </c>
      <c r="O35" s="374">
        <v>99</v>
      </c>
      <c r="P35" s="374">
        <v>9999</v>
      </c>
      <c r="Q35" s="374">
        <v>71</v>
      </c>
      <c r="R35" s="374">
        <v>1553</v>
      </c>
      <c r="S35" s="374">
        <v>5.3863490019317437</v>
      </c>
      <c r="T35" s="374">
        <v>4.4925949774629759</v>
      </c>
      <c r="U35" s="374">
        <v>6.8304571796522922</v>
      </c>
      <c r="V35" s="374">
        <v>0</v>
      </c>
      <c r="W35" s="374">
        <v>0</v>
      </c>
      <c r="X35" s="374">
        <v>0.57952350289761745</v>
      </c>
      <c r="Y35" s="374">
        <v>0</v>
      </c>
      <c r="Z35" s="374">
        <v>2.6103476015718248</v>
      </c>
      <c r="AA35" s="374">
        <v>1.4643632371015303</v>
      </c>
      <c r="AB35" s="374">
        <v>1.3547191234967555</v>
      </c>
      <c r="AC35" s="374">
        <v>58.977870322566162</v>
      </c>
      <c r="AD35" s="374">
        <v>43.347835436061857</v>
      </c>
      <c r="AE35" s="374">
        <v>55.875717879983249</v>
      </c>
      <c r="AF35" s="374">
        <v>9.3768868494143192</v>
      </c>
      <c r="AG35" s="374">
        <v>7.7573705514338975</v>
      </c>
      <c r="AH35" s="374">
        <v>2.4468770122343861</v>
      </c>
      <c r="AI35" s="374">
        <v>1405</v>
      </c>
      <c r="AJ35" s="374">
        <v>77.05202846975088</v>
      </c>
      <c r="AK35" s="374">
        <v>14.447078902864602</v>
      </c>
    </row>
    <row r="36" spans="1:37" ht="15.6">
      <c r="A36" s="374">
        <v>2</v>
      </c>
      <c r="B36" s="374">
        <v>6</v>
      </c>
      <c r="C36" s="374">
        <v>2024</v>
      </c>
      <c r="D36" s="374">
        <v>6</v>
      </c>
      <c r="E36" s="374">
        <v>99</v>
      </c>
      <c r="F36" s="374">
        <v>99</v>
      </c>
      <c r="G36" s="374">
        <v>99</v>
      </c>
      <c r="H36" s="374">
        <v>99</v>
      </c>
      <c r="I36" s="374">
        <v>99</v>
      </c>
      <c r="J36" s="374">
        <v>999</v>
      </c>
      <c r="K36" s="374">
        <v>99</v>
      </c>
      <c r="L36" s="374">
        <v>99</v>
      </c>
      <c r="M36" s="374">
        <v>99</v>
      </c>
      <c r="N36" s="374">
        <v>99</v>
      </c>
      <c r="O36" s="374">
        <v>99</v>
      </c>
      <c r="P36" s="374">
        <v>9999</v>
      </c>
      <c r="Q36" s="374">
        <v>66</v>
      </c>
      <c r="R36" s="374">
        <v>1075</v>
      </c>
      <c r="S36" s="374">
        <v>5.2167441860465118</v>
      </c>
      <c r="T36" s="374">
        <v>4</v>
      </c>
      <c r="U36" s="374">
        <v>7.9773953488371996</v>
      </c>
      <c r="V36" s="374">
        <v>0</v>
      </c>
      <c r="W36" s="374">
        <v>0</v>
      </c>
      <c r="X36" s="374">
        <v>0.372093023255814</v>
      </c>
      <c r="Y36" s="374">
        <v>0</v>
      </c>
      <c r="Z36" s="374">
        <v>2.3924650529832006</v>
      </c>
      <c r="AA36" s="374">
        <v>1.3831203699660544</v>
      </c>
      <c r="AB36" s="374">
        <v>1.4155284985589505</v>
      </c>
      <c r="AC36" s="374">
        <v>54.52156633025001</v>
      </c>
      <c r="AD36" s="374">
        <v>46.102320601195714</v>
      </c>
      <c r="AE36" s="374">
        <v>59.581368952965349</v>
      </c>
      <c r="AF36" s="374">
        <v>6.49076198526748</v>
      </c>
      <c r="AG36" s="374">
        <v>6.2713767016348054</v>
      </c>
      <c r="AH36" s="374">
        <v>0.93023255813953509</v>
      </c>
      <c r="AI36" s="374">
        <v>995</v>
      </c>
      <c r="AJ36" s="374">
        <v>80.735577889447242</v>
      </c>
      <c r="AK36" s="374">
        <v>14.412815580329516</v>
      </c>
    </row>
    <row r="37" spans="1:37" ht="15.6">
      <c r="A37" s="374">
        <v>2</v>
      </c>
      <c r="B37" s="374">
        <v>7</v>
      </c>
      <c r="C37" s="374">
        <v>2024</v>
      </c>
      <c r="D37" s="374">
        <v>7</v>
      </c>
      <c r="E37" s="374">
        <v>99</v>
      </c>
      <c r="F37" s="374">
        <v>99</v>
      </c>
      <c r="G37" s="374">
        <v>99</v>
      </c>
      <c r="H37" s="374">
        <v>99</v>
      </c>
      <c r="I37" s="374">
        <v>99</v>
      </c>
      <c r="J37" s="374">
        <v>999</v>
      </c>
      <c r="K37" s="374">
        <v>99</v>
      </c>
      <c r="L37" s="374">
        <v>99</v>
      </c>
      <c r="M37" s="374">
        <v>99</v>
      </c>
      <c r="N37" s="374">
        <v>99</v>
      </c>
      <c r="O37" s="374">
        <v>99</v>
      </c>
      <c r="P37" s="374">
        <v>9999</v>
      </c>
      <c r="Q37" s="374">
        <v>35</v>
      </c>
      <c r="R37" s="374">
        <v>561</v>
      </c>
      <c r="S37" s="374">
        <v>5.2085561497326198</v>
      </c>
      <c r="T37" s="374">
        <v>3.9269162210338679</v>
      </c>
      <c r="U37" s="374">
        <v>8.1347593582887718</v>
      </c>
      <c r="V37" s="374">
        <v>0</v>
      </c>
      <c r="W37" s="374">
        <v>0</v>
      </c>
      <c r="X37" s="374">
        <v>2.4955436720142599</v>
      </c>
      <c r="Y37" s="374">
        <v>0</v>
      </c>
      <c r="Z37" s="374">
        <v>3.1097661679704105</v>
      </c>
      <c r="AA37" s="374">
        <v>1.6528476644650043</v>
      </c>
      <c r="AB37" s="374">
        <v>1.4552159336876589</v>
      </c>
      <c r="AC37" s="374">
        <v>69.367684437203195</v>
      </c>
      <c r="AD37" s="374">
        <v>51.073591511796565</v>
      </c>
      <c r="AE37" s="374">
        <v>72.520409247681769</v>
      </c>
      <c r="AF37" s="374">
        <v>3.3872720685907498</v>
      </c>
      <c r="AG37" s="374">
        <v>3.3373432740861562</v>
      </c>
      <c r="AH37" s="374">
        <v>4.9910873440285197</v>
      </c>
      <c r="AI37" s="374">
        <v>561</v>
      </c>
      <c r="AJ37" s="374">
        <v>82.254723707664951</v>
      </c>
      <c r="AK37" s="374">
        <v>14.020248590359484</v>
      </c>
    </row>
    <row r="38" spans="1:37" ht="15.6">
      <c r="A38" s="374">
        <v>2</v>
      </c>
      <c r="B38" s="374">
        <v>8</v>
      </c>
      <c r="C38" s="374">
        <v>2024</v>
      </c>
      <c r="D38" s="374">
        <v>8</v>
      </c>
      <c r="E38" s="374">
        <v>99</v>
      </c>
      <c r="F38" s="374">
        <v>99</v>
      </c>
      <c r="G38" s="374">
        <v>99</v>
      </c>
      <c r="H38" s="374">
        <v>99</v>
      </c>
      <c r="I38" s="374">
        <v>99</v>
      </c>
      <c r="J38" s="374">
        <v>999</v>
      </c>
      <c r="K38" s="374">
        <v>99</v>
      </c>
      <c r="L38" s="374">
        <v>99</v>
      </c>
      <c r="M38" s="374">
        <v>99</v>
      </c>
      <c r="N38" s="374">
        <v>99</v>
      </c>
      <c r="O38" s="374">
        <v>99</v>
      </c>
      <c r="P38" s="374">
        <v>9999</v>
      </c>
      <c r="Q38" s="374">
        <v>81</v>
      </c>
      <c r="R38" s="374">
        <v>992</v>
      </c>
      <c r="S38" s="374">
        <v>5.3377016129032251</v>
      </c>
      <c r="T38" s="374">
        <v>3.71875</v>
      </c>
      <c r="U38" s="374">
        <v>9.3493951612903174</v>
      </c>
      <c r="V38" s="374">
        <v>0</v>
      </c>
      <c r="W38" s="374">
        <v>0</v>
      </c>
      <c r="X38" s="374">
        <v>1.411290322580645</v>
      </c>
      <c r="Y38" s="374">
        <v>0</v>
      </c>
      <c r="Z38" s="374">
        <v>2.4273350158829605</v>
      </c>
      <c r="AA38" s="374">
        <v>1.4728284861703398</v>
      </c>
      <c r="AB38" s="374">
        <v>1.2678289998985948</v>
      </c>
      <c r="AC38" s="374">
        <v>62.472444644464943</v>
      </c>
      <c r="AD38" s="374">
        <v>46.991907658888977</v>
      </c>
      <c r="AE38" s="374">
        <v>69.382912107147263</v>
      </c>
      <c r="AF38" s="374">
        <v>5.9896147808235725</v>
      </c>
      <c r="AG38" s="374">
        <v>6.7824796059776116</v>
      </c>
      <c r="AH38" s="374">
        <v>3.0241935483870974</v>
      </c>
      <c r="AI38" s="374">
        <v>976</v>
      </c>
      <c r="AJ38" s="374">
        <v>86.576844262295054</v>
      </c>
      <c r="AK38" s="374">
        <v>14.168857058861621</v>
      </c>
    </row>
    <row r="39" spans="1:37" ht="15.6">
      <c r="A39" s="374">
        <v>2</v>
      </c>
      <c r="B39" s="374">
        <v>9</v>
      </c>
      <c r="C39" s="374">
        <v>2024</v>
      </c>
      <c r="D39" s="374">
        <v>9</v>
      </c>
      <c r="E39" s="374">
        <v>99</v>
      </c>
      <c r="F39" s="374">
        <v>99</v>
      </c>
      <c r="G39" s="374">
        <v>99</v>
      </c>
      <c r="H39" s="374">
        <v>99</v>
      </c>
      <c r="I39" s="374">
        <v>99</v>
      </c>
      <c r="J39" s="374">
        <v>999</v>
      </c>
      <c r="K39" s="374">
        <v>99</v>
      </c>
      <c r="L39" s="374">
        <v>99</v>
      </c>
      <c r="M39" s="374">
        <v>99</v>
      </c>
      <c r="N39" s="374">
        <v>99</v>
      </c>
      <c r="O39" s="374">
        <v>99</v>
      </c>
      <c r="P39" s="374">
        <v>9999</v>
      </c>
      <c r="Q39" s="374">
        <v>131</v>
      </c>
      <c r="R39" s="374">
        <v>1562</v>
      </c>
      <c r="S39" s="374">
        <v>5.7944942381562115</v>
      </c>
      <c r="T39" s="374">
        <v>4.3380281690140849</v>
      </c>
      <c r="U39" s="374">
        <v>10.83335467349551</v>
      </c>
      <c r="V39" s="374">
        <v>6.4020486555697836E-2</v>
      </c>
      <c r="W39" s="374">
        <v>0.19206145966709351</v>
      </c>
      <c r="X39" s="374">
        <v>8.1946222791293248</v>
      </c>
      <c r="Y39" s="374">
        <v>0.32010243277848921</v>
      </c>
      <c r="Z39" s="374">
        <v>3.6991946576145129</v>
      </c>
      <c r="AA39" s="374">
        <v>1.5234052450414539</v>
      </c>
      <c r="AB39" s="374">
        <v>1.4168189303537724</v>
      </c>
      <c r="AC39" s="374">
        <v>52.96941006918059</v>
      </c>
      <c r="AD39" s="374">
        <v>33.824727524356554</v>
      </c>
      <c r="AE39" s="374">
        <v>59.36716298586235</v>
      </c>
      <c r="AF39" s="374">
        <v>9.4312281125467976</v>
      </c>
      <c r="AG39" s="374">
        <v>12.374774669362704</v>
      </c>
      <c r="AH39" s="374">
        <v>2.4327784891165178</v>
      </c>
      <c r="AI39" s="374">
        <v>1499</v>
      </c>
      <c r="AJ39" s="374">
        <v>90.419813208805834</v>
      </c>
      <c r="AK39" s="374">
        <v>14.574704513444496</v>
      </c>
    </row>
    <row r="40" spans="1:37" ht="15.6">
      <c r="A40" s="374">
        <v>2</v>
      </c>
      <c r="B40" s="374">
        <v>10</v>
      </c>
      <c r="C40" s="374">
        <v>2024</v>
      </c>
      <c r="D40" s="374">
        <v>10</v>
      </c>
      <c r="E40" s="374">
        <v>99</v>
      </c>
      <c r="F40" s="374">
        <v>99</v>
      </c>
      <c r="G40" s="374">
        <v>99</v>
      </c>
      <c r="H40" s="374">
        <v>99</v>
      </c>
      <c r="I40" s="374">
        <v>99</v>
      </c>
      <c r="J40" s="374">
        <v>999</v>
      </c>
      <c r="K40" s="374">
        <v>99</v>
      </c>
      <c r="L40" s="374">
        <v>99</v>
      </c>
      <c r="M40" s="374">
        <v>99</v>
      </c>
      <c r="N40" s="374">
        <v>99</v>
      </c>
      <c r="O40" s="374">
        <v>99</v>
      </c>
      <c r="P40" s="374">
        <v>9999</v>
      </c>
      <c r="Q40" s="374">
        <v>267</v>
      </c>
      <c r="R40" s="374">
        <v>2602</v>
      </c>
      <c r="S40" s="374">
        <v>5.8604919292851632</v>
      </c>
      <c r="T40" s="374">
        <v>4.3451191391237529</v>
      </c>
      <c r="U40" s="374">
        <v>10.559531129900062</v>
      </c>
      <c r="V40" s="374">
        <v>0</v>
      </c>
      <c r="W40" s="374">
        <v>0.11529592621060722</v>
      </c>
      <c r="X40" s="374">
        <v>6.6102997694081447</v>
      </c>
      <c r="Y40" s="374">
        <v>0.11529592621060722</v>
      </c>
      <c r="Z40" s="374">
        <v>3.7602316798205262</v>
      </c>
      <c r="AA40" s="374">
        <v>1.5012624165430137</v>
      </c>
      <c r="AB40" s="374">
        <v>1.427209374951284</v>
      </c>
      <c r="AC40" s="374">
        <v>53.675259821370894</v>
      </c>
      <c r="AD40" s="374">
        <v>43.606735949961653</v>
      </c>
      <c r="AE40" s="374">
        <v>68.846974587639906</v>
      </c>
      <c r="AF40" s="374">
        <v>15.710662963410215</v>
      </c>
      <c r="AG40" s="374">
        <v>20.093020874849604</v>
      </c>
      <c r="AH40" s="374">
        <v>1.3451191391237509</v>
      </c>
      <c r="AI40" s="374">
        <v>2544</v>
      </c>
      <c r="AJ40" s="374">
        <v>88.253419811320896</v>
      </c>
      <c r="AK40" s="374">
        <v>14.912575705178355</v>
      </c>
    </row>
    <row r="41" spans="1:37" ht="15.6">
      <c r="A41" s="374">
        <v>2</v>
      </c>
      <c r="B41" s="374">
        <v>11</v>
      </c>
      <c r="C41" s="374">
        <v>2024</v>
      </c>
      <c r="D41" s="374">
        <v>11</v>
      </c>
      <c r="E41" s="374">
        <v>99</v>
      </c>
      <c r="F41" s="374">
        <v>99</v>
      </c>
      <c r="G41" s="374">
        <v>99</v>
      </c>
      <c r="H41" s="374">
        <v>99</v>
      </c>
      <c r="I41" s="374">
        <v>99</v>
      </c>
      <c r="J41" s="374">
        <v>999</v>
      </c>
      <c r="K41" s="374">
        <v>99</v>
      </c>
      <c r="L41" s="374">
        <v>99</v>
      </c>
      <c r="M41" s="374">
        <v>99</v>
      </c>
      <c r="N41" s="374">
        <v>99</v>
      </c>
      <c r="O41" s="374">
        <v>99</v>
      </c>
      <c r="P41" s="374">
        <v>9999</v>
      </c>
      <c r="Q41" s="374">
        <v>123</v>
      </c>
      <c r="R41" s="374">
        <v>953</v>
      </c>
      <c r="S41" s="374">
        <v>5.5498426023085008</v>
      </c>
      <c r="T41" s="374">
        <v>4.3200419727177355</v>
      </c>
      <c r="U41" s="374">
        <v>10.026652675760753</v>
      </c>
      <c r="V41" s="374">
        <v>0</v>
      </c>
      <c r="W41" s="374">
        <v>0</v>
      </c>
      <c r="X41" s="374">
        <v>7.1353620146904513</v>
      </c>
      <c r="Y41" s="374">
        <v>0.10493179433368312</v>
      </c>
      <c r="Z41" s="374">
        <v>3.6576506404798192</v>
      </c>
      <c r="AA41" s="374">
        <v>1.5378684354159931</v>
      </c>
      <c r="AB41" s="374">
        <v>1.4642960262129689</v>
      </c>
      <c r="AC41" s="374">
        <v>62.38344665999405</v>
      </c>
      <c r="AD41" s="374">
        <v>49.531608085687346</v>
      </c>
      <c r="AE41" s="374">
        <v>71.680249705324954</v>
      </c>
      <c r="AF41" s="374">
        <v>5.754135973916191</v>
      </c>
      <c r="AG41" s="374">
        <v>6.9878275749852845</v>
      </c>
      <c r="AH41" s="374">
        <v>5.9811122770199363</v>
      </c>
      <c r="AI41" s="374">
        <v>921</v>
      </c>
      <c r="AJ41" s="374">
        <v>87.756786102062946</v>
      </c>
      <c r="AK41" s="374">
        <v>14.33944498242831</v>
      </c>
    </row>
    <row r="42" spans="1:37" ht="15.6">
      <c r="A42" s="374">
        <v>2</v>
      </c>
      <c r="B42" s="374">
        <v>12</v>
      </c>
      <c r="C42" s="374">
        <v>2024</v>
      </c>
      <c r="D42" s="374">
        <v>12</v>
      </c>
      <c r="E42" s="374">
        <v>99</v>
      </c>
      <c r="F42" s="374">
        <v>99</v>
      </c>
      <c r="G42" s="374">
        <v>99</v>
      </c>
      <c r="H42" s="374">
        <v>99</v>
      </c>
      <c r="I42" s="374">
        <v>99</v>
      </c>
      <c r="J42" s="374">
        <v>999</v>
      </c>
      <c r="K42" s="374">
        <v>99</v>
      </c>
      <c r="L42" s="374">
        <v>99</v>
      </c>
      <c r="M42" s="374">
        <v>99</v>
      </c>
      <c r="N42" s="374">
        <v>99</v>
      </c>
      <c r="O42" s="374">
        <v>99</v>
      </c>
      <c r="P42" s="374">
        <v>9999</v>
      </c>
      <c r="Q42" s="374">
        <v>40</v>
      </c>
      <c r="R42" s="374">
        <v>212</v>
      </c>
      <c r="S42" s="374">
        <v>5.9292452830188687</v>
      </c>
      <c r="T42" s="374">
        <v>4.5377358490566015</v>
      </c>
      <c r="U42" s="374">
        <v>10.240566037735844</v>
      </c>
      <c r="V42" s="374">
        <v>0</v>
      </c>
      <c r="W42" s="374">
        <v>0</v>
      </c>
      <c r="X42" s="374">
        <v>9.4339622641509404</v>
      </c>
      <c r="Y42" s="374">
        <v>1.415094339622641</v>
      </c>
      <c r="Z42" s="374">
        <v>4.8474128151371563</v>
      </c>
      <c r="AA42" s="374">
        <v>1.798766190409631</v>
      </c>
      <c r="AB42" s="374">
        <v>1.8154189095128248</v>
      </c>
      <c r="AC42" s="374">
        <v>40.914607792529779</v>
      </c>
      <c r="AD42" s="374">
        <v>65.58553113865905</v>
      </c>
      <c r="AE42" s="374">
        <v>65.30019067975023</v>
      </c>
      <c r="AF42" s="374">
        <v>1.2800386426760055</v>
      </c>
      <c r="AG42" s="374">
        <v>1.5876440196426149</v>
      </c>
      <c r="AH42" s="374">
        <v>4.7169811320754702</v>
      </c>
      <c r="AI42" s="374">
        <v>205</v>
      </c>
      <c r="AJ42" s="374">
        <v>86.84926829268295</v>
      </c>
      <c r="AK42" s="374">
        <v>15.283777503158246</v>
      </c>
    </row>
    <row r="43" spans="1:37" ht="15.6">
      <c r="A43" s="374">
        <v>2</v>
      </c>
      <c r="B43" s="374">
        <v>13</v>
      </c>
      <c r="C43" s="374">
        <v>2023</v>
      </c>
      <c r="D43" s="374">
        <v>1</v>
      </c>
      <c r="E43" s="374">
        <v>99</v>
      </c>
      <c r="F43" s="374">
        <v>99</v>
      </c>
      <c r="G43" s="374">
        <v>99</v>
      </c>
      <c r="H43" s="374">
        <v>99</v>
      </c>
      <c r="I43" s="374">
        <v>99</v>
      </c>
      <c r="J43" s="374">
        <v>999</v>
      </c>
      <c r="K43" s="374">
        <v>99</v>
      </c>
      <c r="L43" s="374">
        <v>99</v>
      </c>
      <c r="M43" s="374">
        <v>99</v>
      </c>
      <c r="N43" s="374">
        <v>99</v>
      </c>
      <c r="O43" s="374">
        <v>99</v>
      </c>
      <c r="P43" s="374">
        <v>9999</v>
      </c>
      <c r="Q43" s="374">
        <v>26</v>
      </c>
      <c r="R43" s="374">
        <v>202</v>
      </c>
      <c r="S43" s="374">
        <v>5.3019801980198036</v>
      </c>
      <c r="T43" s="374">
        <v>4.6584158415841586</v>
      </c>
      <c r="U43" s="374">
        <v>9.3212871287128678</v>
      </c>
      <c r="V43" s="374">
        <v>0</v>
      </c>
      <c r="W43" s="374">
        <v>0</v>
      </c>
      <c r="X43" s="374">
        <v>4.4554455445544567</v>
      </c>
      <c r="Y43" s="374">
        <v>0</v>
      </c>
      <c r="Z43" s="374">
        <v>3.1193570559186674</v>
      </c>
      <c r="AA43" s="374">
        <v>1.6176305981537114</v>
      </c>
      <c r="AB43" s="374">
        <v>1.5276829881308132</v>
      </c>
      <c r="AC43" s="374">
        <v>58.452860612929307</v>
      </c>
      <c r="AD43" s="374">
        <v>34.403270418127782</v>
      </c>
      <c r="AE43" s="374">
        <v>40.833656706770554</v>
      </c>
      <c r="AF43" s="374">
        <v>1.1523760625249588</v>
      </c>
      <c r="AG43" s="374">
        <v>1.3418299028030272</v>
      </c>
      <c r="AH43" s="374">
        <v>2.9702970297029703</v>
      </c>
      <c r="AI43" s="374">
        <v>0</v>
      </c>
      <c r="AJ43" s="374"/>
      <c r="AK43" s="374"/>
    </row>
    <row r="44" spans="1:37" ht="15.6">
      <c r="A44" s="374">
        <v>2</v>
      </c>
      <c r="B44" s="374">
        <v>14</v>
      </c>
      <c r="C44" s="374">
        <v>2023</v>
      </c>
      <c r="D44" s="374">
        <v>2</v>
      </c>
      <c r="E44" s="374">
        <v>99</v>
      </c>
      <c r="F44" s="374">
        <v>99</v>
      </c>
      <c r="G44" s="374">
        <v>99</v>
      </c>
      <c r="H44" s="374">
        <v>99</v>
      </c>
      <c r="I44" s="374">
        <v>99</v>
      </c>
      <c r="J44" s="374">
        <v>999</v>
      </c>
      <c r="K44" s="374">
        <v>99</v>
      </c>
      <c r="L44" s="374">
        <v>99</v>
      </c>
      <c r="M44" s="374">
        <v>99</v>
      </c>
      <c r="N44" s="374">
        <v>99</v>
      </c>
      <c r="O44" s="374">
        <v>99</v>
      </c>
      <c r="P44" s="374">
        <v>9999</v>
      </c>
      <c r="Q44" s="374">
        <v>46</v>
      </c>
      <c r="R44" s="374">
        <v>1297</v>
      </c>
      <c r="S44" s="374">
        <v>5.441788743253662</v>
      </c>
      <c r="T44" s="374">
        <v>4.7818041634541251</v>
      </c>
      <c r="U44" s="374">
        <v>6.828989976869698</v>
      </c>
      <c r="V44" s="374">
        <v>0</v>
      </c>
      <c r="W44" s="374">
        <v>0</v>
      </c>
      <c r="X44" s="374">
        <v>1.4649190439475712</v>
      </c>
      <c r="Y44" s="374">
        <v>0</v>
      </c>
      <c r="Z44" s="374">
        <v>2.7424656691925642</v>
      </c>
      <c r="AA44" s="374">
        <v>1.3252354790289702</v>
      </c>
      <c r="AB44" s="374">
        <v>1.3418277096398696</v>
      </c>
      <c r="AC44" s="374">
        <v>18.793382510611934</v>
      </c>
      <c r="AD44" s="374">
        <v>19.380534734430395</v>
      </c>
      <c r="AE44" s="374">
        <v>35.814924803409781</v>
      </c>
      <c r="AF44" s="374">
        <v>7.3991670945290657</v>
      </c>
      <c r="AG44" s="374">
        <v>6.3119952281623917</v>
      </c>
      <c r="AH44" s="374">
        <v>1.8504240555127212</v>
      </c>
      <c r="AI44" s="374">
        <v>33</v>
      </c>
      <c r="AJ44" s="374">
        <v>89.209090909090889</v>
      </c>
      <c r="AK44" s="374">
        <v>12.059135636598633</v>
      </c>
    </row>
    <row r="45" spans="1:37" ht="15.6">
      <c r="A45" s="374">
        <v>2</v>
      </c>
      <c r="B45" s="374">
        <v>15</v>
      </c>
      <c r="C45" s="374">
        <v>2023</v>
      </c>
      <c r="D45" s="374">
        <v>3</v>
      </c>
      <c r="E45" s="374">
        <v>99</v>
      </c>
      <c r="F45" s="374">
        <v>99</v>
      </c>
      <c r="G45" s="374">
        <v>99</v>
      </c>
      <c r="H45" s="374">
        <v>99</v>
      </c>
      <c r="I45" s="374">
        <v>99</v>
      </c>
      <c r="J45" s="374">
        <v>999</v>
      </c>
      <c r="K45" s="374">
        <v>99</v>
      </c>
      <c r="L45" s="374">
        <v>99</v>
      </c>
      <c r="M45" s="374">
        <v>99</v>
      </c>
      <c r="N45" s="374">
        <v>99</v>
      </c>
      <c r="O45" s="374">
        <v>99</v>
      </c>
      <c r="P45" s="374">
        <v>9999</v>
      </c>
      <c r="Q45" s="374">
        <v>122</v>
      </c>
      <c r="R45" s="374">
        <v>3695</v>
      </c>
      <c r="S45" s="374">
        <v>5.3312584573748287</v>
      </c>
      <c r="T45" s="374">
        <v>4.759675236806495</v>
      </c>
      <c r="U45" s="374">
        <v>6.5824086603518355</v>
      </c>
      <c r="V45" s="374">
        <v>0</v>
      </c>
      <c r="W45" s="374">
        <v>0</v>
      </c>
      <c r="X45" s="374">
        <v>0.73071718538565633</v>
      </c>
      <c r="Y45" s="374">
        <v>5.4127198917456008E-2</v>
      </c>
      <c r="Z45" s="374">
        <v>2.237274134194378</v>
      </c>
      <c r="AA45" s="374">
        <v>1.3580352408305951</v>
      </c>
      <c r="AB45" s="374">
        <v>1.3695501281543221</v>
      </c>
      <c r="AC45" s="374">
        <v>33.36773865830903</v>
      </c>
      <c r="AD45" s="374">
        <v>22.909804023157495</v>
      </c>
      <c r="AE45" s="374">
        <v>40.367113899994493</v>
      </c>
      <c r="AF45" s="374">
        <v>21.079354213018437</v>
      </c>
      <c r="AG45" s="374">
        <v>17.332830684569153</v>
      </c>
      <c r="AH45" s="374">
        <v>0.10825439783491202</v>
      </c>
      <c r="AI45" s="374">
        <v>12</v>
      </c>
      <c r="AJ45" s="374">
        <v>88.816666666666634</v>
      </c>
      <c r="AK45" s="374">
        <v>14.56886006918578</v>
      </c>
    </row>
    <row r="46" spans="1:37" ht="15.6">
      <c r="A46" s="374">
        <v>2</v>
      </c>
      <c r="B46" s="374">
        <v>16</v>
      </c>
      <c r="C46" s="374">
        <v>2023</v>
      </c>
      <c r="D46" s="374">
        <v>4</v>
      </c>
      <c r="E46" s="374">
        <v>99</v>
      </c>
      <c r="F46" s="374">
        <v>99</v>
      </c>
      <c r="G46" s="374">
        <v>99</v>
      </c>
      <c r="H46" s="374">
        <v>99</v>
      </c>
      <c r="I46" s="374">
        <v>99</v>
      </c>
      <c r="J46" s="374">
        <v>999</v>
      </c>
      <c r="K46" s="374">
        <v>99</v>
      </c>
      <c r="L46" s="374">
        <v>99</v>
      </c>
      <c r="M46" s="374">
        <v>99</v>
      </c>
      <c r="N46" s="374">
        <v>99</v>
      </c>
      <c r="O46" s="374">
        <v>99</v>
      </c>
      <c r="P46" s="374">
        <v>9999</v>
      </c>
      <c r="Q46" s="374">
        <v>78</v>
      </c>
      <c r="R46" s="374">
        <v>2751</v>
      </c>
      <c r="S46" s="374">
        <v>5.3845874227553612</v>
      </c>
      <c r="T46" s="374">
        <v>4.6175936023264246</v>
      </c>
      <c r="U46" s="374">
        <v>6.4471828426026958</v>
      </c>
      <c r="V46" s="374">
        <v>0</v>
      </c>
      <c r="W46" s="374">
        <v>0</v>
      </c>
      <c r="X46" s="374">
        <v>0.21810250817884405</v>
      </c>
      <c r="Y46" s="374">
        <v>3.6350418029807346E-2</v>
      </c>
      <c r="Z46" s="374">
        <v>1.8103237676159056</v>
      </c>
      <c r="AA46" s="374">
        <v>1.2659891968630317</v>
      </c>
      <c r="AB46" s="374">
        <v>1.6742873904909197</v>
      </c>
      <c r="AC46" s="374">
        <v>32.820298967382257</v>
      </c>
      <c r="AD46" s="374">
        <v>34.704205768529469</v>
      </c>
      <c r="AE46" s="374">
        <v>49.468972524874687</v>
      </c>
      <c r="AF46" s="374">
        <v>15.69399281191169</v>
      </c>
      <c r="AG46" s="374">
        <v>12.63952600886668</v>
      </c>
      <c r="AH46" s="374">
        <v>0</v>
      </c>
      <c r="AI46" s="374">
        <v>42</v>
      </c>
      <c r="AJ46" s="374">
        <v>78.130952380952394</v>
      </c>
      <c r="AK46" s="374">
        <v>15.483780257067322</v>
      </c>
    </row>
    <row r="47" spans="1:37" ht="15.6">
      <c r="A47" s="374">
        <v>2</v>
      </c>
      <c r="B47" s="374">
        <v>17</v>
      </c>
      <c r="C47" s="374">
        <v>2023</v>
      </c>
      <c r="D47" s="374">
        <v>5</v>
      </c>
      <c r="E47" s="374">
        <v>99</v>
      </c>
      <c r="F47" s="374">
        <v>99</v>
      </c>
      <c r="G47" s="374">
        <v>99</v>
      </c>
      <c r="H47" s="374">
        <v>99</v>
      </c>
      <c r="I47" s="374">
        <v>99</v>
      </c>
      <c r="J47" s="374">
        <v>999</v>
      </c>
      <c r="K47" s="374">
        <v>99</v>
      </c>
      <c r="L47" s="374">
        <v>99</v>
      </c>
      <c r="M47" s="374">
        <v>99</v>
      </c>
      <c r="N47" s="374">
        <v>99</v>
      </c>
      <c r="O47" s="374">
        <v>99</v>
      </c>
      <c r="P47" s="374">
        <v>9999</v>
      </c>
      <c r="Q47" s="374">
        <v>57</v>
      </c>
      <c r="R47" s="374">
        <v>1454</v>
      </c>
      <c r="S47" s="374">
        <v>5.5006877579092173</v>
      </c>
      <c r="T47" s="374">
        <v>4.5398899587345261</v>
      </c>
      <c r="U47" s="374">
        <v>6.560178817056399</v>
      </c>
      <c r="V47" s="374">
        <v>0</v>
      </c>
      <c r="W47" s="374">
        <v>6.8775790921595595E-2</v>
      </c>
      <c r="X47" s="374">
        <v>0.41265474552957354</v>
      </c>
      <c r="Y47" s="374">
        <v>0</v>
      </c>
      <c r="Z47" s="374">
        <v>2.1670637519523535</v>
      </c>
      <c r="AA47" s="374">
        <v>1.5272624123230969</v>
      </c>
      <c r="AB47" s="374">
        <v>1.4744934509847223</v>
      </c>
      <c r="AC47" s="374">
        <v>23.97808992283996</v>
      </c>
      <c r="AD47" s="374">
        <v>20.698670066636399</v>
      </c>
      <c r="AE47" s="374">
        <v>52.773122894796877</v>
      </c>
      <c r="AF47" s="374">
        <v>8.2948257173826239</v>
      </c>
      <c r="AG47" s="374">
        <v>6.7975168770973955</v>
      </c>
      <c r="AH47" s="374">
        <v>0.75653370013755183</v>
      </c>
      <c r="AI47" s="374">
        <v>468</v>
      </c>
      <c r="AJ47" s="374">
        <v>76.532692307692287</v>
      </c>
      <c r="AK47" s="374">
        <v>14.37052227693477</v>
      </c>
    </row>
    <row r="48" spans="1:37" ht="15.6">
      <c r="A48" s="374">
        <v>2</v>
      </c>
      <c r="B48" s="374">
        <v>18</v>
      </c>
      <c r="C48" s="374">
        <v>2023</v>
      </c>
      <c r="D48" s="374">
        <v>6</v>
      </c>
      <c r="E48" s="374">
        <v>99</v>
      </c>
      <c r="F48" s="374">
        <v>99</v>
      </c>
      <c r="G48" s="374">
        <v>99</v>
      </c>
      <c r="H48" s="374">
        <v>99</v>
      </c>
      <c r="I48" s="374">
        <v>99</v>
      </c>
      <c r="J48" s="374">
        <v>999</v>
      </c>
      <c r="K48" s="374">
        <v>99</v>
      </c>
      <c r="L48" s="374">
        <v>99</v>
      </c>
      <c r="M48" s="374">
        <v>99</v>
      </c>
      <c r="N48" s="374">
        <v>99</v>
      </c>
      <c r="O48" s="374">
        <v>99</v>
      </c>
      <c r="P48" s="374">
        <v>9999</v>
      </c>
      <c r="Q48" s="374">
        <v>88</v>
      </c>
      <c r="R48" s="374">
        <v>1409</v>
      </c>
      <c r="S48" s="374">
        <v>5.1383960255500387</v>
      </c>
      <c r="T48" s="374">
        <v>4.2256919801277508</v>
      </c>
      <c r="U48" s="374">
        <v>7.8409510290986484</v>
      </c>
      <c r="V48" s="374">
        <v>0</v>
      </c>
      <c r="W48" s="374">
        <v>7.0972320794890006E-2</v>
      </c>
      <c r="X48" s="374">
        <v>0.49680624556422998</v>
      </c>
      <c r="Y48" s="374">
        <v>7.0972320794890006E-2</v>
      </c>
      <c r="Z48" s="374">
        <v>2.7342538585448382</v>
      </c>
      <c r="AA48" s="374">
        <v>1.425712570714107</v>
      </c>
      <c r="AB48" s="374">
        <v>1.6331879917971179</v>
      </c>
      <c r="AC48" s="374">
        <v>45.939851414502193</v>
      </c>
      <c r="AD48" s="374">
        <v>44.848937946997559</v>
      </c>
      <c r="AE48" s="374">
        <v>53.584263531155663</v>
      </c>
      <c r="AF48" s="374">
        <v>8.0381082777112258</v>
      </c>
      <c r="AG48" s="374">
        <v>7.8731757306163681</v>
      </c>
      <c r="AH48" s="374">
        <v>0.70972320794890009</v>
      </c>
      <c r="AI48" s="374">
        <v>448</v>
      </c>
      <c r="AJ48" s="374">
        <v>78.847991071428609</v>
      </c>
      <c r="AK48" s="374">
        <v>14.811627947202998</v>
      </c>
    </row>
    <row r="49" spans="1:37" ht="15.6">
      <c r="A49" s="374">
        <v>2</v>
      </c>
      <c r="B49" s="374">
        <v>19</v>
      </c>
      <c r="C49" s="374">
        <v>2023</v>
      </c>
      <c r="D49" s="374">
        <v>7</v>
      </c>
      <c r="E49" s="374">
        <v>99</v>
      </c>
      <c r="F49" s="374">
        <v>99</v>
      </c>
      <c r="G49" s="374">
        <v>99</v>
      </c>
      <c r="H49" s="374">
        <v>99</v>
      </c>
      <c r="I49" s="374">
        <v>99</v>
      </c>
      <c r="J49" s="374">
        <v>999</v>
      </c>
      <c r="K49" s="374">
        <v>99</v>
      </c>
      <c r="L49" s="374">
        <v>99</v>
      </c>
      <c r="M49" s="374">
        <v>99</v>
      </c>
      <c r="N49" s="374">
        <v>99</v>
      </c>
      <c r="O49" s="374">
        <v>99</v>
      </c>
      <c r="P49" s="374">
        <v>9999</v>
      </c>
      <c r="Q49" s="374">
        <v>21</v>
      </c>
      <c r="R49" s="374">
        <v>306</v>
      </c>
      <c r="S49" s="374">
        <v>4.8202614379084956</v>
      </c>
      <c r="T49" s="374">
        <v>4.2189542483660132</v>
      </c>
      <c r="U49" s="374">
        <v>7.7091503267973804</v>
      </c>
      <c r="V49" s="374">
        <v>0</v>
      </c>
      <c r="W49" s="374">
        <v>0</v>
      </c>
      <c r="X49" s="374">
        <v>0</v>
      </c>
      <c r="Y49" s="374">
        <v>0</v>
      </c>
      <c r="Z49" s="374">
        <v>2.069822368594131</v>
      </c>
      <c r="AA49" s="374">
        <v>1.5833223725987673</v>
      </c>
      <c r="AB49" s="374">
        <v>1.5533329813172581</v>
      </c>
      <c r="AC49" s="374">
        <v>69.893088820067561</v>
      </c>
      <c r="AD49" s="374">
        <v>44.904906394612809</v>
      </c>
      <c r="AE49" s="374">
        <v>60.065336427493477</v>
      </c>
      <c r="AF49" s="374">
        <v>1.7456785897655323</v>
      </c>
      <c r="AG49" s="374">
        <v>1.6811178186373887</v>
      </c>
      <c r="AH49" s="374">
        <v>0</v>
      </c>
      <c r="AI49" s="374">
        <v>95</v>
      </c>
      <c r="AJ49" s="374">
        <v>112.44315789473681</v>
      </c>
      <c r="AK49" s="374">
        <v>5.8892463954580228</v>
      </c>
    </row>
    <row r="50" spans="1:37" ht="15.6">
      <c r="A50" s="374">
        <v>2</v>
      </c>
      <c r="B50" s="374">
        <v>20</v>
      </c>
      <c r="C50" s="374">
        <v>2023</v>
      </c>
      <c r="D50" s="374">
        <v>8</v>
      </c>
      <c r="E50" s="374">
        <v>99</v>
      </c>
      <c r="F50" s="374">
        <v>99</v>
      </c>
      <c r="G50" s="374">
        <v>99</v>
      </c>
      <c r="H50" s="374">
        <v>99</v>
      </c>
      <c r="I50" s="374">
        <v>99</v>
      </c>
      <c r="J50" s="374">
        <v>999</v>
      </c>
      <c r="K50" s="374">
        <v>99</v>
      </c>
      <c r="L50" s="374">
        <v>99</v>
      </c>
      <c r="M50" s="374">
        <v>99</v>
      </c>
      <c r="N50" s="374">
        <v>99</v>
      </c>
      <c r="O50" s="374">
        <v>99</v>
      </c>
      <c r="P50" s="374">
        <v>9999</v>
      </c>
      <c r="Q50" s="374">
        <v>82</v>
      </c>
      <c r="R50" s="374">
        <v>1151</v>
      </c>
      <c r="S50" s="374">
        <v>4.7002606429192006</v>
      </c>
      <c r="T50" s="374">
        <v>3.3119026933101643</v>
      </c>
      <c r="U50" s="374">
        <v>9.2212858384013821</v>
      </c>
      <c r="V50" s="374">
        <v>0</v>
      </c>
      <c r="W50" s="374">
        <v>0.17376194613379675</v>
      </c>
      <c r="X50" s="374">
        <v>3.214596003475239</v>
      </c>
      <c r="Y50" s="374">
        <v>0</v>
      </c>
      <c r="Z50" s="374">
        <v>3.0777089452761057</v>
      </c>
      <c r="AA50" s="374">
        <v>1.4564604637165248</v>
      </c>
      <c r="AB50" s="374">
        <v>1.5941429866695045</v>
      </c>
      <c r="AC50" s="374">
        <v>56.722247477425377</v>
      </c>
      <c r="AD50" s="374">
        <v>38.609816793751328</v>
      </c>
      <c r="AE50" s="374">
        <v>43.279706363797942</v>
      </c>
      <c r="AF50" s="374">
        <v>6.5662616235951852</v>
      </c>
      <c r="AG50" s="374">
        <v>7.5637474318235025</v>
      </c>
      <c r="AH50" s="374">
        <v>0.78192875760208513</v>
      </c>
      <c r="AI50">
        <v>150</v>
      </c>
      <c r="AJ50">
        <v>87.97799999999998</v>
      </c>
      <c r="AK50">
        <v>14.467236128761996</v>
      </c>
    </row>
    <row r="51" spans="1:37" ht="15.6">
      <c r="A51" s="374">
        <v>2</v>
      </c>
      <c r="B51" s="374">
        <v>21</v>
      </c>
      <c r="C51" s="374">
        <v>2023</v>
      </c>
      <c r="D51" s="374">
        <v>9</v>
      </c>
      <c r="E51" s="374">
        <v>99</v>
      </c>
      <c r="F51" s="374">
        <v>99</v>
      </c>
      <c r="G51" s="374">
        <v>99</v>
      </c>
      <c r="H51" s="374">
        <v>99</v>
      </c>
      <c r="I51" s="374">
        <v>99</v>
      </c>
      <c r="J51" s="374">
        <v>999</v>
      </c>
      <c r="K51" s="374">
        <v>99</v>
      </c>
      <c r="L51" s="374">
        <v>99</v>
      </c>
      <c r="M51" s="374">
        <v>99</v>
      </c>
      <c r="N51" s="374">
        <v>99</v>
      </c>
      <c r="O51" s="374">
        <v>99</v>
      </c>
      <c r="P51" s="374">
        <v>9999</v>
      </c>
      <c r="Q51" s="374">
        <v>135</v>
      </c>
      <c r="R51" s="374">
        <v>1958</v>
      </c>
      <c r="S51" s="374">
        <v>5.2185903983656781</v>
      </c>
      <c r="T51" s="374">
        <v>3.8866189989785496</v>
      </c>
      <c r="U51" s="374">
        <v>10.323850868232881</v>
      </c>
      <c r="V51" s="374">
        <v>0</v>
      </c>
      <c r="W51" s="374">
        <v>5.1072522982635343E-2</v>
      </c>
      <c r="X51" s="374">
        <v>6.6394279877425921</v>
      </c>
      <c r="Y51" s="374">
        <v>5.1072522982635343E-2</v>
      </c>
      <c r="Z51" s="374">
        <v>3.4681209912038797</v>
      </c>
      <c r="AA51" s="374">
        <v>1.5748994016707181</v>
      </c>
      <c r="AB51" s="374">
        <v>1.6124562085213343</v>
      </c>
      <c r="AC51" s="374">
        <v>45.373791084214915</v>
      </c>
      <c r="AD51" s="374">
        <v>47.833125136873434</v>
      </c>
      <c r="AE51" s="374">
        <v>37.096385720973394</v>
      </c>
      <c r="AF51" s="374">
        <v>11.17006104170232</v>
      </c>
      <c r="AG51" s="374">
        <v>14.405376726459536</v>
      </c>
      <c r="AH51" s="374">
        <v>0.51072522982635349</v>
      </c>
      <c r="AI51">
        <v>396</v>
      </c>
      <c r="AJ51">
        <v>86.294696969696901</v>
      </c>
      <c r="AK51">
        <v>14.281103566448484</v>
      </c>
    </row>
    <row r="52" spans="1:37" ht="15.6">
      <c r="A52" s="374">
        <v>2</v>
      </c>
      <c r="B52" s="374">
        <v>22</v>
      </c>
      <c r="C52" s="374">
        <v>2023</v>
      </c>
      <c r="D52" s="374">
        <v>10</v>
      </c>
      <c r="E52" s="374">
        <v>99</v>
      </c>
      <c r="F52" s="374">
        <v>99</v>
      </c>
      <c r="G52" s="374">
        <v>99</v>
      </c>
      <c r="H52" s="374">
        <v>99</v>
      </c>
      <c r="I52" s="374">
        <v>99</v>
      </c>
      <c r="J52" s="374">
        <v>999</v>
      </c>
      <c r="K52" s="374">
        <v>99</v>
      </c>
      <c r="L52" s="374">
        <v>99</v>
      </c>
      <c r="M52" s="374">
        <v>99</v>
      </c>
      <c r="N52" s="374">
        <v>99</v>
      </c>
      <c r="O52" s="374">
        <v>99</v>
      </c>
      <c r="P52" s="374">
        <v>9999</v>
      </c>
      <c r="Q52" s="374">
        <v>231</v>
      </c>
      <c r="R52" s="374">
        <v>2070</v>
      </c>
      <c r="S52" s="374">
        <v>5.5294685990338177</v>
      </c>
      <c r="T52" s="374">
        <v>4.3826086956521744</v>
      </c>
      <c r="U52" s="374">
        <v>10.240386473429938</v>
      </c>
      <c r="V52" s="374">
        <v>0</v>
      </c>
      <c r="W52" s="374">
        <v>0.24154589371980673</v>
      </c>
      <c r="X52" s="374">
        <v>4.3478260869565215</v>
      </c>
      <c r="Y52" s="374">
        <v>9.661835748792269E-2</v>
      </c>
      <c r="Z52" s="374">
        <v>3.063976741724189</v>
      </c>
      <c r="AA52" s="374">
        <v>1.5900813359105499</v>
      </c>
      <c r="AB52" s="374">
        <v>1.7330230927825587</v>
      </c>
      <c r="AC52" s="374">
        <v>53.534415312556909</v>
      </c>
      <c r="AD52" s="374">
        <v>38.906268022019454</v>
      </c>
      <c r="AE52" s="374">
        <v>38.98293363351879</v>
      </c>
      <c r="AF52" s="374">
        <v>11.809002224884479</v>
      </c>
      <c r="AG52" s="374">
        <v>15.106258190906276</v>
      </c>
      <c r="AH52" s="374">
        <v>2.4637681159420288</v>
      </c>
      <c r="AI52">
        <v>554</v>
      </c>
      <c r="AJ52">
        <v>87.089169675090261</v>
      </c>
      <c r="AK52">
        <v>14.819794597342138</v>
      </c>
    </row>
    <row r="53" spans="1:37" ht="15.6">
      <c r="A53" s="374">
        <v>2</v>
      </c>
      <c r="B53" s="374">
        <v>23</v>
      </c>
      <c r="C53" s="374">
        <v>2023</v>
      </c>
      <c r="D53" s="374">
        <v>11</v>
      </c>
      <c r="E53" s="374">
        <v>99</v>
      </c>
      <c r="F53" s="374">
        <v>99</v>
      </c>
      <c r="G53" s="374">
        <v>99</v>
      </c>
      <c r="H53" s="374">
        <v>99</v>
      </c>
      <c r="I53" s="374">
        <v>99</v>
      </c>
      <c r="J53" s="374">
        <v>999</v>
      </c>
      <c r="K53" s="374">
        <v>99</v>
      </c>
      <c r="L53" s="374">
        <v>99</v>
      </c>
      <c r="M53" s="374">
        <v>99</v>
      </c>
      <c r="N53" s="374">
        <v>99</v>
      </c>
      <c r="O53" s="374">
        <v>99</v>
      </c>
      <c r="P53" s="374">
        <v>9999</v>
      </c>
      <c r="Q53" s="374">
        <v>135</v>
      </c>
      <c r="R53" s="374">
        <v>1001</v>
      </c>
      <c r="S53" s="374">
        <v>5.6393606393606399</v>
      </c>
      <c r="T53" s="374">
        <v>4.5304695304695315</v>
      </c>
      <c r="U53" s="374">
        <v>10.31608391608391</v>
      </c>
      <c r="V53" s="374">
        <v>0</v>
      </c>
      <c r="W53" s="374">
        <v>0.29970029970029977</v>
      </c>
      <c r="X53" s="374">
        <v>5.2947052947052953</v>
      </c>
      <c r="Y53" s="374">
        <v>0</v>
      </c>
      <c r="Z53" s="374">
        <v>3.2187622804942633</v>
      </c>
      <c r="AA53" s="374">
        <v>1.4369218650862088</v>
      </c>
      <c r="AB53" s="374">
        <v>1.616387320956622</v>
      </c>
      <c r="AC53" s="374">
        <v>48.426233666157216</v>
      </c>
      <c r="AD53" s="374">
        <v>44.129665625220944</v>
      </c>
      <c r="AE53" s="374">
        <v>43.119279851311745</v>
      </c>
      <c r="AF53" s="374">
        <v>5.7105368246905135</v>
      </c>
      <c r="AG53" s="374">
        <v>7.3590059526821268</v>
      </c>
      <c r="AH53" s="374">
        <v>2.5974025974025969</v>
      </c>
      <c r="AI53">
        <v>161</v>
      </c>
      <c r="AJ53">
        <v>87.221739130434784</v>
      </c>
      <c r="AK53">
        <v>14.633480542937685</v>
      </c>
    </row>
    <row r="54" spans="1:37" ht="15.6">
      <c r="A54" s="374">
        <v>2</v>
      </c>
      <c r="B54" s="374">
        <v>24</v>
      </c>
      <c r="C54" s="374">
        <v>2023</v>
      </c>
      <c r="D54" s="374">
        <v>12</v>
      </c>
      <c r="E54" s="374">
        <v>99</v>
      </c>
      <c r="F54" s="374">
        <v>99</v>
      </c>
      <c r="G54" s="374">
        <v>99</v>
      </c>
      <c r="H54" s="374">
        <v>99</v>
      </c>
      <c r="I54" s="374">
        <v>99</v>
      </c>
      <c r="J54" s="374">
        <v>999</v>
      </c>
      <c r="K54" s="374">
        <v>99</v>
      </c>
      <c r="L54" s="374">
        <v>99</v>
      </c>
      <c r="M54" s="374">
        <v>99</v>
      </c>
      <c r="N54" s="374">
        <v>99</v>
      </c>
      <c r="O54" s="374">
        <v>99</v>
      </c>
      <c r="P54" s="374">
        <v>9999</v>
      </c>
      <c r="Q54" s="374">
        <v>25</v>
      </c>
      <c r="R54" s="374">
        <v>235</v>
      </c>
      <c r="S54" s="374">
        <v>5.2723404255319153</v>
      </c>
      <c r="T54" s="374">
        <v>4.2085106382978736</v>
      </c>
      <c r="U54" s="374">
        <v>9.4799999999999986</v>
      </c>
      <c r="V54" s="374">
        <v>0</v>
      </c>
      <c r="W54" s="374">
        <v>0.42553191489361714</v>
      </c>
      <c r="X54" s="374">
        <v>2.1276595744680855</v>
      </c>
      <c r="Y54" s="374">
        <v>0</v>
      </c>
      <c r="Z54" s="374">
        <v>2.7930887348688129</v>
      </c>
      <c r="AA54" s="374">
        <v>1.3441286234772611</v>
      </c>
      <c r="AB54" s="374">
        <v>1.5720740856390598</v>
      </c>
      <c r="AC54" s="374">
        <v>43.046581201387312</v>
      </c>
      <c r="AD54" s="374">
        <v>44.83891784416064</v>
      </c>
      <c r="AE54" s="374">
        <v>48.866149028050543</v>
      </c>
      <c r="AF54" s="374">
        <v>1.3406355182839864</v>
      </c>
      <c r="AG54" s="374">
        <v>1.587619447376166</v>
      </c>
      <c r="AH54" s="374">
        <v>0</v>
      </c>
      <c r="AI54">
        <v>32</v>
      </c>
      <c r="AJ54">
        <v>85.96250000000002</v>
      </c>
      <c r="AK54">
        <v>13.997773995165948</v>
      </c>
    </row>
    <row r="55" spans="1:37" ht="15.6">
      <c r="A55" s="374">
        <v>2</v>
      </c>
      <c r="B55" s="374">
        <v>25</v>
      </c>
      <c r="C55" s="374">
        <v>2022</v>
      </c>
      <c r="D55" s="374">
        <v>1</v>
      </c>
      <c r="E55" s="374">
        <v>99</v>
      </c>
      <c r="F55" s="374">
        <v>99</v>
      </c>
      <c r="G55" s="374">
        <v>99</v>
      </c>
      <c r="H55" s="374">
        <v>99</v>
      </c>
      <c r="I55" s="374">
        <v>99</v>
      </c>
      <c r="J55" s="374">
        <v>999</v>
      </c>
      <c r="K55" s="374">
        <v>99</v>
      </c>
      <c r="L55" s="374">
        <v>99</v>
      </c>
      <c r="M55" s="374">
        <v>99</v>
      </c>
      <c r="N55" s="374">
        <v>99</v>
      </c>
      <c r="O55" s="374">
        <v>99</v>
      </c>
      <c r="P55" s="374">
        <v>9999</v>
      </c>
      <c r="Q55" s="374">
        <v>27</v>
      </c>
      <c r="R55" s="374">
        <v>237</v>
      </c>
      <c r="S55" s="374">
        <v>5.1983122362869203</v>
      </c>
      <c r="T55" s="374">
        <v>4.6329113924050622</v>
      </c>
      <c r="U55" s="374">
        <v>9.3347679324894557</v>
      </c>
      <c r="V55" s="374">
        <v>0.42194092827004198</v>
      </c>
      <c r="W55" s="374">
        <v>0.42194092827004198</v>
      </c>
      <c r="X55" s="374">
        <v>6.7510548523206717</v>
      </c>
      <c r="Y55" s="374">
        <v>2.1097046413502101</v>
      </c>
      <c r="Z55" s="374">
        <v>4.1218436906655844</v>
      </c>
      <c r="AA55" s="374">
        <v>1.2387541803708031</v>
      </c>
      <c r="AB55" s="374">
        <v>1.3423691053259184</v>
      </c>
      <c r="AC55" s="374">
        <v>64.971419121219185</v>
      </c>
      <c r="AD55" s="374">
        <v>57.214059650976949</v>
      </c>
      <c r="AE55" s="374">
        <v>58.425196319378415</v>
      </c>
      <c r="AF55" s="374">
        <v>1.3785481619357842</v>
      </c>
      <c r="AG55" s="374">
        <v>1.5911394346022816</v>
      </c>
      <c r="AH55" s="374">
        <v>0</v>
      </c>
      <c r="AI55">
        <v>1</v>
      </c>
      <c r="AJ55">
        <v>100.5</v>
      </c>
      <c r="AK55">
        <v>19.407430558403249</v>
      </c>
    </row>
    <row r="56" spans="1:37" ht="15.6">
      <c r="A56" s="374">
        <v>2</v>
      </c>
      <c r="B56" s="374">
        <v>26</v>
      </c>
      <c r="C56" s="374">
        <v>2022</v>
      </c>
      <c r="D56" s="374">
        <v>2</v>
      </c>
      <c r="E56" s="374">
        <v>99</v>
      </c>
      <c r="F56" s="374">
        <v>99</v>
      </c>
      <c r="G56" s="374">
        <v>99</v>
      </c>
      <c r="H56" s="374">
        <v>99</v>
      </c>
      <c r="I56" s="374">
        <v>99</v>
      </c>
      <c r="J56" s="374">
        <v>999</v>
      </c>
      <c r="K56" s="374">
        <v>99</v>
      </c>
      <c r="L56" s="374">
        <v>99</v>
      </c>
      <c r="M56" s="374">
        <v>99</v>
      </c>
      <c r="N56" s="374">
        <v>99</v>
      </c>
      <c r="O56" s="374">
        <v>99</v>
      </c>
      <c r="P56" s="374">
        <v>9999</v>
      </c>
      <c r="Q56" s="374">
        <v>45</v>
      </c>
      <c r="R56" s="374">
        <v>1296</v>
      </c>
      <c r="S56" s="374">
        <v>5.5030864197530862</v>
      </c>
      <c r="T56" s="374">
        <v>4.9282407407407405</v>
      </c>
      <c r="U56" s="374">
        <v>6.9053240740740689</v>
      </c>
      <c r="V56" s="374">
        <v>0</v>
      </c>
      <c r="W56" s="374">
        <v>0</v>
      </c>
      <c r="X56" s="374">
        <v>0.92592592592592604</v>
      </c>
      <c r="Y56" s="374">
        <v>0</v>
      </c>
      <c r="Z56" s="374">
        <v>2.5687661663137558</v>
      </c>
      <c r="AA56" s="374">
        <v>1.4087435448823451</v>
      </c>
      <c r="AB56" s="374">
        <v>1.1674357216849749</v>
      </c>
      <c r="AC56" s="374">
        <v>-6.6903940714720109</v>
      </c>
      <c r="AD56" s="374">
        <v>6.2882530700412644</v>
      </c>
      <c r="AE56" s="374">
        <v>27.952530579097402</v>
      </c>
      <c r="AF56" s="374">
        <v>7.5383899488134016</v>
      </c>
      <c r="AG56" s="374">
        <v>6.4364356934676366</v>
      </c>
      <c r="AH56" s="374">
        <v>0.23148148148148151</v>
      </c>
      <c r="AI56">
        <v>4</v>
      </c>
      <c r="AJ56">
        <v>88.35</v>
      </c>
      <c r="AK56">
        <v>13.419418485420922</v>
      </c>
    </row>
    <row r="57" spans="1:37" ht="15.6">
      <c r="A57" s="374">
        <v>2</v>
      </c>
      <c r="B57" s="374">
        <v>27</v>
      </c>
      <c r="C57" s="374">
        <v>2022</v>
      </c>
      <c r="D57" s="374">
        <v>3</v>
      </c>
      <c r="E57" s="374">
        <v>99</v>
      </c>
      <c r="F57" s="374">
        <v>99</v>
      </c>
      <c r="G57" s="374">
        <v>99</v>
      </c>
      <c r="H57" s="374">
        <v>99</v>
      </c>
      <c r="I57" s="374">
        <v>99</v>
      </c>
      <c r="J57" s="374">
        <v>999</v>
      </c>
      <c r="K57" s="374">
        <v>99</v>
      </c>
      <c r="L57" s="374">
        <v>99</v>
      </c>
      <c r="M57" s="374">
        <v>99</v>
      </c>
      <c r="N57" s="374">
        <v>99</v>
      </c>
      <c r="O57" s="374">
        <v>99</v>
      </c>
      <c r="P57" s="374">
        <v>9999</v>
      </c>
      <c r="Q57" s="374">
        <v>113</v>
      </c>
      <c r="R57" s="374">
        <v>3523</v>
      </c>
      <c r="S57" s="374">
        <v>5.3201816633550951</v>
      </c>
      <c r="T57" s="374">
        <v>4.9452171444791375</v>
      </c>
      <c r="U57" s="374">
        <v>6.4317343173431807</v>
      </c>
      <c r="V57" s="374">
        <v>0</v>
      </c>
      <c r="W57" s="374">
        <v>0</v>
      </c>
      <c r="X57" s="374">
        <v>0.90831677547544676</v>
      </c>
      <c r="Y57" s="374">
        <v>2.8384899233607711E-2</v>
      </c>
      <c r="Z57" s="374">
        <v>2.3532906224497872</v>
      </c>
      <c r="AA57" s="374">
        <v>1.2671570298623915</v>
      </c>
      <c r="AB57" s="374">
        <v>1.4689932666270229</v>
      </c>
      <c r="AC57" s="374">
        <v>19.636329366239654</v>
      </c>
      <c r="AD57" s="374">
        <v>23.622207816423678</v>
      </c>
      <c r="AE57" s="374">
        <v>26.285893649830353</v>
      </c>
      <c r="AF57" s="374">
        <v>20.492089343880878</v>
      </c>
      <c r="AG57" s="374">
        <v>16.296603798988013</v>
      </c>
      <c r="AH57" s="374">
        <v>0.22707919386886169</v>
      </c>
      <c r="AI57">
        <v>15</v>
      </c>
      <c r="AJ57">
        <v>81.233333333333348</v>
      </c>
      <c r="AK57">
        <v>15.054795785288547</v>
      </c>
    </row>
    <row r="58" spans="1:37" ht="15.6">
      <c r="A58" s="374">
        <v>2</v>
      </c>
      <c r="B58" s="374">
        <v>28</v>
      </c>
      <c r="C58" s="374">
        <v>2022</v>
      </c>
      <c r="D58" s="374">
        <v>4</v>
      </c>
      <c r="E58" s="374">
        <v>99</v>
      </c>
      <c r="F58" s="374">
        <v>99</v>
      </c>
      <c r="G58" s="374">
        <v>99</v>
      </c>
      <c r="H58" s="374">
        <v>99</v>
      </c>
      <c r="I58" s="374">
        <v>99</v>
      </c>
      <c r="J58" s="374">
        <v>999</v>
      </c>
      <c r="K58" s="374">
        <v>99</v>
      </c>
      <c r="L58" s="374">
        <v>99</v>
      </c>
      <c r="M58" s="374">
        <v>99</v>
      </c>
      <c r="N58" s="374">
        <v>99</v>
      </c>
      <c r="O58" s="374">
        <v>99</v>
      </c>
      <c r="P58" s="374">
        <v>9999</v>
      </c>
      <c r="Q58" s="374">
        <v>87</v>
      </c>
      <c r="R58" s="374">
        <v>3050</v>
      </c>
      <c r="S58" s="374">
        <v>5.2416393442622953</v>
      </c>
      <c r="T58" s="374">
        <v>4.5563934426229507</v>
      </c>
      <c r="U58" s="374">
        <v>6.6028524590163817</v>
      </c>
      <c r="V58" s="374">
        <v>0</v>
      </c>
      <c r="W58" s="374">
        <v>6.5573770491803282E-2</v>
      </c>
      <c r="X58" s="374">
        <v>3.2786885245901641E-2</v>
      </c>
      <c r="Y58" s="374">
        <v>0</v>
      </c>
      <c r="Z58" s="374">
        <v>1.9135517730304248</v>
      </c>
      <c r="AA58" s="374">
        <v>1.1183875693038339</v>
      </c>
      <c r="AB58" s="374">
        <v>1.3647554669416659</v>
      </c>
      <c r="AC58" s="374">
        <v>44.58820164305407</v>
      </c>
      <c r="AD58" s="374">
        <v>26.831318312857341</v>
      </c>
      <c r="AE58" s="374">
        <v>41.993878023213377</v>
      </c>
      <c r="AF58" s="374">
        <v>17.740809678920435</v>
      </c>
      <c r="AG58" s="374">
        <v>14.483976121041477</v>
      </c>
      <c r="AH58" s="374">
        <v>9.836065573770493E-2</v>
      </c>
      <c r="AI58">
        <v>99</v>
      </c>
      <c r="AJ58">
        <v>78.961616161616149</v>
      </c>
      <c r="AK58">
        <v>13.852106898123637</v>
      </c>
    </row>
    <row r="59" spans="1:37" ht="15.6">
      <c r="A59" s="374">
        <v>2</v>
      </c>
      <c r="B59" s="374">
        <v>29</v>
      </c>
      <c r="C59" s="374">
        <v>2022</v>
      </c>
      <c r="D59" s="374">
        <v>5</v>
      </c>
      <c r="E59" s="374">
        <v>99</v>
      </c>
      <c r="F59" s="374">
        <v>99</v>
      </c>
      <c r="G59" s="374">
        <v>99</v>
      </c>
      <c r="H59" s="374">
        <v>99</v>
      </c>
      <c r="I59" s="374">
        <v>99</v>
      </c>
      <c r="J59" s="374">
        <v>999</v>
      </c>
      <c r="K59" s="374">
        <v>99</v>
      </c>
      <c r="L59" s="374">
        <v>99</v>
      </c>
      <c r="M59" s="374">
        <v>99</v>
      </c>
      <c r="N59" s="374">
        <v>99</v>
      </c>
      <c r="O59" s="374">
        <v>99</v>
      </c>
      <c r="P59" s="374">
        <v>9999</v>
      </c>
      <c r="Q59" s="374">
        <v>67</v>
      </c>
      <c r="R59" s="374">
        <v>1539</v>
      </c>
      <c r="S59" s="374">
        <v>5.363222871994803</v>
      </c>
      <c r="T59" s="374">
        <v>4.3801169590643276</v>
      </c>
      <c r="U59" s="374">
        <v>6.9892787524366451</v>
      </c>
      <c r="V59" s="374">
        <v>0</v>
      </c>
      <c r="W59" s="374">
        <v>0</v>
      </c>
      <c r="X59" s="374">
        <v>0.51981806367771288</v>
      </c>
      <c r="Y59" s="374">
        <v>0</v>
      </c>
      <c r="Z59" s="374">
        <v>2.5715281545518058</v>
      </c>
      <c r="AA59" s="374">
        <v>1.4320109078239038</v>
      </c>
      <c r="AB59" s="374">
        <v>1.5640186611052596</v>
      </c>
      <c r="AC59" s="374">
        <v>31.861610752989524</v>
      </c>
      <c r="AD59" s="374">
        <v>22.813135811445861</v>
      </c>
      <c r="AE59" s="374">
        <v>42.255959908167689</v>
      </c>
      <c r="AF59" s="374">
        <v>8.9518380642159148</v>
      </c>
      <c r="AG59" s="374">
        <v>7.7361939522403587</v>
      </c>
      <c r="AH59" s="374">
        <v>0</v>
      </c>
      <c r="AI59">
        <v>25</v>
      </c>
      <c r="AJ59">
        <v>87.588000000000022</v>
      </c>
      <c r="AK59">
        <v>16.309013437146131</v>
      </c>
    </row>
    <row r="60" spans="1:37" ht="15.6">
      <c r="A60" s="374">
        <v>2</v>
      </c>
      <c r="B60" s="374">
        <v>30</v>
      </c>
      <c r="C60" s="374">
        <v>2022</v>
      </c>
      <c r="D60" s="374">
        <v>6</v>
      </c>
      <c r="E60" s="374">
        <v>99</v>
      </c>
      <c r="F60" s="374">
        <v>99</v>
      </c>
      <c r="G60" s="374">
        <v>99</v>
      </c>
      <c r="H60" s="374">
        <v>99</v>
      </c>
      <c r="I60" s="374">
        <v>99</v>
      </c>
      <c r="J60" s="374">
        <v>999</v>
      </c>
      <c r="K60" s="374">
        <v>99</v>
      </c>
      <c r="L60" s="374">
        <v>99</v>
      </c>
      <c r="M60" s="374">
        <v>99</v>
      </c>
      <c r="N60" s="374">
        <v>99</v>
      </c>
      <c r="O60" s="374">
        <v>99</v>
      </c>
      <c r="P60" s="374">
        <v>9999</v>
      </c>
      <c r="Q60" s="374">
        <v>70</v>
      </c>
      <c r="R60" s="374">
        <v>1073</v>
      </c>
      <c r="S60" s="374">
        <v>4.8928238583410995</v>
      </c>
      <c r="T60" s="374">
        <v>3.9440820130475305</v>
      </c>
      <c r="U60" s="374">
        <v>7.7602982292637508</v>
      </c>
      <c r="V60" s="374">
        <v>0</v>
      </c>
      <c r="W60" s="374">
        <v>0</v>
      </c>
      <c r="X60" s="374">
        <v>0.18639328984156567</v>
      </c>
      <c r="Y60" s="374">
        <v>0</v>
      </c>
      <c r="Z60" s="374">
        <v>2.4557763665496632</v>
      </c>
      <c r="AA60" s="374">
        <v>1.6706095855785861</v>
      </c>
      <c r="AB60" s="374">
        <v>1.6722740182624076</v>
      </c>
      <c r="AC60" s="374">
        <v>44.449650507971242</v>
      </c>
      <c r="AD60" s="374">
        <v>26.622306516616831</v>
      </c>
      <c r="AE60" s="374">
        <v>46.121648031152752</v>
      </c>
      <c r="AF60" s="374">
        <v>6.24127501163332</v>
      </c>
      <c r="AG60" s="374">
        <v>5.9887267978910463</v>
      </c>
      <c r="AH60" s="374">
        <v>0.46598322460391423</v>
      </c>
      <c r="AI60">
        <v>42</v>
      </c>
      <c r="AJ60">
        <v>84.933333333333294</v>
      </c>
      <c r="AK60">
        <v>16.674414530741284</v>
      </c>
    </row>
    <row r="61" spans="1:37" ht="15.6">
      <c r="A61" s="374">
        <v>2</v>
      </c>
      <c r="B61" s="374">
        <v>31</v>
      </c>
      <c r="C61" s="374">
        <v>2022</v>
      </c>
      <c r="D61" s="374">
        <v>7</v>
      </c>
      <c r="E61" s="374">
        <v>99</v>
      </c>
      <c r="F61" s="374">
        <v>99</v>
      </c>
      <c r="G61" s="374">
        <v>99</v>
      </c>
      <c r="H61" s="374">
        <v>99</v>
      </c>
      <c r="I61" s="374">
        <v>99</v>
      </c>
      <c r="J61" s="374">
        <v>999</v>
      </c>
      <c r="K61" s="374">
        <v>99</v>
      </c>
      <c r="L61" s="374">
        <v>99</v>
      </c>
      <c r="M61" s="374">
        <v>99</v>
      </c>
      <c r="N61" s="374">
        <v>99</v>
      </c>
      <c r="O61" s="374">
        <v>99</v>
      </c>
      <c r="P61" s="374">
        <v>9999</v>
      </c>
      <c r="Q61" s="374">
        <v>14</v>
      </c>
      <c r="R61" s="374">
        <v>127</v>
      </c>
      <c r="S61" s="374">
        <v>4.9606299212598435</v>
      </c>
      <c r="T61" s="374">
        <v>4.149606299212599</v>
      </c>
      <c r="U61" s="374">
        <v>9.2031496062992133</v>
      </c>
      <c r="V61" s="374">
        <v>0</v>
      </c>
      <c r="W61" s="374">
        <v>0</v>
      </c>
      <c r="X61" s="374">
        <v>2.3622047244094486</v>
      </c>
      <c r="Y61" s="374">
        <v>0</v>
      </c>
      <c r="Z61" s="374">
        <v>2.8248318745281633</v>
      </c>
      <c r="AA61" s="374">
        <v>1.0529416970433043</v>
      </c>
      <c r="AB61" s="374">
        <v>1.6365834402225623</v>
      </c>
      <c r="AC61" s="374">
        <v>36.245388004111447</v>
      </c>
      <c r="AD61" s="374">
        <v>24.941680336154143</v>
      </c>
      <c r="AE61" s="374">
        <v>25.473190238851377</v>
      </c>
      <c r="AF61" s="374">
        <v>0.7387156817124243</v>
      </c>
      <c r="AG61" s="374">
        <v>0.84061390706814798</v>
      </c>
      <c r="AH61" s="374">
        <v>0</v>
      </c>
      <c r="AI61">
        <v>0</v>
      </c>
    </row>
    <row r="62" spans="1:37" ht="15.6">
      <c r="A62" s="374">
        <v>2</v>
      </c>
      <c r="B62" s="374">
        <v>32</v>
      </c>
      <c r="C62" s="374">
        <v>2022</v>
      </c>
      <c r="D62" s="374">
        <v>8</v>
      </c>
      <c r="E62" s="374">
        <v>99</v>
      </c>
      <c r="F62" s="374">
        <v>99</v>
      </c>
      <c r="G62" s="374">
        <v>99</v>
      </c>
      <c r="H62" s="374">
        <v>99</v>
      </c>
      <c r="I62" s="374">
        <v>99</v>
      </c>
      <c r="J62" s="374">
        <v>999</v>
      </c>
      <c r="K62" s="374">
        <v>99</v>
      </c>
      <c r="L62" s="374">
        <v>99</v>
      </c>
      <c r="M62" s="374">
        <v>99</v>
      </c>
      <c r="N62" s="374">
        <v>99</v>
      </c>
      <c r="O62" s="374">
        <v>99</v>
      </c>
      <c r="P62" s="374">
        <v>9999</v>
      </c>
      <c r="Q62" s="374">
        <v>85</v>
      </c>
      <c r="R62" s="374">
        <v>1287</v>
      </c>
      <c r="S62" s="374">
        <v>4.9487179487179489</v>
      </c>
      <c r="T62" s="374">
        <v>3.7078477078477095</v>
      </c>
      <c r="U62" s="374">
        <v>9.6432012432012488</v>
      </c>
      <c r="V62" s="374">
        <v>0</v>
      </c>
      <c r="W62" s="374">
        <v>0</v>
      </c>
      <c r="X62" s="374">
        <v>1.6317016317016313</v>
      </c>
      <c r="Y62" s="374">
        <v>0</v>
      </c>
      <c r="Z62" s="374">
        <v>2.8415331792472438</v>
      </c>
      <c r="AA62" s="374">
        <v>1.3358412848531409</v>
      </c>
      <c r="AB62" s="374">
        <v>1.6462976139929737</v>
      </c>
      <c r="AC62" s="374">
        <v>49.439740381713442</v>
      </c>
      <c r="AD62" s="374">
        <v>39.21609918243653</v>
      </c>
      <c r="AE62" s="374">
        <v>39.914277436849822</v>
      </c>
      <c r="AF62" s="374">
        <v>7.48604001861331</v>
      </c>
      <c r="AG62" s="374">
        <v>8.9259848373043909</v>
      </c>
      <c r="AH62" s="374">
        <v>1.1655011655011656</v>
      </c>
      <c r="AI62">
        <v>68</v>
      </c>
      <c r="AJ62">
        <v>85.938235294117618</v>
      </c>
      <c r="AK62">
        <v>15.521175255553183</v>
      </c>
    </row>
    <row r="63" spans="1:37" ht="15.6">
      <c r="A63" s="374">
        <v>2</v>
      </c>
      <c r="B63" s="374">
        <v>33</v>
      </c>
      <c r="C63" s="374">
        <v>2022</v>
      </c>
      <c r="D63" s="374">
        <v>9</v>
      </c>
      <c r="E63" s="374">
        <v>99</v>
      </c>
      <c r="F63" s="374">
        <v>99</v>
      </c>
      <c r="G63" s="374">
        <v>99</v>
      </c>
      <c r="H63" s="374">
        <v>99</v>
      </c>
      <c r="I63" s="374">
        <v>99</v>
      </c>
      <c r="J63" s="374">
        <v>999</v>
      </c>
      <c r="K63" s="374">
        <v>99</v>
      </c>
      <c r="L63" s="374">
        <v>99</v>
      </c>
      <c r="M63" s="374">
        <v>99</v>
      </c>
      <c r="N63" s="374">
        <v>99</v>
      </c>
      <c r="O63" s="374">
        <v>99</v>
      </c>
      <c r="P63" s="374">
        <v>9999</v>
      </c>
      <c r="Q63" s="374">
        <v>125</v>
      </c>
      <c r="R63" s="374">
        <v>1743</v>
      </c>
      <c r="S63" s="374">
        <v>4.9730349971313839</v>
      </c>
      <c r="T63" s="374">
        <v>3.8542742398164096</v>
      </c>
      <c r="U63" s="374">
        <v>10.067699368904176</v>
      </c>
      <c r="V63" s="374">
        <v>0</v>
      </c>
      <c r="W63" s="374">
        <v>0</v>
      </c>
      <c r="X63" s="374">
        <v>7.57314974182444</v>
      </c>
      <c r="Y63" s="374">
        <v>0</v>
      </c>
      <c r="Z63" s="374">
        <v>3.6756952011794506</v>
      </c>
      <c r="AA63" s="374">
        <v>1.8768347527058753</v>
      </c>
      <c r="AB63" s="374">
        <v>1.7478756316461561</v>
      </c>
      <c r="AC63" s="374">
        <v>42.297226685565555</v>
      </c>
      <c r="AD63" s="374">
        <v>48.035449609755617</v>
      </c>
      <c r="AE63" s="374">
        <v>43.462911085310552</v>
      </c>
      <c r="AF63" s="374">
        <v>10.138436482084691</v>
      </c>
      <c r="AG63" s="374">
        <v>12.620715983257904</v>
      </c>
      <c r="AH63" s="374">
        <v>1.89328743545611</v>
      </c>
      <c r="AI63">
        <v>9</v>
      </c>
      <c r="AJ63">
        <v>90.155555555555551</v>
      </c>
      <c r="AK63">
        <v>14.870761715402361</v>
      </c>
    </row>
    <row r="64" spans="1:37" ht="15.6">
      <c r="A64" s="374">
        <v>2</v>
      </c>
      <c r="B64" s="374">
        <v>34</v>
      </c>
      <c r="C64" s="374">
        <v>2022</v>
      </c>
      <c r="D64" s="374">
        <v>10</v>
      </c>
      <c r="E64" s="374">
        <v>99</v>
      </c>
      <c r="F64" s="374">
        <v>99</v>
      </c>
      <c r="G64" s="374">
        <v>99</v>
      </c>
      <c r="H64" s="374">
        <v>99</v>
      </c>
      <c r="I64" s="374">
        <v>99</v>
      </c>
      <c r="J64" s="374">
        <v>999</v>
      </c>
      <c r="K64" s="374">
        <v>99</v>
      </c>
      <c r="L64" s="374">
        <v>99</v>
      </c>
      <c r="M64" s="374">
        <v>99</v>
      </c>
      <c r="N64" s="374">
        <v>99</v>
      </c>
      <c r="O64" s="374">
        <v>99</v>
      </c>
      <c r="P64" s="374">
        <v>9999</v>
      </c>
      <c r="Q64" s="374">
        <v>205</v>
      </c>
      <c r="R64" s="374">
        <v>2078</v>
      </c>
      <c r="S64" s="374">
        <v>5.4730510105871035</v>
      </c>
      <c r="T64" s="374">
        <v>4.3517805582290654</v>
      </c>
      <c r="U64" s="374">
        <v>10.473339749759383</v>
      </c>
      <c r="V64" s="374">
        <v>0</v>
      </c>
      <c r="W64" s="374">
        <v>0</v>
      </c>
      <c r="X64" s="374">
        <v>5.8710298363811351</v>
      </c>
      <c r="Y64" s="374">
        <v>0</v>
      </c>
      <c r="Z64" s="374">
        <v>3.15700963378085</v>
      </c>
      <c r="AA64" s="374">
        <v>1.6686532547528121</v>
      </c>
      <c r="AB64" s="374">
        <v>1.6997775447406911</v>
      </c>
      <c r="AC64" s="374">
        <v>43.793647252350382</v>
      </c>
      <c r="AD64" s="374">
        <v>33.726939725569203</v>
      </c>
      <c r="AE64" s="374">
        <v>41.826196887485928</v>
      </c>
      <c r="AF64" s="374">
        <v>12.087017217310375</v>
      </c>
      <c r="AG64" s="374">
        <v>15.652622200434925</v>
      </c>
      <c r="AH64" s="374">
        <v>2.0692974013474497</v>
      </c>
      <c r="AI64">
        <v>35</v>
      </c>
      <c r="AJ64">
        <v>86.2</v>
      </c>
      <c r="AK64">
        <v>14.81656827236152</v>
      </c>
    </row>
    <row r="65" spans="1:37" ht="15.6">
      <c r="A65" s="374">
        <v>2</v>
      </c>
      <c r="B65" s="374">
        <v>35</v>
      </c>
      <c r="C65" s="374">
        <v>2022</v>
      </c>
      <c r="D65" s="374">
        <v>11</v>
      </c>
      <c r="E65" s="374">
        <v>99</v>
      </c>
      <c r="F65" s="374">
        <v>99</v>
      </c>
      <c r="G65" s="374">
        <v>99</v>
      </c>
      <c r="H65" s="374">
        <v>99</v>
      </c>
      <c r="I65" s="374">
        <v>99</v>
      </c>
      <c r="J65" s="374">
        <v>999</v>
      </c>
      <c r="K65" s="374">
        <v>99</v>
      </c>
      <c r="L65" s="374">
        <v>99</v>
      </c>
      <c r="M65" s="374">
        <v>99</v>
      </c>
      <c r="N65" s="374">
        <v>99</v>
      </c>
      <c r="O65" s="374">
        <v>99</v>
      </c>
      <c r="P65" s="374">
        <v>9999</v>
      </c>
      <c r="Q65" s="374">
        <v>120</v>
      </c>
      <c r="R65" s="374">
        <v>1001</v>
      </c>
      <c r="S65" s="374">
        <v>4.9990009990009998</v>
      </c>
      <c r="T65" s="374">
        <v>4.2467532467532472</v>
      </c>
      <c r="U65" s="374">
        <v>10.614985014985018</v>
      </c>
      <c r="V65" s="374">
        <v>9.9900099900099917E-2</v>
      </c>
      <c r="W65" s="374">
        <v>9.9900099900099917E-2</v>
      </c>
      <c r="X65" s="374">
        <v>5.8941058941058957</v>
      </c>
      <c r="Y65" s="374">
        <v>0.39960039960039967</v>
      </c>
      <c r="Z65" s="374">
        <v>3.2263610800646996</v>
      </c>
      <c r="AA65" s="374">
        <v>1.5468052219346804</v>
      </c>
      <c r="AB65" s="374">
        <v>1.812392667407114</v>
      </c>
      <c r="AC65" s="374">
        <v>51.272006451848945</v>
      </c>
      <c r="AD65" s="374">
        <v>42.909248235106055</v>
      </c>
      <c r="AE65" s="374">
        <v>51.430244112865935</v>
      </c>
      <c r="AF65" s="374">
        <v>5.8224755700325748</v>
      </c>
      <c r="AG65" s="374">
        <v>7.6420492222307619</v>
      </c>
      <c r="AH65" s="374">
        <v>1.1988011988011991</v>
      </c>
      <c r="AI65">
        <v>23</v>
      </c>
      <c r="AJ65">
        <v>86.486956521739145</v>
      </c>
      <c r="AK65">
        <v>13.71406510865334</v>
      </c>
    </row>
    <row r="66" spans="1:37" ht="15.6">
      <c r="A66" s="374">
        <v>2</v>
      </c>
      <c r="B66" s="374">
        <v>36</v>
      </c>
      <c r="C66" s="374">
        <v>2022</v>
      </c>
      <c r="D66" s="374">
        <v>12</v>
      </c>
      <c r="E66" s="374">
        <v>99</v>
      </c>
      <c r="F66" s="374">
        <v>99</v>
      </c>
      <c r="G66" s="374">
        <v>99</v>
      </c>
      <c r="H66" s="374">
        <v>99</v>
      </c>
      <c r="I66" s="374">
        <v>99</v>
      </c>
      <c r="J66" s="374">
        <v>999</v>
      </c>
      <c r="K66" s="374">
        <v>99</v>
      </c>
      <c r="L66" s="374">
        <v>99</v>
      </c>
      <c r="M66" s="374">
        <v>99</v>
      </c>
      <c r="N66" s="374">
        <v>99</v>
      </c>
      <c r="O66" s="374">
        <v>99</v>
      </c>
      <c r="P66" s="374">
        <v>9999</v>
      </c>
      <c r="Q66" s="374">
        <v>39</v>
      </c>
      <c r="R66" s="374">
        <v>238</v>
      </c>
      <c r="S66" s="374">
        <v>5.3571428571428559</v>
      </c>
      <c r="T66" s="374">
        <v>4.3319327731092443</v>
      </c>
      <c r="U66" s="374">
        <v>10.427731092436971</v>
      </c>
      <c r="V66" s="374">
        <v>0</v>
      </c>
      <c r="W66" s="374">
        <v>0</v>
      </c>
      <c r="X66" s="374">
        <v>5.46218487394958</v>
      </c>
      <c r="Y66" s="374">
        <v>0</v>
      </c>
      <c r="Z66" s="374">
        <v>3.5603541597451782</v>
      </c>
      <c r="AA66" s="374">
        <v>1.8387094226484988</v>
      </c>
      <c r="AB66" s="374">
        <v>1.8705786087772425</v>
      </c>
      <c r="AC66" s="374">
        <v>62.388156628147023</v>
      </c>
      <c r="AD66" s="374">
        <v>53.172021139469287</v>
      </c>
      <c r="AE66" s="374">
        <v>63.25342433000251</v>
      </c>
      <c r="AF66" s="374">
        <v>1.3843648208469059</v>
      </c>
      <c r="AG66" s="374">
        <v>1.7849380514730746</v>
      </c>
      <c r="AH66" s="374">
        <v>1.260504201680672</v>
      </c>
      <c r="AI66">
        <v>0</v>
      </c>
    </row>
    <row r="67" spans="1:37" ht="15.6">
      <c r="A67" s="374">
        <v>3</v>
      </c>
      <c r="B67" s="374">
        <v>1</v>
      </c>
      <c r="C67" s="374">
        <v>2024</v>
      </c>
      <c r="D67" s="374">
        <v>99</v>
      </c>
      <c r="E67" s="374">
        <v>1</v>
      </c>
      <c r="F67" s="374">
        <v>99</v>
      </c>
      <c r="G67" s="374">
        <v>99</v>
      </c>
      <c r="H67" s="374">
        <v>99</v>
      </c>
      <c r="I67" s="374">
        <v>99</v>
      </c>
      <c r="J67" s="374">
        <v>999</v>
      </c>
      <c r="K67" s="374">
        <v>99</v>
      </c>
      <c r="L67" s="374">
        <v>99</v>
      </c>
      <c r="M67" s="374">
        <v>99</v>
      </c>
      <c r="N67" s="374">
        <v>99</v>
      </c>
      <c r="O67" s="374">
        <v>99</v>
      </c>
      <c r="P67" s="374">
        <v>9999</v>
      </c>
      <c r="Q67" s="374">
        <v>1</v>
      </c>
      <c r="R67" s="374">
        <v>4</v>
      </c>
      <c r="S67" s="374">
        <v>6</v>
      </c>
      <c r="T67" s="374">
        <v>5</v>
      </c>
      <c r="U67" s="374">
        <v>7.4249999999999998</v>
      </c>
      <c r="V67" s="374">
        <v>0</v>
      </c>
      <c r="W67" s="374">
        <v>0</v>
      </c>
      <c r="X67" s="374">
        <v>0</v>
      </c>
      <c r="Y67" s="374">
        <v>0</v>
      </c>
      <c r="Z67" s="374">
        <v>0.90932667397366485</v>
      </c>
      <c r="AA67" s="374">
        <v>0</v>
      </c>
      <c r="AB67" s="374">
        <v>0</v>
      </c>
      <c r="AC67" s="374"/>
      <c r="AD67" s="374"/>
      <c r="AE67" s="374"/>
      <c r="AF67" s="374">
        <v>2.4151672503320856E-2</v>
      </c>
      <c r="AG67" s="374">
        <v>2.171949672196484E-2</v>
      </c>
      <c r="AH67" s="374">
        <v>0</v>
      </c>
      <c r="AI67" s="374">
        <v>0</v>
      </c>
    </row>
    <row r="68" spans="1:37" ht="15.6">
      <c r="A68" s="374">
        <v>3</v>
      </c>
      <c r="B68" s="374">
        <v>2</v>
      </c>
      <c r="C68" s="374">
        <v>2024</v>
      </c>
      <c r="D68" s="374">
        <v>99</v>
      </c>
      <c r="E68" s="374">
        <v>2</v>
      </c>
      <c r="F68" s="374">
        <v>99</v>
      </c>
      <c r="G68" s="374">
        <v>99</v>
      </c>
      <c r="H68" s="374">
        <v>99</v>
      </c>
      <c r="I68" s="374">
        <v>99</v>
      </c>
      <c r="J68" s="374">
        <v>999</v>
      </c>
      <c r="K68" s="374">
        <v>99</v>
      </c>
      <c r="L68" s="374">
        <v>99</v>
      </c>
      <c r="M68" s="374">
        <v>99</v>
      </c>
      <c r="N68" s="374">
        <v>99</v>
      </c>
      <c r="O68" s="374">
        <v>99</v>
      </c>
      <c r="P68" s="374">
        <v>9999</v>
      </c>
      <c r="Q68" s="374">
        <v>9</v>
      </c>
      <c r="R68" s="374">
        <v>60</v>
      </c>
      <c r="S68" s="374">
        <v>5.65</v>
      </c>
      <c r="T68" s="374">
        <v>4.8833333333333346</v>
      </c>
      <c r="U68" s="374">
        <v>10.014999999999999</v>
      </c>
      <c r="V68" s="374">
        <v>0</v>
      </c>
      <c r="W68" s="374">
        <v>0</v>
      </c>
      <c r="X68" s="374">
        <v>11.666666666666664</v>
      </c>
      <c r="Y68" s="374">
        <v>0</v>
      </c>
      <c r="Z68" s="374">
        <v>3.7155001906428087</v>
      </c>
      <c r="AA68" s="374">
        <v>1.4239030865898137</v>
      </c>
      <c r="AB68" s="374">
        <v>1.6440971855567263</v>
      </c>
      <c r="AC68" s="374">
        <v>32.547258279171821</v>
      </c>
      <c r="AD68" s="374">
        <v>31.732359178879239</v>
      </c>
      <c r="AE68" s="374">
        <v>21.749638695400179</v>
      </c>
      <c r="AF68" s="374">
        <v>0.36227508754981275</v>
      </c>
      <c r="AG68" s="374">
        <v>0.43943587812217744</v>
      </c>
      <c r="AH68" s="374">
        <v>1.6666666666666672</v>
      </c>
      <c r="AI68" s="374">
        <v>20</v>
      </c>
      <c r="AJ68">
        <v>79.170000000000016</v>
      </c>
      <c r="AK68">
        <v>17.5219964927395</v>
      </c>
    </row>
    <row r="69" spans="1:37" ht="15.6">
      <c r="A69" s="374">
        <v>3</v>
      </c>
      <c r="B69" s="374">
        <v>3</v>
      </c>
      <c r="C69" s="374">
        <v>2024</v>
      </c>
      <c r="D69" s="374">
        <v>99</v>
      </c>
      <c r="E69" s="374">
        <v>3</v>
      </c>
      <c r="F69" s="374">
        <v>99</v>
      </c>
      <c r="G69" s="374">
        <v>99</v>
      </c>
      <c r="H69" s="374">
        <v>99</v>
      </c>
      <c r="I69" s="374">
        <v>99</v>
      </c>
      <c r="J69" s="374">
        <v>999</v>
      </c>
      <c r="K69" s="374">
        <v>99</v>
      </c>
      <c r="L69" s="374">
        <v>99</v>
      </c>
      <c r="M69" s="374">
        <v>99</v>
      </c>
      <c r="N69" s="374">
        <v>99</v>
      </c>
      <c r="O69" s="374">
        <v>99</v>
      </c>
      <c r="P69" s="374">
        <v>9999</v>
      </c>
      <c r="Q69" s="374">
        <v>1</v>
      </c>
      <c r="R69" s="374">
        <v>1</v>
      </c>
      <c r="S69" s="374">
        <v>8</v>
      </c>
      <c r="T69" s="374">
        <v>5</v>
      </c>
      <c r="U69" s="374">
        <v>13</v>
      </c>
      <c r="V69" s="374">
        <v>0</v>
      </c>
      <c r="W69" s="374">
        <v>0</v>
      </c>
      <c r="X69" s="374">
        <v>0</v>
      </c>
      <c r="Y69" s="374">
        <v>0</v>
      </c>
      <c r="Z69" s="374">
        <v>0</v>
      </c>
      <c r="AA69" s="374">
        <v>0</v>
      </c>
      <c r="AB69" s="374">
        <v>0</v>
      </c>
      <c r="AC69" s="374"/>
      <c r="AD69" s="374"/>
      <c r="AE69" s="374"/>
      <c r="AF69" s="374">
        <v>6.0379181258302141E-3</v>
      </c>
      <c r="AG69" s="374">
        <v>9.5068504170216454E-3</v>
      </c>
      <c r="AH69" s="374">
        <v>0</v>
      </c>
      <c r="AI69" s="374">
        <v>0</v>
      </c>
    </row>
    <row r="70" spans="1:37" ht="15.6">
      <c r="A70" s="374">
        <v>3</v>
      </c>
      <c r="B70" s="374">
        <v>4</v>
      </c>
      <c r="C70" s="374">
        <v>2024</v>
      </c>
      <c r="D70" s="374">
        <v>99</v>
      </c>
      <c r="E70" s="374">
        <v>4</v>
      </c>
      <c r="F70" s="374">
        <v>99</v>
      </c>
      <c r="G70" s="374">
        <v>99</v>
      </c>
      <c r="H70" s="374">
        <v>99</v>
      </c>
      <c r="I70" s="374">
        <v>99</v>
      </c>
      <c r="J70" s="374">
        <v>999</v>
      </c>
      <c r="K70" s="374">
        <v>99</v>
      </c>
      <c r="L70" s="374">
        <v>99</v>
      </c>
      <c r="M70" s="374">
        <v>99</v>
      </c>
      <c r="N70" s="374">
        <v>99</v>
      </c>
      <c r="O70" s="374">
        <v>99</v>
      </c>
      <c r="P70" s="374">
        <v>9999</v>
      </c>
      <c r="Q70" s="374">
        <v>11</v>
      </c>
      <c r="R70" s="374">
        <v>127</v>
      </c>
      <c r="S70" s="374">
        <v>5.062992125984251</v>
      </c>
      <c r="T70" s="374">
        <v>4.6377952755905509</v>
      </c>
      <c r="U70" s="374">
        <v>9.1755905511811022</v>
      </c>
      <c r="V70" s="374">
        <v>0</v>
      </c>
      <c r="W70" s="374">
        <v>0</v>
      </c>
      <c r="X70" s="374">
        <v>1.5748031496062995</v>
      </c>
      <c r="Y70" s="374">
        <v>0.78740157480314976</v>
      </c>
      <c r="Z70" s="374">
        <v>3.0950230949600339</v>
      </c>
      <c r="AA70" s="374">
        <v>1.3206299588177517</v>
      </c>
      <c r="AB70" s="374">
        <v>1.1130527740286875</v>
      </c>
      <c r="AC70" s="374">
        <v>26.602966094513199</v>
      </c>
      <c r="AD70" s="374">
        <v>37.845746141215578</v>
      </c>
      <c r="AE70" s="374">
        <v>52.441075537447645</v>
      </c>
      <c r="AF70" s="374">
        <v>0.76681560198043708</v>
      </c>
      <c r="AG70" s="374">
        <v>0.85217944545810143</v>
      </c>
      <c r="AH70" s="374">
        <v>0.78740157480314976</v>
      </c>
      <c r="AI70" s="374">
        <v>21</v>
      </c>
      <c r="AJ70" s="374">
        <v>90.195238095238111</v>
      </c>
      <c r="AK70" s="374">
        <v>14.911577016020576</v>
      </c>
    </row>
    <row r="71" spans="1:37" ht="15.6">
      <c r="A71" s="374">
        <v>3</v>
      </c>
      <c r="B71" s="374">
        <v>5</v>
      </c>
      <c r="C71" s="374">
        <v>2024</v>
      </c>
      <c r="D71" s="374">
        <v>99</v>
      </c>
      <c r="E71" s="374">
        <v>5</v>
      </c>
      <c r="F71" s="374">
        <v>99</v>
      </c>
      <c r="G71" s="374">
        <v>99</v>
      </c>
      <c r="H71" s="374">
        <v>99</v>
      </c>
      <c r="I71" s="374">
        <v>99</v>
      </c>
      <c r="J71" s="374">
        <v>999</v>
      </c>
      <c r="K71" s="374">
        <v>99</v>
      </c>
      <c r="L71" s="374">
        <v>99</v>
      </c>
      <c r="M71" s="374">
        <v>99</v>
      </c>
      <c r="N71" s="374">
        <v>99</v>
      </c>
      <c r="O71" s="374">
        <v>99</v>
      </c>
      <c r="P71" s="374">
        <v>9999</v>
      </c>
      <c r="Q71" s="374">
        <v>6</v>
      </c>
      <c r="R71" s="374">
        <v>25</v>
      </c>
      <c r="S71" s="374">
        <v>5.52</v>
      </c>
      <c r="T71" s="374">
        <v>4</v>
      </c>
      <c r="U71" s="374">
        <v>8.4160000000000004</v>
      </c>
      <c r="V71" s="374">
        <v>0</v>
      </c>
      <c r="W71" s="374">
        <v>0</v>
      </c>
      <c r="X71" s="374">
        <v>0</v>
      </c>
      <c r="Y71" s="374">
        <v>0</v>
      </c>
      <c r="Z71" s="374">
        <v>1.0783988130557298</v>
      </c>
      <c r="AA71" s="374">
        <v>1.6998823488700636</v>
      </c>
      <c r="AB71" s="374">
        <v>1.2</v>
      </c>
      <c r="AC71" s="374">
        <v>45.805280133789488</v>
      </c>
      <c r="AD71" s="374">
        <v>55.328943192729469</v>
      </c>
      <c r="AE71" s="374">
        <v>64.710360733564045</v>
      </c>
      <c r="AF71" s="374">
        <v>0.15094795314575535</v>
      </c>
      <c r="AG71" s="374">
        <v>0.1538647175185657</v>
      </c>
      <c r="AH71" s="374">
        <v>20</v>
      </c>
      <c r="AI71" s="374">
        <v>12</v>
      </c>
      <c r="AJ71" s="374">
        <v>89.90833333333336</v>
      </c>
      <c r="AK71" s="374">
        <v>11.448517239801522</v>
      </c>
    </row>
    <row r="72" spans="1:37" ht="15.6">
      <c r="A72" s="374">
        <v>3</v>
      </c>
      <c r="B72" s="374">
        <v>6</v>
      </c>
      <c r="C72" s="374">
        <v>2024</v>
      </c>
      <c r="D72" s="374">
        <v>99</v>
      </c>
      <c r="E72" s="374">
        <v>6</v>
      </c>
      <c r="F72" s="374">
        <v>99</v>
      </c>
      <c r="G72" s="374">
        <v>99</v>
      </c>
      <c r="H72" s="374">
        <v>99</v>
      </c>
      <c r="I72" s="374">
        <v>99</v>
      </c>
      <c r="J72" s="374">
        <v>999</v>
      </c>
      <c r="K72" s="374">
        <v>99</v>
      </c>
      <c r="L72" s="374">
        <v>99</v>
      </c>
      <c r="M72" s="374">
        <v>99</v>
      </c>
      <c r="N72" s="374">
        <v>99</v>
      </c>
      <c r="O72" s="374">
        <v>99</v>
      </c>
      <c r="P72" s="374">
        <v>9999</v>
      </c>
      <c r="Q72" s="374">
        <v>8</v>
      </c>
      <c r="R72" s="374">
        <v>36</v>
      </c>
      <c r="S72" s="374">
        <v>6.25</v>
      </c>
      <c r="T72" s="374">
        <v>4.8611111111111116</v>
      </c>
      <c r="U72" s="374">
        <v>6.4805555555555561</v>
      </c>
      <c r="V72" s="374">
        <v>0</v>
      </c>
      <c r="W72" s="374">
        <v>0</v>
      </c>
      <c r="X72" s="374">
        <v>0</v>
      </c>
      <c r="Y72" s="374">
        <v>0</v>
      </c>
      <c r="Z72" s="374">
        <v>2.1911209009247123</v>
      </c>
      <c r="AA72" s="374">
        <v>0.92421137553411803</v>
      </c>
      <c r="AB72" s="374">
        <v>0.53503778567384219</v>
      </c>
      <c r="AC72" s="374">
        <v>34.806944351374007</v>
      </c>
      <c r="AD72" s="374">
        <v>-2.3628635967411515</v>
      </c>
      <c r="AE72" s="374">
        <v>7.0218532442202779</v>
      </c>
      <c r="AF72" s="374">
        <v>0.21736505252988775</v>
      </c>
      <c r="AG72" s="374">
        <v>0.17061140017624235</v>
      </c>
      <c r="AH72" s="374">
        <v>0</v>
      </c>
      <c r="AI72" s="374">
        <v>31</v>
      </c>
      <c r="AJ72" s="374">
        <v>71.812903225806437</v>
      </c>
      <c r="AK72" s="374">
        <v>15.971163640234453</v>
      </c>
    </row>
    <row r="73" spans="1:37" ht="15.6">
      <c r="A73" s="374">
        <v>3</v>
      </c>
      <c r="B73" s="374">
        <v>7</v>
      </c>
      <c r="C73" s="374">
        <v>2024</v>
      </c>
      <c r="D73" s="374">
        <v>99</v>
      </c>
      <c r="E73" s="374">
        <v>7</v>
      </c>
      <c r="F73" s="374">
        <v>99</v>
      </c>
      <c r="G73" s="374">
        <v>99</v>
      </c>
      <c r="H73" s="374">
        <v>99</v>
      </c>
      <c r="I73" s="374">
        <v>99</v>
      </c>
      <c r="J73" s="374">
        <v>999</v>
      </c>
      <c r="K73" s="374">
        <v>99</v>
      </c>
      <c r="L73" s="374">
        <v>99</v>
      </c>
      <c r="M73" s="374">
        <v>99</v>
      </c>
      <c r="N73" s="374">
        <v>99</v>
      </c>
      <c r="O73" s="374">
        <v>99</v>
      </c>
      <c r="P73" s="374">
        <v>9999</v>
      </c>
      <c r="Q73" s="374">
        <v>21</v>
      </c>
      <c r="R73" s="374">
        <v>869</v>
      </c>
      <c r="S73" s="374">
        <v>5.7376294591484447</v>
      </c>
      <c r="T73" s="374">
        <v>4.7445339470655936</v>
      </c>
      <c r="U73" s="374">
        <v>6.4077100115074792</v>
      </c>
      <c r="V73" s="374">
        <v>0</v>
      </c>
      <c r="W73" s="374">
        <v>0</v>
      </c>
      <c r="X73" s="374">
        <v>0</v>
      </c>
      <c r="Y73" s="374">
        <v>0</v>
      </c>
      <c r="Z73" s="374">
        <v>2.1606477161770434</v>
      </c>
      <c r="AA73" s="374">
        <v>1.4352858508836013</v>
      </c>
      <c r="AB73" s="374">
        <v>1.3222389806820731</v>
      </c>
      <c r="AC73" s="374">
        <v>15.14929546283768</v>
      </c>
      <c r="AD73" s="374">
        <v>27.547759865464737</v>
      </c>
      <c r="AE73" s="374">
        <v>39.398587461058192</v>
      </c>
      <c r="AF73" s="374">
        <v>5.2469508513464547</v>
      </c>
      <c r="AG73" s="374">
        <v>4.0720765520847406</v>
      </c>
      <c r="AH73" s="374">
        <v>1.4959723820483313</v>
      </c>
      <c r="AI73" s="374">
        <v>785</v>
      </c>
      <c r="AJ73" s="374">
        <v>73.787261146496803</v>
      </c>
      <c r="AK73" s="374">
        <v>15.391754942098848</v>
      </c>
    </row>
    <row r="74" spans="1:37" ht="15.6">
      <c r="A74" s="374">
        <v>3</v>
      </c>
      <c r="B74" s="374">
        <v>8</v>
      </c>
      <c r="C74" s="374">
        <v>2024</v>
      </c>
      <c r="D74" s="374">
        <v>99</v>
      </c>
      <c r="E74" s="374">
        <v>8</v>
      </c>
      <c r="F74" s="374">
        <v>99</v>
      </c>
      <c r="G74" s="374">
        <v>99</v>
      </c>
      <c r="H74" s="374">
        <v>99</v>
      </c>
      <c r="I74" s="374">
        <v>99</v>
      </c>
      <c r="J74" s="374">
        <v>999</v>
      </c>
      <c r="K74" s="374">
        <v>99</v>
      </c>
      <c r="L74" s="374">
        <v>99</v>
      </c>
      <c r="M74" s="374">
        <v>99</v>
      </c>
      <c r="N74" s="374">
        <v>99</v>
      </c>
      <c r="O74" s="374">
        <v>99</v>
      </c>
      <c r="P74" s="374">
        <v>9999</v>
      </c>
      <c r="Q74" s="374">
        <v>10</v>
      </c>
      <c r="R74" s="374">
        <v>219</v>
      </c>
      <c r="S74" s="374">
        <v>5.9726027397260264</v>
      </c>
      <c r="T74" s="374">
        <v>4.9269406392694082</v>
      </c>
      <c r="U74" s="374">
        <v>6.6296803652968013</v>
      </c>
      <c r="V74" s="374">
        <v>0.45662100456621008</v>
      </c>
      <c r="W74" s="374">
        <v>0</v>
      </c>
      <c r="X74" s="374">
        <v>0.91324200913242015</v>
      </c>
      <c r="Y74" s="374">
        <v>0.91324200913242015</v>
      </c>
      <c r="Z74" s="374">
        <v>2.612786505340837</v>
      </c>
      <c r="AA74" s="374">
        <v>1.2746843398995653</v>
      </c>
      <c r="AB74" s="374">
        <v>1.6088100061056645</v>
      </c>
      <c r="AC74" s="374">
        <v>25.128111025968742</v>
      </c>
      <c r="AD74" s="374">
        <v>7.5252861884815854</v>
      </c>
      <c r="AE74" s="374">
        <v>59.130809481579369</v>
      </c>
      <c r="AF74" s="374">
        <v>1.3223040695568171</v>
      </c>
      <c r="AG74" s="374">
        <v>1.0617689323441328</v>
      </c>
      <c r="AH74" s="374">
        <v>0</v>
      </c>
      <c r="AI74" s="374">
        <v>198</v>
      </c>
      <c r="AJ74" s="374">
        <v>73.675252525252517</v>
      </c>
      <c r="AK74" s="374">
        <v>15.101637676275494</v>
      </c>
    </row>
    <row r="75" spans="1:37" ht="15.6">
      <c r="A75" s="374">
        <v>3</v>
      </c>
      <c r="B75" s="374">
        <v>9</v>
      </c>
      <c r="C75" s="374">
        <v>2024</v>
      </c>
      <c r="D75" s="374">
        <v>99</v>
      </c>
      <c r="E75" s="374">
        <v>9</v>
      </c>
      <c r="F75" s="374">
        <v>99</v>
      </c>
      <c r="G75" s="374">
        <v>99</v>
      </c>
      <c r="H75" s="374">
        <v>99</v>
      </c>
      <c r="I75" s="374">
        <v>99</v>
      </c>
      <c r="J75" s="374">
        <v>999</v>
      </c>
      <c r="K75" s="374">
        <v>99</v>
      </c>
      <c r="L75" s="374">
        <v>99</v>
      </c>
      <c r="M75" s="374">
        <v>99</v>
      </c>
      <c r="N75" s="374">
        <v>99</v>
      </c>
      <c r="O75" s="374">
        <v>99</v>
      </c>
      <c r="P75" s="374">
        <v>9999</v>
      </c>
      <c r="Q75" s="374">
        <v>3</v>
      </c>
      <c r="R75" s="374">
        <v>25</v>
      </c>
      <c r="S75" s="374">
        <v>4.3600000000000003</v>
      </c>
      <c r="T75" s="374">
        <v>3.2</v>
      </c>
      <c r="U75" s="374">
        <v>6.952</v>
      </c>
      <c r="V75" s="374">
        <v>0</v>
      </c>
      <c r="W75" s="374">
        <v>0</v>
      </c>
      <c r="X75" s="374">
        <v>0</v>
      </c>
      <c r="Y75" s="374">
        <v>0</v>
      </c>
      <c r="Z75" s="374">
        <v>2.9076616034194873</v>
      </c>
      <c r="AA75" s="374">
        <v>1.0537551897855577</v>
      </c>
      <c r="AB75" s="374">
        <v>0.93808315196468484</v>
      </c>
      <c r="AC75" s="374">
        <v>62.705707722221845</v>
      </c>
      <c r="AD75" s="374">
        <v>57.691143780734187</v>
      </c>
      <c r="AE75" s="374">
        <v>45.320735714122733</v>
      </c>
      <c r="AF75" s="374">
        <v>0.15094795314575535</v>
      </c>
      <c r="AG75" s="374">
        <v>0.12709927711372015</v>
      </c>
      <c r="AH75" s="374">
        <v>0</v>
      </c>
      <c r="AI75" s="374">
        <v>24</v>
      </c>
      <c r="AJ75" s="374">
        <v>78.954166666666652</v>
      </c>
      <c r="AK75" s="374">
        <v>13.601084697814072</v>
      </c>
    </row>
    <row r="76" spans="1:37" ht="15.6">
      <c r="A76" s="374">
        <v>3</v>
      </c>
      <c r="B76" s="374">
        <v>10</v>
      </c>
      <c r="C76" s="374">
        <v>2024</v>
      </c>
      <c r="D76" s="374">
        <v>99</v>
      </c>
      <c r="E76" s="374">
        <v>10</v>
      </c>
      <c r="F76" s="374">
        <v>99</v>
      </c>
      <c r="G76" s="374">
        <v>99</v>
      </c>
      <c r="H76" s="374">
        <v>99</v>
      </c>
      <c r="I76" s="374">
        <v>99</v>
      </c>
      <c r="J76" s="374">
        <v>999</v>
      </c>
      <c r="K76" s="374">
        <v>99</v>
      </c>
      <c r="L76" s="374">
        <v>99</v>
      </c>
      <c r="M76" s="374">
        <v>99</v>
      </c>
      <c r="N76" s="374">
        <v>99</v>
      </c>
      <c r="O76" s="374">
        <v>99</v>
      </c>
      <c r="P76" s="374">
        <v>9999</v>
      </c>
      <c r="Q76" s="374">
        <v>11</v>
      </c>
      <c r="R76" s="374">
        <v>178</v>
      </c>
      <c r="S76" s="374">
        <v>5.9943820224719104</v>
      </c>
      <c r="T76" s="374">
        <v>4.5842696629213471</v>
      </c>
      <c r="U76" s="374">
        <v>8.19325842696629</v>
      </c>
      <c r="V76" s="374">
        <v>0</v>
      </c>
      <c r="W76" s="374">
        <v>0</v>
      </c>
      <c r="X76" s="374">
        <v>1.1235955056179776</v>
      </c>
      <c r="Y76" s="374">
        <v>0</v>
      </c>
      <c r="Z76" s="374">
        <v>2.7300161646148204</v>
      </c>
      <c r="AA76" s="374">
        <v>1.2474566980899142</v>
      </c>
      <c r="AB76" s="374">
        <v>0.77617600176047508</v>
      </c>
      <c r="AC76" s="374">
        <v>34.492869907554443</v>
      </c>
      <c r="AD76" s="374">
        <v>31.126251460535158</v>
      </c>
      <c r="AE76" s="374">
        <v>41.534779193109955</v>
      </c>
      <c r="AF76" s="374">
        <v>1.0747494263977784</v>
      </c>
      <c r="AG76" s="374">
        <v>1.0665223575526437</v>
      </c>
      <c r="AH76" s="374">
        <v>0</v>
      </c>
      <c r="AI76" s="374">
        <v>131</v>
      </c>
      <c r="AJ76" s="374">
        <v>77.472519083969502</v>
      </c>
      <c r="AK76" s="374">
        <v>15.264285802617337</v>
      </c>
    </row>
    <row r="77" spans="1:37" ht="15.6">
      <c r="A77" s="374">
        <v>3</v>
      </c>
      <c r="B77" s="374">
        <v>11</v>
      </c>
      <c r="C77" s="374">
        <v>2024</v>
      </c>
      <c r="D77" s="374">
        <v>99</v>
      </c>
      <c r="E77" s="374">
        <v>11</v>
      </c>
      <c r="F77" s="374">
        <v>99</v>
      </c>
      <c r="G77" s="374">
        <v>99</v>
      </c>
      <c r="H77" s="374">
        <v>99</v>
      </c>
      <c r="I77" s="374">
        <v>99</v>
      </c>
      <c r="J77" s="374">
        <v>999</v>
      </c>
      <c r="K77" s="374">
        <v>99</v>
      </c>
      <c r="L77" s="374">
        <v>99</v>
      </c>
      <c r="M77" s="374">
        <v>99</v>
      </c>
      <c r="N77" s="374">
        <v>99</v>
      </c>
      <c r="O77" s="374">
        <v>99</v>
      </c>
      <c r="P77" s="374">
        <v>9999</v>
      </c>
      <c r="Q77" s="374">
        <v>49</v>
      </c>
      <c r="R77" s="374">
        <v>2012</v>
      </c>
      <c r="S77" s="374">
        <v>5.673956262425448</v>
      </c>
      <c r="T77" s="374">
        <v>5.208747514910538</v>
      </c>
      <c r="U77" s="374">
        <v>6.7459741550695851</v>
      </c>
      <c r="V77" s="374">
        <v>0</v>
      </c>
      <c r="W77" s="374">
        <v>0</v>
      </c>
      <c r="X77" s="374">
        <v>0.29821073558648103</v>
      </c>
      <c r="Y77" s="374">
        <v>0</v>
      </c>
      <c r="Z77" s="374">
        <v>1.6146904790913914</v>
      </c>
      <c r="AA77" s="374">
        <v>1.2572088962549604</v>
      </c>
      <c r="AB77" s="374">
        <v>1.2900302144306228</v>
      </c>
      <c r="AC77" s="374">
        <v>36.185759591491653</v>
      </c>
      <c r="AD77" s="374">
        <v>28.487050300103562</v>
      </c>
      <c r="AE77" s="374">
        <v>43.483873992051755</v>
      </c>
      <c r="AF77" s="374">
        <v>12.148291269170389</v>
      </c>
      <c r="AG77" s="374">
        <v>9.9258100019379363</v>
      </c>
      <c r="AH77" s="374">
        <v>0.49701789264413521</v>
      </c>
      <c r="AI77" s="374">
        <v>1616</v>
      </c>
      <c r="AJ77" s="374">
        <v>76.141955445544454</v>
      </c>
      <c r="AK77" s="374">
        <v>15.458566299271942</v>
      </c>
    </row>
    <row r="78" spans="1:37" ht="15.6">
      <c r="A78" s="374">
        <v>3</v>
      </c>
      <c r="B78" s="374">
        <v>12</v>
      </c>
      <c r="C78" s="374">
        <v>2024</v>
      </c>
      <c r="D78" s="374">
        <v>99</v>
      </c>
      <c r="E78" s="374">
        <v>12</v>
      </c>
      <c r="F78" s="374">
        <v>99</v>
      </c>
      <c r="G78" s="374">
        <v>99</v>
      </c>
      <c r="H78" s="374">
        <v>99</v>
      </c>
      <c r="I78" s="374">
        <v>99</v>
      </c>
      <c r="J78" s="374">
        <v>999</v>
      </c>
      <c r="K78" s="374">
        <v>99</v>
      </c>
      <c r="L78" s="374">
        <v>99</v>
      </c>
      <c r="M78" s="374">
        <v>99</v>
      </c>
      <c r="N78" s="374">
        <v>99</v>
      </c>
      <c r="O78" s="374">
        <v>99</v>
      </c>
      <c r="P78" s="374">
        <v>9999</v>
      </c>
      <c r="Q78" s="374">
        <v>20</v>
      </c>
      <c r="R78" s="374">
        <v>351</v>
      </c>
      <c r="S78" s="374">
        <v>5.316239316239316</v>
      </c>
      <c r="T78" s="374">
        <v>4.866096866096866</v>
      </c>
      <c r="U78" s="374">
        <v>6.4538461538461522</v>
      </c>
      <c r="V78" s="374">
        <v>0</v>
      </c>
      <c r="W78" s="374">
        <v>0</v>
      </c>
      <c r="X78" s="374">
        <v>1.1396011396011398</v>
      </c>
      <c r="Y78" s="374">
        <v>0</v>
      </c>
      <c r="Z78" s="374">
        <v>2.8179179983238076</v>
      </c>
      <c r="AA78" s="374">
        <v>1.2831334464128172</v>
      </c>
      <c r="AB78" s="374">
        <v>1.0496323501059981</v>
      </c>
      <c r="AC78" s="374">
        <v>41.809872261213549</v>
      </c>
      <c r="AD78" s="374">
        <v>17.726286596447473</v>
      </c>
      <c r="AE78" s="374">
        <v>32.970654804444877</v>
      </c>
      <c r="AF78" s="374">
        <v>2.1193092621664049</v>
      </c>
      <c r="AG78" s="374">
        <v>1.6566052499753183</v>
      </c>
      <c r="AH78" s="374">
        <v>0.28490028490028496</v>
      </c>
      <c r="AI78" s="374">
        <v>87</v>
      </c>
      <c r="AJ78" s="374">
        <v>78.565517241379339</v>
      </c>
      <c r="AK78" s="374">
        <v>15.598325640481836</v>
      </c>
    </row>
    <row r="79" spans="1:37" ht="15.6">
      <c r="A79" s="374">
        <v>3</v>
      </c>
      <c r="B79" s="374">
        <v>13</v>
      </c>
      <c r="C79" s="374">
        <v>2024</v>
      </c>
      <c r="D79" s="374">
        <v>99</v>
      </c>
      <c r="E79" s="374">
        <v>13</v>
      </c>
      <c r="F79" s="374">
        <v>99</v>
      </c>
      <c r="G79" s="374">
        <v>99</v>
      </c>
      <c r="H79" s="374">
        <v>99</v>
      </c>
      <c r="I79" s="374">
        <v>99</v>
      </c>
      <c r="J79" s="374">
        <v>999</v>
      </c>
      <c r="K79" s="374">
        <v>99</v>
      </c>
      <c r="L79" s="374">
        <v>99</v>
      </c>
      <c r="M79" s="374">
        <v>99</v>
      </c>
      <c r="N79" s="374">
        <v>99</v>
      </c>
      <c r="O79" s="374">
        <v>99</v>
      </c>
      <c r="P79" s="374">
        <v>9999</v>
      </c>
      <c r="Q79" s="374"/>
      <c r="R79" s="374">
        <v>0</v>
      </c>
      <c r="S79" s="374"/>
      <c r="T79" s="374"/>
      <c r="U79" s="374"/>
      <c r="V79" s="374"/>
      <c r="W79" s="374"/>
      <c r="X79" s="374"/>
      <c r="Y79" s="374"/>
      <c r="Z79" s="374"/>
      <c r="AA79" s="374"/>
      <c r="AB79" s="374"/>
      <c r="AC79" s="374"/>
      <c r="AD79" s="374"/>
      <c r="AE79" s="374"/>
      <c r="AF79" s="374"/>
      <c r="AG79" s="374"/>
      <c r="AH79" s="374"/>
      <c r="AI79" s="374"/>
      <c r="AJ79" s="374"/>
      <c r="AK79" s="374"/>
    </row>
    <row r="80" spans="1:37" ht="15.6">
      <c r="A80" s="374">
        <v>3</v>
      </c>
      <c r="B80" s="374">
        <v>14</v>
      </c>
      <c r="C80" s="374">
        <v>2024</v>
      </c>
      <c r="D80" s="374">
        <v>99</v>
      </c>
      <c r="E80" s="374">
        <v>14</v>
      </c>
      <c r="F80" s="374">
        <v>99</v>
      </c>
      <c r="G80" s="374">
        <v>99</v>
      </c>
      <c r="H80" s="374">
        <v>99</v>
      </c>
      <c r="I80" s="374">
        <v>99</v>
      </c>
      <c r="J80" s="374">
        <v>999</v>
      </c>
      <c r="K80" s="374">
        <v>99</v>
      </c>
      <c r="L80" s="374">
        <v>99</v>
      </c>
      <c r="M80" s="374">
        <v>99</v>
      </c>
      <c r="N80" s="374">
        <v>99</v>
      </c>
      <c r="O80" s="374">
        <v>99</v>
      </c>
      <c r="P80" s="374">
        <v>9999</v>
      </c>
      <c r="Q80" s="374">
        <v>8</v>
      </c>
      <c r="R80" s="374">
        <v>137</v>
      </c>
      <c r="S80" s="374">
        <v>5.3503649635036483</v>
      </c>
      <c r="T80" s="374">
        <v>3.8759124087591248</v>
      </c>
      <c r="U80" s="374">
        <v>6.8481751824817509</v>
      </c>
      <c r="V80" s="374">
        <v>0</v>
      </c>
      <c r="W80" s="374">
        <v>0</v>
      </c>
      <c r="X80" s="374">
        <v>0.72992700729927051</v>
      </c>
      <c r="Y80" s="374">
        <v>0</v>
      </c>
      <c r="Z80" s="374">
        <v>2.0257143352040723</v>
      </c>
      <c r="AA80" s="374">
        <v>1.2237983283831819</v>
      </c>
      <c r="AB80" s="374">
        <v>1.5015576120817899</v>
      </c>
      <c r="AC80" s="374">
        <v>51.493258146803242</v>
      </c>
      <c r="AD80" s="374">
        <v>50.422515879779048</v>
      </c>
      <c r="AE80" s="374">
        <v>75.453790232315654</v>
      </c>
      <c r="AF80" s="374">
        <v>0.82719478323873918</v>
      </c>
      <c r="AG80" s="374">
        <v>0.68610208163459285</v>
      </c>
      <c r="AH80" s="374">
        <v>0</v>
      </c>
      <c r="AI80" s="374">
        <v>33</v>
      </c>
      <c r="AJ80" s="374">
        <v>84.321212121212127</v>
      </c>
      <c r="AK80" s="374">
        <v>15.420918089733622</v>
      </c>
    </row>
    <row r="81" spans="1:37" ht="15.6">
      <c r="A81" s="374">
        <v>3</v>
      </c>
      <c r="B81" s="374">
        <v>15</v>
      </c>
      <c r="C81" s="374">
        <v>2024</v>
      </c>
      <c r="D81" s="374">
        <v>99</v>
      </c>
      <c r="E81" s="374">
        <v>15</v>
      </c>
      <c r="F81" s="374">
        <v>99</v>
      </c>
      <c r="G81" s="374">
        <v>99</v>
      </c>
      <c r="H81" s="374">
        <v>99</v>
      </c>
      <c r="I81" s="374">
        <v>99</v>
      </c>
      <c r="J81" s="374">
        <v>999</v>
      </c>
      <c r="K81" s="374">
        <v>99</v>
      </c>
      <c r="L81" s="374">
        <v>99</v>
      </c>
      <c r="M81" s="374">
        <v>99</v>
      </c>
      <c r="N81" s="374">
        <v>99</v>
      </c>
      <c r="O81" s="374">
        <v>99</v>
      </c>
      <c r="P81" s="374">
        <v>9999</v>
      </c>
      <c r="Q81" s="374">
        <v>28</v>
      </c>
      <c r="R81" s="374">
        <v>729</v>
      </c>
      <c r="S81" s="374">
        <v>5.356652949245543</v>
      </c>
      <c r="T81" s="374">
        <v>4.8216735253772276</v>
      </c>
      <c r="U81" s="374">
        <v>6.0253772290809318</v>
      </c>
      <c r="V81" s="374">
        <v>0</v>
      </c>
      <c r="W81" s="374">
        <v>0</v>
      </c>
      <c r="X81" s="374">
        <v>0</v>
      </c>
      <c r="Y81" s="374">
        <v>0</v>
      </c>
      <c r="Z81" s="374">
        <v>1.7745110887018751</v>
      </c>
      <c r="AA81" s="374">
        <v>1.0932328527024462</v>
      </c>
      <c r="AB81" s="374">
        <v>1.2040270553148262</v>
      </c>
      <c r="AC81" s="374">
        <v>35.574356675167245</v>
      </c>
      <c r="AD81" s="374">
        <v>26.70852081630078</v>
      </c>
      <c r="AE81" s="374">
        <v>54.124778648390432</v>
      </c>
      <c r="AF81" s="374">
        <v>4.4016423137302247</v>
      </c>
      <c r="AG81" s="374">
        <v>3.2122184966744274</v>
      </c>
      <c r="AH81" s="374">
        <v>1.7832647462277094</v>
      </c>
      <c r="AI81" s="374">
        <v>530</v>
      </c>
      <c r="AJ81" s="374">
        <v>74.365660377358523</v>
      </c>
      <c r="AK81" s="374">
        <v>14.608474188281775</v>
      </c>
    </row>
    <row r="82" spans="1:37" ht="15.6">
      <c r="A82" s="374">
        <v>3</v>
      </c>
      <c r="B82" s="374">
        <v>16</v>
      </c>
      <c r="C82" s="374">
        <v>2024</v>
      </c>
      <c r="D82" s="374">
        <v>99</v>
      </c>
      <c r="E82" s="374">
        <v>16</v>
      </c>
      <c r="F82" s="374">
        <v>99</v>
      </c>
      <c r="G82" s="374">
        <v>99</v>
      </c>
      <c r="H82" s="374">
        <v>99</v>
      </c>
      <c r="I82" s="374">
        <v>99</v>
      </c>
      <c r="J82" s="374">
        <v>999</v>
      </c>
      <c r="K82" s="374">
        <v>99</v>
      </c>
      <c r="L82" s="374">
        <v>99</v>
      </c>
      <c r="M82" s="374">
        <v>99</v>
      </c>
      <c r="N82" s="374">
        <v>99</v>
      </c>
      <c r="O82" s="374">
        <v>99</v>
      </c>
      <c r="P82" s="374">
        <v>9999</v>
      </c>
      <c r="Q82" s="374">
        <v>4</v>
      </c>
      <c r="R82" s="374">
        <v>37</v>
      </c>
      <c r="S82" s="374">
        <v>5.621621621621621</v>
      </c>
      <c r="T82" s="374">
        <v>4.8648648648648658</v>
      </c>
      <c r="U82" s="374">
        <v>6.9378378378378391</v>
      </c>
      <c r="V82" s="374">
        <v>0</v>
      </c>
      <c r="W82" s="374">
        <v>0</v>
      </c>
      <c r="X82" s="374">
        <v>0</v>
      </c>
      <c r="Y82" s="374">
        <v>0</v>
      </c>
      <c r="Z82" s="374">
        <v>1.1678928475819803</v>
      </c>
      <c r="AA82" s="374">
        <v>0.58593198347780018</v>
      </c>
      <c r="AB82" s="374">
        <v>0.47432239931849474</v>
      </c>
      <c r="AC82" s="374">
        <v>34.083584846902284</v>
      </c>
      <c r="AD82" s="374">
        <v>-5.4195314492993711</v>
      </c>
      <c r="AE82" s="374">
        <v>20.500776712449877</v>
      </c>
      <c r="AF82" s="374">
        <v>0.22340297065571788</v>
      </c>
      <c r="AG82" s="374">
        <v>0.18772373092688127</v>
      </c>
      <c r="AH82" s="374">
        <v>0</v>
      </c>
      <c r="AI82" s="374">
        <v>14</v>
      </c>
      <c r="AJ82" s="374">
        <v>79.942857142857179</v>
      </c>
      <c r="AK82" s="374">
        <v>13.785648668378444</v>
      </c>
    </row>
    <row r="83" spans="1:37" ht="15.6">
      <c r="A83" s="374">
        <v>3</v>
      </c>
      <c r="B83" s="374">
        <v>17</v>
      </c>
      <c r="C83" s="374">
        <v>2024</v>
      </c>
      <c r="D83" s="374">
        <v>99</v>
      </c>
      <c r="E83" s="374">
        <v>17</v>
      </c>
      <c r="F83" s="374">
        <v>99</v>
      </c>
      <c r="G83" s="374">
        <v>99</v>
      </c>
      <c r="H83" s="374">
        <v>99</v>
      </c>
      <c r="I83" s="374">
        <v>99</v>
      </c>
      <c r="J83" s="374">
        <v>999</v>
      </c>
      <c r="K83" s="374">
        <v>99</v>
      </c>
      <c r="L83" s="374">
        <v>99</v>
      </c>
      <c r="M83" s="374">
        <v>99</v>
      </c>
      <c r="N83" s="374">
        <v>99</v>
      </c>
      <c r="O83" s="374">
        <v>99</v>
      </c>
      <c r="P83" s="374">
        <v>9999</v>
      </c>
      <c r="Q83" s="374">
        <v>61</v>
      </c>
      <c r="R83" s="374">
        <v>2221</v>
      </c>
      <c r="S83" s="374">
        <v>5.2575416479063506</v>
      </c>
      <c r="T83" s="374">
        <v>4.5312922107158942</v>
      </c>
      <c r="U83" s="374">
        <v>6.7885637100405223</v>
      </c>
      <c r="V83" s="374">
        <v>0</v>
      </c>
      <c r="W83" s="374">
        <v>0</v>
      </c>
      <c r="X83" s="374">
        <v>9.0049527239982011E-2</v>
      </c>
      <c r="Y83" s="374">
        <v>0</v>
      </c>
      <c r="Z83" s="374">
        <v>1.5663057191011109</v>
      </c>
      <c r="AA83" s="374">
        <v>1.3191155430923096</v>
      </c>
      <c r="AB83" s="374">
        <v>1.2768635578674148</v>
      </c>
      <c r="AC83" s="374">
        <v>45.550017502237353</v>
      </c>
      <c r="AD83" s="374">
        <v>42.913871957897214</v>
      </c>
      <c r="AE83" s="374">
        <v>60.228874012008525</v>
      </c>
      <c r="AF83" s="374">
        <v>13.410216157468907</v>
      </c>
      <c r="AG83" s="374">
        <v>11.026045113661702</v>
      </c>
      <c r="AH83" s="374">
        <v>1.0355695632597932</v>
      </c>
      <c r="AI83" s="374">
        <v>2150</v>
      </c>
      <c r="AJ83" s="374">
        <v>76.513860465116238</v>
      </c>
      <c r="AK83" s="374">
        <v>15.004294069749964</v>
      </c>
    </row>
    <row r="84" spans="1:37" ht="15.6">
      <c r="A84" s="374">
        <v>3</v>
      </c>
      <c r="B84" s="374">
        <v>18</v>
      </c>
      <c r="C84" s="374">
        <v>2024</v>
      </c>
      <c r="D84" s="374">
        <v>99</v>
      </c>
      <c r="E84" s="374">
        <v>18</v>
      </c>
      <c r="F84" s="374">
        <v>99</v>
      </c>
      <c r="G84" s="374">
        <v>99</v>
      </c>
      <c r="H84" s="374">
        <v>99</v>
      </c>
      <c r="I84" s="374">
        <v>99</v>
      </c>
      <c r="J84" s="374">
        <v>999</v>
      </c>
      <c r="K84" s="374">
        <v>99</v>
      </c>
      <c r="L84" s="374">
        <v>99</v>
      </c>
      <c r="M84" s="374">
        <v>99</v>
      </c>
      <c r="N84" s="374">
        <v>99</v>
      </c>
      <c r="O84" s="374">
        <v>99</v>
      </c>
      <c r="P84" s="374">
        <v>9999</v>
      </c>
      <c r="Q84" s="374">
        <v>6</v>
      </c>
      <c r="R84" s="374">
        <v>115</v>
      </c>
      <c r="S84" s="374">
        <v>5.7391304347826084</v>
      </c>
      <c r="T84" s="374">
        <v>4.8782608695652172</v>
      </c>
      <c r="U84" s="374">
        <v>6.8130434782608678</v>
      </c>
      <c r="V84" s="374">
        <v>0</v>
      </c>
      <c r="W84" s="374">
        <v>0</v>
      </c>
      <c r="X84" s="374">
        <v>0</v>
      </c>
      <c r="Y84" s="374">
        <v>0</v>
      </c>
      <c r="Z84" s="374">
        <v>1.9889486730925503</v>
      </c>
      <c r="AA84" s="374">
        <v>1.0720720005163444</v>
      </c>
      <c r="AB84" s="374">
        <v>0.90551763804833441</v>
      </c>
      <c r="AC84" s="374">
        <v>26.74859022023098</v>
      </c>
      <c r="AD84" s="374">
        <v>21.525197592441881</v>
      </c>
      <c r="AE84" s="374">
        <v>23.600764976508323</v>
      </c>
      <c r="AF84" s="374">
        <v>0.69436058447047444</v>
      </c>
      <c r="AG84" s="374">
        <v>0.57297056167203508</v>
      </c>
      <c r="AH84" s="374">
        <v>0</v>
      </c>
      <c r="AI84" s="374">
        <v>100</v>
      </c>
      <c r="AJ84" s="374">
        <v>78.23399999999998</v>
      </c>
      <c r="AK84" s="374">
        <v>13.909658402110242</v>
      </c>
    </row>
    <row r="85" spans="1:37" ht="15.6">
      <c r="A85" s="374">
        <v>3</v>
      </c>
      <c r="B85" s="374">
        <v>19</v>
      </c>
      <c r="C85" s="374">
        <v>2024</v>
      </c>
      <c r="D85" s="374">
        <v>99</v>
      </c>
      <c r="E85" s="374">
        <v>19</v>
      </c>
      <c r="F85" s="374">
        <v>99</v>
      </c>
      <c r="G85" s="374">
        <v>99</v>
      </c>
      <c r="H85" s="374">
        <v>99</v>
      </c>
      <c r="I85" s="374">
        <v>99</v>
      </c>
      <c r="J85" s="374">
        <v>999</v>
      </c>
      <c r="K85" s="374">
        <v>99</v>
      </c>
      <c r="L85" s="374">
        <v>99</v>
      </c>
      <c r="M85" s="374">
        <v>99</v>
      </c>
      <c r="N85" s="374">
        <v>99</v>
      </c>
      <c r="O85" s="374">
        <v>99</v>
      </c>
      <c r="P85" s="374">
        <v>9999</v>
      </c>
      <c r="Q85" s="374">
        <v>14</v>
      </c>
      <c r="R85" s="374">
        <v>265</v>
      </c>
      <c r="S85" s="374">
        <v>5.4566037735849058</v>
      </c>
      <c r="T85" s="374">
        <v>4.4981132075471688</v>
      </c>
      <c r="U85" s="374">
        <v>7.4705660377358498</v>
      </c>
      <c r="V85" s="374">
        <v>0</v>
      </c>
      <c r="W85" s="374">
        <v>0</v>
      </c>
      <c r="X85" s="374">
        <v>0</v>
      </c>
      <c r="Y85" s="374">
        <v>0</v>
      </c>
      <c r="Z85" s="374">
        <v>2.6529089872620304</v>
      </c>
      <c r="AA85" s="374">
        <v>1.0200831327502713</v>
      </c>
      <c r="AB85" s="374">
        <v>1.2771564177836388</v>
      </c>
      <c r="AC85" s="374">
        <v>44.476897620953032</v>
      </c>
      <c r="AD85" s="374">
        <v>22.484971736692632</v>
      </c>
      <c r="AE85" s="374">
        <v>30.334618065470902</v>
      </c>
      <c r="AF85" s="374">
        <v>1.600048303345007</v>
      </c>
      <c r="AG85" s="374">
        <v>1.4477470592752122</v>
      </c>
      <c r="AH85" s="374">
        <v>6.0377358490566015</v>
      </c>
      <c r="AI85" s="374">
        <v>264</v>
      </c>
      <c r="AJ85" s="374">
        <v>78.171590909090881</v>
      </c>
      <c r="AK85" s="374">
        <v>15.006479439535299</v>
      </c>
    </row>
    <row r="86" spans="1:37" ht="15.6">
      <c r="A86" s="374">
        <v>3</v>
      </c>
      <c r="B86" s="374">
        <v>20</v>
      </c>
      <c r="C86" s="374">
        <v>2024</v>
      </c>
      <c r="D86" s="374">
        <v>99</v>
      </c>
      <c r="E86" s="374">
        <v>20</v>
      </c>
      <c r="F86" s="374">
        <v>99</v>
      </c>
      <c r="G86" s="374">
        <v>99</v>
      </c>
      <c r="H86" s="374">
        <v>99</v>
      </c>
      <c r="I86" s="374">
        <v>99</v>
      </c>
      <c r="J86" s="374">
        <v>999</v>
      </c>
      <c r="K86" s="374">
        <v>99</v>
      </c>
      <c r="L86" s="374">
        <v>99</v>
      </c>
      <c r="M86" s="374">
        <v>99</v>
      </c>
      <c r="N86" s="374">
        <v>99</v>
      </c>
      <c r="O86" s="374">
        <v>99</v>
      </c>
      <c r="P86" s="374">
        <v>9999</v>
      </c>
      <c r="Q86" s="374">
        <v>20</v>
      </c>
      <c r="R86" s="374">
        <v>458</v>
      </c>
      <c r="S86">
        <v>5.4563318777292595</v>
      </c>
      <c r="T86">
        <v>4.676855895196506</v>
      </c>
      <c r="U86">
        <v>6.7266375545851522</v>
      </c>
      <c r="V86">
        <v>0</v>
      </c>
      <c r="W86">
        <v>0</v>
      </c>
      <c r="X86">
        <v>0.21834061135371172</v>
      </c>
      <c r="Y86">
        <v>0</v>
      </c>
      <c r="Z86">
        <v>1.5900447810521652</v>
      </c>
      <c r="AA86">
        <v>1.179914360701994</v>
      </c>
      <c r="AB86">
        <v>1.1485463306096741</v>
      </c>
      <c r="AC86">
        <v>48.405844126615278</v>
      </c>
      <c r="AD86">
        <v>43.332684511811848</v>
      </c>
      <c r="AE86">
        <v>39.881900577267096</v>
      </c>
      <c r="AF86">
        <v>2.7653665016302376</v>
      </c>
      <c r="AG86">
        <v>2.2529772895969447</v>
      </c>
      <c r="AH86">
        <v>3.0567685589519646</v>
      </c>
      <c r="AI86">
        <v>332</v>
      </c>
      <c r="AJ86">
        <v>77.423192771084317</v>
      </c>
      <c r="AK86">
        <v>14.956757360636388</v>
      </c>
    </row>
    <row r="87" spans="1:37" ht="15.6">
      <c r="A87" s="374">
        <v>3</v>
      </c>
      <c r="B87" s="374">
        <v>21</v>
      </c>
      <c r="C87" s="374">
        <v>2024</v>
      </c>
      <c r="D87" s="374">
        <v>99</v>
      </c>
      <c r="E87" s="374">
        <v>21</v>
      </c>
      <c r="F87" s="374">
        <v>99</v>
      </c>
      <c r="G87" s="374">
        <v>99</v>
      </c>
      <c r="H87" s="374">
        <v>99</v>
      </c>
      <c r="I87" s="374">
        <v>99</v>
      </c>
      <c r="J87" s="374">
        <v>999</v>
      </c>
      <c r="K87" s="374">
        <v>99</v>
      </c>
      <c r="L87" s="374">
        <v>99</v>
      </c>
      <c r="M87" s="374">
        <v>99</v>
      </c>
      <c r="N87" s="374">
        <v>99</v>
      </c>
      <c r="O87" s="374">
        <v>99</v>
      </c>
      <c r="P87" s="374">
        <v>9999</v>
      </c>
      <c r="Q87" s="374">
        <v>11</v>
      </c>
      <c r="R87" s="374">
        <v>189</v>
      </c>
      <c r="S87">
        <v>5.2486772486772475</v>
      </c>
      <c r="T87">
        <v>4.0687830687830688</v>
      </c>
      <c r="U87">
        <v>7.9497354497354493</v>
      </c>
      <c r="V87">
        <v>0</v>
      </c>
      <c r="W87">
        <v>0</v>
      </c>
      <c r="X87">
        <v>0.52910052910052907</v>
      </c>
      <c r="Y87">
        <v>0</v>
      </c>
      <c r="Z87">
        <v>2.8299349243480658</v>
      </c>
      <c r="AA87">
        <v>1.8477960120589043</v>
      </c>
      <c r="AB87">
        <v>1.3917858424512459</v>
      </c>
      <c r="AC87">
        <v>78.554710849021674</v>
      </c>
      <c r="AD87">
        <v>58.980264511957103</v>
      </c>
      <c r="AE87">
        <v>64.553425404467916</v>
      </c>
      <c r="AF87">
        <v>1.1411665257819101</v>
      </c>
      <c r="AG87">
        <v>1.0987725193519251</v>
      </c>
      <c r="AH87">
        <v>1.0582010582010581</v>
      </c>
      <c r="AI87">
        <v>187</v>
      </c>
      <c r="AJ87">
        <v>79.747593582887674</v>
      </c>
      <c r="AK87">
        <v>15.315900432110508</v>
      </c>
    </row>
    <row r="88" spans="1:37" ht="15.6">
      <c r="A88" s="374">
        <v>3</v>
      </c>
      <c r="B88" s="374">
        <v>22</v>
      </c>
      <c r="C88" s="374">
        <v>2024</v>
      </c>
      <c r="D88" s="374">
        <v>99</v>
      </c>
      <c r="E88" s="374">
        <v>22</v>
      </c>
      <c r="F88" s="374">
        <v>99</v>
      </c>
      <c r="G88" s="374">
        <v>99</v>
      </c>
      <c r="H88" s="374">
        <v>99</v>
      </c>
      <c r="I88" s="374">
        <v>99</v>
      </c>
      <c r="J88" s="374">
        <v>999</v>
      </c>
      <c r="K88" s="374">
        <v>99</v>
      </c>
      <c r="L88" s="374">
        <v>99</v>
      </c>
      <c r="M88" s="374">
        <v>99</v>
      </c>
      <c r="N88" s="374">
        <v>99</v>
      </c>
      <c r="O88" s="374">
        <v>99</v>
      </c>
      <c r="P88" s="374">
        <v>9999</v>
      </c>
      <c r="Q88" s="374">
        <v>29</v>
      </c>
      <c r="R88" s="374">
        <v>547</v>
      </c>
      <c r="S88">
        <v>5.2486288848263252</v>
      </c>
      <c r="T88">
        <v>4.407678244972578</v>
      </c>
      <c r="U88">
        <v>6.3091407678244975</v>
      </c>
      <c r="V88">
        <v>0</v>
      </c>
      <c r="W88">
        <v>0</v>
      </c>
      <c r="X88">
        <v>1.2797074954296159</v>
      </c>
      <c r="Y88">
        <v>0</v>
      </c>
      <c r="Z88">
        <v>3.0950967580664153</v>
      </c>
      <c r="AA88">
        <v>1.7210315726254748</v>
      </c>
      <c r="AB88">
        <v>1.5464104519403674</v>
      </c>
      <c r="AC88">
        <v>64.880826849324393</v>
      </c>
      <c r="AD88">
        <v>54.698493992727776</v>
      </c>
      <c r="AE88">
        <v>67.836070916385836</v>
      </c>
      <c r="AF88">
        <v>3.3027412148291257</v>
      </c>
      <c r="AG88">
        <v>2.5237762672448767</v>
      </c>
      <c r="AH88">
        <v>1.0968921389396713</v>
      </c>
      <c r="AI88">
        <v>543</v>
      </c>
      <c r="AJ88">
        <v>75.446224677716359</v>
      </c>
      <c r="AK88">
        <v>13.666150439805538</v>
      </c>
    </row>
    <row r="89" spans="1:37" ht="15.6">
      <c r="A89" s="374">
        <v>3</v>
      </c>
      <c r="B89" s="374">
        <v>23</v>
      </c>
      <c r="C89" s="374">
        <v>2024</v>
      </c>
      <c r="D89" s="374">
        <v>99</v>
      </c>
      <c r="E89" s="374">
        <v>23</v>
      </c>
      <c r="F89" s="374">
        <v>99</v>
      </c>
      <c r="G89" s="374">
        <v>99</v>
      </c>
      <c r="H89" s="374">
        <v>99</v>
      </c>
      <c r="I89" s="374">
        <v>99</v>
      </c>
      <c r="J89" s="374">
        <v>999</v>
      </c>
      <c r="K89" s="374">
        <v>99</v>
      </c>
      <c r="L89" s="374">
        <v>99</v>
      </c>
      <c r="M89" s="374">
        <v>99</v>
      </c>
      <c r="N89" s="374">
        <v>99</v>
      </c>
      <c r="O89" s="374">
        <v>99</v>
      </c>
      <c r="P89" s="374">
        <v>9999</v>
      </c>
      <c r="Q89" s="374">
        <v>13</v>
      </c>
      <c r="R89" s="374">
        <v>195</v>
      </c>
      <c r="S89">
        <v>5.2666666666666648</v>
      </c>
      <c r="T89">
        <v>4.4512820512820506</v>
      </c>
      <c r="U89">
        <v>8.5825641025640991</v>
      </c>
      <c r="V89">
        <v>0</v>
      </c>
      <c r="W89">
        <v>0</v>
      </c>
      <c r="X89">
        <v>0.51282051282051277</v>
      </c>
      <c r="Y89">
        <v>0</v>
      </c>
      <c r="Z89">
        <v>2.6524113054106757</v>
      </c>
      <c r="AA89">
        <v>1.4288839706951035</v>
      </c>
      <c r="AB89">
        <v>1.414734150050414</v>
      </c>
      <c r="AC89">
        <v>57.23672366282949</v>
      </c>
      <c r="AD89">
        <v>58.004303343472721</v>
      </c>
      <c r="AE89">
        <v>62.795319935814803</v>
      </c>
      <c r="AF89">
        <v>1.1773940345368916</v>
      </c>
      <c r="AG89">
        <v>1.2238972967636479</v>
      </c>
      <c r="AH89">
        <v>1.0256410256410255</v>
      </c>
      <c r="AI89">
        <v>117</v>
      </c>
      <c r="AJ89">
        <v>80.925641025641013</v>
      </c>
      <c r="AK89">
        <v>14.279327088324344</v>
      </c>
    </row>
    <row r="90" spans="1:37" ht="15.6">
      <c r="A90" s="374">
        <v>3</v>
      </c>
      <c r="B90" s="374">
        <v>24</v>
      </c>
      <c r="C90" s="374">
        <v>2024</v>
      </c>
      <c r="D90" s="374">
        <v>99</v>
      </c>
      <c r="E90" s="374">
        <v>24</v>
      </c>
      <c r="F90" s="374">
        <v>99</v>
      </c>
      <c r="G90" s="374">
        <v>99</v>
      </c>
      <c r="H90" s="374">
        <v>99</v>
      </c>
      <c r="I90" s="374">
        <v>99</v>
      </c>
      <c r="J90" s="374">
        <v>999</v>
      </c>
      <c r="K90" s="374">
        <v>99</v>
      </c>
      <c r="L90" s="374">
        <v>99</v>
      </c>
      <c r="M90" s="374">
        <v>99</v>
      </c>
      <c r="N90" s="374">
        <v>99</v>
      </c>
      <c r="O90" s="374">
        <v>99</v>
      </c>
      <c r="P90" s="374">
        <v>9999</v>
      </c>
      <c r="Q90" s="374">
        <v>22</v>
      </c>
      <c r="R90" s="374">
        <v>354</v>
      </c>
      <c r="S90">
        <v>5.3615819209039532</v>
      </c>
      <c r="T90">
        <v>4.3926553672316375</v>
      </c>
      <c r="U90">
        <v>7.686158192090395</v>
      </c>
      <c r="V90">
        <v>0</v>
      </c>
      <c r="W90">
        <v>0</v>
      </c>
      <c r="X90">
        <v>0</v>
      </c>
      <c r="Y90">
        <v>0</v>
      </c>
      <c r="Z90">
        <v>1.8141488604768967</v>
      </c>
      <c r="AA90">
        <v>1.2232649584383593</v>
      </c>
      <c r="AB90">
        <v>1.2649344056984857</v>
      </c>
      <c r="AC90">
        <v>45.758107064174723</v>
      </c>
      <c r="AD90">
        <v>44.429516564401638</v>
      </c>
      <c r="AE90">
        <v>62.936127517058239</v>
      </c>
      <c r="AF90">
        <v>2.1374230165438965</v>
      </c>
      <c r="AG90">
        <v>1.9897837922826305</v>
      </c>
      <c r="AH90">
        <v>1.9774011299435024</v>
      </c>
      <c r="AI90">
        <v>353</v>
      </c>
      <c r="AJ90">
        <v>79.590934844192688</v>
      </c>
      <c r="AK90">
        <v>14.688158293866202</v>
      </c>
    </row>
    <row r="91" spans="1:37" ht="15.6">
      <c r="A91" s="374">
        <v>3</v>
      </c>
      <c r="B91" s="374">
        <v>25</v>
      </c>
      <c r="C91" s="374">
        <v>2024</v>
      </c>
      <c r="D91" s="374">
        <v>99</v>
      </c>
      <c r="E91" s="374">
        <v>25</v>
      </c>
      <c r="F91" s="374">
        <v>99</v>
      </c>
      <c r="G91" s="374">
        <v>99</v>
      </c>
      <c r="H91" s="374">
        <v>99</v>
      </c>
      <c r="I91" s="374">
        <v>99</v>
      </c>
      <c r="J91" s="374">
        <v>999</v>
      </c>
      <c r="K91" s="374">
        <v>99</v>
      </c>
      <c r="L91" s="374">
        <v>99</v>
      </c>
      <c r="M91" s="374">
        <v>99</v>
      </c>
      <c r="N91" s="374">
        <v>99</v>
      </c>
      <c r="O91" s="374">
        <v>99</v>
      </c>
      <c r="P91" s="374">
        <v>9999</v>
      </c>
      <c r="Q91" s="374">
        <v>19</v>
      </c>
      <c r="R91" s="374">
        <v>356</v>
      </c>
      <c r="S91">
        <v>4.9438202247191008</v>
      </c>
      <c r="T91">
        <v>3.5983146067415746</v>
      </c>
      <c r="U91">
        <v>7.5244382022471923</v>
      </c>
      <c r="V91">
        <v>0</v>
      </c>
      <c r="W91">
        <v>0</v>
      </c>
      <c r="X91">
        <v>0.5617977528089888</v>
      </c>
      <c r="Y91">
        <v>0</v>
      </c>
      <c r="Z91">
        <v>2.6643175800811214</v>
      </c>
      <c r="AA91">
        <v>1.4445523435648937</v>
      </c>
      <c r="AB91">
        <v>1.4374202359541417</v>
      </c>
      <c r="AC91">
        <v>65.575766986097946</v>
      </c>
      <c r="AD91">
        <v>49.691960965333678</v>
      </c>
      <c r="AE91">
        <v>58.706874797675503</v>
      </c>
      <c r="AF91">
        <v>2.1494988527955567</v>
      </c>
      <c r="AG91">
        <v>1.9589230932366073</v>
      </c>
      <c r="AH91">
        <v>0</v>
      </c>
      <c r="AI91">
        <v>356</v>
      </c>
      <c r="AJ91">
        <v>80.192977528089855</v>
      </c>
      <c r="AK91">
        <v>14.049614528031675</v>
      </c>
    </row>
    <row r="92" spans="1:37" ht="15.6">
      <c r="A92" s="374">
        <v>3</v>
      </c>
      <c r="B92" s="374">
        <v>26</v>
      </c>
      <c r="C92" s="374">
        <v>2024</v>
      </c>
      <c r="D92" s="374">
        <v>99</v>
      </c>
      <c r="E92" s="374">
        <v>26</v>
      </c>
      <c r="F92" s="374">
        <v>99</v>
      </c>
      <c r="G92" s="374">
        <v>99</v>
      </c>
      <c r="H92" s="374">
        <v>99</v>
      </c>
      <c r="I92" s="374">
        <v>99</v>
      </c>
      <c r="J92" s="374">
        <v>999</v>
      </c>
      <c r="K92" s="374">
        <v>99</v>
      </c>
      <c r="L92" s="374">
        <v>99</v>
      </c>
      <c r="M92" s="374">
        <v>99</v>
      </c>
      <c r="N92" s="374">
        <v>99</v>
      </c>
      <c r="O92" s="374">
        <v>99</v>
      </c>
      <c r="P92" s="374">
        <v>9999</v>
      </c>
      <c r="Q92" s="374">
        <v>14</v>
      </c>
      <c r="R92" s="374">
        <v>170</v>
      </c>
      <c r="S92">
        <v>5.4294117647058817</v>
      </c>
      <c r="T92">
        <v>3.5058823529411764</v>
      </c>
      <c r="U92">
        <v>8.8382352941176485</v>
      </c>
      <c r="V92">
        <v>0</v>
      </c>
      <c r="W92">
        <v>0</v>
      </c>
      <c r="X92">
        <v>0.58823529411764708</v>
      </c>
      <c r="Y92">
        <v>0</v>
      </c>
      <c r="Z92">
        <v>2.1539040758970902</v>
      </c>
      <c r="AA92">
        <v>1.421790381622182</v>
      </c>
      <c r="AB92">
        <v>1.2567327331735088</v>
      </c>
      <c r="AC92">
        <v>36.958482652813075</v>
      </c>
      <c r="AD92">
        <v>45.70306866209966</v>
      </c>
      <c r="AE92">
        <v>59.93939776140504</v>
      </c>
      <c r="AF92">
        <v>1.0264460813911362</v>
      </c>
      <c r="AG92">
        <v>1.0987725193519251</v>
      </c>
      <c r="AH92">
        <v>0.58823529411764708</v>
      </c>
      <c r="AI92">
        <v>169</v>
      </c>
      <c r="AJ92">
        <v>84.137869822485214</v>
      </c>
      <c r="AK92">
        <v>14.695192801064326</v>
      </c>
    </row>
    <row r="93" spans="1:37" ht="15.6">
      <c r="A93" s="374">
        <v>3</v>
      </c>
      <c r="B93" s="374">
        <v>27</v>
      </c>
      <c r="C93" s="374">
        <v>2024</v>
      </c>
      <c r="D93" s="374">
        <v>99</v>
      </c>
      <c r="E93" s="374">
        <v>27</v>
      </c>
      <c r="F93" s="374">
        <v>99</v>
      </c>
      <c r="G93" s="374">
        <v>99</v>
      </c>
      <c r="H93" s="374">
        <v>99</v>
      </c>
      <c r="I93" s="374">
        <v>99</v>
      </c>
      <c r="J93" s="374">
        <v>999</v>
      </c>
      <c r="K93" s="374">
        <v>99</v>
      </c>
      <c r="L93" s="374">
        <v>99</v>
      </c>
      <c r="M93" s="374">
        <v>99</v>
      </c>
      <c r="N93" s="374">
        <v>99</v>
      </c>
      <c r="O93" s="374">
        <v>99</v>
      </c>
      <c r="P93" s="374">
        <v>9999</v>
      </c>
      <c r="Q93" s="374">
        <v>24</v>
      </c>
      <c r="R93" s="374">
        <v>325</v>
      </c>
      <c r="S93">
        <v>5.2553846153846147</v>
      </c>
      <c r="T93">
        <v>4.1753846153846146</v>
      </c>
      <c r="U93">
        <v>7.8172307692307745</v>
      </c>
      <c r="V93">
        <v>0</v>
      </c>
      <c r="W93">
        <v>0</v>
      </c>
      <c r="X93">
        <v>2.7692307692307705</v>
      </c>
      <c r="Y93">
        <v>0</v>
      </c>
      <c r="Z93">
        <v>3.3051118950881504</v>
      </c>
      <c r="AA93">
        <v>1.5067061138820237</v>
      </c>
      <c r="AB93">
        <v>1.4707434822335748</v>
      </c>
      <c r="AC93">
        <v>67.396143272763183</v>
      </c>
      <c r="AD93">
        <v>50.367760100054653</v>
      </c>
      <c r="AE93">
        <v>71.292436652629988</v>
      </c>
      <c r="AF93">
        <v>1.9623233908948197</v>
      </c>
      <c r="AG93">
        <v>1.8579310899604</v>
      </c>
      <c r="AH93">
        <v>4.3076923076923057</v>
      </c>
      <c r="AI93">
        <v>325</v>
      </c>
      <c r="AJ93">
        <v>81.042769230769295</v>
      </c>
      <c r="AK93">
        <v>13.909929137881797</v>
      </c>
    </row>
    <row r="94" spans="1:37" ht="15.6">
      <c r="A94" s="374">
        <v>3</v>
      </c>
      <c r="B94" s="374">
        <v>28</v>
      </c>
      <c r="C94" s="374">
        <v>2024</v>
      </c>
      <c r="D94" s="374">
        <v>99</v>
      </c>
      <c r="E94" s="374">
        <v>28</v>
      </c>
      <c r="F94" s="374">
        <v>99</v>
      </c>
      <c r="G94" s="374">
        <v>99</v>
      </c>
      <c r="H94" s="374">
        <v>99</v>
      </c>
      <c r="I94" s="374">
        <v>99</v>
      </c>
      <c r="J94" s="374">
        <v>999</v>
      </c>
      <c r="K94" s="374">
        <v>99</v>
      </c>
      <c r="L94" s="374">
        <v>99</v>
      </c>
      <c r="M94" s="374">
        <v>99</v>
      </c>
      <c r="N94" s="374">
        <v>99</v>
      </c>
      <c r="O94" s="374">
        <v>99</v>
      </c>
      <c r="P94" s="374">
        <v>9999</v>
      </c>
      <c r="Q94" s="374">
        <v>5</v>
      </c>
      <c r="R94" s="374">
        <v>122</v>
      </c>
      <c r="S94">
        <v>5.5655737704918007</v>
      </c>
      <c r="T94">
        <v>3.6311475409836063</v>
      </c>
      <c r="U94">
        <v>8.8426229508196723</v>
      </c>
      <c r="V94">
        <v>0</v>
      </c>
      <c r="W94">
        <v>0</v>
      </c>
      <c r="X94">
        <v>0</v>
      </c>
      <c r="Y94">
        <v>0</v>
      </c>
      <c r="Z94">
        <v>2.2461594921980232</v>
      </c>
      <c r="AA94">
        <v>2.0565278111420082</v>
      </c>
      <c r="AB94">
        <v>1.5481391244728164</v>
      </c>
      <c r="AC94">
        <v>88.200885969922254</v>
      </c>
      <c r="AD94">
        <v>72.086291319653824</v>
      </c>
      <c r="AE94">
        <v>82.500576412339186</v>
      </c>
      <c r="AF94">
        <v>0.73662601135128603</v>
      </c>
      <c r="AG94">
        <v>0.7889223253756118</v>
      </c>
      <c r="AH94">
        <v>5.7377049180327884</v>
      </c>
      <c r="AI94">
        <v>122</v>
      </c>
      <c r="AJ94">
        <v>83.784426229508199</v>
      </c>
      <c r="AK94">
        <v>14.956433914439579</v>
      </c>
    </row>
    <row r="95" spans="1:37" ht="15.6">
      <c r="A95" s="374">
        <v>3</v>
      </c>
      <c r="B95" s="374">
        <v>29</v>
      </c>
      <c r="C95" s="374">
        <v>2024</v>
      </c>
      <c r="D95" s="374">
        <v>99</v>
      </c>
      <c r="E95" s="374">
        <v>29</v>
      </c>
      <c r="F95" s="374">
        <v>99</v>
      </c>
      <c r="G95" s="374">
        <v>99</v>
      </c>
      <c r="H95" s="374">
        <v>99</v>
      </c>
      <c r="I95" s="374">
        <v>99</v>
      </c>
      <c r="J95" s="374">
        <v>999</v>
      </c>
      <c r="K95" s="374">
        <v>99</v>
      </c>
      <c r="L95" s="374">
        <v>99</v>
      </c>
      <c r="M95" s="374">
        <v>99</v>
      </c>
      <c r="N95" s="374">
        <v>99</v>
      </c>
      <c r="O95" s="374">
        <v>99</v>
      </c>
      <c r="P95" s="374">
        <v>9999</v>
      </c>
      <c r="Q95" s="374">
        <v>2</v>
      </c>
      <c r="R95" s="374">
        <v>19</v>
      </c>
      <c r="S95">
        <v>6.0526315789473681</v>
      </c>
      <c r="T95">
        <v>4.8421052631578947</v>
      </c>
      <c r="U95">
        <v>12.531578947368422</v>
      </c>
      <c r="V95">
        <v>0</v>
      </c>
      <c r="W95">
        <v>0</v>
      </c>
      <c r="X95">
        <v>26.315789473684205</v>
      </c>
      <c r="Y95">
        <v>0</v>
      </c>
      <c r="Z95">
        <v>3.8893989024931153</v>
      </c>
      <c r="AA95">
        <v>0.75906342641347424</v>
      </c>
      <c r="AB95">
        <v>0.8743814592545347</v>
      </c>
      <c r="AC95">
        <v>78.562145520614138</v>
      </c>
      <c r="AD95">
        <v>7.5751688775026818</v>
      </c>
      <c r="AE95">
        <v>40.901559501768006</v>
      </c>
      <c r="AF95">
        <v>0.11472044439077404</v>
      </c>
      <c r="AG95">
        <v>0.17412162186868116</v>
      </c>
      <c r="AH95">
        <v>0</v>
      </c>
      <c r="AI95">
        <v>19</v>
      </c>
      <c r="AJ95">
        <v>92.389473684210557</v>
      </c>
      <c r="AK95">
        <v>15.376873470638612</v>
      </c>
    </row>
    <row r="96" spans="1:37" ht="15.6">
      <c r="A96" s="374">
        <v>3</v>
      </c>
      <c r="B96" s="374">
        <v>30</v>
      </c>
      <c r="C96" s="374">
        <v>2024</v>
      </c>
      <c r="D96" s="374">
        <v>99</v>
      </c>
      <c r="E96" s="374">
        <v>30</v>
      </c>
      <c r="F96" s="374">
        <v>99</v>
      </c>
      <c r="G96" s="374">
        <v>99</v>
      </c>
      <c r="H96" s="374">
        <v>99</v>
      </c>
      <c r="I96" s="374">
        <v>99</v>
      </c>
      <c r="J96" s="374">
        <v>999</v>
      </c>
      <c r="K96" s="374">
        <v>99</v>
      </c>
      <c r="L96" s="374">
        <v>99</v>
      </c>
      <c r="M96" s="374">
        <v>99</v>
      </c>
      <c r="N96" s="374">
        <v>99</v>
      </c>
      <c r="O96" s="374">
        <v>99</v>
      </c>
      <c r="P96" s="374">
        <v>9999</v>
      </c>
      <c r="Q96" s="374">
        <v>1</v>
      </c>
      <c r="R96" s="374">
        <v>9</v>
      </c>
      <c r="S96">
        <v>2.6666666666666661</v>
      </c>
      <c r="T96">
        <v>3</v>
      </c>
      <c r="U96">
        <v>4.3333333333333321</v>
      </c>
      <c r="V96">
        <v>0</v>
      </c>
      <c r="W96">
        <v>0</v>
      </c>
      <c r="X96">
        <v>0</v>
      </c>
      <c r="Y96">
        <v>0</v>
      </c>
      <c r="Z96">
        <v>2.1302060411560606</v>
      </c>
      <c r="AA96">
        <v>1.1547005383792519</v>
      </c>
      <c r="AB96">
        <v>1.2472191289246477</v>
      </c>
      <c r="AC96">
        <v>99.377757180697941</v>
      </c>
      <c r="AD96">
        <v>93.678760069446241</v>
      </c>
      <c r="AE96">
        <v>92.582009977255169</v>
      </c>
      <c r="AF96">
        <v>5.4341263132471937E-2</v>
      </c>
      <c r="AG96">
        <v>2.8520551251064945E-2</v>
      </c>
      <c r="AH96">
        <v>66.666666666666686</v>
      </c>
      <c r="AI96">
        <v>9</v>
      </c>
      <c r="AJ96">
        <v>74.3888888888889</v>
      </c>
      <c r="AK96">
        <v>9.6956495691758242</v>
      </c>
    </row>
    <row r="97" spans="1:37" ht="15.6">
      <c r="A97" s="374">
        <v>3</v>
      </c>
      <c r="B97" s="374">
        <v>31</v>
      </c>
      <c r="C97" s="374">
        <v>2024</v>
      </c>
      <c r="D97" s="374">
        <v>99</v>
      </c>
      <c r="E97" s="374">
        <v>31</v>
      </c>
      <c r="F97" s="374">
        <v>99</v>
      </c>
      <c r="G97" s="374">
        <v>99</v>
      </c>
      <c r="H97" s="374">
        <v>99</v>
      </c>
      <c r="I97" s="374">
        <v>99</v>
      </c>
      <c r="J97" s="374">
        <v>999</v>
      </c>
      <c r="K97" s="374">
        <v>99</v>
      </c>
      <c r="L97" s="374">
        <v>99</v>
      </c>
      <c r="M97" s="374">
        <v>99</v>
      </c>
      <c r="N97" s="374">
        <v>99</v>
      </c>
      <c r="O97" s="374">
        <v>99</v>
      </c>
      <c r="P97" s="374">
        <v>9999</v>
      </c>
      <c r="Q97" s="374">
        <v>4</v>
      </c>
      <c r="R97" s="374">
        <v>86</v>
      </c>
      <c r="S97">
        <v>4.6046511627906996</v>
      </c>
      <c r="T97">
        <v>3.3023255813953498</v>
      </c>
      <c r="U97">
        <v>7.7569767441860451</v>
      </c>
      <c r="V97">
        <v>0</v>
      </c>
      <c r="W97">
        <v>0</v>
      </c>
      <c r="X97">
        <v>0</v>
      </c>
      <c r="Y97">
        <v>0</v>
      </c>
      <c r="Z97">
        <v>1.9520139092190776</v>
      </c>
      <c r="AA97">
        <v>1.2601132264320061</v>
      </c>
      <c r="AB97">
        <v>0.940926898797391</v>
      </c>
      <c r="AC97">
        <v>67.711887763755726</v>
      </c>
      <c r="AD97">
        <v>57.306067546954395</v>
      </c>
      <c r="AE97">
        <v>66.961271276364315</v>
      </c>
      <c r="AF97">
        <v>0.51926095882139844</v>
      </c>
      <c r="AG97">
        <v>0.48784768563039538</v>
      </c>
      <c r="AH97">
        <v>1.1627906976744189</v>
      </c>
      <c r="AI97">
        <v>86</v>
      </c>
      <c r="AJ97">
        <v>83.248837209302366</v>
      </c>
      <c r="AK97">
        <v>13.261931508764411</v>
      </c>
    </row>
    <row r="98" spans="1:37" ht="15.6">
      <c r="A98" s="374">
        <v>3</v>
      </c>
      <c r="B98" s="374">
        <v>32</v>
      </c>
      <c r="C98" s="374">
        <v>2024</v>
      </c>
      <c r="D98" s="374">
        <v>99</v>
      </c>
      <c r="E98" s="374">
        <v>32</v>
      </c>
      <c r="F98" s="374">
        <v>99</v>
      </c>
      <c r="G98" s="374">
        <v>99</v>
      </c>
      <c r="H98" s="374">
        <v>99</v>
      </c>
      <c r="I98" s="374">
        <v>99</v>
      </c>
      <c r="J98" s="374">
        <v>999</v>
      </c>
      <c r="K98" s="374">
        <v>99</v>
      </c>
      <c r="L98" s="374">
        <v>99</v>
      </c>
      <c r="M98" s="374">
        <v>99</v>
      </c>
      <c r="N98" s="374">
        <v>99</v>
      </c>
      <c r="O98" s="374">
        <v>99</v>
      </c>
      <c r="P98" s="374">
        <v>9999</v>
      </c>
      <c r="Q98" s="374">
        <v>11</v>
      </c>
      <c r="R98" s="374">
        <v>135</v>
      </c>
      <c r="S98">
        <v>5.9407407407407398</v>
      </c>
      <c r="T98">
        <v>4</v>
      </c>
      <c r="U98">
        <v>9.0562962962962956</v>
      </c>
      <c r="V98">
        <v>0</v>
      </c>
      <c r="W98">
        <v>0</v>
      </c>
      <c r="X98">
        <v>0</v>
      </c>
      <c r="Y98">
        <v>0</v>
      </c>
      <c r="Z98">
        <v>2.2603050402924527</v>
      </c>
      <c r="AA98">
        <v>1.1531789425433399</v>
      </c>
      <c r="AB98">
        <v>0.91893658347268126</v>
      </c>
      <c r="AC98">
        <v>69.0430614220179</v>
      </c>
      <c r="AD98">
        <v>62.266990522275883</v>
      </c>
      <c r="AE98">
        <v>68.50307430651678</v>
      </c>
      <c r="AF98">
        <v>0.81511894698707876</v>
      </c>
      <c r="AG98">
        <v>0.89408271691158947</v>
      </c>
      <c r="AH98">
        <v>0</v>
      </c>
      <c r="AI98">
        <v>134</v>
      </c>
      <c r="AJ98">
        <v>84.566417910447782</v>
      </c>
      <c r="AK98">
        <v>14.844023405151884</v>
      </c>
    </row>
    <row r="99" spans="1:37" ht="15.6">
      <c r="A99" s="374">
        <v>3</v>
      </c>
      <c r="B99" s="374">
        <v>33</v>
      </c>
      <c r="C99" s="374">
        <v>2024</v>
      </c>
      <c r="D99" s="374">
        <v>99</v>
      </c>
      <c r="E99" s="374">
        <v>33</v>
      </c>
      <c r="F99" s="374">
        <v>99</v>
      </c>
      <c r="G99" s="374">
        <v>99</v>
      </c>
      <c r="H99" s="374">
        <v>99</v>
      </c>
      <c r="I99" s="374">
        <v>99</v>
      </c>
      <c r="J99" s="374">
        <v>999</v>
      </c>
      <c r="K99" s="374">
        <v>99</v>
      </c>
      <c r="L99" s="374">
        <v>99</v>
      </c>
      <c r="M99" s="374">
        <v>99</v>
      </c>
      <c r="N99" s="374">
        <v>99</v>
      </c>
      <c r="O99" s="374">
        <v>99</v>
      </c>
      <c r="P99" s="374">
        <v>9999</v>
      </c>
      <c r="Q99" s="374">
        <v>15</v>
      </c>
      <c r="R99" s="374">
        <v>231</v>
      </c>
      <c r="S99">
        <v>4.6450216450216439</v>
      </c>
      <c r="T99">
        <v>3.4415584415584406</v>
      </c>
      <c r="U99">
        <v>8.7800865800865768</v>
      </c>
      <c r="V99">
        <v>0</v>
      </c>
      <c r="W99">
        <v>0</v>
      </c>
      <c r="X99">
        <v>0</v>
      </c>
      <c r="Y99">
        <v>0</v>
      </c>
      <c r="Z99">
        <v>2.1023058854015515</v>
      </c>
      <c r="AA99">
        <v>1.457762881465678</v>
      </c>
      <c r="AB99">
        <v>1.2041793004823349</v>
      </c>
      <c r="AC99">
        <v>62.967034164008943</v>
      </c>
      <c r="AD99">
        <v>44.688128519351451</v>
      </c>
      <c r="AE99">
        <v>74.280732480958306</v>
      </c>
      <c r="AF99">
        <v>1.3947590870667796</v>
      </c>
      <c r="AG99">
        <v>1.4832149242925603</v>
      </c>
      <c r="AH99">
        <v>1.7316017316017316</v>
      </c>
      <c r="AI99">
        <v>226</v>
      </c>
      <c r="AJ99">
        <v>87.31106194690264</v>
      </c>
      <c r="AK99">
        <v>13.018992842534324</v>
      </c>
    </row>
    <row r="100" spans="1:37" ht="15.6">
      <c r="A100" s="374">
        <v>3</v>
      </c>
      <c r="B100" s="374">
        <v>34</v>
      </c>
      <c r="C100" s="374">
        <v>2024</v>
      </c>
      <c r="D100" s="374">
        <v>99</v>
      </c>
      <c r="E100" s="374">
        <v>34</v>
      </c>
      <c r="F100" s="374">
        <v>99</v>
      </c>
      <c r="G100" s="374">
        <v>99</v>
      </c>
      <c r="H100" s="374">
        <v>99</v>
      </c>
      <c r="I100" s="374">
        <v>99</v>
      </c>
      <c r="J100" s="374">
        <v>999</v>
      </c>
      <c r="K100" s="374">
        <v>99</v>
      </c>
      <c r="L100" s="374">
        <v>99</v>
      </c>
      <c r="M100" s="374">
        <v>99</v>
      </c>
      <c r="N100" s="374">
        <v>99</v>
      </c>
      <c r="O100" s="374">
        <v>99</v>
      </c>
      <c r="P100" s="374">
        <v>9999</v>
      </c>
      <c r="Q100" s="374">
        <v>28</v>
      </c>
      <c r="R100" s="374">
        <v>419</v>
      </c>
      <c r="S100">
        <v>5.3412887828162283</v>
      </c>
      <c r="T100">
        <v>3.610978520286396</v>
      </c>
      <c r="U100">
        <v>9.5930787589498792</v>
      </c>
      <c r="V100">
        <v>0</v>
      </c>
      <c r="W100">
        <v>0</v>
      </c>
      <c r="X100">
        <v>2.3866348448687345</v>
      </c>
      <c r="Y100">
        <v>0</v>
      </c>
      <c r="Z100">
        <v>2.4963314029813155</v>
      </c>
      <c r="AA100">
        <v>1.4575911930495324</v>
      </c>
      <c r="AB100">
        <v>1.3123149932632021</v>
      </c>
      <c r="AC100">
        <v>63.32142491513163</v>
      </c>
      <c r="AD100">
        <v>50.441157139349599</v>
      </c>
      <c r="AE100">
        <v>71.073067356531794</v>
      </c>
      <c r="AF100">
        <v>2.5298876947228597</v>
      </c>
      <c r="AG100">
        <v>2.9394450193244999</v>
      </c>
      <c r="AH100">
        <v>5.7279236276849614</v>
      </c>
      <c r="AI100">
        <v>414</v>
      </c>
      <c r="AJ100">
        <v>86.811835748792234</v>
      </c>
      <c r="AK100">
        <v>14.3766962375825</v>
      </c>
    </row>
    <row r="101" spans="1:37" ht="15.6">
      <c r="A101" s="374">
        <v>3</v>
      </c>
      <c r="B101" s="374">
        <v>35</v>
      </c>
      <c r="C101" s="374">
        <v>2024</v>
      </c>
      <c r="D101" s="374">
        <v>99</v>
      </c>
      <c r="E101" s="374">
        <v>35</v>
      </c>
      <c r="F101" s="374">
        <v>99</v>
      </c>
      <c r="G101" s="374">
        <v>99</v>
      </c>
      <c r="H101" s="374">
        <v>99</v>
      </c>
      <c r="I101" s="374">
        <v>99</v>
      </c>
      <c r="J101" s="374">
        <v>999</v>
      </c>
      <c r="K101" s="374">
        <v>99</v>
      </c>
      <c r="L101" s="374">
        <v>99</v>
      </c>
      <c r="M101" s="374">
        <v>99</v>
      </c>
      <c r="N101" s="374">
        <v>99</v>
      </c>
      <c r="O101" s="374">
        <v>99</v>
      </c>
      <c r="P101" s="374">
        <v>9999</v>
      </c>
      <c r="Q101" s="374">
        <v>28</v>
      </c>
      <c r="R101" s="374">
        <v>207</v>
      </c>
      <c r="S101">
        <v>5.7101449275362315</v>
      </c>
      <c r="T101">
        <v>4.06280193236715</v>
      </c>
      <c r="U101">
        <v>9.682608695652176</v>
      </c>
      <c r="V101">
        <v>0</v>
      </c>
      <c r="W101">
        <v>0</v>
      </c>
      <c r="X101">
        <v>1.9323671497584536</v>
      </c>
      <c r="Y101">
        <v>0</v>
      </c>
      <c r="Z101">
        <v>2.5901685089684565</v>
      </c>
      <c r="AA101">
        <v>1.3946216491268884</v>
      </c>
      <c r="AB101">
        <v>1.3300386374817581</v>
      </c>
      <c r="AC101">
        <v>62.60893419482629</v>
      </c>
      <c r="AD101">
        <v>37.613036213797642</v>
      </c>
      <c r="AE101">
        <v>58.017902840276477</v>
      </c>
      <c r="AF101">
        <v>1.2498490520468544</v>
      </c>
      <c r="AG101">
        <v>1.465736945448961</v>
      </c>
      <c r="AH101">
        <v>0.9661835748792269</v>
      </c>
      <c r="AI101">
        <v>202</v>
      </c>
      <c r="AJ101">
        <v>86.607425742574236</v>
      </c>
      <c r="AK101">
        <v>14.581488754389403</v>
      </c>
    </row>
    <row r="102" spans="1:37" ht="15.6">
      <c r="A102" s="374">
        <v>3</v>
      </c>
      <c r="B102" s="374">
        <v>36</v>
      </c>
      <c r="C102" s="374">
        <v>2024</v>
      </c>
      <c r="D102" s="374">
        <v>99</v>
      </c>
      <c r="E102" s="374">
        <v>36</v>
      </c>
      <c r="F102" s="374">
        <v>99</v>
      </c>
      <c r="G102" s="374">
        <v>99</v>
      </c>
      <c r="H102" s="374">
        <v>99</v>
      </c>
      <c r="I102" s="374">
        <v>99</v>
      </c>
      <c r="J102" s="374">
        <v>999</v>
      </c>
      <c r="K102" s="374">
        <v>99</v>
      </c>
      <c r="L102" s="374">
        <v>99</v>
      </c>
      <c r="M102" s="374">
        <v>99</v>
      </c>
      <c r="N102" s="374">
        <v>99</v>
      </c>
      <c r="O102" s="374">
        <v>99</v>
      </c>
      <c r="P102" s="374">
        <v>9999</v>
      </c>
      <c r="Q102" s="374">
        <v>32</v>
      </c>
      <c r="R102" s="374">
        <v>353</v>
      </c>
      <c r="S102">
        <v>5.7223796033994336</v>
      </c>
      <c r="T102">
        <v>4.2096317280453244</v>
      </c>
      <c r="U102">
        <v>10.441926345609062</v>
      </c>
      <c r="V102">
        <v>0</v>
      </c>
      <c r="W102">
        <v>0</v>
      </c>
      <c r="X102">
        <v>0.56657223796033995</v>
      </c>
      <c r="Y102">
        <v>0</v>
      </c>
      <c r="Z102">
        <v>2.6366664345203552</v>
      </c>
      <c r="AA102">
        <v>1.7367818903520371</v>
      </c>
      <c r="AB102">
        <v>1.5739444073791935</v>
      </c>
      <c r="AC102">
        <v>62.363749733562777</v>
      </c>
      <c r="AD102">
        <v>41.551068662136849</v>
      </c>
      <c r="AE102">
        <v>53.426445876391512</v>
      </c>
      <c r="AF102">
        <v>2.1313850984180651</v>
      </c>
      <c r="AG102">
        <v>2.695557741318598</v>
      </c>
      <c r="AH102">
        <v>3.9660056657223777</v>
      </c>
      <c r="AI102">
        <v>345</v>
      </c>
      <c r="AJ102">
        <v>89.720579710144946</v>
      </c>
      <c r="AK102">
        <v>14.59637245795841</v>
      </c>
    </row>
    <row r="103" spans="1:37" ht="15.6">
      <c r="A103" s="374">
        <v>3</v>
      </c>
      <c r="B103" s="374">
        <v>37</v>
      </c>
      <c r="C103" s="374">
        <v>2024</v>
      </c>
      <c r="D103" s="374">
        <v>99</v>
      </c>
      <c r="E103" s="374">
        <v>37</v>
      </c>
      <c r="F103" s="374">
        <v>99</v>
      </c>
      <c r="G103" s="374">
        <v>99</v>
      </c>
      <c r="H103" s="374">
        <v>99</v>
      </c>
      <c r="I103" s="374">
        <v>99</v>
      </c>
      <c r="J103" s="374">
        <v>999</v>
      </c>
      <c r="K103" s="374">
        <v>99</v>
      </c>
      <c r="L103" s="374">
        <v>99</v>
      </c>
      <c r="M103" s="374">
        <v>99</v>
      </c>
      <c r="N103" s="374">
        <v>99</v>
      </c>
      <c r="O103" s="374">
        <v>99</v>
      </c>
      <c r="P103" s="374">
        <v>9999</v>
      </c>
      <c r="Q103" s="374">
        <v>40</v>
      </c>
      <c r="R103" s="374">
        <v>507</v>
      </c>
      <c r="S103">
        <v>5.9743589743589745</v>
      </c>
      <c r="T103">
        <v>4.32544378698225</v>
      </c>
      <c r="U103">
        <v>11.716962524654836</v>
      </c>
      <c r="V103">
        <v>0.19723865877712032</v>
      </c>
      <c r="W103">
        <v>0</v>
      </c>
      <c r="X103">
        <v>17.159763313609467</v>
      </c>
      <c r="Y103">
        <v>0.39447731755424065</v>
      </c>
      <c r="Z103">
        <v>3.948333511661041</v>
      </c>
      <c r="AA103">
        <v>1.2566718722915724</v>
      </c>
      <c r="AB103">
        <v>1.2927515836758858</v>
      </c>
      <c r="AC103">
        <v>56.436383179936485</v>
      </c>
      <c r="AD103">
        <v>33.819799493051221</v>
      </c>
      <c r="AE103">
        <v>52.234390888057888</v>
      </c>
      <c r="AF103">
        <v>3.0612244897959182</v>
      </c>
      <c r="AG103">
        <v>4.3442649924859316</v>
      </c>
      <c r="AH103">
        <v>1.3806706114398419</v>
      </c>
      <c r="AI103">
        <v>474</v>
      </c>
      <c r="AJ103">
        <v>91.253375527426257</v>
      </c>
      <c r="AK103">
        <v>14.842888928794748</v>
      </c>
    </row>
    <row r="104" spans="1:37" ht="15.6">
      <c r="A104" s="374">
        <v>3</v>
      </c>
      <c r="B104" s="374">
        <v>38</v>
      </c>
      <c r="C104" s="374">
        <v>2024</v>
      </c>
      <c r="D104" s="374">
        <v>99</v>
      </c>
      <c r="E104" s="374">
        <v>38</v>
      </c>
      <c r="F104" s="374">
        <v>99</v>
      </c>
      <c r="G104" s="374">
        <v>99</v>
      </c>
      <c r="H104" s="374">
        <v>99</v>
      </c>
      <c r="I104" s="374">
        <v>99</v>
      </c>
      <c r="J104" s="374">
        <v>999</v>
      </c>
      <c r="K104" s="374">
        <v>99</v>
      </c>
      <c r="L104" s="374">
        <v>99</v>
      </c>
      <c r="M104" s="374">
        <v>99</v>
      </c>
      <c r="N104" s="374">
        <v>99</v>
      </c>
      <c r="O104" s="374">
        <v>99</v>
      </c>
      <c r="P104" s="374">
        <v>9999</v>
      </c>
      <c r="Q104" s="374">
        <v>30</v>
      </c>
      <c r="R104" s="374">
        <v>327</v>
      </c>
      <c r="S104">
        <v>5.663608562691131</v>
      </c>
      <c r="T104">
        <v>4.4097859327217108</v>
      </c>
      <c r="U104">
        <v>10.311009174311923</v>
      </c>
      <c r="V104">
        <v>0</v>
      </c>
      <c r="W104">
        <v>0.3058103975535168</v>
      </c>
      <c r="X104">
        <v>3.0581039755351682</v>
      </c>
      <c r="Y104">
        <v>0</v>
      </c>
      <c r="Z104">
        <v>2.8421792296785502</v>
      </c>
      <c r="AA104">
        <v>1.4807603447076725</v>
      </c>
      <c r="AB104">
        <v>1.2179702936165502</v>
      </c>
      <c r="AC104">
        <v>71.814087053279763</v>
      </c>
      <c r="AD104">
        <v>48.589937298887641</v>
      </c>
      <c r="AE104">
        <v>56.307838602065509</v>
      </c>
      <c r="AF104">
        <v>1.9743992271464796</v>
      </c>
      <c r="AG104">
        <v>2.465711350082453</v>
      </c>
      <c r="AH104">
        <v>4.2813455657492341</v>
      </c>
      <c r="AI104">
        <v>317</v>
      </c>
      <c r="AJ104">
        <v>89.204416403785515</v>
      </c>
      <c r="AK104">
        <v>14.179036210939104</v>
      </c>
    </row>
    <row r="105" spans="1:37" ht="15.6">
      <c r="A105" s="374">
        <v>3</v>
      </c>
      <c r="B105" s="374">
        <v>39</v>
      </c>
      <c r="C105" s="374">
        <v>2024</v>
      </c>
      <c r="D105" s="374">
        <v>99</v>
      </c>
      <c r="E105" s="374">
        <v>39</v>
      </c>
      <c r="F105" s="374">
        <v>99</v>
      </c>
      <c r="G105" s="374">
        <v>99</v>
      </c>
      <c r="H105" s="374">
        <v>99</v>
      </c>
      <c r="I105" s="374">
        <v>99</v>
      </c>
      <c r="J105" s="374">
        <v>999</v>
      </c>
      <c r="K105" s="374">
        <v>99</v>
      </c>
      <c r="L105" s="374">
        <v>99</v>
      </c>
      <c r="M105" s="374">
        <v>99</v>
      </c>
      <c r="N105" s="374">
        <v>99</v>
      </c>
      <c r="O105" s="374">
        <v>99</v>
      </c>
      <c r="P105" s="374">
        <v>9999</v>
      </c>
      <c r="Q105" s="374">
        <v>27</v>
      </c>
      <c r="R105" s="374">
        <v>284</v>
      </c>
      <c r="S105">
        <v>5.7676056338028188</v>
      </c>
      <c r="T105">
        <v>4.352112676056338</v>
      </c>
      <c r="U105">
        <v>11.79718309859156</v>
      </c>
      <c r="V105">
        <v>0</v>
      </c>
      <c r="W105">
        <v>0.7042253521126759</v>
      </c>
      <c r="X105">
        <v>10.211267605633802</v>
      </c>
      <c r="Y105">
        <v>1.0563380281690138</v>
      </c>
      <c r="Z105">
        <v>3.6338189212439183</v>
      </c>
      <c r="AA105">
        <v>1.5458508435133029</v>
      </c>
      <c r="AB105">
        <v>1.4568786965975868</v>
      </c>
      <c r="AC105">
        <v>71.854574048295888</v>
      </c>
      <c r="AD105">
        <v>71.817609304140305</v>
      </c>
      <c r="AE105">
        <v>73.520716065235277</v>
      </c>
      <c r="AF105">
        <v>1.7147687477357811</v>
      </c>
      <c r="AG105">
        <v>2.4501347413222558</v>
      </c>
      <c r="AH105">
        <v>0.7042253521126759</v>
      </c>
      <c r="AI105">
        <v>273</v>
      </c>
      <c r="AJ105">
        <v>92.772161172161191</v>
      </c>
      <c r="AK105">
        <v>14.528964326520038</v>
      </c>
    </row>
    <row r="106" spans="1:37" ht="15.6">
      <c r="A106" s="374">
        <v>3</v>
      </c>
      <c r="B106" s="374">
        <v>40</v>
      </c>
      <c r="C106" s="374">
        <v>2024</v>
      </c>
      <c r="D106" s="374">
        <v>99</v>
      </c>
      <c r="E106" s="374">
        <v>40</v>
      </c>
      <c r="F106" s="374">
        <v>99</v>
      </c>
      <c r="G106" s="374">
        <v>99</v>
      </c>
      <c r="H106" s="374">
        <v>99</v>
      </c>
      <c r="I106" s="374">
        <v>99</v>
      </c>
      <c r="J106" s="374">
        <v>999</v>
      </c>
      <c r="K106" s="374">
        <v>99</v>
      </c>
      <c r="L106" s="374">
        <v>99</v>
      </c>
      <c r="M106" s="374">
        <v>99</v>
      </c>
      <c r="N106" s="374">
        <v>99</v>
      </c>
      <c r="O106" s="374">
        <v>99</v>
      </c>
      <c r="P106" s="374">
        <v>9999</v>
      </c>
      <c r="Q106" s="374">
        <v>64</v>
      </c>
      <c r="R106" s="374">
        <v>694</v>
      </c>
      <c r="S106">
        <v>5.7824207492795408</v>
      </c>
      <c r="T106">
        <v>4.2247838616714697</v>
      </c>
      <c r="U106">
        <v>9.5923631123919328</v>
      </c>
      <c r="V106">
        <v>0</v>
      </c>
      <c r="W106">
        <v>0</v>
      </c>
      <c r="X106">
        <v>3.8904899135446689</v>
      </c>
      <c r="Y106">
        <v>0</v>
      </c>
      <c r="Z106">
        <v>3.7301809654889886</v>
      </c>
      <c r="AA106">
        <v>1.5060614958593479</v>
      </c>
      <c r="AB106">
        <v>1.3638676767705711</v>
      </c>
      <c r="AC106">
        <v>50.085713385594566</v>
      </c>
      <c r="AD106">
        <v>28.894822428269674</v>
      </c>
      <c r="AE106">
        <v>75.056095895518212</v>
      </c>
      <c r="AF106">
        <v>4.1903151793261681</v>
      </c>
      <c r="AG106">
        <v>4.8683118393195999</v>
      </c>
      <c r="AH106">
        <v>0.14409221902017288</v>
      </c>
      <c r="AI106">
        <v>691</v>
      </c>
      <c r="AJ106">
        <v>86.897539797395098</v>
      </c>
      <c r="AK106">
        <v>14.78465726806192</v>
      </c>
    </row>
    <row r="107" spans="1:37" ht="15.6">
      <c r="A107" s="374">
        <v>3</v>
      </c>
      <c r="B107" s="374">
        <v>41</v>
      </c>
      <c r="C107" s="374">
        <v>2024</v>
      </c>
      <c r="D107" s="374">
        <v>99</v>
      </c>
      <c r="E107" s="374">
        <v>41</v>
      </c>
      <c r="F107" s="374">
        <v>99</v>
      </c>
      <c r="G107" s="374">
        <v>99</v>
      </c>
      <c r="H107" s="374">
        <v>99</v>
      </c>
      <c r="I107" s="374">
        <v>99</v>
      </c>
      <c r="J107" s="374">
        <v>999</v>
      </c>
      <c r="K107" s="374">
        <v>99</v>
      </c>
      <c r="L107" s="374">
        <v>99</v>
      </c>
      <c r="M107" s="374">
        <v>99</v>
      </c>
      <c r="N107" s="374">
        <v>99</v>
      </c>
      <c r="O107" s="374">
        <v>99</v>
      </c>
      <c r="P107" s="374">
        <v>9999</v>
      </c>
      <c r="Q107" s="374">
        <v>75</v>
      </c>
      <c r="R107" s="374">
        <v>916</v>
      </c>
      <c r="S107">
        <v>5.8275109170305681</v>
      </c>
      <c r="T107">
        <v>4.2805676855895207</v>
      </c>
      <c r="U107">
        <v>10.895196506550212</v>
      </c>
      <c r="V107">
        <v>0</v>
      </c>
      <c r="W107">
        <v>0</v>
      </c>
      <c r="X107">
        <v>6.2227074235807889</v>
      </c>
      <c r="Y107">
        <v>0</v>
      </c>
      <c r="Z107">
        <v>3.2859531103595008</v>
      </c>
      <c r="AA107">
        <v>1.4359493629738205</v>
      </c>
      <c r="AB107">
        <v>1.3244814857586149</v>
      </c>
      <c r="AC107">
        <v>52.040329754377936</v>
      </c>
      <c r="AD107">
        <v>54.995087782960113</v>
      </c>
      <c r="AE107">
        <v>63.963646249883645</v>
      </c>
      <c r="AF107">
        <v>5.5307330032604751</v>
      </c>
      <c r="AG107">
        <v>7.2983359355289199</v>
      </c>
      <c r="AH107">
        <v>2.6200873362445409</v>
      </c>
      <c r="AI107">
        <v>895</v>
      </c>
      <c r="AJ107">
        <v>89.818100558659197</v>
      </c>
      <c r="AK107">
        <v>14.909235478671462</v>
      </c>
    </row>
    <row r="108" spans="1:37" ht="15.6">
      <c r="A108" s="374">
        <v>3</v>
      </c>
      <c r="B108" s="374">
        <v>42</v>
      </c>
      <c r="C108" s="374">
        <v>2024</v>
      </c>
      <c r="D108" s="374">
        <v>99</v>
      </c>
      <c r="E108" s="374">
        <v>42</v>
      </c>
      <c r="F108" s="374">
        <v>99</v>
      </c>
      <c r="G108" s="374">
        <v>99</v>
      </c>
      <c r="H108" s="374">
        <v>99</v>
      </c>
      <c r="I108" s="374">
        <v>99</v>
      </c>
      <c r="J108" s="374">
        <v>999</v>
      </c>
      <c r="K108" s="374">
        <v>99</v>
      </c>
      <c r="L108" s="374">
        <v>99</v>
      </c>
      <c r="M108" s="374">
        <v>99</v>
      </c>
      <c r="N108" s="374">
        <v>99</v>
      </c>
      <c r="O108" s="374">
        <v>99</v>
      </c>
      <c r="P108" s="374">
        <v>9999</v>
      </c>
      <c r="Q108" s="374">
        <v>56</v>
      </c>
      <c r="R108" s="374">
        <v>394</v>
      </c>
      <c r="S108">
        <v>5.6928934010152306</v>
      </c>
      <c r="T108">
        <v>4.098984771573603</v>
      </c>
      <c r="U108">
        <v>10.125126903553303</v>
      </c>
      <c r="V108">
        <v>0</v>
      </c>
      <c r="W108">
        <v>0</v>
      </c>
      <c r="X108">
        <v>10.152284263959389</v>
      </c>
      <c r="Y108">
        <v>0.76142131979695427</v>
      </c>
      <c r="Z108">
        <v>5.6464806980308992</v>
      </c>
      <c r="AA108">
        <v>1.7595570086840724</v>
      </c>
      <c r="AB108">
        <v>1.3225298725274559</v>
      </c>
      <c r="AC108">
        <v>38.220373368485973</v>
      </c>
      <c r="AD108">
        <v>23.652649130341839</v>
      </c>
      <c r="AE108">
        <v>68.491833466385117</v>
      </c>
      <c r="AF108">
        <v>2.3789397415771045</v>
      </c>
      <c r="AG108">
        <v>2.9173598745095726</v>
      </c>
      <c r="AH108">
        <v>2.2842639593908634</v>
      </c>
      <c r="AI108">
        <v>385</v>
      </c>
      <c r="AJ108">
        <v>86.29376623376622</v>
      </c>
      <c r="AK108">
        <v>14.8510239999716</v>
      </c>
    </row>
    <row r="109" spans="1:37" ht="15.6">
      <c r="A109" s="374">
        <v>3</v>
      </c>
      <c r="B109" s="374">
        <v>43</v>
      </c>
      <c r="C109" s="374">
        <v>2024</v>
      </c>
      <c r="D109" s="374">
        <v>99</v>
      </c>
      <c r="E109" s="374">
        <v>43</v>
      </c>
      <c r="F109" s="374">
        <v>99</v>
      </c>
      <c r="G109" s="374">
        <v>99</v>
      </c>
      <c r="H109" s="374">
        <v>99</v>
      </c>
      <c r="I109" s="374">
        <v>99</v>
      </c>
      <c r="J109" s="374">
        <v>999</v>
      </c>
      <c r="K109" s="374">
        <v>99</v>
      </c>
      <c r="L109" s="374">
        <v>99</v>
      </c>
      <c r="M109" s="374">
        <v>99</v>
      </c>
      <c r="N109" s="374">
        <v>99</v>
      </c>
      <c r="O109" s="374">
        <v>99</v>
      </c>
      <c r="P109" s="374">
        <v>9999</v>
      </c>
      <c r="Q109" s="374">
        <v>56</v>
      </c>
      <c r="R109" s="374">
        <v>472</v>
      </c>
      <c r="S109">
        <v>6.1292372881355925</v>
      </c>
      <c r="T109">
        <v>4.8580508474576281</v>
      </c>
      <c r="U109">
        <v>10.706144067796609</v>
      </c>
      <c r="V109">
        <v>0</v>
      </c>
      <c r="W109">
        <v>0.63559322033898302</v>
      </c>
      <c r="X109">
        <v>5.2966101694915251</v>
      </c>
      <c r="Y109">
        <v>0</v>
      </c>
      <c r="Z109">
        <v>3.0875955286818444</v>
      </c>
      <c r="AA109">
        <v>1.4105508340923929</v>
      </c>
      <c r="AB109">
        <v>1.7058532128689197</v>
      </c>
      <c r="AC109">
        <v>63.387215567724226</v>
      </c>
      <c r="AD109">
        <v>42.200505289111113</v>
      </c>
      <c r="AE109">
        <v>71.290177283590012</v>
      </c>
      <c r="AF109">
        <v>2.8498973553918598</v>
      </c>
      <c r="AG109">
        <v>3.6954590163334968</v>
      </c>
      <c r="AH109">
        <v>0</v>
      </c>
      <c r="AI109">
        <v>454</v>
      </c>
      <c r="AJ109">
        <v>88.09207048458147</v>
      </c>
      <c r="AK109">
        <v>15.154967501603441</v>
      </c>
    </row>
    <row r="110" spans="1:37" ht="15.6">
      <c r="A110" s="374">
        <v>3</v>
      </c>
      <c r="B110" s="374">
        <v>44</v>
      </c>
      <c r="C110" s="374">
        <v>2024</v>
      </c>
      <c r="D110" s="374">
        <v>99</v>
      </c>
      <c r="E110" s="374">
        <v>44</v>
      </c>
      <c r="F110" s="374">
        <v>99</v>
      </c>
      <c r="G110" s="374">
        <v>99</v>
      </c>
      <c r="H110" s="374">
        <v>99</v>
      </c>
      <c r="I110" s="374">
        <v>99</v>
      </c>
      <c r="J110" s="374">
        <v>999</v>
      </c>
      <c r="K110" s="374">
        <v>99</v>
      </c>
      <c r="L110" s="374">
        <v>99</v>
      </c>
      <c r="M110" s="374">
        <v>99</v>
      </c>
      <c r="N110" s="374">
        <v>99</v>
      </c>
      <c r="O110" s="374">
        <v>99</v>
      </c>
      <c r="P110" s="374">
        <v>9999</v>
      </c>
      <c r="Q110" s="374">
        <v>48</v>
      </c>
      <c r="R110" s="374">
        <v>259</v>
      </c>
      <c r="S110">
        <v>5.6640926640926637</v>
      </c>
      <c r="T110">
        <v>4.359073359073359</v>
      </c>
      <c r="U110">
        <v>10.505405405405401</v>
      </c>
      <c r="V110">
        <v>0</v>
      </c>
      <c r="W110">
        <v>0</v>
      </c>
      <c r="X110">
        <v>9.2664092664092639</v>
      </c>
      <c r="Y110">
        <v>0</v>
      </c>
      <c r="Z110">
        <v>3.6629694646511721</v>
      </c>
      <c r="AA110">
        <v>1.7550545446606023</v>
      </c>
      <c r="AB110">
        <v>1.5189995915395142</v>
      </c>
      <c r="AC110">
        <v>66.879643140200301</v>
      </c>
      <c r="AD110">
        <v>55.444004589394552</v>
      </c>
      <c r="AE110">
        <v>72.448573699976819</v>
      </c>
      <c r="AF110">
        <v>1.5638207945900251</v>
      </c>
      <c r="AG110">
        <v>1.9897837922826305</v>
      </c>
      <c r="AH110">
        <v>1.93050193050193</v>
      </c>
      <c r="AI110">
        <v>246</v>
      </c>
      <c r="AJ110">
        <v>88.38536585365857</v>
      </c>
      <c r="AK110">
        <v>14.631136795365125</v>
      </c>
    </row>
    <row r="111" spans="1:37" ht="15.6">
      <c r="A111" s="374">
        <v>3</v>
      </c>
      <c r="B111" s="374">
        <v>45</v>
      </c>
      <c r="C111" s="374">
        <v>2024</v>
      </c>
      <c r="D111" s="374">
        <v>99</v>
      </c>
      <c r="E111" s="374">
        <v>45</v>
      </c>
      <c r="F111" s="374">
        <v>99</v>
      </c>
      <c r="G111" s="374">
        <v>99</v>
      </c>
      <c r="H111" s="374">
        <v>99</v>
      </c>
      <c r="I111" s="374">
        <v>99</v>
      </c>
      <c r="J111" s="374">
        <v>999</v>
      </c>
      <c r="K111" s="374">
        <v>99</v>
      </c>
      <c r="L111" s="374">
        <v>99</v>
      </c>
      <c r="M111" s="374">
        <v>99</v>
      </c>
      <c r="N111" s="374">
        <v>99</v>
      </c>
      <c r="O111" s="374">
        <v>99</v>
      </c>
      <c r="P111" s="374">
        <v>9999</v>
      </c>
      <c r="Q111" s="374">
        <v>39</v>
      </c>
      <c r="R111" s="374">
        <v>487</v>
      </c>
      <c r="S111">
        <v>5.359342915811089</v>
      </c>
      <c r="T111">
        <v>4.2073921971252561</v>
      </c>
      <c r="U111">
        <v>9.8640657084188881</v>
      </c>
      <c r="V111">
        <v>0</v>
      </c>
      <c r="W111">
        <v>0</v>
      </c>
      <c r="X111">
        <v>4.5174537987679679</v>
      </c>
      <c r="Y111">
        <v>0.20533880903490756</v>
      </c>
      <c r="Z111">
        <v>3.3901903267419442</v>
      </c>
      <c r="AA111">
        <v>1.498880478687433</v>
      </c>
      <c r="AB111">
        <v>1.5340444511189786</v>
      </c>
      <c r="AC111">
        <v>65.078507341576938</v>
      </c>
      <c r="AD111">
        <v>60.792976345451152</v>
      </c>
      <c r="AE111">
        <v>73.648759794329095</v>
      </c>
      <c r="AF111">
        <v>2.9404661272793144</v>
      </c>
      <c r="AG111">
        <v>3.5130006179452757</v>
      </c>
      <c r="AH111">
        <v>7.1868583162217679</v>
      </c>
      <c r="AI111">
        <v>476</v>
      </c>
      <c r="AJ111">
        <v>88.269957983193279</v>
      </c>
      <c r="AK111">
        <v>13.974799757554262</v>
      </c>
    </row>
    <row r="112" spans="1:37" ht="15.6">
      <c r="A112" s="374">
        <v>3</v>
      </c>
      <c r="B112" s="374">
        <v>46</v>
      </c>
      <c r="C112" s="374">
        <v>2024</v>
      </c>
      <c r="D112" s="374">
        <v>99</v>
      </c>
      <c r="E112" s="374">
        <v>46</v>
      </c>
      <c r="F112" s="374">
        <v>99</v>
      </c>
      <c r="G112" s="374">
        <v>99</v>
      </c>
      <c r="H112" s="374">
        <v>99</v>
      </c>
      <c r="I112" s="374">
        <v>99</v>
      </c>
      <c r="J112" s="374">
        <v>999</v>
      </c>
      <c r="K112" s="374">
        <v>99</v>
      </c>
      <c r="L112" s="374">
        <v>99</v>
      </c>
      <c r="M112" s="374">
        <v>99</v>
      </c>
      <c r="N112" s="374">
        <v>99</v>
      </c>
      <c r="O112" s="374">
        <v>99</v>
      </c>
      <c r="P112" s="374">
        <v>9999</v>
      </c>
      <c r="Q112" s="374">
        <v>29</v>
      </c>
      <c r="R112" s="374">
        <v>116</v>
      </c>
      <c r="S112">
        <v>6.2931034482758639</v>
      </c>
      <c r="T112">
        <v>4.7758620689655196</v>
      </c>
      <c r="U112">
        <v>11.805172413793098</v>
      </c>
      <c r="V112">
        <v>0</v>
      </c>
      <c r="W112">
        <v>0</v>
      </c>
      <c r="X112">
        <v>14.655172413793103</v>
      </c>
      <c r="Y112">
        <v>0</v>
      </c>
      <c r="Z112">
        <v>3.8104403951192207</v>
      </c>
      <c r="AA112">
        <v>1.666181062827818</v>
      </c>
      <c r="AB112">
        <v>1.3201763655464556</v>
      </c>
      <c r="AC112">
        <v>76.774852127144882</v>
      </c>
      <c r="AD112">
        <v>52.719331987411309</v>
      </c>
      <c r="AE112">
        <v>63.732897249637915</v>
      </c>
      <c r="AF112">
        <v>0.70039850259630487</v>
      </c>
      <c r="AG112">
        <v>1.0014369970053414</v>
      </c>
      <c r="AH112">
        <v>9.4827586206896513</v>
      </c>
      <c r="AI112">
        <v>111</v>
      </c>
      <c r="AJ112">
        <v>90.809909909909933</v>
      </c>
      <c r="AK112">
        <v>15.558631942854795</v>
      </c>
    </row>
    <row r="113" spans="1:37" ht="15.6">
      <c r="A113" s="374">
        <v>3</v>
      </c>
      <c r="B113" s="374">
        <v>47</v>
      </c>
      <c r="C113" s="374">
        <v>2024</v>
      </c>
      <c r="D113" s="374">
        <v>99</v>
      </c>
      <c r="E113" s="374">
        <v>47</v>
      </c>
      <c r="F113" s="374">
        <v>99</v>
      </c>
      <c r="G113" s="374">
        <v>99</v>
      </c>
      <c r="H113" s="374">
        <v>99</v>
      </c>
      <c r="I113" s="374">
        <v>99</v>
      </c>
      <c r="J113" s="374">
        <v>999</v>
      </c>
      <c r="K113" s="374">
        <v>99</v>
      </c>
      <c r="L113" s="374">
        <v>99</v>
      </c>
      <c r="M113" s="374">
        <v>99</v>
      </c>
      <c r="N113" s="374">
        <v>99</v>
      </c>
      <c r="O113" s="374">
        <v>99</v>
      </c>
      <c r="P113" s="374">
        <v>9999</v>
      </c>
      <c r="Q113" s="374">
        <v>26</v>
      </c>
      <c r="R113" s="374">
        <v>162</v>
      </c>
      <c r="S113">
        <v>5.4444444444444438</v>
      </c>
      <c r="T113">
        <v>4.0123456790123457</v>
      </c>
      <c r="U113">
        <v>10.129012345679016</v>
      </c>
      <c r="V113">
        <v>0</v>
      </c>
      <c r="W113">
        <v>0</v>
      </c>
      <c r="X113">
        <v>7.4074074074074083</v>
      </c>
      <c r="Y113">
        <v>0</v>
      </c>
      <c r="Z113">
        <v>3.2092013178691445</v>
      </c>
      <c r="AA113">
        <v>1.3379549531991417</v>
      </c>
      <c r="AB113">
        <v>1.2861448487103024</v>
      </c>
      <c r="AC113">
        <v>51.037392442427887</v>
      </c>
      <c r="AD113">
        <v>45.88945615639129</v>
      </c>
      <c r="AE113">
        <v>73.57712237050734</v>
      </c>
      <c r="AF113">
        <v>0.97814273638449445</v>
      </c>
      <c r="AG113">
        <v>1.1999839114839093</v>
      </c>
      <c r="AH113">
        <v>4.9382716049382722</v>
      </c>
      <c r="AI113">
        <v>155</v>
      </c>
      <c r="AJ113">
        <v>88.3</v>
      </c>
      <c r="AK113">
        <v>14.221510712714723</v>
      </c>
    </row>
    <row r="114" spans="1:37" ht="15.6">
      <c r="A114" s="374">
        <v>3</v>
      </c>
      <c r="B114" s="374">
        <v>48</v>
      </c>
      <c r="C114" s="374">
        <v>2024</v>
      </c>
      <c r="D114" s="374">
        <v>99</v>
      </c>
      <c r="E114" s="374">
        <v>48</v>
      </c>
      <c r="F114" s="374">
        <v>99</v>
      </c>
      <c r="G114" s="374">
        <v>99</v>
      </c>
      <c r="H114" s="374">
        <v>99</v>
      </c>
      <c r="I114" s="374">
        <v>99</v>
      </c>
      <c r="J114" s="374">
        <v>999</v>
      </c>
      <c r="K114" s="374">
        <v>99</v>
      </c>
      <c r="L114" s="374">
        <v>99</v>
      </c>
      <c r="M114" s="374">
        <v>99</v>
      </c>
      <c r="N114" s="374">
        <v>99</v>
      </c>
      <c r="O114" s="374">
        <v>99</v>
      </c>
      <c r="P114" s="374">
        <v>9999</v>
      </c>
      <c r="Q114" s="374">
        <v>27</v>
      </c>
      <c r="R114" s="374">
        <v>146</v>
      </c>
      <c r="S114">
        <v>5.9863013698630141</v>
      </c>
      <c r="T114">
        <v>4.7876712328767121</v>
      </c>
      <c r="U114">
        <v>9.5184931506849288</v>
      </c>
      <c r="V114">
        <v>0</v>
      </c>
      <c r="W114">
        <v>0</v>
      </c>
      <c r="X114">
        <v>10.95890410958904</v>
      </c>
      <c r="Y114">
        <v>0</v>
      </c>
      <c r="Z114">
        <v>4.4863873776132994</v>
      </c>
      <c r="AA114">
        <v>1.1466825370097216</v>
      </c>
      <c r="AB114">
        <v>1.3044124490044016</v>
      </c>
      <c r="AC114">
        <v>56.176512226684842</v>
      </c>
      <c r="AD114">
        <v>20.736415355826644</v>
      </c>
      <c r="AE114">
        <v>67.577607234604059</v>
      </c>
      <c r="AF114">
        <v>0.88153604637121108</v>
      </c>
      <c r="AG114">
        <v>1.0162823095796141</v>
      </c>
      <c r="AH114">
        <v>0</v>
      </c>
      <c r="AI114">
        <v>142</v>
      </c>
      <c r="AJ114">
        <v>83.744366197183098</v>
      </c>
      <c r="AK114">
        <v>14.92037918626295</v>
      </c>
    </row>
    <row r="115" spans="1:37" ht="15.6">
      <c r="A115" s="374">
        <v>3</v>
      </c>
      <c r="B115" s="374">
        <v>49</v>
      </c>
      <c r="C115" s="374">
        <v>2024</v>
      </c>
      <c r="D115" s="374">
        <v>99</v>
      </c>
      <c r="E115" s="374">
        <v>49</v>
      </c>
      <c r="F115" s="374">
        <v>99</v>
      </c>
      <c r="G115" s="374">
        <v>99</v>
      </c>
      <c r="H115" s="374">
        <v>99</v>
      </c>
      <c r="I115" s="374">
        <v>99</v>
      </c>
      <c r="J115" s="374">
        <v>999</v>
      </c>
      <c r="K115" s="374">
        <v>99</v>
      </c>
      <c r="L115" s="374">
        <v>99</v>
      </c>
      <c r="M115" s="374">
        <v>99</v>
      </c>
      <c r="N115" s="374">
        <v>99</v>
      </c>
      <c r="O115" s="374">
        <v>99</v>
      </c>
      <c r="P115" s="374">
        <v>9999</v>
      </c>
      <c r="Q115" s="374">
        <v>22</v>
      </c>
      <c r="R115" s="374">
        <v>92</v>
      </c>
      <c r="S115">
        <v>5.858695652173914</v>
      </c>
      <c r="T115">
        <v>4.6086956521739131</v>
      </c>
      <c r="U115">
        <v>10.611956521739131</v>
      </c>
      <c r="V115">
        <v>0</v>
      </c>
      <c r="W115">
        <v>0</v>
      </c>
      <c r="X115">
        <v>6.5217391304347823</v>
      </c>
      <c r="Y115">
        <v>3.2608695652173911</v>
      </c>
      <c r="Z115">
        <v>3.777100405915947</v>
      </c>
      <c r="AA115">
        <v>1.9200403173933296</v>
      </c>
      <c r="AB115">
        <v>1.1605519839164471</v>
      </c>
      <c r="AC115">
        <v>-13.420927391474256</v>
      </c>
      <c r="AD115">
        <v>29.440901397841035</v>
      </c>
      <c r="AE115">
        <v>39.956762162873623</v>
      </c>
      <c r="AF115">
        <v>0.55548846757637982</v>
      </c>
      <c r="AG115">
        <v>0.713964466318326</v>
      </c>
      <c r="AH115">
        <v>3.2608695652173911</v>
      </c>
      <c r="AI115">
        <v>87</v>
      </c>
      <c r="AJ115">
        <v>86.518390804597701</v>
      </c>
      <c r="AK115">
        <v>15.248580469150138</v>
      </c>
    </row>
    <row r="116" spans="1:37" ht="15.6">
      <c r="A116" s="374">
        <v>3</v>
      </c>
      <c r="B116" s="374">
        <v>50</v>
      </c>
      <c r="C116" s="374">
        <v>2024</v>
      </c>
      <c r="D116" s="374">
        <v>99</v>
      </c>
      <c r="E116" s="374">
        <v>50</v>
      </c>
      <c r="F116" s="374">
        <v>99</v>
      </c>
      <c r="G116" s="374">
        <v>99</v>
      </c>
      <c r="H116" s="374">
        <v>99</v>
      </c>
      <c r="I116" s="374">
        <v>99</v>
      </c>
      <c r="J116" s="374">
        <v>999</v>
      </c>
      <c r="K116" s="374">
        <v>99</v>
      </c>
      <c r="L116" s="374">
        <v>99</v>
      </c>
      <c r="M116" s="374">
        <v>99</v>
      </c>
      <c r="N116" s="374">
        <v>99</v>
      </c>
      <c r="O116" s="374">
        <v>99</v>
      </c>
      <c r="P116" s="374">
        <v>9999</v>
      </c>
      <c r="Q116" s="374">
        <v>15</v>
      </c>
      <c r="R116" s="374">
        <v>92</v>
      </c>
      <c r="S116">
        <v>6.0543478260869552</v>
      </c>
      <c r="T116">
        <v>4.5760869565217392</v>
      </c>
      <c r="U116">
        <v>10.69130434782609</v>
      </c>
      <c r="V116">
        <v>0</v>
      </c>
      <c r="W116">
        <v>0</v>
      </c>
      <c r="X116">
        <v>14.130434782608695</v>
      </c>
      <c r="Y116">
        <v>0</v>
      </c>
      <c r="Z116">
        <v>5.9523771680607283</v>
      </c>
      <c r="AA116">
        <v>1.8671306190468404</v>
      </c>
      <c r="AB116">
        <v>2.4505265434727792</v>
      </c>
      <c r="AC116">
        <v>79.429127251048897</v>
      </c>
      <c r="AD116">
        <v>79.820973212439696</v>
      </c>
      <c r="AE116">
        <v>84.363125448296017</v>
      </c>
      <c r="AF116">
        <v>0.55548846757637982</v>
      </c>
      <c r="AG116">
        <v>0.71930292847557609</v>
      </c>
      <c r="AH116">
        <v>7.6086956521739122</v>
      </c>
      <c r="AI116">
        <v>90</v>
      </c>
      <c r="AJ116">
        <v>89.569999999999936</v>
      </c>
      <c r="AK116">
        <v>15.463164924776272</v>
      </c>
    </row>
    <row r="117" spans="1:37" ht="15.6">
      <c r="A117" s="374">
        <v>3</v>
      </c>
      <c r="B117" s="374">
        <v>51</v>
      </c>
      <c r="C117" s="374">
        <v>2024</v>
      </c>
      <c r="D117" s="374">
        <v>99</v>
      </c>
      <c r="E117" s="374">
        <v>51</v>
      </c>
      <c r="F117" s="374">
        <v>99</v>
      </c>
      <c r="G117" s="374">
        <v>99</v>
      </c>
      <c r="H117" s="374">
        <v>99</v>
      </c>
      <c r="I117" s="374">
        <v>99</v>
      </c>
      <c r="J117" s="374">
        <v>999</v>
      </c>
      <c r="K117" s="374">
        <v>99</v>
      </c>
      <c r="L117" s="374">
        <v>99</v>
      </c>
      <c r="M117" s="374">
        <v>99</v>
      </c>
      <c r="N117" s="374">
        <v>99</v>
      </c>
      <c r="O117" s="374">
        <v>99</v>
      </c>
      <c r="P117" s="374">
        <v>9999</v>
      </c>
      <c r="Q117" s="374">
        <v>3</v>
      </c>
      <c r="R117" s="374">
        <v>28</v>
      </c>
      <c r="S117">
        <v>5.75</v>
      </c>
      <c r="T117">
        <v>4.1785714285714306</v>
      </c>
      <c r="U117">
        <v>7.5392857142857084</v>
      </c>
      <c r="V117">
        <v>0</v>
      </c>
      <c r="W117">
        <v>0</v>
      </c>
      <c r="X117">
        <v>3.5714285714285721</v>
      </c>
      <c r="Y117">
        <v>0</v>
      </c>
      <c r="Z117">
        <v>2.4900285835585905</v>
      </c>
      <c r="AA117">
        <v>0.91123934444093357</v>
      </c>
      <c r="AB117">
        <v>0.80416644637126256</v>
      </c>
      <c r="AC117">
        <v>27.348278035719876</v>
      </c>
      <c r="AD117">
        <v>4.465310613965066</v>
      </c>
      <c r="AE117">
        <v>64.577233475664357</v>
      </c>
      <c r="AF117">
        <v>0.16906170752324604</v>
      </c>
      <c r="AG117">
        <v>0.15437662484871301</v>
      </c>
      <c r="AH117">
        <v>0</v>
      </c>
      <c r="AI117">
        <v>28</v>
      </c>
      <c r="AJ117">
        <v>79.132142857142853</v>
      </c>
      <c r="AK117">
        <v>14.816537289339813</v>
      </c>
    </row>
    <row r="118" spans="1:37" ht="15.6">
      <c r="A118" s="374">
        <v>3</v>
      </c>
      <c r="B118" s="374">
        <v>52</v>
      </c>
      <c r="C118" s="374">
        <v>2024</v>
      </c>
      <c r="D118" s="374">
        <v>99</v>
      </c>
      <c r="E118" s="374">
        <v>52</v>
      </c>
      <c r="F118" s="374">
        <v>99</v>
      </c>
      <c r="G118" s="374">
        <v>99</v>
      </c>
      <c r="H118" s="374">
        <v>99</v>
      </c>
      <c r="I118" s="374">
        <v>99</v>
      </c>
      <c r="J118" s="374">
        <v>999</v>
      </c>
      <c r="K118" s="374">
        <v>99</v>
      </c>
      <c r="L118" s="374">
        <v>99</v>
      </c>
      <c r="M118" s="374">
        <v>99</v>
      </c>
      <c r="N118" s="374">
        <v>99</v>
      </c>
      <c r="O118" s="374">
        <v>99</v>
      </c>
      <c r="P118" s="374">
        <v>9999</v>
      </c>
      <c r="Q118" s="374"/>
      <c r="R118" s="374">
        <v>0</v>
      </c>
      <c r="S118" s="374"/>
      <c r="T118" s="374"/>
      <c r="U118" s="374"/>
      <c r="V118" s="374"/>
      <c r="W118" s="374"/>
      <c r="X118" s="374"/>
      <c r="Y118" s="374"/>
      <c r="Z118" s="374"/>
      <c r="AA118" s="374"/>
      <c r="AB118" s="374"/>
      <c r="AC118" s="374"/>
      <c r="AD118" s="374"/>
      <c r="AE118" s="374"/>
      <c r="AF118" s="374"/>
      <c r="AG118" s="374"/>
      <c r="AH118" s="374"/>
      <c r="AI118" s="374"/>
      <c r="AJ118" s="374"/>
      <c r="AK118" s="374"/>
    </row>
    <row r="119" spans="1:37" ht="15.6">
      <c r="A119" s="374">
        <v>3</v>
      </c>
      <c r="B119" s="374">
        <v>53</v>
      </c>
      <c r="C119" s="374">
        <v>2023</v>
      </c>
      <c r="D119" s="374">
        <v>99</v>
      </c>
      <c r="E119" s="374">
        <v>1</v>
      </c>
      <c r="F119" s="374">
        <v>99</v>
      </c>
      <c r="G119" s="374">
        <v>99</v>
      </c>
      <c r="H119" s="374">
        <v>99</v>
      </c>
      <c r="I119" s="374">
        <v>99</v>
      </c>
      <c r="J119" s="374">
        <v>999</v>
      </c>
      <c r="K119" s="374">
        <v>99</v>
      </c>
      <c r="L119" s="374">
        <v>99</v>
      </c>
      <c r="M119" s="374">
        <v>99</v>
      </c>
      <c r="N119" s="374">
        <v>99</v>
      </c>
      <c r="O119" s="374">
        <v>99</v>
      </c>
      <c r="P119" s="374">
        <v>9999</v>
      </c>
      <c r="Q119" s="374">
        <v>2</v>
      </c>
      <c r="R119" s="374">
        <v>4</v>
      </c>
      <c r="S119" s="374">
        <v>7.25</v>
      </c>
      <c r="T119" s="374">
        <v>5</v>
      </c>
      <c r="U119" s="374">
        <v>12.174999999999997</v>
      </c>
      <c r="V119" s="374">
        <v>0</v>
      </c>
      <c r="W119" s="374">
        <v>0</v>
      </c>
      <c r="X119" s="374">
        <v>0</v>
      </c>
      <c r="Y119" s="374">
        <v>0</v>
      </c>
      <c r="Z119" s="374">
        <v>0.85256964524903389</v>
      </c>
      <c r="AA119" s="374">
        <v>1.299038105676658</v>
      </c>
      <c r="AB119" s="374">
        <v>0</v>
      </c>
      <c r="AC119" s="374">
        <v>86.341520287383801</v>
      </c>
      <c r="AD119" s="374"/>
      <c r="AE119" s="374"/>
      <c r="AF119" s="374">
        <v>2.2819327970791257E-2</v>
      </c>
      <c r="AG119" s="374">
        <v>3.4705569210530245E-2</v>
      </c>
      <c r="AH119" s="374">
        <v>0</v>
      </c>
      <c r="AI119" s="374">
        <v>0</v>
      </c>
      <c r="AJ119" s="374"/>
      <c r="AK119" s="374"/>
    </row>
    <row r="120" spans="1:37" ht="15.6">
      <c r="A120" s="374">
        <v>3</v>
      </c>
      <c r="B120" s="374">
        <v>54</v>
      </c>
      <c r="C120" s="374">
        <v>2023</v>
      </c>
      <c r="D120" s="374">
        <v>99</v>
      </c>
      <c r="E120" s="374">
        <v>2</v>
      </c>
      <c r="F120" s="374">
        <v>99</v>
      </c>
      <c r="G120" s="374">
        <v>99</v>
      </c>
      <c r="H120" s="374">
        <v>99</v>
      </c>
      <c r="I120" s="374">
        <v>99</v>
      </c>
      <c r="J120" s="374">
        <v>999</v>
      </c>
      <c r="K120" s="374">
        <v>99</v>
      </c>
      <c r="L120" s="374">
        <v>99</v>
      </c>
      <c r="M120" s="374">
        <v>99</v>
      </c>
      <c r="N120" s="374">
        <v>99</v>
      </c>
      <c r="O120" s="374">
        <v>99</v>
      </c>
      <c r="P120" s="374">
        <v>9999</v>
      </c>
      <c r="Q120" s="374">
        <v>15</v>
      </c>
      <c r="R120" s="374">
        <v>133</v>
      </c>
      <c r="S120" s="374">
        <v>5.3909774436090236</v>
      </c>
      <c r="T120" s="374">
        <v>4.6842105263157903</v>
      </c>
      <c r="U120" s="374">
        <v>9.0669172932330824</v>
      </c>
      <c r="V120" s="374">
        <v>0</v>
      </c>
      <c r="W120" s="374">
        <v>0</v>
      </c>
      <c r="X120" s="374">
        <v>6.7669172932330817</v>
      </c>
      <c r="Y120" s="374">
        <v>0</v>
      </c>
      <c r="Z120" s="374">
        <v>3.5233852869616245</v>
      </c>
      <c r="AA120" s="374">
        <v>1.8631148083156048</v>
      </c>
      <c r="AB120" s="374">
        <v>1.5285179861140519</v>
      </c>
      <c r="AC120" s="374">
        <v>60.569881457359152</v>
      </c>
      <c r="AD120" s="374">
        <v>41.228410993309694</v>
      </c>
      <c r="AE120" s="374">
        <v>51.85924885404949</v>
      </c>
      <c r="AF120" s="374">
        <v>0.75874265502880944</v>
      </c>
      <c r="AG120" s="374">
        <v>0.85937260597491616</v>
      </c>
      <c r="AH120" s="374">
        <v>0</v>
      </c>
      <c r="AI120" s="374">
        <v>0</v>
      </c>
      <c r="AJ120" s="374"/>
      <c r="AK120" s="374"/>
    </row>
    <row r="121" spans="1:37" ht="15.6">
      <c r="A121" s="374">
        <v>3</v>
      </c>
      <c r="B121" s="374">
        <v>55</v>
      </c>
      <c r="C121" s="374">
        <v>2023</v>
      </c>
      <c r="D121" s="374">
        <v>99</v>
      </c>
      <c r="E121" s="374">
        <v>3</v>
      </c>
      <c r="F121" s="374">
        <v>99</v>
      </c>
      <c r="G121" s="374">
        <v>99</v>
      </c>
      <c r="H121" s="374">
        <v>99</v>
      </c>
      <c r="I121" s="374">
        <v>99</v>
      </c>
      <c r="J121" s="374">
        <v>999</v>
      </c>
      <c r="K121" s="374">
        <v>99</v>
      </c>
      <c r="L121" s="374">
        <v>99</v>
      </c>
      <c r="M121" s="374">
        <v>99</v>
      </c>
      <c r="N121" s="374">
        <v>99</v>
      </c>
      <c r="O121" s="374">
        <v>99</v>
      </c>
      <c r="P121" s="374">
        <v>9999</v>
      </c>
      <c r="Q121" s="374">
        <v>5</v>
      </c>
      <c r="R121" s="374">
        <v>18</v>
      </c>
      <c r="S121" s="374">
        <v>5.3333333333333321</v>
      </c>
      <c r="T121" s="374">
        <v>3.3333333333333344</v>
      </c>
      <c r="U121" s="374">
        <v>10.677777777777777</v>
      </c>
      <c r="V121" s="374">
        <v>0</v>
      </c>
      <c r="W121" s="374">
        <v>0</v>
      </c>
      <c r="X121" s="374">
        <v>0</v>
      </c>
      <c r="Y121" s="374">
        <v>0</v>
      </c>
      <c r="Z121" s="374">
        <v>2.482730476166104</v>
      </c>
      <c r="AA121" s="374">
        <v>0.66666666666666652</v>
      </c>
      <c r="AB121" s="374">
        <v>1.4907119849998596</v>
      </c>
      <c r="AC121" s="374">
        <v>54.823152338830837</v>
      </c>
      <c r="AD121" s="374">
        <v>68.799553524232749</v>
      </c>
      <c r="AE121" s="374">
        <v>22.360679774997905</v>
      </c>
      <c r="AF121" s="374">
        <v>0.10268697586856064</v>
      </c>
      <c r="AG121" s="374">
        <v>0.13696941277749311</v>
      </c>
      <c r="AH121" s="374">
        <v>33.333333333333343</v>
      </c>
      <c r="AI121" s="374">
        <v>0</v>
      </c>
      <c r="AJ121" s="374"/>
      <c r="AK121" s="374"/>
    </row>
    <row r="122" spans="1:37" ht="15.6">
      <c r="A122" s="374">
        <v>3</v>
      </c>
      <c r="B122" s="374">
        <v>56</v>
      </c>
      <c r="C122" s="374">
        <v>2023</v>
      </c>
      <c r="D122" s="374">
        <v>99</v>
      </c>
      <c r="E122" s="374">
        <v>4</v>
      </c>
      <c r="F122" s="374">
        <v>99</v>
      </c>
      <c r="G122" s="374">
        <v>99</v>
      </c>
      <c r="H122" s="374">
        <v>99</v>
      </c>
      <c r="I122" s="374">
        <v>99</v>
      </c>
      <c r="J122" s="374">
        <v>999</v>
      </c>
      <c r="K122" s="374">
        <v>99</v>
      </c>
      <c r="L122" s="374">
        <v>99</v>
      </c>
      <c r="M122" s="374">
        <v>99</v>
      </c>
      <c r="N122" s="374">
        <v>99</v>
      </c>
      <c r="O122" s="374">
        <v>99</v>
      </c>
      <c r="P122" s="374">
        <v>9999</v>
      </c>
      <c r="Q122" s="374">
        <v>4</v>
      </c>
      <c r="R122" s="374">
        <v>47</v>
      </c>
      <c r="S122" s="374">
        <v>4.8723404255319149</v>
      </c>
      <c r="T122" s="374">
        <v>5.0638297872340408</v>
      </c>
      <c r="U122" s="374">
        <v>9.2787234042553255</v>
      </c>
      <c r="V122" s="374">
        <v>0</v>
      </c>
      <c r="W122" s="374">
        <v>0</v>
      </c>
      <c r="X122" s="374">
        <v>0</v>
      </c>
      <c r="Y122" s="374">
        <v>0</v>
      </c>
      <c r="Z122" s="374">
        <v>1.6386211341756451</v>
      </c>
      <c r="AA122" s="374">
        <v>0.76121463063822736</v>
      </c>
      <c r="AB122" s="374">
        <v>1.3112322500536695</v>
      </c>
      <c r="AC122" s="374">
        <v>44.302430191916969</v>
      </c>
      <c r="AD122" s="374">
        <v>19.967191842223528</v>
      </c>
      <c r="AE122" s="374">
        <v>20.001203310957351</v>
      </c>
      <c r="AF122" s="374">
        <v>0.26812710365679726</v>
      </c>
      <c r="AG122" s="374">
        <v>0.31078231484008717</v>
      </c>
      <c r="AH122" s="374">
        <v>0</v>
      </c>
      <c r="AI122" s="374">
        <v>0</v>
      </c>
      <c r="AJ122" s="374"/>
      <c r="AK122" s="374"/>
    </row>
    <row r="123" spans="1:37" ht="15.6">
      <c r="A123" s="374">
        <v>3</v>
      </c>
      <c r="B123" s="374">
        <v>57</v>
      </c>
      <c r="C123" s="374">
        <v>2023</v>
      </c>
      <c r="D123" s="374">
        <v>99</v>
      </c>
      <c r="E123" s="374">
        <v>5</v>
      </c>
      <c r="F123" s="374">
        <v>99</v>
      </c>
      <c r="G123" s="374">
        <v>99</v>
      </c>
      <c r="H123" s="374">
        <v>99</v>
      </c>
      <c r="I123" s="374">
        <v>99</v>
      </c>
      <c r="J123" s="374">
        <v>999</v>
      </c>
      <c r="K123" s="374">
        <v>99</v>
      </c>
      <c r="L123" s="374">
        <v>99</v>
      </c>
      <c r="M123" s="374">
        <v>99</v>
      </c>
      <c r="N123" s="374">
        <v>99</v>
      </c>
      <c r="O123" s="374">
        <v>99</v>
      </c>
      <c r="P123" s="374">
        <v>9999</v>
      </c>
      <c r="Q123" s="374">
        <v>12</v>
      </c>
      <c r="R123" s="374">
        <v>173</v>
      </c>
      <c r="S123" s="374">
        <v>4.4797687861271669</v>
      </c>
      <c r="T123" s="374">
        <v>4.2543352601156066</v>
      </c>
      <c r="U123" s="374">
        <v>7.4381502890173454</v>
      </c>
      <c r="V123" s="374">
        <v>0</v>
      </c>
      <c r="W123" s="374">
        <v>0</v>
      </c>
      <c r="X123" s="374">
        <v>6.3583815028901762</v>
      </c>
      <c r="Y123" s="374">
        <v>0</v>
      </c>
      <c r="Z123" s="374">
        <v>3.8978044865749006</v>
      </c>
      <c r="AA123" s="374">
        <v>1.5896689420706676</v>
      </c>
      <c r="AB123" s="374">
        <v>1.4836473736097653</v>
      </c>
      <c r="AC123" s="374">
        <v>68.989821842662352</v>
      </c>
      <c r="AD123" s="374">
        <v>14.255675798554716</v>
      </c>
      <c r="AE123" s="374">
        <v>15.168345591215139</v>
      </c>
      <c r="AF123" s="374">
        <v>0.98693593473672225</v>
      </c>
      <c r="AG123" s="374">
        <v>0.91702518398583821</v>
      </c>
      <c r="AH123" s="374">
        <v>0</v>
      </c>
      <c r="AI123" s="374">
        <v>28</v>
      </c>
      <c r="AJ123" s="374">
        <v>88.853571428571385</v>
      </c>
      <c r="AK123" s="374">
        <v>11.39975901642616</v>
      </c>
    </row>
    <row r="124" spans="1:37" ht="15.6">
      <c r="A124" s="374">
        <v>3</v>
      </c>
      <c r="B124" s="374">
        <v>58</v>
      </c>
      <c r="C124" s="374">
        <v>2023</v>
      </c>
      <c r="D124" s="374">
        <v>99</v>
      </c>
      <c r="E124" s="374">
        <v>6</v>
      </c>
      <c r="F124" s="374">
        <v>99</v>
      </c>
      <c r="G124" s="374">
        <v>99</v>
      </c>
      <c r="H124" s="374">
        <v>99</v>
      </c>
      <c r="I124" s="374">
        <v>99</v>
      </c>
      <c r="J124" s="374">
        <v>999</v>
      </c>
      <c r="K124" s="374">
        <v>99</v>
      </c>
      <c r="L124" s="374">
        <v>99</v>
      </c>
      <c r="M124" s="374">
        <v>99</v>
      </c>
      <c r="N124" s="374">
        <v>99</v>
      </c>
      <c r="O124" s="374">
        <v>99</v>
      </c>
      <c r="P124" s="374">
        <v>9999</v>
      </c>
      <c r="Q124" s="374">
        <v>2</v>
      </c>
      <c r="R124" s="374">
        <v>15</v>
      </c>
      <c r="S124" s="374">
        <v>5.9333333333333353</v>
      </c>
      <c r="T124" s="374">
        <v>5.6</v>
      </c>
      <c r="U124" s="374">
        <v>15.913333333333332</v>
      </c>
      <c r="V124" s="374">
        <v>0</v>
      </c>
      <c r="W124" s="374">
        <v>0</v>
      </c>
      <c r="X124" s="374">
        <v>33.333333333333343</v>
      </c>
      <c r="Y124" s="374">
        <v>0</v>
      </c>
      <c r="Z124" s="374">
        <v>2.2407935102448704</v>
      </c>
      <c r="AA124" s="374">
        <v>0.67986926847903517</v>
      </c>
      <c r="AB124" s="374">
        <v>1.2000000000000022</v>
      </c>
      <c r="AC124" s="374">
        <v>-24.009884367717461</v>
      </c>
      <c r="AD124" s="374">
        <v>6.3965435761048051</v>
      </c>
      <c r="AE124" s="374">
        <v>4.9029033784547957</v>
      </c>
      <c r="AF124" s="374">
        <v>8.5572479890467221E-2</v>
      </c>
      <c r="AG124" s="374">
        <v>0.17010717393333821</v>
      </c>
      <c r="AH124" s="374">
        <v>0</v>
      </c>
      <c r="AI124" s="374">
        <v>0</v>
      </c>
      <c r="AJ124" s="374"/>
      <c r="AK124" s="374"/>
    </row>
    <row r="125" spans="1:37" ht="15.6">
      <c r="A125" s="374">
        <v>3</v>
      </c>
      <c r="B125" s="374">
        <v>59</v>
      </c>
      <c r="C125" s="374">
        <v>2023</v>
      </c>
      <c r="D125" s="374">
        <v>99</v>
      </c>
      <c r="E125" s="374">
        <v>7</v>
      </c>
      <c r="F125" s="374">
        <v>99</v>
      </c>
      <c r="G125" s="374">
        <v>99</v>
      </c>
      <c r="H125" s="374">
        <v>99</v>
      </c>
      <c r="I125" s="374">
        <v>99</v>
      </c>
      <c r="J125" s="374">
        <v>999</v>
      </c>
      <c r="K125" s="374">
        <v>99</v>
      </c>
      <c r="L125" s="374">
        <v>99</v>
      </c>
      <c r="M125" s="374">
        <v>99</v>
      </c>
      <c r="N125" s="374">
        <v>99</v>
      </c>
      <c r="O125" s="374">
        <v>99</v>
      </c>
      <c r="P125" s="374">
        <v>9999</v>
      </c>
      <c r="Q125" s="374">
        <v>20</v>
      </c>
      <c r="R125" s="374">
        <v>810</v>
      </c>
      <c r="S125" s="374">
        <v>5.8259259259259268</v>
      </c>
      <c r="T125" s="374">
        <v>5.0111111111111111</v>
      </c>
      <c r="U125" s="374">
        <v>6.6906172839506155</v>
      </c>
      <c r="V125" s="374">
        <v>0</v>
      </c>
      <c r="W125" s="374">
        <v>0</v>
      </c>
      <c r="X125" s="374">
        <v>0.37037037037037041</v>
      </c>
      <c r="Y125" s="374">
        <v>0</v>
      </c>
      <c r="Z125" s="374">
        <v>2.349722518778937</v>
      </c>
      <c r="AA125" s="374">
        <v>1.1091402273363584</v>
      </c>
      <c r="AB125" s="374">
        <v>0.98312929458771836</v>
      </c>
      <c r="AC125" s="374">
        <v>-9.6410727896041983</v>
      </c>
      <c r="AD125" s="374">
        <v>18.506348996763737</v>
      </c>
      <c r="AE125" s="374">
        <v>12.404987654965923</v>
      </c>
      <c r="AF125" s="374">
        <v>4.6209139140852313</v>
      </c>
      <c r="AG125" s="374">
        <v>3.8620813507093952</v>
      </c>
      <c r="AH125" s="374">
        <v>2.9629629629629632</v>
      </c>
      <c r="AI125" s="374">
        <v>0</v>
      </c>
      <c r="AJ125" s="374"/>
      <c r="AK125" s="374"/>
    </row>
    <row r="126" spans="1:37" ht="15.6">
      <c r="A126" s="374">
        <v>3</v>
      </c>
      <c r="B126" s="374">
        <v>60</v>
      </c>
      <c r="C126" s="374">
        <v>2023</v>
      </c>
      <c r="D126" s="374">
        <v>99</v>
      </c>
      <c r="E126" s="374">
        <v>8</v>
      </c>
      <c r="F126" s="374">
        <v>99</v>
      </c>
      <c r="G126" s="374">
        <v>99</v>
      </c>
      <c r="H126" s="374">
        <v>99</v>
      </c>
      <c r="I126" s="374">
        <v>99</v>
      </c>
      <c r="J126" s="374">
        <v>999</v>
      </c>
      <c r="K126" s="374">
        <v>99</v>
      </c>
      <c r="L126" s="374">
        <v>99</v>
      </c>
      <c r="M126" s="374">
        <v>99</v>
      </c>
      <c r="N126" s="374">
        <v>99</v>
      </c>
      <c r="O126" s="374">
        <v>99</v>
      </c>
      <c r="P126" s="374">
        <v>9999</v>
      </c>
      <c r="Q126" s="374">
        <v>10</v>
      </c>
      <c r="R126" s="374">
        <v>220</v>
      </c>
      <c r="S126" s="374">
        <v>5.168181818181818</v>
      </c>
      <c r="T126" s="374">
        <v>4.9818181818181806</v>
      </c>
      <c r="U126" s="374">
        <v>6.5909090909090899</v>
      </c>
      <c r="V126" s="374">
        <v>0</v>
      </c>
      <c r="W126" s="374">
        <v>0</v>
      </c>
      <c r="X126" s="374">
        <v>0</v>
      </c>
      <c r="Y126" s="374">
        <v>0</v>
      </c>
      <c r="Z126" s="374">
        <v>1.8173429883184129</v>
      </c>
      <c r="AA126" s="374">
        <v>1.0719083931501736</v>
      </c>
      <c r="AB126" s="374">
        <v>1.6095274189639328</v>
      </c>
      <c r="AC126" s="374">
        <v>27.705531896283745</v>
      </c>
      <c r="AD126" s="374">
        <v>5.0447448426850308</v>
      </c>
      <c r="AE126" s="374">
        <v>59.193173654237185</v>
      </c>
      <c r="AF126" s="374">
        <v>1.2550630383935195</v>
      </c>
      <c r="AG126" s="374">
        <v>1.0333280360424817</v>
      </c>
      <c r="AH126" s="374">
        <v>0</v>
      </c>
      <c r="AI126" s="374">
        <v>5</v>
      </c>
      <c r="AJ126" s="374">
        <v>91.2</v>
      </c>
      <c r="AK126" s="374">
        <v>15.751644709564513</v>
      </c>
    </row>
    <row r="127" spans="1:37" ht="15.6">
      <c r="A127" s="374">
        <v>3</v>
      </c>
      <c r="B127" s="374">
        <v>61</v>
      </c>
      <c r="C127" s="374">
        <v>2023</v>
      </c>
      <c r="D127" s="374">
        <v>99</v>
      </c>
      <c r="E127" s="374">
        <v>9</v>
      </c>
      <c r="F127" s="374">
        <v>99</v>
      </c>
      <c r="G127" s="374">
        <v>99</v>
      </c>
      <c r="H127" s="374">
        <v>99</v>
      </c>
      <c r="I127" s="374">
        <v>99</v>
      </c>
      <c r="J127" s="374">
        <v>999</v>
      </c>
      <c r="K127" s="374">
        <v>99</v>
      </c>
      <c r="L127" s="374">
        <v>99</v>
      </c>
      <c r="M127" s="374">
        <v>99</v>
      </c>
      <c r="N127" s="374">
        <v>99</v>
      </c>
      <c r="O127" s="374">
        <v>99</v>
      </c>
      <c r="P127" s="374">
        <v>9999</v>
      </c>
      <c r="Q127" s="374">
        <v>8</v>
      </c>
      <c r="R127" s="374">
        <v>145</v>
      </c>
      <c r="S127" s="374">
        <v>5.0965517241379308</v>
      </c>
      <c r="T127" s="374">
        <v>3.5310344827586202</v>
      </c>
      <c r="U127" s="374">
        <v>6.0337931034482795</v>
      </c>
      <c r="V127" s="374">
        <v>0</v>
      </c>
      <c r="W127" s="374">
        <v>0</v>
      </c>
      <c r="X127" s="374">
        <v>0.68965517241379304</v>
      </c>
      <c r="Y127" s="374">
        <v>0</v>
      </c>
      <c r="Z127" s="374">
        <v>2.6705861603686234</v>
      </c>
      <c r="AA127" s="374">
        <v>1.7511538577553689</v>
      </c>
      <c r="AB127" s="374">
        <v>1.5802888099802741</v>
      </c>
      <c r="AC127" s="374">
        <v>26.282964189686872</v>
      </c>
      <c r="AD127" s="374">
        <v>27.943435195466595</v>
      </c>
      <c r="AE127" s="374">
        <v>69.422233682776053</v>
      </c>
      <c r="AF127" s="374">
        <v>0.82720063894118301</v>
      </c>
      <c r="AG127" s="374">
        <v>0.62348875774728796</v>
      </c>
      <c r="AH127" s="374">
        <v>0</v>
      </c>
      <c r="AI127" s="374">
        <v>0</v>
      </c>
      <c r="AJ127" s="374"/>
      <c r="AK127" s="374"/>
    </row>
    <row r="128" spans="1:37" ht="15.6">
      <c r="A128" s="374">
        <v>3</v>
      </c>
      <c r="B128" s="374">
        <v>62</v>
      </c>
      <c r="C128" s="374">
        <v>2023</v>
      </c>
      <c r="D128" s="374">
        <v>99</v>
      </c>
      <c r="E128" s="374">
        <v>10</v>
      </c>
      <c r="F128" s="374">
        <v>99</v>
      </c>
      <c r="G128" s="374">
        <v>99</v>
      </c>
      <c r="H128" s="374">
        <v>99</v>
      </c>
      <c r="I128" s="374">
        <v>99</v>
      </c>
      <c r="J128" s="374">
        <v>999</v>
      </c>
      <c r="K128" s="374">
        <v>99</v>
      </c>
      <c r="L128" s="374">
        <v>99</v>
      </c>
      <c r="M128" s="374">
        <v>99</v>
      </c>
      <c r="N128" s="374">
        <v>99</v>
      </c>
      <c r="O128" s="374">
        <v>99</v>
      </c>
      <c r="P128" s="374">
        <v>9999</v>
      </c>
      <c r="Q128" s="374">
        <v>28</v>
      </c>
      <c r="R128" s="374">
        <v>479</v>
      </c>
      <c r="S128" s="374">
        <v>5.2400835073068892</v>
      </c>
      <c r="T128" s="374">
        <v>4.6346555323590808</v>
      </c>
      <c r="U128" s="374">
        <v>7.0949895615866394</v>
      </c>
      <c r="V128" s="374">
        <v>0</v>
      </c>
      <c r="W128" s="374">
        <v>0</v>
      </c>
      <c r="X128" s="374">
        <v>1.670146137787057</v>
      </c>
      <c r="Y128" s="374">
        <v>0.20876826722338213</v>
      </c>
      <c r="Z128" s="374">
        <v>2.7507478485685684</v>
      </c>
      <c r="AA128" s="374">
        <v>1.1909456573616344</v>
      </c>
      <c r="AB128" s="374">
        <v>1.4571576402877402</v>
      </c>
      <c r="AC128" s="374">
        <v>39.681129550634424</v>
      </c>
      <c r="AD128" s="374">
        <v>30.658049601588633</v>
      </c>
      <c r="AE128" s="374">
        <v>37.535390562263792</v>
      </c>
      <c r="AF128" s="374">
        <v>2.7326145245022539</v>
      </c>
      <c r="AG128" s="374">
        <v>2.4219071244761206</v>
      </c>
      <c r="AH128" s="374">
        <v>0.41753653444676425</v>
      </c>
      <c r="AI128" s="374">
        <v>2</v>
      </c>
      <c r="AJ128" s="374">
        <v>89.4</v>
      </c>
      <c r="AK128" s="374">
        <v>16.600186914920378</v>
      </c>
    </row>
    <row r="129" spans="1:37" ht="15.6">
      <c r="A129" s="374">
        <v>3</v>
      </c>
      <c r="B129" s="374">
        <v>63</v>
      </c>
      <c r="C129" s="374">
        <v>2023</v>
      </c>
      <c r="D129" s="374">
        <v>99</v>
      </c>
      <c r="E129" s="374">
        <v>11</v>
      </c>
      <c r="F129" s="374">
        <v>99</v>
      </c>
      <c r="G129" s="374">
        <v>99</v>
      </c>
      <c r="H129" s="374">
        <v>99</v>
      </c>
      <c r="I129" s="374">
        <v>99</v>
      </c>
      <c r="J129" s="374">
        <v>999</v>
      </c>
      <c r="K129" s="374">
        <v>99</v>
      </c>
      <c r="L129" s="374">
        <v>99</v>
      </c>
      <c r="M129" s="374">
        <v>99</v>
      </c>
      <c r="N129" s="374">
        <v>99</v>
      </c>
      <c r="O129" s="374">
        <v>99</v>
      </c>
      <c r="P129" s="374">
        <v>9999</v>
      </c>
      <c r="Q129" s="374">
        <v>50</v>
      </c>
      <c r="R129" s="374">
        <v>2192</v>
      </c>
      <c r="S129" s="374">
        <v>5.367244525547445</v>
      </c>
      <c r="T129" s="374">
        <v>4.7992700729926998</v>
      </c>
      <c r="U129" s="374">
        <v>6.4484032846715316</v>
      </c>
      <c r="V129" s="374">
        <v>0</v>
      </c>
      <c r="W129" s="374">
        <v>0</v>
      </c>
      <c r="X129" s="374">
        <v>0.22810218978102204</v>
      </c>
      <c r="Y129" s="374">
        <v>0</v>
      </c>
      <c r="Z129" s="374">
        <v>1.7398341869113163</v>
      </c>
      <c r="AA129" s="374">
        <v>1.3541245719156172</v>
      </c>
      <c r="AB129" s="374">
        <v>1.3635771092607829</v>
      </c>
      <c r="AC129" s="374">
        <v>39.683137679012411</v>
      </c>
      <c r="AD129" s="374">
        <v>27.877207101085006</v>
      </c>
      <c r="AE129" s="374">
        <v>37.692789310284795</v>
      </c>
      <c r="AF129" s="374">
        <v>12.504991727993611</v>
      </c>
      <c r="AG129" s="374">
        <v>10.073095487349573</v>
      </c>
      <c r="AH129" s="374">
        <v>9.1240875912408814E-2</v>
      </c>
      <c r="AI129" s="374">
        <v>0</v>
      </c>
      <c r="AJ129" s="374"/>
      <c r="AK129" s="374"/>
    </row>
    <row r="130" spans="1:37" ht="15.6">
      <c r="A130" s="374">
        <v>3</v>
      </c>
      <c r="B130" s="374">
        <v>64</v>
      </c>
      <c r="C130" s="374">
        <v>2023</v>
      </c>
      <c r="D130" s="374">
        <v>99</v>
      </c>
      <c r="E130" s="374">
        <v>12</v>
      </c>
      <c r="F130" s="374">
        <v>99</v>
      </c>
      <c r="G130" s="374">
        <v>99</v>
      </c>
      <c r="H130" s="374">
        <v>99</v>
      </c>
      <c r="I130" s="374">
        <v>99</v>
      </c>
      <c r="J130" s="374">
        <v>999</v>
      </c>
      <c r="K130" s="374">
        <v>99</v>
      </c>
      <c r="L130" s="374">
        <v>99</v>
      </c>
      <c r="M130" s="374">
        <v>99</v>
      </c>
      <c r="N130" s="374">
        <v>99</v>
      </c>
      <c r="O130" s="374">
        <v>99</v>
      </c>
      <c r="P130" s="374">
        <v>9999</v>
      </c>
      <c r="Q130" s="374">
        <v>23</v>
      </c>
      <c r="R130" s="374">
        <v>243</v>
      </c>
      <c r="S130" s="374">
        <v>5.7242798353909476</v>
      </c>
      <c r="T130" s="374">
        <v>4.6790123456790118</v>
      </c>
      <c r="U130" s="374">
        <v>7.3020576131687251</v>
      </c>
      <c r="V130" s="374">
        <v>0</v>
      </c>
      <c r="W130" s="374">
        <v>0</v>
      </c>
      <c r="X130" s="374">
        <v>4.5267489711934177</v>
      </c>
      <c r="Y130" s="374">
        <v>0.41152263374485593</v>
      </c>
      <c r="Z130" s="374">
        <v>3.6931529188861698</v>
      </c>
      <c r="AA130" s="374">
        <v>1.6411964281982918</v>
      </c>
      <c r="AB130" s="374">
        <v>1.2651761258722889</v>
      </c>
      <c r="AC130" s="374">
        <v>3.3769370823358771</v>
      </c>
      <c r="AD130" s="374">
        <v>23.793990800475356</v>
      </c>
      <c r="AE130" s="374">
        <v>48.05990002136371</v>
      </c>
      <c r="AF130" s="374">
        <v>1.3862741742255689</v>
      </c>
      <c r="AG130" s="374">
        <v>1.2645084601060548</v>
      </c>
      <c r="AH130" s="374">
        <v>0</v>
      </c>
      <c r="AI130" s="374">
        <v>0</v>
      </c>
      <c r="AJ130" s="374"/>
      <c r="AK130" s="374"/>
    </row>
    <row r="131" spans="1:37" ht="15.6">
      <c r="A131" s="374">
        <v>3</v>
      </c>
      <c r="B131" s="374">
        <v>65</v>
      </c>
      <c r="C131" s="374">
        <v>2023</v>
      </c>
      <c r="D131" s="374">
        <v>99</v>
      </c>
      <c r="E131" s="374">
        <v>13</v>
      </c>
      <c r="F131" s="374">
        <v>99</v>
      </c>
      <c r="G131" s="374">
        <v>99</v>
      </c>
      <c r="H131" s="374">
        <v>99</v>
      </c>
      <c r="I131" s="374">
        <v>99</v>
      </c>
      <c r="J131" s="374">
        <v>999</v>
      </c>
      <c r="K131" s="374">
        <v>99</v>
      </c>
      <c r="L131" s="374">
        <v>99</v>
      </c>
      <c r="M131" s="374">
        <v>99</v>
      </c>
      <c r="N131" s="374">
        <v>99</v>
      </c>
      <c r="O131" s="374">
        <v>99</v>
      </c>
      <c r="P131" s="374">
        <v>9999</v>
      </c>
      <c r="Q131" s="374">
        <v>32</v>
      </c>
      <c r="R131" s="374">
        <v>715</v>
      </c>
      <c r="S131" s="374">
        <v>5.0797202797202798</v>
      </c>
      <c r="T131" s="374">
        <v>4.7902097902097909</v>
      </c>
      <c r="U131" s="374">
        <v>6.435804195804196</v>
      </c>
      <c r="V131" s="374">
        <v>0</v>
      </c>
      <c r="W131" s="374">
        <v>0</v>
      </c>
      <c r="X131" s="374">
        <v>0.27972027972027969</v>
      </c>
      <c r="Y131" s="374">
        <v>0</v>
      </c>
      <c r="Z131" s="374">
        <v>2.3728721531863064</v>
      </c>
      <c r="AA131" s="374">
        <v>1.2870826468950547</v>
      </c>
      <c r="AB131" s="374">
        <v>1.3579764195257844</v>
      </c>
      <c r="AC131" s="374">
        <v>47.441216707279501</v>
      </c>
      <c r="AD131" s="374">
        <v>18.189242542973968</v>
      </c>
      <c r="AE131" s="374">
        <v>50.888981394579808</v>
      </c>
      <c r="AF131" s="374">
        <v>4.0789548747789377</v>
      </c>
      <c r="AG131" s="374">
        <v>3.2792843383814354</v>
      </c>
      <c r="AH131" s="374">
        <v>0</v>
      </c>
      <c r="AI131" s="374">
        <v>10</v>
      </c>
      <c r="AJ131" s="374">
        <v>88.7</v>
      </c>
      <c r="AK131" s="374">
        <v>14.162594700038863</v>
      </c>
    </row>
    <row r="132" spans="1:37" ht="15.6">
      <c r="A132" s="374">
        <v>3</v>
      </c>
      <c r="B132" s="374">
        <v>66</v>
      </c>
      <c r="C132" s="374">
        <v>2023</v>
      </c>
      <c r="D132" s="374">
        <v>99</v>
      </c>
      <c r="E132" s="374">
        <v>14</v>
      </c>
      <c r="F132" s="374">
        <v>99</v>
      </c>
      <c r="G132" s="374">
        <v>99</v>
      </c>
      <c r="H132" s="374">
        <v>99</v>
      </c>
      <c r="I132" s="374">
        <v>99</v>
      </c>
      <c r="J132" s="374">
        <v>999</v>
      </c>
      <c r="K132" s="374">
        <v>99</v>
      </c>
      <c r="L132" s="374">
        <v>99</v>
      </c>
      <c r="M132" s="374">
        <v>99</v>
      </c>
      <c r="N132" s="374">
        <v>99</v>
      </c>
      <c r="O132" s="374">
        <v>99</v>
      </c>
      <c r="P132" s="374">
        <v>9999</v>
      </c>
      <c r="Q132" s="374"/>
      <c r="R132" s="374">
        <v>0</v>
      </c>
      <c r="S132" s="374"/>
      <c r="T132" s="374"/>
      <c r="U132" s="374"/>
      <c r="V132" s="374"/>
      <c r="W132" s="374"/>
      <c r="X132" s="374"/>
      <c r="Y132" s="374"/>
      <c r="Z132" s="374"/>
      <c r="AA132" s="374"/>
      <c r="AB132" s="374"/>
      <c r="AC132" s="374"/>
      <c r="AD132" s="374"/>
      <c r="AE132" s="374"/>
      <c r="AF132" s="374"/>
      <c r="AG132" s="374"/>
      <c r="AH132" s="374"/>
      <c r="AI132" s="374"/>
      <c r="AJ132" s="374"/>
      <c r="AK132" s="374"/>
    </row>
    <row r="133" spans="1:37" ht="15.6">
      <c r="A133" s="374">
        <v>3</v>
      </c>
      <c r="B133" s="374">
        <v>67</v>
      </c>
      <c r="C133" s="374">
        <v>2023</v>
      </c>
      <c r="D133" s="374">
        <v>99</v>
      </c>
      <c r="E133" s="374">
        <v>15</v>
      </c>
      <c r="F133" s="374">
        <v>99</v>
      </c>
      <c r="G133" s="374">
        <v>99</v>
      </c>
      <c r="H133" s="374">
        <v>99</v>
      </c>
      <c r="I133" s="374">
        <v>99</v>
      </c>
      <c r="J133" s="374">
        <v>999</v>
      </c>
      <c r="K133" s="374">
        <v>99</v>
      </c>
      <c r="L133" s="374">
        <v>99</v>
      </c>
      <c r="M133" s="374">
        <v>99</v>
      </c>
      <c r="N133" s="374">
        <v>99</v>
      </c>
      <c r="O133" s="374">
        <v>99</v>
      </c>
      <c r="P133" s="374">
        <v>9999</v>
      </c>
      <c r="Q133" s="374">
        <v>15</v>
      </c>
      <c r="R133" s="374">
        <v>338</v>
      </c>
      <c r="S133" s="374">
        <v>4.9408284023668632</v>
      </c>
      <c r="T133" s="374">
        <v>4.005917159763313</v>
      </c>
      <c r="U133" s="374">
        <v>5.6304733727810659</v>
      </c>
      <c r="V133" s="374">
        <v>0</v>
      </c>
      <c r="W133" s="374">
        <v>0</v>
      </c>
      <c r="X133" s="374">
        <v>0.29585798816568054</v>
      </c>
      <c r="Y133" s="374">
        <v>0</v>
      </c>
      <c r="Z133" s="374">
        <v>1.6433982366072657</v>
      </c>
      <c r="AA133" s="374">
        <v>1.4316959034317871</v>
      </c>
      <c r="AB133" s="374">
        <v>1.5384501592660629</v>
      </c>
      <c r="AC133" s="374">
        <v>35.813282008064242</v>
      </c>
      <c r="AD133" s="374">
        <v>29.247663161643072</v>
      </c>
      <c r="AE133" s="374">
        <v>61.401323905700352</v>
      </c>
      <c r="AF133" s="374">
        <v>1.9282332135318607</v>
      </c>
      <c r="AG133" s="374">
        <v>1.3562252313051362</v>
      </c>
      <c r="AH133" s="374">
        <v>0</v>
      </c>
      <c r="AI133" s="374">
        <v>0</v>
      </c>
      <c r="AJ133" s="374"/>
      <c r="AK133" s="374"/>
    </row>
    <row r="134" spans="1:37" ht="15.6">
      <c r="A134" s="374">
        <v>3</v>
      </c>
      <c r="B134" s="374">
        <v>68</v>
      </c>
      <c r="C134" s="374">
        <v>2023</v>
      </c>
      <c r="D134" s="374">
        <v>99</v>
      </c>
      <c r="E134" s="374">
        <v>16</v>
      </c>
      <c r="F134" s="374">
        <v>99</v>
      </c>
      <c r="G134" s="374">
        <v>99</v>
      </c>
      <c r="H134" s="374">
        <v>99</v>
      </c>
      <c r="I134" s="374">
        <v>99</v>
      </c>
      <c r="J134" s="374">
        <v>999</v>
      </c>
      <c r="K134" s="374">
        <v>99</v>
      </c>
      <c r="L134" s="374">
        <v>99</v>
      </c>
      <c r="M134" s="374">
        <v>99</v>
      </c>
      <c r="N134" s="374">
        <v>99</v>
      </c>
      <c r="O134" s="374">
        <v>99</v>
      </c>
      <c r="P134" s="374">
        <v>9999</v>
      </c>
      <c r="Q134" s="374">
        <v>10</v>
      </c>
      <c r="R134" s="374">
        <v>265</v>
      </c>
      <c r="S134">
        <v>5.5886792452830196</v>
      </c>
      <c r="T134">
        <v>4.6188679245283009</v>
      </c>
      <c r="U134">
        <v>6.3128301886792473</v>
      </c>
      <c r="V134">
        <v>0</v>
      </c>
      <c r="W134">
        <v>0</v>
      </c>
      <c r="X134">
        <v>0</v>
      </c>
      <c r="Y134">
        <v>0</v>
      </c>
      <c r="Z134">
        <v>1.9238290997711796</v>
      </c>
      <c r="AA134">
        <v>0.97934525246794701</v>
      </c>
      <c r="AB134">
        <v>0.97999934612484763</v>
      </c>
      <c r="AC134">
        <v>59.504835574692592</v>
      </c>
      <c r="AD134">
        <v>15.31086474418791</v>
      </c>
      <c r="AE134">
        <v>32.420369546052093</v>
      </c>
      <c r="AF134">
        <v>1.5117804780649204</v>
      </c>
      <c r="AG134">
        <v>1.1921754975830809</v>
      </c>
      <c r="AH134">
        <v>0</v>
      </c>
      <c r="AI134">
        <v>42</v>
      </c>
      <c r="AJ134">
        <v>78.130952380952394</v>
      </c>
      <c r="AK134">
        <v>15.483780257067322</v>
      </c>
    </row>
    <row r="135" spans="1:37" ht="15.6">
      <c r="A135" s="374">
        <v>3</v>
      </c>
      <c r="B135" s="374">
        <v>69</v>
      </c>
      <c r="C135" s="374">
        <v>2023</v>
      </c>
      <c r="D135" s="374">
        <v>99</v>
      </c>
      <c r="E135" s="374">
        <v>17</v>
      </c>
      <c r="F135" s="374">
        <v>99</v>
      </c>
      <c r="G135" s="374">
        <v>99</v>
      </c>
      <c r="H135" s="374">
        <v>99</v>
      </c>
      <c r="I135" s="374">
        <v>99</v>
      </c>
      <c r="J135" s="374">
        <v>999</v>
      </c>
      <c r="K135" s="374">
        <v>99</v>
      </c>
      <c r="L135" s="374">
        <v>99</v>
      </c>
      <c r="M135" s="374">
        <v>99</v>
      </c>
      <c r="N135" s="374">
        <v>99</v>
      </c>
      <c r="O135" s="374">
        <v>99</v>
      </c>
      <c r="P135" s="374">
        <v>9999</v>
      </c>
      <c r="Q135" s="374">
        <v>57</v>
      </c>
      <c r="R135" s="374">
        <v>2148</v>
      </c>
      <c r="S135">
        <v>5.4292364990689004</v>
      </c>
      <c r="T135">
        <v>4.7136871508379876</v>
      </c>
      <c r="U135">
        <v>6.5922718808193688</v>
      </c>
      <c r="V135">
        <v>0</v>
      </c>
      <c r="W135">
        <v>0</v>
      </c>
      <c r="X135">
        <v>0.23277467411545633</v>
      </c>
      <c r="Y135">
        <v>4.6554934823091261E-2</v>
      </c>
      <c r="Z135">
        <v>1.7853469000844939</v>
      </c>
      <c r="AA135">
        <v>1.2544601893990108</v>
      </c>
      <c r="AB135">
        <v>1.7410208051671419</v>
      </c>
      <c r="AC135">
        <v>28.233066425460859</v>
      </c>
      <c r="AD135">
        <v>35.474901080242667</v>
      </c>
      <c r="AE135">
        <v>47.832595462947118</v>
      </c>
      <c r="AF135">
        <v>12.253979120314904</v>
      </c>
      <c r="AG135">
        <v>10.091125279978456</v>
      </c>
      <c r="AH135">
        <v>0</v>
      </c>
      <c r="AI135">
        <v>0</v>
      </c>
    </row>
    <row r="136" spans="1:37" ht="15.6">
      <c r="A136" s="374">
        <v>3</v>
      </c>
      <c r="B136" s="374">
        <v>70</v>
      </c>
      <c r="C136" s="374">
        <v>2023</v>
      </c>
      <c r="D136" s="374">
        <v>99</v>
      </c>
      <c r="E136" s="374">
        <v>18</v>
      </c>
      <c r="F136" s="374">
        <v>99</v>
      </c>
      <c r="G136" s="374">
        <v>99</v>
      </c>
      <c r="H136" s="374">
        <v>99</v>
      </c>
      <c r="I136" s="374">
        <v>99</v>
      </c>
      <c r="J136" s="374">
        <v>999</v>
      </c>
      <c r="K136" s="374">
        <v>99</v>
      </c>
      <c r="L136" s="374">
        <v>99</v>
      </c>
      <c r="M136" s="374">
        <v>99</v>
      </c>
      <c r="N136" s="374">
        <v>99</v>
      </c>
      <c r="O136" s="374">
        <v>99</v>
      </c>
      <c r="P136" s="374">
        <v>9999</v>
      </c>
      <c r="Q136" s="374">
        <v>4</v>
      </c>
      <c r="R136" s="374">
        <v>85</v>
      </c>
      <c r="S136">
        <v>6.5647058823529392</v>
      </c>
      <c r="T136">
        <v>5.0705882352941183</v>
      </c>
      <c r="U136">
        <v>8.587058823529409</v>
      </c>
      <c r="V136">
        <v>0</v>
      </c>
      <c r="W136">
        <v>0</v>
      </c>
      <c r="X136">
        <v>4.7058823529411757</v>
      </c>
      <c r="Y136">
        <v>0</v>
      </c>
      <c r="Z136">
        <v>3.4612404520818849</v>
      </c>
      <c r="AA136">
        <v>1.1422069331783504</v>
      </c>
      <c r="AB136">
        <v>1.0265674992175751</v>
      </c>
      <c r="AC136">
        <v>61.72450343073956</v>
      </c>
      <c r="AD136">
        <v>43.333849591934069</v>
      </c>
      <c r="AE136">
        <v>29.710712140473241</v>
      </c>
      <c r="AF136">
        <v>0.4849107193793144</v>
      </c>
      <c r="AG136">
        <v>0.52015595414303972</v>
      </c>
      <c r="AH136">
        <v>0</v>
      </c>
      <c r="AI136">
        <v>0</v>
      </c>
    </row>
    <row r="137" spans="1:37" ht="15.6">
      <c r="A137" s="374">
        <v>3</v>
      </c>
      <c r="B137" s="374">
        <v>71</v>
      </c>
      <c r="C137" s="374">
        <v>2023</v>
      </c>
      <c r="D137" s="374">
        <v>99</v>
      </c>
      <c r="E137" s="374">
        <v>19</v>
      </c>
      <c r="F137" s="374">
        <v>99</v>
      </c>
      <c r="G137" s="374">
        <v>99</v>
      </c>
      <c r="H137" s="374">
        <v>99</v>
      </c>
      <c r="I137" s="374">
        <v>99</v>
      </c>
      <c r="J137" s="374">
        <v>999</v>
      </c>
      <c r="K137" s="374">
        <v>99</v>
      </c>
      <c r="L137" s="374">
        <v>99</v>
      </c>
      <c r="M137" s="374">
        <v>99</v>
      </c>
      <c r="N137" s="374">
        <v>99</v>
      </c>
      <c r="O137" s="374">
        <v>99</v>
      </c>
      <c r="P137" s="374">
        <v>9999</v>
      </c>
      <c r="Q137" s="374">
        <v>28</v>
      </c>
      <c r="R137" s="374">
        <v>714</v>
      </c>
      <c r="S137">
        <v>5.2156862745098032</v>
      </c>
      <c r="T137">
        <v>4.4887955182072812</v>
      </c>
      <c r="U137">
        <v>6.213725490196075</v>
      </c>
      <c r="V137">
        <v>0</v>
      </c>
      <c r="W137">
        <v>0.14005602240896359</v>
      </c>
      <c r="X137">
        <v>0</v>
      </c>
      <c r="Y137">
        <v>0</v>
      </c>
      <c r="Z137">
        <v>1.5467257774171757</v>
      </c>
      <c r="AA137">
        <v>1.4728087810363857</v>
      </c>
      <c r="AB137">
        <v>1.4399318981647922</v>
      </c>
      <c r="AC137">
        <v>22.476670668010371</v>
      </c>
      <c r="AD137">
        <v>28.575524131674459</v>
      </c>
      <c r="AE137">
        <v>54.531715763607721</v>
      </c>
      <c r="AF137">
        <v>4.073250042786241</v>
      </c>
      <c r="AG137">
        <v>3.1616987342800487</v>
      </c>
      <c r="AH137">
        <v>0</v>
      </c>
      <c r="AI137">
        <v>264</v>
      </c>
      <c r="AJ137">
        <v>74.535227272727283</v>
      </c>
      <c r="AK137">
        <v>13.835269299584377</v>
      </c>
    </row>
    <row r="138" spans="1:37" ht="15.6">
      <c r="A138" s="374">
        <v>3</v>
      </c>
      <c r="B138" s="374">
        <v>72</v>
      </c>
      <c r="C138" s="374">
        <v>2023</v>
      </c>
      <c r="D138" s="374">
        <v>99</v>
      </c>
      <c r="E138" s="374">
        <v>20</v>
      </c>
      <c r="F138" s="374">
        <v>99</v>
      </c>
      <c r="G138" s="374">
        <v>99</v>
      </c>
      <c r="H138" s="374">
        <v>99</v>
      </c>
      <c r="I138" s="374">
        <v>99</v>
      </c>
      <c r="J138" s="374">
        <v>999</v>
      </c>
      <c r="K138" s="374">
        <v>99</v>
      </c>
      <c r="L138" s="374">
        <v>99</v>
      </c>
      <c r="M138" s="374">
        <v>99</v>
      </c>
      <c r="N138" s="374">
        <v>99</v>
      </c>
      <c r="O138" s="374">
        <v>99</v>
      </c>
      <c r="P138" s="374">
        <v>9999</v>
      </c>
      <c r="Q138" s="374">
        <v>1</v>
      </c>
      <c r="R138" s="374">
        <v>6</v>
      </c>
      <c r="S138">
        <v>5.833333333333333</v>
      </c>
      <c r="T138">
        <v>5</v>
      </c>
      <c r="U138">
        <v>5.4666666666666677</v>
      </c>
      <c r="V138">
        <v>0</v>
      </c>
      <c r="W138">
        <v>0</v>
      </c>
      <c r="X138">
        <v>0</v>
      </c>
      <c r="Y138">
        <v>0</v>
      </c>
      <c r="Z138">
        <v>1.4907119849998569</v>
      </c>
      <c r="AA138">
        <v>0.37267799624997328</v>
      </c>
      <c r="AB138">
        <v>0</v>
      </c>
      <c r="AC138">
        <v>52.999999999998437</v>
      </c>
      <c r="AF138">
        <v>3.4228991956186887E-2</v>
      </c>
      <c r="AG138">
        <v>2.3374592815305802E-2</v>
      </c>
      <c r="AH138">
        <v>0</v>
      </c>
      <c r="AI138">
        <v>0</v>
      </c>
    </row>
    <row r="139" spans="1:37" ht="15.6">
      <c r="A139" s="374">
        <v>3</v>
      </c>
      <c r="B139" s="374">
        <v>73</v>
      </c>
      <c r="C139" s="374">
        <v>2023</v>
      </c>
      <c r="D139" s="374">
        <v>99</v>
      </c>
      <c r="E139" s="374">
        <v>21</v>
      </c>
      <c r="F139" s="374">
        <v>99</v>
      </c>
      <c r="G139" s="374">
        <v>99</v>
      </c>
      <c r="H139" s="374">
        <v>99</v>
      </c>
      <c r="I139" s="374">
        <v>99</v>
      </c>
      <c r="J139" s="374">
        <v>999</v>
      </c>
      <c r="K139" s="374">
        <v>99</v>
      </c>
      <c r="L139" s="374">
        <v>99</v>
      </c>
      <c r="M139" s="374">
        <v>99</v>
      </c>
      <c r="N139" s="374">
        <v>99</v>
      </c>
      <c r="O139" s="374">
        <v>99</v>
      </c>
      <c r="P139" s="374">
        <v>9999</v>
      </c>
      <c r="Q139" s="374">
        <v>23</v>
      </c>
      <c r="R139" s="374">
        <v>560</v>
      </c>
      <c r="S139">
        <v>5.9</v>
      </c>
      <c r="T139">
        <v>4.6678571428571436</v>
      </c>
      <c r="U139">
        <v>6.8775000000000048</v>
      </c>
      <c r="V139">
        <v>0</v>
      </c>
      <c r="W139">
        <v>0</v>
      </c>
      <c r="X139">
        <v>0.35714285714285721</v>
      </c>
      <c r="Y139">
        <v>0</v>
      </c>
      <c r="Z139">
        <v>2.4477309098719924</v>
      </c>
      <c r="AA139">
        <v>1.3590963384333179</v>
      </c>
      <c r="AB139">
        <v>1.4857786730553519</v>
      </c>
      <c r="AC139">
        <v>1.7359534448098342</v>
      </c>
      <c r="AD139">
        <v>3.2168804845638137</v>
      </c>
      <c r="AE139">
        <v>48.58433531209613</v>
      </c>
      <c r="AF139">
        <v>3.1947059159107778</v>
      </c>
      <c r="AG139">
        <v>2.7446617917338045</v>
      </c>
      <c r="AH139">
        <v>0</v>
      </c>
      <c r="AI139">
        <v>171</v>
      </c>
      <c r="AJ139">
        <v>79.601754385964981</v>
      </c>
      <c r="AK139">
        <v>15.577546991995654</v>
      </c>
    </row>
    <row r="140" spans="1:37" ht="15.6">
      <c r="A140" s="374">
        <v>3</v>
      </c>
      <c r="B140" s="374">
        <v>74</v>
      </c>
      <c r="C140" s="374">
        <v>2023</v>
      </c>
      <c r="D140" s="374">
        <v>99</v>
      </c>
      <c r="E140" s="374">
        <v>22</v>
      </c>
      <c r="F140" s="374">
        <v>99</v>
      </c>
      <c r="G140" s="374">
        <v>99</v>
      </c>
      <c r="H140" s="374">
        <v>99</v>
      </c>
      <c r="I140" s="374">
        <v>99</v>
      </c>
      <c r="J140" s="374">
        <v>999</v>
      </c>
      <c r="K140" s="374">
        <v>99</v>
      </c>
      <c r="L140" s="374">
        <v>99</v>
      </c>
      <c r="M140" s="374">
        <v>99</v>
      </c>
      <c r="N140" s="374">
        <v>99</v>
      </c>
      <c r="O140" s="374">
        <v>99</v>
      </c>
      <c r="P140" s="374">
        <v>9999</v>
      </c>
      <c r="Q140" s="374">
        <v>6</v>
      </c>
      <c r="R140" s="374">
        <v>106</v>
      </c>
      <c r="S140">
        <v>4.5566037735849054</v>
      </c>
      <c r="T140">
        <v>3.8584905660377351</v>
      </c>
      <c r="U140">
        <v>6.0820754716981158</v>
      </c>
      <c r="V140">
        <v>0</v>
      </c>
      <c r="W140">
        <v>0</v>
      </c>
      <c r="X140">
        <v>0</v>
      </c>
      <c r="Y140">
        <v>0</v>
      </c>
      <c r="Z140">
        <v>1.9140886382450344</v>
      </c>
      <c r="AA140">
        <v>1.8937842153543747</v>
      </c>
      <c r="AB140">
        <v>1.6393664172206897</v>
      </c>
      <c r="AC140">
        <v>58.624742444968014</v>
      </c>
      <c r="AD140">
        <v>57.312569824377078</v>
      </c>
      <c r="AE140">
        <v>52.979421268264595</v>
      </c>
      <c r="AF140">
        <v>0.60471219122596864</v>
      </c>
      <c r="AG140">
        <v>0.45943902402523318</v>
      </c>
      <c r="AH140">
        <v>10.377358490566039</v>
      </c>
      <c r="AI140">
        <v>33</v>
      </c>
      <c r="AJ140">
        <v>76.609090909090895</v>
      </c>
      <c r="AK140">
        <v>12.397963481331619</v>
      </c>
    </row>
    <row r="141" spans="1:37" ht="15.6">
      <c r="A141" s="374">
        <v>3</v>
      </c>
      <c r="B141" s="374">
        <v>75</v>
      </c>
      <c r="C141" s="374">
        <v>2023</v>
      </c>
      <c r="D141" s="374">
        <v>99</v>
      </c>
      <c r="E141" s="374">
        <v>23</v>
      </c>
      <c r="F141" s="374">
        <v>99</v>
      </c>
      <c r="G141" s="374">
        <v>99</v>
      </c>
      <c r="H141" s="374">
        <v>99</v>
      </c>
      <c r="I141" s="374">
        <v>99</v>
      </c>
      <c r="J141" s="374">
        <v>999</v>
      </c>
      <c r="K141" s="374">
        <v>99</v>
      </c>
      <c r="L141" s="374">
        <v>99</v>
      </c>
      <c r="M141" s="374">
        <v>99</v>
      </c>
      <c r="N141" s="374">
        <v>99</v>
      </c>
      <c r="O141" s="374">
        <v>99</v>
      </c>
      <c r="P141" s="374">
        <v>9999</v>
      </c>
      <c r="Q141" s="374">
        <v>32</v>
      </c>
      <c r="R141" s="374">
        <v>608</v>
      </c>
      <c r="S141">
        <v>5.5575657894736841</v>
      </c>
      <c r="T141">
        <v>4.5444078947368443</v>
      </c>
      <c r="U141">
        <v>7.6152960526315807</v>
      </c>
      <c r="V141">
        <v>0</v>
      </c>
      <c r="W141">
        <v>0</v>
      </c>
      <c r="X141">
        <v>0.49342105263157904</v>
      </c>
      <c r="Y141">
        <v>0</v>
      </c>
      <c r="Z141">
        <v>2.5892514879045563</v>
      </c>
      <c r="AA141">
        <v>1.1253546205474689</v>
      </c>
      <c r="AB141">
        <v>1.6124520529602004</v>
      </c>
      <c r="AC141">
        <v>49.588593463978391</v>
      </c>
      <c r="AD141">
        <v>42.969017631672621</v>
      </c>
      <c r="AE141">
        <v>49.892436685831747</v>
      </c>
      <c r="AF141">
        <v>3.4685378515602712</v>
      </c>
      <c r="AG141">
        <v>3.2995945790898613</v>
      </c>
      <c r="AH141">
        <v>0.65789473684210542</v>
      </c>
      <c r="AI141">
        <v>320</v>
      </c>
      <c r="AJ141">
        <v>78.396250000000009</v>
      </c>
      <c r="AK141">
        <v>14.950430813420821</v>
      </c>
    </row>
    <row r="142" spans="1:37" ht="15.6">
      <c r="A142" s="374">
        <v>3</v>
      </c>
      <c r="B142" s="374">
        <v>76</v>
      </c>
      <c r="C142" s="374">
        <v>2023</v>
      </c>
      <c r="D142" s="374">
        <v>99</v>
      </c>
      <c r="E142" s="374">
        <v>24</v>
      </c>
      <c r="F142" s="374">
        <v>99</v>
      </c>
      <c r="G142" s="374">
        <v>99</v>
      </c>
      <c r="H142" s="374">
        <v>99</v>
      </c>
      <c r="I142" s="374">
        <v>99</v>
      </c>
      <c r="J142" s="374">
        <v>999</v>
      </c>
      <c r="K142" s="374">
        <v>99</v>
      </c>
      <c r="L142" s="374">
        <v>99</v>
      </c>
      <c r="M142" s="374">
        <v>99</v>
      </c>
      <c r="N142" s="374">
        <v>99</v>
      </c>
      <c r="O142" s="374">
        <v>99</v>
      </c>
      <c r="P142" s="374">
        <v>9999</v>
      </c>
      <c r="Q142" s="374">
        <v>14</v>
      </c>
      <c r="R142" s="374">
        <v>189</v>
      </c>
      <c r="S142">
        <v>5.0846560846560864</v>
      </c>
      <c r="T142">
        <v>3.8095238095238111</v>
      </c>
      <c r="U142">
        <v>8.2783068783068749</v>
      </c>
      <c r="V142">
        <v>0</v>
      </c>
      <c r="W142">
        <v>0</v>
      </c>
      <c r="X142">
        <v>0.52910052910052907</v>
      </c>
      <c r="Y142">
        <v>0</v>
      </c>
      <c r="Z142">
        <v>2.9105728251284191</v>
      </c>
      <c r="AA142">
        <v>1.5199650209103559</v>
      </c>
      <c r="AB142">
        <v>1.8331787195162064</v>
      </c>
      <c r="AC142">
        <v>40.609359969594173</v>
      </c>
      <c r="AD142">
        <v>67.096387481973949</v>
      </c>
      <c r="AE142">
        <v>61.533076595323493</v>
      </c>
      <c r="AF142">
        <v>1.0782132466198877</v>
      </c>
      <c r="AG142">
        <v>1.1149965828910799</v>
      </c>
      <c r="AH142">
        <v>0</v>
      </c>
      <c r="AI142">
        <v>6</v>
      </c>
      <c r="AJ142">
        <v>74.5</v>
      </c>
      <c r="AK142">
        <v>15.707599556249356</v>
      </c>
    </row>
    <row r="143" spans="1:37" ht="15.6">
      <c r="A143" s="374">
        <v>3</v>
      </c>
      <c r="B143" s="374">
        <v>77</v>
      </c>
      <c r="C143" s="374">
        <v>2023</v>
      </c>
      <c r="D143" s="374">
        <v>99</v>
      </c>
      <c r="E143" s="374">
        <v>25</v>
      </c>
      <c r="F143" s="374">
        <v>99</v>
      </c>
      <c r="G143" s="374">
        <v>99</v>
      </c>
      <c r="H143" s="374">
        <v>99</v>
      </c>
      <c r="I143" s="374">
        <v>99</v>
      </c>
      <c r="J143" s="374">
        <v>999</v>
      </c>
      <c r="K143" s="374">
        <v>99</v>
      </c>
      <c r="L143" s="374">
        <v>99</v>
      </c>
      <c r="M143" s="374">
        <v>99</v>
      </c>
      <c r="N143" s="374">
        <v>99</v>
      </c>
      <c r="O143" s="374">
        <v>99</v>
      </c>
      <c r="P143" s="374">
        <v>9999</v>
      </c>
      <c r="Q143" s="374">
        <v>21</v>
      </c>
      <c r="R143" s="374">
        <v>194</v>
      </c>
      <c r="S143">
        <v>4.5103092783505163</v>
      </c>
      <c r="T143">
        <v>3.675257731958764</v>
      </c>
      <c r="U143">
        <v>7.9932989690721694</v>
      </c>
      <c r="V143">
        <v>0</v>
      </c>
      <c r="W143">
        <v>0</v>
      </c>
      <c r="X143">
        <v>0</v>
      </c>
      <c r="Y143">
        <v>0</v>
      </c>
      <c r="Z143">
        <v>2.7636085858478654</v>
      </c>
      <c r="AA143">
        <v>1.6691243791301755</v>
      </c>
      <c r="AB143">
        <v>1.7209162584582036</v>
      </c>
      <c r="AC143">
        <v>60.093054419541865</v>
      </c>
      <c r="AD143">
        <v>42.668066462387621</v>
      </c>
      <c r="AE143">
        <v>62.117435999688446</v>
      </c>
      <c r="AF143">
        <v>1.1067374065833762</v>
      </c>
      <c r="AG143">
        <v>1.1050908865455706</v>
      </c>
      <c r="AH143">
        <v>0</v>
      </c>
      <c r="AI143">
        <v>71</v>
      </c>
      <c r="AJ143">
        <v>79.280281690140853</v>
      </c>
      <c r="AK143">
        <v>13.209662149318788</v>
      </c>
    </row>
    <row r="144" spans="1:37" ht="15.6">
      <c r="A144" s="374">
        <v>3</v>
      </c>
      <c r="B144" s="374">
        <v>78</v>
      </c>
      <c r="C144" s="374">
        <v>2023</v>
      </c>
      <c r="D144" s="374">
        <v>99</v>
      </c>
      <c r="E144" s="374">
        <v>26</v>
      </c>
      <c r="F144" s="374">
        <v>99</v>
      </c>
      <c r="G144" s="374">
        <v>99</v>
      </c>
      <c r="H144" s="374">
        <v>99</v>
      </c>
      <c r="I144" s="374">
        <v>99</v>
      </c>
      <c r="J144" s="374">
        <v>999</v>
      </c>
      <c r="K144" s="374">
        <v>99</v>
      </c>
      <c r="L144" s="374">
        <v>99</v>
      </c>
      <c r="M144" s="374">
        <v>99</v>
      </c>
      <c r="N144" s="374">
        <v>99</v>
      </c>
      <c r="O144" s="374">
        <v>99</v>
      </c>
      <c r="P144" s="374">
        <v>9999</v>
      </c>
      <c r="Q144" s="374">
        <v>27</v>
      </c>
      <c r="R144" s="374">
        <v>401</v>
      </c>
      <c r="S144">
        <v>4.7855361596009995</v>
      </c>
      <c r="T144">
        <v>4.1645885286783058</v>
      </c>
      <c r="U144">
        <v>7.8443890274314221</v>
      </c>
      <c r="V144">
        <v>0</v>
      </c>
      <c r="W144">
        <v>0.24937655860349123</v>
      </c>
      <c r="X144">
        <v>0.74812967581047374</v>
      </c>
      <c r="Y144">
        <v>0.24937655860349123</v>
      </c>
      <c r="Z144">
        <v>2.8310136158356141</v>
      </c>
      <c r="AA144">
        <v>1.4555390032010871</v>
      </c>
      <c r="AB144">
        <v>1.4028268193385256</v>
      </c>
      <c r="AC144">
        <v>48.83967336031516</v>
      </c>
      <c r="AD144">
        <v>45.441260814700946</v>
      </c>
      <c r="AE144">
        <v>43.864094572541589</v>
      </c>
      <c r="AF144">
        <v>2.2876376290718241</v>
      </c>
      <c r="AG144">
        <v>2.241680462189815</v>
      </c>
      <c r="AH144">
        <v>1.4962593516209477</v>
      </c>
      <c r="AI144">
        <v>51</v>
      </c>
      <c r="AJ144">
        <v>81.592156862745099</v>
      </c>
      <c r="AK144">
        <v>16.065487257120598</v>
      </c>
    </row>
    <row r="145" spans="1:37" ht="15.6">
      <c r="A145" s="374">
        <v>3</v>
      </c>
      <c r="B145" s="374">
        <v>79</v>
      </c>
      <c r="C145" s="374">
        <v>2023</v>
      </c>
      <c r="D145" s="374">
        <v>99</v>
      </c>
      <c r="E145" s="374">
        <v>27</v>
      </c>
      <c r="F145" s="374">
        <v>99</v>
      </c>
      <c r="G145" s="374">
        <v>99</v>
      </c>
      <c r="H145" s="374">
        <v>99</v>
      </c>
      <c r="I145" s="374">
        <v>99</v>
      </c>
      <c r="J145" s="374">
        <v>999</v>
      </c>
      <c r="K145" s="374">
        <v>99</v>
      </c>
      <c r="L145" s="374">
        <v>99</v>
      </c>
      <c r="M145" s="374">
        <v>99</v>
      </c>
      <c r="N145" s="374">
        <v>99</v>
      </c>
      <c r="O145" s="374">
        <v>99</v>
      </c>
      <c r="P145" s="374">
        <v>9999</v>
      </c>
      <c r="Q145" s="374">
        <v>11</v>
      </c>
      <c r="R145" s="374">
        <v>110</v>
      </c>
      <c r="S145">
        <v>5.0636363636363635</v>
      </c>
      <c r="T145">
        <v>4.8727272727272739</v>
      </c>
      <c r="U145">
        <v>7.9345454545454563</v>
      </c>
      <c r="V145">
        <v>0</v>
      </c>
      <c r="W145">
        <v>0</v>
      </c>
      <c r="X145">
        <v>0</v>
      </c>
      <c r="Y145">
        <v>0</v>
      </c>
      <c r="Z145">
        <v>2.1014469631287325</v>
      </c>
      <c r="AA145">
        <v>1.0894308165882911</v>
      </c>
      <c r="AB145">
        <v>1.3287662829522511</v>
      </c>
      <c r="AC145">
        <v>53.908250551527502</v>
      </c>
      <c r="AD145">
        <v>27.374851192383002</v>
      </c>
      <c r="AE145">
        <v>30.703449598625077</v>
      </c>
      <c r="AF145">
        <v>0.62753151919675987</v>
      </c>
      <c r="AG145">
        <v>0.62199221369508839</v>
      </c>
      <c r="AH145">
        <v>0</v>
      </c>
      <c r="AI145">
        <v>84</v>
      </c>
      <c r="AJ145">
        <v>115.59047619047622</v>
      </c>
      <c r="AK145">
        <v>5.1154132927184577</v>
      </c>
    </row>
    <row r="146" spans="1:37" ht="15.6">
      <c r="A146" s="374">
        <v>3</v>
      </c>
      <c r="B146" s="374">
        <v>80</v>
      </c>
      <c r="C146" s="374">
        <v>2023</v>
      </c>
      <c r="D146" s="374">
        <v>99</v>
      </c>
      <c r="E146" s="374">
        <v>28</v>
      </c>
      <c r="F146" s="374">
        <v>99</v>
      </c>
      <c r="G146" s="374">
        <v>99</v>
      </c>
      <c r="H146" s="374">
        <v>99</v>
      </c>
      <c r="I146" s="374">
        <v>99</v>
      </c>
      <c r="J146" s="374">
        <v>999</v>
      </c>
      <c r="K146" s="374">
        <v>99</v>
      </c>
      <c r="L146" s="374">
        <v>99</v>
      </c>
      <c r="M146" s="374">
        <v>99</v>
      </c>
      <c r="N146" s="374">
        <v>99</v>
      </c>
      <c r="O146" s="374">
        <v>99</v>
      </c>
      <c r="P146" s="374">
        <v>9999</v>
      </c>
      <c r="Q146" s="374">
        <v>7</v>
      </c>
      <c r="R146" s="374">
        <v>115</v>
      </c>
      <c r="S146">
        <v>5.3652173913043484</v>
      </c>
      <c r="T146">
        <v>4.3739130434782609</v>
      </c>
      <c r="U146">
        <v>8.1565217391304312</v>
      </c>
      <c r="V146">
        <v>0</v>
      </c>
      <c r="W146">
        <v>0</v>
      </c>
      <c r="X146">
        <v>0</v>
      </c>
      <c r="Y146">
        <v>0</v>
      </c>
      <c r="Z146">
        <v>2.089981503341614</v>
      </c>
      <c r="AA146">
        <v>1.7953100000332225</v>
      </c>
      <c r="AB146">
        <v>1.3413871442277328</v>
      </c>
      <c r="AC146">
        <v>81.535794090433782</v>
      </c>
      <c r="AD146">
        <v>52.254901371343053</v>
      </c>
      <c r="AE146">
        <v>65.824092543679683</v>
      </c>
      <c r="AF146">
        <v>0.65605567916024876</v>
      </c>
      <c r="AG146">
        <v>0.66845634331575698</v>
      </c>
      <c r="AH146">
        <v>0</v>
      </c>
      <c r="AI146">
        <v>0</v>
      </c>
    </row>
    <row r="147" spans="1:37" ht="15.6">
      <c r="A147" s="374">
        <v>3</v>
      </c>
      <c r="B147" s="374">
        <v>81</v>
      </c>
      <c r="C147" s="374">
        <v>2023</v>
      </c>
      <c r="D147" s="374">
        <v>99</v>
      </c>
      <c r="E147" s="374">
        <v>29</v>
      </c>
      <c r="F147" s="374">
        <v>99</v>
      </c>
      <c r="G147" s="374">
        <v>99</v>
      </c>
      <c r="H147" s="374">
        <v>99</v>
      </c>
      <c r="I147" s="374">
        <v>99</v>
      </c>
      <c r="J147" s="374">
        <v>999</v>
      </c>
      <c r="K147" s="374">
        <v>99</v>
      </c>
      <c r="L147" s="374">
        <v>99</v>
      </c>
      <c r="M147" s="374">
        <v>99</v>
      </c>
      <c r="N147" s="374">
        <v>99</v>
      </c>
      <c r="O147" s="374">
        <v>99</v>
      </c>
      <c r="P147" s="374">
        <v>9999</v>
      </c>
      <c r="Q147" s="374">
        <v>1</v>
      </c>
      <c r="R147" s="374">
        <v>6</v>
      </c>
      <c r="S147">
        <v>3.8333333333333344</v>
      </c>
      <c r="T147">
        <v>2</v>
      </c>
      <c r="U147">
        <v>7.5833333333333348</v>
      </c>
      <c r="V147">
        <v>0</v>
      </c>
      <c r="W147">
        <v>0</v>
      </c>
      <c r="X147">
        <v>0</v>
      </c>
      <c r="Y147">
        <v>0</v>
      </c>
      <c r="Z147">
        <v>1.7985333531025238</v>
      </c>
      <c r="AA147">
        <v>0.68718427093627443</v>
      </c>
      <c r="AB147">
        <v>0</v>
      </c>
      <c r="AC147">
        <v>82.034900812887699</v>
      </c>
      <c r="AF147">
        <v>3.4228991956186887E-2</v>
      </c>
      <c r="AG147">
        <v>3.2425121130988221E-2</v>
      </c>
      <c r="AH147">
        <v>0</v>
      </c>
      <c r="AI147">
        <v>6</v>
      </c>
      <c r="AJ147">
        <v>84.9</v>
      </c>
      <c r="AK147">
        <v>12.573259327626015</v>
      </c>
    </row>
    <row r="148" spans="1:37" ht="15.6">
      <c r="A148" s="374">
        <v>3</v>
      </c>
      <c r="B148" s="374">
        <v>82</v>
      </c>
      <c r="C148" s="374">
        <v>2023</v>
      </c>
      <c r="D148" s="374">
        <v>99</v>
      </c>
      <c r="E148" s="374">
        <v>30</v>
      </c>
      <c r="F148" s="374">
        <v>99</v>
      </c>
      <c r="G148" s="374">
        <v>99</v>
      </c>
      <c r="H148" s="374">
        <v>99</v>
      </c>
      <c r="I148" s="374">
        <v>99</v>
      </c>
      <c r="J148" s="374">
        <v>999</v>
      </c>
      <c r="K148" s="374">
        <v>99</v>
      </c>
      <c r="L148" s="374">
        <v>99</v>
      </c>
      <c r="M148" s="374">
        <v>99</v>
      </c>
      <c r="N148" s="374">
        <v>99</v>
      </c>
      <c r="O148" s="374">
        <v>99</v>
      </c>
      <c r="P148" s="374">
        <v>9999</v>
      </c>
      <c r="Q148" s="374">
        <v>3</v>
      </c>
      <c r="R148" s="374">
        <v>75</v>
      </c>
      <c r="S148">
        <v>3.7066666666666657</v>
      </c>
      <c r="T148">
        <v>3.2</v>
      </c>
      <c r="U148">
        <v>6.7026666666666648</v>
      </c>
      <c r="V148">
        <v>0</v>
      </c>
      <c r="W148">
        <v>0</v>
      </c>
      <c r="X148">
        <v>0</v>
      </c>
      <c r="Y148">
        <v>0</v>
      </c>
      <c r="Z148">
        <v>1.6280027300004396</v>
      </c>
      <c r="AA148">
        <v>1.2834675254516137</v>
      </c>
      <c r="AB148">
        <v>1.5491933384829659</v>
      </c>
      <c r="AC148">
        <v>56.382960675217774</v>
      </c>
      <c r="AD148">
        <v>45.708105185494119</v>
      </c>
      <c r="AE148">
        <v>63.972983586558676</v>
      </c>
      <c r="AF148">
        <v>0.42786239945233606</v>
      </c>
      <c r="AG148">
        <v>0.3582441404955557</v>
      </c>
      <c r="AH148">
        <v>0</v>
      </c>
      <c r="AI148">
        <v>5</v>
      </c>
      <c r="AJ148">
        <v>92.62</v>
      </c>
      <c r="AK148">
        <v>10.86882700288119</v>
      </c>
    </row>
    <row r="149" spans="1:37" ht="15.6">
      <c r="A149" s="374">
        <v>3</v>
      </c>
      <c r="B149" s="374">
        <v>83</v>
      </c>
      <c r="C149" s="374">
        <v>2023</v>
      </c>
      <c r="D149" s="374">
        <v>99</v>
      </c>
      <c r="E149" s="374">
        <v>31</v>
      </c>
      <c r="F149" s="374">
        <v>99</v>
      </c>
      <c r="G149" s="374">
        <v>99</v>
      </c>
      <c r="H149" s="374">
        <v>99</v>
      </c>
      <c r="I149" s="374">
        <v>99</v>
      </c>
      <c r="J149" s="374">
        <v>999</v>
      </c>
      <c r="K149" s="374">
        <v>99</v>
      </c>
      <c r="L149" s="374">
        <v>99</v>
      </c>
      <c r="M149" s="374">
        <v>99</v>
      </c>
      <c r="N149" s="374">
        <v>99</v>
      </c>
      <c r="O149" s="374">
        <v>99</v>
      </c>
      <c r="P149" s="374">
        <v>9999</v>
      </c>
      <c r="Q149" s="374">
        <v>9</v>
      </c>
      <c r="R149" s="374">
        <v>191</v>
      </c>
      <c r="S149">
        <v>4.3455497382198951</v>
      </c>
      <c r="T149">
        <v>3.4450261780104703</v>
      </c>
      <c r="U149">
        <v>8.1764397905759179</v>
      </c>
      <c r="V149">
        <v>0</v>
      </c>
      <c r="W149">
        <v>0</v>
      </c>
      <c r="X149">
        <v>0</v>
      </c>
      <c r="Y149">
        <v>0</v>
      </c>
      <c r="Z149">
        <v>2.5822632824689631</v>
      </c>
      <c r="AA149">
        <v>1.8885071492482393</v>
      </c>
      <c r="AB149">
        <v>1.4989922878039981</v>
      </c>
      <c r="AC149">
        <v>78.272238922582019</v>
      </c>
      <c r="AD149">
        <v>55.740657551593088</v>
      </c>
      <c r="AE149">
        <v>65.032790227786151</v>
      </c>
      <c r="AF149">
        <v>1.0896229106052826</v>
      </c>
      <c r="AG149">
        <v>1.1129299268189963</v>
      </c>
      <c r="AH149">
        <v>0</v>
      </c>
      <c r="AI149">
        <v>0</v>
      </c>
    </row>
    <row r="150" spans="1:37" ht="15.6">
      <c r="A150" s="374">
        <v>3</v>
      </c>
      <c r="B150" s="374">
        <v>84</v>
      </c>
      <c r="C150" s="374">
        <v>2023</v>
      </c>
      <c r="D150" s="374">
        <v>99</v>
      </c>
      <c r="E150" s="374">
        <v>32</v>
      </c>
      <c r="F150" s="374">
        <v>99</v>
      </c>
      <c r="G150" s="374">
        <v>99</v>
      </c>
      <c r="H150" s="374">
        <v>99</v>
      </c>
      <c r="I150" s="374">
        <v>99</v>
      </c>
      <c r="J150" s="374">
        <v>999</v>
      </c>
      <c r="K150" s="374">
        <v>99</v>
      </c>
      <c r="L150" s="374">
        <v>99</v>
      </c>
      <c r="M150" s="374">
        <v>99</v>
      </c>
      <c r="N150" s="374">
        <v>99</v>
      </c>
      <c r="O150" s="374">
        <v>99</v>
      </c>
      <c r="P150" s="374">
        <v>9999</v>
      </c>
      <c r="Q150" s="374">
        <v>15</v>
      </c>
      <c r="R150" s="374">
        <v>387</v>
      </c>
      <c r="S150">
        <v>4.4237726098191219</v>
      </c>
      <c r="T150">
        <v>2.8811369509043923</v>
      </c>
      <c r="U150">
        <v>8.0361757105943177</v>
      </c>
      <c r="V150">
        <v>0</v>
      </c>
      <c r="W150">
        <v>0</v>
      </c>
      <c r="X150">
        <v>0</v>
      </c>
      <c r="Y150">
        <v>0</v>
      </c>
      <c r="Z150">
        <v>2.3466692763659656</v>
      </c>
      <c r="AA150">
        <v>1.4292092209992615</v>
      </c>
      <c r="AB150">
        <v>1.4292372513964688</v>
      </c>
      <c r="AC150">
        <v>54.398555164870658</v>
      </c>
      <c r="AD150">
        <v>29.712692948155041</v>
      </c>
      <c r="AE150">
        <v>37.126793718119927</v>
      </c>
      <c r="AF150">
        <v>2.2077699811740548</v>
      </c>
      <c r="AG150">
        <v>2.2163104773049098</v>
      </c>
      <c r="AH150">
        <v>0</v>
      </c>
      <c r="AI150">
        <v>56</v>
      </c>
      <c r="AJ150">
        <v>81.708928571428615</v>
      </c>
      <c r="AK150">
        <v>15.013679376376851</v>
      </c>
    </row>
    <row r="151" spans="1:37" ht="15.6">
      <c r="A151" s="374">
        <v>3</v>
      </c>
      <c r="B151" s="374">
        <v>85</v>
      </c>
      <c r="C151" s="374">
        <v>2023</v>
      </c>
      <c r="D151" s="374">
        <v>99</v>
      </c>
      <c r="E151" s="374">
        <v>33</v>
      </c>
      <c r="F151" s="374">
        <v>99</v>
      </c>
      <c r="G151" s="374">
        <v>99</v>
      </c>
      <c r="H151" s="374">
        <v>99</v>
      </c>
      <c r="I151" s="374">
        <v>99</v>
      </c>
      <c r="J151" s="374">
        <v>999</v>
      </c>
      <c r="K151" s="374">
        <v>99</v>
      </c>
      <c r="L151" s="374">
        <v>99</v>
      </c>
      <c r="M151" s="374">
        <v>99</v>
      </c>
      <c r="N151" s="374">
        <v>99</v>
      </c>
      <c r="O151" s="374">
        <v>99</v>
      </c>
      <c r="P151" s="374">
        <v>9999</v>
      </c>
      <c r="Q151" s="374">
        <v>14</v>
      </c>
      <c r="R151" s="374">
        <v>81</v>
      </c>
      <c r="S151">
        <v>5.3456790123456797</v>
      </c>
      <c r="T151">
        <v>2.9012345679012346</v>
      </c>
      <c r="U151">
        <v>9.4753086419753121</v>
      </c>
      <c r="V151">
        <v>0</v>
      </c>
      <c r="W151">
        <v>0</v>
      </c>
      <c r="X151">
        <v>4.9382716049382722</v>
      </c>
      <c r="Y151">
        <v>0</v>
      </c>
      <c r="Z151">
        <v>3.152444901240528</v>
      </c>
      <c r="AA151">
        <v>1.6113830715071344</v>
      </c>
      <c r="AB151">
        <v>1.6450819955669063</v>
      </c>
      <c r="AC151">
        <v>66.662378375749114</v>
      </c>
      <c r="AD151">
        <v>48.944991009598198</v>
      </c>
      <c r="AE151">
        <v>52.983294067653745</v>
      </c>
      <c r="AF151">
        <v>0.46209139140852312</v>
      </c>
      <c r="AG151">
        <v>0.54695121907765853</v>
      </c>
      <c r="AH151">
        <v>0</v>
      </c>
      <c r="AI151">
        <v>8</v>
      </c>
      <c r="AJ151">
        <v>82.425000000000011</v>
      </c>
      <c r="AK151">
        <v>13.985559756795992</v>
      </c>
    </row>
    <row r="152" spans="1:37" ht="15.6">
      <c r="A152" s="374">
        <v>3</v>
      </c>
      <c r="B152" s="374">
        <v>86</v>
      </c>
      <c r="C152" s="374">
        <v>2023</v>
      </c>
      <c r="D152" s="374">
        <v>99</v>
      </c>
      <c r="E152" s="374">
        <v>34</v>
      </c>
      <c r="F152" s="374">
        <v>99</v>
      </c>
      <c r="G152" s="374">
        <v>99</v>
      </c>
      <c r="H152" s="374">
        <v>99</v>
      </c>
      <c r="I152" s="374">
        <v>99</v>
      </c>
      <c r="J152" s="374">
        <v>999</v>
      </c>
      <c r="K152" s="374">
        <v>99</v>
      </c>
      <c r="L152" s="374">
        <v>99</v>
      </c>
      <c r="M152" s="374">
        <v>99</v>
      </c>
      <c r="N152" s="374">
        <v>99</v>
      </c>
      <c r="O152" s="374">
        <v>99</v>
      </c>
      <c r="P152" s="374">
        <v>9999</v>
      </c>
      <c r="Q152" s="374">
        <v>24</v>
      </c>
      <c r="R152" s="374">
        <v>244</v>
      </c>
      <c r="S152">
        <v>5.024590163934425</v>
      </c>
      <c r="T152">
        <v>3.4754098360655736</v>
      </c>
      <c r="U152">
        <v>11.081147540983617</v>
      </c>
      <c r="V152">
        <v>0</v>
      </c>
      <c r="W152">
        <v>0.40983606557377056</v>
      </c>
      <c r="X152">
        <v>5.7377049180327884</v>
      </c>
      <c r="Y152">
        <v>0</v>
      </c>
      <c r="Z152">
        <v>3.1862494516900939</v>
      </c>
      <c r="AA152">
        <v>1.0159636849236191</v>
      </c>
      <c r="AB152">
        <v>1.5429007955216321</v>
      </c>
      <c r="AC152">
        <v>46.73171199159659</v>
      </c>
      <c r="AD152">
        <v>21.857644650766119</v>
      </c>
      <c r="AE152">
        <v>36.119118695206474</v>
      </c>
      <c r="AF152">
        <v>1.3919790062182664</v>
      </c>
      <c r="AG152">
        <v>1.9268360992080444</v>
      </c>
      <c r="AH152">
        <v>0</v>
      </c>
      <c r="AI152">
        <v>34</v>
      </c>
      <c r="AJ152">
        <v>90.379411764705893</v>
      </c>
      <c r="AK152">
        <v>14.257376225851171</v>
      </c>
    </row>
    <row r="153" spans="1:37" ht="15.6">
      <c r="A153" s="374">
        <v>3</v>
      </c>
      <c r="B153" s="374">
        <v>87</v>
      </c>
      <c r="C153" s="374">
        <v>2023</v>
      </c>
      <c r="D153" s="374">
        <v>99</v>
      </c>
      <c r="E153" s="374">
        <v>35</v>
      </c>
      <c r="F153" s="374">
        <v>99</v>
      </c>
      <c r="G153" s="374">
        <v>99</v>
      </c>
      <c r="H153" s="374">
        <v>99</v>
      </c>
      <c r="I153" s="374">
        <v>99</v>
      </c>
      <c r="J153" s="374">
        <v>999</v>
      </c>
      <c r="K153" s="374">
        <v>99</v>
      </c>
      <c r="L153" s="374">
        <v>99</v>
      </c>
      <c r="M153" s="374">
        <v>99</v>
      </c>
      <c r="N153" s="374">
        <v>99</v>
      </c>
      <c r="O153" s="374">
        <v>99</v>
      </c>
      <c r="P153" s="374">
        <v>9999</v>
      </c>
      <c r="Q153" s="374">
        <v>26</v>
      </c>
      <c r="R153" s="374">
        <v>283</v>
      </c>
      <c r="S153">
        <v>4.7738515901060072</v>
      </c>
      <c r="T153">
        <v>3.9116607773851593</v>
      </c>
      <c r="U153">
        <v>9.8777385159010631</v>
      </c>
      <c r="V153">
        <v>0</v>
      </c>
      <c r="W153">
        <v>0.35335689045936397</v>
      </c>
      <c r="X153">
        <v>6.7137809187279123</v>
      </c>
      <c r="Y153">
        <v>0</v>
      </c>
      <c r="Z153">
        <v>3.0922962254221877</v>
      </c>
      <c r="AA153">
        <v>1.2603304600119236</v>
      </c>
      <c r="AB153">
        <v>1.698878781611566</v>
      </c>
      <c r="AC153">
        <v>48.912468211465239</v>
      </c>
      <c r="AD153">
        <v>42.949740590797376</v>
      </c>
      <c r="AE153">
        <v>38.509478701142903</v>
      </c>
      <c r="AF153">
        <v>1.6144674539334811</v>
      </c>
      <c r="AG153">
        <v>1.992113925484934</v>
      </c>
      <c r="AH153">
        <v>3.180212014134276</v>
      </c>
      <c r="AI153">
        <v>52</v>
      </c>
      <c r="AJ153">
        <v>94.01346153846157</v>
      </c>
      <c r="AK153">
        <v>14.090078932767089</v>
      </c>
    </row>
    <row r="154" spans="1:37" ht="15.6">
      <c r="A154" s="374">
        <v>3</v>
      </c>
      <c r="B154" s="374">
        <v>88</v>
      </c>
      <c r="C154" s="374">
        <v>2023</v>
      </c>
      <c r="D154" s="374">
        <v>99</v>
      </c>
      <c r="E154" s="374">
        <v>36</v>
      </c>
      <c r="F154" s="374">
        <v>99</v>
      </c>
      <c r="G154" s="374">
        <v>99</v>
      </c>
      <c r="H154" s="374">
        <v>99</v>
      </c>
      <c r="I154" s="374">
        <v>99</v>
      </c>
      <c r="J154" s="374">
        <v>999</v>
      </c>
      <c r="K154" s="374">
        <v>99</v>
      </c>
      <c r="L154" s="374">
        <v>99</v>
      </c>
      <c r="M154" s="374">
        <v>99</v>
      </c>
      <c r="N154" s="374">
        <v>99</v>
      </c>
      <c r="O154" s="374">
        <v>99</v>
      </c>
      <c r="P154" s="374">
        <v>9999</v>
      </c>
      <c r="Q154" s="374">
        <v>34</v>
      </c>
      <c r="R154" s="374">
        <v>395</v>
      </c>
      <c r="S154">
        <v>5.4506329113924048</v>
      </c>
      <c r="T154">
        <v>3.8886075949367096</v>
      </c>
      <c r="U154">
        <v>10.465063291139248</v>
      </c>
      <c r="V154">
        <v>0</v>
      </c>
      <c r="W154">
        <v>0</v>
      </c>
      <c r="X154">
        <v>2.5316455696202529</v>
      </c>
      <c r="Y154">
        <v>0</v>
      </c>
      <c r="Z154">
        <v>3.1678758899650674</v>
      </c>
      <c r="AA154">
        <v>1.4282744672693519</v>
      </c>
      <c r="AB154">
        <v>1.7100586518753411</v>
      </c>
      <c r="AC154">
        <v>54.661495724449395</v>
      </c>
      <c r="AD154">
        <v>49.74554830278224</v>
      </c>
      <c r="AE154">
        <v>44.552776609797959</v>
      </c>
      <c r="AF154">
        <v>2.253408637115637</v>
      </c>
      <c r="AG154">
        <v>2.9458400707509043</v>
      </c>
      <c r="AH154">
        <v>0</v>
      </c>
      <c r="AI154">
        <v>45</v>
      </c>
      <c r="AJ154">
        <v>87.855555555555554</v>
      </c>
      <c r="AK154">
        <v>15.224276761905879</v>
      </c>
    </row>
    <row r="155" spans="1:37" ht="15.6">
      <c r="A155" s="374">
        <v>3</v>
      </c>
      <c r="B155" s="374">
        <v>89</v>
      </c>
      <c r="C155" s="374">
        <v>2023</v>
      </c>
      <c r="D155" s="374">
        <v>99</v>
      </c>
      <c r="E155" s="374">
        <v>37</v>
      </c>
      <c r="F155" s="374">
        <v>99</v>
      </c>
      <c r="G155" s="374">
        <v>99</v>
      </c>
      <c r="H155" s="374">
        <v>99</v>
      </c>
      <c r="I155" s="374">
        <v>99</v>
      </c>
      <c r="J155" s="374">
        <v>999</v>
      </c>
      <c r="K155" s="374">
        <v>99</v>
      </c>
      <c r="L155" s="374">
        <v>99</v>
      </c>
      <c r="M155" s="374">
        <v>99</v>
      </c>
      <c r="N155" s="374">
        <v>99</v>
      </c>
      <c r="O155" s="374">
        <v>99</v>
      </c>
      <c r="P155" s="374">
        <v>9999</v>
      </c>
      <c r="Q155" s="374">
        <v>35</v>
      </c>
      <c r="R155" s="374">
        <v>685</v>
      </c>
      <c r="S155">
        <v>4.9094890510948916</v>
      </c>
      <c r="T155">
        <v>3.767883211678833</v>
      </c>
      <c r="U155">
        <v>10.523795620437951</v>
      </c>
      <c r="V155">
        <v>0</v>
      </c>
      <c r="W155">
        <v>0.14598540145985411</v>
      </c>
      <c r="X155">
        <v>12.554744525547443</v>
      </c>
      <c r="Y155">
        <v>0.14598540145985411</v>
      </c>
      <c r="Z155">
        <v>3.9271397313029177</v>
      </c>
      <c r="AA155">
        <v>1.4521005782300953</v>
      </c>
      <c r="AB155">
        <v>1.532181990037105</v>
      </c>
      <c r="AC155">
        <v>40.536633384326592</v>
      </c>
      <c r="AD155">
        <v>42.75128830086264</v>
      </c>
      <c r="AE155">
        <v>34.290914025520699</v>
      </c>
      <c r="AF155">
        <v>3.907809914998003</v>
      </c>
      <c r="AG155">
        <v>5.1372794111883007</v>
      </c>
      <c r="AH155">
        <v>1.0218978102189782</v>
      </c>
      <c r="AI155">
        <v>158</v>
      </c>
      <c r="AJ155">
        <v>86.004430379746779</v>
      </c>
      <c r="AK155">
        <v>13.844896730072771</v>
      </c>
    </row>
    <row r="156" spans="1:37" ht="15.6">
      <c r="A156" s="374">
        <v>3</v>
      </c>
      <c r="B156" s="374">
        <v>90</v>
      </c>
      <c r="C156" s="374">
        <v>2023</v>
      </c>
      <c r="D156" s="374">
        <v>99</v>
      </c>
      <c r="E156" s="374">
        <v>38</v>
      </c>
      <c r="F156" s="374">
        <v>99</v>
      </c>
      <c r="G156" s="374">
        <v>99</v>
      </c>
      <c r="H156" s="374">
        <v>99</v>
      </c>
      <c r="I156" s="374">
        <v>99</v>
      </c>
      <c r="J156" s="374">
        <v>999</v>
      </c>
      <c r="K156" s="374">
        <v>99</v>
      </c>
      <c r="L156" s="374">
        <v>99</v>
      </c>
      <c r="M156" s="374">
        <v>99</v>
      </c>
      <c r="N156" s="374">
        <v>99</v>
      </c>
      <c r="O156" s="374">
        <v>99</v>
      </c>
      <c r="P156" s="374">
        <v>9999</v>
      </c>
      <c r="Q156" s="374">
        <v>30</v>
      </c>
      <c r="R156" s="374">
        <v>442</v>
      </c>
      <c r="S156">
        <v>5.158371040723984</v>
      </c>
      <c r="T156">
        <v>3.7488687782805425</v>
      </c>
      <c r="U156">
        <v>10.045701357466063</v>
      </c>
      <c r="V156">
        <v>0</v>
      </c>
      <c r="W156">
        <v>0</v>
      </c>
      <c r="X156">
        <v>4.9773755656108589</v>
      </c>
      <c r="Y156">
        <v>0</v>
      </c>
      <c r="Z156">
        <v>3.5662942072059809</v>
      </c>
      <c r="AA156">
        <v>1.7624245609151652</v>
      </c>
      <c r="AB156">
        <v>1.6305375084588725</v>
      </c>
      <c r="AC156">
        <v>55.858082979194926</v>
      </c>
      <c r="AD156">
        <v>58.161289041616598</v>
      </c>
      <c r="AE156">
        <v>48.227931635845074</v>
      </c>
      <c r="AF156">
        <v>2.5215357407724341</v>
      </c>
      <c r="AG156">
        <v>3.1642642383695367</v>
      </c>
      <c r="AH156">
        <v>0</v>
      </c>
      <c r="AI156">
        <v>87</v>
      </c>
      <c r="AJ156">
        <v>85.624137931034511</v>
      </c>
      <c r="AK156">
        <v>13.604206242718751</v>
      </c>
    </row>
    <row r="157" spans="1:37" ht="15.6">
      <c r="A157" s="374">
        <v>3</v>
      </c>
      <c r="B157" s="374">
        <v>91</v>
      </c>
      <c r="C157" s="374">
        <v>2023</v>
      </c>
      <c r="D157" s="374">
        <v>99</v>
      </c>
      <c r="E157" s="374">
        <v>39</v>
      </c>
      <c r="F157" s="374">
        <v>99</v>
      </c>
      <c r="G157" s="374">
        <v>99</v>
      </c>
      <c r="H157" s="374">
        <v>99</v>
      </c>
      <c r="I157" s="374">
        <v>99</v>
      </c>
      <c r="J157" s="374">
        <v>999</v>
      </c>
      <c r="K157" s="374">
        <v>99</v>
      </c>
      <c r="L157" s="374">
        <v>99</v>
      </c>
      <c r="M157" s="374">
        <v>99</v>
      </c>
      <c r="N157" s="374">
        <v>99</v>
      </c>
      <c r="O157" s="374">
        <v>99</v>
      </c>
      <c r="P157" s="374">
        <v>9999</v>
      </c>
      <c r="Q157" s="374">
        <v>37</v>
      </c>
      <c r="R157" s="374">
        <v>401</v>
      </c>
      <c r="S157">
        <v>5.6857855361596004</v>
      </c>
      <c r="T157">
        <v>4.201995012468827</v>
      </c>
      <c r="U157">
        <v>10.241147132169582</v>
      </c>
      <c r="V157">
        <v>0</v>
      </c>
      <c r="W157">
        <v>0</v>
      </c>
      <c r="X157">
        <v>2.9925187032418954</v>
      </c>
      <c r="Y157">
        <v>0</v>
      </c>
      <c r="Z157">
        <v>2.7698821388535797</v>
      </c>
      <c r="AA157">
        <v>1.5540221946409529</v>
      </c>
      <c r="AB157">
        <v>1.5906823485975179</v>
      </c>
      <c r="AC157">
        <v>38.861554083173409</v>
      </c>
      <c r="AD157">
        <v>49.324405899764336</v>
      </c>
      <c r="AE157">
        <v>17.296407639504359</v>
      </c>
      <c r="AF157">
        <v>2.2876376290718241</v>
      </c>
      <c r="AG157">
        <v>2.9265987900797654</v>
      </c>
      <c r="AH157">
        <v>0.74812967581047374</v>
      </c>
      <c r="AI157">
        <v>106</v>
      </c>
      <c r="AJ157">
        <v>86.615094339622686</v>
      </c>
      <c r="AK157">
        <v>15.086461618488716</v>
      </c>
    </row>
    <row r="158" spans="1:37" ht="15.6">
      <c r="A158" s="374">
        <v>3</v>
      </c>
      <c r="B158" s="374">
        <v>92</v>
      </c>
      <c r="C158" s="374">
        <v>2023</v>
      </c>
      <c r="D158" s="374">
        <v>99</v>
      </c>
      <c r="E158" s="374">
        <v>40</v>
      </c>
      <c r="F158" s="374">
        <v>99</v>
      </c>
      <c r="G158" s="374">
        <v>99</v>
      </c>
      <c r="H158" s="374">
        <v>99</v>
      </c>
      <c r="I158" s="374">
        <v>99</v>
      </c>
      <c r="J158" s="374">
        <v>999</v>
      </c>
      <c r="K158" s="374">
        <v>99</v>
      </c>
      <c r="L158" s="374">
        <v>99</v>
      </c>
      <c r="M158" s="374">
        <v>99</v>
      </c>
      <c r="N158" s="374">
        <v>99</v>
      </c>
      <c r="O158" s="374">
        <v>99</v>
      </c>
      <c r="P158" s="374">
        <v>9999</v>
      </c>
      <c r="Q158" s="374">
        <v>58</v>
      </c>
      <c r="R158" s="374">
        <v>586</v>
      </c>
      <c r="S158">
        <v>5.2815699658703084</v>
      </c>
      <c r="T158">
        <v>4.5614334470989757</v>
      </c>
      <c r="U158">
        <v>9.9182593856655288</v>
      </c>
      <c r="V158">
        <v>0</v>
      </c>
      <c r="W158">
        <v>0.68259385665529004</v>
      </c>
      <c r="X158">
        <v>2.5597269624573382</v>
      </c>
      <c r="Y158">
        <v>0</v>
      </c>
      <c r="Z158">
        <v>2.831850365475912</v>
      </c>
      <c r="AA158">
        <v>1.3414760321241228</v>
      </c>
      <c r="AB158">
        <v>1.9102241509844236</v>
      </c>
      <c r="AC158">
        <v>45.639134708466713</v>
      </c>
      <c r="AD158">
        <v>25.760436868246082</v>
      </c>
      <c r="AE158">
        <v>49.037393397597569</v>
      </c>
      <c r="AF158">
        <v>3.3430315477209205</v>
      </c>
      <c r="AG158">
        <v>4.141935088470694</v>
      </c>
      <c r="AH158">
        <v>1.1945392491467577</v>
      </c>
      <c r="AI158">
        <v>264</v>
      </c>
      <c r="AJ158">
        <v>86.014772727272671</v>
      </c>
      <c r="AK158">
        <v>14.942815557270908</v>
      </c>
    </row>
    <row r="159" spans="1:37" ht="15.6">
      <c r="A159" s="374">
        <v>3</v>
      </c>
      <c r="B159" s="374">
        <v>93</v>
      </c>
      <c r="C159" s="374">
        <v>2023</v>
      </c>
      <c r="D159" s="374">
        <v>99</v>
      </c>
      <c r="E159" s="374">
        <v>41</v>
      </c>
      <c r="F159" s="374">
        <v>99</v>
      </c>
      <c r="G159" s="374">
        <v>99</v>
      </c>
      <c r="H159" s="374">
        <v>99</v>
      </c>
      <c r="I159" s="374">
        <v>99</v>
      </c>
      <c r="J159" s="374">
        <v>999</v>
      </c>
      <c r="K159" s="374">
        <v>99</v>
      </c>
      <c r="L159" s="374">
        <v>99</v>
      </c>
      <c r="M159" s="374">
        <v>99</v>
      </c>
      <c r="N159" s="374">
        <v>99</v>
      </c>
      <c r="O159" s="374">
        <v>99</v>
      </c>
      <c r="P159" s="374">
        <v>9999</v>
      </c>
      <c r="Q159" s="374">
        <v>51</v>
      </c>
      <c r="R159" s="374">
        <v>487</v>
      </c>
      <c r="S159">
        <v>5.4168377823408607</v>
      </c>
      <c r="T159">
        <v>4.1478439425051326</v>
      </c>
      <c r="U159">
        <v>10.348459958932239</v>
      </c>
      <c r="V159">
        <v>0</v>
      </c>
      <c r="W159">
        <v>0</v>
      </c>
      <c r="X159">
        <v>4.7227926078028748</v>
      </c>
      <c r="Y159">
        <v>0</v>
      </c>
      <c r="Z159">
        <v>3.2396910723539625</v>
      </c>
      <c r="AA159">
        <v>1.8773380659678316</v>
      </c>
      <c r="AB159">
        <v>1.7616466280658656</v>
      </c>
      <c r="AC159">
        <v>69.983470449145557</v>
      </c>
      <c r="AD159">
        <v>50.36374408257079</v>
      </c>
      <c r="AE159">
        <v>43.709396922303824</v>
      </c>
      <c r="AF159">
        <v>2.7782531804438357</v>
      </c>
      <c r="AG159">
        <v>3.5914919332712376</v>
      </c>
      <c r="AH159">
        <v>2.0533880903490758</v>
      </c>
      <c r="AI159">
        <v>77</v>
      </c>
      <c r="AJ159">
        <v>91.919480519480558</v>
      </c>
      <c r="AK159">
        <v>13.690142882145661</v>
      </c>
    </row>
    <row r="160" spans="1:37" ht="15.6">
      <c r="A160" s="374">
        <v>3</v>
      </c>
      <c r="B160" s="374">
        <v>94</v>
      </c>
      <c r="C160" s="374">
        <v>2023</v>
      </c>
      <c r="D160" s="374">
        <v>99</v>
      </c>
      <c r="E160" s="374">
        <v>42</v>
      </c>
      <c r="F160" s="374">
        <v>99</v>
      </c>
      <c r="G160" s="374">
        <v>99</v>
      </c>
      <c r="H160" s="374">
        <v>99</v>
      </c>
      <c r="I160" s="374">
        <v>99</v>
      </c>
      <c r="J160" s="374">
        <v>999</v>
      </c>
      <c r="K160" s="374">
        <v>99</v>
      </c>
      <c r="L160" s="374">
        <v>99</v>
      </c>
      <c r="M160" s="374">
        <v>99</v>
      </c>
      <c r="N160" s="374">
        <v>99</v>
      </c>
      <c r="O160" s="374">
        <v>99</v>
      </c>
      <c r="P160" s="374">
        <v>9999</v>
      </c>
      <c r="Q160" s="374">
        <v>63</v>
      </c>
      <c r="R160" s="374">
        <v>485</v>
      </c>
      <c r="S160">
        <v>5.5711340206185556</v>
      </c>
      <c r="T160">
        <v>4.3876288659793827</v>
      </c>
      <c r="U160">
        <v>10.197938144329894</v>
      </c>
      <c r="V160">
        <v>0</v>
      </c>
      <c r="W160">
        <v>0</v>
      </c>
      <c r="X160">
        <v>3.9175257731958761</v>
      </c>
      <c r="Y160">
        <v>0</v>
      </c>
      <c r="Z160">
        <v>2.8367390666496566</v>
      </c>
      <c r="AA160">
        <v>1.6275944404091722</v>
      </c>
      <c r="AB160">
        <v>1.5841520371140279</v>
      </c>
      <c r="AC160">
        <v>50.233732228202086</v>
      </c>
      <c r="AD160">
        <v>48.542551613245315</v>
      </c>
      <c r="AE160">
        <v>34.836121579798693</v>
      </c>
      <c r="AF160">
        <v>2.7668435164584406</v>
      </c>
      <c r="AG160">
        <v>3.5247175629421479</v>
      </c>
      <c r="AH160">
        <v>1.8556701030927836</v>
      </c>
      <c r="AI160">
        <v>133</v>
      </c>
      <c r="AJ160">
        <v>87.788721804511283</v>
      </c>
      <c r="AK160">
        <v>15.192424600961941</v>
      </c>
    </row>
    <row r="161" spans="1:37" ht="15.6">
      <c r="A161" s="374">
        <v>3</v>
      </c>
      <c r="B161" s="374">
        <v>95</v>
      </c>
      <c r="C161" s="374">
        <v>2023</v>
      </c>
      <c r="D161" s="374">
        <v>99</v>
      </c>
      <c r="E161" s="374">
        <v>43</v>
      </c>
      <c r="F161" s="374">
        <v>99</v>
      </c>
      <c r="G161" s="374">
        <v>99</v>
      </c>
      <c r="H161" s="374">
        <v>99</v>
      </c>
      <c r="I161" s="374">
        <v>99</v>
      </c>
      <c r="J161" s="374">
        <v>999</v>
      </c>
      <c r="K161" s="374">
        <v>99</v>
      </c>
      <c r="L161" s="374">
        <v>99</v>
      </c>
      <c r="M161" s="374">
        <v>99</v>
      </c>
      <c r="N161" s="374">
        <v>99</v>
      </c>
      <c r="O161" s="374">
        <v>99</v>
      </c>
      <c r="P161" s="374">
        <v>9999</v>
      </c>
      <c r="Q161" s="374">
        <v>61</v>
      </c>
      <c r="R161" s="374">
        <v>440</v>
      </c>
      <c r="S161">
        <v>5.9909090909090921</v>
      </c>
      <c r="T161">
        <v>4.2954545454545459</v>
      </c>
      <c r="U161">
        <v>10.383409090909096</v>
      </c>
      <c r="V161">
        <v>0</v>
      </c>
      <c r="W161">
        <v>0.22727272727272724</v>
      </c>
      <c r="X161">
        <v>6.3636363636363633</v>
      </c>
      <c r="Y161">
        <v>0.22727272727272724</v>
      </c>
      <c r="Z161">
        <v>3.2859442002550847</v>
      </c>
      <c r="AA161">
        <v>1.4285749704796704</v>
      </c>
      <c r="AB161">
        <v>1.6317801970762611</v>
      </c>
      <c r="AC161">
        <v>45.778450169144158</v>
      </c>
      <c r="AD161">
        <v>35.526364158202774</v>
      </c>
      <c r="AE161">
        <v>31.801117220127306</v>
      </c>
      <c r="AF161">
        <v>2.510126076787039</v>
      </c>
      <c r="AG161">
        <v>3.2558384815636474</v>
      </c>
      <c r="AH161">
        <v>5.6818181818181808</v>
      </c>
      <c r="AI161">
        <v>75</v>
      </c>
      <c r="AJ161">
        <v>84.43333333333338</v>
      </c>
      <c r="AK161">
        <v>14.781088368497995</v>
      </c>
    </row>
    <row r="162" spans="1:37" ht="15.6">
      <c r="A162" s="374">
        <v>3</v>
      </c>
      <c r="B162" s="374">
        <v>96</v>
      </c>
      <c r="C162" s="374">
        <v>2023</v>
      </c>
      <c r="D162" s="374">
        <v>99</v>
      </c>
      <c r="E162" s="374">
        <v>44</v>
      </c>
      <c r="F162" s="374">
        <v>99</v>
      </c>
      <c r="G162" s="374">
        <v>99</v>
      </c>
      <c r="H162" s="374">
        <v>99</v>
      </c>
      <c r="I162" s="374">
        <v>99</v>
      </c>
      <c r="J162" s="374">
        <v>999</v>
      </c>
      <c r="K162" s="374">
        <v>99</v>
      </c>
      <c r="L162" s="374">
        <v>99</v>
      </c>
      <c r="M162" s="374">
        <v>99</v>
      </c>
      <c r="N162" s="374">
        <v>99</v>
      </c>
      <c r="O162" s="374">
        <v>99</v>
      </c>
      <c r="P162" s="374">
        <v>9999</v>
      </c>
      <c r="Q162" s="374">
        <v>43</v>
      </c>
      <c r="R162" s="374">
        <v>329</v>
      </c>
      <c r="S162">
        <v>5.735562310030395</v>
      </c>
      <c r="T162">
        <v>4.7112462006079028</v>
      </c>
      <c r="U162">
        <v>11.682370820668696</v>
      </c>
      <c r="V162">
        <v>0</v>
      </c>
      <c r="W162">
        <v>0.91185410334346528</v>
      </c>
      <c r="X162">
        <v>10.030395136778116</v>
      </c>
      <c r="Y162">
        <v>0.30395136778115506</v>
      </c>
      <c r="Z162">
        <v>3.3025355234680882</v>
      </c>
      <c r="AA162">
        <v>1.3368678189209255</v>
      </c>
      <c r="AB162">
        <v>1.5725305231937921</v>
      </c>
      <c r="AC162">
        <v>39.521203275151088</v>
      </c>
      <c r="AD162">
        <v>42.480496058227182</v>
      </c>
      <c r="AE162">
        <v>36.706445808770752</v>
      </c>
      <c r="AF162">
        <v>1.8768897255975816</v>
      </c>
      <c r="AG162">
        <v>2.7390319355374326</v>
      </c>
      <c r="AH162">
        <v>0</v>
      </c>
      <c r="AI162">
        <v>44</v>
      </c>
      <c r="AJ162">
        <v>87.652272727272717</v>
      </c>
      <c r="AK162">
        <v>15.749509471065297</v>
      </c>
    </row>
    <row r="163" spans="1:37" ht="15.6">
      <c r="A163" s="374">
        <v>3</v>
      </c>
      <c r="B163" s="374">
        <v>97</v>
      </c>
      <c r="C163" s="374">
        <v>2023</v>
      </c>
      <c r="D163" s="374">
        <v>99</v>
      </c>
      <c r="E163" s="374">
        <v>45</v>
      </c>
      <c r="F163" s="374">
        <v>99</v>
      </c>
      <c r="G163" s="374">
        <v>99</v>
      </c>
      <c r="H163" s="374">
        <v>99</v>
      </c>
      <c r="I163" s="374">
        <v>99</v>
      </c>
      <c r="J163" s="374">
        <v>999</v>
      </c>
      <c r="K163" s="374">
        <v>99</v>
      </c>
      <c r="L163" s="374">
        <v>99</v>
      </c>
      <c r="M163" s="374">
        <v>99</v>
      </c>
      <c r="N163" s="374">
        <v>99</v>
      </c>
      <c r="O163" s="374">
        <v>99</v>
      </c>
      <c r="P163" s="374">
        <v>9999</v>
      </c>
      <c r="Q163" s="374">
        <v>40</v>
      </c>
      <c r="R163" s="374">
        <v>243</v>
      </c>
      <c r="S163">
        <v>5.2510288065843618</v>
      </c>
      <c r="T163">
        <v>4.3621399176954734</v>
      </c>
      <c r="U163">
        <v>9.0934156378600761</v>
      </c>
      <c r="V163">
        <v>0</v>
      </c>
      <c r="W163">
        <v>0</v>
      </c>
      <c r="X163">
        <v>2.8806584362139924</v>
      </c>
      <c r="Y163">
        <v>0</v>
      </c>
      <c r="Z163">
        <v>2.9368171406780172</v>
      </c>
      <c r="AA163">
        <v>1.7611341776715301</v>
      </c>
      <c r="AB163">
        <v>1.6179696763002549</v>
      </c>
      <c r="AC163">
        <v>66.063301506602002</v>
      </c>
      <c r="AD163">
        <v>49.415426539361718</v>
      </c>
      <c r="AE163">
        <v>57.466556333580222</v>
      </c>
      <c r="AF163">
        <v>1.3862741742255689</v>
      </c>
      <c r="AG163">
        <v>1.5747206629262565</v>
      </c>
      <c r="AH163">
        <v>0</v>
      </c>
      <c r="AI163">
        <v>28</v>
      </c>
      <c r="AJ163">
        <v>88.457142857142884</v>
      </c>
      <c r="AK163">
        <v>14.520000284246725</v>
      </c>
    </row>
    <row r="164" spans="1:37" ht="15.6">
      <c r="A164" s="374">
        <v>3</v>
      </c>
      <c r="B164" s="374">
        <v>98</v>
      </c>
      <c r="C164" s="374">
        <v>2023</v>
      </c>
      <c r="D164" s="374">
        <v>99</v>
      </c>
      <c r="E164" s="374">
        <v>46</v>
      </c>
      <c r="F164" s="374">
        <v>99</v>
      </c>
      <c r="G164" s="374">
        <v>99</v>
      </c>
      <c r="H164" s="374">
        <v>99</v>
      </c>
      <c r="I164" s="374">
        <v>99</v>
      </c>
      <c r="J164" s="374">
        <v>999</v>
      </c>
      <c r="K164" s="374">
        <v>99</v>
      </c>
      <c r="L164" s="374">
        <v>99</v>
      </c>
      <c r="M164" s="374">
        <v>99</v>
      </c>
      <c r="N164" s="374">
        <v>99</v>
      </c>
      <c r="O164" s="374">
        <v>99</v>
      </c>
      <c r="P164" s="374">
        <v>9999</v>
      </c>
      <c r="Q164" s="374">
        <v>26</v>
      </c>
      <c r="R164" s="374">
        <v>165</v>
      </c>
      <c r="S164">
        <v>5.5696969696969694</v>
      </c>
      <c r="T164">
        <v>4.5151515151515156</v>
      </c>
      <c r="U164">
        <v>11.083030303030299</v>
      </c>
      <c r="V164">
        <v>0</v>
      </c>
      <c r="W164">
        <v>0</v>
      </c>
      <c r="X164">
        <v>5.4545454545454541</v>
      </c>
      <c r="Y164">
        <v>0</v>
      </c>
      <c r="Z164">
        <v>2.7454562847007904</v>
      </c>
      <c r="AA164">
        <v>1.0223220297025115</v>
      </c>
      <c r="AB164">
        <v>1.4338169470504984</v>
      </c>
      <c r="AC164">
        <v>31.956653311147338</v>
      </c>
      <c r="AD164">
        <v>41.976019053503137</v>
      </c>
      <c r="AE164">
        <v>18.84380162169975</v>
      </c>
      <c r="AF164">
        <v>0.9412972787951398</v>
      </c>
      <c r="AG164">
        <v>1.3032048134557837</v>
      </c>
      <c r="AH164">
        <v>1.8181818181818179</v>
      </c>
      <c r="AI164">
        <v>5</v>
      </c>
      <c r="AJ164">
        <v>76.14</v>
      </c>
      <c r="AK164">
        <v>13.512652223738289</v>
      </c>
    </row>
    <row r="165" spans="1:37" ht="15.6">
      <c r="A165" s="374">
        <v>3</v>
      </c>
      <c r="B165" s="374">
        <v>99</v>
      </c>
      <c r="C165" s="374">
        <v>2023</v>
      </c>
      <c r="D165" s="374">
        <v>99</v>
      </c>
      <c r="E165" s="374">
        <v>47</v>
      </c>
      <c r="F165" s="374">
        <v>99</v>
      </c>
      <c r="G165" s="374">
        <v>99</v>
      </c>
      <c r="H165" s="374">
        <v>99</v>
      </c>
      <c r="I165" s="374">
        <v>99</v>
      </c>
      <c r="J165" s="374">
        <v>999</v>
      </c>
      <c r="K165" s="374">
        <v>99</v>
      </c>
      <c r="L165" s="374">
        <v>99</v>
      </c>
      <c r="M165" s="374">
        <v>99</v>
      </c>
      <c r="N165" s="374">
        <v>99</v>
      </c>
      <c r="O165" s="374">
        <v>99</v>
      </c>
      <c r="P165" s="374">
        <v>9999</v>
      </c>
      <c r="Q165" s="374">
        <v>31</v>
      </c>
      <c r="R165" s="374">
        <v>263</v>
      </c>
      <c r="S165">
        <v>5.7338403041825092</v>
      </c>
      <c r="T165">
        <v>4.5361216730038008</v>
      </c>
      <c r="U165">
        <v>9.751330798479092</v>
      </c>
      <c r="V165">
        <v>0</v>
      </c>
      <c r="W165">
        <v>0</v>
      </c>
      <c r="X165">
        <v>2.6615969581749055</v>
      </c>
      <c r="Y165">
        <v>0</v>
      </c>
      <c r="Z165">
        <v>2.9225991311582247</v>
      </c>
      <c r="AA165">
        <v>1.2260927791216925</v>
      </c>
      <c r="AB165">
        <v>1.685779083473137</v>
      </c>
      <c r="AC165">
        <v>41.456007032669071</v>
      </c>
      <c r="AD165">
        <v>50.083404871532032</v>
      </c>
      <c r="AE165">
        <v>39.464380211923761</v>
      </c>
      <c r="AF165">
        <v>1.5003708140795251</v>
      </c>
      <c r="AG165">
        <v>1.8276366077479651</v>
      </c>
      <c r="AH165">
        <v>8.7452471482889749</v>
      </c>
      <c r="AI165">
        <v>74</v>
      </c>
      <c r="AJ165">
        <v>87.433783783783809</v>
      </c>
      <c r="AK165">
        <v>14.491025589022199</v>
      </c>
    </row>
    <row r="166" spans="1:37" ht="15.6">
      <c r="A166" s="374">
        <v>3</v>
      </c>
      <c r="B166" s="374">
        <v>100</v>
      </c>
      <c r="C166" s="374">
        <v>2023</v>
      </c>
      <c r="D166" s="374">
        <v>99</v>
      </c>
      <c r="E166" s="374">
        <v>48</v>
      </c>
      <c r="F166" s="374">
        <v>99</v>
      </c>
      <c r="G166" s="374">
        <v>99</v>
      </c>
      <c r="H166" s="374">
        <v>99</v>
      </c>
      <c r="I166" s="374">
        <v>99</v>
      </c>
      <c r="J166" s="374">
        <v>999</v>
      </c>
      <c r="K166" s="374">
        <v>99</v>
      </c>
      <c r="L166" s="374">
        <v>99</v>
      </c>
      <c r="M166" s="374">
        <v>99</v>
      </c>
      <c r="N166" s="374">
        <v>99</v>
      </c>
      <c r="O166" s="374">
        <v>99</v>
      </c>
      <c r="P166" s="374">
        <v>9999</v>
      </c>
      <c r="Q166" s="374">
        <v>15</v>
      </c>
      <c r="R166" s="374">
        <v>98</v>
      </c>
      <c r="S166" s="374">
        <v>5.4387755102040813</v>
      </c>
      <c r="T166" s="374">
        <v>4.1530612244897958</v>
      </c>
      <c r="U166" s="374">
        <v>9.3275510204081638</v>
      </c>
      <c r="V166" s="374">
        <v>0</v>
      </c>
      <c r="W166" s="374">
        <v>0</v>
      </c>
      <c r="X166" s="374">
        <v>2.0408163265306123</v>
      </c>
      <c r="Y166" s="374">
        <v>0</v>
      </c>
      <c r="Z166" s="374">
        <v>3.1846500660693202</v>
      </c>
      <c r="AA166" s="374">
        <v>1.8847742599125303</v>
      </c>
      <c r="AB166" s="374">
        <v>1.7690770152956827</v>
      </c>
      <c r="AC166" s="374">
        <v>70.009237575718288</v>
      </c>
      <c r="AD166" s="374">
        <v>44.697916275601159</v>
      </c>
      <c r="AE166" s="374">
        <v>60.41647715507947</v>
      </c>
      <c r="AF166" s="374">
        <v>0.55907353528438575</v>
      </c>
      <c r="AG166" s="374">
        <v>0.65142424672167765</v>
      </c>
      <c r="AH166" s="374">
        <v>0</v>
      </c>
      <c r="AI166">
        <v>15</v>
      </c>
      <c r="AJ166">
        <v>87.446666666666644</v>
      </c>
      <c r="AK166">
        <v>13.233372422558638</v>
      </c>
    </row>
    <row r="167" spans="1:37" ht="15.6">
      <c r="A167" s="374">
        <v>3</v>
      </c>
      <c r="B167" s="374">
        <v>101</v>
      </c>
      <c r="C167" s="374">
        <v>2023</v>
      </c>
      <c r="D167" s="374">
        <v>99</v>
      </c>
      <c r="E167" s="374">
        <v>49</v>
      </c>
      <c r="F167" s="374">
        <v>99</v>
      </c>
      <c r="G167" s="374">
        <v>99</v>
      </c>
      <c r="H167" s="374">
        <v>99</v>
      </c>
      <c r="I167" s="374">
        <v>99</v>
      </c>
      <c r="J167" s="374">
        <v>999</v>
      </c>
      <c r="K167" s="374">
        <v>99</v>
      </c>
      <c r="L167" s="374">
        <v>99</v>
      </c>
      <c r="M167" s="374">
        <v>99</v>
      </c>
      <c r="N167" s="374">
        <v>99</v>
      </c>
      <c r="O167" s="374">
        <v>99</v>
      </c>
      <c r="P167" s="374">
        <v>9999</v>
      </c>
      <c r="Q167" s="374">
        <v>14</v>
      </c>
      <c r="R167" s="374">
        <v>74</v>
      </c>
      <c r="S167" s="374">
        <v>5.9054054054054061</v>
      </c>
      <c r="T167" s="374">
        <v>4.6081081081081088</v>
      </c>
      <c r="U167" s="374">
        <v>10.383783783783782</v>
      </c>
      <c r="V167" s="374">
        <v>0</v>
      </c>
      <c r="W167" s="374">
        <v>1.3513513513513515</v>
      </c>
      <c r="X167" s="374">
        <v>0</v>
      </c>
      <c r="Y167" s="374">
        <v>0</v>
      </c>
      <c r="Z167" s="374">
        <v>2.2497463536926312</v>
      </c>
      <c r="AA167" s="374">
        <v>1.4719808213251857</v>
      </c>
      <c r="AB167" s="374">
        <v>1.6588629088851197</v>
      </c>
      <c r="AC167" s="374">
        <v>44.759548532695504</v>
      </c>
      <c r="AD167" s="374">
        <v>29.159526565786322</v>
      </c>
      <c r="AE167" s="374">
        <v>44.415774299585827</v>
      </c>
      <c r="AF167" s="374">
        <v>0.42215756745963839</v>
      </c>
      <c r="AG167" s="374">
        <v>0.54759259510002956</v>
      </c>
      <c r="AH167" s="374">
        <v>0</v>
      </c>
      <c r="AI167">
        <v>24</v>
      </c>
      <c r="AJ167">
        <v>86.741666666666688</v>
      </c>
      <c r="AK167">
        <v>14.100217491116544</v>
      </c>
    </row>
    <row r="168" spans="1:37" ht="15.6">
      <c r="A168" s="374">
        <v>3</v>
      </c>
      <c r="B168" s="374">
        <v>102</v>
      </c>
      <c r="C168" s="374">
        <v>2023</v>
      </c>
      <c r="D168" s="374">
        <v>99</v>
      </c>
      <c r="E168" s="374">
        <v>50</v>
      </c>
      <c r="F168" s="374">
        <v>99</v>
      </c>
      <c r="G168" s="374">
        <v>99</v>
      </c>
      <c r="H168" s="374">
        <v>99</v>
      </c>
      <c r="I168" s="374">
        <v>99</v>
      </c>
      <c r="J168" s="374">
        <v>999</v>
      </c>
      <c r="K168" s="374">
        <v>99</v>
      </c>
      <c r="L168" s="374">
        <v>99</v>
      </c>
      <c r="M168" s="374">
        <v>99</v>
      </c>
      <c r="N168" s="374">
        <v>99</v>
      </c>
      <c r="O168" s="374">
        <v>99</v>
      </c>
      <c r="P168" s="374">
        <v>9999</v>
      </c>
      <c r="Q168" s="374">
        <v>10</v>
      </c>
      <c r="R168" s="374">
        <v>118</v>
      </c>
      <c r="S168" s="374">
        <v>5.1525423728813555</v>
      </c>
      <c r="T168" s="374">
        <v>4.3813559322033901</v>
      </c>
      <c r="U168" s="374">
        <v>9.2957627118644037</v>
      </c>
      <c r="V168" s="374">
        <v>0</v>
      </c>
      <c r="W168" s="374">
        <v>0</v>
      </c>
      <c r="X168" s="374">
        <v>4.2372881355932197</v>
      </c>
      <c r="Y168" s="374">
        <v>0</v>
      </c>
      <c r="Z168" s="374">
        <v>3.2535350804879162</v>
      </c>
      <c r="AA168" s="374">
        <v>1.1617281008944971</v>
      </c>
      <c r="AB168" s="374">
        <v>1.3524584740980856</v>
      </c>
      <c r="AC168" s="374">
        <v>33.222833220242229</v>
      </c>
      <c r="AD168" s="374">
        <v>50.669196757799952</v>
      </c>
      <c r="AE168" s="374">
        <v>43.223010754862976</v>
      </c>
      <c r="AF168" s="374">
        <v>0.67317017513834221</v>
      </c>
      <c r="AG168" s="374">
        <v>0.78169484326551586</v>
      </c>
      <c r="AH168" s="374">
        <v>0</v>
      </c>
      <c r="AI168">
        <v>8</v>
      </c>
      <c r="AJ168">
        <v>83.625</v>
      </c>
      <c r="AK168">
        <v>13.690443507314169</v>
      </c>
    </row>
    <row r="169" spans="1:37" ht="15.6">
      <c r="A169" s="374">
        <v>3</v>
      </c>
      <c r="B169" s="374">
        <v>103</v>
      </c>
      <c r="C169" s="374">
        <v>2023</v>
      </c>
      <c r="D169" s="374">
        <v>99</v>
      </c>
      <c r="E169" s="374">
        <v>51</v>
      </c>
      <c r="F169" s="374">
        <v>99</v>
      </c>
      <c r="G169" s="374">
        <v>99</v>
      </c>
      <c r="H169" s="374">
        <v>99</v>
      </c>
      <c r="I169" s="374">
        <v>99</v>
      </c>
      <c r="J169" s="374">
        <v>999</v>
      </c>
      <c r="K169" s="374">
        <v>99</v>
      </c>
      <c r="L169" s="374">
        <v>99</v>
      </c>
      <c r="M169" s="374">
        <v>99</v>
      </c>
      <c r="N169" s="374">
        <v>99</v>
      </c>
      <c r="O169" s="374">
        <v>99</v>
      </c>
      <c r="P169" s="374">
        <v>9999</v>
      </c>
      <c r="Q169" s="374">
        <v>1</v>
      </c>
      <c r="R169" s="374">
        <v>18</v>
      </c>
      <c r="S169" s="374">
        <v>5.0555555555555562</v>
      </c>
      <c r="T169" s="374">
        <v>4</v>
      </c>
      <c r="U169" s="374">
        <v>8.8555555555555561</v>
      </c>
      <c r="V169" s="374">
        <v>0</v>
      </c>
      <c r="W169" s="374">
        <v>0</v>
      </c>
      <c r="X169" s="374">
        <v>0</v>
      </c>
      <c r="Y169" s="374">
        <v>0</v>
      </c>
      <c r="Z169" s="374">
        <v>1.4780701465169681</v>
      </c>
      <c r="AA169" s="374">
        <v>0.70492097446942059</v>
      </c>
      <c r="AB169" s="374">
        <v>1.4142135623730951</v>
      </c>
      <c r="AC169" s="374">
        <v>71.152885111231257</v>
      </c>
      <c r="AD169" s="374">
        <v>46.510981077155243</v>
      </c>
      <c r="AE169" s="374">
        <v>55.727821257535084</v>
      </c>
      <c r="AF169" s="374">
        <v>0.10268697586856064</v>
      </c>
      <c r="AG169" s="374">
        <v>0.11359481996218727</v>
      </c>
      <c r="AH169" s="374">
        <v>0</v>
      </c>
    </row>
    <row r="170" spans="1:37" ht="15.6">
      <c r="A170" s="374">
        <v>3</v>
      </c>
      <c r="B170" s="374">
        <v>104</v>
      </c>
      <c r="C170" s="374">
        <v>2023</v>
      </c>
      <c r="D170" s="374">
        <v>99</v>
      </c>
      <c r="E170" s="374">
        <v>52</v>
      </c>
      <c r="F170" s="374">
        <v>99</v>
      </c>
      <c r="G170" s="374">
        <v>99</v>
      </c>
      <c r="H170" s="374">
        <v>99</v>
      </c>
      <c r="I170" s="374">
        <v>99</v>
      </c>
      <c r="J170" s="374">
        <v>999</v>
      </c>
      <c r="K170" s="374">
        <v>99</v>
      </c>
      <c r="L170" s="374">
        <v>99</v>
      </c>
      <c r="M170" s="374">
        <v>99</v>
      </c>
      <c r="N170" s="374">
        <v>99</v>
      </c>
      <c r="O170" s="374">
        <v>99</v>
      </c>
      <c r="P170" s="374">
        <v>9999</v>
      </c>
      <c r="Q170" s="374"/>
      <c r="R170" s="374">
        <v>0</v>
      </c>
      <c r="S170" s="374"/>
      <c r="T170" s="374"/>
      <c r="U170" s="374"/>
      <c r="V170" s="374"/>
      <c r="W170" s="374"/>
      <c r="X170" s="374"/>
      <c r="Y170" s="374"/>
      <c r="Z170" s="374"/>
      <c r="AA170" s="374"/>
      <c r="AB170" s="374"/>
      <c r="AC170" s="374"/>
      <c r="AD170" s="374"/>
      <c r="AE170" s="374"/>
      <c r="AF170" s="374"/>
      <c r="AG170" s="374"/>
      <c r="AH170" s="374"/>
    </row>
    <row r="171" spans="1:37" ht="15.6">
      <c r="A171" s="374">
        <v>5</v>
      </c>
      <c r="B171" s="374">
        <v>1</v>
      </c>
      <c r="C171" s="374">
        <v>2024</v>
      </c>
      <c r="D171" s="374">
        <v>99</v>
      </c>
      <c r="E171" s="374">
        <v>99</v>
      </c>
      <c r="F171" s="374">
        <v>99</v>
      </c>
      <c r="G171" s="374">
        <v>1</v>
      </c>
      <c r="H171" s="374">
        <v>99</v>
      </c>
      <c r="I171" s="374">
        <v>99</v>
      </c>
      <c r="J171" s="374">
        <v>999</v>
      </c>
      <c r="K171" s="374">
        <v>99</v>
      </c>
      <c r="L171" s="374">
        <v>99</v>
      </c>
      <c r="M171" s="374">
        <v>99</v>
      </c>
      <c r="N171" s="374">
        <v>99</v>
      </c>
      <c r="O171" s="374">
        <v>99</v>
      </c>
      <c r="P171" s="374">
        <v>9999</v>
      </c>
      <c r="Q171" s="374">
        <v>203</v>
      </c>
      <c r="R171" s="374">
        <v>6653</v>
      </c>
      <c r="S171" s="374">
        <v>5.678941830753045</v>
      </c>
      <c r="T171" s="374">
        <v>4.8618668269953398</v>
      </c>
      <c r="U171" s="374">
        <v>7.7235983766722018</v>
      </c>
      <c r="V171" s="374">
        <v>0</v>
      </c>
      <c r="W171" s="374">
        <v>4.5092439500976994E-2</v>
      </c>
      <c r="X171" s="374">
        <v>1.6082970088681798</v>
      </c>
      <c r="Y171" s="374">
        <v>4.5092439500976994E-2</v>
      </c>
      <c r="Z171" s="374">
        <v>3.2329269218491641</v>
      </c>
      <c r="AA171" s="374">
        <v>1.3461604160344141</v>
      </c>
      <c r="AB171" s="374">
        <v>1.3770605463760459</v>
      </c>
      <c r="AC171" s="374">
        <v>41.647648411435398</v>
      </c>
      <c r="AD171" s="374">
        <v>22.569795163213403</v>
      </c>
      <c r="AE171" s="374">
        <v>56.976968215332015</v>
      </c>
      <c r="AF171" s="374">
        <v>40.170269291148429</v>
      </c>
      <c r="AG171" s="374">
        <v>37.577727643361513</v>
      </c>
      <c r="AH171" s="374">
        <v>3.3067788967383143</v>
      </c>
      <c r="AI171" s="374">
        <v>6600</v>
      </c>
      <c r="AJ171" s="374">
        <v>79.6966363636365</v>
      </c>
      <c r="AK171" s="374">
        <v>14.718912557428387</v>
      </c>
    </row>
    <row r="172" spans="1:37" ht="15.6">
      <c r="A172" s="374">
        <v>5</v>
      </c>
      <c r="B172" s="374">
        <v>2</v>
      </c>
      <c r="C172" s="374">
        <v>2024</v>
      </c>
      <c r="D172" s="374">
        <v>99</v>
      </c>
      <c r="E172" s="374">
        <v>99</v>
      </c>
      <c r="F172" s="374">
        <v>99</v>
      </c>
      <c r="G172" s="374">
        <v>2</v>
      </c>
      <c r="H172" s="374">
        <v>99</v>
      </c>
      <c r="I172" s="374">
        <v>99</v>
      </c>
      <c r="J172" s="374">
        <v>999</v>
      </c>
      <c r="K172" s="374">
        <v>99</v>
      </c>
      <c r="L172" s="374">
        <v>99</v>
      </c>
      <c r="M172" s="374">
        <v>99</v>
      </c>
      <c r="N172" s="374">
        <v>99</v>
      </c>
      <c r="O172" s="374">
        <v>99</v>
      </c>
      <c r="P172" s="374">
        <v>9999</v>
      </c>
      <c r="Q172" s="374">
        <v>233</v>
      </c>
      <c r="R172" s="374">
        <v>4872</v>
      </c>
      <c r="S172" s="374">
        <v>5.4821428571428559</v>
      </c>
      <c r="T172" s="374">
        <v>4.235837438423645</v>
      </c>
      <c r="U172" s="374">
        <v>8.2176313628900086</v>
      </c>
      <c r="V172" s="374">
        <v>0</v>
      </c>
      <c r="W172" s="374">
        <v>6.1576354679802957E-2</v>
      </c>
      <c r="X172" s="374">
        <v>2.5656814449917902</v>
      </c>
      <c r="Y172" s="374">
        <v>0.1231527093596059</v>
      </c>
      <c r="Z172" s="374">
        <v>3.0556038678322026</v>
      </c>
      <c r="AA172" s="374">
        <v>1.502628131998385</v>
      </c>
      <c r="AB172" s="374">
        <v>1.3562800762255975</v>
      </c>
      <c r="AC172" s="374">
        <v>40.735344857287345</v>
      </c>
      <c r="AD172" s="374">
        <v>34.427752193025484</v>
      </c>
      <c r="AE172" s="374">
        <v>61.456142555781994</v>
      </c>
      <c r="AF172" s="374">
        <v>29.416737109044799</v>
      </c>
      <c r="AG172" s="374">
        <v>29.278393488538793</v>
      </c>
      <c r="AH172" s="374">
        <v>0.75944170771756947</v>
      </c>
      <c r="AI172" s="374">
        <v>4567</v>
      </c>
      <c r="AJ172" s="374">
        <v>81.058200131377319</v>
      </c>
      <c r="AK172" s="374">
        <v>14.985567821359876</v>
      </c>
    </row>
    <row r="173" spans="1:37" ht="15.6">
      <c r="A173" s="374">
        <v>5</v>
      </c>
      <c r="B173" s="374">
        <v>3</v>
      </c>
      <c r="C173" s="374">
        <v>2024</v>
      </c>
      <c r="D173" s="374">
        <v>99</v>
      </c>
      <c r="E173" s="374">
        <v>99</v>
      </c>
      <c r="F173" s="374">
        <v>99</v>
      </c>
      <c r="G173" s="374">
        <v>3</v>
      </c>
      <c r="H173" s="374">
        <v>99</v>
      </c>
      <c r="I173" s="374">
        <v>99</v>
      </c>
      <c r="J173" s="374">
        <v>999</v>
      </c>
      <c r="K173" s="374">
        <v>99</v>
      </c>
      <c r="L173" s="374">
        <v>99</v>
      </c>
      <c r="M173" s="374">
        <v>99</v>
      </c>
      <c r="N173" s="374">
        <v>99</v>
      </c>
      <c r="O173" s="374">
        <v>99</v>
      </c>
      <c r="P173" s="374">
        <v>9999</v>
      </c>
      <c r="Q173" s="374">
        <v>135</v>
      </c>
      <c r="R173" s="374">
        <v>3109</v>
      </c>
      <c r="S173" s="374">
        <v>5.2643936957220951</v>
      </c>
      <c r="T173" s="374">
        <v>4.2405918301704739</v>
      </c>
      <c r="U173" s="374">
        <v>8.544033451270499</v>
      </c>
      <c r="V173" s="374">
        <v>3.2164683177870697E-2</v>
      </c>
      <c r="W173" s="374">
        <v>0</v>
      </c>
      <c r="X173" s="374">
        <v>5.1141846252814389</v>
      </c>
      <c r="Y173" s="374">
        <v>0.12865873271148279</v>
      </c>
      <c r="Z173" s="374">
        <v>3.6258445548721072</v>
      </c>
      <c r="AA173" s="374">
        <v>1.4680765497437489</v>
      </c>
      <c r="AB173" s="374">
        <v>1.4244157454323061</v>
      </c>
      <c r="AC173" s="374">
        <v>62.10672798336465</v>
      </c>
      <c r="AD173" s="374">
        <v>30.055663233880296</v>
      </c>
      <c r="AE173" s="374">
        <v>55.468657651576862</v>
      </c>
      <c r="AF173" s="374">
        <v>18.771887453206126</v>
      </c>
      <c r="AG173" s="374">
        <v>19.42571310519325</v>
      </c>
      <c r="AH173" s="374">
        <v>1.2544226439369577</v>
      </c>
      <c r="AI173" s="374">
        <v>2074</v>
      </c>
      <c r="AJ173" s="374">
        <v>85.653085824493886</v>
      </c>
      <c r="AK173" s="374">
        <v>14.385558457958339</v>
      </c>
    </row>
    <row r="174" spans="1:37" ht="15.6">
      <c r="A174" s="374">
        <v>5</v>
      </c>
      <c r="B174" s="374">
        <v>4</v>
      </c>
      <c r="C174" s="374">
        <v>2024</v>
      </c>
      <c r="D174" s="374">
        <v>99</v>
      </c>
      <c r="E174" s="374">
        <v>99</v>
      </c>
      <c r="F174" s="374">
        <v>99</v>
      </c>
      <c r="G174" s="374">
        <v>4</v>
      </c>
      <c r="H174" s="374">
        <v>99</v>
      </c>
      <c r="I174" s="374">
        <v>99</v>
      </c>
      <c r="J174" s="374">
        <v>999</v>
      </c>
      <c r="K174" s="374">
        <v>99</v>
      </c>
      <c r="L174" s="374">
        <v>99</v>
      </c>
      <c r="M174" s="374">
        <v>99</v>
      </c>
      <c r="N174" s="374">
        <v>99</v>
      </c>
      <c r="O174" s="374">
        <v>99</v>
      </c>
      <c r="P174" s="374">
        <v>9999</v>
      </c>
      <c r="Q174" s="374">
        <v>78</v>
      </c>
      <c r="R174" s="374">
        <v>1928</v>
      </c>
      <c r="S174" s="374">
        <v>5.6706431535269717</v>
      </c>
      <c r="T174" s="374">
        <v>4.1592323651452272</v>
      </c>
      <c r="U174" s="374">
        <v>9.7296161825726166</v>
      </c>
      <c r="V174" s="374">
        <v>5.1867219917012437E-2</v>
      </c>
      <c r="W174" s="374">
        <v>0</v>
      </c>
      <c r="X174" s="374">
        <v>3.319502074688796</v>
      </c>
      <c r="Y174" s="374">
        <v>0.10373443983402487</v>
      </c>
      <c r="Z174" s="374">
        <v>3.088502547427201</v>
      </c>
      <c r="AA174" s="374">
        <v>1.4525443413307435</v>
      </c>
      <c r="AB174" s="374">
        <v>1.311478937725546</v>
      </c>
      <c r="AC174" s="374">
        <v>57.386922150791811</v>
      </c>
      <c r="AD174" s="374">
        <v>33.546956260798595</v>
      </c>
      <c r="AE174" s="374">
        <v>53.994511295456391</v>
      </c>
      <c r="AF174" s="374">
        <v>11.641106146600649</v>
      </c>
      <c r="AG174" s="374">
        <v>13.718165762906436</v>
      </c>
      <c r="AH174" s="374">
        <v>0.88174273858921182</v>
      </c>
      <c r="AI174" s="374">
        <v>1538</v>
      </c>
      <c r="AJ174" s="374">
        <v>87.716644993497951</v>
      </c>
      <c r="AK174" s="374">
        <v>15.00639011700032</v>
      </c>
    </row>
    <row r="175" spans="1:37" ht="15.6">
      <c r="A175" s="374">
        <v>5</v>
      </c>
      <c r="B175" s="374">
        <v>5</v>
      </c>
      <c r="C175" s="374">
        <v>2023</v>
      </c>
      <c r="D175" s="374">
        <v>99</v>
      </c>
      <c r="E175" s="374">
        <v>99</v>
      </c>
      <c r="F175" s="374">
        <v>99</v>
      </c>
      <c r="G175" s="374">
        <v>1</v>
      </c>
      <c r="H175" s="374">
        <v>99</v>
      </c>
      <c r="I175" s="374">
        <v>99</v>
      </c>
      <c r="J175" s="374">
        <v>999</v>
      </c>
      <c r="K175" s="374">
        <v>99</v>
      </c>
      <c r="L175" s="374">
        <v>99</v>
      </c>
      <c r="M175" s="374">
        <v>99</v>
      </c>
      <c r="N175" s="374">
        <v>99</v>
      </c>
      <c r="O175" s="374">
        <v>99</v>
      </c>
      <c r="P175" s="374">
        <v>9999</v>
      </c>
      <c r="Q175" s="374">
        <v>211</v>
      </c>
      <c r="R175" s="374">
        <v>7392</v>
      </c>
      <c r="S175" s="374">
        <v>5.5435606060606064</v>
      </c>
      <c r="T175" s="374">
        <v>4.7280844155844148</v>
      </c>
      <c r="U175" s="374">
        <v>7.7397997835497936</v>
      </c>
      <c r="V175" s="374">
        <v>0</v>
      </c>
      <c r="W175" s="374">
        <v>0.18939393939393939</v>
      </c>
      <c r="X175" s="374">
        <v>1.8262987012987015</v>
      </c>
      <c r="Y175" s="374">
        <v>2.7056277056277056E-2</v>
      </c>
      <c r="Z175" s="374">
        <v>2.9735188322301926</v>
      </c>
      <c r="AA175" s="374">
        <v>1.4688308089977893</v>
      </c>
      <c r="AB175" s="374">
        <v>1.5665887919586483</v>
      </c>
      <c r="AC175" s="374">
        <v>34.935078481747979</v>
      </c>
      <c r="AD175" s="374">
        <v>19.90908561715808</v>
      </c>
      <c r="AE175" s="374">
        <v>35.272027463344777</v>
      </c>
      <c r="AF175" s="374">
        <v>42.170118090022257</v>
      </c>
      <c r="AG175" s="374">
        <v>40.771988686127024</v>
      </c>
      <c r="AH175" s="374">
        <v>1.8533549783549783</v>
      </c>
      <c r="AI175" s="374">
        <v>2149</v>
      </c>
      <c r="AJ175" s="374">
        <v>84.156212191716861</v>
      </c>
      <c r="AK175" s="374">
        <v>14.11076080902448</v>
      </c>
    </row>
    <row r="176" spans="1:37" ht="15.6">
      <c r="A176" s="374">
        <v>5</v>
      </c>
      <c r="B176" s="374">
        <v>6</v>
      </c>
      <c r="C176" s="374">
        <v>2023</v>
      </c>
      <c r="D176" s="374">
        <v>99</v>
      </c>
      <c r="E176" s="374">
        <v>99</v>
      </c>
      <c r="F176" s="374">
        <v>99</v>
      </c>
      <c r="G176" s="374">
        <v>2</v>
      </c>
      <c r="H176" s="374">
        <v>99</v>
      </c>
      <c r="I176" s="374">
        <v>99</v>
      </c>
      <c r="J176" s="374">
        <v>999</v>
      </c>
      <c r="K176" s="374">
        <v>99</v>
      </c>
      <c r="L176" s="374">
        <v>99</v>
      </c>
      <c r="M176" s="374">
        <v>99</v>
      </c>
      <c r="N176" s="374">
        <v>99</v>
      </c>
      <c r="O176" s="374">
        <v>99</v>
      </c>
      <c r="P176" s="374">
        <v>9999</v>
      </c>
      <c r="Q176" s="374">
        <v>216</v>
      </c>
      <c r="R176" s="374">
        <v>5270</v>
      </c>
      <c r="S176" s="374">
        <v>5.3351043643263756</v>
      </c>
      <c r="T176" s="374">
        <v>4.3049335863377607</v>
      </c>
      <c r="U176" s="374">
        <v>7.8431688804554067</v>
      </c>
      <c r="V176" s="374">
        <v>0</v>
      </c>
      <c r="W176" s="374">
        <v>0</v>
      </c>
      <c r="X176" s="374">
        <v>1.5559772296015173</v>
      </c>
      <c r="Y176" s="374">
        <v>7.5901328273244778E-2</v>
      </c>
      <c r="Z176" s="374">
        <v>2.9842301865630456</v>
      </c>
      <c r="AA176" s="374">
        <v>1.3696497213255157</v>
      </c>
      <c r="AB176" s="374">
        <v>1.6283174705698644</v>
      </c>
      <c r="AC176" s="374">
        <v>31.006313695837495</v>
      </c>
      <c r="AD176" s="374">
        <v>24.449140824164004</v>
      </c>
      <c r="AE176" s="374">
        <v>47.224992868075937</v>
      </c>
      <c r="AF176" s="374">
        <v>30.064464601517493</v>
      </c>
      <c r="AG176" s="374">
        <v>29.455906467422025</v>
      </c>
      <c r="AH176" s="374">
        <v>0.1328273244781783</v>
      </c>
      <c r="AI176" s="374">
        <v>237</v>
      </c>
      <c r="AJ176" s="374">
        <v>85.533755274261523</v>
      </c>
      <c r="AK176" s="374">
        <v>15.150060542310277</v>
      </c>
    </row>
    <row r="177" spans="1:37" ht="15.6">
      <c r="A177" s="374">
        <v>5</v>
      </c>
      <c r="B177" s="374">
        <v>7</v>
      </c>
      <c r="C177" s="374">
        <v>2023</v>
      </c>
      <c r="D177" s="374">
        <v>99</v>
      </c>
      <c r="E177" s="374">
        <v>99</v>
      </c>
      <c r="F177" s="374">
        <v>99</v>
      </c>
      <c r="G177" s="374">
        <v>3</v>
      </c>
      <c r="H177" s="374">
        <v>99</v>
      </c>
      <c r="I177" s="374">
        <v>99</v>
      </c>
      <c r="J177" s="374">
        <v>999</v>
      </c>
      <c r="K177" s="374">
        <v>99</v>
      </c>
      <c r="L177" s="374">
        <v>99</v>
      </c>
      <c r="M177" s="374">
        <v>99</v>
      </c>
      <c r="N177" s="374">
        <v>99</v>
      </c>
      <c r="O177" s="374">
        <v>99</v>
      </c>
      <c r="P177" s="374">
        <v>9999</v>
      </c>
      <c r="Q177" s="374">
        <v>113</v>
      </c>
      <c r="R177" s="374">
        <v>2779</v>
      </c>
      <c r="S177" s="374">
        <v>4.8290752069089589</v>
      </c>
      <c r="T177" s="374">
        <v>4.045340050377833</v>
      </c>
      <c r="U177" s="374">
        <v>8.0759625764663401</v>
      </c>
      <c r="V177" s="374">
        <v>0</v>
      </c>
      <c r="W177" s="374">
        <v>0</v>
      </c>
      <c r="X177" s="374">
        <v>3.9582583663188191</v>
      </c>
      <c r="Y177" s="374">
        <v>0</v>
      </c>
      <c r="Z177" s="374">
        <v>3.5923409340079662</v>
      </c>
      <c r="AA177" s="374">
        <v>1.5429336916587253</v>
      </c>
      <c r="AB177" s="374">
        <v>1.5805455389410854</v>
      </c>
      <c r="AC177" s="374">
        <v>44.441702805411857</v>
      </c>
      <c r="AD177" s="374">
        <v>26.572597787330476</v>
      </c>
      <c r="AE177" s="374">
        <v>52.434600206019589</v>
      </c>
      <c r="AF177" s="374">
        <v>15.853728107707228</v>
      </c>
      <c r="AG177" s="374">
        <v>15.993851341865501</v>
      </c>
      <c r="AH177" s="374">
        <v>0.25188916876574302</v>
      </c>
      <c r="AI177" s="374">
        <v>0</v>
      </c>
      <c r="AJ177" s="374"/>
      <c r="AK177" s="374"/>
    </row>
    <row r="178" spans="1:37" ht="15.6">
      <c r="A178" s="374">
        <v>5</v>
      </c>
      <c r="B178" s="374">
        <v>8</v>
      </c>
      <c r="C178" s="374">
        <v>2023</v>
      </c>
      <c r="D178" s="374">
        <v>99</v>
      </c>
      <c r="E178" s="374">
        <v>99</v>
      </c>
      <c r="F178" s="374">
        <v>99</v>
      </c>
      <c r="G178" s="374">
        <v>4</v>
      </c>
      <c r="H178" s="374">
        <v>99</v>
      </c>
      <c r="I178" s="374">
        <v>99</v>
      </c>
      <c r="J178" s="374">
        <v>999</v>
      </c>
      <c r="K178" s="374">
        <v>99</v>
      </c>
      <c r="L178" s="374">
        <v>99</v>
      </c>
      <c r="M178" s="374">
        <v>99</v>
      </c>
      <c r="N178" s="374">
        <v>99</v>
      </c>
      <c r="O178" s="374">
        <v>99</v>
      </c>
      <c r="P178" s="374">
        <v>9999</v>
      </c>
      <c r="Q178" s="374">
        <v>90</v>
      </c>
      <c r="R178" s="374">
        <v>2088</v>
      </c>
      <c r="S178" s="374">
        <v>5.1714559386973189</v>
      </c>
      <c r="T178" s="374">
        <v>4.0316091954023001</v>
      </c>
      <c r="U178" s="374">
        <v>9.2596264367815984</v>
      </c>
      <c r="V178" s="374">
        <v>0</v>
      </c>
      <c r="W178" s="374">
        <v>0</v>
      </c>
      <c r="X178" s="374">
        <v>2.9693486590038303</v>
      </c>
      <c r="Y178" s="374">
        <v>4.7892720306513425E-2</v>
      </c>
      <c r="Z178" s="374">
        <v>3.0725492140421946</v>
      </c>
      <c r="AA178" s="374">
        <v>1.2754344864730045</v>
      </c>
      <c r="AB178" s="374">
        <v>1.5161824718300869</v>
      </c>
      <c r="AC178" s="374">
        <v>38.537646944560862</v>
      </c>
      <c r="AD178" s="374">
        <v>25.072005733669297</v>
      </c>
      <c r="AE178" s="374">
        <v>49.450330235958248</v>
      </c>
      <c r="AF178" s="374">
        <v>11.91168920075304</v>
      </c>
      <c r="AG178" s="374">
        <v>13.778253504585461</v>
      </c>
      <c r="AH178" s="374">
        <v>0</v>
      </c>
      <c r="AI178" s="374">
        <v>5</v>
      </c>
      <c r="AJ178" s="374">
        <v>80.319999999999993</v>
      </c>
      <c r="AK178" s="374">
        <v>13.697433569673173</v>
      </c>
    </row>
    <row r="179" spans="1:37" ht="15.6">
      <c r="A179" s="374">
        <v>5</v>
      </c>
      <c r="B179" s="374">
        <v>9</v>
      </c>
      <c r="C179" s="374">
        <v>2022</v>
      </c>
      <c r="D179" s="374">
        <v>99</v>
      </c>
      <c r="E179" s="374">
        <v>99</v>
      </c>
      <c r="F179" s="374">
        <v>99</v>
      </c>
      <c r="G179" s="374">
        <v>1</v>
      </c>
      <c r="H179" s="374">
        <v>99</v>
      </c>
      <c r="I179" s="374">
        <v>99</v>
      </c>
      <c r="J179" s="374">
        <v>999</v>
      </c>
      <c r="K179" s="374">
        <v>99</v>
      </c>
      <c r="L179" s="374">
        <v>99</v>
      </c>
      <c r="M179" s="374">
        <v>99</v>
      </c>
      <c r="N179" s="374">
        <v>99</v>
      </c>
      <c r="O179" s="374">
        <v>99</v>
      </c>
      <c r="P179" s="374">
        <v>9999</v>
      </c>
      <c r="Q179" s="374">
        <v>191</v>
      </c>
      <c r="R179" s="374">
        <v>7372</v>
      </c>
      <c r="S179" s="374">
        <v>5.5702658708627242</v>
      </c>
      <c r="T179" s="374">
        <v>4.7639717851329362</v>
      </c>
      <c r="U179" s="374">
        <v>7.7945198046663027</v>
      </c>
      <c r="V179" s="374">
        <v>1.3564839934888764E-2</v>
      </c>
      <c r="W179" s="374">
        <v>2.7129679869777528E-2</v>
      </c>
      <c r="X179" s="374">
        <v>1.9804666304937597</v>
      </c>
      <c r="Y179" s="374">
        <v>5.4259359739555056E-2</v>
      </c>
      <c r="Z179" s="374">
        <v>3.1272804723087502</v>
      </c>
      <c r="AA179" s="374">
        <v>1.4992583751238053</v>
      </c>
      <c r="AB179" s="374">
        <v>1.7196050800475855</v>
      </c>
      <c r="AC179" s="374">
        <v>30.570899451446007</v>
      </c>
      <c r="AD179" s="374">
        <v>17.410731107499743</v>
      </c>
      <c r="AE179" s="374">
        <v>28.623934877319606</v>
      </c>
      <c r="AF179" s="374">
        <v>42.880409492787351</v>
      </c>
      <c r="AG179" s="374">
        <v>41.326731551013189</v>
      </c>
      <c r="AH179" s="374">
        <v>1.5192620727075423</v>
      </c>
      <c r="AI179" s="374">
        <v>20</v>
      </c>
      <c r="AJ179" s="374">
        <v>79.254999999999981</v>
      </c>
      <c r="AK179" s="374">
        <v>14.277864950119531</v>
      </c>
    </row>
    <row r="180" spans="1:37" ht="15.6">
      <c r="A180" s="374">
        <v>5</v>
      </c>
      <c r="B180" s="374">
        <v>10</v>
      </c>
      <c r="C180" s="374">
        <v>2022</v>
      </c>
      <c r="D180" s="374">
        <v>99</v>
      </c>
      <c r="E180" s="374">
        <v>99</v>
      </c>
      <c r="F180" s="374">
        <v>99</v>
      </c>
      <c r="G180" s="374">
        <v>2</v>
      </c>
      <c r="H180" s="374">
        <v>99</v>
      </c>
      <c r="I180" s="374">
        <v>99</v>
      </c>
      <c r="J180" s="374">
        <v>999</v>
      </c>
      <c r="K180" s="374">
        <v>99</v>
      </c>
      <c r="L180" s="374">
        <v>99</v>
      </c>
      <c r="M180" s="374">
        <v>99</v>
      </c>
      <c r="N180" s="374">
        <v>99</v>
      </c>
      <c r="O180" s="374">
        <v>99</v>
      </c>
      <c r="P180" s="374">
        <v>9999</v>
      </c>
      <c r="Q180" s="374">
        <v>205</v>
      </c>
      <c r="R180" s="374">
        <v>4964</v>
      </c>
      <c r="S180" s="374">
        <v>5.244560838033844</v>
      </c>
      <c r="T180" s="374">
        <v>4.5026188557614839</v>
      </c>
      <c r="U180" s="374">
        <v>7.9956385979049118</v>
      </c>
      <c r="V180" s="374">
        <v>2.0145044319097503E-2</v>
      </c>
      <c r="W180" s="374">
        <v>4.0290088638195005E-2</v>
      </c>
      <c r="X180" s="374">
        <v>2.3569701853344078</v>
      </c>
      <c r="Y180" s="374">
        <v>0.10072522159548752</v>
      </c>
      <c r="Z180" s="374">
        <v>3.1885082825069886</v>
      </c>
      <c r="AA180" s="374">
        <v>1.1812992838869352</v>
      </c>
      <c r="AB180" s="374">
        <v>1.2757395001074421</v>
      </c>
      <c r="AC180" s="374">
        <v>33.371553515209179</v>
      </c>
      <c r="AD180" s="374">
        <v>21.638033405516619</v>
      </c>
      <c r="AE180" s="374">
        <v>42.305360057050592</v>
      </c>
      <c r="AF180" s="374">
        <v>28.87389483480688</v>
      </c>
      <c r="AG180" s="374">
        <v>28.545739379194259</v>
      </c>
      <c r="AH180" s="374">
        <v>0.26188557614826752</v>
      </c>
      <c r="AI180" s="374">
        <v>301</v>
      </c>
      <c r="AJ180" s="374">
        <v>84.128903654485029</v>
      </c>
      <c r="AK180" s="374">
        <v>15.003452595544749</v>
      </c>
    </row>
    <row r="181" spans="1:37" ht="15.6">
      <c r="A181" s="374">
        <v>5</v>
      </c>
      <c r="B181" s="374">
        <v>11</v>
      </c>
      <c r="C181" s="374">
        <v>2022</v>
      </c>
      <c r="D181" s="374">
        <v>99</v>
      </c>
      <c r="E181" s="374">
        <v>99</v>
      </c>
      <c r="F181" s="374">
        <v>99</v>
      </c>
      <c r="G181" s="374">
        <v>3</v>
      </c>
      <c r="H181" s="374">
        <v>99</v>
      </c>
      <c r="I181" s="374">
        <v>99</v>
      </c>
      <c r="J181" s="374">
        <v>999</v>
      </c>
      <c r="K181" s="374">
        <v>99</v>
      </c>
      <c r="L181" s="374">
        <v>99</v>
      </c>
      <c r="M181" s="374">
        <v>99</v>
      </c>
      <c r="N181" s="374">
        <v>99</v>
      </c>
      <c r="O181" s="374">
        <v>99</v>
      </c>
      <c r="P181" s="374">
        <v>9999</v>
      </c>
      <c r="Q181" s="374">
        <v>110</v>
      </c>
      <c r="R181" s="374">
        <v>2822</v>
      </c>
      <c r="S181" s="374">
        <v>4.6924167257264333</v>
      </c>
      <c r="T181" s="374">
        <v>4.140680368532955</v>
      </c>
      <c r="U181" s="374">
        <v>8.4502657689581984</v>
      </c>
      <c r="V181" s="374">
        <v>0</v>
      </c>
      <c r="W181" s="374">
        <v>0</v>
      </c>
      <c r="X181" s="374">
        <v>4.1105598866052437</v>
      </c>
      <c r="Y181" s="374">
        <v>0</v>
      </c>
      <c r="Z181" s="374">
        <v>3.6280651793576304</v>
      </c>
      <c r="AA181" s="374">
        <v>1.5737276162604876</v>
      </c>
      <c r="AB181" s="374">
        <v>1.5119591645042627</v>
      </c>
      <c r="AC181" s="374">
        <v>26.485605637267472</v>
      </c>
      <c r="AD181" s="374">
        <v>28.498593963353713</v>
      </c>
      <c r="AE181" s="374">
        <v>55.432265939107559</v>
      </c>
      <c r="AF181" s="374">
        <v>16.41461144718474</v>
      </c>
      <c r="AG181" s="374">
        <v>17.150774834861963</v>
      </c>
      <c r="AH181" s="374">
        <v>0</v>
      </c>
      <c r="AI181" s="374">
        <v>0</v>
      </c>
      <c r="AJ181" s="374"/>
      <c r="AK181" s="374"/>
    </row>
    <row r="182" spans="1:37" ht="15.6">
      <c r="A182" s="374">
        <v>5</v>
      </c>
      <c r="B182" s="374">
        <v>12</v>
      </c>
      <c r="C182" s="374">
        <v>2022</v>
      </c>
      <c r="D182" s="374">
        <v>99</v>
      </c>
      <c r="E182" s="374">
        <v>99</v>
      </c>
      <c r="F182" s="374">
        <v>99</v>
      </c>
      <c r="G182" s="374">
        <v>4</v>
      </c>
      <c r="H182" s="374">
        <v>99</v>
      </c>
      <c r="I182" s="374">
        <v>99</v>
      </c>
      <c r="J182" s="374">
        <v>999</v>
      </c>
      <c r="K182" s="374">
        <v>99</v>
      </c>
      <c r="L182" s="374">
        <v>99</v>
      </c>
      <c r="M182" s="374">
        <v>99</v>
      </c>
      <c r="N182" s="374">
        <v>99</v>
      </c>
      <c r="O182" s="374">
        <v>99</v>
      </c>
      <c r="P182" s="374">
        <v>9999</v>
      </c>
      <c r="Q182" s="374">
        <v>81</v>
      </c>
      <c r="R182" s="374">
        <v>2034</v>
      </c>
      <c r="S182" s="374">
        <v>4.7084562438544735</v>
      </c>
      <c r="T182" s="374">
        <v>3.4233038348082601</v>
      </c>
      <c r="U182" s="374">
        <v>8.8707177974434597</v>
      </c>
      <c r="V182" s="374">
        <v>0</v>
      </c>
      <c r="W182" s="374">
        <v>0</v>
      </c>
      <c r="X182" s="374">
        <v>2.0648967551622426</v>
      </c>
      <c r="Y182" s="374">
        <v>4.916420845624387E-2</v>
      </c>
      <c r="Z182" s="374">
        <v>2.9053618549787714</v>
      </c>
      <c r="AA182" s="374">
        <v>1.4183990020129575</v>
      </c>
      <c r="AB182" s="374">
        <v>1.555991275260681</v>
      </c>
      <c r="AC182" s="374">
        <v>51.449968927567539</v>
      </c>
      <c r="AD182" s="374">
        <v>23.513421481852504</v>
      </c>
      <c r="AE182" s="374">
        <v>40.120082124804995</v>
      </c>
      <c r="AF182" s="374">
        <v>11.831084225221035</v>
      </c>
      <c r="AG182" s="374">
        <v>12.976754234930585</v>
      </c>
      <c r="AH182" s="374">
        <v>0</v>
      </c>
      <c r="AI182" s="374">
        <v>0</v>
      </c>
      <c r="AJ182" s="374"/>
      <c r="AK182" s="374"/>
    </row>
    <row r="183" spans="1:37" ht="15.6">
      <c r="A183" s="374">
        <v>5</v>
      </c>
      <c r="B183" s="374">
        <v>13</v>
      </c>
      <c r="C183" s="374">
        <v>2021</v>
      </c>
      <c r="D183" s="374">
        <v>99</v>
      </c>
      <c r="E183" s="374">
        <v>99</v>
      </c>
      <c r="F183" s="374">
        <v>99</v>
      </c>
      <c r="G183" s="374">
        <v>1</v>
      </c>
      <c r="H183" s="374">
        <v>99</v>
      </c>
      <c r="I183" s="374">
        <v>99</v>
      </c>
      <c r="J183" s="374">
        <v>999</v>
      </c>
      <c r="K183" s="374">
        <v>99</v>
      </c>
      <c r="L183" s="374">
        <v>99</v>
      </c>
      <c r="M183" s="374">
        <v>99</v>
      </c>
      <c r="N183" s="374">
        <v>99</v>
      </c>
      <c r="O183" s="374">
        <v>99</v>
      </c>
      <c r="P183" s="374">
        <v>9999</v>
      </c>
      <c r="Q183" s="374">
        <v>192</v>
      </c>
      <c r="R183" s="374">
        <v>7242.9</v>
      </c>
      <c r="S183" s="374">
        <v>5.2866531361747375</v>
      </c>
      <c r="T183" s="374">
        <v>4.6736804318712117</v>
      </c>
      <c r="U183" s="374">
        <v>7.6944704469204401</v>
      </c>
      <c r="V183" s="374">
        <v>2.7613248836791896E-2</v>
      </c>
      <c r="W183" s="374">
        <v>0</v>
      </c>
      <c r="X183" s="374">
        <v>2.5128056441480622</v>
      </c>
      <c r="Y183" s="374">
        <v>6.9033122091979746E-2</v>
      </c>
      <c r="Z183" s="374">
        <v>3.3256961354718553</v>
      </c>
      <c r="AA183" s="374">
        <v>1.581889643479353</v>
      </c>
      <c r="AB183" s="374">
        <v>2.0053574394114282</v>
      </c>
      <c r="AC183" s="374">
        <v>39.250098191578303</v>
      </c>
      <c r="AD183" s="374">
        <v>18.688725127051224</v>
      </c>
      <c r="AE183" s="374">
        <v>27.830848340382577</v>
      </c>
      <c r="AF183" s="374">
        <v>40.9645436601078</v>
      </c>
      <c r="AG183" s="374">
        <v>38.779613841044785</v>
      </c>
      <c r="AH183" s="374">
        <v>1.477308812768366</v>
      </c>
      <c r="AI183" s="374"/>
      <c r="AJ183" s="374"/>
      <c r="AK183" s="374"/>
    </row>
    <row r="184" spans="1:37" ht="15.6">
      <c r="A184" s="374">
        <v>5</v>
      </c>
      <c r="B184" s="374">
        <v>14</v>
      </c>
      <c r="C184" s="374">
        <v>2021</v>
      </c>
      <c r="D184" s="374">
        <v>99</v>
      </c>
      <c r="E184" s="374">
        <v>99</v>
      </c>
      <c r="F184" s="374">
        <v>99</v>
      </c>
      <c r="G184" s="374">
        <v>2</v>
      </c>
      <c r="H184" s="374">
        <v>99</v>
      </c>
      <c r="I184" s="374">
        <v>99</v>
      </c>
      <c r="J184" s="374">
        <v>999</v>
      </c>
      <c r="K184" s="374">
        <v>99</v>
      </c>
      <c r="L184" s="374">
        <v>99</v>
      </c>
      <c r="M184" s="374">
        <v>99</v>
      </c>
      <c r="N184" s="374">
        <v>99</v>
      </c>
      <c r="O184" s="374">
        <v>99</v>
      </c>
      <c r="P184" s="374">
        <v>9999</v>
      </c>
      <c r="Q184" s="374">
        <v>199</v>
      </c>
      <c r="R184" s="374">
        <v>4736</v>
      </c>
      <c r="S184" s="374">
        <v>5.1336570945945956</v>
      </c>
      <c r="T184" s="374">
        <v>4.4026604729729746</v>
      </c>
      <c r="U184" s="374">
        <v>8.1770692567567522</v>
      </c>
      <c r="V184" s="374">
        <v>0</v>
      </c>
      <c r="W184" s="374">
        <v>2.1114864864864871E-2</v>
      </c>
      <c r="X184" s="374">
        <v>2.1959459459459456</v>
      </c>
      <c r="Y184" s="374">
        <v>0</v>
      </c>
      <c r="Z184" s="374">
        <v>3.1541574452554633</v>
      </c>
      <c r="AA184" s="374">
        <v>1.1699354498177261</v>
      </c>
      <c r="AB184" s="374">
        <v>1.4318061794101431</v>
      </c>
      <c r="AC184" s="374">
        <v>48.375913207679758</v>
      </c>
      <c r="AD184" s="374">
        <v>23.836739667973969</v>
      </c>
      <c r="AE184" s="374">
        <v>41.585291379800779</v>
      </c>
      <c r="AF184" s="374">
        <v>26.78596677770928</v>
      </c>
      <c r="AG184" s="374">
        <v>26.947695101775967</v>
      </c>
      <c r="AH184" s="374">
        <v>0.25337837837837845</v>
      </c>
      <c r="AI184" s="374"/>
      <c r="AJ184" s="374"/>
      <c r="AK184" s="374"/>
    </row>
    <row r="185" spans="1:37" ht="15.6">
      <c r="A185" s="374">
        <v>5</v>
      </c>
      <c r="B185" s="374">
        <v>15</v>
      </c>
      <c r="C185" s="374">
        <v>2021</v>
      </c>
      <c r="D185" s="374">
        <v>99</v>
      </c>
      <c r="E185" s="374">
        <v>99</v>
      </c>
      <c r="F185" s="374">
        <v>99</v>
      </c>
      <c r="G185" s="374">
        <v>3</v>
      </c>
      <c r="H185" s="374">
        <v>99</v>
      </c>
      <c r="I185" s="374">
        <v>99</v>
      </c>
      <c r="J185" s="374">
        <v>999</v>
      </c>
      <c r="K185" s="374">
        <v>99</v>
      </c>
      <c r="L185" s="374">
        <v>99</v>
      </c>
      <c r="M185" s="374">
        <v>99</v>
      </c>
      <c r="N185" s="374">
        <v>99</v>
      </c>
      <c r="O185" s="374">
        <v>99</v>
      </c>
      <c r="P185" s="374">
        <v>9999</v>
      </c>
      <c r="Q185" s="374">
        <v>109</v>
      </c>
      <c r="R185" s="374">
        <v>3410</v>
      </c>
      <c r="S185" s="374">
        <v>4.7680351906158362</v>
      </c>
      <c r="T185" s="374">
        <v>4.1422287390029302</v>
      </c>
      <c r="U185" s="374">
        <v>8.2176598240469119</v>
      </c>
      <c r="V185" s="374">
        <v>0</v>
      </c>
      <c r="W185" s="374">
        <v>2.932551319648094E-2</v>
      </c>
      <c r="X185" s="374">
        <v>3.8416422287390048</v>
      </c>
      <c r="Y185" s="374">
        <v>5.865102639296188E-2</v>
      </c>
      <c r="Z185" s="374">
        <v>3.674051848697828</v>
      </c>
      <c r="AA185" s="374">
        <v>1.5559474238734401</v>
      </c>
      <c r="AB185" s="374">
        <v>1.5668878564583328</v>
      </c>
      <c r="AC185" s="374">
        <v>39.09459807050898</v>
      </c>
      <c r="AD185" s="374">
        <v>25.348125609300155</v>
      </c>
      <c r="AE185" s="374">
        <v>52.642925021646995</v>
      </c>
      <c r="AF185" s="374">
        <v>19.286348545605712</v>
      </c>
      <c r="AG185" s="374">
        <v>19.499110188730437</v>
      </c>
      <c r="AH185" s="374">
        <v>0</v>
      </c>
      <c r="AI185" s="374"/>
      <c r="AJ185" s="374"/>
      <c r="AK185" s="374"/>
    </row>
    <row r="186" spans="1:37" ht="15.6">
      <c r="A186" s="374">
        <v>5</v>
      </c>
      <c r="B186" s="374">
        <v>16</v>
      </c>
      <c r="C186" s="374">
        <v>2021</v>
      </c>
      <c r="D186" s="374">
        <v>99</v>
      </c>
      <c r="E186" s="374">
        <v>99</v>
      </c>
      <c r="F186" s="374">
        <v>99</v>
      </c>
      <c r="G186" s="374">
        <v>4</v>
      </c>
      <c r="H186" s="374">
        <v>99</v>
      </c>
      <c r="I186" s="374">
        <v>99</v>
      </c>
      <c r="J186" s="374">
        <v>999</v>
      </c>
      <c r="K186" s="374">
        <v>99</v>
      </c>
      <c r="L186" s="374">
        <v>99</v>
      </c>
      <c r="M186" s="374">
        <v>99</v>
      </c>
      <c r="N186" s="374">
        <v>99</v>
      </c>
      <c r="O186" s="374">
        <v>99</v>
      </c>
      <c r="P186" s="374">
        <v>9999</v>
      </c>
      <c r="Q186" s="374">
        <v>80</v>
      </c>
      <c r="R186" s="374">
        <v>2292</v>
      </c>
      <c r="S186" s="374">
        <v>5.1470331588132643</v>
      </c>
      <c r="T186" s="374">
        <v>3.6125654450261777</v>
      </c>
      <c r="U186" s="374">
        <v>9.263154450261764</v>
      </c>
      <c r="V186" s="374">
        <v>0</v>
      </c>
      <c r="W186" s="374">
        <v>4.3630017452006994E-2</v>
      </c>
      <c r="X186" s="374">
        <v>3.9267015706806272</v>
      </c>
      <c r="Y186" s="374">
        <v>0.21815008726003496</v>
      </c>
      <c r="Z186" s="374">
        <v>3.2422502509726923</v>
      </c>
      <c r="AA186" s="374">
        <v>1.3686609909506671</v>
      </c>
      <c r="AB186" s="374">
        <v>1.6718016161084139</v>
      </c>
      <c r="AC186" s="374">
        <v>33.283143688514642</v>
      </c>
      <c r="AD186" s="374">
        <v>34.705373429852678</v>
      </c>
      <c r="AE186" s="374">
        <v>51.875695725848203</v>
      </c>
      <c r="AF186" s="374">
        <v>12.963141016577209</v>
      </c>
      <c r="AG186" s="374">
        <v>14.773580868448819</v>
      </c>
      <c r="AH186" s="374">
        <v>0</v>
      </c>
    </row>
    <row r="187" spans="1:37" ht="15.6">
      <c r="A187" s="374">
        <v>5</v>
      </c>
      <c r="B187" s="374">
        <v>17</v>
      </c>
      <c r="C187" s="374">
        <v>2020</v>
      </c>
      <c r="D187" s="374">
        <v>99</v>
      </c>
      <c r="E187" s="374">
        <v>99</v>
      </c>
      <c r="F187" s="374">
        <v>99</v>
      </c>
      <c r="G187" s="374">
        <v>1</v>
      </c>
      <c r="H187" s="374">
        <v>99</v>
      </c>
      <c r="I187" s="374">
        <v>99</v>
      </c>
      <c r="J187" s="374">
        <v>999</v>
      </c>
      <c r="K187" s="374">
        <v>99</v>
      </c>
      <c r="L187" s="374">
        <v>99</v>
      </c>
      <c r="M187" s="374">
        <v>99</v>
      </c>
      <c r="N187" s="374">
        <v>99</v>
      </c>
      <c r="O187" s="374">
        <v>99</v>
      </c>
      <c r="P187" s="374">
        <v>9999</v>
      </c>
      <c r="Q187" s="374">
        <v>202</v>
      </c>
      <c r="R187" s="374">
        <v>7310</v>
      </c>
      <c r="S187" s="374">
        <v>5.3976744186046499</v>
      </c>
      <c r="T187" s="374">
        <v>5.1091655266757883</v>
      </c>
      <c r="U187" s="374">
        <v>7.5476169630643186</v>
      </c>
      <c r="V187" s="374">
        <v>1.3679890560875509E-2</v>
      </c>
      <c r="W187" s="374">
        <v>5.4719562243502037E-2</v>
      </c>
      <c r="X187" s="374">
        <v>2.1340629274965797</v>
      </c>
      <c r="Y187" s="374">
        <v>8.2079343365253049E-2</v>
      </c>
      <c r="Z187" s="374">
        <v>3.1365123766454439</v>
      </c>
      <c r="AA187" s="374">
        <v>1.5346860752405083</v>
      </c>
      <c r="AB187" s="374">
        <v>1.9410916129218381</v>
      </c>
      <c r="AC187" s="374">
        <v>36.358591471328367</v>
      </c>
      <c r="AD187" s="374">
        <v>1.263317781814016</v>
      </c>
      <c r="AE187" s="374">
        <v>13.958586677765435</v>
      </c>
      <c r="AF187" s="374">
        <v>40.833426432800806</v>
      </c>
      <c r="AG187" s="374">
        <v>39.353567607966006</v>
      </c>
      <c r="AH187" s="374">
        <v>1.3816689466484264</v>
      </c>
    </row>
    <row r="188" spans="1:37" ht="15.6">
      <c r="A188" s="374">
        <v>5</v>
      </c>
      <c r="B188" s="374">
        <v>18</v>
      </c>
      <c r="C188" s="374">
        <v>2020</v>
      </c>
      <c r="D188" s="374">
        <v>99</v>
      </c>
      <c r="E188" s="374">
        <v>99</v>
      </c>
      <c r="F188" s="374">
        <v>99</v>
      </c>
      <c r="G188" s="374">
        <v>2</v>
      </c>
      <c r="H188" s="374">
        <v>99</v>
      </c>
      <c r="I188" s="374">
        <v>99</v>
      </c>
      <c r="J188" s="374">
        <v>999</v>
      </c>
      <c r="K188" s="374">
        <v>99</v>
      </c>
      <c r="L188" s="374">
        <v>99</v>
      </c>
      <c r="M188" s="374">
        <v>99</v>
      </c>
      <c r="N188" s="374">
        <v>99</v>
      </c>
      <c r="O188" s="374">
        <v>99</v>
      </c>
      <c r="P188" s="374">
        <v>9999</v>
      </c>
      <c r="Q188" s="374">
        <v>189</v>
      </c>
      <c r="R188" s="374">
        <v>4916</v>
      </c>
      <c r="S188" s="374">
        <v>5.0667209113100089</v>
      </c>
      <c r="T188" s="374">
        <v>4.3065500406834838</v>
      </c>
      <c r="U188" s="374">
        <v>7.6204617575264288</v>
      </c>
      <c r="V188" s="374">
        <v>0</v>
      </c>
      <c r="W188" s="374">
        <v>0</v>
      </c>
      <c r="X188" s="374">
        <v>2.1155410903173313</v>
      </c>
      <c r="Y188" s="374">
        <v>4.0683482506102514E-2</v>
      </c>
      <c r="Z188" s="374">
        <v>3.0879231295202914</v>
      </c>
      <c r="AA188" s="374">
        <v>1.3394644756725564</v>
      </c>
      <c r="AB188" s="374">
        <v>1.5659510928510436</v>
      </c>
      <c r="AC188" s="374">
        <v>22.348418100901032</v>
      </c>
      <c r="AD188" s="374">
        <v>15.279702370009504</v>
      </c>
      <c r="AE188" s="374">
        <v>42.597657263883058</v>
      </c>
      <c r="AF188" s="374">
        <v>27.460618925259745</v>
      </c>
      <c r="AG188" s="374">
        <v>26.72083608360203</v>
      </c>
      <c r="AH188" s="374">
        <v>0.24410089503661503</v>
      </c>
    </row>
    <row r="189" spans="1:37" ht="15.6">
      <c r="A189" s="374">
        <v>5</v>
      </c>
      <c r="B189" s="374">
        <v>19</v>
      </c>
      <c r="C189" s="374">
        <v>2020</v>
      </c>
      <c r="D189" s="374">
        <v>99</v>
      </c>
      <c r="E189" s="374">
        <v>99</v>
      </c>
      <c r="F189" s="374">
        <v>99</v>
      </c>
      <c r="G189" s="374">
        <v>3</v>
      </c>
      <c r="H189" s="374">
        <v>99</v>
      </c>
      <c r="I189" s="374">
        <v>99</v>
      </c>
      <c r="J189" s="374">
        <v>999</v>
      </c>
      <c r="K189" s="374">
        <v>99</v>
      </c>
      <c r="L189" s="374">
        <v>99</v>
      </c>
      <c r="M189" s="374">
        <v>99</v>
      </c>
      <c r="N189" s="374">
        <v>99</v>
      </c>
      <c r="O189" s="374">
        <v>99</v>
      </c>
      <c r="P189" s="374">
        <v>9999</v>
      </c>
      <c r="Q189" s="374">
        <v>99</v>
      </c>
      <c r="R189" s="374">
        <v>3391</v>
      </c>
      <c r="S189" s="374">
        <v>4.8257151282807431</v>
      </c>
      <c r="T189" s="374">
        <v>4.0011795930404004</v>
      </c>
      <c r="U189" s="374">
        <v>7.6235328811559917</v>
      </c>
      <c r="V189" s="374">
        <v>0</v>
      </c>
      <c r="W189" s="374">
        <v>0</v>
      </c>
      <c r="X189" s="374">
        <v>1.7398997345915661</v>
      </c>
      <c r="Y189" s="374">
        <v>5.8979652020053099E-2</v>
      </c>
      <c r="Z189" s="374">
        <v>3.1863695381118862</v>
      </c>
      <c r="AA189" s="374">
        <v>1.4656187194664452</v>
      </c>
      <c r="AB189" s="374">
        <v>1.5390326291815872</v>
      </c>
      <c r="AC189" s="374">
        <v>28.175888292317072</v>
      </c>
      <c r="AD189" s="374">
        <v>22.357855012575349</v>
      </c>
      <c r="AE189" s="374">
        <v>42.786739828079646</v>
      </c>
      <c r="AF189" s="374">
        <v>18.942017651659032</v>
      </c>
      <c r="AG189" s="374">
        <v>18.439152167335386</v>
      </c>
      <c r="AH189" s="374">
        <v>8.846947803007961E-2</v>
      </c>
    </row>
    <row r="190" spans="1:37" ht="15.6">
      <c r="A190" s="374">
        <v>5</v>
      </c>
      <c r="B190" s="374">
        <v>20</v>
      </c>
      <c r="C190" s="374">
        <v>2020</v>
      </c>
      <c r="D190" s="374">
        <v>99</v>
      </c>
      <c r="E190" s="374">
        <v>99</v>
      </c>
      <c r="F190" s="374">
        <v>99</v>
      </c>
      <c r="G190" s="374">
        <v>4</v>
      </c>
      <c r="H190" s="374">
        <v>99</v>
      </c>
      <c r="I190" s="374">
        <v>99</v>
      </c>
      <c r="J190" s="374">
        <v>999</v>
      </c>
      <c r="K190" s="374">
        <v>99</v>
      </c>
      <c r="L190" s="374">
        <v>99</v>
      </c>
      <c r="M190" s="374">
        <v>99</v>
      </c>
      <c r="N190" s="374">
        <v>99</v>
      </c>
      <c r="O190" s="374">
        <v>99</v>
      </c>
      <c r="P190" s="374">
        <v>9999</v>
      </c>
      <c r="Q190" s="374">
        <v>86</v>
      </c>
      <c r="R190" s="374">
        <v>2285</v>
      </c>
      <c r="S190" s="374">
        <v>5.2249452954048161</v>
      </c>
      <c r="T190" s="374">
        <v>3.8525164113785553</v>
      </c>
      <c r="U190" s="374">
        <v>9.501859956236304</v>
      </c>
      <c r="V190" s="374">
        <v>0</v>
      </c>
      <c r="W190" s="374">
        <v>4.3763676148796497E-2</v>
      </c>
      <c r="X190" s="374">
        <v>3.4573304157549223</v>
      </c>
      <c r="Y190" s="374">
        <v>0.17505470459518599</v>
      </c>
      <c r="Z190" s="374">
        <v>3.0928257348806323</v>
      </c>
      <c r="AA190" s="374">
        <v>1.4872732334604883</v>
      </c>
      <c r="AB190" s="374">
        <v>1.6458020373090907</v>
      </c>
      <c r="AC190" s="374">
        <v>42.22540886171911</v>
      </c>
      <c r="AD190" s="374">
        <v>36.862222844332329</v>
      </c>
      <c r="AE190" s="374">
        <v>47.340374864550242</v>
      </c>
      <c r="AF190" s="374">
        <v>12.763936990280421</v>
      </c>
      <c r="AG190" s="374">
        <v>15.486444141096564</v>
      </c>
      <c r="AH190" s="374">
        <v>0</v>
      </c>
    </row>
    <row r="191" spans="1:37" ht="15.6">
      <c r="A191" s="374">
        <v>5</v>
      </c>
      <c r="B191" s="374">
        <v>21</v>
      </c>
      <c r="C191" s="374">
        <v>2019</v>
      </c>
      <c r="D191" s="374">
        <v>99</v>
      </c>
      <c r="E191" s="374">
        <v>99</v>
      </c>
      <c r="F191" s="374">
        <v>99</v>
      </c>
      <c r="G191" s="374">
        <v>1</v>
      </c>
      <c r="H191" s="374">
        <v>99</v>
      </c>
      <c r="I191" s="374">
        <v>99</v>
      </c>
      <c r="J191" s="374">
        <v>999</v>
      </c>
      <c r="K191" s="374">
        <v>99</v>
      </c>
      <c r="L191" s="374">
        <v>99</v>
      </c>
      <c r="M191" s="374">
        <v>99</v>
      </c>
      <c r="N191" s="374">
        <v>99</v>
      </c>
      <c r="O191" s="374">
        <v>99</v>
      </c>
      <c r="P191" s="374">
        <v>9999</v>
      </c>
      <c r="Q191" s="374">
        <v>180</v>
      </c>
      <c r="R191" s="374">
        <v>7308</v>
      </c>
      <c r="S191" s="374">
        <v>5.2917350848385318</v>
      </c>
      <c r="T191" s="374">
        <v>4.7486316365626706</v>
      </c>
      <c r="U191" s="374">
        <v>7.6737876299945409</v>
      </c>
      <c r="V191" s="374">
        <v>1.3683634373289543E-2</v>
      </c>
      <c r="W191" s="374">
        <v>1.3683634373289543E-2</v>
      </c>
      <c r="X191" s="374">
        <v>2.6819923371647505</v>
      </c>
      <c r="Y191" s="374">
        <v>0.16420361247947457</v>
      </c>
      <c r="Z191" s="374">
        <v>3.3271756333949409</v>
      </c>
      <c r="AA191" s="374">
        <v>1.4930976385261781</v>
      </c>
      <c r="AB191" s="374">
        <v>1.6932702817042529</v>
      </c>
      <c r="AC191" s="374">
        <v>37.97171380161749</v>
      </c>
      <c r="AD191" s="374">
        <v>18.524367725843874</v>
      </c>
      <c r="AE191" s="374">
        <v>26.817814429061112</v>
      </c>
      <c r="AF191" s="374">
        <v>39.919156606762442</v>
      </c>
      <c r="AG191" s="374">
        <v>38.432937826612097</v>
      </c>
      <c r="AH191" s="374">
        <v>1.4504652435686918</v>
      </c>
    </row>
    <row r="192" spans="1:37" ht="15.6">
      <c r="A192" s="374">
        <v>5</v>
      </c>
      <c r="B192" s="374">
        <v>22</v>
      </c>
      <c r="C192" s="374">
        <v>2019</v>
      </c>
      <c r="D192" s="374">
        <v>99</v>
      </c>
      <c r="E192" s="374">
        <v>99</v>
      </c>
      <c r="F192" s="374">
        <v>99</v>
      </c>
      <c r="G192" s="374">
        <v>2</v>
      </c>
      <c r="H192" s="374">
        <v>99</v>
      </c>
      <c r="I192" s="374">
        <v>99</v>
      </c>
      <c r="J192" s="374">
        <v>999</v>
      </c>
      <c r="K192" s="374">
        <v>99</v>
      </c>
      <c r="L192" s="374">
        <v>99</v>
      </c>
      <c r="M192" s="374">
        <v>99</v>
      </c>
      <c r="N192" s="374">
        <v>99</v>
      </c>
      <c r="O192" s="374">
        <v>99</v>
      </c>
      <c r="P192" s="374">
        <v>9999</v>
      </c>
      <c r="Q192" s="374">
        <v>209</v>
      </c>
      <c r="R192" s="374">
        <v>5248</v>
      </c>
      <c r="S192" s="374">
        <v>4.7741996951219514</v>
      </c>
      <c r="T192" s="374">
        <v>4.1345274390243905</v>
      </c>
      <c r="U192" s="374">
        <v>7.6083346036585375</v>
      </c>
      <c r="V192" s="374">
        <v>1.9054878048780487E-2</v>
      </c>
      <c r="W192" s="374">
        <v>0</v>
      </c>
      <c r="X192" s="374">
        <v>1.8673780487804876</v>
      </c>
      <c r="Y192" s="374">
        <v>0.1524390243902439</v>
      </c>
      <c r="Z192" s="374">
        <v>3.2094364260881374</v>
      </c>
      <c r="AA192" s="374">
        <v>1.324705633338934</v>
      </c>
      <c r="AB192" s="374">
        <v>1.6077309195300531</v>
      </c>
      <c r="AC192" s="374">
        <v>34.514407930098791</v>
      </c>
      <c r="AD192" s="374">
        <v>24.422448476949594</v>
      </c>
      <c r="AE192" s="374">
        <v>45.713513947206145</v>
      </c>
      <c r="AF192" s="374">
        <v>28.666630250723767</v>
      </c>
      <c r="AG192" s="374">
        <v>27.363944378916127</v>
      </c>
      <c r="AH192" s="374">
        <v>0.64786585365853644</v>
      </c>
    </row>
    <row r="193" spans="1:34" ht="15.6">
      <c r="A193" s="374">
        <v>5</v>
      </c>
      <c r="B193" s="374">
        <v>23</v>
      </c>
      <c r="C193" s="374">
        <v>2019</v>
      </c>
      <c r="D193" s="374">
        <v>99</v>
      </c>
      <c r="E193" s="374">
        <v>99</v>
      </c>
      <c r="F193" s="374">
        <v>99</v>
      </c>
      <c r="G193" s="374">
        <v>3</v>
      </c>
      <c r="H193" s="374">
        <v>99</v>
      </c>
      <c r="I193" s="374">
        <v>99</v>
      </c>
      <c r="J193" s="374">
        <v>999</v>
      </c>
      <c r="K193" s="374">
        <v>99</v>
      </c>
      <c r="L193" s="374">
        <v>99</v>
      </c>
      <c r="M193" s="374">
        <v>99</v>
      </c>
      <c r="N193" s="374">
        <v>99</v>
      </c>
      <c r="O193" s="374">
        <v>99</v>
      </c>
      <c r="P193" s="374">
        <v>9999</v>
      </c>
      <c r="Q193" s="374">
        <v>95</v>
      </c>
      <c r="R193" s="374">
        <v>3365</v>
      </c>
      <c r="S193" s="374">
        <v>4.973848439821694</v>
      </c>
      <c r="T193" s="374">
        <v>3.992570579494799</v>
      </c>
      <c r="U193" s="374">
        <v>7.9577295690936092</v>
      </c>
      <c r="V193" s="374">
        <v>2.9717682020802379E-2</v>
      </c>
      <c r="W193" s="374">
        <v>0</v>
      </c>
      <c r="X193" s="374">
        <v>3.8930163447251114</v>
      </c>
      <c r="Y193" s="374">
        <v>0.11887072808320952</v>
      </c>
      <c r="Z193" s="374">
        <v>3.7723146891648094</v>
      </c>
      <c r="AA193" s="374">
        <v>1.4629346905035925</v>
      </c>
      <c r="AB193" s="374">
        <v>1.6276597174672249</v>
      </c>
      <c r="AC193" s="374">
        <v>38.860636531846502</v>
      </c>
      <c r="AD193" s="374">
        <v>26.224953304058552</v>
      </c>
      <c r="AE193" s="374">
        <v>40.565422160410847</v>
      </c>
      <c r="AF193" s="374">
        <v>18.380947178674827</v>
      </c>
      <c r="AG193" s="374">
        <v>18.351413180445995</v>
      </c>
      <c r="AH193" s="374">
        <v>0</v>
      </c>
    </row>
    <row r="194" spans="1:34" ht="15.6">
      <c r="A194" s="374">
        <v>5</v>
      </c>
      <c r="B194" s="374">
        <v>24</v>
      </c>
      <c r="C194" s="374">
        <v>2019</v>
      </c>
      <c r="D194" s="374">
        <v>99</v>
      </c>
      <c r="E194" s="374">
        <v>99</v>
      </c>
      <c r="F194" s="374">
        <v>99</v>
      </c>
      <c r="G194" s="374">
        <v>4</v>
      </c>
      <c r="H194" s="374">
        <v>99</v>
      </c>
      <c r="I194" s="374">
        <v>99</v>
      </c>
      <c r="J194" s="374">
        <v>999</v>
      </c>
      <c r="K194" s="374">
        <v>99</v>
      </c>
      <c r="L194" s="374">
        <v>99</v>
      </c>
      <c r="M194" s="374">
        <v>99</v>
      </c>
      <c r="N194" s="374">
        <v>99</v>
      </c>
      <c r="O194" s="374">
        <v>99</v>
      </c>
      <c r="P194" s="374">
        <v>9999</v>
      </c>
      <c r="Q194" s="374">
        <v>90</v>
      </c>
      <c r="R194" s="374">
        <v>2386</v>
      </c>
      <c r="S194" s="374">
        <v>5.2493713327745191</v>
      </c>
      <c r="T194" s="374">
        <v>4.0871751886001668</v>
      </c>
      <c r="U194" s="374">
        <v>9.6941617770327113</v>
      </c>
      <c r="V194" s="374">
        <v>0</v>
      </c>
      <c r="W194" s="374">
        <v>8.3822296730930432E-2</v>
      </c>
      <c r="X194" s="374">
        <v>2.9337803855825655</v>
      </c>
      <c r="Y194" s="374">
        <v>8.3822296730930432E-2</v>
      </c>
      <c r="Z194" s="374">
        <v>3.0129900917843551</v>
      </c>
      <c r="AA194" s="374">
        <v>1.3039086345131981</v>
      </c>
      <c r="AB194" s="374">
        <v>1.6854323271521581</v>
      </c>
      <c r="AC194" s="374">
        <v>52.77793489160949</v>
      </c>
      <c r="AD194" s="374">
        <v>34.092870911613886</v>
      </c>
      <c r="AE194" s="374">
        <v>39.135970737009593</v>
      </c>
      <c r="AF194" s="374">
        <v>13.033265963838968</v>
      </c>
      <c r="AG194" s="374">
        <v>15.851704614025795</v>
      </c>
      <c r="AH194" s="374">
        <v>0</v>
      </c>
    </row>
    <row r="195" spans="1:34" ht="15.6">
      <c r="A195" s="374">
        <v>5</v>
      </c>
      <c r="B195" s="374">
        <v>25</v>
      </c>
      <c r="C195" s="374">
        <v>2018</v>
      </c>
      <c r="D195" s="374">
        <v>99</v>
      </c>
      <c r="E195" s="374">
        <v>99</v>
      </c>
      <c r="F195" s="374">
        <v>99</v>
      </c>
      <c r="G195" s="374">
        <v>1</v>
      </c>
      <c r="H195" s="374">
        <v>99</v>
      </c>
      <c r="I195" s="374">
        <v>99</v>
      </c>
      <c r="J195" s="374">
        <v>999</v>
      </c>
      <c r="K195" s="374">
        <v>99</v>
      </c>
      <c r="L195" s="374">
        <v>99</v>
      </c>
      <c r="M195" s="374">
        <v>99</v>
      </c>
      <c r="N195" s="374">
        <v>99</v>
      </c>
      <c r="O195" s="374">
        <v>99</v>
      </c>
      <c r="P195" s="374">
        <v>9999</v>
      </c>
      <c r="Q195" s="374">
        <v>201</v>
      </c>
      <c r="R195" s="374">
        <v>7863</v>
      </c>
      <c r="S195" s="374">
        <v>5.5401246343634751</v>
      </c>
      <c r="T195" s="374">
        <v>4.5013353681800847</v>
      </c>
      <c r="U195" s="374">
        <v>7.5588617575989057</v>
      </c>
      <c r="V195" s="374">
        <v>6.3588960956377991E-2</v>
      </c>
      <c r="W195" s="374">
        <v>3.8153376573826787E-2</v>
      </c>
      <c r="X195" s="374">
        <v>2.8360676586544575</v>
      </c>
      <c r="Y195" s="374">
        <v>0.17804909067785829</v>
      </c>
      <c r="Z195" s="374">
        <v>3.3115674908088182</v>
      </c>
      <c r="AA195" s="374">
        <v>1.4632333537829276</v>
      </c>
      <c r="AB195" s="374">
        <v>1.4925196489611723</v>
      </c>
      <c r="AC195" s="374">
        <v>29.946373205723688</v>
      </c>
      <c r="AD195" s="374">
        <v>15.025477637988388</v>
      </c>
      <c r="AE195" s="374">
        <v>19.845215985439019</v>
      </c>
      <c r="AF195" s="374">
        <v>41.669316375198726</v>
      </c>
      <c r="AG195" s="374">
        <v>40.319784622247809</v>
      </c>
      <c r="AH195" s="374">
        <v>1.5134172707617952</v>
      </c>
    </row>
    <row r="196" spans="1:34" ht="15.6">
      <c r="A196" s="374">
        <v>5</v>
      </c>
      <c r="B196" s="374">
        <v>26</v>
      </c>
      <c r="C196" s="374">
        <v>2018</v>
      </c>
      <c r="D196" s="374">
        <v>99</v>
      </c>
      <c r="E196" s="374">
        <v>99</v>
      </c>
      <c r="F196" s="374">
        <v>99</v>
      </c>
      <c r="G196" s="374">
        <v>2</v>
      </c>
      <c r="H196" s="374">
        <v>99</v>
      </c>
      <c r="I196" s="374">
        <v>99</v>
      </c>
      <c r="J196" s="374">
        <v>999</v>
      </c>
      <c r="K196" s="374">
        <v>99</v>
      </c>
      <c r="L196" s="374">
        <v>99</v>
      </c>
      <c r="M196" s="374">
        <v>99</v>
      </c>
      <c r="N196" s="374">
        <v>99</v>
      </c>
      <c r="O196" s="374">
        <v>99</v>
      </c>
      <c r="P196" s="374">
        <v>9999</v>
      </c>
      <c r="Q196" s="374">
        <v>219</v>
      </c>
      <c r="R196" s="374">
        <v>5077</v>
      </c>
      <c r="S196" s="374">
        <v>5.0813472523143588</v>
      </c>
      <c r="T196" s="374">
        <v>4.1162103604490845</v>
      </c>
      <c r="U196" s="374">
        <v>7.5383691156194574</v>
      </c>
      <c r="V196" s="374">
        <v>0</v>
      </c>
      <c r="W196" s="374">
        <v>1.9696671262556625E-2</v>
      </c>
      <c r="X196" s="374">
        <v>1.9893637975182192</v>
      </c>
      <c r="Y196" s="374">
        <v>7.8786685050226499E-2</v>
      </c>
      <c r="Z196" s="374">
        <v>3.2130355949086131</v>
      </c>
      <c r="AA196" s="374">
        <v>1.2952393540199905</v>
      </c>
      <c r="AB196" s="374">
        <v>1.5171163081073245</v>
      </c>
      <c r="AC196" s="374">
        <v>22.98841888149968</v>
      </c>
      <c r="AD196" s="374">
        <v>20.388900705311727</v>
      </c>
      <c r="AE196" s="374">
        <v>49.887531619265609</v>
      </c>
      <c r="AF196" s="374">
        <v>26.905140434552191</v>
      </c>
      <c r="AG196" s="374">
        <v>25.963192145110487</v>
      </c>
      <c r="AH196" s="374">
        <v>0.47272011030135919</v>
      </c>
    </row>
    <row r="197" spans="1:34" ht="15.6">
      <c r="A197" s="374">
        <v>5</v>
      </c>
      <c r="B197" s="374">
        <v>27</v>
      </c>
      <c r="C197" s="374">
        <v>2018</v>
      </c>
      <c r="D197" s="374">
        <v>99</v>
      </c>
      <c r="E197" s="374">
        <v>99</v>
      </c>
      <c r="F197" s="374">
        <v>99</v>
      </c>
      <c r="G197" s="374">
        <v>3</v>
      </c>
      <c r="H197" s="374">
        <v>99</v>
      </c>
      <c r="I197" s="374">
        <v>99</v>
      </c>
      <c r="J197" s="374">
        <v>999</v>
      </c>
      <c r="K197" s="374">
        <v>99</v>
      </c>
      <c r="L197" s="374">
        <v>99</v>
      </c>
      <c r="M197" s="374">
        <v>99</v>
      </c>
      <c r="N197" s="374">
        <v>99</v>
      </c>
      <c r="O197" s="374">
        <v>99</v>
      </c>
      <c r="P197" s="374">
        <v>9999</v>
      </c>
      <c r="Q197" s="374">
        <v>81</v>
      </c>
      <c r="R197" s="374">
        <v>3336</v>
      </c>
      <c r="S197" s="374">
        <v>4.8555155875299763</v>
      </c>
      <c r="T197" s="374">
        <v>3.8890887290167857</v>
      </c>
      <c r="U197" s="374">
        <v>7.5088159472421996</v>
      </c>
      <c r="V197" s="374">
        <v>5.9952038369304551E-2</v>
      </c>
      <c r="W197" s="374">
        <v>0</v>
      </c>
      <c r="X197" s="374">
        <v>2.1882494004796174</v>
      </c>
      <c r="Y197" s="374">
        <v>0.1199040767386091</v>
      </c>
      <c r="Z197" s="374">
        <v>3.3539004827423029</v>
      </c>
      <c r="AA197" s="374">
        <v>1.6445497617347364</v>
      </c>
      <c r="AB197" s="374">
        <v>1.5936928698310038</v>
      </c>
      <c r="AC197" s="374">
        <v>28.01703840796872</v>
      </c>
      <c r="AD197" s="374">
        <v>13.628080983168935</v>
      </c>
      <c r="AE197" s="374">
        <v>35.576089330187827</v>
      </c>
      <c r="AF197" s="374">
        <v>17.678855325914149</v>
      </c>
      <c r="AG197" s="374">
        <v>16.993037913886848</v>
      </c>
      <c r="AH197" s="374">
        <v>2.9976019184652276E-2</v>
      </c>
    </row>
    <row r="198" spans="1:34" ht="15.6">
      <c r="A198" s="374">
        <v>5</v>
      </c>
      <c r="B198" s="374">
        <v>28</v>
      </c>
      <c r="C198" s="374">
        <v>2018</v>
      </c>
      <c r="D198" s="374">
        <v>99</v>
      </c>
      <c r="E198" s="374">
        <v>99</v>
      </c>
      <c r="F198" s="374">
        <v>99</v>
      </c>
      <c r="G198" s="374">
        <v>4</v>
      </c>
      <c r="H198" s="374">
        <v>99</v>
      </c>
      <c r="I198" s="374">
        <v>99</v>
      </c>
      <c r="J198" s="374">
        <v>999</v>
      </c>
      <c r="K198" s="374">
        <v>99</v>
      </c>
      <c r="L198" s="374">
        <v>99</v>
      </c>
      <c r="M198" s="374">
        <v>99</v>
      </c>
      <c r="N198" s="374">
        <v>99</v>
      </c>
      <c r="O198" s="374">
        <v>99</v>
      </c>
      <c r="P198" s="374">
        <v>9999</v>
      </c>
      <c r="Q198" s="374">
        <v>85</v>
      </c>
      <c r="R198" s="374">
        <v>2594</v>
      </c>
      <c r="S198" s="374">
        <v>4.9159599074787987</v>
      </c>
      <c r="T198" s="374">
        <v>4.0655358519660751</v>
      </c>
      <c r="U198" s="374">
        <v>9.5037779491133563</v>
      </c>
      <c r="V198" s="374">
        <v>0</v>
      </c>
      <c r="W198" s="374">
        <v>0</v>
      </c>
      <c r="X198" s="374">
        <v>2.3515805705474166</v>
      </c>
      <c r="Y198" s="374">
        <v>7.7101002313030076E-2</v>
      </c>
      <c r="Z198" s="374">
        <v>2.8560843476895603</v>
      </c>
      <c r="AA198" s="374">
        <v>1.4957765341725804</v>
      </c>
      <c r="AB198" s="374">
        <v>1.4623070492841748</v>
      </c>
      <c r="AC198" s="374">
        <v>58.366530580641779</v>
      </c>
      <c r="AD198" s="374">
        <v>37.553484093334625</v>
      </c>
      <c r="AE198" s="374">
        <v>52.615148671925965</v>
      </c>
      <c r="AF198" s="374">
        <v>13.746687864334922</v>
      </c>
      <c r="AG198" s="374">
        <v>16.723985318754849</v>
      </c>
      <c r="AH198" s="374">
        <v>0</v>
      </c>
    </row>
    <row r="199" spans="1:34" ht="15.6">
      <c r="A199" s="374">
        <v>5</v>
      </c>
      <c r="B199" s="374">
        <v>29</v>
      </c>
      <c r="C199" s="374">
        <v>2017</v>
      </c>
      <c r="D199" s="374">
        <v>99</v>
      </c>
      <c r="E199" s="374">
        <v>99</v>
      </c>
      <c r="F199" s="374">
        <v>99</v>
      </c>
      <c r="G199" s="374">
        <v>1</v>
      </c>
      <c r="H199" s="374">
        <v>99</v>
      </c>
      <c r="I199" s="374">
        <v>99</v>
      </c>
      <c r="J199" s="374">
        <v>999</v>
      </c>
      <c r="K199" s="374">
        <v>99</v>
      </c>
      <c r="L199" s="374">
        <v>99</v>
      </c>
      <c r="M199" s="374">
        <v>99</v>
      </c>
      <c r="N199" s="374">
        <v>99</v>
      </c>
      <c r="O199" s="374">
        <v>99</v>
      </c>
      <c r="P199" s="374">
        <v>9999</v>
      </c>
      <c r="Q199" s="374">
        <v>210</v>
      </c>
      <c r="R199" s="374">
        <v>7909</v>
      </c>
      <c r="S199" s="374">
        <v>5.3761537488936648</v>
      </c>
      <c r="T199" s="374">
        <v>4.2593248198255154</v>
      </c>
      <c r="U199" s="374">
        <v>7.2930711847262879</v>
      </c>
      <c r="V199" s="374">
        <v>3.7931470476672141E-2</v>
      </c>
      <c r="W199" s="374">
        <v>0</v>
      </c>
      <c r="X199" s="374">
        <v>2.06094322923252</v>
      </c>
      <c r="Y199" s="374">
        <v>0.12643823492224052</v>
      </c>
      <c r="Z199" s="374">
        <v>3.0560246933562074</v>
      </c>
      <c r="AA199" s="374">
        <v>2.3473753470594487</v>
      </c>
      <c r="AB199" s="374">
        <v>1.4564580481742428</v>
      </c>
      <c r="AC199" s="374">
        <v>13.740081536043478</v>
      </c>
      <c r="AD199" s="374">
        <v>20.898975219453096</v>
      </c>
      <c r="AE199" s="374">
        <v>17.350437410986842</v>
      </c>
      <c r="AF199" s="374">
        <v>45.22529734675205</v>
      </c>
      <c r="AG199" s="374">
        <v>43.715568274573251</v>
      </c>
      <c r="AH199" s="374">
        <v>1.0367935263623718</v>
      </c>
    </row>
    <row r="200" spans="1:34" ht="15.6">
      <c r="A200" s="374">
        <v>5</v>
      </c>
      <c r="B200" s="374">
        <v>30</v>
      </c>
      <c r="C200" s="374">
        <v>2017</v>
      </c>
      <c r="D200" s="374">
        <v>99</v>
      </c>
      <c r="E200" s="374">
        <v>99</v>
      </c>
      <c r="F200" s="374">
        <v>99</v>
      </c>
      <c r="G200" s="374">
        <v>2</v>
      </c>
      <c r="H200" s="374">
        <v>99</v>
      </c>
      <c r="I200" s="374">
        <v>99</v>
      </c>
      <c r="J200" s="374">
        <v>999</v>
      </c>
      <c r="K200" s="374">
        <v>99</v>
      </c>
      <c r="L200" s="374">
        <v>99</v>
      </c>
      <c r="M200" s="374">
        <v>99</v>
      </c>
      <c r="N200" s="374">
        <v>99</v>
      </c>
      <c r="O200" s="374">
        <v>99</v>
      </c>
      <c r="P200" s="374">
        <v>9999</v>
      </c>
      <c r="Q200" s="374">
        <v>218</v>
      </c>
      <c r="R200" s="374">
        <v>5057</v>
      </c>
      <c r="S200" s="374">
        <v>4.4892228594028092</v>
      </c>
      <c r="T200" s="374">
        <v>3.925449871465295</v>
      </c>
      <c r="U200" s="374">
        <v>7.2907850504251588</v>
      </c>
      <c r="V200" s="374">
        <v>0</v>
      </c>
      <c r="W200" s="374">
        <v>3.9549139806209221E-2</v>
      </c>
      <c r="X200" s="374">
        <v>1.5819655922483691</v>
      </c>
      <c r="Y200" s="374">
        <v>0.11864741941862758</v>
      </c>
      <c r="Z200" s="374">
        <v>3.1040963890630517</v>
      </c>
      <c r="AA200" s="374">
        <v>1.226048976876257</v>
      </c>
      <c r="AB200" s="374">
        <v>1.6416623556634471</v>
      </c>
      <c r="AC200" s="374">
        <v>38.539825476750437</v>
      </c>
      <c r="AD200" s="374">
        <v>13.749498494983955</v>
      </c>
      <c r="AE200" s="374">
        <v>42.073280131203525</v>
      </c>
      <c r="AF200" s="374">
        <v>28.916971637694431</v>
      </c>
      <c r="AG200" s="374">
        <v>27.942891745783687</v>
      </c>
      <c r="AH200" s="374">
        <v>0.53391338738382443</v>
      </c>
    </row>
    <row r="201" spans="1:34" ht="15.6">
      <c r="A201" s="374">
        <v>5</v>
      </c>
      <c r="B201" s="374">
        <v>31</v>
      </c>
      <c r="C201" s="374">
        <v>2017</v>
      </c>
      <c r="D201" s="374">
        <v>99</v>
      </c>
      <c r="E201" s="374">
        <v>99</v>
      </c>
      <c r="F201" s="374">
        <v>99</v>
      </c>
      <c r="G201" s="374">
        <v>3</v>
      </c>
      <c r="H201" s="374">
        <v>99</v>
      </c>
      <c r="I201" s="374">
        <v>99</v>
      </c>
      <c r="J201" s="374">
        <v>999</v>
      </c>
      <c r="K201" s="374">
        <v>99</v>
      </c>
      <c r="L201" s="374">
        <v>99</v>
      </c>
      <c r="M201" s="374">
        <v>99</v>
      </c>
      <c r="N201" s="374">
        <v>99</v>
      </c>
      <c r="O201" s="374">
        <v>99</v>
      </c>
      <c r="P201" s="374">
        <v>9999</v>
      </c>
      <c r="Q201" s="374">
        <v>78</v>
      </c>
      <c r="R201" s="374">
        <v>2585</v>
      </c>
      <c r="S201" s="374">
        <v>5.185686653771759</v>
      </c>
      <c r="T201" s="374">
        <v>3.9586073500967118</v>
      </c>
      <c r="U201" s="374">
        <v>7.7331914893616851</v>
      </c>
      <c r="V201" s="374">
        <v>0</v>
      </c>
      <c r="W201" s="374">
        <v>0</v>
      </c>
      <c r="X201" s="374">
        <v>2.1663442940038684</v>
      </c>
      <c r="Y201" s="374">
        <v>0.11605415860735012</v>
      </c>
      <c r="Z201" s="374">
        <v>3.305203222855821</v>
      </c>
      <c r="AA201" s="374">
        <v>1.4985318935712124</v>
      </c>
      <c r="AB201" s="374">
        <v>1.698852837028626</v>
      </c>
      <c r="AC201" s="374">
        <v>23.916868752269913</v>
      </c>
      <c r="AD201" s="374">
        <v>-9.5188196495496094</v>
      </c>
      <c r="AE201" s="374">
        <v>17.579304452742459</v>
      </c>
      <c r="AF201" s="374">
        <v>14.781564501372372</v>
      </c>
      <c r="AG201" s="374">
        <v>15.150376025325478</v>
      </c>
      <c r="AH201" s="374">
        <v>3.8684719535783361E-2</v>
      </c>
    </row>
    <row r="202" spans="1:34" ht="15.6">
      <c r="A202" s="374">
        <v>5</v>
      </c>
      <c r="B202" s="374">
        <v>32</v>
      </c>
      <c r="C202" s="374">
        <v>2017</v>
      </c>
      <c r="D202" s="374">
        <v>99</v>
      </c>
      <c r="E202" s="374">
        <v>99</v>
      </c>
      <c r="F202" s="374">
        <v>99</v>
      </c>
      <c r="G202" s="374">
        <v>4</v>
      </c>
      <c r="H202" s="374">
        <v>99</v>
      </c>
      <c r="I202" s="374">
        <v>99</v>
      </c>
      <c r="J202" s="374">
        <v>999</v>
      </c>
      <c r="K202" s="374">
        <v>99</v>
      </c>
      <c r="L202" s="374">
        <v>99</v>
      </c>
      <c r="M202" s="374">
        <v>99</v>
      </c>
      <c r="N202" s="374">
        <v>99</v>
      </c>
      <c r="O202" s="374">
        <v>99</v>
      </c>
      <c r="P202" s="374">
        <v>9999</v>
      </c>
      <c r="Q202" s="374">
        <v>74</v>
      </c>
      <c r="R202" s="374">
        <v>1937</v>
      </c>
      <c r="S202" s="374">
        <v>4.4997418688693855</v>
      </c>
      <c r="T202" s="374">
        <v>3.4697986577181208</v>
      </c>
      <c r="U202" s="374">
        <v>8.9856479091378247</v>
      </c>
      <c r="V202" s="374">
        <v>0</v>
      </c>
      <c r="W202" s="374">
        <v>0</v>
      </c>
      <c r="X202" s="374">
        <v>1.600413009808983</v>
      </c>
      <c r="Y202" s="374">
        <v>0</v>
      </c>
      <c r="Z202" s="374">
        <v>2.736296972416719</v>
      </c>
      <c r="AA202" s="374">
        <v>1.6236268366738069</v>
      </c>
      <c r="AB202" s="374">
        <v>1.6416876903436817</v>
      </c>
      <c r="AC202" s="374">
        <v>51.976785888418917</v>
      </c>
      <c r="AD202" s="374">
        <v>44.501018112277976</v>
      </c>
      <c r="AE202" s="374">
        <v>55.591841078944512</v>
      </c>
      <c r="AF202" s="374">
        <v>11.076166514181155</v>
      </c>
      <c r="AG202" s="374">
        <v>13.191163954317599</v>
      </c>
      <c r="AH202" s="374">
        <v>0</v>
      </c>
    </row>
    <row r="203" spans="1:34" ht="15.6">
      <c r="A203" s="374">
        <v>5</v>
      </c>
      <c r="B203" s="374">
        <v>33</v>
      </c>
      <c r="C203" s="374">
        <v>2016</v>
      </c>
      <c r="D203" s="374">
        <v>99</v>
      </c>
      <c r="E203" s="374">
        <v>99</v>
      </c>
      <c r="F203" s="374">
        <v>99</v>
      </c>
      <c r="G203" s="374">
        <v>1</v>
      </c>
      <c r="H203" s="374">
        <v>99</v>
      </c>
      <c r="I203" s="374">
        <v>99</v>
      </c>
      <c r="J203" s="374">
        <v>999</v>
      </c>
      <c r="K203" s="374">
        <v>99</v>
      </c>
      <c r="L203" s="374">
        <v>99</v>
      </c>
      <c r="M203" s="374">
        <v>99</v>
      </c>
      <c r="N203" s="374">
        <v>99</v>
      </c>
      <c r="O203" s="374">
        <v>99</v>
      </c>
      <c r="P203" s="374">
        <v>9999</v>
      </c>
      <c r="Q203" s="374">
        <v>178</v>
      </c>
      <c r="R203" s="374">
        <v>6680</v>
      </c>
      <c r="S203" s="374">
        <v>5.5140718562874254</v>
      </c>
      <c r="T203" s="374">
        <v>4.32679640718563</v>
      </c>
      <c r="U203" s="374">
        <v>7.3992065868263586</v>
      </c>
      <c r="V203" s="374">
        <v>2.9940119760479049E-2</v>
      </c>
      <c r="W203" s="374">
        <v>4.4910179640718563E-2</v>
      </c>
      <c r="X203" s="374">
        <v>2.2005988023952097</v>
      </c>
      <c r="Y203" s="374">
        <v>0.11976047904191618</v>
      </c>
      <c r="Z203" s="374">
        <v>3.1412411682457995</v>
      </c>
      <c r="AA203" s="374">
        <v>1.5172006430409453</v>
      </c>
      <c r="AB203" s="374">
        <v>1.519907982713175</v>
      </c>
      <c r="AC203" s="374">
        <v>22.992167369162221</v>
      </c>
      <c r="AD203" s="374">
        <v>35.448345129609223</v>
      </c>
      <c r="AE203" s="374">
        <v>28.802569242791648</v>
      </c>
      <c r="AF203" s="374">
        <v>45.291206183470067</v>
      </c>
      <c r="AG203" s="374">
        <v>43.978118913455319</v>
      </c>
      <c r="AH203" s="374">
        <v>0.76347305389221565</v>
      </c>
    </row>
    <row r="204" spans="1:34" ht="15.6">
      <c r="A204" s="374">
        <v>5</v>
      </c>
      <c r="B204" s="374">
        <v>34</v>
      </c>
      <c r="C204" s="374">
        <v>2016</v>
      </c>
      <c r="D204" s="374">
        <v>99</v>
      </c>
      <c r="E204" s="374">
        <v>99</v>
      </c>
      <c r="F204" s="374">
        <v>99</v>
      </c>
      <c r="G204" s="374">
        <v>2</v>
      </c>
      <c r="H204" s="374">
        <v>99</v>
      </c>
      <c r="I204" s="374">
        <v>99</v>
      </c>
      <c r="J204" s="374">
        <v>999</v>
      </c>
      <c r="K204" s="374">
        <v>99</v>
      </c>
      <c r="L204" s="374">
        <v>99</v>
      </c>
      <c r="M204" s="374">
        <v>99</v>
      </c>
      <c r="N204" s="374">
        <v>99</v>
      </c>
      <c r="O204" s="374">
        <v>99</v>
      </c>
      <c r="P204" s="374">
        <v>9999</v>
      </c>
      <c r="Q204" s="374">
        <v>226</v>
      </c>
      <c r="R204" s="374">
        <v>4419</v>
      </c>
      <c r="S204" s="374">
        <v>4.6666666666666679</v>
      </c>
      <c r="T204" s="374">
        <v>3.8044806517311591</v>
      </c>
      <c r="U204" s="374">
        <v>7.527970128988466</v>
      </c>
      <c r="V204" s="374">
        <v>0</v>
      </c>
      <c r="W204" s="374">
        <v>2.2629554197782304E-2</v>
      </c>
      <c r="X204" s="374">
        <v>2.6023987327449647</v>
      </c>
      <c r="Y204" s="374">
        <v>0.11314777098891152</v>
      </c>
      <c r="Z204" s="374">
        <v>3.3211455016795042</v>
      </c>
      <c r="AA204" s="374">
        <v>1.2727228643649231</v>
      </c>
      <c r="AB204" s="374">
        <v>1.5324114885208378</v>
      </c>
      <c r="AC204" s="374">
        <v>38.359279757919126</v>
      </c>
      <c r="AD204" s="374">
        <v>25.224963543354281</v>
      </c>
      <c r="AE204" s="374">
        <v>47.247030957957747</v>
      </c>
      <c r="AF204" s="374">
        <v>29.96135331208896</v>
      </c>
      <c r="AG204" s="374">
        <v>29.598992074868342</v>
      </c>
      <c r="AH204" s="374">
        <v>0.58836840914234001</v>
      </c>
    </row>
    <row r="205" spans="1:34" ht="15.6">
      <c r="A205" s="374">
        <v>5</v>
      </c>
      <c r="B205" s="374">
        <v>35</v>
      </c>
      <c r="C205" s="374">
        <v>2016</v>
      </c>
      <c r="D205" s="374">
        <v>99</v>
      </c>
      <c r="E205" s="374">
        <v>99</v>
      </c>
      <c r="F205" s="374">
        <v>99</v>
      </c>
      <c r="G205" s="374">
        <v>3</v>
      </c>
      <c r="H205" s="374">
        <v>99</v>
      </c>
      <c r="I205" s="374">
        <v>99</v>
      </c>
      <c r="J205" s="374">
        <v>999</v>
      </c>
      <c r="K205" s="374">
        <v>99</v>
      </c>
      <c r="L205" s="374">
        <v>99</v>
      </c>
      <c r="M205" s="374">
        <v>99</v>
      </c>
      <c r="N205" s="374">
        <v>99</v>
      </c>
      <c r="O205" s="374">
        <v>99</v>
      </c>
      <c r="P205" s="374">
        <v>9999</v>
      </c>
      <c r="Q205" s="374">
        <v>66</v>
      </c>
      <c r="R205" s="374">
        <v>2129</v>
      </c>
      <c r="S205" s="374">
        <v>5.4372945044621881</v>
      </c>
      <c r="T205" s="374">
        <v>3.6740253640206673</v>
      </c>
      <c r="U205" s="374">
        <v>7.3674964772193459</v>
      </c>
      <c r="V205" s="374">
        <v>0</v>
      </c>
      <c r="W205" s="374">
        <v>0</v>
      </c>
      <c r="X205" s="374">
        <v>1.7379051197745421</v>
      </c>
      <c r="Y205" s="374">
        <v>9.394081728511039E-2</v>
      </c>
      <c r="Z205" s="374">
        <v>3.4695772849883606</v>
      </c>
      <c r="AA205" s="374">
        <v>1.5866811219597103</v>
      </c>
      <c r="AB205" s="374">
        <v>1.7850395464922513</v>
      </c>
      <c r="AC205" s="374">
        <v>23.976693206216524</v>
      </c>
      <c r="AD205" s="374">
        <v>-37.765103338818953</v>
      </c>
      <c r="AE205" s="374">
        <v>10.721203477380056</v>
      </c>
      <c r="AF205" s="374">
        <v>14.434876940809549</v>
      </c>
      <c r="AG205" s="374">
        <v>13.956310787592749</v>
      </c>
      <c r="AH205" s="374">
        <v>9.394081728511039E-2</v>
      </c>
    </row>
    <row r="206" spans="1:34" ht="15.6">
      <c r="A206" s="374">
        <v>5</v>
      </c>
      <c r="B206" s="374">
        <v>36</v>
      </c>
      <c r="C206" s="374">
        <v>2016</v>
      </c>
      <c r="D206" s="374">
        <v>99</v>
      </c>
      <c r="E206" s="374">
        <v>99</v>
      </c>
      <c r="F206" s="374">
        <v>99</v>
      </c>
      <c r="G206" s="374">
        <v>4</v>
      </c>
      <c r="H206" s="374">
        <v>99</v>
      </c>
      <c r="I206" s="374">
        <v>99</v>
      </c>
      <c r="J206" s="374">
        <v>999</v>
      </c>
      <c r="K206" s="374">
        <v>99</v>
      </c>
      <c r="L206" s="374">
        <v>99</v>
      </c>
      <c r="M206" s="374">
        <v>99</v>
      </c>
      <c r="N206" s="374">
        <v>99</v>
      </c>
      <c r="O206" s="374">
        <v>99</v>
      </c>
      <c r="P206" s="374">
        <v>9999</v>
      </c>
      <c r="Q206" s="374">
        <v>73</v>
      </c>
      <c r="R206" s="374">
        <v>1521</v>
      </c>
      <c r="S206" s="374">
        <v>4.5463510848126241</v>
      </c>
      <c r="T206" s="374">
        <v>3.5069033530571994</v>
      </c>
      <c r="U206" s="374">
        <v>9.2117685733070385</v>
      </c>
      <c r="V206" s="374">
        <v>6.5746219592373437E-2</v>
      </c>
      <c r="W206" s="374">
        <v>0.13149243918474687</v>
      </c>
      <c r="X206" s="374">
        <v>4.339250493096646</v>
      </c>
      <c r="Y206" s="374">
        <v>0.26298487836949375</v>
      </c>
      <c r="Z206" s="374">
        <v>3.5633294994967808</v>
      </c>
      <c r="AA206" s="374">
        <v>1.5301016988285003</v>
      </c>
      <c r="AB206" s="374">
        <v>1.6285942427817597</v>
      </c>
      <c r="AC206" s="374">
        <v>52.422309006057027</v>
      </c>
      <c r="AD206" s="374">
        <v>50.931030427204064</v>
      </c>
      <c r="AE206" s="374">
        <v>56.718957602773827</v>
      </c>
      <c r="AF206" s="374">
        <v>10.31256356363143</v>
      </c>
      <c r="AG206" s="374">
        <v>12.466578224083602</v>
      </c>
      <c r="AH206" s="374">
        <v>0</v>
      </c>
    </row>
    <row r="207" spans="1:34" ht="15.6">
      <c r="A207" s="374">
        <v>5</v>
      </c>
      <c r="B207" s="374">
        <v>37</v>
      </c>
      <c r="C207" s="374">
        <v>2015</v>
      </c>
      <c r="D207" s="374">
        <v>99</v>
      </c>
      <c r="E207" s="374">
        <v>99</v>
      </c>
      <c r="F207" s="374">
        <v>99</v>
      </c>
      <c r="G207" s="374">
        <v>1</v>
      </c>
      <c r="H207" s="374">
        <v>99</v>
      </c>
      <c r="I207" s="374">
        <v>99</v>
      </c>
      <c r="J207" s="374">
        <v>999</v>
      </c>
      <c r="K207" s="374">
        <v>99</v>
      </c>
      <c r="L207" s="374">
        <v>99</v>
      </c>
      <c r="M207" s="374">
        <v>99</v>
      </c>
      <c r="N207" s="374">
        <v>99</v>
      </c>
      <c r="O207" s="374">
        <v>99</v>
      </c>
      <c r="P207" s="374">
        <v>9999</v>
      </c>
      <c r="Q207" s="374">
        <v>173</v>
      </c>
      <c r="R207" s="374">
        <v>5813</v>
      </c>
      <c r="S207" s="374">
        <v>5.467916738345088</v>
      </c>
      <c r="T207" s="374">
        <v>4.0261482883192823</v>
      </c>
      <c r="U207" s="374">
        <v>7.2250129021159388</v>
      </c>
      <c r="V207" s="374">
        <v>3.4405642525374154E-2</v>
      </c>
      <c r="W207" s="374">
        <v>1.7202821262687077E-2</v>
      </c>
      <c r="X207" s="374">
        <v>1.8751075176328924</v>
      </c>
      <c r="Y207" s="374">
        <v>0.17202821262687079</v>
      </c>
      <c r="Z207" s="374">
        <v>2.9814814390352051</v>
      </c>
      <c r="AA207" s="374">
        <v>1.425557826400502</v>
      </c>
      <c r="AB207" s="374">
        <v>1.5934681666858277</v>
      </c>
      <c r="AC207" s="374">
        <v>21.404048703170236</v>
      </c>
      <c r="AD207" s="374">
        <v>10.754617286488712</v>
      </c>
      <c r="AE207" s="374">
        <v>23.074182318964919</v>
      </c>
      <c r="AF207" s="374">
        <v>37.77618923836755</v>
      </c>
      <c r="AG207" s="374">
        <v>36.810359032250126</v>
      </c>
      <c r="AH207" s="374">
        <v>0.65370720798210891</v>
      </c>
    </row>
    <row r="208" spans="1:34" ht="15.6">
      <c r="A208" s="374">
        <v>5</v>
      </c>
      <c r="B208" s="374">
        <v>38</v>
      </c>
      <c r="C208" s="374">
        <v>2015</v>
      </c>
      <c r="D208" s="374">
        <v>99</v>
      </c>
      <c r="E208" s="374">
        <v>99</v>
      </c>
      <c r="F208" s="374">
        <v>99</v>
      </c>
      <c r="G208" s="374">
        <v>2</v>
      </c>
      <c r="H208" s="374">
        <v>99</v>
      </c>
      <c r="I208" s="374">
        <v>99</v>
      </c>
      <c r="J208" s="374">
        <v>999</v>
      </c>
      <c r="K208" s="374">
        <v>99</v>
      </c>
      <c r="L208" s="374">
        <v>99</v>
      </c>
      <c r="M208" s="374">
        <v>99</v>
      </c>
      <c r="N208" s="374">
        <v>99</v>
      </c>
      <c r="O208" s="374">
        <v>99</v>
      </c>
      <c r="P208" s="374">
        <v>9999</v>
      </c>
      <c r="Q208" s="374">
        <v>217</v>
      </c>
      <c r="R208" s="374">
        <v>5155</v>
      </c>
      <c r="S208" s="374">
        <v>4.4766246362754609</v>
      </c>
      <c r="T208" s="374">
        <v>3.7949563530552863</v>
      </c>
      <c r="U208" s="374">
        <v>7.1925703200775857</v>
      </c>
      <c r="V208" s="374">
        <v>1.9398642095053348E-2</v>
      </c>
      <c r="W208" s="374">
        <v>0</v>
      </c>
      <c r="X208" s="374">
        <v>2.6770126091173623</v>
      </c>
      <c r="Y208" s="374">
        <v>0.13579049466537343</v>
      </c>
      <c r="Z208" s="374">
        <v>3.4443945224434729</v>
      </c>
      <c r="AA208" s="374">
        <v>1.3017881657367372</v>
      </c>
      <c r="AB208" s="374">
        <v>1.536385018906383</v>
      </c>
      <c r="AC208" s="374">
        <v>38.830642970440245</v>
      </c>
      <c r="AD208" s="374">
        <v>26.168958622768475</v>
      </c>
      <c r="AE208" s="374">
        <v>46.534214263689528</v>
      </c>
      <c r="AF208" s="374">
        <v>33.500129971406295</v>
      </c>
      <c r="AG208" s="374">
        <v>32.497046336580873</v>
      </c>
      <c r="AH208" s="374">
        <v>0.29097963142580024</v>
      </c>
    </row>
    <row r="209" spans="1:34" ht="15.6">
      <c r="A209" s="374">
        <v>5</v>
      </c>
      <c r="B209" s="374">
        <v>39</v>
      </c>
      <c r="C209" s="374">
        <v>2015</v>
      </c>
      <c r="D209" s="374">
        <v>99</v>
      </c>
      <c r="E209" s="374">
        <v>99</v>
      </c>
      <c r="F209" s="374">
        <v>99</v>
      </c>
      <c r="G209" s="374">
        <v>3</v>
      </c>
      <c r="H209" s="374">
        <v>99</v>
      </c>
      <c r="I209" s="374">
        <v>99</v>
      </c>
      <c r="J209" s="374">
        <v>999</v>
      </c>
      <c r="K209" s="374">
        <v>99</v>
      </c>
      <c r="L209" s="374">
        <v>99</v>
      </c>
      <c r="M209" s="374">
        <v>99</v>
      </c>
      <c r="N209" s="374">
        <v>99</v>
      </c>
      <c r="O209" s="374">
        <v>99</v>
      </c>
      <c r="P209" s="374">
        <v>9999</v>
      </c>
      <c r="Q209" s="374">
        <v>60</v>
      </c>
      <c r="R209" s="374">
        <v>2146</v>
      </c>
      <c r="S209" s="374">
        <v>4.924510717614166</v>
      </c>
      <c r="T209" s="374">
        <v>3.8229263746505127</v>
      </c>
      <c r="U209" s="374">
        <v>6.7646784715750314</v>
      </c>
      <c r="V209" s="374">
        <v>0</v>
      </c>
      <c r="W209" s="374">
        <v>0</v>
      </c>
      <c r="X209" s="374">
        <v>0.8387698042870454</v>
      </c>
      <c r="Y209" s="374">
        <v>4.6598322460391424E-2</v>
      </c>
      <c r="Z209" s="374">
        <v>2.9646883153462551</v>
      </c>
      <c r="AA209" s="374">
        <v>1.4716600133519671</v>
      </c>
      <c r="AB209" s="374">
        <v>1.7334911660359555</v>
      </c>
      <c r="AC209" s="374">
        <v>28.652892670740325</v>
      </c>
      <c r="AD209" s="374">
        <v>-24.785187581845705</v>
      </c>
      <c r="AE209" s="374">
        <v>20.682739625337845</v>
      </c>
      <c r="AF209" s="374">
        <v>13.945931894983104</v>
      </c>
      <c r="AG209" s="374">
        <v>12.723540609804431</v>
      </c>
      <c r="AH209" s="374">
        <v>0</v>
      </c>
    </row>
    <row r="210" spans="1:34" ht="15.6">
      <c r="A210" s="374">
        <v>5</v>
      </c>
      <c r="B210" s="374">
        <v>40</v>
      </c>
      <c r="C210" s="374">
        <v>2015</v>
      </c>
      <c r="D210" s="374">
        <v>99</v>
      </c>
      <c r="E210" s="374">
        <v>99</v>
      </c>
      <c r="F210" s="374">
        <v>99</v>
      </c>
      <c r="G210" s="374">
        <v>4</v>
      </c>
      <c r="H210" s="374">
        <v>99</v>
      </c>
      <c r="I210" s="374">
        <v>99</v>
      </c>
      <c r="J210" s="374">
        <v>999</v>
      </c>
      <c r="K210" s="374">
        <v>99</v>
      </c>
      <c r="L210" s="374">
        <v>99</v>
      </c>
      <c r="M210" s="374">
        <v>99</v>
      </c>
      <c r="N210" s="374">
        <v>99</v>
      </c>
      <c r="O210" s="374">
        <v>99</v>
      </c>
      <c r="P210" s="374">
        <v>9999</v>
      </c>
      <c r="Q210" s="374">
        <v>83</v>
      </c>
      <c r="R210" s="374">
        <v>2274</v>
      </c>
      <c r="S210" s="374">
        <v>4.6605101143359722</v>
      </c>
      <c r="T210" s="374">
        <v>3.4234828496042198</v>
      </c>
      <c r="U210" s="374">
        <v>9.0157871591908627</v>
      </c>
      <c r="V210" s="374">
        <v>0</v>
      </c>
      <c r="W210" s="374">
        <v>0</v>
      </c>
      <c r="X210" s="374">
        <v>2.9023746701846975</v>
      </c>
      <c r="Y210" s="374">
        <v>0.17590149516270887</v>
      </c>
      <c r="Z210" s="374">
        <v>3.0261047788137345</v>
      </c>
      <c r="AA210" s="374">
        <v>1.4302784643577977</v>
      </c>
      <c r="AB210" s="374">
        <v>1.5753133479295371</v>
      </c>
      <c r="AC210" s="374">
        <v>41.352148053004683</v>
      </c>
      <c r="AD210" s="374">
        <v>55.691225758447992</v>
      </c>
      <c r="AE210" s="374">
        <v>48.73356011120984</v>
      </c>
      <c r="AF210" s="374">
        <v>14.777748895243047</v>
      </c>
      <c r="AG210" s="374">
        <v>17.969054021364563</v>
      </c>
      <c r="AH210" s="374">
        <v>0</v>
      </c>
    </row>
    <row r="211" spans="1:34" ht="15.6">
      <c r="A211" s="374">
        <v>5</v>
      </c>
      <c r="B211" s="374">
        <v>41</v>
      </c>
      <c r="C211" s="374">
        <v>2014</v>
      </c>
      <c r="D211" s="374">
        <v>99</v>
      </c>
      <c r="E211" s="374">
        <v>99</v>
      </c>
      <c r="F211" s="374">
        <v>99</v>
      </c>
      <c r="G211" s="374">
        <v>1</v>
      </c>
      <c r="H211" s="374">
        <v>99</v>
      </c>
      <c r="I211" s="374">
        <v>99</v>
      </c>
      <c r="J211" s="374">
        <v>999</v>
      </c>
      <c r="K211" s="374">
        <v>99</v>
      </c>
      <c r="L211" s="374">
        <v>99</v>
      </c>
      <c r="M211" s="374">
        <v>99</v>
      </c>
      <c r="N211" s="374">
        <v>99</v>
      </c>
      <c r="O211" s="374">
        <v>99</v>
      </c>
      <c r="P211" s="374">
        <v>9999</v>
      </c>
      <c r="Q211" s="374">
        <v>154</v>
      </c>
      <c r="R211" s="374">
        <v>4579</v>
      </c>
      <c r="S211" s="374">
        <v>5.3208124044551219</v>
      </c>
      <c r="T211" s="374">
        <v>4.200917230836426</v>
      </c>
      <c r="U211" s="374">
        <v>7.1220135400742484</v>
      </c>
      <c r="V211" s="374">
        <v>0</v>
      </c>
      <c r="W211" s="374">
        <v>0</v>
      </c>
      <c r="X211" s="374">
        <v>1.6160733784669139</v>
      </c>
      <c r="Y211" s="374">
        <v>8.7355317754968381E-2</v>
      </c>
      <c r="Z211" s="374">
        <v>3.1035594833211353</v>
      </c>
      <c r="AA211" s="374">
        <v>1.4392955389228697</v>
      </c>
      <c r="AB211" s="374">
        <v>1.5222852205022619</v>
      </c>
      <c r="AC211" s="374">
        <v>8.1209189352700264</v>
      </c>
      <c r="AD211" s="374">
        <v>23.273386210626505</v>
      </c>
      <c r="AE211" s="374">
        <v>34.994189648073288</v>
      </c>
      <c r="AF211" s="374">
        <v>41.657569141193598</v>
      </c>
      <c r="AG211" s="374">
        <v>39.629102601336946</v>
      </c>
      <c r="AH211" s="374">
        <v>1.2448132780082983</v>
      </c>
    </row>
    <row r="212" spans="1:34" ht="15.6">
      <c r="A212" s="374">
        <v>5</v>
      </c>
      <c r="B212" s="374">
        <v>42</v>
      </c>
      <c r="C212" s="374">
        <v>2014</v>
      </c>
      <c r="D212" s="374">
        <v>99</v>
      </c>
      <c r="E212" s="374">
        <v>99</v>
      </c>
      <c r="F212" s="374">
        <v>99</v>
      </c>
      <c r="G212" s="374">
        <v>2</v>
      </c>
      <c r="H212" s="374">
        <v>99</v>
      </c>
      <c r="I212" s="374">
        <v>99</v>
      </c>
      <c r="J212" s="374">
        <v>999</v>
      </c>
      <c r="K212" s="374">
        <v>99</v>
      </c>
      <c r="L212" s="374">
        <v>99</v>
      </c>
      <c r="M212" s="374">
        <v>99</v>
      </c>
      <c r="N212" s="374">
        <v>99</v>
      </c>
      <c r="O212" s="374">
        <v>99</v>
      </c>
      <c r="P212" s="374">
        <v>9999</v>
      </c>
      <c r="Q212" s="374">
        <v>204</v>
      </c>
      <c r="R212" s="374">
        <v>3141</v>
      </c>
      <c r="S212" s="374">
        <v>4.4450811843361997</v>
      </c>
      <c r="T212" s="374">
        <v>3.6714422158548241</v>
      </c>
      <c r="U212" s="374">
        <v>7.8043935052530946</v>
      </c>
      <c r="V212" s="374">
        <v>6.3673989175421844E-2</v>
      </c>
      <c r="W212" s="374">
        <v>6.3673989175421844E-2</v>
      </c>
      <c r="X212" s="374">
        <v>2.9290035020694041</v>
      </c>
      <c r="Y212" s="374">
        <v>0.12734797835084372</v>
      </c>
      <c r="Z212" s="374">
        <v>3.703728615505657</v>
      </c>
      <c r="AA212" s="374">
        <v>1.4665729439858075</v>
      </c>
      <c r="AB212" s="374">
        <v>1.5627517553831949</v>
      </c>
      <c r="AC212" s="374">
        <v>39.5308620147078</v>
      </c>
      <c r="AD212" s="374">
        <v>20.957128368397878</v>
      </c>
      <c r="AE212" s="374">
        <v>47.970660591446723</v>
      </c>
      <c r="AF212" s="374">
        <v>28.575327510917042</v>
      </c>
      <c r="AG212" s="374">
        <v>29.788449223074316</v>
      </c>
      <c r="AH212" s="374">
        <v>0.79592486469277313</v>
      </c>
    </row>
    <row r="213" spans="1:34" ht="15.6">
      <c r="A213" s="374">
        <v>5</v>
      </c>
      <c r="B213" s="374">
        <v>43</v>
      </c>
      <c r="C213" s="374">
        <v>2014</v>
      </c>
      <c r="D213" s="374">
        <v>99</v>
      </c>
      <c r="E213" s="374">
        <v>99</v>
      </c>
      <c r="F213" s="374">
        <v>99</v>
      </c>
      <c r="G213" s="374">
        <v>3</v>
      </c>
      <c r="H213" s="374">
        <v>99</v>
      </c>
      <c r="I213" s="374">
        <v>99</v>
      </c>
      <c r="J213" s="374">
        <v>999</v>
      </c>
      <c r="K213" s="374">
        <v>99</v>
      </c>
      <c r="L213" s="374">
        <v>99</v>
      </c>
      <c r="M213" s="374">
        <v>99</v>
      </c>
      <c r="N213" s="374">
        <v>99</v>
      </c>
      <c r="O213" s="374">
        <v>99</v>
      </c>
      <c r="P213" s="374">
        <v>9999</v>
      </c>
      <c r="Q213" s="374">
        <v>51</v>
      </c>
      <c r="R213" s="374">
        <v>1748</v>
      </c>
      <c r="S213" s="374">
        <v>4.635011441647598</v>
      </c>
      <c r="T213" s="374">
        <v>3.8661327231121279</v>
      </c>
      <c r="U213" s="374">
        <v>5.9911327231121279</v>
      </c>
      <c r="V213" s="374">
        <v>0</v>
      </c>
      <c r="W213" s="374">
        <v>0</v>
      </c>
      <c r="X213" s="374">
        <v>0.85812356979405024</v>
      </c>
      <c r="Y213" s="374">
        <v>0</v>
      </c>
      <c r="Z213" s="374">
        <v>2.8814260149116699</v>
      </c>
      <c r="AA213" s="374">
        <v>1.5414073667754533</v>
      </c>
      <c r="AB213" s="374">
        <v>1.6726831815567564</v>
      </c>
      <c r="AC213" s="374">
        <v>33.95233365998655</v>
      </c>
      <c r="AD213" s="374">
        <v>-22.232718168702025</v>
      </c>
      <c r="AE213" s="374">
        <v>26.350870235926418</v>
      </c>
      <c r="AF213" s="374">
        <v>15.902474526928676</v>
      </c>
      <c r="AG213" s="374">
        <v>12.725978007662944</v>
      </c>
      <c r="AH213" s="374">
        <v>0</v>
      </c>
    </row>
    <row r="214" spans="1:34" ht="15.6">
      <c r="A214" s="374">
        <v>5</v>
      </c>
      <c r="B214" s="374">
        <v>44</v>
      </c>
      <c r="C214" s="374">
        <v>2014</v>
      </c>
      <c r="D214" s="374">
        <v>99</v>
      </c>
      <c r="E214" s="374">
        <v>99</v>
      </c>
      <c r="F214" s="374">
        <v>99</v>
      </c>
      <c r="G214" s="374">
        <v>4</v>
      </c>
      <c r="H214" s="374">
        <v>99</v>
      </c>
      <c r="I214" s="374">
        <v>99</v>
      </c>
      <c r="J214" s="374">
        <v>999</v>
      </c>
      <c r="K214" s="374">
        <v>99</v>
      </c>
      <c r="L214" s="374">
        <v>99</v>
      </c>
      <c r="M214" s="374">
        <v>99</v>
      </c>
      <c r="N214" s="374">
        <v>99</v>
      </c>
      <c r="O214" s="374">
        <v>99</v>
      </c>
      <c r="P214" s="374">
        <v>9999</v>
      </c>
      <c r="Q214" s="374">
        <v>69</v>
      </c>
      <c r="R214" s="374">
        <v>1524</v>
      </c>
      <c r="S214" s="374">
        <v>4.8897637795275593</v>
      </c>
      <c r="T214" s="374">
        <v>3.7368766404199474</v>
      </c>
      <c r="U214" s="374">
        <v>9.6420603674540644</v>
      </c>
      <c r="V214" s="374">
        <v>0</v>
      </c>
      <c r="W214" s="374">
        <v>0</v>
      </c>
      <c r="X214" s="374">
        <v>10.433070866141732</v>
      </c>
      <c r="Y214" s="374">
        <v>0.91863517060367483</v>
      </c>
      <c r="Z214" s="374">
        <v>4.1890397181377264</v>
      </c>
      <c r="AA214" s="374">
        <v>1.7052259329067316</v>
      </c>
      <c r="AB214" s="374">
        <v>1.8738929422623456</v>
      </c>
      <c r="AC214" s="374">
        <v>48.025069980306391</v>
      </c>
      <c r="AD214" s="374">
        <v>57.710446758714603</v>
      </c>
      <c r="AE214" s="374">
        <v>60.182997078132786</v>
      </c>
      <c r="AF214" s="374">
        <v>13.864628820960696</v>
      </c>
      <c r="AG214" s="374">
        <v>17.856470167925799</v>
      </c>
      <c r="AH214" s="374">
        <v>0</v>
      </c>
    </row>
    <row r="215" spans="1:34" ht="15.6">
      <c r="A215" s="374">
        <v>5</v>
      </c>
      <c r="B215" s="374">
        <v>45</v>
      </c>
      <c r="C215" s="374">
        <v>2013</v>
      </c>
      <c r="D215" s="374">
        <v>99</v>
      </c>
      <c r="E215" s="374">
        <v>99</v>
      </c>
      <c r="F215" s="374">
        <v>99</v>
      </c>
      <c r="G215" s="374">
        <v>1</v>
      </c>
      <c r="H215" s="374">
        <v>99</v>
      </c>
      <c r="I215" s="374">
        <v>99</v>
      </c>
      <c r="J215" s="374">
        <v>999</v>
      </c>
      <c r="K215" s="374">
        <v>99</v>
      </c>
      <c r="L215" s="374">
        <v>99</v>
      </c>
      <c r="M215" s="374">
        <v>99</v>
      </c>
      <c r="N215" s="374">
        <v>99</v>
      </c>
      <c r="O215" s="374">
        <v>99</v>
      </c>
      <c r="P215" s="374">
        <v>9999</v>
      </c>
      <c r="Q215" s="374">
        <v>142</v>
      </c>
      <c r="R215" s="374">
        <v>3842</v>
      </c>
      <c r="S215" s="374">
        <v>5.350338365434669</v>
      </c>
      <c r="T215" s="374">
        <v>4.2842269651223326</v>
      </c>
      <c r="U215" s="374">
        <v>6.7891462779802092</v>
      </c>
      <c r="V215" s="374">
        <v>0</v>
      </c>
      <c r="W215" s="374">
        <v>0</v>
      </c>
      <c r="X215" s="374">
        <v>1.9260801665799072</v>
      </c>
      <c r="Y215" s="374">
        <v>5.2056220718375859E-2</v>
      </c>
      <c r="Z215" s="374">
        <v>3.2238326055097577</v>
      </c>
      <c r="AA215" s="374">
        <v>1.4477220578280019</v>
      </c>
      <c r="AB215" s="374">
        <v>1.4404385208141639</v>
      </c>
      <c r="AC215" s="374">
        <v>16.915038790275261</v>
      </c>
      <c r="AD215" s="374">
        <v>17.069752561552878</v>
      </c>
      <c r="AE215" s="374">
        <v>35.664685435261099</v>
      </c>
      <c r="AF215" s="374">
        <v>42.415544270258344</v>
      </c>
      <c r="AG215" s="374">
        <v>40.55362344843001</v>
      </c>
      <c r="AH215" s="374">
        <v>0.59864653826132219</v>
      </c>
    </row>
    <row r="216" spans="1:34" ht="15.6">
      <c r="A216" s="374">
        <v>5</v>
      </c>
      <c r="B216" s="374">
        <v>46</v>
      </c>
      <c r="C216" s="374">
        <v>2013</v>
      </c>
      <c r="D216" s="374">
        <v>99</v>
      </c>
      <c r="E216" s="374">
        <v>99</v>
      </c>
      <c r="F216" s="374">
        <v>99</v>
      </c>
      <c r="G216" s="374">
        <v>2</v>
      </c>
      <c r="H216" s="374">
        <v>99</v>
      </c>
      <c r="I216" s="374">
        <v>99</v>
      </c>
      <c r="J216" s="374">
        <v>999</v>
      </c>
      <c r="K216" s="374">
        <v>99</v>
      </c>
      <c r="L216" s="374">
        <v>99</v>
      </c>
      <c r="M216" s="374">
        <v>99</v>
      </c>
      <c r="N216" s="374">
        <v>99</v>
      </c>
      <c r="O216" s="374">
        <v>99</v>
      </c>
      <c r="P216" s="374">
        <v>9999</v>
      </c>
      <c r="Q216" s="374">
        <v>201</v>
      </c>
      <c r="R216" s="374">
        <v>2920</v>
      </c>
      <c r="S216" s="374">
        <v>4.4267123287671248</v>
      </c>
      <c r="T216" s="374">
        <v>3.7993150684931503</v>
      </c>
      <c r="U216" s="374">
        <v>7.5493938356164447</v>
      </c>
      <c r="V216" s="374">
        <v>0</v>
      </c>
      <c r="W216" s="374">
        <v>0</v>
      </c>
      <c r="X216" s="374">
        <v>1.8493150684931503</v>
      </c>
      <c r="Y216" s="374">
        <v>3.4246575342465752E-2</v>
      </c>
      <c r="Z216" s="374">
        <v>3.6178520848574114</v>
      </c>
      <c r="AA216" s="374">
        <v>1.5863627345170588</v>
      </c>
      <c r="AB216" s="374">
        <v>1.58118200001461</v>
      </c>
      <c r="AC216" s="374">
        <v>36.548503640756095</v>
      </c>
      <c r="AD216" s="374">
        <v>26.709984172232204</v>
      </c>
      <c r="AE216" s="374">
        <v>50.039515632774062</v>
      </c>
      <c r="AF216" s="374">
        <v>32.236696842570112</v>
      </c>
      <c r="AG216" s="374">
        <v>34.272996086880653</v>
      </c>
      <c r="AH216" s="374">
        <v>0.6164383561643838</v>
      </c>
    </row>
    <row r="217" spans="1:34" ht="15.6">
      <c r="A217" s="374">
        <v>5</v>
      </c>
      <c r="B217" s="374">
        <v>47</v>
      </c>
      <c r="C217" s="374">
        <v>2013</v>
      </c>
      <c r="D217" s="374">
        <v>99</v>
      </c>
      <c r="E217" s="374">
        <v>99</v>
      </c>
      <c r="F217" s="374">
        <v>99</v>
      </c>
      <c r="G217" s="374">
        <v>3</v>
      </c>
      <c r="H217" s="374">
        <v>99</v>
      </c>
      <c r="I217" s="374">
        <v>99</v>
      </c>
      <c r="J217" s="374">
        <v>999</v>
      </c>
      <c r="K217" s="374">
        <v>99</v>
      </c>
      <c r="L217" s="374">
        <v>99</v>
      </c>
      <c r="M217" s="374">
        <v>99</v>
      </c>
      <c r="N217" s="374">
        <v>99</v>
      </c>
      <c r="O217" s="374">
        <v>99</v>
      </c>
      <c r="P217" s="374">
        <v>9999</v>
      </c>
      <c r="Q217" s="374">
        <v>47</v>
      </c>
      <c r="R217" s="374">
        <v>1143</v>
      </c>
      <c r="S217" s="374">
        <v>4.9903762029746277</v>
      </c>
      <c r="T217" s="374">
        <v>4.076115485564304</v>
      </c>
      <c r="U217" s="374">
        <v>6.0178477690288723</v>
      </c>
      <c r="V217" s="374">
        <v>0</v>
      </c>
      <c r="W217" s="374">
        <v>0</v>
      </c>
      <c r="X217" s="374">
        <v>0.26246719160104987</v>
      </c>
      <c r="Y217" s="374">
        <v>0</v>
      </c>
      <c r="Z217" s="374">
        <v>3.0063182089852201</v>
      </c>
      <c r="AA217" s="374">
        <v>1.575982838014238</v>
      </c>
      <c r="AB217" s="374">
        <v>1.5863530956705076</v>
      </c>
      <c r="AC217" s="374">
        <v>33.238311757051299</v>
      </c>
      <c r="AD217" s="374">
        <v>-24.064173333362831</v>
      </c>
      <c r="AE217" s="374">
        <v>18.506508040011099</v>
      </c>
      <c r="AF217" s="374">
        <v>12.618679620225217</v>
      </c>
      <c r="AG217" s="374">
        <v>10.694107994881184</v>
      </c>
      <c r="AH217" s="374">
        <v>0.69991251093613283</v>
      </c>
    </row>
    <row r="218" spans="1:34" ht="15.6">
      <c r="A218" s="374">
        <v>5</v>
      </c>
      <c r="B218" s="374">
        <v>48</v>
      </c>
      <c r="C218" s="374">
        <v>2013</v>
      </c>
      <c r="D218" s="374">
        <v>99</v>
      </c>
      <c r="E218" s="374">
        <v>99</v>
      </c>
      <c r="F218" s="374">
        <v>99</v>
      </c>
      <c r="G218" s="374">
        <v>4</v>
      </c>
      <c r="H218" s="374">
        <v>99</v>
      </c>
      <c r="I218" s="374">
        <v>99</v>
      </c>
      <c r="J218" s="374">
        <v>999</v>
      </c>
      <c r="K218" s="374">
        <v>99</v>
      </c>
      <c r="L218" s="374">
        <v>99</v>
      </c>
      <c r="M218" s="374">
        <v>99</v>
      </c>
      <c r="N218" s="374">
        <v>99</v>
      </c>
      <c r="O218" s="374">
        <v>99</v>
      </c>
      <c r="P218" s="374">
        <v>9999</v>
      </c>
      <c r="Q218" s="374">
        <v>76</v>
      </c>
      <c r="R218" s="374">
        <v>1153</v>
      </c>
      <c r="S218" s="374">
        <v>4.5385949696444063</v>
      </c>
      <c r="T218" s="374">
        <v>3.5602775368603656</v>
      </c>
      <c r="U218" s="374">
        <v>8.0771899392888127</v>
      </c>
      <c r="V218" s="374">
        <v>8.673026886383349E-2</v>
      </c>
      <c r="W218" s="374">
        <v>0</v>
      </c>
      <c r="X218" s="374">
        <v>1.8213356461405033</v>
      </c>
      <c r="Y218" s="374">
        <v>8.673026886383349E-2</v>
      </c>
      <c r="Z218" s="374">
        <v>3.2199144665775927</v>
      </c>
      <c r="AA218" s="374">
        <v>1.6488142665443315</v>
      </c>
      <c r="AB218" s="374">
        <v>1.5875875623598723</v>
      </c>
      <c r="AC218" s="374">
        <v>27.027894653246555</v>
      </c>
      <c r="AD218" s="374">
        <v>38.524415181291552</v>
      </c>
      <c r="AE218" s="374">
        <v>50.728923747951157</v>
      </c>
      <c r="AF218" s="374">
        <v>12.729079266946345</v>
      </c>
      <c r="AG218" s="374">
        <v>14.479272469808164</v>
      </c>
      <c r="AH218" s="374">
        <v>0</v>
      </c>
    </row>
    <row r="219" spans="1:34" ht="15.6">
      <c r="A219" s="374">
        <v>5</v>
      </c>
      <c r="B219" s="374">
        <v>49</v>
      </c>
      <c r="C219" s="374">
        <v>2012</v>
      </c>
      <c r="D219" s="374">
        <v>99</v>
      </c>
      <c r="E219" s="374">
        <v>99</v>
      </c>
      <c r="F219" s="374">
        <v>99</v>
      </c>
      <c r="G219" s="374">
        <v>1</v>
      </c>
      <c r="H219" s="374">
        <v>99</v>
      </c>
      <c r="I219" s="374">
        <v>99</v>
      </c>
      <c r="J219" s="374">
        <v>999</v>
      </c>
      <c r="K219" s="374">
        <v>99</v>
      </c>
      <c r="L219" s="374">
        <v>99</v>
      </c>
      <c r="M219" s="374">
        <v>99</v>
      </c>
      <c r="N219" s="374">
        <v>99</v>
      </c>
      <c r="O219" s="374">
        <v>99</v>
      </c>
      <c r="P219" s="374">
        <v>9999</v>
      </c>
      <c r="Q219" s="374">
        <v>141</v>
      </c>
      <c r="R219" s="374">
        <v>3393</v>
      </c>
      <c r="S219" s="374">
        <v>5.3471853816681403</v>
      </c>
      <c r="T219" s="374">
        <v>4.088122605363985</v>
      </c>
      <c r="U219" s="374">
        <v>6.5159740642499315</v>
      </c>
      <c r="V219" s="374">
        <v>0</v>
      </c>
      <c r="W219" s="374">
        <v>0</v>
      </c>
      <c r="X219" s="374">
        <v>0.64839375184202774</v>
      </c>
      <c r="Y219" s="374">
        <v>0</v>
      </c>
      <c r="Z219" s="374">
        <v>2.7006801932029312</v>
      </c>
      <c r="AA219" s="374">
        <v>1.4298629280609421</v>
      </c>
      <c r="AB219" s="374">
        <v>1.4951194144163276</v>
      </c>
      <c r="AC219" s="374">
        <v>14.695628420147925</v>
      </c>
      <c r="AD219" s="374">
        <v>19.32006270581639</v>
      </c>
      <c r="AE219" s="374">
        <v>31.311193404019878</v>
      </c>
      <c r="AF219" s="374">
        <v>38.162186480710851</v>
      </c>
      <c r="AG219" s="374">
        <v>35.831357441643</v>
      </c>
      <c r="AH219" s="374">
        <v>0.64839375184202774</v>
      </c>
    </row>
    <row r="220" spans="1:34" ht="15.6">
      <c r="A220" s="374">
        <v>5</v>
      </c>
      <c r="B220" s="374">
        <v>50</v>
      </c>
      <c r="C220" s="374">
        <v>2012</v>
      </c>
      <c r="D220" s="374">
        <v>99</v>
      </c>
      <c r="E220" s="374">
        <v>99</v>
      </c>
      <c r="F220" s="374">
        <v>99</v>
      </c>
      <c r="G220" s="374">
        <v>2</v>
      </c>
      <c r="H220" s="374">
        <v>99</v>
      </c>
      <c r="I220" s="374">
        <v>99</v>
      </c>
      <c r="J220" s="374">
        <v>999</v>
      </c>
      <c r="K220" s="374">
        <v>99</v>
      </c>
      <c r="L220" s="374">
        <v>99</v>
      </c>
      <c r="M220" s="374">
        <v>99</v>
      </c>
      <c r="N220" s="374">
        <v>99</v>
      </c>
      <c r="O220" s="374">
        <v>99</v>
      </c>
      <c r="P220" s="374">
        <v>9999</v>
      </c>
      <c r="Q220" s="374">
        <v>188</v>
      </c>
      <c r="R220" s="374">
        <v>3440</v>
      </c>
      <c r="S220" s="374">
        <v>4.6177325581395321</v>
      </c>
      <c r="T220" s="374">
        <v>3.8441860465116258</v>
      </c>
      <c r="U220" s="374">
        <v>7.1741860465116316</v>
      </c>
      <c r="V220" s="374">
        <v>0</v>
      </c>
      <c r="W220" s="374">
        <v>0</v>
      </c>
      <c r="X220" s="374">
        <v>1.5697674418604659</v>
      </c>
      <c r="Y220" s="374">
        <v>0</v>
      </c>
      <c r="Z220" s="374">
        <v>3.4508108130861497</v>
      </c>
      <c r="AA220" s="374">
        <v>1.5198606034950204</v>
      </c>
      <c r="AB220" s="374">
        <v>1.5773177594333689</v>
      </c>
      <c r="AC220" s="374">
        <v>38.63250173804736</v>
      </c>
      <c r="AD220" s="374">
        <v>25.367240129709515</v>
      </c>
      <c r="AE220" s="374">
        <v>43.048672346442331</v>
      </c>
      <c r="AF220" s="374">
        <v>38.690810932403558</v>
      </c>
      <c r="AG220" s="374">
        <v>39.997342067774035</v>
      </c>
      <c r="AH220" s="374">
        <v>0.377906976744186</v>
      </c>
    </row>
    <row r="221" spans="1:34" ht="15.6">
      <c r="A221" s="374">
        <v>5</v>
      </c>
      <c r="B221" s="374">
        <v>51</v>
      </c>
      <c r="C221" s="374">
        <v>2012</v>
      </c>
      <c r="D221" s="374">
        <v>99</v>
      </c>
      <c r="E221" s="374">
        <v>99</v>
      </c>
      <c r="F221" s="374">
        <v>99</v>
      </c>
      <c r="G221" s="374">
        <v>3</v>
      </c>
      <c r="H221" s="374">
        <v>99</v>
      </c>
      <c r="I221" s="374">
        <v>99</v>
      </c>
      <c r="J221" s="374">
        <v>999</v>
      </c>
      <c r="K221" s="374">
        <v>99</v>
      </c>
      <c r="L221" s="374">
        <v>99</v>
      </c>
      <c r="M221" s="374">
        <v>99</v>
      </c>
      <c r="N221" s="374">
        <v>99</v>
      </c>
      <c r="O221" s="374">
        <v>99</v>
      </c>
      <c r="P221" s="374">
        <v>9999</v>
      </c>
      <c r="Q221" s="374">
        <v>65</v>
      </c>
      <c r="R221" s="374">
        <v>809</v>
      </c>
      <c r="S221" s="374">
        <v>4.6810877626699616</v>
      </c>
      <c r="T221" s="374">
        <v>3.4610630407911001</v>
      </c>
      <c r="U221" s="374">
        <v>6.3001236093943191</v>
      </c>
      <c r="V221" s="374">
        <v>0</v>
      </c>
      <c r="W221" s="374">
        <v>0</v>
      </c>
      <c r="X221" s="374">
        <v>0.49443757725587151</v>
      </c>
      <c r="Y221" s="374">
        <v>0</v>
      </c>
      <c r="Z221" s="374">
        <v>3.1271627843621927</v>
      </c>
      <c r="AA221" s="374">
        <v>1.7606187257929875</v>
      </c>
      <c r="AB221" s="374">
        <v>1.6835653958952037</v>
      </c>
      <c r="AC221" s="374">
        <v>16.800798625705148</v>
      </c>
      <c r="AD221" s="374">
        <v>-7.9203924396926864</v>
      </c>
      <c r="AE221" s="374">
        <v>40.991091454055223</v>
      </c>
      <c r="AF221" s="374">
        <v>9.0990889663704859</v>
      </c>
      <c r="AG221" s="374">
        <v>8.2603347373914389</v>
      </c>
      <c r="AH221" s="374">
        <v>0</v>
      </c>
    </row>
    <row r="222" spans="1:34" ht="15.6">
      <c r="A222" s="374">
        <v>5</v>
      </c>
      <c r="B222" s="374">
        <v>52</v>
      </c>
      <c r="C222" s="374">
        <v>2012</v>
      </c>
      <c r="D222" s="374">
        <v>99</v>
      </c>
      <c r="E222" s="374">
        <v>99</v>
      </c>
      <c r="F222" s="374">
        <v>99</v>
      </c>
      <c r="G222" s="374">
        <v>4</v>
      </c>
      <c r="H222" s="374">
        <v>99</v>
      </c>
      <c r="I222" s="374">
        <v>99</v>
      </c>
      <c r="J222" s="374">
        <v>999</v>
      </c>
      <c r="K222" s="374">
        <v>99</v>
      </c>
      <c r="L222" s="374">
        <v>99</v>
      </c>
      <c r="M222" s="374">
        <v>99</v>
      </c>
      <c r="N222" s="374">
        <v>99</v>
      </c>
      <c r="O222" s="374">
        <v>99</v>
      </c>
      <c r="P222" s="374">
        <v>9999</v>
      </c>
      <c r="Q222" s="374">
        <v>68</v>
      </c>
      <c r="R222" s="374">
        <v>1249</v>
      </c>
      <c r="S222" s="374">
        <v>4.8118494795836684</v>
      </c>
      <c r="T222" s="374">
        <v>3.281024819855884</v>
      </c>
      <c r="U222" s="374">
        <v>7.8602081665332255</v>
      </c>
      <c r="V222" s="374">
        <v>0</v>
      </c>
      <c r="W222" s="374">
        <v>0</v>
      </c>
      <c r="X222" s="374">
        <v>1.6813450760608486</v>
      </c>
      <c r="Y222" s="374">
        <v>0</v>
      </c>
      <c r="Z222" s="374">
        <v>2.8157188237991995</v>
      </c>
      <c r="AA222" s="374">
        <v>1.627620047731519</v>
      </c>
      <c r="AB222" s="374">
        <v>1.563791733656841</v>
      </c>
      <c r="AC222" s="374">
        <v>13.908796619776441</v>
      </c>
      <c r="AD222" s="374">
        <v>36.171159274605152</v>
      </c>
      <c r="AE222" s="374">
        <v>31.866368125300792</v>
      </c>
      <c r="AF222" s="374">
        <v>14.047913620515128</v>
      </c>
      <c r="AG222" s="374">
        <v>15.91096575319153</v>
      </c>
      <c r="AH222" s="374">
        <v>0</v>
      </c>
    </row>
    <row r="223" spans="1:34" ht="15.6">
      <c r="A223" s="374">
        <v>5</v>
      </c>
      <c r="B223" s="374">
        <v>53</v>
      </c>
      <c r="C223" s="374">
        <v>2011</v>
      </c>
      <c r="D223" s="374">
        <v>99</v>
      </c>
      <c r="E223" s="374">
        <v>99</v>
      </c>
      <c r="F223" s="374">
        <v>99</v>
      </c>
      <c r="G223" s="374">
        <v>1</v>
      </c>
      <c r="H223" s="374">
        <v>99</v>
      </c>
      <c r="I223" s="374">
        <v>99</v>
      </c>
      <c r="J223" s="374">
        <v>999</v>
      </c>
      <c r="K223" s="374">
        <v>99</v>
      </c>
      <c r="L223" s="374">
        <v>99</v>
      </c>
      <c r="M223" s="374">
        <v>99</v>
      </c>
      <c r="N223" s="374">
        <v>99</v>
      </c>
      <c r="O223" s="374">
        <v>99</v>
      </c>
      <c r="P223" s="374">
        <v>9999</v>
      </c>
      <c r="Q223" s="374">
        <v>147</v>
      </c>
      <c r="R223" s="374">
        <v>3509</v>
      </c>
      <c r="S223" s="374">
        <v>5.0857794243374173</v>
      </c>
      <c r="T223" s="374">
        <v>4.1105728127671686</v>
      </c>
      <c r="U223" s="374">
        <v>6.473092049016814</v>
      </c>
      <c r="V223" s="374">
        <v>0</v>
      </c>
      <c r="W223" s="374">
        <v>0</v>
      </c>
      <c r="X223" s="374">
        <v>0.94043887147335437</v>
      </c>
      <c r="Y223" s="374">
        <v>2.8498147620404674E-2</v>
      </c>
      <c r="Z223" s="374">
        <v>2.6798791008610339</v>
      </c>
      <c r="AA223" s="374">
        <v>1.4729614343502189</v>
      </c>
      <c r="AB223" s="374">
        <v>1.561606335934751</v>
      </c>
      <c r="AC223" s="374">
        <v>13.766952424286078</v>
      </c>
      <c r="AD223" s="374">
        <v>16.80586982244338</v>
      </c>
      <c r="AE223" s="374">
        <v>34.352577636996756</v>
      </c>
      <c r="AF223" s="374">
        <v>36.643692564745194</v>
      </c>
      <c r="AG223" s="374">
        <v>36.601325725836176</v>
      </c>
      <c r="AH223" s="374">
        <v>0.39897406668566526</v>
      </c>
    </row>
    <row r="224" spans="1:34" ht="15.6">
      <c r="A224" s="374">
        <v>5</v>
      </c>
      <c r="B224" s="374">
        <v>54</v>
      </c>
      <c r="C224" s="374">
        <v>2011</v>
      </c>
      <c r="D224" s="374">
        <v>99</v>
      </c>
      <c r="E224" s="374">
        <v>99</v>
      </c>
      <c r="F224" s="374">
        <v>99</v>
      </c>
      <c r="G224" s="374">
        <v>2</v>
      </c>
      <c r="H224" s="374">
        <v>99</v>
      </c>
      <c r="I224" s="374">
        <v>99</v>
      </c>
      <c r="J224" s="374">
        <v>999</v>
      </c>
      <c r="K224" s="374">
        <v>99</v>
      </c>
      <c r="L224" s="374">
        <v>99</v>
      </c>
      <c r="M224" s="374">
        <v>99</v>
      </c>
      <c r="N224" s="374">
        <v>99</v>
      </c>
      <c r="O224" s="374">
        <v>99</v>
      </c>
      <c r="P224" s="374">
        <v>9999</v>
      </c>
      <c r="Q224" s="374">
        <v>194</v>
      </c>
      <c r="R224" s="374">
        <v>3455</v>
      </c>
      <c r="S224" s="374">
        <v>4.0292329956584654</v>
      </c>
      <c r="T224" s="374">
        <v>3.5154848046309697</v>
      </c>
      <c r="U224" s="374">
        <v>6.6951085383502233</v>
      </c>
      <c r="V224" s="374">
        <v>2.8943560057887112E-2</v>
      </c>
      <c r="W224" s="374">
        <v>0</v>
      </c>
      <c r="X224" s="374">
        <v>0.98408104196816237</v>
      </c>
      <c r="Y224" s="374">
        <v>5.7887120115774224E-2</v>
      </c>
      <c r="Z224" s="374">
        <v>3.2733846375464397</v>
      </c>
      <c r="AA224" s="374">
        <v>1.5061905510604421</v>
      </c>
      <c r="AB224" s="374">
        <v>1.5043517735065051</v>
      </c>
      <c r="AC224" s="374">
        <v>36.165171691846751</v>
      </c>
      <c r="AD224" s="374">
        <v>17.994568152206654</v>
      </c>
      <c r="AE224" s="374">
        <v>48.246104918343349</v>
      </c>
      <c r="AF224" s="374">
        <v>36.079782790309096</v>
      </c>
      <c r="AG224" s="374">
        <v>37.274114829205189</v>
      </c>
      <c r="AH224" s="374">
        <v>0.28943560057887113</v>
      </c>
    </row>
    <row r="225" spans="1:34" ht="15.6">
      <c r="A225" s="374">
        <v>5</v>
      </c>
      <c r="B225" s="374">
        <v>55</v>
      </c>
      <c r="C225" s="374">
        <v>2011</v>
      </c>
      <c r="D225" s="374">
        <v>99</v>
      </c>
      <c r="E225" s="374">
        <v>99</v>
      </c>
      <c r="F225" s="374">
        <v>99</v>
      </c>
      <c r="G225" s="374">
        <v>3</v>
      </c>
      <c r="H225" s="374">
        <v>99</v>
      </c>
      <c r="I225" s="374">
        <v>99</v>
      </c>
      <c r="J225" s="374">
        <v>999</v>
      </c>
      <c r="K225" s="374">
        <v>99</v>
      </c>
      <c r="L225" s="374">
        <v>99</v>
      </c>
      <c r="M225" s="374">
        <v>99</v>
      </c>
      <c r="N225" s="374">
        <v>99</v>
      </c>
      <c r="O225" s="374">
        <v>99</v>
      </c>
      <c r="P225" s="374">
        <v>9999</v>
      </c>
      <c r="Q225" s="374">
        <v>63</v>
      </c>
      <c r="R225" s="374">
        <v>1560</v>
      </c>
      <c r="S225" s="374">
        <v>4.31025641025641</v>
      </c>
      <c r="T225" s="374">
        <v>3.7583333333333342</v>
      </c>
      <c r="U225" s="374">
        <v>5.2909615384615352</v>
      </c>
      <c r="V225" s="374">
        <v>0</v>
      </c>
      <c r="W225" s="374">
        <v>0</v>
      </c>
      <c r="X225" s="374">
        <v>0.38461538461538447</v>
      </c>
      <c r="Y225" s="374">
        <v>0</v>
      </c>
      <c r="Z225" s="374">
        <v>2.6114371912127079</v>
      </c>
      <c r="AA225" s="374">
        <v>1.89023060210271</v>
      </c>
      <c r="AB225" s="374">
        <v>1.5920257347703077</v>
      </c>
      <c r="AC225" s="374">
        <v>21.561904186348503</v>
      </c>
      <c r="AD225" s="374">
        <v>-8.1396094081242847</v>
      </c>
      <c r="AE225" s="374">
        <v>43.496987150974029</v>
      </c>
      <c r="AF225" s="374">
        <v>16.290726817042604</v>
      </c>
      <c r="AG225" s="374">
        <v>13.300282574001631</v>
      </c>
      <c r="AH225" s="374">
        <v>0.57692307692307687</v>
      </c>
    </row>
    <row r="226" spans="1:34" ht="15.6">
      <c r="A226" s="374">
        <v>5</v>
      </c>
      <c r="B226" s="374">
        <v>56</v>
      </c>
      <c r="C226" s="374">
        <v>2011</v>
      </c>
      <c r="D226" s="374">
        <v>99</v>
      </c>
      <c r="E226" s="374">
        <v>99</v>
      </c>
      <c r="F226" s="374">
        <v>99</v>
      </c>
      <c r="G226" s="374">
        <v>4</v>
      </c>
      <c r="H226" s="374">
        <v>99</v>
      </c>
      <c r="I226" s="374">
        <v>99</v>
      </c>
      <c r="J226" s="374">
        <v>999</v>
      </c>
      <c r="K226" s="374">
        <v>99</v>
      </c>
      <c r="L226" s="374">
        <v>99</v>
      </c>
      <c r="M226" s="374">
        <v>99</v>
      </c>
      <c r="N226" s="374">
        <v>99</v>
      </c>
      <c r="O226" s="374">
        <v>99</v>
      </c>
      <c r="P226" s="374">
        <v>9999</v>
      </c>
      <c r="Q226" s="374">
        <v>78</v>
      </c>
      <c r="R226" s="374">
        <v>1052</v>
      </c>
      <c r="S226" s="374">
        <v>4.1321292775665404</v>
      </c>
      <c r="T226" s="374">
        <v>2.5988593155893538</v>
      </c>
      <c r="U226" s="374">
        <v>7.56511406844107</v>
      </c>
      <c r="V226" s="374">
        <v>0</v>
      </c>
      <c r="W226" s="374">
        <v>0</v>
      </c>
      <c r="X226" s="374">
        <v>1.6159695817490503</v>
      </c>
      <c r="Y226" s="374">
        <v>0</v>
      </c>
      <c r="Z226" s="374">
        <v>2.8418065945501287</v>
      </c>
      <c r="AA226" s="374">
        <v>1.5250238514678589</v>
      </c>
      <c r="AB226" s="374">
        <v>1.2819004098666404</v>
      </c>
      <c r="AC226" s="374">
        <v>27.957849657745061</v>
      </c>
      <c r="AD226" s="374">
        <v>61.664031686764439</v>
      </c>
      <c r="AE226" s="374">
        <v>23.8141655647376</v>
      </c>
      <c r="AF226" s="374">
        <v>10.98579782790309</v>
      </c>
      <c r="AG226" s="374">
        <v>12.82427687095702</v>
      </c>
      <c r="AH226" s="374">
        <v>0</v>
      </c>
    </row>
    <row r="227" spans="1:34" ht="15.6">
      <c r="A227" s="374">
        <v>5</v>
      </c>
      <c r="B227" s="374">
        <v>57</v>
      </c>
      <c r="C227" s="374">
        <v>2010</v>
      </c>
      <c r="D227" s="374">
        <v>99</v>
      </c>
      <c r="E227" s="374">
        <v>99</v>
      </c>
      <c r="F227" s="374">
        <v>99</v>
      </c>
      <c r="G227" s="374">
        <v>1</v>
      </c>
      <c r="H227" s="374">
        <v>99</v>
      </c>
      <c r="I227" s="374">
        <v>99</v>
      </c>
      <c r="J227" s="374">
        <v>999</v>
      </c>
      <c r="K227" s="374">
        <v>99</v>
      </c>
      <c r="L227" s="374">
        <v>99</v>
      </c>
      <c r="M227" s="374">
        <v>99</v>
      </c>
      <c r="N227" s="374">
        <v>99</v>
      </c>
      <c r="O227" s="374">
        <v>99</v>
      </c>
      <c r="P227" s="374">
        <v>9999</v>
      </c>
      <c r="Q227" s="374">
        <v>145</v>
      </c>
      <c r="R227" s="374">
        <v>3456</v>
      </c>
      <c r="S227" s="374">
        <v>5.4302662037037033</v>
      </c>
      <c r="T227" s="374">
        <v>3.7008101851851856</v>
      </c>
      <c r="U227" s="374">
        <v>6.2982349537037106</v>
      </c>
      <c r="V227" s="374">
        <v>0</v>
      </c>
      <c r="W227" s="374">
        <v>2.8935185185185192E-2</v>
      </c>
      <c r="X227" s="374">
        <v>1.0127314814814816</v>
      </c>
      <c r="Y227" s="374">
        <v>5.7870370370370385E-2</v>
      </c>
      <c r="Z227" s="374">
        <v>2.8065100428686609</v>
      </c>
      <c r="AA227" s="374">
        <v>0.71386608705463883</v>
      </c>
      <c r="AB227" s="374">
        <v>1.5810141761165355</v>
      </c>
      <c r="AC227" s="374">
        <v>67.588450934412592</v>
      </c>
      <c r="AD227" s="374">
        <v>17.797347351613421</v>
      </c>
      <c r="AE227" s="374">
        <v>89.035958042154476</v>
      </c>
      <c r="AF227" s="374">
        <v>31.070754292906599</v>
      </c>
      <c r="AG227" s="374">
        <v>31.409923404157119</v>
      </c>
      <c r="AH227" s="374">
        <v>0.37615740740740738</v>
      </c>
    </row>
    <row r="228" spans="1:34" ht="15.6">
      <c r="A228" s="374">
        <v>5</v>
      </c>
      <c r="B228" s="374">
        <v>58</v>
      </c>
      <c r="C228" s="374">
        <v>2010</v>
      </c>
      <c r="D228" s="374">
        <v>99</v>
      </c>
      <c r="E228" s="374">
        <v>99</v>
      </c>
      <c r="F228" s="374">
        <v>99</v>
      </c>
      <c r="G228" s="374">
        <v>2</v>
      </c>
      <c r="H228" s="374">
        <v>99</v>
      </c>
      <c r="I228" s="374">
        <v>99</v>
      </c>
      <c r="J228" s="374">
        <v>999</v>
      </c>
      <c r="K228" s="374">
        <v>99</v>
      </c>
      <c r="L228" s="374">
        <v>99</v>
      </c>
      <c r="M228" s="374">
        <v>99</v>
      </c>
      <c r="N228" s="374">
        <v>99</v>
      </c>
      <c r="O228" s="374">
        <v>99</v>
      </c>
      <c r="P228" s="374">
        <v>9999</v>
      </c>
      <c r="Q228" s="374">
        <v>202</v>
      </c>
      <c r="R228" s="374">
        <v>4172</v>
      </c>
      <c r="S228" s="374">
        <v>4.3767976989453503</v>
      </c>
      <c r="T228" s="374">
        <v>3.4005273250239694</v>
      </c>
      <c r="U228" s="374">
        <v>6.3242809204218444</v>
      </c>
      <c r="V228" s="374">
        <v>0</v>
      </c>
      <c r="W228" s="374">
        <v>0</v>
      </c>
      <c r="X228" s="374">
        <v>1.1265580057526363</v>
      </c>
      <c r="Y228" s="374">
        <v>2.3969319271332699E-2</v>
      </c>
      <c r="Z228" s="374">
        <v>3.2527652644288718</v>
      </c>
      <c r="AA228" s="374">
        <v>1.1300474303905936</v>
      </c>
      <c r="AB228" s="374">
        <v>1.5447711916294411</v>
      </c>
      <c r="AC228" s="374">
        <v>53.751823956517825</v>
      </c>
      <c r="AD228" s="374">
        <v>27.497131655007689</v>
      </c>
      <c r="AE228" s="374">
        <v>53.390325295206303</v>
      </c>
      <c r="AF228" s="374">
        <v>37.507866582756449</v>
      </c>
      <c r="AG228" s="374">
        <v>38.074108065363284</v>
      </c>
      <c r="AH228" s="374">
        <v>0.3116011505273249</v>
      </c>
    </row>
    <row r="229" spans="1:34" ht="15.6">
      <c r="A229" s="374">
        <v>5</v>
      </c>
      <c r="B229" s="374">
        <v>59</v>
      </c>
      <c r="C229" s="374">
        <v>2010</v>
      </c>
      <c r="D229" s="374">
        <v>99</v>
      </c>
      <c r="E229" s="374">
        <v>99</v>
      </c>
      <c r="F229" s="374">
        <v>99</v>
      </c>
      <c r="G229" s="374">
        <v>3</v>
      </c>
      <c r="H229" s="374">
        <v>99</v>
      </c>
      <c r="I229" s="374">
        <v>99</v>
      </c>
      <c r="J229" s="374">
        <v>999</v>
      </c>
      <c r="K229" s="374">
        <v>99</v>
      </c>
      <c r="L229" s="374">
        <v>99</v>
      </c>
      <c r="M229" s="374">
        <v>99</v>
      </c>
      <c r="N229" s="374">
        <v>99</v>
      </c>
      <c r="O229" s="374">
        <v>99</v>
      </c>
      <c r="P229" s="374">
        <v>9999</v>
      </c>
      <c r="Q229" s="374">
        <v>79</v>
      </c>
      <c r="R229" s="374">
        <v>2423</v>
      </c>
      <c r="S229" s="374">
        <v>4.5872884853487426</v>
      </c>
      <c r="T229" s="374">
        <v>3.8295501444490303</v>
      </c>
      <c r="U229" s="374">
        <v>5.3827073875361027</v>
      </c>
      <c r="V229" s="374">
        <v>0</v>
      </c>
      <c r="W229" s="374">
        <v>4.1271151465125874E-2</v>
      </c>
      <c r="X229" s="374">
        <v>8.2542302930251749E-2</v>
      </c>
      <c r="Y229" s="374">
        <v>0</v>
      </c>
      <c r="Z229" s="374">
        <v>2.2317231672657596</v>
      </c>
      <c r="AA229" s="374">
        <v>1.74821275227525</v>
      </c>
      <c r="AB229" s="374">
        <v>1.5768397282355855</v>
      </c>
      <c r="AC229" s="374">
        <v>18.251713097196902</v>
      </c>
      <c r="AD229" s="374">
        <v>-7.302255386578608</v>
      </c>
      <c r="AE229" s="374">
        <v>55.657229447577528</v>
      </c>
      <c r="AF229" s="374">
        <v>21.783691450148343</v>
      </c>
      <c r="AG229" s="374">
        <v>18.820383614146262</v>
      </c>
      <c r="AH229" s="374">
        <v>0</v>
      </c>
    </row>
    <row r="230" spans="1:34" ht="15.6">
      <c r="A230" s="374">
        <v>5</v>
      </c>
      <c r="B230" s="374">
        <v>60</v>
      </c>
      <c r="C230" s="374">
        <v>2010</v>
      </c>
      <c r="D230" s="374">
        <v>99</v>
      </c>
      <c r="E230" s="374">
        <v>99</v>
      </c>
      <c r="F230" s="374">
        <v>99</v>
      </c>
      <c r="G230" s="374">
        <v>4</v>
      </c>
      <c r="H230" s="374">
        <v>99</v>
      </c>
      <c r="I230" s="374">
        <v>99</v>
      </c>
      <c r="J230" s="374">
        <v>999</v>
      </c>
      <c r="K230" s="374">
        <v>99</v>
      </c>
      <c r="L230" s="374">
        <v>99</v>
      </c>
      <c r="M230" s="374">
        <v>99</v>
      </c>
      <c r="N230" s="374">
        <v>99</v>
      </c>
      <c r="O230" s="374">
        <v>99</v>
      </c>
      <c r="P230" s="374">
        <v>9999</v>
      </c>
      <c r="Q230" s="374">
        <v>95</v>
      </c>
      <c r="R230" s="374">
        <v>1072</v>
      </c>
      <c r="S230" s="374">
        <v>5.0680970149253719</v>
      </c>
      <c r="T230" s="374">
        <v>2.6865671641791056</v>
      </c>
      <c r="U230" s="374">
        <v>7.5605410447761283</v>
      </c>
      <c r="V230" s="374">
        <v>0</v>
      </c>
      <c r="W230" s="374">
        <v>0</v>
      </c>
      <c r="X230" s="374">
        <v>0.65298507462686572</v>
      </c>
      <c r="Y230" s="374">
        <v>0</v>
      </c>
      <c r="Z230" s="374">
        <v>2.6409167206068633</v>
      </c>
      <c r="AA230" s="374"/>
      <c r="AB230" s="374">
        <v>1.6036009406433562</v>
      </c>
      <c r="AC230" s="374"/>
      <c r="AD230" s="374">
        <v>29.684427418720471</v>
      </c>
      <c r="AE230" s="374"/>
      <c r="AF230" s="374">
        <v>9.6376876741886157</v>
      </c>
      <c r="AG230" s="374">
        <v>11.695584916333347</v>
      </c>
      <c r="AH230" s="374">
        <v>0</v>
      </c>
    </row>
    <row r="231" spans="1:34" ht="15.6">
      <c r="A231" s="374">
        <v>5</v>
      </c>
      <c r="B231" s="374">
        <v>61</v>
      </c>
      <c r="C231" s="374">
        <v>2009</v>
      </c>
      <c r="D231" s="374">
        <v>99</v>
      </c>
      <c r="E231" s="374">
        <v>99</v>
      </c>
      <c r="F231" s="374">
        <v>99</v>
      </c>
      <c r="G231" s="374">
        <v>1</v>
      </c>
      <c r="H231" s="374">
        <v>99</v>
      </c>
      <c r="I231" s="374">
        <v>99</v>
      </c>
      <c r="J231" s="374">
        <v>999</v>
      </c>
      <c r="K231" s="374">
        <v>99</v>
      </c>
      <c r="L231" s="374">
        <v>99</v>
      </c>
      <c r="M231" s="374">
        <v>99</v>
      </c>
      <c r="N231" s="374">
        <v>99</v>
      </c>
      <c r="O231" s="374">
        <v>99</v>
      </c>
      <c r="P231" s="374">
        <v>9999</v>
      </c>
      <c r="Q231" s="374">
        <v>151</v>
      </c>
      <c r="R231" s="374">
        <v>3920</v>
      </c>
      <c r="S231" s="374">
        <v>4.8706632653061215</v>
      </c>
      <c r="T231" s="374">
        <v>3.8051020408163265</v>
      </c>
      <c r="U231" s="374">
        <v>6.2340306122448972</v>
      </c>
      <c r="V231" s="374">
        <v>0</v>
      </c>
      <c r="W231" s="374">
        <v>0</v>
      </c>
      <c r="X231" s="374">
        <v>0.61224489795918358</v>
      </c>
      <c r="Y231" s="374">
        <v>2.5510204081632657E-2</v>
      </c>
      <c r="Z231" s="374">
        <v>2.4494699716305983</v>
      </c>
      <c r="AA231" s="374">
        <v>1.6581144223575628</v>
      </c>
      <c r="AB231" s="374">
        <v>1.4975403268039222</v>
      </c>
      <c r="AC231" s="374">
        <v>29.377729449648758</v>
      </c>
      <c r="AD231" s="374">
        <v>18.425136698986925</v>
      </c>
      <c r="AE231" s="374">
        <v>30.699312054921577</v>
      </c>
      <c r="AF231" s="374">
        <v>32.585203657522861</v>
      </c>
      <c r="AG231" s="374">
        <v>32.917288533758629</v>
      </c>
      <c r="AH231" s="374">
        <v>0</v>
      </c>
    </row>
    <row r="232" spans="1:34" ht="15.6">
      <c r="A232" s="374">
        <v>5</v>
      </c>
      <c r="B232" s="374">
        <v>62</v>
      </c>
      <c r="C232" s="374">
        <v>2009</v>
      </c>
      <c r="D232" s="374">
        <v>99</v>
      </c>
      <c r="E232" s="374">
        <v>99</v>
      </c>
      <c r="F232" s="374">
        <v>99</v>
      </c>
      <c r="G232" s="374">
        <v>2</v>
      </c>
      <c r="H232" s="374">
        <v>99</v>
      </c>
      <c r="I232" s="374">
        <v>99</v>
      </c>
      <c r="J232" s="374">
        <v>999</v>
      </c>
      <c r="K232" s="374">
        <v>99</v>
      </c>
      <c r="L232" s="374">
        <v>99</v>
      </c>
      <c r="M232" s="374">
        <v>99</v>
      </c>
      <c r="N232" s="374">
        <v>99</v>
      </c>
      <c r="O232" s="374">
        <v>99</v>
      </c>
      <c r="P232" s="374">
        <v>9999</v>
      </c>
      <c r="Q232" s="374">
        <v>182</v>
      </c>
      <c r="R232" s="374">
        <v>4319</v>
      </c>
      <c r="S232" s="374">
        <v>4.4010187543412851</v>
      </c>
      <c r="T232" s="374">
        <v>3.4795091456355638</v>
      </c>
      <c r="U232" s="374">
        <v>6.2335262792313104</v>
      </c>
      <c r="V232" s="374">
        <v>0</v>
      </c>
      <c r="W232" s="374">
        <v>0</v>
      </c>
      <c r="X232" s="374">
        <v>0.90298680250057839</v>
      </c>
      <c r="Y232" s="374">
        <v>0</v>
      </c>
      <c r="Z232" s="374">
        <v>3.069616181907671</v>
      </c>
      <c r="AA232" s="374">
        <v>1.4391602087279756</v>
      </c>
      <c r="AB232" s="374">
        <v>1.5175088773141308</v>
      </c>
      <c r="AC232" s="374">
        <v>29.955231237778023</v>
      </c>
      <c r="AD232" s="374">
        <v>22.442213339625624</v>
      </c>
      <c r="AE232" s="374">
        <v>52.218677506403971</v>
      </c>
      <c r="AF232" s="374">
        <v>35.901911886949307</v>
      </c>
      <c r="AG232" s="374">
        <v>36.264864195003184</v>
      </c>
      <c r="AH232" s="374">
        <v>0.4399166473720767</v>
      </c>
    </row>
    <row r="233" spans="1:34" ht="15.6">
      <c r="A233" s="374">
        <v>5</v>
      </c>
      <c r="B233" s="374">
        <v>63</v>
      </c>
      <c r="C233" s="374">
        <v>2009</v>
      </c>
      <c r="D233" s="374">
        <v>99</v>
      </c>
      <c r="E233" s="374">
        <v>99</v>
      </c>
      <c r="F233" s="374">
        <v>99</v>
      </c>
      <c r="G233" s="374">
        <v>3</v>
      </c>
      <c r="H233" s="374">
        <v>99</v>
      </c>
      <c r="I233" s="374">
        <v>99</v>
      </c>
      <c r="J233" s="374">
        <v>999</v>
      </c>
      <c r="K233" s="374">
        <v>99</v>
      </c>
      <c r="L233" s="374">
        <v>99</v>
      </c>
      <c r="M233" s="374">
        <v>99</v>
      </c>
      <c r="N233" s="374">
        <v>99</v>
      </c>
      <c r="O233" s="374">
        <v>99</v>
      </c>
      <c r="P233" s="374">
        <v>9999</v>
      </c>
      <c r="Q233" s="374">
        <v>63</v>
      </c>
      <c r="R233" s="374">
        <v>2410</v>
      </c>
      <c r="S233" s="374">
        <v>4.3551867219917</v>
      </c>
      <c r="T233" s="374">
        <v>3.7614107883817431</v>
      </c>
      <c r="U233" s="374">
        <v>5.1339419087136884</v>
      </c>
      <c r="V233" s="374">
        <v>0</v>
      </c>
      <c r="W233" s="374">
        <v>0</v>
      </c>
      <c r="X233" s="374">
        <v>0.12448132780082984</v>
      </c>
      <c r="Y233" s="374">
        <v>0</v>
      </c>
      <c r="Z233" s="374">
        <v>2.4309538752336328</v>
      </c>
      <c r="AA233" s="374">
        <v>1.9864645888223813</v>
      </c>
      <c r="AB233" s="374">
        <v>1.5004579112011436</v>
      </c>
      <c r="AC233" s="374">
        <v>19.643113415390047</v>
      </c>
      <c r="AD233" s="374">
        <v>12.603451357868895</v>
      </c>
      <c r="AE233" s="374">
        <v>64.973720447285956</v>
      </c>
      <c r="AF233" s="374">
        <v>20.033250207813797</v>
      </c>
      <c r="AG233" s="374">
        <v>16.666217665156211</v>
      </c>
      <c r="AH233" s="374">
        <v>8.29875518672199E-2</v>
      </c>
    </row>
    <row r="234" spans="1:34" ht="15.6">
      <c r="A234" s="374">
        <v>5</v>
      </c>
      <c r="B234" s="374">
        <v>64</v>
      </c>
      <c r="C234" s="374">
        <v>2009</v>
      </c>
      <c r="D234" s="374">
        <v>99</v>
      </c>
      <c r="E234" s="374">
        <v>99</v>
      </c>
      <c r="F234" s="374">
        <v>99</v>
      </c>
      <c r="G234" s="374">
        <v>4</v>
      </c>
      <c r="H234" s="374">
        <v>99</v>
      </c>
      <c r="I234" s="374">
        <v>99</v>
      </c>
      <c r="J234" s="374">
        <v>999</v>
      </c>
      <c r="K234" s="374">
        <v>99</v>
      </c>
      <c r="L234" s="374">
        <v>99</v>
      </c>
      <c r="M234" s="374">
        <v>99</v>
      </c>
      <c r="N234" s="374">
        <v>99</v>
      </c>
      <c r="O234" s="374">
        <v>99</v>
      </c>
      <c r="P234" s="374">
        <v>9999</v>
      </c>
      <c r="Q234" s="374">
        <v>81</v>
      </c>
      <c r="R234" s="374">
        <v>1381</v>
      </c>
      <c r="S234" s="374">
        <v>4.1354091238233153</v>
      </c>
      <c r="T234" s="374">
        <v>3.1071687183200578</v>
      </c>
      <c r="U234" s="374">
        <v>7.6075307748008605</v>
      </c>
      <c r="V234" s="374">
        <v>0</v>
      </c>
      <c r="W234" s="374">
        <v>0</v>
      </c>
      <c r="X234" s="374">
        <v>0.65170166545981179</v>
      </c>
      <c r="Y234" s="374">
        <v>0</v>
      </c>
      <c r="Z234" s="374">
        <v>2.5002333967724266</v>
      </c>
      <c r="AA234" s="374">
        <v>1.6385292352962095</v>
      </c>
      <c r="AB234" s="374">
        <v>1.4694915871676268</v>
      </c>
      <c r="AC234" s="374">
        <v>19.137112078891505</v>
      </c>
      <c r="AD234" s="374">
        <v>31.535653868374279</v>
      </c>
      <c r="AE234" s="374">
        <v>46.642891542170304</v>
      </c>
      <c r="AF234" s="374">
        <v>11.479634247714047</v>
      </c>
      <c r="AG234" s="374">
        <v>14.151629606081972</v>
      </c>
      <c r="AH234" s="374">
        <v>0</v>
      </c>
    </row>
    <row r="235" spans="1:34" ht="15.6">
      <c r="A235" s="374">
        <v>5</v>
      </c>
      <c r="B235" s="374">
        <v>65</v>
      </c>
      <c r="C235" s="374">
        <v>2008</v>
      </c>
      <c r="D235" s="374">
        <v>99</v>
      </c>
      <c r="E235" s="374">
        <v>99</v>
      </c>
      <c r="F235" s="374">
        <v>99</v>
      </c>
      <c r="G235" s="374">
        <v>1</v>
      </c>
      <c r="H235" s="374">
        <v>99</v>
      </c>
      <c r="I235" s="374">
        <v>99</v>
      </c>
      <c r="J235" s="374">
        <v>999</v>
      </c>
      <c r="K235" s="374">
        <v>99</v>
      </c>
      <c r="L235" s="374">
        <v>99</v>
      </c>
      <c r="M235" s="374">
        <v>99</v>
      </c>
      <c r="N235" s="374">
        <v>99</v>
      </c>
      <c r="O235" s="374">
        <v>99</v>
      </c>
      <c r="P235" s="374">
        <v>9999</v>
      </c>
      <c r="Q235" s="374">
        <v>155</v>
      </c>
      <c r="R235" s="374">
        <v>3607</v>
      </c>
      <c r="S235" s="374">
        <v>5.1075686165788756</v>
      </c>
      <c r="T235" s="374">
        <v>3.7637926254505127</v>
      </c>
      <c r="U235" s="374">
        <v>6.3490435264762892</v>
      </c>
      <c r="V235" s="374">
        <v>0</v>
      </c>
      <c r="W235" s="374">
        <v>2.772387025228722E-2</v>
      </c>
      <c r="X235" s="374">
        <v>0.58220127529803134</v>
      </c>
      <c r="Y235" s="374">
        <v>0</v>
      </c>
      <c r="Z235" s="374">
        <v>2.6614600531821559</v>
      </c>
      <c r="AA235" s="374">
        <v>1.5414307311242628</v>
      </c>
      <c r="AB235" s="374">
        <v>1.5403951149977069</v>
      </c>
      <c r="AC235" s="374">
        <v>15.619947630448028</v>
      </c>
      <c r="AD235" s="374">
        <v>25.186511113426459</v>
      </c>
      <c r="AE235" s="374">
        <v>32.327009301220507</v>
      </c>
      <c r="AF235" s="374">
        <v>32.329479250694632</v>
      </c>
      <c r="AG235" s="374">
        <v>35.070820054732557</v>
      </c>
      <c r="AH235" s="374">
        <v>0</v>
      </c>
    </row>
    <row r="236" spans="1:34" ht="15.6">
      <c r="A236" s="374">
        <v>5</v>
      </c>
      <c r="B236" s="374">
        <v>66</v>
      </c>
      <c r="C236" s="374">
        <v>2008</v>
      </c>
      <c r="D236" s="374">
        <v>99</v>
      </c>
      <c r="E236" s="374">
        <v>99</v>
      </c>
      <c r="F236" s="374">
        <v>99</v>
      </c>
      <c r="G236" s="374">
        <v>2</v>
      </c>
      <c r="H236" s="374">
        <v>99</v>
      </c>
      <c r="I236" s="374">
        <v>99</v>
      </c>
      <c r="J236" s="374">
        <v>999</v>
      </c>
      <c r="K236" s="374">
        <v>99</v>
      </c>
      <c r="L236" s="374">
        <v>99</v>
      </c>
      <c r="M236" s="374">
        <v>99</v>
      </c>
      <c r="N236" s="374">
        <v>99</v>
      </c>
      <c r="O236" s="374">
        <v>99</v>
      </c>
      <c r="P236" s="374">
        <v>9999</v>
      </c>
      <c r="Q236" s="374">
        <v>180</v>
      </c>
      <c r="R236" s="374">
        <v>3609</v>
      </c>
      <c r="S236" s="374">
        <v>4.0299251870324193</v>
      </c>
      <c r="T236" s="374">
        <v>3.5026323081185922</v>
      </c>
      <c r="U236" s="374">
        <v>5.8781656968689537</v>
      </c>
      <c r="V236" s="374">
        <v>0</v>
      </c>
      <c r="W236" s="374">
        <v>0</v>
      </c>
      <c r="X236" s="374">
        <v>0.88667220836796901</v>
      </c>
      <c r="Y236" s="374">
        <v>0</v>
      </c>
      <c r="Z236" s="374">
        <v>3.2225393978875245</v>
      </c>
      <c r="AA236" s="374">
        <v>1.2590231911681675</v>
      </c>
      <c r="AB236" s="374">
        <v>1.5305356848836864</v>
      </c>
      <c r="AC236" s="374">
        <v>32.937121132209782</v>
      </c>
      <c r="AD236" s="374">
        <v>27.169729966968539</v>
      </c>
      <c r="AE236" s="374">
        <v>49.532393463085214</v>
      </c>
      <c r="AF236" s="374">
        <v>32.347405216456039</v>
      </c>
      <c r="AG236" s="374">
        <v>32.487790833898742</v>
      </c>
      <c r="AH236" s="374">
        <v>0.24937655860349123</v>
      </c>
    </row>
    <row r="237" spans="1:34" ht="15.6">
      <c r="A237" s="374">
        <v>5</v>
      </c>
      <c r="B237" s="374">
        <v>67</v>
      </c>
      <c r="C237" s="374">
        <v>2008</v>
      </c>
      <c r="D237" s="374">
        <v>99</v>
      </c>
      <c r="E237" s="374">
        <v>99</v>
      </c>
      <c r="F237" s="374">
        <v>99</v>
      </c>
      <c r="G237" s="374">
        <v>3</v>
      </c>
      <c r="H237" s="374">
        <v>99</v>
      </c>
      <c r="I237" s="374">
        <v>99</v>
      </c>
      <c r="J237" s="374">
        <v>999</v>
      </c>
      <c r="K237" s="374">
        <v>99</v>
      </c>
      <c r="L237" s="374">
        <v>99</v>
      </c>
      <c r="M237" s="374">
        <v>99</v>
      </c>
      <c r="N237" s="374">
        <v>99</v>
      </c>
      <c r="O237" s="374">
        <v>99</v>
      </c>
      <c r="P237" s="374">
        <v>9999</v>
      </c>
      <c r="Q237" s="374">
        <v>63</v>
      </c>
      <c r="R237" s="374">
        <v>2605</v>
      </c>
      <c r="S237" s="374">
        <v>4.0767754318618037</v>
      </c>
      <c r="T237" s="374">
        <v>3.8046065259117072</v>
      </c>
      <c r="U237" s="374">
        <v>4.6825719769673677</v>
      </c>
      <c r="V237" s="374">
        <v>0</v>
      </c>
      <c r="W237" s="374">
        <v>0</v>
      </c>
      <c r="X237" s="374">
        <v>0.26871401151631474</v>
      </c>
      <c r="Y237" s="374">
        <v>0</v>
      </c>
      <c r="Z237" s="374">
        <v>2.2162399005168063</v>
      </c>
      <c r="AA237" s="374">
        <v>1.517984939906889</v>
      </c>
      <c r="AB237" s="374">
        <v>1.4895083785804775</v>
      </c>
      <c r="AC237" s="374">
        <v>28.121230855921581</v>
      </c>
      <c r="AD237" s="374">
        <v>12.475647983587736</v>
      </c>
      <c r="AE237" s="374">
        <v>58.320138920042517</v>
      </c>
      <c r="AF237" s="374">
        <v>23.348570404230529</v>
      </c>
      <c r="AG237" s="374">
        <v>18.680292131768628</v>
      </c>
      <c r="AH237" s="374">
        <v>0</v>
      </c>
    </row>
    <row r="238" spans="1:34" ht="15.6">
      <c r="A238" s="374">
        <v>5</v>
      </c>
      <c r="B238" s="374">
        <v>68</v>
      </c>
      <c r="C238" s="374">
        <v>2008</v>
      </c>
      <c r="D238" s="374">
        <v>99</v>
      </c>
      <c r="E238" s="374">
        <v>99</v>
      </c>
      <c r="F238" s="374">
        <v>99</v>
      </c>
      <c r="G238" s="374">
        <v>4</v>
      </c>
      <c r="H238" s="374">
        <v>99</v>
      </c>
      <c r="I238" s="374">
        <v>99</v>
      </c>
      <c r="J238" s="374">
        <v>999</v>
      </c>
      <c r="K238" s="374">
        <v>99</v>
      </c>
      <c r="L238" s="374">
        <v>99</v>
      </c>
      <c r="M238" s="374">
        <v>99</v>
      </c>
      <c r="N238" s="374">
        <v>99</v>
      </c>
      <c r="O238" s="374">
        <v>99</v>
      </c>
      <c r="P238" s="374">
        <v>9999</v>
      </c>
      <c r="Q238" s="374">
        <v>73</v>
      </c>
      <c r="R238" s="374">
        <v>1336</v>
      </c>
      <c r="S238" s="374">
        <v>3.9094311377245514</v>
      </c>
      <c r="T238" s="374">
        <v>2.875</v>
      </c>
      <c r="U238" s="374">
        <v>6.7259730538922131</v>
      </c>
      <c r="V238" s="374">
        <v>0</v>
      </c>
      <c r="W238" s="374">
        <v>0</v>
      </c>
      <c r="X238" s="374">
        <v>0.67365269461077826</v>
      </c>
      <c r="Y238" s="374">
        <v>0</v>
      </c>
      <c r="Z238" s="374">
        <v>2.4196378358669719</v>
      </c>
      <c r="AA238" s="374">
        <v>1.6691192161834445</v>
      </c>
      <c r="AB238" s="374">
        <v>1.3739789349813389</v>
      </c>
      <c r="AC238" s="374">
        <v>33.466607874603</v>
      </c>
      <c r="AD238" s="374">
        <v>28.787936615057497</v>
      </c>
      <c r="AE238" s="374">
        <v>43.176249973906344</v>
      </c>
      <c r="AF238" s="374">
        <v>11.974545128618804</v>
      </c>
      <c r="AG238" s="374">
        <v>13.761096979600078</v>
      </c>
      <c r="AH238" s="374">
        <v>0</v>
      </c>
    </row>
    <row r="239" spans="1:34" ht="15.6">
      <c r="A239" s="374">
        <v>5</v>
      </c>
      <c r="B239" s="374">
        <v>69</v>
      </c>
      <c r="C239" s="374">
        <v>2007</v>
      </c>
      <c r="D239" s="374">
        <v>99</v>
      </c>
      <c r="E239" s="374">
        <v>99</v>
      </c>
      <c r="F239" s="374">
        <v>99</v>
      </c>
      <c r="G239" s="374">
        <v>1</v>
      </c>
      <c r="H239" s="374">
        <v>99</v>
      </c>
      <c r="I239" s="374">
        <v>99</v>
      </c>
      <c r="J239" s="374">
        <v>999</v>
      </c>
      <c r="K239" s="374">
        <v>99</v>
      </c>
      <c r="L239" s="374">
        <v>99</v>
      </c>
      <c r="M239" s="374">
        <v>99</v>
      </c>
      <c r="N239" s="374">
        <v>99</v>
      </c>
      <c r="O239" s="374">
        <v>99</v>
      </c>
      <c r="P239" s="374">
        <v>9999</v>
      </c>
      <c r="Q239" s="374">
        <v>135</v>
      </c>
      <c r="R239" s="374">
        <v>2945</v>
      </c>
      <c r="S239" s="374">
        <v>4.8478777589134117</v>
      </c>
      <c r="T239" s="374">
        <v>3.3582342954159596</v>
      </c>
      <c r="U239" s="374">
        <v>6.3111714770798057</v>
      </c>
      <c r="V239" s="374">
        <v>0</v>
      </c>
      <c r="W239" s="374">
        <v>0</v>
      </c>
      <c r="X239" s="374">
        <v>0.64516129032258052</v>
      </c>
      <c r="Y239" s="374">
        <v>3.3955857385398983E-2</v>
      </c>
      <c r="Z239" s="374">
        <v>2.8147153012271482</v>
      </c>
      <c r="AA239" s="374">
        <v>1.6522710856802365</v>
      </c>
      <c r="AB239" s="374">
        <v>1.5796953154825812</v>
      </c>
      <c r="AC239" s="374">
        <v>15.057462184334746</v>
      </c>
      <c r="AD239" s="374">
        <v>17.183492437087217</v>
      </c>
      <c r="AE239" s="374">
        <v>32.217843291063602</v>
      </c>
      <c r="AF239" s="374">
        <v>32.175243089697354</v>
      </c>
      <c r="AG239" s="374">
        <v>33.338295884012695</v>
      </c>
      <c r="AH239" s="374">
        <v>0.20373514431239392</v>
      </c>
    </row>
    <row r="240" spans="1:34" ht="15.6">
      <c r="A240" s="374">
        <v>5</v>
      </c>
      <c r="B240" s="374">
        <v>70</v>
      </c>
      <c r="C240" s="374">
        <v>2007</v>
      </c>
      <c r="D240" s="374">
        <v>99</v>
      </c>
      <c r="E240" s="374">
        <v>99</v>
      </c>
      <c r="F240" s="374">
        <v>99</v>
      </c>
      <c r="G240" s="374">
        <v>2</v>
      </c>
      <c r="H240" s="374">
        <v>99</v>
      </c>
      <c r="I240" s="374">
        <v>99</v>
      </c>
      <c r="J240" s="374">
        <v>999</v>
      </c>
      <c r="K240" s="374">
        <v>99</v>
      </c>
      <c r="L240" s="374">
        <v>99</v>
      </c>
      <c r="M240" s="374">
        <v>99</v>
      </c>
      <c r="N240" s="374">
        <v>99</v>
      </c>
      <c r="O240" s="374">
        <v>99</v>
      </c>
      <c r="P240" s="374">
        <v>9999</v>
      </c>
      <c r="Q240" s="374">
        <v>167</v>
      </c>
      <c r="R240" s="374">
        <v>3360</v>
      </c>
      <c r="S240" s="374">
        <v>3.832142857142856</v>
      </c>
      <c r="T240" s="374">
        <v>3.2139880952380939</v>
      </c>
      <c r="U240" s="374">
        <v>6.1925892857142797</v>
      </c>
      <c r="V240" s="374">
        <v>0</v>
      </c>
      <c r="W240" s="374">
        <v>0</v>
      </c>
      <c r="X240" s="374">
        <v>0.71428571428571441</v>
      </c>
      <c r="Y240" s="374">
        <v>0</v>
      </c>
      <c r="Z240" s="374">
        <v>3.0112460575995974</v>
      </c>
      <c r="AA240" s="374">
        <v>1.4050640312714531</v>
      </c>
      <c r="AB240" s="374">
        <v>1.4923557758668138</v>
      </c>
      <c r="AC240" s="374">
        <v>25.174349713344998</v>
      </c>
      <c r="AD240" s="374">
        <v>12.266950808236709</v>
      </c>
      <c r="AE240" s="374">
        <v>47.203467976661777</v>
      </c>
      <c r="AF240" s="374">
        <v>36.709275647328752</v>
      </c>
      <c r="AG240" s="374">
        <v>37.321549966009485</v>
      </c>
      <c r="AH240" s="374">
        <v>0.68452380952380953</v>
      </c>
    </row>
    <row r="241" spans="1:34" ht="15.6">
      <c r="A241" s="374">
        <v>5</v>
      </c>
      <c r="B241" s="374">
        <v>71</v>
      </c>
      <c r="C241" s="374">
        <v>2007</v>
      </c>
      <c r="D241" s="374">
        <v>99</v>
      </c>
      <c r="E241" s="374">
        <v>99</v>
      </c>
      <c r="F241" s="374">
        <v>99</v>
      </c>
      <c r="G241" s="374">
        <v>3</v>
      </c>
      <c r="H241" s="374">
        <v>99</v>
      </c>
      <c r="I241" s="374">
        <v>99</v>
      </c>
      <c r="J241" s="374">
        <v>999</v>
      </c>
      <c r="K241" s="374">
        <v>99</v>
      </c>
      <c r="L241" s="374">
        <v>99</v>
      </c>
      <c r="M241" s="374">
        <v>99</v>
      </c>
      <c r="N241" s="374">
        <v>99</v>
      </c>
      <c r="O241" s="374">
        <v>99</v>
      </c>
      <c r="P241" s="374">
        <v>9999</v>
      </c>
      <c r="Q241" s="374">
        <v>56</v>
      </c>
      <c r="R241" s="374">
        <v>1721</v>
      </c>
      <c r="S241" s="374">
        <v>4.370714700755375</v>
      </c>
      <c r="T241" s="374">
        <v>3.7269029633933775</v>
      </c>
      <c r="U241" s="374">
        <v>4.648460197559559</v>
      </c>
      <c r="V241" s="374">
        <v>0</v>
      </c>
      <c r="W241" s="374">
        <v>0</v>
      </c>
      <c r="X241" s="374">
        <v>0.11621150493898898</v>
      </c>
      <c r="Y241" s="374">
        <v>0</v>
      </c>
      <c r="Z241" s="374">
        <v>2.0082511984206319</v>
      </c>
      <c r="AA241" s="374">
        <v>1.4842743412574004</v>
      </c>
      <c r="AB241" s="374">
        <v>1.6344711286238705</v>
      </c>
      <c r="AC241" s="374">
        <v>18.383853576104489</v>
      </c>
      <c r="AD241" s="374">
        <v>3.5771669313081791</v>
      </c>
      <c r="AE241" s="374">
        <v>57.919707789952014</v>
      </c>
      <c r="AF241" s="374">
        <v>18.802578389599031</v>
      </c>
      <c r="AG241" s="374">
        <v>14.349544132919824</v>
      </c>
      <c r="AH241" s="374">
        <v>0</v>
      </c>
    </row>
    <row r="242" spans="1:34" ht="15.6">
      <c r="A242" s="374">
        <v>5</v>
      </c>
      <c r="B242" s="374">
        <v>72</v>
      </c>
      <c r="C242" s="374">
        <v>2007</v>
      </c>
      <c r="D242" s="374">
        <v>99</v>
      </c>
      <c r="E242" s="374">
        <v>99</v>
      </c>
      <c r="F242" s="374">
        <v>99</v>
      </c>
      <c r="G242" s="374">
        <v>4</v>
      </c>
      <c r="H242" s="374">
        <v>99</v>
      </c>
      <c r="I242" s="374">
        <v>99</v>
      </c>
      <c r="J242" s="374">
        <v>999</v>
      </c>
      <c r="K242" s="374">
        <v>99</v>
      </c>
      <c r="L242" s="374">
        <v>99</v>
      </c>
      <c r="M242" s="374">
        <v>99</v>
      </c>
      <c r="N242" s="374">
        <v>99</v>
      </c>
      <c r="O242" s="374">
        <v>99</v>
      </c>
      <c r="P242" s="374">
        <v>9999</v>
      </c>
      <c r="Q242" s="374">
        <v>71</v>
      </c>
      <c r="R242" s="374">
        <v>1127</v>
      </c>
      <c r="S242" s="374">
        <v>4.2954747116237799</v>
      </c>
      <c r="T242" s="374">
        <v>2.9609582963620236</v>
      </c>
      <c r="U242" s="374">
        <v>7.4156166814551874</v>
      </c>
      <c r="V242" s="374">
        <v>0</v>
      </c>
      <c r="W242" s="374">
        <v>0</v>
      </c>
      <c r="X242" s="374">
        <v>0</v>
      </c>
      <c r="Y242" s="374">
        <v>0</v>
      </c>
      <c r="Z242" s="374">
        <v>2.5873943868053262</v>
      </c>
      <c r="AA242" s="374">
        <v>1.6273524153631205</v>
      </c>
      <c r="AB242" s="374">
        <v>1.405491247846383</v>
      </c>
      <c r="AC242" s="374">
        <v>31.538241714723</v>
      </c>
      <c r="AD242" s="374">
        <v>35.001121821006201</v>
      </c>
      <c r="AE242" s="374">
        <v>54.971355714447114</v>
      </c>
      <c r="AF242" s="374">
        <v>12.312902873374847</v>
      </c>
      <c r="AG242" s="374">
        <v>14.990610017058019</v>
      </c>
      <c r="AH242" s="374">
        <v>0</v>
      </c>
    </row>
    <row r="243" spans="1:34" ht="15.6">
      <c r="A243" s="374">
        <v>5</v>
      </c>
      <c r="B243" s="374">
        <v>73</v>
      </c>
      <c r="C243" s="374">
        <v>2006</v>
      </c>
      <c r="D243" s="374">
        <v>99</v>
      </c>
      <c r="E243" s="374">
        <v>99</v>
      </c>
      <c r="F243" s="374">
        <v>99</v>
      </c>
      <c r="G243" s="374">
        <v>1</v>
      </c>
      <c r="H243" s="374">
        <v>99</v>
      </c>
      <c r="I243" s="374">
        <v>99</v>
      </c>
      <c r="J243" s="374">
        <v>999</v>
      </c>
      <c r="K243" s="374">
        <v>99</v>
      </c>
      <c r="L243" s="374">
        <v>99</v>
      </c>
      <c r="M243" s="374">
        <v>99</v>
      </c>
      <c r="N243" s="374">
        <v>99</v>
      </c>
      <c r="O243" s="374">
        <v>99</v>
      </c>
      <c r="P243" s="374">
        <v>9999</v>
      </c>
      <c r="Q243" s="374">
        <v>120</v>
      </c>
      <c r="R243" s="374">
        <v>2867</v>
      </c>
      <c r="S243" s="374">
        <v>4.6630624346006284</v>
      </c>
      <c r="T243" s="374">
        <v>2.6567840948726897</v>
      </c>
      <c r="U243" s="374">
        <v>5.5826299267527002</v>
      </c>
      <c r="V243" s="374">
        <v>0</v>
      </c>
      <c r="W243" s="374">
        <v>0</v>
      </c>
      <c r="X243" s="374">
        <v>0.17439832577607259</v>
      </c>
      <c r="Y243" s="374">
        <v>0</v>
      </c>
      <c r="Z243" s="374">
        <v>2.3405924150264847</v>
      </c>
      <c r="AA243" s="374">
        <v>1.4852510931975478</v>
      </c>
      <c r="AB243" s="374">
        <v>1.277679318121846</v>
      </c>
      <c r="AC243" s="374">
        <v>15.334198264144559</v>
      </c>
      <c r="AD243" s="374">
        <v>20.497326089487096</v>
      </c>
      <c r="AE243" s="374">
        <v>20.9066374611673</v>
      </c>
      <c r="AF243" s="374">
        <v>30.48378522062734</v>
      </c>
      <c r="AG243" s="374">
        <v>30.116927152916009</v>
      </c>
      <c r="AH243" s="374">
        <v>0</v>
      </c>
    </row>
    <row r="244" spans="1:34" ht="15.6">
      <c r="A244" s="374">
        <v>5</v>
      </c>
      <c r="B244" s="374">
        <v>74</v>
      </c>
      <c r="C244" s="374">
        <v>2006</v>
      </c>
      <c r="D244" s="374">
        <v>99</v>
      </c>
      <c r="E244" s="374">
        <v>99</v>
      </c>
      <c r="F244" s="374">
        <v>99</v>
      </c>
      <c r="G244" s="374">
        <v>2</v>
      </c>
      <c r="H244" s="374">
        <v>99</v>
      </c>
      <c r="I244" s="374">
        <v>99</v>
      </c>
      <c r="J244" s="374">
        <v>999</v>
      </c>
      <c r="K244" s="374">
        <v>99</v>
      </c>
      <c r="L244" s="374">
        <v>99</v>
      </c>
      <c r="M244" s="374">
        <v>99</v>
      </c>
      <c r="N244" s="374">
        <v>99</v>
      </c>
      <c r="O244" s="374">
        <v>99</v>
      </c>
      <c r="P244" s="374">
        <v>9999</v>
      </c>
      <c r="Q244" s="374">
        <v>179</v>
      </c>
      <c r="R244" s="374">
        <v>3402</v>
      </c>
      <c r="S244" s="374">
        <v>3.4808935920047048</v>
      </c>
      <c r="T244" s="374">
        <v>3.0567313345091129</v>
      </c>
      <c r="U244" s="374">
        <v>5.7248677248677264</v>
      </c>
      <c r="V244" s="374">
        <v>0</v>
      </c>
      <c r="W244" s="374">
        <v>0</v>
      </c>
      <c r="X244" s="374">
        <v>0.64667842445620227</v>
      </c>
      <c r="Y244" s="374">
        <v>0</v>
      </c>
      <c r="Z244" s="374">
        <v>3.2029250754490999</v>
      </c>
      <c r="AA244" s="374">
        <v>1.3598831609691515</v>
      </c>
      <c r="AB244" s="374">
        <v>1.4513521085883947</v>
      </c>
      <c r="AC244" s="374">
        <v>46.706886557497512</v>
      </c>
      <c r="AD244" s="374">
        <v>25.275634069323026</v>
      </c>
      <c r="AE244" s="374">
        <v>41.540242008624411</v>
      </c>
      <c r="AF244" s="374">
        <v>36.172248803827749</v>
      </c>
      <c r="AG244" s="374">
        <v>36.647461058779712</v>
      </c>
      <c r="AH244" s="374">
        <v>0.23515579071134624</v>
      </c>
    </row>
    <row r="245" spans="1:34" ht="15.6">
      <c r="A245" s="374">
        <v>5</v>
      </c>
      <c r="B245" s="374">
        <v>75</v>
      </c>
      <c r="C245" s="374">
        <v>2006</v>
      </c>
      <c r="D245" s="374">
        <v>99</v>
      </c>
      <c r="E245" s="374">
        <v>99</v>
      </c>
      <c r="F245" s="374">
        <v>99</v>
      </c>
      <c r="G245" s="374">
        <v>3</v>
      </c>
      <c r="H245" s="374">
        <v>99</v>
      </c>
      <c r="I245" s="374">
        <v>99</v>
      </c>
      <c r="J245" s="374">
        <v>999</v>
      </c>
      <c r="K245" s="374">
        <v>99</v>
      </c>
      <c r="L245" s="374">
        <v>99</v>
      </c>
      <c r="M245" s="374">
        <v>99</v>
      </c>
      <c r="N245" s="374">
        <v>99</v>
      </c>
      <c r="O245" s="374">
        <v>99</v>
      </c>
      <c r="P245" s="374">
        <v>9999</v>
      </c>
      <c r="Q245" s="374">
        <v>54</v>
      </c>
      <c r="R245" s="374">
        <v>1777</v>
      </c>
      <c r="S245" s="374">
        <v>4.1631963984243114</v>
      </c>
      <c r="T245" s="374">
        <v>4.1451885199774905</v>
      </c>
      <c r="U245" s="374">
        <v>4.5546426561620734</v>
      </c>
      <c r="V245" s="374">
        <v>0</v>
      </c>
      <c r="W245" s="374">
        <v>0</v>
      </c>
      <c r="X245" s="374">
        <v>0.3939223410241981</v>
      </c>
      <c r="Y245" s="374">
        <v>0</v>
      </c>
      <c r="Z245" s="374">
        <v>2.2575109672096438</v>
      </c>
      <c r="AA245" s="374">
        <v>1.4015573467817579</v>
      </c>
      <c r="AB245" s="374">
        <v>1.549146362472305</v>
      </c>
      <c r="AC245" s="374">
        <v>17.603496335928753</v>
      </c>
      <c r="AD245" s="374">
        <v>-21.752139949993285</v>
      </c>
      <c r="AE245" s="374">
        <v>43.643979251366808</v>
      </c>
      <c r="AF245" s="374">
        <v>18.894205209994688</v>
      </c>
      <c r="AG245" s="374">
        <v>15.229507641473583</v>
      </c>
      <c r="AH245" s="374">
        <v>0</v>
      </c>
    </row>
    <row r="246" spans="1:34" ht="15.6">
      <c r="A246" s="374">
        <v>5</v>
      </c>
      <c r="B246" s="374">
        <v>76</v>
      </c>
      <c r="C246" s="374">
        <v>2006</v>
      </c>
      <c r="D246" s="374">
        <v>99</v>
      </c>
      <c r="E246" s="374">
        <v>99</v>
      </c>
      <c r="F246" s="374">
        <v>99</v>
      </c>
      <c r="G246" s="374">
        <v>4</v>
      </c>
      <c r="H246" s="374">
        <v>99</v>
      </c>
      <c r="I246" s="374">
        <v>99</v>
      </c>
      <c r="J246" s="374">
        <v>999</v>
      </c>
      <c r="K246" s="374">
        <v>99</v>
      </c>
      <c r="L246" s="374">
        <v>99</v>
      </c>
      <c r="M246" s="374">
        <v>99</v>
      </c>
      <c r="N246" s="374">
        <v>99</v>
      </c>
      <c r="O246" s="374">
        <v>99</v>
      </c>
      <c r="P246" s="374">
        <v>9999</v>
      </c>
      <c r="Q246" s="374">
        <v>80</v>
      </c>
      <c r="R246" s="374">
        <v>1359</v>
      </c>
      <c r="S246" s="374">
        <v>4.0183958793230303</v>
      </c>
      <c r="T246" s="374">
        <v>2.9757174392935992</v>
      </c>
      <c r="U246" s="374">
        <v>7.0413539367181777</v>
      </c>
      <c r="V246" s="374">
        <v>0</v>
      </c>
      <c r="W246" s="374">
        <v>0</v>
      </c>
      <c r="X246" s="374">
        <v>0.88300220750551861</v>
      </c>
      <c r="Y246" s="374">
        <v>0</v>
      </c>
      <c r="Z246" s="374">
        <v>2.54920321256514</v>
      </c>
      <c r="AA246" s="374">
        <v>1.512892862889502</v>
      </c>
      <c r="AB246" s="374">
        <v>1.380031745989452</v>
      </c>
      <c r="AC246" s="374">
        <v>4.0365849654590473</v>
      </c>
      <c r="AD246" s="374">
        <v>16.307780963100903</v>
      </c>
      <c r="AE246" s="374">
        <v>48.975097064197186</v>
      </c>
      <c r="AF246" s="374">
        <v>14.449760765550236</v>
      </c>
      <c r="AG246" s="374">
        <v>18.006104146830694</v>
      </c>
      <c r="AH246" s="374">
        <v>0</v>
      </c>
    </row>
    <row r="247" spans="1:34" ht="15.6">
      <c r="A247" s="374">
        <v>5</v>
      </c>
      <c r="B247" s="374">
        <v>77</v>
      </c>
      <c r="C247" s="374">
        <v>2005</v>
      </c>
      <c r="D247" s="374">
        <v>99</v>
      </c>
      <c r="E247" s="374">
        <v>99</v>
      </c>
      <c r="F247" s="374">
        <v>99</v>
      </c>
      <c r="G247" s="374">
        <v>1</v>
      </c>
      <c r="H247" s="374">
        <v>99</v>
      </c>
      <c r="I247" s="374">
        <v>99</v>
      </c>
      <c r="J247" s="374">
        <v>999</v>
      </c>
      <c r="K247" s="374">
        <v>99</v>
      </c>
      <c r="L247" s="374">
        <v>99</v>
      </c>
      <c r="M247" s="374">
        <v>99</v>
      </c>
      <c r="N247" s="374">
        <v>99</v>
      </c>
      <c r="O247" s="374">
        <v>99</v>
      </c>
      <c r="P247" s="374">
        <v>9999</v>
      </c>
      <c r="Q247" s="374">
        <v>128</v>
      </c>
      <c r="R247" s="374">
        <v>2915</v>
      </c>
      <c r="S247" s="374">
        <v>4.5735849056603763</v>
      </c>
      <c r="T247" s="374">
        <v>2.456946826758148</v>
      </c>
      <c r="U247" s="374">
        <v>6.0469639794168017</v>
      </c>
      <c r="V247" s="374">
        <v>0</v>
      </c>
      <c r="W247" s="374">
        <v>0</v>
      </c>
      <c r="X247" s="374">
        <v>0.51457975986277882</v>
      </c>
      <c r="Y247" s="374">
        <v>0</v>
      </c>
      <c r="Z247" s="374">
        <v>2.5970877363958924</v>
      </c>
      <c r="AA247" s="374">
        <v>1.6060526637514112</v>
      </c>
      <c r="AB247" s="374">
        <v>1.2550203577525316</v>
      </c>
      <c r="AC247" s="374">
        <v>19.464976585637601</v>
      </c>
      <c r="AD247" s="374">
        <v>42.893187415277666</v>
      </c>
      <c r="AE247" s="374">
        <v>17.495953913770531</v>
      </c>
      <c r="AF247" s="374">
        <v>30.383573066499896</v>
      </c>
      <c r="AG247" s="374">
        <v>32.456742817475572</v>
      </c>
      <c r="AH247" s="374">
        <v>0.13722126929674097</v>
      </c>
    </row>
    <row r="248" spans="1:34" ht="15.6">
      <c r="A248" s="374">
        <v>5</v>
      </c>
      <c r="B248" s="374">
        <v>78</v>
      </c>
      <c r="C248" s="374">
        <v>2005</v>
      </c>
      <c r="D248" s="374">
        <v>99</v>
      </c>
      <c r="E248" s="374">
        <v>99</v>
      </c>
      <c r="F248" s="374">
        <v>99</v>
      </c>
      <c r="G248" s="374">
        <v>2</v>
      </c>
      <c r="H248" s="374">
        <v>99</v>
      </c>
      <c r="I248" s="374">
        <v>99</v>
      </c>
      <c r="J248" s="374">
        <v>999</v>
      </c>
      <c r="K248" s="374">
        <v>99</v>
      </c>
      <c r="L248" s="374">
        <v>99</v>
      </c>
      <c r="M248" s="374">
        <v>99</v>
      </c>
      <c r="N248" s="374">
        <v>99</v>
      </c>
      <c r="O248" s="374">
        <v>99</v>
      </c>
      <c r="P248" s="374">
        <v>9999</v>
      </c>
      <c r="Q248" s="374">
        <v>188</v>
      </c>
      <c r="R248" s="374">
        <v>3520</v>
      </c>
      <c r="S248" s="374">
        <v>3.2724431818181814</v>
      </c>
      <c r="T248" s="374">
        <v>2.8545454545454554</v>
      </c>
      <c r="U248" s="374">
        <v>5.9188920454545357</v>
      </c>
      <c r="V248" s="374">
        <v>0</v>
      </c>
      <c r="W248" s="374">
        <v>0</v>
      </c>
      <c r="X248" s="374">
        <v>0.56818181818181823</v>
      </c>
      <c r="Y248" s="374">
        <v>0</v>
      </c>
      <c r="Z248" s="374">
        <v>3.2506613697244191</v>
      </c>
      <c r="AA248" s="374">
        <v>1.2012927445611787</v>
      </c>
      <c r="AB248" s="374">
        <v>1.3682195706056939</v>
      </c>
      <c r="AC248" s="374">
        <v>41.384068167592282</v>
      </c>
      <c r="AD248" s="374">
        <v>31.101122914248215</v>
      </c>
      <c r="AE248" s="374">
        <v>32.917859574654997</v>
      </c>
      <c r="AF248" s="374">
        <v>36.68959766520743</v>
      </c>
      <c r="AG248" s="374">
        <v>38.362957084382096</v>
      </c>
      <c r="AH248" s="374">
        <v>0.45454545454545447</v>
      </c>
    </row>
    <row r="249" spans="1:34" ht="15.6">
      <c r="A249" s="374">
        <v>5</v>
      </c>
      <c r="B249" s="374">
        <v>79</v>
      </c>
      <c r="C249" s="374">
        <v>2005</v>
      </c>
      <c r="D249" s="374">
        <v>99</v>
      </c>
      <c r="E249" s="374">
        <v>99</v>
      </c>
      <c r="F249" s="374">
        <v>99</v>
      </c>
      <c r="G249" s="374">
        <v>3</v>
      </c>
      <c r="H249" s="374">
        <v>99</v>
      </c>
      <c r="I249" s="374">
        <v>99</v>
      </c>
      <c r="J249" s="374">
        <v>999</v>
      </c>
      <c r="K249" s="374">
        <v>99</v>
      </c>
      <c r="L249" s="374">
        <v>99</v>
      </c>
      <c r="M249" s="374">
        <v>99</v>
      </c>
      <c r="N249" s="374">
        <v>99</v>
      </c>
      <c r="O249" s="374">
        <v>99</v>
      </c>
      <c r="P249" s="374">
        <v>9999</v>
      </c>
      <c r="Q249" s="374">
        <v>48</v>
      </c>
      <c r="R249" s="374">
        <v>2237</v>
      </c>
      <c r="S249" s="374">
        <v>4.7447474295932039</v>
      </c>
      <c r="T249" s="374">
        <v>4.3254358515869455</v>
      </c>
      <c r="U249" s="374">
        <v>4.2715690657130096</v>
      </c>
      <c r="V249" s="374">
        <v>0</v>
      </c>
      <c r="W249" s="374">
        <v>0</v>
      </c>
      <c r="X249" s="374">
        <v>0</v>
      </c>
      <c r="Y249" s="374">
        <v>0</v>
      </c>
      <c r="Z249" s="374">
        <v>1.7102326595886621</v>
      </c>
      <c r="AA249" s="374">
        <v>1.6671174631098635</v>
      </c>
      <c r="AB249" s="374">
        <v>1.3840335311681304</v>
      </c>
      <c r="AC249" s="374">
        <v>14.417683737952038</v>
      </c>
      <c r="AD249" s="374">
        <v>-11.450419806996704</v>
      </c>
      <c r="AE249" s="374">
        <v>54.050285112850403</v>
      </c>
      <c r="AF249" s="374">
        <v>23.316656243485504</v>
      </c>
      <c r="AG249" s="374">
        <v>17.594722043716619</v>
      </c>
      <c r="AH249" s="374">
        <v>0</v>
      </c>
    </row>
    <row r="250" spans="1:34" ht="15.6">
      <c r="A250" s="374">
        <v>5</v>
      </c>
      <c r="B250" s="374">
        <v>80</v>
      </c>
      <c r="C250" s="374">
        <v>2005</v>
      </c>
      <c r="D250" s="374">
        <v>99</v>
      </c>
      <c r="E250" s="374">
        <v>99</v>
      </c>
      <c r="F250" s="374">
        <v>99</v>
      </c>
      <c r="G250" s="374">
        <v>4</v>
      </c>
      <c r="H250" s="374">
        <v>99</v>
      </c>
      <c r="I250" s="374">
        <v>99</v>
      </c>
      <c r="J250" s="374">
        <v>999</v>
      </c>
      <c r="K250" s="374">
        <v>99</v>
      </c>
      <c r="L250" s="374">
        <v>99</v>
      </c>
      <c r="M250" s="374">
        <v>99</v>
      </c>
      <c r="N250" s="374">
        <v>99</v>
      </c>
      <c r="O250" s="374">
        <v>99</v>
      </c>
      <c r="P250" s="374">
        <v>9999</v>
      </c>
      <c r="Q250" s="374">
        <v>76</v>
      </c>
      <c r="R250" s="374">
        <v>922</v>
      </c>
      <c r="S250" s="374">
        <v>4.030368763557485</v>
      </c>
      <c r="T250" s="374">
        <v>2.6691973969631233</v>
      </c>
      <c r="U250" s="374">
        <v>6.8242950108459857</v>
      </c>
      <c r="V250" s="374">
        <v>0</v>
      </c>
      <c r="W250" s="374">
        <v>0</v>
      </c>
      <c r="X250" s="374">
        <v>0.65075921908893741</v>
      </c>
      <c r="Y250" s="374">
        <v>0</v>
      </c>
      <c r="Z250" s="374">
        <v>2.5156291916082232</v>
      </c>
      <c r="AA250" s="374">
        <v>1.6854454391114773</v>
      </c>
      <c r="AB250" s="374">
        <v>1.3879342184966541</v>
      </c>
      <c r="AC250" s="374">
        <v>23.045909799625274</v>
      </c>
      <c r="AD250" s="374">
        <v>34.509005030734407</v>
      </c>
      <c r="AE250" s="374">
        <v>42.389314321115137</v>
      </c>
      <c r="AF250" s="374">
        <v>9.6101730248071675</v>
      </c>
      <c r="AG250" s="374">
        <v>11.585578054425712</v>
      </c>
      <c r="AH250" s="374">
        <v>0</v>
      </c>
    </row>
    <row r="251" spans="1:34" ht="15.6">
      <c r="A251" s="374">
        <v>5</v>
      </c>
      <c r="B251" s="374">
        <v>81</v>
      </c>
      <c r="C251" s="374">
        <v>2004</v>
      </c>
      <c r="D251" s="374">
        <v>99</v>
      </c>
      <c r="E251" s="374">
        <v>99</v>
      </c>
      <c r="F251" s="374">
        <v>99</v>
      </c>
      <c r="G251" s="374">
        <v>1</v>
      </c>
      <c r="H251" s="374">
        <v>99</v>
      </c>
      <c r="I251" s="374">
        <v>99</v>
      </c>
      <c r="J251" s="374">
        <v>999</v>
      </c>
      <c r="K251" s="374">
        <v>99</v>
      </c>
      <c r="L251" s="374">
        <v>99</v>
      </c>
      <c r="M251" s="374">
        <v>99</v>
      </c>
      <c r="N251" s="374">
        <v>99</v>
      </c>
      <c r="O251" s="374">
        <v>99</v>
      </c>
      <c r="P251" s="374">
        <v>9999</v>
      </c>
      <c r="Q251" s="374">
        <v>126</v>
      </c>
      <c r="R251" s="374">
        <v>2637</v>
      </c>
      <c r="S251" s="374">
        <v>4.307167235494882</v>
      </c>
      <c r="T251" s="374">
        <v>2.2404247250663634</v>
      </c>
      <c r="U251" s="374">
        <v>5.9714827455441766</v>
      </c>
      <c r="V251" s="374">
        <v>0</v>
      </c>
      <c r="W251" s="374">
        <v>0</v>
      </c>
      <c r="X251" s="374">
        <v>0.26545316647705719</v>
      </c>
      <c r="Y251" s="374">
        <v>0</v>
      </c>
      <c r="Z251" s="374">
        <v>2.634629474831192</v>
      </c>
      <c r="AA251" s="374">
        <v>1.4245257531034299</v>
      </c>
      <c r="AB251" s="374">
        <v>0.9586780503445016</v>
      </c>
      <c r="AC251" s="374">
        <v>27.893521185770581</v>
      </c>
      <c r="AD251" s="374">
        <v>34.540996964115898</v>
      </c>
      <c r="AE251" s="374">
        <v>17.140049909085509</v>
      </c>
      <c r="AF251" s="374">
        <v>26.817858232482457</v>
      </c>
      <c r="AG251" s="374">
        <v>28.182495024555077</v>
      </c>
      <c r="AH251" s="374">
        <v>0.37921880925293888</v>
      </c>
    </row>
    <row r="252" spans="1:34" ht="15.6">
      <c r="A252" s="374">
        <v>5</v>
      </c>
      <c r="B252" s="374">
        <v>82</v>
      </c>
      <c r="C252" s="374">
        <v>2004</v>
      </c>
      <c r="D252" s="374">
        <v>99</v>
      </c>
      <c r="E252" s="374">
        <v>99</v>
      </c>
      <c r="F252" s="374">
        <v>99</v>
      </c>
      <c r="G252" s="374">
        <v>2</v>
      </c>
      <c r="H252" s="374">
        <v>99</v>
      </c>
      <c r="I252" s="374">
        <v>99</v>
      </c>
      <c r="J252" s="374">
        <v>999</v>
      </c>
      <c r="K252" s="374">
        <v>99</v>
      </c>
      <c r="L252" s="374">
        <v>99</v>
      </c>
      <c r="M252" s="374">
        <v>99</v>
      </c>
      <c r="N252" s="374">
        <v>99</v>
      </c>
      <c r="O252" s="374">
        <v>99</v>
      </c>
      <c r="P252" s="374">
        <v>9999</v>
      </c>
      <c r="Q252" s="374">
        <v>197</v>
      </c>
      <c r="R252" s="374">
        <v>3639</v>
      </c>
      <c r="S252" s="374">
        <v>3.3154712833195927</v>
      </c>
      <c r="T252" s="374">
        <v>2.9101401483924159</v>
      </c>
      <c r="U252" s="374">
        <v>5.8142346798571012</v>
      </c>
      <c r="V252" s="374">
        <v>0</v>
      </c>
      <c r="W252" s="374">
        <v>0</v>
      </c>
      <c r="X252" s="374">
        <v>0.57708161582852435</v>
      </c>
      <c r="Y252" s="374">
        <v>2.7480076944215448E-2</v>
      </c>
      <c r="Z252" s="374">
        <v>3.2771688766368299</v>
      </c>
      <c r="AA252" s="374">
        <v>1.230267607484703</v>
      </c>
      <c r="AB252" s="374">
        <v>1.3950030389114652</v>
      </c>
      <c r="AC252" s="374">
        <v>26.225034150300779</v>
      </c>
      <c r="AD252" s="374">
        <v>19.493277108608275</v>
      </c>
      <c r="AE252" s="374">
        <v>25.301369005306089</v>
      </c>
      <c r="AF252" s="374">
        <v>37.00803417064985</v>
      </c>
      <c r="AG252" s="374">
        <v>37.867073292957073</v>
      </c>
      <c r="AH252" s="374">
        <v>0.85188238527067872</v>
      </c>
    </row>
    <row r="253" spans="1:34" ht="15.6">
      <c r="A253" s="374">
        <v>5</v>
      </c>
      <c r="B253" s="374">
        <v>83</v>
      </c>
      <c r="C253" s="374">
        <v>2004</v>
      </c>
      <c r="D253" s="374">
        <v>99</v>
      </c>
      <c r="E253" s="374">
        <v>99</v>
      </c>
      <c r="F253" s="374">
        <v>99</v>
      </c>
      <c r="G253" s="374">
        <v>3</v>
      </c>
      <c r="H253" s="374">
        <v>99</v>
      </c>
      <c r="I253" s="374">
        <v>99</v>
      </c>
      <c r="J253" s="374">
        <v>999</v>
      </c>
      <c r="K253" s="374">
        <v>99</v>
      </c>
      <c r="L253" s="374">
        <v>99</v>
      </c>
      <c r="M253" s="374">
        <v>99</v>
      </c>
      <c r="N253" s="374">
        <v>99</v>
      </c>
      <c r="O253" s="374">
        <v>99</v>
      </c>
      <c r="P253" s="374">
        <v>9999</v>
      </c>
      <c r="Q253" s="374">
        <v>62</v>
      </c>
      <c r="R253" s="374">
        <v>2109</v>
      </c>
      <c r="S253" s="374">
        <v>4.4006638217164529</v>
      </c>
      <c r="T253" s="374">
        <v>4.1166429587482227</v>
      </c>
      <c r="U253" s="374">
        <v>4.4013750592697969</v>
      </c>
      <c r="V253" s="374">
        <v>0</v>
      </c>
      <c r="W253" s="374">
        <v>0</v>
      </c>
      <c r="X253" s="374">
        <v>9.4831673779042225E-2</v>
      </c>
      <c r="Y253" s="374">
        <v>0</v>
      </c>
      <c r="Z253" s="374">
        <v>2.038441144789807</v>
      </c>
      <c r="AA253" s="374">
        <v>1.5996145621935323</v>
      </c>
      <c r="AB253" s="374">
        <v>1.4033263052099572</v>
      </c>
      <c r="AC253" s="374">
        <v>16.684043000312112</v>
      </c>
      <c r="AD253" s="374">
        <v>-9.0773767934718279</v>
      </c>
      <c r="AE253" s="374">
        <v>65.53183577894778</v>
      </c>
      <c r="AF253" s="374">
        <v>21.44818468422659</v>
      </c>
      <c r="AG253" s="374">
        <v>16.613153787781179</v>
      </c>
      <c r="AH253" s="374">
        <v>4.7415836889521112E-2</v>
      </c>
    </row>
    <row r="254" spans="1:34" ht="15.6">
      <c r="A254" s="374">
        <v>5</v>
      </c>
      <c r="B254" s="374">
        <v>84</v>
      </c>
      <c r="C254" s="374">
        <v>2004</v>
      </c>
      <c r="D254" s="374">
        <v>99</v>
      </c>
      <c r="E254" s="374">
        <v>99</v>
      </c>
      <c r="F254" s="374">
        <v>99</v>
      </c>
      <c r="G254" s="374">
        <v>4</v>
      </c>
      <c r="H254" s="374">
        <v>99</v>
      </c>
      <c r="I254" s="374">
        <v>99</v>
      </c>
      <c r="J254" s="374">
        <v>999</v>
      </c>
      <c r="K254" s="374">
        <v>99</v>
      </c>
      <c r="L254" s="374">
        <v>99</v>
      </c>
      <c r="M254" s="374">
        <v>99</v>
      </c>
      <c r="N254" s="374">
        <v>99</v>
      </c>
      <c r="O254" s="374">
        <v>99</v>
      </c>
      <c r="P254" s="374">
        <v>9999</v>
      </c>
      <c r="Q254" s="374">
        <v>92</v>
      </c>
      <c r="R254" s="374">
        <v>1448</v>
      </c>
      <c r="S254" s="374">
        <v>4.4654696132596676</v>
      </c>
      <c r="T254" s="374">
        <v>3.0801104972375679</v>
      </c>
      <c r="U254" s="374">
        <v>6.6899861878452977</v>
      </c>
      <c r="V254" s="374">
        <v>0</v>
      </c>
      <c r="W254" s="374">
        <v>0</v>
      </c>
      <c r="X254" s="374">
        <v>0</v>
      </c>
      <c r="Y254" s="374">
        <v>0</v>
      </c>
      <c r="Z254" s="374">
        <v>2.3343733409283312</v>
      </c>
      <c r="AA254" s="374">
        <v>1.6819388067433172</v>
      </c>
      <c r="AB254" s="374">
        <v>1.449115557639407</v>
      </c>
      <c r="AC254" s="374">
        <v>33.209647411743276</v>
      </c>
      <c r="AD254" s="374">
        <v>34.974896347107382</v>
      </c>
      <c r="AE254" s="374">
        <v>55.592787931049529</v>
      </c>
      <c r="AF254" s="374">
        <v>14.72592291264111</v>
      </c>
      <c r="AG254" s="374">
        <v>17.337277894706691</v>
      </c>
      <c r="AH254" s="374">
        <v>0</v>
      </c>
    </row>
    <row r="255" spans="1:34" ht="15.6">
      <c r="A255" s="374">
        <v>5</v>
      </c>
      <c r="B255" s="374">
        <v>85</v>
      </c>
      <c r="C255" s="374">
        <v>2003</v>
      </c>
      <c r="D255" s="374">
        <v>99</v>
      </c>
      <c r="E255" s="374">
        <v>99</v>
      </c>
      <c r="F255" s="374">
        <v>99</v>
      </c>
      <c r="G255" s="374">
        <v>1</v>
      </c>
      <c r="H255" s="374">
        <v>99</v>
      </c>
      <c r="I255" s="374">
        <v>99</v>
      </c>
      <c r="J255" s="374">
        <v>999</v>
      </c>
      <c r="K255" s="374">
        <v>99</v>
      </c>
      <c r="L255" s="374">
        <v>99</v>
      </c>
      <c r="M255" s="374">
        <v>99</v>
      </c>
      <c r="N255" s="374">
        <v>99</v>
      </c>
      <c r="O255" s="374">
        <v>99</v>
      </c>
      <c r="P255" s="374">
        <v>9999</v>
      </c>
      <c r="Q255" s="374">
        <v>97</v>
      </c>
      <c r="R255" s="374">
        <v>2348</v>
      </c>
      <c r="S255" s="374">
        <v>4.3922487223168645</v>
      </c>
      <c r="T255" s="374">
        <v>2.7844974446337312</v>
      </c>
      <c r="U255" s="374">
        <v>5.1921209540034088</v>
      </c>
      <c r="V255" s="374">
        <v>0</v>
      </c>
      <c r="W255" s="374">
        <v>0</v>
      </c>
      <c r="X255" s="374">
        <v>8.5178875638841564E-2</v>
      </c>
      <c r="Y255" s="374">
        <v>0</v>
      </c>
      <c r="Z255" s="374">
        <v>2.0058288398075033</v>
      </c>
      <c r="AA255" s="374">
        <v>1.5262801378158644</v>
      </c>
      <c r="AB255" s="374">
        <v>1.3477465113485083</v>
      </c>
      <c r="AC255" s="374">
        <v>7.1248636633992524</v>
      </c>
      <c r="AD255" s="374">
        <v>-4.3432595963997436</v>
      </c>
      <c r="AE255" s="374">
        <v>11.624976120754509</v>
      </c>
      <c r="AF255" s="374">
        <v>25.927561837455823</v>
      </c>
      <c r="AG255" s="374">
        <v>25.0946883928498</v>
      </c>
      <c r="AH255" s="374">
        <v>4.2589437819420782E-2</v>
      </c>
    </row>
    <row r="256" spans="1:34" ht="15.6">
      <c r="A256" s="374">
        <v>5</v>
      </c>
      <c r="B256" s="374">
        <v>86</v>
      </c>
      <c r="C256" s="374">
        <v>2003</v>
      </c>
      <c r="D256" s="374">
        <v>99</v>
      </c>
      <c r="E256" s="374">
        <v>99</v>
      </c>
      <c r="F256" s="374">
        <v>99</v>
      </c>
      <c r="G256" s="374">
        <v>2</v>
      </c>
      <c r="H256" s="374">
        <v>99</v>
      </c>
      <c r="I256" s="374">
        <v>99</v>
      </c>
      <c r="J256" s="374">
        <v>999</v>
      </c>
      <c r="K256" s="374">
        <v>99</v>
      </c>
      <c r="L256" s="374">
        <v>99</v>
      </c>
      <c r="M256" s="374">
        <v>99</v>
      </c>
      <c r="N256" s="374">
        <v>99</v>
      </c>
      <c r="O256" s="374">
        <v>99</v>
      </c>
      <c r="P256" s="374">
        <v>9999</v>
      </c>
      <c r="Q256" s="374">
        <v>181</v>
      </c>
      <c r="R256" s="374">
        <v>3303</v>
      </c>
      <c r="S256" s="374">
        <v>3.3254617014835</v>
      </c>
      <c r="T256" s="374">
        <v>2.6515289131092952</v>
      </c>
      <c r="U256" s="374">
        <v>5.9045716015743253</v>
      </c>
      <c r="V256" s="374">
        <v>0</v>
      </c>
      <c r="W256" s="374">
        <v>0</v>
      </c>
      <c r="X256" s="374">
        <v>0.36330608537692993</v>
      </c>
      <c r="Y256" s="374">
        <v>0</v>
      </c>
      <c r="Z256" s="374">
        <v>3.0909437202395393</v>
      </c>
      <c r="AA256" s="374">
        <v>1.2191241118244938</v>
      </c>
      <c r="AB256" s="374">
        <v>1.2479362047451679</v>
      </c>
      <c r="AC256" s="374">
        <v>28.272869511720312</v>
      </c>
      <c r="AD256" s="374">
        <v>36.378496333240911</v>
      </c>
      <c r="AE256" s="374">
        <v>24.707856477117328</v>
      </c>
      <c r="AF256" s="374">
        <v>36.473056537102472</v>
      </c>
      <c r="AG256" s="374">
        <v>40.145408436324097</v>
      </c>
      <c r="AH256" s="374">
        <v>0.57523463518013951</v>
      </c>
    </row>
    <row r="257" spans="1:34" ht="15.6">
      <c r="A257" s="374">
        <v>5</v>
      </c>
      <c r="B257" s="374">
        <v>87</v>
      </c>
      <c r="C257" s="374">
        <v>2003</v>
      </c>
      <c r="D257" s="374">
        <v>99</v>
      </c>
      <c r="E257" s="374">
        <v>99</v>
      </c>
      <c r="F257" s="374">
        <v>99</v>
      </c>
      <c r="G257" s="374">
        <v>3</v>
      </c>
      <c r="H257" s="374">
        <v>99</v>
      </c>
      <c r="I257" s="374">
        <v>99</v>
      </c>
      <c r="J257" s="374">
        <v>999</v>
      </c>
      <c r="K257" s="374">
        <v>99</v>
      </c>
      <c r="L257" s="374">
        <v>99</v>
      </c>
      <c r="M257" s="374">
        <v>99</v>
      </c>
      <c r="N257" s="374">
        <v>99</v>
      </c>
      <c r="O257" s="374">
        <v>99</v>
      </c>
      <c r="P257" s="374">
        <v>9999</v>
      </c>
      <c r="Q257" s="374">
        <v>56</v>
      </c>
      <c r="R257" s="374">
        <v>2000</v>
      </c>
      <c r="S257" s="374">
        <v>3.6815000000000007</v>
      </c>
      <c r="T257" s="374">
        <v>3.9369999999999998</v>
      </c>
      <c r="U257" s="374">
        <v>4.072350000000001</v>
      </c>
      <c r="V257" s="374">
        <v>0</v>
      </c>
      <c r="W257" s="374">
        <v>0</v>
      </c>
      <c r="X257" s="374">
        <v>0</v>
      </c>
      <c r="Y257" s="374">
        <v>0</v>
      </c>
      <c r="Z257" s="374">
        <v>1.8639099971565141</v>
      </c>
      <c r="AA257" s="374">
        <v>1.4560418091524698</v>
      </c>
      <c r="AB257" s="374">
        <v>1.5582140417798829</v>
      </c>
      <c r="AC257" s="374">
        <v>14.814064621812287</v>
      </c>
      <c r="AD257" s="374">
        <v>-9.7471010521494392</v>
      </c>
      <c r="AE257" s="374">
        <v>69.328160783557877</v>
      </c>
      <c r="AF257" s="374">
        <v>22.084805653710248</v>
      </c>
      <c r="AG257" s="374">
        <v>16.765403331384679</v>
      </c>
      <c r="AH257" s="374">
        <v>0.2</v>
      </c>
    </row>
    <row r="258" spans="1:34" ht="15.6">
      <c r="A258" s="374">
        <v>5</v>
      </c>
      <c r="B258" s="374">
        <v>88</v>
      </c>
      <c r="C258" s="374">
        <v>2003</v>
      </c>
      <c r="D258" s="374">
        <v>99</v>
      </c>
      <c r="E258" s="374">
        <v>99</v>
      </c>
      <c r="F258" s="374">
        <v>99</v>
      </c>
      <c r="G258" s="374">
        <v>4</v>
      </c>
      <c r="H258" s="374">
        <v>99</v>
      </c>
      <c r="I258" s="374">
        <v>99</v>
      </c>
      <c r="J258" s="374">
        <v>999</v>
      </c>
      <c r="K258" s="374">
        <v>99</v>
      </c>
      <c r="L258" s="374">
        <v>99</v>
      </c>
      <c r="M258" s="374">
        <v>99</v>
      </c>
      <c r="N258" s="374">
        <v>99</v>
      </c>
      <c r="O258" s="374">
        <v>99</v>
      </c>
      <c r="P258" s="374">
        <v>9999</v>
      </c>
      <c r="Q258" s="374">
        <v>61</v>
      </c>
      <c r="R258" s="374">
        <v>1405</v>
      </c>
      <c r="S258" s="374">
        <v>4.3494661921708193</v>
      </c>
      <c r="T258" s="374">
        <v>3.1992882562277578</v>
      </c>
      <c r="U258" s="374">
        <v>6.2219217081850573</v>
      </c>
      <c r="V258" s="374">
        <v>0</v>
      </c>
      <c r="W258" s="374">
        <v>0</v>
      </c>
      <c r="X258" s="374">
        <v>0</v>
      </c>
      <c r="Y258" s="374">
        <v>0</v>
      </c>
      <c r="Z258" s="374">
        <v>2.2076161941728536</v>
      </c>
      <c r="AA258" s="374">
        <v>1.6248541351766941</v>
      </c>
      <c r="AB258" s="374">
        <v>1.4835274132780611</v>
      </c>
      <c r="AC258" s="374">
        <v>27.672394060896984</v>
      </c>
      <c r="AD258" s="374">
        <v>42.305327609085658</v>
      </c>
      <c r="AE258" s="374">
        <v>47.601323039731803</v>
      </c>
      <c r="AF258" s="374">
        <v>15.51457597173145</v>
      </c>
      <c r="AG258" s="374">
        <v>17.994499839441431</v>
      </c>
      <c r="AH258" s="374">
        <v>0</v>
      </c>
    </row>
    <row r="259" spans="1:34" ht="15.6">
      <c r="A259" s="374">
        <v>5</v>
      </c>
      <c r="B259" s="374">
        <v>89</v>
      </c>
      <c r="C259" s="374">
        <v>2002</v>
      </c>
      <c r="D259" s="374">
        <v>99</v>
      </c>
      <c r="E259" s="374">
        <v>99</v>
      </c>
      <c r="F259" s="374">
        <v>99</v>
      </c>
      <c r="G259" s="374">
        <v>1</v>
      </c>
      <c r="H259" s="374">
        <v>99</v>
      </c>
      <c r="I259" s="374">
        <v>99</v>
      </c>
      <c r="J259" s="374">
        <v>999</v>
      </c>
      <c r="K259" s="374">
        <v>99</v>
      </c>
      <c r="L259" s="374">
        <v>99</v>
      </c>
      <c r="M259" s="374">
        <v>99</v>
      </c>
      <c r="N259" s="374">
        <v>99</v>
      </c>
      <c r="O259" s="374">
        <v>99</v>
      </c>
      <c r="P259" s="374">
        <v>9999</v>
      </c>
      <c r="Q259" s="374">
        <v>94</v>
      </c>
      <c r="R259" s="374">
        <v>2004</v>
      </c>
      <c r="S259" s="374">
        <v>4.2599800399201593</v>
      </c>
      <c r="T259" s="374">
        <v>2.5284431137724552</v>
      </c>
      <c r="U259" s="374">
        <v>5.1573852295409104</v>
      </c>
      <c r="V259" s="374">
        <v>0</v>
      </c>
      <c r="W259" s="374">
        <v>0</v>
      </c>
      <c r="X259" s="374">
        <v>4.990019960079841E-2</v>
      </c>
      <c r="Y259" s="374">
        <v>0</v>
      </c>
      <c r="Z259" s="374">
        <v>1.9688062254560963</v>
      </c>
      <c r="AA259" s="374">
        <v>1.6805138933401835</v>
      </c>
      <c r="AB259" s="374">
        <v>1.1623198339805423</v>
      </c>
      <c r="AC259" s="374">
        <v>17.250757307719589</v>
      </c>
      <c r="AD259" s="374">
        <v>31.739094718363127</v>
      </c>
      <c r="AE259" s="374">
        <v>14.987757316383645</v>
      </c>
      <c r="AF259" s="374">
        <v>22.944813373024957</v>
      </c>
      <c r="AG259" s="374">
        <v>21.793101121557989</v>
      </c>
      <c r="AH259" s="374">
        <v>0</v>
      </c>
    </row>
    <row r="260" spans="1:34" ht="15.6">
      <c r="A260" s="374">
        <v>5</v>
      </c>
      <c r="B260" s="374">
        <v>90</v>
      </c>
      <c r="C260" s="374">
        <v>2002</v>
      </c>
      <c r="D260" s="374">
        <v>99</v>
      </c>
      <c r="E260" s="374">
        <v>99</v>
      </c>
      <c r="F260" s="374">
        <v>99</v>
      </c>
      <c r="G260" s="374">
        <v>2</v>
      </c>
      <c r="H260" s="374">
        <v>99</v>
      </c>
      <c r="I260" s="374">
        <v>99</v>
      </c>
      <c r="J260" s="374">
        <v>999</v>
      </c>
      <c r="K260" s="374">
        <v>99</v>
      </c>
      <c r="L260" s="374">
        <v>99</v>
      </c>
      <c r="M260" s="374">
        <v>99</v>
      </c>
      <c r="N260" s="374">
        <v>99</v>
      </c>
      <c r="O260" s="374">
        <v>99</v>
      </c>
      <c r="P260" s="374">
        <v>9999</v>
      </c>
      <c r="Q260" s="374">
        <v>169</v>
      </c>
      <c r="R260" s="374">
        <v>3681</v>
      </c>
      <c r="S260" s="374">
        <v>3.461016028253193</v>
      </c>
      <c r="T260" s="374">
        <v>3.1062211355609888</v>
      </c>
      <c r="U260" s="374">
        <v>5.8450692746536195</v>
      </c>
      <c r="V260" s="374">
        <v>0</v>
      </c>
      <c r="W260" s="374">
        <v>0</v>
      </c>
      <c r="X260" s="374">
        <v>0.29883183917413753</v>
      </c>
      <c r="Y260" s="374">
        <v>0</v>
      </c>
      <c r="Z260" s="374">
        <v>2.9814582765584396</v>
      </c>
      <c r="AA260" s="374">
        <v>1.1776068494586676</v>
      </c>
      <c r="AB260" s="374">
        <v>1.4767479281707503</v>
      </c>
      <c r="AC260" s="374">
        <v>33.997511696112397</v>
      </c>
      <c r="AD260" s="374">
        <v>19.470539437472006</v>
      </c>
      <c r="AE260" s="374">
        <v>36.269501302107827</v>
      </c>
      <c r="AF260" s="374">
        <v>42.145637737577275</v>
      </c>
      <c r="AG260" s="374">
        <v>45.367748302059439</v>
      </c>
      <c r="AH260" s="374">
        <v>0.81499592502037488</v>
      </c>
    </row>
    <row r="261" spans="1:34" ht="15.6">
      <c r="A261" s="374">
        <v>5</v>
      </c>
      <c r="B261" s="374">
        <v>91</v>
      </c>
      <c r="C261" s="374">
        <v>2002</v>
      </c>
      <c r="D261" s="374">
        <v>99</v>
      </c>
      <c r="E261" s="374">
        <v>99</v>
      </c>
      <c r="F261" s="374">
        <v>99</v>
      </c>
      <c r="G261" s="374">
        <v>3</v>
      </c>
      <c r="H261" s="374">
        <v>99</v>
      </c>
      <c r="I261" s="374">
        <v>99</v>
      </c>
      <c r="J261" s="374">
        <v>999</v>
      </c>
      <c r="K261" s="374">
        <v>99</v>
      </c>
      <c r="L261" s="374">
        <v>99</v>
      </c>
      <c r="M261" s="374">
        <v>99</v>
      </c>
      <c r="N261" s="374">
        <v>99</v>
      </c>
      <c r="O261" s="374">
        <v>99</v>
      </c>
      <c r="P261" s="374">
        <v>9999</v>
      </c>
      <c r="Q261" s="374">
        <v>61</v>
      </c>
      <c r="R261" s="374">
        <v>2129</v>
      </c>
      <c r="S261" s="374">
        <v>4.2310944105213721</v>
      </c>
      <c r="T261" s="374">
        <v>4.3259746359793319</v>
      </c>
      <c r="U261" s="374">
        <v>4.3395490840770305</v>
      </c>
      <c r="V261" s="374">
        <v>0</v>
      </c>
      <c r="W261" s="374">
        <v>4.6970408642555195E-2</v>
      </c>
      <c r="X261" s="374">
        <v>0.14091122592766561</v>
      </c>
      <c r="Y261" s="374">
        <v>0</v>
      </c>
      <c r="Z261" s="374">
        <v>1.8642302999205125</v>
      </c>
      <c r="AA261" s="374">
        <v>1.421551483091984</v>
      </c>
      <c r="AB261" s="374">
        <v>1.3028446678603955</v>
      </c>
      <c r="AC261" s="374">
        <v>13.421368220292948</v>
      </c>
      <c r="AD261" s="374">
        <v>1.9658576255555964</v>
      </c>
      <c r="AE261" s="374">
        <v>62.302743874416208</v>
      </c>
      <c r="AF261" s="374">
        <v>24.376001831921233</v>
      </c>
      <c r="AG261" s="374">
        <v>19.481034304619289</v>
      </c>
      <c r="AH261" s="374">
        <v>0.28182245185533122</v>
      </c>
    </row>
    <row r="262" spans="1:34" ht="15.6">
      <c r="A262" s="374">
        <v>5</v>
      </c>
      <c r="B262" s="374">
        <v>92</v>
      </c>
      <c r="C262" s="374">
        <v>2002</v>
      </c>
      <c r="D262" s="374">
        <v>99</v>
      </c>
      <c r="E262" s="374">
        <v>99</v>
      </c>
      <c r="F262" s="374">
        <v>99</v>
      </c>
      <c r="G262" s="374">
        <v>4</v>
      </c>
      <c r="H262" s="374">
        <v>99</v>
      </c>
      <c r="I262" s="374">
        <v>99</v>
      </c>
      <c r="J262" s="374">
        <v>999</v>
      </c>
      <c r="K262" s="374">
        <v>99</v>
      </c>
      <c r="L262" s="374">
        <v>99</v>
      </c>
      <c r="M262" s="374">
        <v>99</v>
      </c>
      <c r="N262" s="374">
        <v>99</v>
      </c>
      <c r="O262" s="374">
        <v>99</v>
      </c>
      <c r="P262" s="374">
        <v>9999</v>
      </c>
      <c r="Q262" s="374">
        <v>62</v>
      </c>
      <c r="R262" s="374">
        <v>920</v>
      </c>
      <c r="S262" s="374">
        <v>3.8630434782608698</v>
      </c>
      <c r="T262" s="374">
        <v>3.0858695652173913</v>
      </c>
      <c r="U262" s="374">
        <v>6.8859782608695692</v>
      </c>
      <c r="V262" s="374">
        <v>0</v>
      </c>
      <c r="W262" s="374">
        <v>0</v>
      </c>
      <c r="X262" s="374">
        <v>0</v>
      </c>
      <c r="Y262" s="374">
        <v>0</v>
      </c>
      <c r="Z262" s="374">
        <v>1.8984230067534715</v>
      </c>
      <c r="AA262" s="374">
        <v>1.640103217278422</v>
      </c>
      <c r="AB262" s="374">
        <v>1.5478653970337979</v>
      </c>
      <c r="AC262" s="374">
        <v>22.902023837514431</v>
      </c>
      <c r="AD262" s="374">
        <v>34.615659885741707</v>
      </c>
      <c r="AE262" s="374">
        <v>63.617100813893607</v>
      </c>
      <c r="AF262" s="374">
        <v>10.533547057476529</v>
      </c>
      <c r="AG262" s="374">
        <v>13.358116271763279</v>
      </c>
      <c r="AH262" s="374">
        <v>0</v>
      </c>
    </row>
    <row r="263" spans="1:34" ht="15.6">
      <c r="A263" s="374">
        <v>5</v>
      </c>
      <c r="B263" s="374">
        <v>93</v>
      </c>
      <c r="C263" s="374">
        <v>2001</v>
      </c>
      <c r="D263" s="374">
        <v>99</v>
      </c>
      <c r="E263" s="374">
        <v>99</v>
      </c>
      <c r="F263" s="374">
        <v>99</v>
      </c>
      <c r="G263" s="374">
        <v>1</v>
      </c>
      <c r="H263" s="374">
        <v>99</v>
      </c>
      <c r="I263" s="374">
        <v>99</v>
      </c>
      <c r="J263" s="374">
        <v>999</v>
      </c>
      <c r="K263" s="374">
        <v>99</v>
      </c>
      <c r="L263" s="374">
        <v>99</v>
      </c>
      <c r="M263" s="374">
        <v>99</v>
      </c>
      <c r="N263" s="374">
        <v>99</v>
      </c>
      <c r="O263" s="374">
        <v>99</v>
      </c>
      <c r="P263" s="374">
        <v>9999</v>
      </c>
      <c r="Q263" s="374">
        <v>94</v>
      </c>
      <c r="R263" s="374">
        <v>1827</v>
      </c>
      <c r="S263" s="374">
        <v>3.7465790914066761</v>
      </c>
      <c r="T263" s="374">
        <v>2.7197591680350297</v>
      </c>
      <c r="U263" s="374">
        <v>4.9483853311439523</v>
      </c>
      <c r="V263" s="374">
        <v>0</v>
      </c>
      <c r="W263" s="374">
        <v>0</v>
      </c>
      <c r="X263" s="374">
        <v>0</v>
      </c>
      <c r="Y263" s="374">
        <v>0</v>
      </c>
      <c r="Z263" s="374">
        <v>1.8813407999754788</v>
      </c>
      <c r="AA263" s="374">
        <v>1.3377730106340922</v>
      </c>
      <c r="AB263" s="374">
        <v>1.307323628879294</v>
      </c>
      <c r="AC263" s="374">
        <v>18.774764632217657</v>
      </c>
      <c r="AD263" s="374">
        <v>21.123037799652558</v>
      </c>
      <c r="AE263" s="374">
        <v>37.68877520374587</v>
      </c>
      <c r="AF263" s="374">
        <v>20.630081300813004</v>
      </c>
      <c r="AG263" s="374">
        <v>20.280813682208123</v>
      </c>
      <c r="AH263" s="374">
        <v>0.27367268746579099</v>
      </c>
    </row>
    <row r="264" spans="1:34" ht="15.6">
      <c r="A264" s="374">
        <v>5</v>
      </c>
      <c r="B264" s="374">
        <v>94</v>
      </c>
      <c r="C264" s="374">
        <v>2001</v>
      </c>
      <c r="D264" s="374">
        <v>99</v>
      </c>
      <c r="E264" s="374">
        <v>99</v>
      </c>
      <c r="F264" s="374">
        <v>99</v>
      </c>
      <c r="G264" s="374">
        <v>2</v>
      </c>
      <c r="H264" s="374">
        <v>99</v>
      </c>
      <c r="I264" s="374">
        <v>99</v>
      </c>
      <c r="J264" s="374">
        <v>999</v>
      </c>
      <c r="K264" s="374">
        <v>99</v>
      </c>
      <c r="L264" s="374">
        <v>99</v>
      </c>
      <c r="M264" s="374">
        <v>99</v>
      </c>
      <c r="N264" s="374">
        <v>99</v>
      </c>
      <c r="O264" s="374">
        <v>99</v>
      </c>
      <c r="P264" s="374">
        <v>9999</v>
      </c>
      <c r="Q264" s="374">
        <v>192</v>
      </c>
      <c r="R264" s="374">
        <v>3738</v>
      </c>
      <c r="S264" s="374">
        <v>3.5345104333868376</v>
      </c>
      <c r="T264" s="374">
        <v>3.2894596040663457</v>
      </c>
      <c r="U264" s="374">
        <v>5.5488228999464884</v>
      </c>
      <c r="V264" s="374">
        <v>0</v>
      </c>
      <c r="W264" s="374">
        <v>0</v>
      </c>
      <c r="X264" s="374">
        <v>0.32102728731942221</v>
      </c>
      <c r="Y264" s="374">
        <v>0</v>
      </c>
      <c r="Z264" s="374">
        <v>2.7775055603382621</v>
      </c>
      <c r="AA264" s="374">
        <v>1.2054859613094422</v>
      </c>
      <c r="AB264" s="374">
        <v>1.5064339194485499</v>
      </c>
      <c r="AC264" s="374">
        <v>31.125232024034176</v>
      </c>
      <c r="AD264" s="374">
        <v>25.652836810521581</v>
      </c>
      <c r="AE264" s="374">
        <v>28.279564050323071</v>
      </c>
      <c r="AF264" s="374">
        <v>42.208672086720874</v>
      </c>
      <c r="AG264" s="374">
        <v>46.528974193316806</v>
      </c>
      <c r="AH264" s="374">
        <v>0.64205457463884441</v>
      </c>
    </row>
    <row r="265" spans="1:34" ht="15.6">
      <c r="A265" s="374">
        <v>5</v>
      </c>
      <c r="B265" s="374">
        <v>95</v>
      </c>
      <c r="C265" s="374">
        <v>2001</v>
      </c>
      <c r="D265" s="374">
        <v>99</v>
      </c>
      <c r="E265" s="374">
        <v>99</v>
      </c>
      <c r="F265" s="374">
        <v>99</v>
      </c>
      <c r="G265" s="374">
        <v>3</v>
      </c>
      <c r="H265" s="374">
        <v>99</v>
      </c>
      <c r="I265" s="374">
        <v>99</v>
      </c>
      <c r="J265" s="374">
        <v>999</v>
      </c>
      <c r="K265" s="374">
        <v>99</v>
      </c>
      <c r="L265" s="374">
        <v>99</v>
      </c>
      <c r="M265" s="374">
        <v>99</v>
      </c>
      <c r="N265" s="374">
        <v>99</v>
      </c>
      <c r="O265" s="374">
        <v>99</v>
      </c>
      <c r="P265" s="374">
        <v>9999</v>
      </c>
      <c r="Q265" s="374">
        <v>83</v>
      </c>
      <c r="R265" s="374">
        <v>2603</v>
      </c>
      <c r="S265" s="374">
        <v>3.7064925086438718</v>
      </c>
      <c r="T265" s="374">
        <v>3.9074145217057241</v>
      </c>
      <c r="U265" s="374">
        <v>4.1470995005762568</v>
      </c>
      <c r="V265" s="374">
        <v>0</v>
      </c>
      <c r="W265" s="374">
        <v>0</v>
      </c>
      <c r="X265" s="374">
        <v>0</v>
      </c>
      <c r="Y265" s="374">
        <v>0</v>
      </c>
      <c r="Z265" s="374">
        <v>1.5648125577361585</v>
      </c>
      <c r="AA265" s="374">
        <v>1.3994346419801109</v>
      </c>
      <c r="AB265" s="374">
        <v>1.5981990079610449</v>
      </c>
      <c r="AC265" s="374">
        <v>21.23937331611868</v>
      </c>
      <c r="AD265" s="374">
        <v>2.1467798652192287</v>
      </c>
      <c r="AE265" s="374">
        <v>57.838844972447383</v>
      </c>
      <c r="AF265" s="374">
        <v>29.392502258355915</v>
      </c>
      <c r="AG265" s="374">
        <v>24.215973942069557</v>
      </c>
      <c r="AH265" s="374">
        <v>0.19208605455243943</v>
      </c>
    </row>
    <row r="266" spans="1:34" ht="15.6">
      <c r="A266" s="374">
        <v>5</v>
      </c>
      <c r="B266" s="374">
        <v>96</v>
      </c>
      <c r="C266" s="374">
        <v>2001</v>
      </c>
      <c r="D266" s="374">
        <v>99</v>
      </c>
      <c r="E266" s="374">
        <v>99</v>
      </c>
      <c r="F266" s="374">
        <v>99</v>
      </c>
      <c r="G266" s="374">
        <v>4</v>
      </c>
      <c r="H266" s="374">
        <v>99</v>
      </c>
      <c r="I266" s="374">
        <v>99</v>
      </c>
      <c r="J266" s="374">
        <v>999</v>
      </c>
      <c r="K266" s="374">
        <v>99</v>
      </c>
      <c r="L266" s="374">
        <v>99</v>
      </c>
      <c r="M266" s="374">
        <v>99</v>
      </c>
      <c r="N266" s="374">
        <v>99</v>
      </c>
      <c r="O266" s="374">
        <v>99</v>
      </c>
      <c r="P266" s="374">
        <v>9999</v>
      </c>
      <c r="Q266" s="374">
        <v>47</v>
      </c>
      <c r="R266" s="374">
        <v>688</v>
      </c>
      <c r="S266" s="374">
        <v>3.600290697674418</v>
      </c>
      <c r="T266" s="374">
        <v>2.850290697674418</v>
      </c>
      <c r="U266" s="374">
        <v>5.8146802325581444</v>
      </c>
      <c r="V266" s="374">
        <v>0</v>
      </c>
      <c r="W266" s="374">
        <v>0</v>
      </c>
      <c r="X266" s="374">
        <v>0</v>
      </c>
      <c r="Y266" s="374">
        <v>0</v>
      </c>
      <c r="Z266" s="374">
        <v>1.7141857386485113</v>
      </c>
      <c r="AA266" s="374">
        <v>1.5092158472645316</v>
      </c>
      <c r="AB266" s="374">
        <v>1.3658947690602037</v>
      </c>
      <c r="AC266" s="374">
        <v>43.28520661375385</v>
      </c>
      <c r="AD266" s="374">
        <v>31.654228229653793</v>
      </c>
      <c r="AE266" s="374">
        <v>58.228229902335769</v>
      </c>
      <c r="AF266" s="374">
        <v>7.7687443541102112</v>
      </c>
      <c r="AG266" s="374">
        <v>8.974238182405518</v>
      </c>
      <c r="AH266" s="374">
        <v>0</v>
      </c>
    </row>
    <row r="267" spans="1:34" ht="15.6">
      <c r="A267" s="374">
        <v>5</v>
      </c>
      <c r="B267" s="374">
        <v>97</v>
      </c>
      <c r="C267" s="374">
        <v>2000</v>
      </c>
      <c r="D267" s="374">
        <v>99</v>
      </c>
      <c r="E267" s="374">
        <v>99</v>
      </c>
      <c r="F267" s="374">
        <v>99</v>
      </c>
      <c r="G267" s="374">
        <v>1</v>
      </c>
      <c r="H267" s="374">
        <v>99</v>
      </c>
      <c r="I267" s="374">
        <v>99</v>
      </c>
      <c r="J267" s="374">
        <v>999</v>
      </c>
      <c r="K267" s="374">
        <v>99</v>
      </c>
      <c r="L267" s="374">
        <v>99</v>
      </c>
      <c r="M267" s="374">
        <v>99</v>
      </c>
      <c r="N267" s="374">
        <v>99</v>
      </c>
      <c r="O267" s="374">
        <v>99</v>
      </c>
      <c r="P267" s="374">
        <v>9999</v>
      </c>
      <c r="Q267" s="374">
        <v>113</v>
      </c>
      <c r="R267" s="374">
        <v>1785</v>
      </c>
      <c r="S267" s="374">
        <v>3.7731092436974785</v>
      </c>
      <c r="T267" s="374">
        <v>3.0498599439775895</v>
      </c>
      <c r="U267" s="374">
        <v>4.8463305322128818</v>
      </c>
      <c r="V267" s="374">
        <v>0</v>
      </c>
      <c r="W267" s="374">
        <v>0</v>
      </c>
      <c r="X267" s="374">
        <v>0.11204481792717089</v>
      </c>
      <c r="Y267" s="374">
        <v>0</v>
      </c>
      <c r="Z267" s="374">
        <v>1.7219359935312646</v>
      </c>
      <c r="AA267" s="374">
        <v>1.4699814674602052</v>
      </c>
      <c r="AB267" s="374">
        <v>1.4989375256742714</v>
      </c>
      <c r="AC267" s="374">
        <v>25.808053680286935</v>
      </c>
      <c r="AD267" s="374">
        <v>13.018194279857822</v>
      </c>
      <c r="AE267" s="374">
        <v>51.033526703108762</v>
      </c>
      <c r="AF267" s="374">
        <v>19.96867658574784</v>
      </c>
      <c r="AG267" s="374">
        <v>20.201909334628635</v>
      </c>
      <c r="AH267" s="374">
        <v>0.33613445378151258</v>
      </c>
    </row>
    <row r="268" spans="1:34" ht="15.6">
      <c r="A268" s="374">
        <v>5</v>
      </c>
      <c r="B268" s="374">
        <v>98</v>
      </c>
      <c r="C268" s="374">
        <v>2000</v>
      </c>
      <c r="D268" s="374">
        <v>99</v>
      </c>
      <c r="E268" s="374">
        <v>99</v>
      </c>
      <c r="F268" s="374">
        <v>99</v>
      </c>
      <c r="G268" s="374">
        <v>2</v>
      </c>
      <c r="H268" s="374">
        <v>99</v>
      </c>
      <c r="I268" s="374">
        <v>99</v>
      </c>
      <c r="J268" s="374">
        <v>999</v>
      </c>
      <c r="K268" s="374">
        <v>99</v>
      </c>
      <c r="L268" s="374">
        <v>99</v>
      </c>
      <c r="M268" s="374">
        <v>99</v>
      </c>
      <c r="N268" s="374">
        <v>99</v>
      </c>
      <c r="O268" s="374">
        <v>99</v>
      </c>
      <c r="P268" s="374">
        <v>9999</v>
      </c>
      <c r="Q268" s="374">
        <v>208</v>
      </c>
      <c r="R268" s="374">
        <v>4213</v>
      </c>
      <c r="S268" s="374">
        <v>3.646332779492047</v>
      </c>
      <c r="T268" s="374">
        <v>3.4908616187989554</v>
      </c>
      <c r="U268" s="374">
        <v>5.0382625207690515</v>
      </c>
      <c r="V268" s="374">
        <v>0</v>
      </c>
      <c r="W268" s="374">
        <v>0</v>
      </c>
      <c r="X268" s="374">
        <v>0.11868027533823876</v>
      </c>
      <c r="Y268" s="374">
        <v>4.7472110135295502E-2</v>
      </c>
      <c r="Z268" s="374">
        <v>2.4663398398176168</v>
      </c>
      <c r="AA268" s="374">
        <v>1.2356977501988355</v>
      </c>
      <c r="AB268" s="374">
        <v>1.5189989279959131</v>
      </c>
      <c r="AC268" s="374">
        <v>29.354236540051545</v>
      </c>
      <c r="AD268" s="374">
        <v>18.507827751680505</v>
      </c>
      <c r="AE268" s="374">
        <v>51.004485196243287</v>
      </c>
      <c r="AF268" s="374">
        <v>47.130551515829502</v>
      </c>
      <c r="AG268" s="374">
        <v>49.569372180135069</v>
      </c>
      <c r="AH268" s="374">
        <v>0.80702587230002387</v>
      </c>
    </row>
    <row r="269" spans="1:34" ht="15.6">
      <c r="A269" s="374">
        <v>5</v>
      </c>
      <c r="B269" s="374">
        <v>99</v>
      </c>
      <c r="C269" s="374">
        <v>2000</v>
      </c>
      <c r="D269" s="374">
        <v>99</v>
      </c>
      <c r="E269" s="374">
        <v>99</v>
      </c>
      <c r="F269" s="374">
        <v>99</v>
      </c>
      <c r="G269" s="374">
        <v>3</v>
      </c>
      <c r="H269" s="374">
        <v>99</v>
      </c>
      <c r="I269" s="374">
        <v>99</v>
      </c>
      <c r="J269" s="374">
        <v>999</v>
      </c>
      <c r="K269" s="374">
        <v>99</v>
      </c>
      <c r="L269" s="374">
        <v>99</v>
      </c>
      <c r="M269" s="374">
        <v>99</v>
      </c>
      <c r="N269" s="374">
        <v>99</v>
      </c>
      <c r="O269" s="374">
        <v>99</v>
      </c>
      <c r="P269" s="374">
        <v>9999</v>
      </c>
      <c r="Q269" s="374">
        <v>78</v>
      </c>
      <c r="R269" s="374">
        <v>2470</v>
      </c>
      <c r="S269" s="374">
        <v>3.8773279352226719</v>
      </c>
      <c r="T269" s="374">
        <v>4.0639676113360341</v>
      </c>
      <c r="U269" s="374">
        <v>4.1316599190283423</v>
      </c>
      <c r="V269" s="374">
        <v>0</v>
      </c>
      <c r="W269" s="374">
        <v>0</v>
      </c>
      <c r="X269" s="374">
        <v>0</v>
      </c>
      <c r="Y269" s="374">
        <v>0</v>
      </c>
      <c r="Z269" s="374">
        <v>1.535109247761719</v>
      </c>
      <c r="AA269" s="374">
        <v>1.4938240421738795</v>
      </c>
      <c r="AB269" s="374">
        <v>1.4318376852303163</v>
      </c>
      <c r="AC269" s="374">
        <v>21.634142861264937</v>
      </c>
      <c r="AD269" s="374">
        <v>11.906107367622148</v>
      </c>
      <c r="AE269" s="374">
        <v>51.378427702550113</v>
      </c>
      <c r="AF269" s="374">
        <v>27.631726143863965</v>
      </c>
      <c r="AG269" s="374">
        <v>23.832120538424903</v>
      </c>
      <c r="AH269" s="374">
        <v>8.0971659919028313E-2</v>
      </c>
    </row>
    <row r="270" spans="1:34" ht="15.6">
      <c r="A270" s="374">
        <v>5</v>
      </c>
      <c r="B270" s="374">
        <v>100</v>
      </c>
      <c r="C270" s="374">
        <v>2000</v>
      </c>
      <c r="D270" s="374">
        <v>99</v>
      </c>
      <c r="E270" s="374">
        <v>99</v>
      </c>
      <c r="F270" s="374">
        <v>99</v>
      </c>
      <c r="G270" s="374">
        <v>4</v>
      </c>
      <c r="H270" s="374">
        <v>99</v>
      </c>
      <c r="I270" s="374">
        <v>99</v>
      </c>
      <c r="J270" s="374">
        <v>999</v>
      </c>
      <c r="K270" s="374">
        <v>99</v>
      </c>
      <c r="L270" s="374">
        <v>99</v>
      </c>
      <c r="M270" s="374">
        <v>99</v>
      </c>
      <c r="N270" s="374">
        <v>99</v>
      </c>
      <c r="O270" s="374">
        <v>99</v>
      </c>
      <c r="P270" s="374">
        <v>9999</v>
      </c>
      <c r="Q270" s="374">
        <v>46</v>
      </c>
      <c r="R270" s="374">
        <v>471</v>
      </c>
      <c r="S270" s="374">
        <v>3.7961783439490446</v>
      </c>
      <c r="T270" s="374">
        <v>2.8301486199575367</v>
      </c>
      <c r="U270" s="374">
        <v>5.8154989384288784</v>
      </c>
      <c r="V270" s="374">
        <v>0</v>
      </c>
      <c r="W270" s="374">
        <v>0</v>
      </c>
      <c r="X270" s="374">
        <v>0</v>
      </c>
      <c r="Y270" s="374">
        <v>0</v>
      </c>
      <c r="Z270" s="374">
        <v>1.5604295081799862</v>
      </c>
      <c r="AA270" s="374">
        <v>1.7020239737616063</v>
      </c>
      <c r="AB270" s="374">
        <v>1.3640920466266451</v>
      </c>
      <c r="AC270" s="374">
        <v>48.83495447337031</v>
      </c>
      <c r="AD270" s="374">
        <v>38.465664584994698</v>
      </c>
      <c r="AE270" s="374">
        <v>62.704724174002706</v>
      </c>
      <c r="AF270" s="374">
        <v>5.2690457545586762</v>
      </c>
      <c r="AG270" s="374">
        <v>6.3965979468113945</v>
      </c>
      <c r="AH270" s="374">
        <v>0</v>
      </c>
    </row>
    <row r="271" spans="1:34" ht="15.6">
      <c r="A271" s="374">
        <v>5</v>
      </c>
      <c r="B271" s="374">
        <v>101</v>
      </c>
      <c r="C271" s="374">
        <v>1999</v>
      </c>
      <c r="D271" s="374">
        <v>99</v>
      </c>
      <c r="E271" s="374">
        <v>99</v>
      </c>
      <c r="F271" s="374">
        <v>99</v>
      </c>
      <c r="G271" s="374">
        <v>1</v>
      </c>
      <c r="H271" s="374">
        <v>99</v>
      </c>
      <c r="I271" s="374">
        <v>99</v>
      </c>
      <c r="J271" s="374">
        <v>999</v>
      </c>
      <c r="K271" s="374">
        <v>99</v>
      </c>
      <c r="L271" s="374">
        <v>99</v>
      </c>
      <c r="M271" s="374">
        <v>99</v>
      </c>
      <c r="N271" s="374">
        <v>99</v>
      </c>
      <c r="O271" s="374">
        <v>99</v>
      </c>
      <c r="P271" s="374">
        <v>9999</v>
      </c>
      <c r="Q271" s="374">
        <v>112</v>
      </c>
      <c r="R271" s="374">
        <v>1727</v>
      </c>
      <c r="S271" s="374">
        <v>3.8500289519397799</v>
      </c>
      <c r="T271" s="374">
        <v>3.2269832078749272</v>
      </c>
      <c r="U271" s="374">
        <v>4.9336421540243185</v>
      </c>
      <c r="V271" s="374">
        <v>0</v>
      </c>
      <c r="W271" s="374">
        <v>0</v>
      </c>
      <c r="X271" s="374">
        <v>0.11580775911986102</v>
      </c>
      <c r="Y271" s="374">
        <v>0</v>
      </c>
      <c r="Z271" s="374">
        <v>1.9539242936338592</v>
      </c>
      <c r="AA271" s="374">
        <v>1.3402498057157621</v>
      </c>
      <c r="AB271" s="374">
        <v>1.6228005171729472</v>
      </c>
      <c r="AC271" s="374">
        <v>39.62815719868469</v>
      </c>
      <c r="AD271" s="374">
        <v>21.031913561182449</v>
      </c>
      <c r="AE271" s="374">
        <v>49.140406345963441</v>
      </c>
      <c r="AF271" s="374">
        <v>24.660859631586465</v>
      </c>
      <c r="AG271" s="374">
        <v>25.846179980464601</v>
      </c>
      <c r="AH271" s="374">
        <v>0.17371163867979156</v>
      </c>
    </row>
    <row r="272" spans="1:34" ht="15.6">
      <c r="A272" s="374">
        <v>5</v>
      </c>
      <c r="B272" s="374">
        <v>102</v>
      </c>
      <c r="C272" s="374">
        <v>1999</v>
      </c>
      <c r="D272" s="374">
        <v>99</v>
      </c>
      <c r="E272" s="374">
        <v>99</v>
      </c>
      <c r="F272" s="374">
        <v>99</v>
      </c>
      <c r="G272" s="374">
        <v>2</v>
      </c>
      <c r="H272" s="374">
        <v>99</v>
      </c>
      <c r="I272" s="374">
        <v>99</v>
      </c>
      <c r="J272" s="374">
        <v>999</v>
      </c>
      <c r="K272" s="374">
        <v>99</v>
      </c>
      <c r="L272" s="374">
        <v>99</v>
      </c>
      <c r="M272" s="374">
        <v>99</v>
      </c>
      <c r="N272" s="374">
        <v>99</v>
      </c>
      <c r="O272" s="374">
        <v>99</v>
      </c>
      <c r="P272" s="374">
        <v>9999</v>
      </c>
      <c r="Q272" s="374">
        <v>192</v>
      </c>
      <c r="R272" s="374">
        <v>2492</v>
      </c>
      <c r="S272" s="374">
        <v>3.4081059390048152</v>
      </c>
      <c r="T272" s="374">
        <v>2.9815409309791328</v>
      </c>
      <c r="U272" s="374">
        <v>5.1655296950240706</v>
      </c>
      <c r="V272" s="374">
        <v>0</v>
      </c>
      <c r="W272" s="374">
        <v>0</v>
      </c>
      <c r="X272" s="374">
        <v>8.0256821829855551E-2</v>
      </c>
      <c r="Y272" s="374">
        <v>0</v>
      </c>
      <c r="Z272" s="374">
        <v>2.898363198402961</v>
      </c>
      <c r="AA272" s="374">
        <v>1.3491505353173421</v>
      </c>
      <c r="AB272" s="374">
        <v>1.4160781194196079</v>
      </c>
      <c r="AC272" s="374">
        <v>35.394764647678862</v>
      </c>
      <c r="AD272" s="374">
        <v>15.188931263307499</v>
      </c>
      <c r="AE272" s="374">
        <v>51.854383634579605</v>
      </c>
      <c r="AF272" s="374">
        <v>35.584749393117242</v>
      </c>
      <c r="AG272" s="374">
        <v>39.048043730168814</v>
      </c>
      <c r="AH272" s="374">
        <v>0.96308186195826684</v>
      </c>
    </row>
    <row r="273" spans="1:34" ht="15.6">
      <c r="A273" s="374">
        <v>5</v>
      </c>
      <c r="B273" s="374">
        <v>103</v>
      </c>
      <c r="C273" s="374">
        <v>1999</v>
      </c>
      <c r="D273" s="374">
        <v>99</v>
      </c>
      <c r="E273" s="374">
        <v>99</v>
      </c>
      <c r="F273" s="374">
        <v>99</v>
      </c>
      <c r="G273" s="374">
        <v>3</v>
      </c>
      <c r="H273" s="374">
        <v>99</v>
      </c>
      <c r="I273" s="374">
        <v>99</v>
      </c>
      <c r="J273" s="374">
        <v>999</v>
      </c>
      <c r="K273" s="374">
        <v>99</v>
      </c>
      <c r="L273" s="374">
        <v>99</v>
      </c>
      <c r="M273" s="374">
        <v>99</v>
      </c>
      <c r="N273" s="374">
        <v>99</v>
      </c>
      <c r="O273" s="374">
        <v>99</v>
      </c>
      <c r="P273" s="374">
        <v>9999</v>
      </c>
      <c r="Q273" s="374">
        <v>76</v>
      </c>
      <c r="R273" s="374">
        <v>2220</v>
      </c>
      <c r="S273" s="374">
        <v>3.8445945945945952</v>
      </c>
      <c r="T273" s="374">
        <v>3.8653153153153137</v>
      </c>
      <c r="U273" s="374">
        <v>3.8756306306306318</v>
      </c>
      <c r="V273" s="374">
        <v>0</v>
      </c>
      <c r="W273" s="374">
        <v>0</v>
      </c>
      <c r="X273" s="374">
        <v>9.0090090090090058E-2</v>
      </c>
      <c r="Y273" s="374">
        <v>0</v>
      </c>
      <c r="Z273" s="374">
        <v>1.8501268056270077</v>
      </c>
      <c r="AA273" s="374">
        <v>1.3932567872743691</v>
      </c>
      <c r="AB273" s="374">
        <v>1.5199468458106571</v>
      </c>
      <c r="AC273" s="374">
        <v>31.253704551766347</v>
      </c>
      <c r="AD273" s="374">
        <v>8.8935918126005848</v>
      </c>
      <c r="AE273" s="374">
        <v>22.367151943389775</v>
      </c>
      <c r="AF273" s="374">
        <v>31.700699700128514</v>
      </c>
      <c r="AG273" s="374">
        <v>26.099472786948919</v>
      </c>
      <c r="AH273" s="374">
        <v>0</v>
      </c>
    </row>
    <row r="274" spans="1:34" ht="15.6">
      <c r="A274" s="374">
        <v>5</v>
      </c>
      <c r="B274" s="374">
        <v>104</v>
      </c>
      <c r="C274" s="374">
        <v>1999</v>
      </c>
      <c r="D274" s="374">
        <v>99</v>
      </c>
      <c r="E274" s="374">
        <v>99</v>
      </c>
      <c r="F274" s="374">
        <v>99</v>
      </c>
      <c r="G274" s="374">
        <v>4</v>
      </c>
      <c r="H274" s="374">
        <v>99</v>
      </c>
      <c r="I274" s="374">
        <v>99</v>
      </c>
      <c r="J274" s="374">
        <v>999</v>
      </c>
      <c r="K274" s="374">
        <v>99</v>
      </c>
      <c r="L274" s="374">
        <v>99</v>
      </c>
      <c r="M274" s="374">
        <v>99</v>
      </c>
      <c r="N274" s="374">
        <v>99</v>
      </c>
      <c r="O274" s="374">
        <v>99</v>
      </c>
      <c r="P274" s="374">
        <v>9999</v>
      </c>
      <c r="Q274" s="374">
        <v>36</v>
      </c>
      <c r="R274" s="374">
        <v>564</v>
      </c>
      <c r="S274" s="374">
        <v>4.2429078014184398</v>
      </c>
      <c r="T274" s="374">
        <v>3.0283687943262407</v>
      </c>
      <c r="U274" s="374">
        <v>5.2641843971631239</v>
      </c>
      <c r="V274" s="374">
        <v>0</v>
      </c>
      <c r="W274" s="374">
        <v>0</v>
      </c>
      <c r="X274" s="374">
        <v>0</v>
      </c>
      <c r="Y274" s="374">
        <v>0</v>
      </c>
      <c r="Z274" s="374">
        <v>1.49003577282412</v>
      </c>
      <c r="AA274" s="374">
        <v>1.9622869994206165</v>
      </c>
      <c r="AB274" s="374">
        <v>1.4126744537287048</v>
      </c>
      <c r="AC274" s="374">
        <v>69.094019397466411</v>
      </c>
      <c r="AD274" s="374">
        <v>61.689956466780785</v>
      </c>
      <c r="AE274" s="374">
        <v>76.696679364418017</v>
      </c>
      <c r="AF274" s="374">
        <v>8.053691275167786</v>
      </c>
      <c r="AG274" s="374">
        <v>9.0063035024176639</v>
      </c>
      <c r="AH274" s="374">
        <v>0</v>
      </c>
    </row>
    <row r="275" spans="1:34" ht="15.6">
      <c r="A275" s="374">
        <v>5</v>
      </c>
      <c r="B275" s="374">
        <v>105</v>
      </c>
      <c r="C275" s="374">
        <v>1998</v>
      </c>
      <c r="D275" s="374">
        <v>99</v>
      </c>
      <c r="E275" s="374">
        <v>99</v>
      </c>
      <c r="F275" s="374">
        <v>99</v>
      </c>
      <c r="G275" s="374">
        <v>1</v>
      </c>
      <c r="H275" s="374">
        <v>99</v>
      </c>
      <c r="I275" s="374">
        <v>99</v>
      </c>
      <c r="J275" s="374">
        <v>999</v>
      </c>
      <c r="K275" s="374">
        <v>99</v>
      </c>
      <c r="L275" s="374">
        <v>99</v>
      </c>
      <c r="M275" s="374">
        <v>99</v>
      </c>
      <c r="N275" s="374">
        <v>99</v>
      </c>
      <c r="O275" s="374">
        <v>99</v>
      </c>
      <c r="P275" s="374">
        <v>9999</v>
      </c>
      <c r="Q275" s="374">
        <v>127</v>
      </c>
      <c r="R275" s="374">
        <v>2011.25</v>
      </c>
      <c r="S275" s="374">
        <v>2.0091982597886888</v>
      </c>
      <c r="T275" s="374">
        <v>2.8161591050341839</v>
      </c>
      <c r="U275" s="374">
        <v>4.5233561218147891</v>
      </c>
      <c r="V275" s="374">
        <v>0</v>
      </c>
      <c r="W275" s="374">
        <v>0</v>
      </c>
      <c r="X275" s="374">
        <v>0</v>
      </c>
      <c r="Y275" s="374">
        <v>0</v>
      </c>
      <c r="Z275" s="374">
        <v>1.5323542530471559</v>
      </c>
      <c r="AA275" s="374"/>
      <c r="AB275" s="374">
        <v>1.4118868234672244</v>
      </c>
      <c r="AC275" s="374"/>
      <c r="AD275" s="374">
        <v>31.884527826865721</v>
      </c>
      <c r="AE275" s="374"/>
      <c r="AF275" s="374">
        <v>20.912942889079517</v>
      </c>
      <c r="AG275" s="374">
        <v>21.615662421592859</v>
      </c>
      <c r="AH275" s="374">
        <v>0.24860161591050345</v>
      </c>
    </row>
    <row r="276" spans="1:34" ht="15.6">
      <c r="A276" s="374">
        <v>5</v>
      </c>
      <c r="B276" s="374">
        <v>106</v>
      </c>
      <c r="C276" s="374">
        <v>1998</v>
      </c>
      <c r="D276" s="374">
        <v>99</v>
      </c>
      <c r="E276" s="374">
        <v>99</v>
      </c>
      <c r="F276" s="374">
        <v>99</v>
      </c>
      <c r="G276" s="374">
        <v>2</v>
      </c>
      <c r="H276" s="374">
        <v>99</v>
      </c>
      <c r="I276" s="374">
        <v>99</v>
      </c>
      <c r="J276" s="374">
        <v>999</v>
      </c>
      <c r="K276" s="374">
        <v>99</v>
      </c>
      <c r="L276" s="374">
        <v>99</v>
      </c>
      <c r="M276" s="374">
        <v>99</v>
      </c>
      <c r="N276" s="374">
        <v>99</v>
      </c>
      <c r="O276" s="374">
        <v>99</v>
      </c>
      <c r="P276" s="374">
        <v>9999</v>
      </c>
      <c r="Q276" s="374">
        <v>188</v>
      </c>
      <c r="R276" s="374">
        <v>2832</v>
      </c>
      <c r="S276" s="374">
        <v>5.3414548022598876</v>
      </c>
      <c r="T276" s="374">
        <v>2.719279661016949</v>
      </c>
      <c r="U276" s="374">
        <v>4.769456214689261</v>
      </c>
      <c r="V276" s="374">
        <v>0</v>
      </c>
      <c r="W276" s="374">
        <v>0</v>
      </c>
      <c r="X276" s="374">
        <v>0</v>
      </c>
      <c r="Y276" s="374">
        <v>0</v>
      </c>
      <c r="Z276" s="374">
        <v>2.6840820113859367</v>
      </c>
      <c r="AA276" s="374">
        <v>14.303515001088902</v>
      </c>
      <c r="AB276" s="374">
        <v>1.3601635788895907</v>
      </c>
      <c r="AC276" s="374">
        <v>-11.88261491316743</v>
      </c>
      <c r="AD276" s="374">
        <v>27.323310227467729</v>
      </c>
      <c r="AE276" s="374">
        <v>-18.188942357335552</v>
      </c>
      <c r="AF276" s="374">
        <v>29.447087265070579</v>
      </c>
      <c r="AG276" s="374">
        <v>32.092520433377686</v>
      </c>
      <c r="AH276" s="374">
        <v>3.5310734463276823E-2</v>
      </c>
    </row>
    <row r="277" spans="1:34" ht="15.6">
      <c r="A277" s="374">
        <v>5</v>
      </c>
      <c r="B277" s="374">
        <v>107</v>
      </c>
      <c r="C277" s="374">
        <v>1998</v>
      </c>
      <c r="D277" s="374">
        <v>99</v>
      </c>
      <c r="E277" s="374">
        <v>99</v>
      </c>
      <c r="F277" s="374">
        <v>99</v>
      </c>
      <c r="G277" s="374">
        <v>3</v>
      </c>
      <c r="H277" s="374">
        <v>99</v>
      </c>
      <c r="I277" s="374">
        <v>99</v>
      </c>
      <c r="J277" s="374">
        <v>999</v>
      </c>
      <c r="K277" s="374">
        <v>99</v>
      </c>
      <c r="L277" s="374">
        <v>99</v>
      </c>
      <c r="M277" s="374">
        <v>99</v>
      </c>
      <c r="N277" s="374">
        <v>99</v>
      </c>
      <c r="O277" s="374">
        <v>99</v>
      </c>
      <c r="P277" s="374">
        <v>9999</v>
      </c>
      <c r="Q277" s="374">
        <v>99</v>
      </c>
      <c r="R277" s="374">
        <v>3468</v>
      </c>
      <c r="S277" s="374">
        <v>5.5297001153402547</v>
      </c>
      <c r="T277" s="374">
        <v>3.1072664359861579</v>
      </c>
      <c r="U277" s="374">
        <v>3.7376585928489008</v>
      </c>
      <c r="V277" s="374">
        <v>0</v>
      </c>
      <c r="W277" s="374">
        <v>0</v>
      </c>
      <c r="X277" s="374">
        <v>2.8835063437139572E-2</v>
      </c>
      <c r="Y277" s="374">
        <v>0</v>
      </c>
      <c r="Z277" s="374">
        <v>1.5105570519630156</v>
      </c>
      <c r="AA277" s="374">
        <v>12.69822500040727</v>
      </c>
      <c r="AB277" s="374">
        <v>1.6881201863411641</v>
      </c>
      <c r="AC277" s="374">
        <v>-7.6956428575120128</v>
      </c>
      <c r="AD277" s="374">
        <v>4.5380217774992406</v>
      </c>
      <c r="AE277" s="374">
        <v>1.8318236699908073</v>
      </c>
      <c r="AF277" s="374">
        <v>36.060204320361848</v>
      </c>
      <c r="AG277" s="374">
        <v>30.797852119368947</v>
      </c>
      <c r="AH277" s="374">
        <v>0</v>
      </c>
    </row>
    <row r="278" spans="1:34" ht="15.6">
      <c r="A278" s="374">
        <v>5</v>
      </c>
      <c r="B278" s="374">
        <v>108</v>
      </c>
      <c r="C278" s="374">
        <v>1998</v>
      </c>
      <c r="D278" s="374">
        <v>99</v>
      </c>
      <c r="E278" s="374">
        <v>99</v>
      </c>
      <c r="F278" s="374">
        <v>99</v>
      </c>
      <c r="G278" s="374">
        <v>4</v>
      </c>
      <c r="H278" s="374">
        <v>99</v>
      </c>
      <c r="I278" s="374">
        <v>99</v>
      </c>
      <c r="J278" s="374">
        <v>999</v>
      </c>
      <c r="K278" s="374">
        <v>99</v>
      </c>
      <c r="L278" s="374">
        <v>99</v>
      </c>
      <c r="M278" s="374">
        <v>99</v>
      </c>
      <c r="N278" s="374">
        <v>99</v>
      </c>
      <c r="O278" s="374">
        <v>99</v>
      </c>
      <c r="P278" s="374">
        <v>9999</v>
      </c>
      <c r="Q278" s="374">
        <v>65</v>
      </c>
      <c r="R278" s="374">
        <v>1306</v>
      </c>
      <c r="S278" s="374">
        <v>4.5842266462480836</v>
      </c>
      <c r="T278" s="374">
        <v>2.597243491577335</v>
      </c>
      <c r="U278" s="374">
        <v>4.9931852986217411</v>
      </c>
      <c r="V278" s="374">
        <v>0</v>
      </c>
      <c r="W278" s="374">
        <v>0</v>
      </c>
      <c r="X278" s="374">
        <v>0</v>
      </c>
      <c r="Y278" s="374">
        <v>0</v>
      </c>
      <c r="Z278" s="374">
        <v>1.4248423112444963</v>
      </c>
      <c r="AA278" s="374">
        <v>8.075317121149526</v>
      </c>
      <c r="AB278" s="374">
        <v>1.220721448551557</v>
      </c>
      <c r="AC278" s="374">
        <v>6.1136978175383119</v>
      </c>
      <c r="AD278" s="374">
        <v>49.46421866169257</v>
      </c>
      <c r="AE278" s="374">
        <v>9.7971591832121376</v>
      </c>
      <c r="AF278" s="374">
        <v>13.579765525488057</v>
      </c>
      <c r="AG278" s="374">
        <v>15.493965025660518</v>
      </c>
      <c r="AH278" s="374">
        <v>0</v>
      </c>
    </row>
    <row r="279" spans="1:34" ht="15.6">
      <c r="A279" s="374">
        <v>5</v>
      </c>
      <c r="B279" s="374">
        <v>109</v>
      </c>
      <c r="C279" s="374">
        <v>1997</v>
      </c>
      <c r="D279" s="374">
        <v>99</v>
      </c>
      <c r="E279" s="374">
        <v>99</v>
      </c>
      <c r="F279" s="374">
        <v>99</v>
      </c>
      <c r="G279" s="374">
        <v>1</v>
      </c>
      <c r="H279" s="374">
        <v>99</v>
      </c>
      <c r="I279" s="374">
        <v>99</v>
      </c>
      <c r="J279" s="374">
        <v>999</v>
      </c>
      <c r="K279" s="374">
        <v>99</v>
      </c>
      <c r="L279" s="374">
        <v>99</v>
      </c>
      <c r="M279" s="374">
        <v>99</v>
      </c>
      <c r="N279" s="374">
        <v>99</v>
      </c>
      <c r="O279" s="374">
        <v>99</v>
      </c>
      <c r="P279" s="374">
        <v>9999</v>
      </c>
      <c r="Q279" s="374">
        <v>121</v>
      </c>
      <c r="R279" s="374">
        <v>2072</v>
      </c>
      <c r="S279" s="374">
        <v>4.227316602316602</v>
      </c>
      <c r="T279" s="374">
        <v>2.3059845559845562</v>
      </c>
      <c r="U279" s="374">
        <v>4.461631274131272</v>
      </c>
      <c r="V279" s="374">
        <v>0</v>
      </c>
      <c r="W279" s="374">
        <v>0</v>
      </c>
      <c r="X279" s="374">
        <v>4.8262548262548256E-2</v>
      </c>
      <c r="Y279" s="374">
        <v>0</v>
      </c>
      <c r="Z279" s="374">
        <v>1.6608199646159147</v>
      </c>
      <c r="AA279" s="374">
        <v>7.6096665594498418</v>
      </c>
      <c r="AB279" s="374">
        <v>0.96612653339299204</v>
      </c>
      <c r="AC279" s="374">
        <v>-32.544449467803275</v>
      </c>
      <c r="AD279" s="374">
        <v>19.906612268083151</v>
      </c>
      <c r="AE279" s="374">
        <v>1.8504477979856613</v>
      </c>
      <c r="AF279" s="374">
        <v>22.6176181639559</v>
      </c>
      <c r="AG279" s="374">
        <v>23.382664275578779</v>
      </c>
      <c r="AH279" s="374">
        <v>0</v>
      </c>
    </row>
    <row r="280" spans="1:34" ht="15.6">
      <c r="A280" s="374">
        <v>5</v>
      </c>
      <c r="B280" s="374">
        <v>110</v>
      </c>
      <c r="C280" s="374">
        <v>1997</v>
      </c>
      <c r="D280" s="374">
        <v>99</v>
      </c>
      <c r="E280" s="374">
        <v>99</v>
      </c>
      <c r="F280" s="374">
        <v>99</v>
      </c>
      <c r="G280" s="374">
        <v>2</v>
      </c>
      <c r="H280" s="374">
        <v>99</v>
      </c>
      <c r="I280" s="374">
        <v>99</v>
      </c>
      <c r="J280" s="374">
        <v>999</v>
      </c>
      <c r="K280" s="374">
        <v>99</v>
      </c>
      <c r="L280" s="374">
        <v>99</v>
      </c>
      <c r="M280" s="374">
        <v>99</v>
      </c>
      <c r="N280" s="374">
        <v>99</v>
      </c>
      <c r="O280" s="374">
        <v>99</v>
      </c>
      <c r="P280" s="374">
        <v>9999</v>
      </c>
      <c r="Q280" s="374">
        <v>210</v>
      </c>
      <c r="R280" s="374">
        <v>3376</v>
      </c>
      <c r="S280" s="374">
        <v>4.4066943127962093</v>
      </c>
      <c r="T280" s="374">
        <v>2.3628554502369674</v>
      </c>
      <c r="U280" s="374">
        <v>4.7057760663507073</v>
      </c>
      <c r="V280" s="374">
        <v>0</v>
      </c>
      <c r="W280" s="374">
        <v>0</v>
      </c>
      <c r="X280" s="374">
        <v>0.14810426540284363</v>
      </c>
      <c r="Y280" s="374">
        <v>0</v>
      </c>
      <c r="Z280" s="374">
        <v>2.7397891739377078</v>
      </c>
      <c r="AA280" s="374">
        <v>11.335034195355252</v>
      </c>
      <c r="AB280" s="374">
        <v>1.0438408378412751</v>
      </c>
      <c r="AC280" s="374">
        <v>-5.6713273763736796</v>
      </c>
      <c r="AD280" s="374">
        <v>37.235744870894827</v>
      </c>
      <c r="AE280" s="374">
        <v>-21.152225198252797</v>
      </c>
      <c r="AF280" s="374">
        <v>36.851872066368287</v>
      </c>
      <c r="AG280" s="374">
        <v>40.18317621794985</v>
      </c>
      <c r="AH280" s="374">
        <v>0</v>
      </c>
    </row>
    <row r="281" spans="1:34" ht="15.6">
      <c r="A281" s="374">
        <v>5</v>
      </c>
      <c r="B281" s="374">
        <v>111</v>
      </c>
      <c r="C281" s="374">
        <v>1997</v>
      </c>
      <c r="D281" s="374">
        <v>99</v>
      </c>
      <c r="E281" s="374">
        <v>99</v>
      </c>
      <c r="F281" s="374">
        <v>99</v>
      </c>
      <c r="G281" s="374">
        <v>3</v>
      </c>
      <c r="H281" s="374">
        <v>99</v>
      </c>
      <c r="I281" s="374">
        <v>99</v>
      </c>
      <c r="J281" s="374">
        <v>999</v>
      </c>
      <c r="K281" s="374">
        <v>99</v>
      </c>
      <c r="L281" s="374">
        <v>99</v>
      </c>
      <c r="M281" s="374">
        <v>99</v>
      </c>
      <c r="N281" s="374">
        <v>99</v>
      </c>
      <c r="O281" s="374">
        <v>99</v>
      </c>
      <c r="P281" s="374">
        <v>9999</v>
      </c>
      <c r="Q281" s="374">
        <v>96</v>
      </c>
      <c r="R281" s="374">
        <v>3410</v>
      </c>
      <c r="S281" s="374">
        <v>5.6017595307917878</v>
      </c>
      <c r="T281" s="374">
        <v>3.4193548387096775</v>
      </c>
      <c r="U281" s="374">
        <v>3.6869208211143678</v>
      </c>
      <c r="V281" s="374">
        <v>0</v>
      </c>
      <c r="W281" s="374">
        <v>0</v>
      </c>
      <c r="X281" s="374">
        <v>0</v>
      </c>
      <c r="Y281" s="374">
        <v>0</v>
      </c>
      <c r="Z281" s="374">
        <v>1.346899097485514</v>
      </c>
      <c r="AA281" s="374">
        <v>13.178672224322659</v>
      </c>
      <c r="AB281" s="374">
        <v>1.5749433337704637</v>
      </c>
      <c r="AC281" s="374">
        <v>-12.289815891759124</v>
      </c>
      <c r="AD281" s="374">
        <v>7.9767111843825678</v>
      </c>
      <c r="AE281" s="374">
        <v>-11.433853032711564</v>
      </c>
      <c r="AF281" s="374">
        <v>37.223010588363721</v>
      </c>
      <c r="AG281" s="374">
        <v>31.800119891642247</v>
      </c>
      <c r="AH281" s="374">
        <v>0</v>
      </c>
    </row>
    <row r="282" spans="1:34" ht="15.6">
      <c r="A282" s="374">
        <v>5</v>
      </c>
      <c r="B282" s="374">
        <v>112</v>
      </c>
      <c r="C282" s="374">
        <v>1997</v>
      </c>
      <c r="D282" s="374">
        <v>99</v>
      </c>
      <c r="E282" s="374">
        <v>99</v>
      </c>
      <c r="F282" s="374">
        <v>99</v>
      </c>
      <c r="G282" s="374">
        <v>4</v>
      </c>
      <c r="H282" s="374">
        <v>99</v>
      </c>
      <c r="I282" s="374">
        <v>99</v>
      </c>
      <c r="J282" s="374">
        <v>999</v>
      </c>
      <c r="K282" s="374">
        <v>99</v>
      </c>
      <c r="L282" s="374">
        <v>99</v>
      </c>
      <c r="M282" s="374">
        <v>99</v>
      </c>
      <c r="N282" s="374">
        <v>99</v>
      </c>
      <c r="O282" s="374">
        <v>99</v>
      </c>
      <c r="P282" s="374">
        <v>9999</v>
      </c>
      <c r="Q282" s="374">
        <v>41</v>
      </c>
      <c r="R282" s="374">
        <v>303</v>
      </c>
      <c r="S282" s="374">
        <v>3.6039603960396049</v>
      </c>
      <c r="T282" s="374">
        <v>2.3762376237623766</v>
      </c>
      <c r="U282" s="374">
        <v>6.0465346534653506</v>
      </c>
      <c r="V282" s="374">
        <v>0</v>
      </c>
      <c r="W282" s="374">
        <v>0</v>
      </c>
      <c r="X282" s="374">
        <v>0</v>
      </c>
      <c r="Y282" s="374">
        <v>0</v>
      </c>
      <c r="Z282" s="374">
        <v>2.0583997287987046</v>
      </c>
      <c r="AA282" s="374">
        <v>9.6137407244996727</v>
      </c>
      <c r="AB282" s="374">
        <v>0.99355831321204768</v>
      </c>
      <c r="AC282" s="374">
        <v>-11.412790468949437</v>
      </c>
      <c r="AD282" s="374">
        <v>42.230847900909289</v>
      </c>
      <c r="AE282" s="374">
        <v>-2.6899146891529848</v>
      </c>
      <c r="AF282" s="374">
        <v>3.3074991813120844</v>
      </c>
      <c r="AG282" s="374">
        <v>4.6340396148291321</v>
      </c>
      <c r="AH282" s="374">
        <v>0</v>
      </c>
    </row>
    <row r="283" spans="1:34" s="458" customFormat="1" ht="15.6">
      <c r="A283" s="374">
        <v>5</v>
      </c>
      <c r="B283" s="374">
        <v>113</v>
      </c>
      <c r="C283" s="374">
        <v>1996</v>
      </c>
      <c r="D283" s="374">
        <v>99</v>
      </c>
      <c r="E283" s="374">
        <v>99</v>
      </c>
      <c r="F283" s="374">
        <v>99</v>
      </c>
      <c r="G283" s="374">
        <v>1</v>
      </c>
      <c r="H283" s="374">
        <v>99</v>
      </c>
      <c r="I283" s="374">
        <v>99</v>
      </c>
      <c r="J283" s="374">
        <v>999</v>
      </c>
      <c r="K283" s="374">
        <v>99</v>
      </c>
      <c r="L283" s="374">
        <v>99</v>
      </c>
      <c r="M283" s="374">
        <v>99</v>
      </c>
      <c r="N283" s="374">
        <v>99</v>
      </c>
      <c r="O283" s="374">
        <v>99</v>
      </c>
      <c r="P283" s="374">
        <v>9999</v>
      </c>
      <c r="Q283" s="374">
        <v>136</v>
      </c>
      <c r="R283" s="374">
        <v>2276</v>
      </c>
      <c r="S283" s="374">
        <v>5.0307557117750434</v>
      </c>
      <c r="T283" s="374">
        <v>2.4890158172231991</v>
      </c>
      <c r="U283" s="374">
        <v>4.1487697715289995</v>
      </c>
      <c r="V283" s="374">
        <v>0</v>
      </c>
      <c r="W283" s="374">
        <v>0</v>
      </c>
      <c r="X283" s="374">
        <v>0</v>
      </c>
      <c r="Y283" s="374">
        <v>0</v>
      </c>
      <c r="Z283" s="374">
        <v>1.6962621156298539</v>
      </c>
      <c r="AA283" s="374">
        <v>12.155514112141923</v>
      </c>
      <c r="AB283" s="374">
        <v>1.288847217823808</v>
      </c>
      <c r="AC283" s="374">
        <v>-12.877010203508837</v>
      </c>
      <c r="AD283" s="374">
        <v>6.829380512688636</v>
      </c>
      <c r="AE283" s="374">
        <v>-14.889653877269057</v>
      </c>
      <c r="AF283" s="374">
        <v>23.857442348008391</v>
      </c>
      <c r="AG283" s="374">
        <v>23.919001757967845</v>
      </c>
      <c r="AH283" s="374">
        <v>0</v>
      </c>
    </row>
    <row r="284" spans="1:34" s="458" customFormat="1" ht="15.6">
      <c r="A284" s="374">
        <v>5</v>
      </c>
      <c r="B284" s="374">
        <v>114</v>
      </c>
      <c r="C284" s="374">
        <v>1996</v>
      </c>
      <c r="D284" s="374">
        <v>99</v>
      </c>
      <c r="E284" s="374">
        <v>99</v>
      </c>
      <c r="F284" s="374">
        <v>99</v>
      </c>
      <c r="G284" s="374">
        <v>2</v>
      </c>
      <c r="H284" s="374">
        <v>99</v>
      </c>
      <c r="I284" s="374">
        <v>99</v>
      </c>
      <c r="J284" s="374">
        <v>999</v>
      </c>
      <c r="K284" s="374">
        <v>99</v>
      </c>
      <c r="L284" s="374">
        <v>99</v>
      </c>
      <c r="M284" s="374">
        <v>99</v>
      </c>
      <c r="N284" s="374">
        <v>99</v>
      </c>
      <c r="O284" s="374">
        <v>99</v>
      </c>
      <c r="P284" s="374">
        <v>9999</v>
      </c>
      <c r="Q284" s="374">
        <v>231</v>
      </c>
      <c r="R284" s="374">
        <v>3300</v>
      </c>
      <c r="S284" s="374">
        <v>4.9996969696969691</v>
      </c>
      <c r="T284" s="374">
        <v>2.4751515151515155</v>
      </c>
      <c r="U284" s="374">
        <v>4.5776969696969685</v>
      </c>
      <c r="V284" s="374">
        <v>0</v>
      </c>
      <c r="W284" s="374">
        <v>0</v>
      </c>
      <c r="X284" s="374">
        <v>0.18181818181818185</v>
      </c>
      <c r="Y284" s="374">
        <v>0</v>
      </c>
      <c r="Z284" s="374">
        <v>2.5669355603763608</v>
      </c>
      <c r="AA284" s="374">
        <v>12.794251114836772</v>
      </c>
      <c r="AB284" s="374">
        <v>1.2283226335921171</v>
      </c>
      <c r="AC284" s="374">
        <v>-5.4561662678736873</v>
      </c>
      <c r="AD284" s="374">
        <v>23.655696818463181</v>
      </c>
      <c r="AE284" s="374">
        <v>-25.536556027277559</v>
      </c>
      <c r="AF284" s="374">
        <v>34.591194968553459</v>
      </c>
      <c r="AG284" s="374">
        <v>38.265944565751539</v>
      </c>
      <c r="AH284" s="374">
        <v>0</v>
      </c>
    </row>
    <row r="285" spans="1:34" s="458" customFormat="1" ht="15.6">
      <c r="A285" s="374">
        <v>5</v>
      </c>
      <c r="B285" s="374">
        <v>115</v>
      </c>
      <c r="C285" s="374">
        <v>1996</v>
      </c>
      <c r="D285" s="374">
        <v>99</v>
      </c>
      <c r="E285" s="374">
        <v>99</v>
      </c>
      <c r="F285" s="374">
        <v>99</v>
      </c>
      <c r="G285" s="374">
        <v>3</v>
      </c>
      <c r="H285" s="374">
        <v>99</v>
      </c>
      <c r="I285" s="374">
        <v>99</v>
      </c>
      <c r="J285" s="374">
        <v>999</v>
      </c>
      <c r="K285" s="374">
        <v>99</v>
      </c>
      <c r="L285" s="374">
        <v>99</v>
      </c>
      <c r="M285" s="374">
        <v>99</v>
      </c>
      <c r="N285" s="374">
        <v>99</v>
      </c>
      <c r="O285" s="374">
        <v>99</v>
      </c>
      <c r="P285" s="374">
        <v>9999</v>
      </c>
      <c r="Q285" s="374">
        <v>99</v>
      </c>
      <c r="R285" s="374">
        <v>3577</v>
      </c>
      <c r="S285" s="374">
        <v>5.4333240145373196</v>
      </c>
      <c r="T285" s="374">
        <v>3.5023762929829481</v>
      </c>
      <c r="U285" s="374">
        <v>3.6493430248811873</v>
      </c>
      <c r="V285" s="374">
        <v>0</v>
      </c>
      <c r="W285" s="374">
        <v>0</v>
      </c>
      <c r="X285" s="374">
        <v>2.7956388034665911E-2</v>
      </c>
      <c r="Y285" s="374">
        <v>0</v>
      </c>
      <c r="Z285" s="374">
        <v>1.3048170447405409</v>
      </c>
      <c r="AA285" s="374">
        <v>10.45658179412832</v>
      </c>
      <c r="AB285" s="374">
        <v>1.6061242522437091</v>
      </c>
      <c r="AC285" s="374">
        <v>3.0408219598460211</v>
      </c>
      <c r="AD285" s="374">
        <v>13.004801262637152</v>
      </c>
      <c r="AE285" s="374">
        <v>-17.708829398368316</v>
      </c>
      <c r="AF285" s="374">
        <v>37.494758909853246</v>
      </c>
      <c r="AG285" s="374">
        <v>33.066260695993158</v>
      </c>
      <c r="AH285" s="374">
        <v>0</v>
      </c>
    </row>
    <row r="286" spans="1:34" s="458" customFormat="1" ht="15.6">
      <c r="A286" s="374">
        <v>5</v>
      </c>
      <c r="B286" s="374">
        <v>116</v>
      </c>
      <c r="C286" s="374">
        <v>1996</v>
      </c>
      <c r="D286" s="374">
        <v>99</v>
      </c>
      <c r="E286" s="374">
        <v>99</v>
      </c>
      <c r="F286" s="374">
        <v>99</v>
      </c>
      <c r="G286" s="374">
        <v>4</v>
      </c>
      <c r="H286" s="374">
        <v>99</v>
      </c>
      <c r="I286" s="374">
        <v>99</v>
      </c>
      <c r="J286" s="374">
        <v>999</v>
      </c>
      <c r="K286" s="374">
        <v>99</v>
      </c>
      <c r="L286" s="374">
        <v>99</v>
      </c>
      <c r="M286" s="374">
        <v>99</v>
      </c>
      <c r="N286" s="374">
        <v>99</v>
      </c>
      <c r="O286" s="374">
        <v>99</v>
      </c>
      <c r="P286" s="374">
        <v>9999</v>
      </c>
      <c r="Q286" s="374">
        <v>39</v>
      </c>
      <c r="R286" s="374">
        <v>387</v>
      </c>
      <c r="S286" s="374">
        <v>4.2945736434108532</v>
      </c>
      <c r="T286" s="374">
        <v>1.9586563307493547</v>
      </c>
      <c r="U286" s="374">
        <v>4.8441860465116253</v>
      </c>
      <c r="V286" s="374">
        <v>0</v>
      </c>
      <c r="W286" s="374">
        <v>0</v>
      </c>
      <c r="X286" s="374">
        <v>0</v>
      </c>
      <c r="Y286" s="374">
        <v>0</v>
      </c>
      <c r="Z286" s="374">
        <v>2.1939277360759033</v>
      </c>
      <c r="AA286" s="374">
        <v>15.447369896021939</v>
      </c>
      <c r="AB286" s="374">
        <v>0.625344352252445</v>
      </c>
      <c r="AC286" s="374">
        <v>-13.935608070999749</v>
      </c>
      <c r="AD286" s="374">
        <v>-11.996079854607853</v>
      </c>
      <c r="AE286" s="374">
        <v>1.543797199491354</v>
      </c>
      <c r="AF286" s="374">
        <v>4.0566037735849054</v>
      </c>
      <c r="AG286" s="374">
        <v>4.7487929802874547</v>
      </c>
      <c r="AH286" s="374">
        <v>0</v>
      </c>
    </row>
    <row r="287" spans="1:34" ht="15.6">
      <c r="A287" s="374">
        <v>6</v>
      </c>
      <c r="B287" s="374">
        <v>1</v>
      </c>
      <c r="C287" s="374">
        <v>1996</v>
      </c>
      <c r="D287" s="374">
        <v>99</v>
      </c>
      <c r="E287" s="374">
        <v>99</v>
      </c>
      <c r="F287" s="374">
        <v>99</v>
      </c>
      <c r="G287" s="374">
        <v>99</v>
      </c>
      <c r="H287" s="374">
        <v>1</v>
      </c>
      <c r="I287" s="374">
        <v>99</v>
      </c>
      <c r="J287" s="374">
        <v>999</v>
      </c>
      <c r="K287" s="374">
        <v>99</v>
      </c>
      <c r="L287" s="374">
        <v>99</v>
      </c>
      <c r="M287" s="374">
        <v>99</v>
      </c>
      <c r="N287" s="374">
        <v>99</v>
      </c>
      <c r="O287" s="374">
        <v>99</v>
      </c>
      <c r="P287" s="374">
        <v>9999</v>
      </c>
      <c r="Q287" s="374">
        <v>308</v>
      </c>
      <c r="R287" s="374">
        <v>6084</v>
      </c>
      <c r="S287" s="374">
        <v>5.5984549638395773</v>
      </c>
      <c r="T287" s="374">
        <v>2.7820512820512815</v>
      </c>
      <c r="U287" s="374">
        <v>3.9881821170282783</v>
      </c>
      <c r="V287" s="374">
        <v>0</v>
      </c>
      <c r="W287" s="374">
        <v>0</v>
      </c>
      <c r="X287" s="374">
        <v>1.6436554898093359E-2</v>
      </c>
      <c r="Y287" s="374">
        <v>0</v>
      </c>
      <c r="Z287" s="374">
        <v>1.67676911606695</v>
      </c>
      <c r="AA287" s="374">
        <v>13.754607080439404</v>
      </c>
      <c r="AB287" s="374">
        <v>1.4108972902759744</v>
      </c>
      <c r="AC287" s="374">
        <v>-8.6438472877867749</v>
      </c>
      <c r="AD287" s="374">
        <v>2.4652549107590076</v>
      </c>
      <c r="AE287" s="374">
        <v>-20.447891128055403</v>
      </c>
      <c r="AF287" s="374">
        <v>63.773584905660393</v>
      </c>
      <c r="AG287" s="374">
        <v>61.463267591077454</v>
      </c>
      <c r="AH287" s="374">
        <v>0</v>
      </c>
    </row>
    <row r="288" spans="1:34" ht="15.6">
      <c r="A288" s="374">
        <v>6</v>
      </c>
      <c r="B288" s="374">
        <v>2</v>
      </c>
      <c r="C288" s="374">
        <v>1997</v>
      </c>
      <c r="D288" s="374">
        <v>99</v>
      </c>
      <c r="E288" s="374">
        <v>99</v>
      </c>
      <c r="F288" s="374">
        <v>99</v>
      </c>
      <c r="G288" s="374">
        <v>99</v>
      </c>
      <c r="H288" s="374">
        <v>1</v>
      </c>
      <c r="I288" s="374">
        <v>99</v>
      </c>
      <c r="J288" s="374">
        <v>999</v>
      </c>
      <c r="K288" s="374">
        <v>99</v>
      </c>
      <c r="L288" s="374">
        <v>99</v>
      </c>
      <c r="M288" s="374">
        <v>99</v>
      </c>
      <c r="N288" s="374">
        <v>99</v>
      </c>
      <c r="O288" s="374">
        <v>99</v>
      </c>
      <c r="P288" s="374">
        <v>9999</v>
      </c>
      <c r="Q288" s="374">
        <v>288</v>
      </c>
      <c r="R288" s="374">
        <v>5769</v>
      </c>
      <c r="S288" s="374">
        <v>5.263303865487952</v>
      </c>
      <c r="T288" s="374">
        <v>2.5801698734616045</v>
      </c>
      <c r="U288" s="374">
        <v>4.2180100537354797</v>
      </c>
      <c r="V288" s="374">
        <v>0</v>
      </c>
      <c r="W288" s="374">
        <v>0</v>
      </c>
      <c r="X288" s="374">
        <v>5.2002080083203318E-2</v>
      </c>
      <c r="Y288" s="374">
        <v>0</v>
      </c>
      <c r="Z288" s="374">
        <v>1.9371640345922601</v>
      </c>
      <c r="AA288" s="374">
        <v>13.30304160218242</v>
      </c>
      <c r="AB288" s="374">
        <v>1.2424269771174621</v>
      </c>
      <c r="AC288" s="374">
        <v>-10.226529631934236</v>
      </c>
      <c r="AD288" s="374">
        <v>16.454179542712666</v>
      </c>
      <c r="AE288" s="374">
        <v>-10.720753939261481</v>
      </c>
      <c r="AF288" s="374">
        <v>62.973474511516201</v>
      </c>
      <c r="AG288" s="374">
        <v>61.548676259684271</v>
      </c>
      <c r="AH288" s="374">
        <v>0</v>
      </c>
    </row>
    <row r="289" spans="1:35" ht="15.6">
      <c r="A289" s="374">
        <v>6</v>
      </c>
      <c r="B289" s="374">
        <v>3</v>
      </c>
      <c r="C289" s="374">
        <v>1998</v>
      </c>
      <c r="D289" s="374">
        <v>99</v>
      </c>
      <c r="E289" s="374">
        <v>99</v>
      </c>
      <c r="F289" s="374">
        <v>99</v>
      </c>
      <c r="G289" s="374">
        <v>99</v>
      </c>
      <c r="H289" s="374">
        <v>1</v>
      </c>
      <c r="I289" s="374">
        <v>99</v>
      </c>
      <c r="J289" s="374">
        <v>999</v>
      </c>
      <c r="K289" s="374">
        <v>99</v>
      </c>
      <c r="L289" s="374">
        <v>99</v>
      </c>
      <c r="M289" s="374">
        <v>99</v>
      </c>
      <c r="N289" s="374">
        <v>99</v>
      </c>
      <c r="O289" s="374">
        <v>99</v>
      </c>
      <c r="P289" s="374">
        <v>9999</v>
      </c>
      <c r="Q289" s="374">
        <v>310</v>
      </c>
      <c r="R289" s="374">
        <v>6048</v>
      </c>
      <c r="S289" s="374">
        <v>5.1990740740740735</v>
      </c>
      <c r="T289" s="374">
        <v>2.6521164021164023</v>
      </c>
      <c r="U289" s="374">
        <v>4.4874834656084719</v>
      </c>
      <c r="V289" s="374">
        <v>0</v>
      </c>
      <c r="W289" s="374">
        <v>0</v>
      </c>
      <c r="X289" s="374">
        <v>0</v>
      </c>
      <c r="Y289" s="374">
        <v>0</v>
      </c>
      <c r="Z289" s="374">
        <v>1.8870622367342775</v>
      </c>
      <c r="AA289" s="374">
        <v>12.112376937190612</v>
      </c>
      <c r="AB289" s="374">
        <v>1.2915164345591048</v>
      </c>
      <c r="AC289" s="374">
        <v>-9.3265757717083027</v>
      </c>
      <c r="AD289" s="374">
        <v>26.545936703410039</v>
      </c>
      <c r="AE289" s="374">
        <v>1.3967228779759977</v>
      </c>
      <c r="AF289" s="374">
        <v>62.88699992201515</v>
      </c>
      <c r="AG289" s="374">
        <v>64.484651206994926</v>
      </c>
      <c r="AH289" s="374">
        <v>8.2671957671957674E-2</v>
      </c>
    </row>
    <row r="290" spans="1:35" ht="15.6">
      <c r="A290" s="374">
        <v>6</v>
      </c>
      <c r="B290" s="374">
        <v>4</v>
      </c>
      <c r="C290" s="374">
        <v>1999</v>
      </c>
      <c r="D290" s="374">
        <v>99</v>
      </c>
      <c r="E290" s="374">
        <v>99</v>
      </c>
      <c r="F290" s="374">
        <v>99</v>
      </c>
      <c r="G290" s="374">
        <v>99</v>
      </c>
      <c r="H290" s="374">
        <v>1</v>
      </c>
      <c r="I290" s="374">
        <v>99</v>
      </c>
      <c r="J290" s="374">
        <v>999</v>
      </c>
      <c r="K290" s="374">
        <v>99</v>
      </c>
      <c r="L290" s="374">
        <v>99</v>
      </c>
      <c r="M290" s="374">
        <v>99</v>
      </c>
      <c r="N290" s="374">
        <v>99</v>
      </c>
      <c r="O290" s="374">
        <v>99</v>
      </c>
      <c r="P290" s="374">
        <v>9999</v>
      </c>
      <c r="Q290" s="374">
        <v>268</v>
      </c>
      <c r="R290" s="374">
        <v>4492</v>
      </c>
      <c r="S290" s="374">
        <v>3.9768477292965274</v>
      </c>
      <c r="T290" s="374">
        <v>3.4634906500445242</v>
      </c>
      <c r="U290" s="374">
        <v>4.8675200356188784</v>
      </c>
      <c r="V290" s="374">
        <v>0</v>
      </c>
      <c r="W290" s="374">
        <v>0</v>
      </c>
      <c r="X290" s="374">
        <v>8.9047195013357061E-2</v>
      </c>
      <c r="Y290" s="374">
        <v>0</v>
      </c>
      <c r="Z290" s="374">
        <v>2.3028163857739004</v>
      </c>
      <c r="AA290" s="374">
        <v>1.5187747677510828</v>
      </c>
      <c r="AB290" s="374">
        <v>1.5119008801121541</v>
      </c>
      <c r="AC290" s="374">
        <v>41.137366713228147</v>
      </c>
      <c r="AD290" s="374">
        <v>16.489185532272341</v>
      </c>
      <c r="AE290" s="374">
        <v>46.217580618341934</v>
      </c>
      <c r="AF290" s="374">
        <v>64.143938312151931</v>
      </c>
      <c r="AG290" s="374">
        <v>66.32601059279618</v>
      </c>
      <c r="AH290" s="374">
        <v>0.55654496883348159</v>
      </c>
    </row>
    <row r="291" spans="1:35" ht="15.6">
      <c r="A291" s="374">
        <v>6</v>
      </c>
      <c r="B291" s="374">
        <v>5</v>
      </c>
      <c r="C291" s="374">
        <v>2000</v>
      </c>
      <c r="D291" s="374">
        <v>99</v>
      </c>
      <c r="E291" s="374">
        <v>99</v>
      </c>
      <c r="F291" s="374">
        <v>99</v>
      </c>
      <c r="G291" s="374">
        <v>99</v>
      </c>
      <c r="H291" s="374">
        <v>1</v>
      </c>
      <c r="I291" s="374">
        <v>99</v>
      </c>
      <c r="J291" s="374">
        <v>999</v>
      </c>
      <c r="K291" s="374">
        <v>99</v>
      </c>
      <c r="L291" s="374">
        <v>99</v>
      </c>
      <c r="M291" s="374">
        <v>99</v>
      </c>
      <c r="N291" s="374">
        <v>99</v>
      </c>
      <c r="O291" s="374">
        <v>99</v>
      </c>
      <c r="P291" s="374">
        <v>9999</v>
      </c>
      <c r="Q291" s="374">
        <v>312</v>
      </c>
      <c r="R291" s="374">
        <v>6859</v>
      </c>
      <c r="S291" s="374">
        <v>3.8683481557078303</v>
      </c>
      <c r="T291" s="374">
        <v>3.7763522379355594</v>
      </c>
      <c r="U291" s="374">
        <v>4.8961947805802524</v>
      </c>
      <c r="V291" s="374">
        <v>0</v>
      </c>
      <c r="W291" s="374">
        <v>0</v>
      </c>
      <c r="X291" s="374">
        <v>2.9158769499927111E-2</v>
      </c>
      <c r="Y291" s="374">
        <v>0</v>
      </c>
      <c r="Z291" s="374">
        <v>1.9704801576949744</v>
      </c>
      <c r="AA291" s="374">
        <v>1.3667216373176565</v>
      </c>
      <c r="AB291" s="374">
        <v>1.488103396235593</v>
      </c>
      <c r="AC291" s="374">
        <v>25.041004416435985</v>
      </c>
      <c r="AD291" s="374">
        <v>7.7830358397063266</v>
      </c>
      <c r="AE291" s="374">
        <v>49.369531673678722</v>
      </c>
      <c r="AF291" s="374">
        <v>76.731177984114538</v>
      </c>
      <c r="AG291" s="374">
        <v>78.42610669481472</v>
      </c>
      <c r="AH291" s="374">
        <v>0.55401662049861489</v>
      </c>
    </row>
    <row r="292" spans="1:35" ht="15.6">
      <c r="A292" s="374">
        <v>6</v>
      </c>
      <c r="B292" s="374">
        <v>6</v>
      </c>
      <c r="C292" s="374">
        <v>2001</v>
      </c>
      <c r="D292" s="374">
        <v>99</v>
      </c>
      <c r="E292" s="374">
        <v>99</v>
      </c>
      <c r="F292" s="374">
        <v>99</v>
      </c>
      <c r="G292" s="374">
        <v>99</v>
      </c>
      <c r="H292" s="374">
        <v>1</v>
      </c>
      <c r="I292" s="374">
        <v>99</v>
      </c>
      <c r="J292" s="374">
        <v>999</v>
      </c>
      <c r="K292" s="374">
        <v>99</v>
      </c>
      <c r="L292" s="374">
        <v>99</v>
      </c>
      <c r="M292" s="374">
        <v>99</v>
      </c>
      <c r="N292" s="374">
        <v>99</v>
      </c>
      <c r="O292" s="374">
        <v>99</v>
      </c>
      <c r="P292" s="374">
        <v>9999</v>
      </c>
      <c r="Q292" s="374">
        <v>292</v>
      </c>
      <c r="R292" s="374">
        <v>6205</v>
      </c>
      <c r="S292" s="374">
        <v>3.6019339242546322</v>
      </c>
      <c r="T292" s="374">
        <v>3.4323932312651095</v>
      </c>
      <c r="U292" s="374">
        <v>5.1661885576148316</v>
      </c>
      <c r="V292" s="374">
        <v>0</v>
      </c>
      <c r="W292" s="374">
        <v>0</v>
      </c>
      <c r="X292" s="374">
        <v>0.17727639000805798</v>
      </c>
      <c r="Y292" s="374">
        <v>0</v>
      </c>
      <c r="Z292" s="374">
        <v>2.2541789058964454</v>
      </c>
      <c r="AA292" s="374">
        <v>1.3300455780881839</v>
      </c>
      <c r="AB292" s="374">
        <v>1.5173925300768127</v>
      </c>
      <c r="AC292" s="374">
        <v>27.591376446227123</v>
      </c>
      <c r="AD292" s="374">
        <v>14.61840308111462</v>
      </c>
      <c r="AE292" s="374">
        <v>38.074220703633195</v>
      </c>
      <c r="AF292" s="374">
        <v>70.065492321589858</v>
      </c>
      <c r="AG292" s="374">
        <v>71.911004630128147</v>
      </c>
      <c r="AH292" s="374">
        <v>0.45124899274778407</v>
      </c>
    </row>
    <row r="293" spans="1:35" ht="15.6">
      <c r="A293" s="374">
        <v>6</v>
      </c>
      <c r="B293" s="374">
        <v>7</v>
      </c>
      <c r="C293" s="374">
        <v>2002</v>
      </c>
      <c r="D293" s="374">
        <v>99</v>
      </c>
      <c r="E293" s="374">
        <v>99</v>
      </c>
      <c r="F293" s="374">
        <v>99</v>
      </c>
      <c r="G293" s="374">
        <v>99</v>
      </c>
      <c r="H293" s="374">
        <v>1</v>
      </c>
      <c r="I293" s="374">
        <v>99</v>
      </c>
      <c r="J293" s="374">
        <v>999</v>
      </c>
      <c r="K293" s="374">
        <v>99</v>
      </c>
      <c r="L293" s="374">
        <v>99</v>
      </c>
      <c r="M293" s="374">
        <v>99</v>
      </c>
      <c r="N293" s="374">
        <v>99</v>
      </c>
      <c r="O293" s="374">
        <v>99</v>
      </c>
      <c r="P293" s="374">
        <v>9999</v>
      </c>
      <c r="Q293" s="374">
        <v>265</v>
      </c>
      <c r="R293" s="374">
        <v>6152</v>
      </c>
      <c r="S293" s="374">
        <v>3.9341677503250976</v>
      </c>
      <c r="T293" s="374">
        <v>3.3309492847854369</v>
      </c>
      <c r="U293" s="374">
        <v>5.6269830949284811</v>
      </c>
      <c r="V293" s="374">
        <v>0</v>
      </c>
      <c r="W293" s="374">
        <v>1.6254876462938876E-2</v>
      </c>
      <c r="X293" s="374">
        <v>0.1950585175552666</v>
      </c>
      <c r="Y293" s="374">
        <v>0</v>
      </c>
      <c r="Z293" s="374">
        <v>2.4963478136542441</v>
      </c>
      <c r="AA293" s="374">
        <v>1.5177931426500231</v>
      </c>
      <c r="AB293" s="374">
        <v>1.5204601174708221</v>
      </c>
      <c r="AC293" s="374">
        <v>20.619560816997048</v>
      </c>
      <c r="AD293" s="374">
        <v>14.061627698952398</v>
      </c>
      <c r="AE293" s="374">
        <v>33.5771897849176</v>
      </c>
      <c r="AF293" s="374">
        <v>70.4373711930387</v>
      </c>
      <c r="AG293" s="374">
        <v>72.993414879462591</v>
      </c>
      <c r="AH293" s="374">
        <v>0.55266579973992191</v>
      </c>
    </row>
    <row r="294" spans="1:35" ht="15.6">
      <c r="A294" s="374">
        <v>6</v>
      </c>
      <c r="B294" s="374">
        <v>8</v>
      </c>
      <c r="C294" s="374">
        <v>2003</v>
      </c>
      <c r="D294" s="374">
        <v>99</v>
      </c>
      <c r="E294" s="374">
        <v>99</v>
      </c>
      <c r="F294" s="374">
        <v>99</v>
      </c>
      <c r="G294" s="374">
        <v>99</v>
      </c>
      <c r="H294" s="374">
        <v>1</v>
      </c>
      <c r="I294" s="374">
        <v>99</v>
      </c>
      <c r="J294" s="374">
        <v>999</v>
      </c>
      <c r="K294" s="374">
        <v>99</v>
      </c>
      <c r="L294" s="374">
        <v>99</v>
      </c>
      <c r="M294" s="374">
        <v>99</v>
      </c>
      <c r="N294" s="374">
        <v>99</v>
      </c>
      <c r="O294" s="374">
        <v>99</v>
      </c>
      <c r="P294" s="374">
        <v>9999</v>
      </c>
      <c r="Q294" s="374">
        <v>264</v>
      </c>
      <c r="R294" s="374">
        <v>6268</v>
      </c>
      <c r="S294" s="374">
        <v>3.8867262284620305</v>
      </c>
      <c r="T294" s="374">
        <v>3.0638162093171672</v>
      </c>
      <c r="U294" s="374">
        <v>5.5380823229100118</v>
      </c>
      <c r="V294" s="374">
        <v>0</v>
      </c>
      <c r="W294" s="374">
        <v>0</v>
      </c>
      <c r="X294" s="374">
        <v>0.15954052329291643</v>
      </c>
      <c r="Y294" s="374">
        <v>0</v>
      </c>
      <c r="Z294" s="374">
        <v>2.5278487108411638</v>
      </c>
      <c r="AA294" s="374">
        <v>1.5502421544486169</v>
      </c>
      <c r="AB294" s="374">
        <v>1.4300580312010445</v>
      </c>
      <c r="AC294" s="374">
        <v>17.774117755216388</v>
      </c>
      <c r="AD294" s="374">
        <v>13.654252278944909</v>
      </c>
      <c r="AE294" s="374">
        <v>29.737924282326198</v>
      </c>
      <c r="AF294" s="374">
        <v>69.21378091872792</v>
      </c>
      <c r="AG294" s="374">
        <v>71.454125532107597</v>
      </c>
      <c r="AH294" s="374">
        <v>0.31908104658583286</v>
      </c>
    </row>
    <row r="295" spans="1:35" ht="15.6">
      <c r="A295" s="374">
        <v>6</v>
      </c>
      <c r="B295" s="374">
        <v>9</v>
      </c>
      <c r="C295" s="374">
        <v>2004</v>
      </c>
      <c r="D295" s="374">
        <v>99</v>
      </c>
      <c r="E295" s="374">
        <v>99</v>
      </c>
      <c r="F295" s="374">
        <v>99</v>
      </c>
      <c r="G295" s="374">
        <v>99</v>
      </c>
      <c r="H295" s="374">
        <v>1</v>
      </c>
      <c r="I295" s="374">
        <v>99</v>
      </c>
      <c r="J295" s="374">
        <v>999</v>
      </c>
      <c r="K295" s="374">
        <v>99</v>
      </c>
      <c r="L295" s="374">
        <v>99</v>
      </c>
      <c r="M295" s="374">
        <v>99</v>
      </c>
      <c r="N295" s="374">
        <v>99</v>
      </c>
      <c r="O295" s="374">
        <v>99</v>
      </c>
      <c r="P295" s="374">
        <v>9999</v>
      </c>
      <c r="Q295" s="374">
        <v>306</v>
      </c>
      <c r="R295" s="374">
        <v>6841</v>
      </c>
      <c r="S295" s="374">
        <v>3.9440140330361055</v>
      </c>
      <c r="T295" s="374">
        <v>3.0764508112849001</v>
      </c>
      <c r="U295" s="374">
        <v>5.6919456219851021</v>
      </c>
      <c r="V295" s="374">
        <v>0</v>
      </c>
      <c r="W295" s="374">
        <v>0</v>
      </c>
      <c r="X295" s="374">
        <v>0.27773717292793443</v>
      </c>
      <c r="Y295" s="374">
        <v>1.46177459435755E-2</v>
      </c>
      <c r="Z295" s="374">
        <v>2.7800983736855298</v>
      </c>
      <c r="AA295" s="374">
        <v>1.5306428773517189</v>
      </c>
      <c r="AB295" s="374">
        <v>1.4378421960115071</v>
      </c>
      <c r="AC295" s="374">
        <v>25.590241242375978</v>
      </c>
      <c r="AD295" s="374">
        <v>12.953395480545398</v>
      </c>
      <c r="AE295" s="374">
        <v>34.334080610191499</v>
      </c>
      <c r="AF295" s="374">
        <v>69.571849893216722</v>
      </c>
      <c r="AG295" s="374">
        <v>69.6895179187607</v>
      </c>
      <c r="AH295" s="374">
        <v>0.51162110802514249</v>
      </c>
    </row>
    <row r="296" spans="1:35" ht="15.6">
      <c r="A296" s="374">
        <v>6</v>
      </c>
      <c r="B296" s="374">
        <v>10</v>
      </c>
      <c r="C296" s="374">
        <v>2005</v>
      </c>
      <c r="D296" s="374">
        <v>99</v>
      </c>
      <c r="E296" s="374">
        <v>99</v>
      </c>
      <c r="F296" s="374">
        <v>99</v>
      </c>
      <c r="G296" s="374">
        <v>99</v>
      </c>
      <c r="H296" s="374">
        <v>1</v>
      </c>
      <c r="I296" s="374">
        <v>99</v>
      </c>
      <c r="J296" s="374">
        <v>999</v>
      </c>
      <c r="K296" s="374">
        <v>99</v>
      </c>
      <c r="L296" s="374">
        <v>99</v>
      </c>
      <c r="M296" s="374">
        <v>99</v>
      </c>
      <c r="N296" s="374">
        <v>99</v>
      </c>
      <c r="O296" s="374">
        <v>99</v>
      </c>
      <c r="P296" s="374">
        <v>9999</v>
      </c>
      <c r="Q296" s="374">
        <v>269</v>
      </c>
      <c r="R296" s="374">
        <v>6047</v>
      </c>
      <c r="S296" s="374">
        <v>3.9252521911691742</v>
      </c>
      <c r="T296" s="374">
        <v>3.0770630064494795</v>
      </c>
      <c r="U296" s="374">
        <v>5.753365305109968</v>
      </c>
      <c r="V296" s="374">
        <v>0</v>
      </c>
      <c r="W296" s="374">
        <v>0</v>
      </c>
      <c r="X296" s="374">
        <v>0.4795766495783032</v>
      </c>
      <c r="Y296" s="374">
        <v>0</v>
      </c>
      <c r="Z296" s="374">
        <v>2.7805303930636405</v>
      </c>
      <c r="AA296" s="374">
        <v>1.5720507226287868</v>
      </c>
      <c r="AB296" s="374">
        <v>1.4577500916650243</v>
      </c>
      <c r="AC296" s="374">
        <v>22.508945014336213</v>
      </c>
      <c r="AD296" s="374">
        <v>21.867159012245985</v>
      </c>
      <c r="AE296" s="374">
        <v>25.789599084557736</v>
      </c>
      <c r="AF296" s="374">
        <v>63.028976443610603</v>
      </c>
      <c r="AG296" s="374">
        <v>64.060586754657109</v>
      </c>
      <c r="AH296" s="374">
        <v>3.3074251695055401E-2</v>
      </c>
    </row>
    <row r="297" spans="1:35" ht="15.6">
      <c r="A297" s="374">
        <v>6</v>
      </c>
      <c r="B297" s="374">
        <v>11</v>
      </c>
      <c r="C297" s="374">
        <v>2006</v>
      </c>
      <c r="D297" s="374">
        <v>99</v>
      </c>
      <c r="E297" s="374">
        <v>99</v>
      </c>
      <c r="F297" s="374">
        <v>99</v>
      </c>
      <c r="G297" s="374">
        <v>99</v>
      </c>
      <c r="H297" s="374">
        <v>1</v>
      </c>
      <c r="I297" s="374">
        <v>99</v>
      </c>
      <c r="J297" s="374">
        <v>999</v>
      </c>
      <c r="K297" s="374">
        <v>99</v>
      </c>
      <c r="L297" s="374">
        <v>99</v>
      </c>
      <c r="M297" s="374">
        <v>99</v>
      </c>
      <c r="N297" s="374">
        <v>99</v>
      </c>
      <c r="O297" s="374">
        <v>99</v>
      </c>
      <c r="P297" s="374">
        <v>9999</v>
      </c>
      <c r="Q297" s="374">
        <v>265</v>
      </c>
      <c r="R297" s="374">
        <v>5887</v>
      </c>
      <c r="S297" s="374">
        <v>3.9081025989468321</v>
      </c>
      <c r="T297" s="374">
        <v>3.2316969594020724</v>
      </c>
      <c r="U297" s="374">
        <v>5.8816884661117772</v>
      </c>
      <c r="V297" s="374">
        <v>0</v>
      </c>
      <c r="W297" s="374">
        <v>0</v>
      </c>
      <c r="X297" s="374">
        <v>0.54357057924239838</v>
      </c>
      <c r="Y297" s="374">
        <v>0</v>
      </c>
      <c r="Z297" s="374">
        <v>2.7272684518021633</v>
      </c>
      <c r="AA297" s="374">
        <v>1.4447108072085333</v>
      </c>
      <c r="AB297" s="374">
        <v>1.4820118034129612</v>
      </c>
      <c r="AC297" s="374">
        <v>25.179476460231101</v>
      </c>
      <c r="AD297" s="374">
        <v>11.919546529262952</v>
      </c>
      <c r="AE297" s="374">
        <v>24.962043949104551</v>
      </c>
      <c r="AF297" s="374">
        <v>62.594364699627853</v>
      </c>
      <c r="AG297" s="374">
        <v>65.153864391598731</v>
      </c>
      <c r="AH297" s="374">
        <v>6.7946322405299797E-2</v>
      </c>
    </row>
    <row r="298" spans="1:35" ht="15.6">
      <c r="A298" s="374">
        <v>6</v>
      </c>
      <c r="B298" s="374">
        <v>12</v>
      </c>
      <c r="C298" s="374">
        <v>2007</v>
      </c>
      <c r="D298" s="374">
        <v>99</v>
      </c>
      <c r="E298" s="374">
        <v>99</v>
      </c>
      <c r="F298" s="374">
        <v>99</v>
      </c>
      <c r="G298" s="374">
        <v>99</v>
      </c>
      <c r="H298" s="374">
        <v>1</v>
      </c>
      <c r="I298" s="374">
        <v>99</v>
      </c>
      <c r="J298" s="374">
        <v>999</v>
      </c>
      <c r="K298" s="374">
        <v>99</v>
      </c>
      <c r="L298" s="374">
        <v>99</v>
      </c>
      <c r="M298" s="374">
        <v>99</v>
      </c>
      <c r="N298" s="374">
        <v>99</v>
      </c>
      <c r="O298" s="374">
        <v>99</v>
      </c>
      <c r="P298" s="374">
        <v>9999</v>
      </c>
      <c r="Q298" s="374">
        <v>249</v>
      </c>
      <c r="R298" s="374">
        <v>5746</v>
      </c>
      <c r="S298" s="374">
        <v>4.2325095718760872</v>
      </c>
      <c r="T298" s="374">
        <v>3.5268012530455968</v>
      </c>
      <c r="U298" s="374">
        <v>6.0645144448311887</v>
      </c>
      <c r="V298" s="374">
        <v>0</v>
      </c>
      <c r="W298" s="374">
        <v>0</v>
      </c>
      <c r="X298" s="374">
        <v>0.45248868778280527</v>
      </c>
      <c r="Y298" s="374">
        <v>0</v>
      </c>
      <c r="Z298" s="374">
        <v>2.7634364497959241</v>
      </c>
      <c r="AA298" s="374">
        <v>1.4394234940150303</v>
      </c>
      <c r="AB298" s="374">
        <v>1.5215342870518496</v>
      </c>
      <c r="AC298" s="374">
        <v>25.801372422649099</v>
      </c>
      <c r="AD298" s="374">
        <v>13.547249183290685</v>
      </c>
      <c r="AE298" s="374">
        <v>46.757469138772592</v>
      </c>
      <c r="AF298" s="374">
        <v>62.77723150879492</v>
      </c>
      <c r="AG298" s="374">
        <v>62.504282442077162</v>
      </c>
      <c r="AH298" s="374">
        <v>0.34806822137138871</v>
      </c>
    </row>
    <row r="299" spans="1:35" ht="15.6">
      <c r="A299" s="374">
        <v>6</v>
      </c>
      <c r="B299" s="374">
        <v>13</v>
      </c>
      <c r="C299" s="374">
        <v>2008</v>
      </c>
      <c r="D299" s="374">
        <v>99</v>
      </c>
      <c r="E299" s="374">
        <v>99</v>
      </c>
      <c r="F299" s="374">
        <v>99</v>
      </c>
      <c r="G299" s="374">
        <v>99</v>
      </c>
      <c r="H299" s="374">
        <v>1</v>
      </c>
      <c r="I299" s="374">
        <v>99</v>
      </c>
      <c r="J299" s="374">
        <v>999</v>
      </c>
      <c r="K299" s="374">
        <v>99</v>
      </c>
      <c r="L299" s="374">
        <v>99</v>
      </c>
      <c r="M299" s="374">
        <v>99</v>
      </c>
      <c r="N299" s="374">
        <v>99</v>
      </c>
      <c r="O299" s="374">
        <v>99</v>
      </c>
      <c r="P299" s="374">
        <v>9999</v>
      </c>
      <c r="Q299" s="374">
        <v>298</v>
      </c>
      <c r="R299" s="374">
        <v>7195</v>
      </c>
      <c r="S299" s="374">
        <v>4.099930507296734</v>
      </c>
      <c r="T299" s="374">
        <v>3.6108408617095207</v>
      </c>
      <c r="U299" s="374">
        <v>5.9272550382209896</v>
      </c>
      <c r="V299" s="374">
        <v>0</v>
      </c>
      <c r="W299" s="374">
        <v>0</v>
      </c>
      <c r="X299" s="374">
        <v>0.58373870743571921</v>
      </c>
      <c r="Y299" s="374">
        <v>0</v>
      </c>
      <c r="Z299" s="374">
        <v>2.7430064028471475</v>
      </c>
      <c r="AA299" s="374">
        <v>1.4084599924802479</v>
      </c>
      <c r="AB299" s="374">
        <v>1.5338820749928099</v>
      </c>
      <c r="AC299" s="374">
        <v>29.913742715177193</v>
      </c>
      <c r="AD299" s="374">
        <v>24.747515440463392</v>
      </c>
      <c r="AE299" s="374">
        <v>48.833805956823888</v>
      </c>
      <c r="AF299" s="374">
        <v>64.488661826655914</v>
      </c>
      <c r="AG299" s="374">
        <v>65.309429044415467</v>
      </c>
      <c r="AH299" s="374">
        <v>8.3391243919388444E-2</v>
      </c>
    </row>
    <row r="300" spans="1:35" ht="15.6">
      <c r="A300" s="374">
        <v>6</v>
      </c>
      <c r="B300" s="374">
        <v>14</v>
      </c>
      <c r="C300" s="374">
        <v>2009</v>
      </c>
      <c r="D300" s="374">
        <v>99</v>
      </c>
      <c r="E300" s="374">
        <v>99</v>
      </c>
      <c r="F300" s="374">
        <v>99</v>
      </c>
      <c r="G300" s="374">
        <v>99</v>
      </c>
      <c r="H300" s="374">
        <v>1</v>
      </c>
      <c r="I300" s="374">
        <v>99</v>
      </c>
      <c r="J300" s="374">
        <v>999</v>
      </c>
      <c r="K300" s="374">
        <v>99</v>
      </c>
      <c r="L300" s="374">
        <v>99</v>
      </c>
      <c r="M300" s="374">
        <v>99</v>
      </c>
      <c r="N300" s="374">
        <v>99</v>
      </c>
      <c r="O300" s="374">
        <v>99</v>
      </c>
      <c r="P300" s="374">
        <v>9999</v>
      </c>
      <c r="Q300" s="374">
        <v>305</v>
      </c>
      <c r="R300" s="374">
        <v>7731</v>
      </c>
      <c r="S300" s="374">
        <v>4.1854870003880471</v>
      </c>
      <c r="T300" s="374">
        <v>3.6358815159746474</v>
      </c>
      <c r="U300" s="374">
        <v>6.2729918509895448</v>
      </c>
      <c r="V300" s="374">
        <v>0</v>
      </c>
      <c r="W300" s="374">
        <v>0</v>
      </c>
      <c r="X300" s="374">
        <v>0.71142154960548454</v>
      </c>
      <c r="Y300" s="374">
        <v>0</v>
      </c>
      <c r="Z300" s="374">
        <v>2.7895943883368006</v>
      </c>
      <c r="AA300" s="374">
        <v>1.4847132769020348</v>
      </c>
      <c r="AB300" s="374">
        <v>1.5184804093305628</v>
      </c>
      <c r="AC300" s="374">
        <v>29.913097519309591</v>
      </c>
      <c r="AD300" s="374">
        <v>20.068873596668031</v>
      </c>
      <c r="AE300" s="374">
        <v>54.391065027852527</v>
      </c>
      <c r="AF300" s="374">
        <v>64.264339152119689</v>
      </c>
      <c r="AG300" s="374">
        <v>65.325005253317769</v>
      </c>
      <c r="AH300" s="374">
        <v>0.21989393351442249</v>
      </c>
    </row>
    <row r="301" spans="1:35" ht="15.6">
      <c r="A301" s="374">
        <v>6</v>
      </c>
      <c r="B301" s="374">
        <v>15</v>
      </c>
      <c r="C301" s="374">
        <v>2010</v>
      </c>
      <c r="D301" s="374">
        <v>99</v>
      </c>
      <c r="E301" s="374">
        <v>99</v>
      </c>
      <c r="F301" s="374">
        <v>99</v>
      </c>
      <c r="G301" s="374">
        <v>99</v>
      </c>
      <c r="H301" s="374">
        <v>1</v>
      </c>
      <c r="I301" s="374">
        <v>99</v>
      </c>
      <c r="J301" s="374">
        <v>999</v>
      </c>
      <c r="K301" s="374">
        <v>99</v>
      </c>
      <c r="L301" s="374">
        <v>99</v>
      </c>
      <c r="M301" s="374">
        <v>99</v>
      </c>
      <c r="N301" s="374">
        <v>99</v>
      </c>
      <c r="O301" s="374">
        <v>99</v>
      </c>
      <c r="P301" s="374">
        <v>9999</v>
      </c>
      <c r="Q301" s="374">
        <v>318</v>
      </c>
      <c r="R301" s="374">
        <v>5842</v>
      </c>
      <c r="S301" s="374">
        <v>4.704382060938034</v>
      </c>
      <c r="T301" s="374">
        <v>3.6011639849366657</v>
      </c>
      <c r="U301" s="374">
        <v>6.4250085587127597</v>
      </c>
      <c r="V301" s="374">
        <v>0</v>
      </c>
      <c r="W301" s="374">
        <v>3.4234851078397806E-2</v>
      </c>
      <c r="X301" s="374">
        <v>0.94145840465593933</v>
      </c>
      <c r="Y301" s="374">
        <v>3.4234851078397806E-2</v>
      </c>
      <c r="Z301" s="374">
        <v>2.9624032434236951</v>
      </c>
      <c r="AA301" s="374"/>
      <c r="AB301" s="374">
        <v>1.5382107946022938</v>
      </c>
      <c r="AC301" s="374"/>
      <c r="AD301" s="374">
        <v>21.74338695172278</v>
      </c>
      <c r="AE301" s="374"/>
      <c r="AF301" s="374">
        <v>52.521801672210735</v>
      </c>
      <c r="AG301" s="374">
        <v>54.163852765127217</v>
      </c>
      <c r="AH301" s="374">
        <v>0.15405682985279004</v>
      </c>
    </row>
    <row r="302" spans="1:35" ht="15.6">
      <c r="A302" s="374">
        <v>6</v>
      </c>
      <c r="B302" s="374">
        <v>16</v>
      </c>
      <c r="C302" s="374">
        <v>2011</v>
      </c>
      <c r="D302" s="374">
        <v>99</v>
      </c>
      <c r="E302" s="374">
        <v>99</v>
      </c>
      <c r="F302" s="374">
        <v>99</v>
      </c>
      <c r="G302" s="374">
        <v>99</v>
      </c>
      <c r="H302" s="374">
        <v>1</v>
      </c>
      <c r="I302" s="374">
        <v>99</v>
      </c>
      <c r="J302" s="374">
        <v>999</v>
      </c>
      <c r="K302" s="374">
        <v>99</v>
      </c>
      <c r="L302" s="374">
        <v>99</v>
      </c>
      <c r="M302" s="374">
        <v>99</v>
      </c>
      <c r="N302" s="374">
        <v>99</v>
      </c>
      <c r="O302" s="374">
        <v>99</v>
      </c>
      <c r="P302" s="374">
        <v>9999</v>
      </c>
      <c r="Q302" s="374">
        <v>284</v>
      </c>
      <c r="R302" s="374">
        <v>6023</v>
      </c>
      <c r="S302" s="374">
        <v>4.4007969450439992</v>
      </c>
      <c r="T302" s="374">
        <v>3.8115557031379694</v>
      </c>
      <c r="U302" s="374">
        <v>6.583908351319951</v>
      </c>
      <c r="V302" s="374">
        <v>0</v>
      </c>
      <c r="W302" s="374">
        <v>0</v>
      </c>
      <c r="X302" s="374">
        <v>1.0625933919973436</v>
      </c>
      <c r="Y302" s="374">
        <v>1.6603021749958497E-2</v>
      </c>
      <c r="Z302" s="374">
        <v>2.9161672925494542</v>
      </c>
      <c r="AA302" s="374">
        <v>1.5096389716691525</v>
      </c>
      <c r="AB302" s="374">
        <v>1.4925302816750539</v>
      </c>
      <c r="AC302" s="374">
        <v>26.327046957842025</v>
      </c>
      <c r="AD302" s="374">
        <v>13.018604168174722</v>
      </c>
      <c r="AE302" s="374">
        <v>43.931487076999474</v>
      </c>
      <c r="AF302" s="374">
        <v>62.896825396825392</v>
      </c>
      <c r="AG302" s="374">
        <v>63.899624351897486</v>
      </c>
      <c r="AH302" s="374">
        <v>9.9618130499750962E-2</v>
      </c>
      <c r="AI302" s="374"/>
    </row>
    <row r="303" spans="1:35" ht="15.6">
      <c r="A303" s="374">
        <v>6</v>
      </c>
      <c r="B303" s="374">
        <v>17</v>
      </c>
      <c r="C303" s="374">
        <v>2012</v>
      </c>
      <c r="D303" s="374">
        <v>99</v>
      </c>
      <c r="E303" s="374">
        <v>99</v>
      </c>
      <c r="F303" s="374">
        <v>99</v>
      </c>
      <c r="G303" s="374">
        <v>99</v>
      </c>
      <c r="H303" s="374">
        <v>1</v>
      </c>
      <c r="I303" s="374">
        <v>99</v>
      </c>
      <c r="J303" s="374">
        <v>999</v>
      </c>
      <c r="K303" s="374">
        <v>99</v>
      </c>
      <c r="L303" s="374">
        <v>99</v>
      </c>
      <c r="M303" s="374">
        <v>99</v>
      </c>
      <c r="N303" s="374">
        <v>99</v>
      </c>
      <c r="O303" s="374">
        <v>99</v>
      </c>
      <c r="P303" s="374">
        <v>9999</v>
      </c>
      <c r="Q303" s="374">
        <v>266</v>
      </c>
      <c r="R303" s="374">
        <v>5317</v>
      </c>
      <c r="S303" s="374">
        <v>4.7507993229264622</v>
      </c>
      <c r="T303" s="374">
        <v>3.9415083693812303</v>
      </c>
      <c r="U303" s="374">
        <v>7.096558209516644</v>
      </c>
      <c r="V303" s="374">
        <v>0</v>
      </c>
      <c r="W303" s="374">
        <v>0</v>
      </c>
      <c r="X303" s="374">
        <v>1.4858002633063756</v>
      </c>
      <c r="Y303" s="374">
        <v>0</v>
      </c>
      <c r="Z303" s="374">
        <v>3.1279854880293598</v>
      </c>
      <c r="AA303" s="374">
        <v>1.3902593179019764</v>
      </c>
      <c r="AB303" s="374">
        <v>1.5117127248877245</v>
      </c>
      <c r="AC303" s="374">
        <v>21.433349198607274</v>
      </c>
      <c r="AD303" s="374">
        <v>15.46822890729422</v>
      </c>
      <c r="AE303" s="374">
        <v>36.014719439127191</v>
      </c>
      <c r="AF303" s="374">
        <v>59.802047013834226</v>
      </c>
      <c r="AG303" s="374">
        <v>61.152537758034129</v>
      </c>
      <c r="AH303" s="374">
        <v>1.8807598269700954E-2</v>
      </c>
      <c r="AI303" s="374"/>
    </row>
    <row r="304" spans="1:35" ht="15.6">
      <c r="A304" s="374">
        <v>6</v>
      </c>
      <c r="B304" s="374">
        <v>18</v>
      </c>
      <c r="C304" s="374">
        <v>2013</v>
      </c>
      <c r="D304" s="374">
        <v>99</v>
      </c>
      <c r="E304" s="374">
        <v>99</v>
      </c>
      <c r="F304" s="374">
        <v>99</v>
      </c>
      <c r="G304" s="374">
        <v>99</v>
      </c>
      <c r="H304" s="374">
        <v>1</v>
      </c>
      <c r="I304" s="374">
        <v>99</v>
      </c>
      <c r="J304" s="374">
        <v>999</v>
      </c>
      <c r="K304" s="374">
        <v>99</v>
      </c>
      <c r="L304" s="374">
        <v>99</v>
      </c>
      <c r="M304" s="374">
        <v>99</v>
      </c>
      <c r="N304" s="374">
        <v>99</v>
      </c>
      <c r="O304" s="374">
        <v>99</v>
      </c>
      <c r="P304" s="374">
        <v>9999</v>
      </c>
      <c r="Q304" s="374">
        <v>281</v>
      </c>
      <c r="R304" s="374">
        <v>5204</v>
      </c>
      <c r="S304" s="374">
        <v>4.5818601076095309</v>
      </c>
      <c r="T304" s="374">
        <v>3.989623366641045</v>
      </c>
      <c r="U304" s="374">
        <v>7.2461625672559329</v>
      </c>
      <c r="V304" s="374">
        <v>1.9215987701767873E-2</v>
      </c>
      <c r="W304" s="374">
        <v>0</v>
      </c>
      <c r="X304" s="374">
        <v>1.44119907763259</v>
      </c>
      <c r="Y304" s="374">
        <v>3.8431975403535747E-2</v>
      </c>
      <c r="Z304" s="374">
        <v>3.2676066357140927</v>
      </c>
      <c r="AA304" s="374">
        <v>1.4440718485842827</v>
      </c>
      <c r="AB304" s="374">
        <v>1.4890994950855856</v>
      </c>
      <c r="AC304" s="374">
        <v>26.490821773409515</v>
      </c>
      <c r="AD304" s="374">
        <v>24.670787419985778</v>
      </c>
      <c r="AE304" s="374">
        <v>49.903189337279201</v>
      </c>
      <c r="AF304" s="374">
        <v>57.451976153676291</v>
      </c>
      <c r="AG304" s="374">
        <v>58.627651663499343</v>
      </c>
      <c r="AH304" s="374">
        <v>0.36510376633358954</v>
      </c>
      <c r="AI304" s="374"/>
    </row>
    <row r="305" spans="1:37" ht="15.6">
      <c r="A305" s="374">
        <v>6</v>
      </c>
      <c r="B305" s="374">
        <v>19</v>
      </c>
      <c r="C305" s="374">
        <v>2014</v>
      </c>
      <c r="D305" s="374">
        <v>99</v>
      </c>
      <c r="E305" s="374">
        <v>99</v>
      </c>
      <c r="F305" s="374">
        <v>99</v>
      </c>
      <c r="G305" s="374">
        <v>99</v>
      </c>
      <c r="H305" s="374">
        <v>1</v>
      </c>
      <c r="I305" s="374">
        <v>99</v>
      </c>
      <c r="J305" s="374">
        <v>999</v>
      </c>
      <c r="K305" s="374">
        <v>99</v>
      </c>
      <c r="L305" s="374">
        <v>99</v>
      </c>
      <c r="M305" s="374">
        <v>99</v>
      </c>
      <c r="N305" s="374">
        <v>99</v>
      </c>
      <c r="O305" s="374">
        <v>99</v>
      </c>
      <c r="P305" s="374">
        <v>9999</v>
      </c>
      <c r="Q305" s="374">
        <v>280</v>
      </c>
      <c r="R305" s="374">
        <v>6523</v>
      </c>
      <c r="S305" s="374">
        <v>4.807450559558486</v>
      </c>
      <c r="T305" s="374">
        <v>4.0695998773570441</v>
      </c>
      <c r="U305" s="374">
        <v>7.8161428790433822</v>
      </c>
      <c r="V305" s="374">
        <v>1.5330369461904029E-2</v>
      </c>
      <c r="W305" s="374">
        <v>1.5330369461904029E-2</v>
      </c>
      <c r="X305" s="374">
        <v>4.0778782768664721</v>
      </c>
      <c r="Y305" s="374">
        <v>0.29127701977617654</v>
      </c>
      <c r="Z305" s="374">
        <v>3.6388607701109184</v>
      </c>
      <c r="AA305" s="374">
        <v>1.4326388486437127</v>
      </c>
      <c r="AB305" s="374">
        <v>1.5827330619453222</v>
      </c>
      <c r="AC305" s="374">
        <v>35.1051009785605</v>
      </c>
      <c r="AD305" s="374">
        <v>24.107806467841502</v>
      </c>
      <c r="AE305" s="374">
        <v>52.379962182345402</v>
      </c>
      <c r="AF305" s="374">
        <v>59.343158660844246</v>
      </c>
      <c r="AG305" s="374">
        <v>61.955614316284759</v>
      </c>
      <c r="AH305" s="374">
        <v>0.55189330062854514</v>
      </c>
      <c r="AI305" s="374"/>
    </row>
    <row r="306" spans="1:37" ht="15.6">
      <c r="A306" s="374">
        <v>6</v>
      </c>
      <c r="B306" s="374">
        <v>20</v>
      </c>
      <c r="C306" s="374">
        <v>2015</v>
      </c>
      <c r="D306" s="374">
        <v>99</v>
      </c>
      <c r="E306" s="374">
        <v>99</v>
      </c>
      <c r="F306" s="374">
        <v>99</v>
      </c>
      <c r="G306" s="374">
        <v>99</v>
      </c>
      <c r="H306" s="374">
        <v>1</v>
      </c>
      <c r="I306" s="374">
        <v>99</v>
      </c>
      <c r="J306" s="374">
        <v>999</v>
      </c>
      <c r="K306" s="374">
        <v>99</v>
      </c>
      <c r="L306" s="374">
        <v>99</v>
      </c>
      <c r="M306" s="374">
        <v>99</v>
      </c>
      <c r="N306" s="374">
        <v>99</v>
      </c>
      <c r="O306" s="374">
        <v>99</v>
      </c>
      <c r="P306" s="374">
        <v>9999</v>
      </c>
      <c r="Q306" s="374">
        <v>322</v>
      </c>
      <c r="R306" s="374">
        <v>9594</v>
      </c>
      <c r="S306" s="374">
        <v>4.7696476964769667</v>
      </c>
      <c r="T306" s="374">
        <v>3.9912445278298945</v>
      </c>
      <c r="U306" s="374">
        <v>7.5396706274754894</v>
      </c>
      <c r="V306" s="374">
        <v>3.1269543464665421E-2</v>
      </c>
      <c r="W306" s="374">
        <v>1.0423181154888475E-2</v>
      </c>
      <c r="X306" s="374">
        <v>2.3869084844694592</v>
      </c>
      <c r="Y306" s="374">
        <v>0.20846362309776953</v>
      </c>
      <c r="Z306" s="374">
        <v>3.1966902533884105</v>
      </c>
      <c r="AA306" s="374">
        <v>1.3471346923072112</v>
      </c>
      <c r="AB306" s="374">
        <v>1.5275001391294245</v>
      </c>
      <c r="AC306" s="374">
        <v>33.372527835902581</v>
      </c>
      <c r="AD306" s="374">
        <v>26.130679712235779</v>
      </c>
      <c r="AE306" s="374">
        <v>49.841106520239109</v>
      </c>
      <c r="AF306" s="374">
        <v>62.347283597608509</v>
      </c>
      <c r="AG306" s="374">
        <v>63.399114426849046</v>
      </c>
      <c r="AH306" s="374">
        <v>8.3385449239107803E-2</v>
      </c>
      <c r="AI306" s="374"/>
    </row>
    <row r="307" spans="1:37" ht="15.6">
      <c r="A307" s="374">
        <v>6</v>
      </c>
      <c r="B307" s="374">
        <v>21</v>
      </c>
      <c r="C307" s="374">
        <v>2016</v>
      </c>
      <c r="D307" s="374">
        <v>99</v>
      </c>
      <c r="E307" s="374">
        <v>99</v>
      </c>
      <c r="F307" s="374">
        <v>99</v>
      </c>
      <c r="G307" s="374">
        <v>99</v>
      </c>
      <c r="H307" s="374">
        <v>1</v>
      </c>
      <c r="I307" s="374">
        <v>99</v>
      </c>
      <c r="J307" s="374">
        <v>999</v>
      </c>
      <c r="K307" s="374">
        <v>99</v>
      </c>
      <c r="L307" s="374">
        <v>99</v>
      </c>
      <c r="M307" s="374">
        <v>99</v>
      </c>
      <c r="N307" s="374">
        <v>99</v>
      </c>
      <c r="O307" s="374">
        <v>99</v>
      </c>
      <c r="P307" s="374">
        <v>9999</v>
      </c>
      <c r="Q307" s="374">
        <v>334</v>
      </c>
      <c r="R307" s="374">
        <v>8987</v>
      </c>
      <c r="S307" s="374">
        <v>5.0168020474018036</v>
      </c>
      <c r="T307" s="374">
        <v>4.281295204183821</v>
      </c>
      <c r="U307" s="374">
        <v>7.7640925781684578</v>
      </c>
      <c r="V307" s="374">
        <v>3.3381551129409139E-2</v>
      </c>
      <c r="W307" s="374">
        <v>5.5635918549015242E-2</v>
      </c>
      <c r="X307" s="374">
        <v>2.6927784577723379</v>
      </c>
      <c r="Y307" s="374">
        <v>0.20028930677645487</v>
      </c>
      <c r="Z307" s="374">
        <v>3.2533325977435528</v>
      </c>
      <c r="AA307" s="374">
        <v>1.3385628964179781</v>
      </c>
      <c r="AB307" s="374">
        <v>1.4901063027754371</v>
      </c>
      <c r="AC307" s="374">
        <v>28.67763311868384</v>
      </c>
      <c r="AD307" s="374">
        <v>21.024662830442217</v>
      </c>
      <c r="AE307" s="374">
        <v>50.763074671224125</v>
      </c>
      <c r="AF307" s="374">
        <v>60.932944606413997</v>
      </c>
      <c r="AG307" s="374">
        <v>62.084112989403728</v>
      </c>
      <c r="AH307" s="374">
        <v>0.2781795927450762</v>
      </c>
      <c r="AI307" s="374"/>
    </row>
    <row r="308" spans="1:37" ht="15.6">
      <c r="A308" s="374">
        <v>6</v>
      </c>
      <c r="B308" s="374">
        <v>22</v>
      </c>
      <c r="C308" s="374">
        <v>2017</v>
      </c>
      <c r="D308" s="374">
        <v>99</v>
      </c>
      <c r="E308" s="374">
        <v>99</v>
      </c>
      <c r="F308" s="374">
        <v>99</v>
      </c>
      <c r="G308" s="374">
        <v>99</v>
      </c>
      <c r="H308" s="374">
        <v>1</v>
      </c>
      <c r="I308" s="374">
        <v>99</v>
      </c>
      <c r="J308" s="374">
        <v>999</v>
      </c>
      <c r="K308" s="374">
        <v>99</v>
      </c>
      <c r="L308" s="374">
        <v>99</v>
      </c>
      <c r="M308" s="374">
        <v>99</v>
      </c>
      <c r="N308" s="374">
        <v>99</v>
      </c>
      <c r="O308" s="374">
        <v>99</v>
      </c>
      <c r="P308" s="374">
        <v>9999</v>
      </c>
      <c r="Q308" s="374">
        <v>360</v>
      </c>
      <c r="R308" s="374">
        <v>11332</v>
      </c>
      <c r="S308" s="374">
        <v>4.8749558771620203</v>
      </c>
      <c r="T308" s="374">
        <v>4.2470878926932576</v>
      </c>
      <c r="U308" s="374">
        <v>7.4520914225203132</v>
      </c>
      <c r="V308" s="374">
        <v>1.7649135192375577E-2</v>
      </c>
      <c r="W308" s="374">
        <v>8.8245675961877885E-3</v>
      </c>
      <c r="X308" s="374">
        <v>1.5884221673138019</v>
      </c>
      <c r="Y308" s="374">
        <v>0.13236851394281676</v>
      </c>
      <c r="Z308" s="374">
        <v>2.9355772643821298</v>
      </c>
      <c r="AA308" s="374">
        <v>1.3319438882800283</v>
      </c>
      <c r="AB308" s="374">
        <v>1.5119290893314119</v>
      </c>
      <c r="AC308" s="374">
        <v>27.428241913401298</v>
      </c>
      <c r="AD308" s="374">
        <v>12.01262734472826</v>
      </c>
      <c r="AE308" s="374">
        <v>46.239800231011721</v>
      </c>
      <c r="AF308" s="374">
        <v>64.798719121683433</v>
      </c>
      <c r="AG308" s="374">
        <v>64.001306596112542</v>
      </c>
      <c r="AH308" s="374">
        <v>0.19414048711613127</v>
      </c>
      <c r="AI308" s="374"/>
    </row>
    <row r="309" spans="1:37" ht="15.6">
      <c r="A309" s="374">
        <v>6</v>
      </c>
      <c r="B309" s="374">
        <v>23</v>
      </c>
      <c r="C309" s="374">
        <v>2018</v>
      </c>
      <c r="D309" s="374">
        <v>99</v>
      </c>
      <c r="E309" s="374">
        <v>99</v>
      </c>
      <c r="F309" s="374">
        <v>99</v>
      </c>
      <c r="G309" s="374">
        <v>99</v>
      </c>
      <c r="H309" s="374">
        <v>1</v>
      </c>
      <c r="I309" s="374">
        <v>99</v>
      </c>
      <c r="J309" s="374">
        <v>999</v>
      </c>
      <c r="K309" s="374">
        <v>99</v>
      </c>
      <c r="L309" s="374">
        <v>99</v>
      </c>
      <c r="M309" s="374">
        <v>99</v>
      </c>
      <c r="N309" s="374">
        <v>99</v>
      </c>
      <c r="O309" s="374">
        <v>99</v>
      </c>
      <c r="P309" s="374">
        <v>9999</v>
      </c>
      <c r="Q309" s="374">
        <v>362</v>
      </c>
      <c r="R309" s="374">
        <v>12219</v>
      </c>
      <c r="S309" s="374">
        <v>5.2206399869056401</v>
      </c>
      <c r="T309" s="374">
        <v>4.4198379572796469</v>
      </c>
      <c r="U309" s="374">
        <v>7.7244488092315136</v>
      </c>
      <c r="V309" s="374">
        <v>4.0919878877158526E-2</v>
      </c>
      <c r="W309" s="374">
        <v>3.2735903101726825E-2</v>
      </c>
      <c r="X309" s="374">
        <v>1.8168426221458391</v>
      </c>
      <c r="Y309" s="374">
        <v>0.14731156395777073</v>
      </c>
      <c r="Z309" s="374">
        <v>3.0974323357342581</v>
      </c>
      <c r="AA309" s="374">
        <v>1.2758868576536171</v>
      </c>
      <c r="AB309" s="374">
        <v>1.4770589663397462</v>
      </c>
      <c r="AC309" s="374">
        <v>26.396329609223834</v>
      </c>
      <c r="AD309" s="374">
        <v>16.947432156100689</v>
      </c>
      <c r="AE309" s="374">
        <v>41.772410683907992</v>
      </c>
      <c r="AF309" s="374">
        <v>64.753577106518293</v>
      </c>
      <c r="AG309" s="374">
        <v>64.028995622001844</v>
      </c>
      <c r="AH309" s="374">
        <v>0.53195842540306093</v>
      </c>
      <c r="AI309" s="374"/>
    </row>
    <row r="310" spans="1:37" ht="15.6">
      <c r="A310" s="374">
        <v>6</v>
      </c>
      <c r="B310" s="374">
        <v>24</v>
      </c>
      <c r="C310" s="374">
        <v>2019</v>
      </c>
      <c r="D310" s="374">
        <v>99</v>
      </c>
      <c r="E310" s="374">
        <v>99</v>
      </c>
      <c r="F310" s="374">
        <v>99</v>
      </c>
      <c r="G310" s="374">
        <v>99</v>
      </c>
      <c r="H310" s="374">
        <v>1</v>
      </c>
      <c r="I310" s="374">
        <v>99</v>
      </c>
      <c r="J310" s="374">
        <v>999</v>
      </c>
      <c r="K310" s="374">
        <v>99</v>
      </c>
      <c r="L310" s="374">
        <v>99</v>
      </c>
      <c r="M310" s="374">
        <v>99</v>
      </c>
      <c r="N310" s="374">
        <v>99</v>
      </c>
      <c r="O310" s="374">
        <v>99</v>
      </c>
      <c r="P310" s="374">
        <v>9999</v>
      </c>
      <c r="Q310" s="374">
        <v>347</v>
      </c>
      <c r="R310" s="374">
        <v>11541</v>
      </c>
      <c r="S310" s="374">
        <v>4.973139242699939</v>
      </c>
      <c r="T310" s="374">
        <v>4.5549779048609311</v>
      </c>
      <c r="U310" s="374">
        <v>7.859475781994627</v>
      </c>
      <c r="V310" s="374">
        <v>2.5994281258123208E-2</v>
      </c>
      <c r="W310" s="374">
        <v>1.7329520838748811E-2</v>
      </c>
      <c r="X310" s="374">
        <v>2.2181786673598478</v>
      </c>
      <c r="Y310" s="374">
        <v>0.18195996880686249</v>
      </c>
      <c r="Z310" s="374">
        <v>3.2183861839463592</v>
      </c>
      <c r="AA310" s="374">
        <v>1.2925597798997912</v>
      </c>
      <c r="AB310" s="374">
        <v>1.6963486355402224</v>
      </c>
      <c r="AC310" s="374">
        <v>38.666392233449265</v>
      </c>
      <c r="AD310" s="374">
        <v>18.350638932073483</v>
      </c>
      <c r="AE310" s="374">
        <v>36.905678082143801</v>
      </c>
      <c r="AF310" s="374">
        <v>63.041459550991426</v>
      </c>
      <c r="AG310" s="374">
        <v>62.163046413975742</v>
      </c>
      <c r="AH310" s="374">
        <v>0.48522658348496678</v>
      </c>
      <c r="AI310" s="374"/>
    </row>
    <row r="311" spans="1:37" ht="15.6">
      <c r="A311" s="374">
        <v>6</v>
      </c>
      <c r="B311" s="374">
        <v>25</v>
      </c>
      <c r="C311" s="374">
        <v>2020</v>
      </c>
      <c r="D311" s="374">
        <v>99</v>
      </c>
      <c r="E311" s="374">
        <v>99</v>
      </c>
      <c r="F311" s="374">
        <v>99</v>
      </c>
      <c r="G311" s="374">
        <v>99</v>
      </c>
      <c r="H311" s="374">
        <v>1</v>
      </c>
      <c r="I311" s="374">
        <v>99</v>
      </c>
      <c r="J311" s="374">
        <v>999</v>
      </c>
      <c r="K311" s="374">
        <v>99</v>
      </c>
      <c r="L311" s="374">
        <v>99</v>
      </c>
      <c r="M311" s="374">
        <v>99</v>
      </c>
      <c r="N311" s="374">
        <v>99</v>
      </c>
      <c r="O311" s="374">
        <v>99</v>
      </c>
      <c r="P311" s="374">
        <v>9999</v>
      </c>
      <c r="Q311" s="374">
        <v>348</v>
      </c>
      <c r="R311" s="374">
        <v>11354</v>
      </c>
      <c r="S311" s="374">
        <v>5.1279725206975515</v>
      </c>
      <c r="T311" s="374">
        <v>4.8414655627972527</v>
      </c>
      <c r="U311" s="374">
        <v>7.7720556632024307</v>
      </c>
      <c r="V311" s="374">
        <v>0</v>
      </c>
      <c r="W311" s="374">
        <v>3.5229874933943993E-2</v>
      </c>
      <c r="X311" s="374">
        <v>1.7967236216311431</v>
      </c>
      <c r="Y311" s="374">
        <v>9.6882156068345937E-2</v>
      </c>
      <c r="Z311" s="374">
        <v>3.0463180231877303</v>
      </c>
      <c r="AA311" s="374">
        <v>1.3009750928840265</v>
      </c>
      <c r="AB311" s="374">
        <v>1.8449842028907035</v>
      </c>
      <c r="AC311" s="374">
        <v>32.587107158420658</v>
      </c>
      <c r="AD311" s="374">
        <v>6.0107703731830782</v>
      </c>
      <c r="AE311" s="374">
        <v>34.739049668223338</v>
      </c>
      <c r="AF311" s="374">
        <v>63.423081219975423</v>
      </c>
      <c r="AG311" s="374">
        <v>62.942164398143809</v>
      </c>
      <c r="AH311" s="374">
        <v>0.41395103047384174</v>
      </c>
      <c r="AI311" s="374"/>
    </row>
    <row r="312" spans="1:37" ht="15.6">
      <c r="A312" s="374">
        <v>6</v>
      </c>
      <c r="B312" s="374">
        <v>26</v>
      </c>
      <c r="C312" s="374">
        <v>2021</v>
      </c>
      <c r="D312" s="374">
        <v>99</v>
      </c>
      <c r="E312" s="374">
        <v>99</v>
      </c>
      <c r="F312" s="374">
        <v>99</v>
      </c>
      <c r="G312" s="374">
        <v>99</v>
      </c>
      <c r="H312" s="374">
        <v>1</v>
      </c>
      <c r="I312" s="374">
        <v>99</v>
      </c>
      <c r="J312" s="374">
        <v>999</v>
      </c>
      <c r="K312" s="374">
        <v>99</v>
      </c>
      <c r="L312" s="374">
        <v>99</v>
      </c>
      <c r="M312" s="374">
        <v>99</v>
      </c>
      <c r="N312" s="374">
        <v>99</v>
      </c>
      <c r="O312" s="374">
        <v>99</v>
      </c>
      <c r="P312" s="374">
        <v>9999</v>
      </c>
      <c r="Q312" s="374">
        <v>345</v>
      </c>
      <c r="R312" s="374">
        <v>11110</v>
      </c>
      <c r="S312" s="374">
        <v>5.11062106210621</v>
      </c>
      <c r="T312" s="374">
        <v>4.5911791179117927</v>
      </c>
      <c r="U312" s="374">
        <v>8.0448559855985735</v>
      </c>
      <c r="V312" s="374">
        <v>9.0009000900090012E-3</v>
      </c>
      <c r="W312" s="374">
        <v>1.8001800180018002E-2</v>
      </c>
      <c r="X312" s="374">
        <v>2.3762376237623766</v>
      </c>
      <c r="Y312" s="374">
        <v>9.0009000900090022E-2</v>
      </c>
      <c r="Z312" s="374">
        <v>3.2140679423490477</v>
      </c>
      <c r="AA312" s="374">
        <v>1.344289743995694</v>
      </c>
      <c r="AB312" s="374">
        <v>1.8223814933352205</v>
      </c>
      <c r="AC312" s="374">
        <v>41.70538552462375</v>
      </c>
      <c r="AD312" s="374">
        <v>15.347904022288501</v>
      </c>
      <c r="AE312" s="374">
        <v>40.391260263518497</v>
      </c>
      <c r="AF312" s="374">
        <v>62.836167842134721</v>
      </c>
      <c r="AG312" s="374">
        <v>62.193441316816241</v>
      </c>
      <c r="AH312" s="374">
        <v>0.36003600360036009</v>
      </c>
      <c r="AI312" s="374"/>
    </row>
    <row r="313" spans="1:37" ht="15.6">
      <c r="A313" s="374">
        <v>6</v>
      </c>
      <c r="B313" s="374">
        <v>27</v>
      </c>
      <c r="C313" s="374">
        <v>2022</v>
      </c>
      <c r="D313" s="374">
        <v>99</v>
      </c>
      <c r="E313" s="374">
        <v>99</v>
      </c>
      <c r="F313" s="374">
        <v>99</v>
      </c>
      <c r="G313" s="374">
        <v>99</v>
      </c>
      <c r="H313" s="374">
        <v>1</v>
      </c>
      <c r="I313" s="374">
        <v>99</v>
      </c>
      <c r="J313" s="374">
        <v>999</v>
      </c>
      <c r="K313" s="374">
        <v>99</v>
      </c>
      <c r="L313" s="374">
        <v>99</v>
      </c>
      <c r="M313" s="374">
        <v>99</v>
      </c>
      <c r="N313" s="374">
        <v>99</v>
      </c>
      <c r="O313" s="374">
        <v>99</v>
      </c>
      <c r="P313" s="374">
        <v>9999</v>
      </c>
      <c r="Q313" s="374">
        <v>345</v>
      </c>
      <c r="R313" s="374">
        <v>11441</v>
      </c>
      <c r="S313" s="374">
        <v>5.2186871776942576</v>
      </c>
      <c r="T313" s="374">
        <v>4.5729394283716438</v>
      </c>
      <c r="U313" s="374">
        <v>7.9405856131456947</v>
      </c>
      <c r="V313" s="374">
        <v>0</v>
      </c>
      <c r="W313" s="374">
        <v>0</v>
      </c>
      <c r="X313" s="374">
        <v>1.7655799318241412</v>
      </c>
      <c r="Y313" s="374">
        <v>1.7480989424001399E-2</v>
      </c>
      <c r="Z313" s="374">
        <v>2.9747105426202571</v>
      </c>
      <c r="AA313" s="374">
        <v>1.3477846416923844</v>
      </c>
      <c r="AB313" s="374">
        <v>1.640310909551935</v>
      </c>
      <c r="AC313" s="374">
        <v>31.509918125266637</v>
      </c>
      <c r="AD313" s="374">
        <v>13.428455573783911</v>
      </c>
      <c r="AE313" s="374">
        <v>41.747735250157398</v>
      </c>
      <c r="AF313" s="374">
        <v>66.548394602140519</v>
      </c>
      <c r="AG313" s="374">
        <v>65.339060554983519</v>
      </c>
      <c r="AH313" s="374">
        <v>0.21851236780001748</v>
      </c>
      <c r="AI313" s="374">
        <v>0</v>
      </c>
    </row>
    <row r="314" spans="1:37" ht="15.6">
      <c r="A314" s="374">
        <v>6</v>
      </c>
      <c r="B314" s="374">
        <v>28</v>
      </c>
      <c r="C314" s="374">
        <v>2023</v>
      </c>
      <c r="D314" s="374">
        <v>99</v>
      </c>
      <c r="E314" s="374">
        <v>99</v>
      </c>
      <c r="F314" s="374">
        <v>99</v>
      </c>
      <c r="G314" s="374">
        <v>99</v>
      </c>
      <c r="H314" s="374">
        <v>1</v>
      </c>
      <c r="I314" s="374">
        <v>99</v>
      </c>
      <c r="J314" s="374">
        <v>999</v>
      </c>
      <c r="K314" s="374">
        <v>99</v>
      </c>
      <c r="L314" s="374">
        <v>99</v>
      </c>
      <c r="M314" s="374">
        <v>99</v>
      </c>
      <c r="N314" s="374">
        <v>99</v>
      </c>
      <c r="O314" s="374">
        <v>99</v>
      </c>
      <c r="P314" s="374">
        <v>9999</v>
      </c>
      <c r="Q314" s="374">
        <v>372</v>
      </c>
      <c r="R314" s="374">
        <v>11700</v>
      </c>
      <c r="S314" s="374">
        <v>5.390940170940171</v>
      </c>
      <c r="T314" s="374">
        <v>4.5678632478632499</v>
      </c>
      <c r="U314" s="374">
        <v>7.8868376068376316</v>
      </c>
      <c r="V314" s="374">
        <v>0</v>
      </c>
      <c r="W314" s="374">
        <v>9.4017094017094016E-2</v>
      </c>
      <c r="X314" s="374">
        <v>1.4786324786324785</v>
      </c>
      <c r="Y314" s="374">
        <v>2.564102564102564E-2</v>
      </c>
      <c r="Z314" s="374">
        <v>2.8524290591933767</v>
      </c>
      <c r="AA314" s="374">
        <v>1.3207042817524619</v>
      </c>
      <c r="AB314" s="374">
        <v>1.6260464502042755</v>
      </c>
      <c r="AC314" s="374">
        <v>32.003518453815126</v>
      </c>
      <c r="AD314" s="374">
        <v>20.440057311849216</v>
      </c>
      <c r="AE314" s="374">
        <v>44.426358269824561</v>
      </c>
      <c r="AF314" s="374">
        <v>66.746534314564457</v>
      </c>
      <c r="AG314" s="374">
        <v>65.759570933693908</v>
      </c>
      <c r="AH314" s="374">
        <v>0.34188034188034189</v>
      </c>
      <c r="AI314" s="374">
        <v>1822</v>
      </c>
      <c r="AJ314">
        <v>83.908287596048069</v>
      </c>
      <c r="AK314">
        <v>14.264260976191222</v>
      </c>
    </row>
    <row r="315" spans="1:37" ht="15.6">
      <c r="A315" s="374">
        <v>6</v>
      </c>
      <c r="B315" s="374">
        <v>29</v>
      </c>
      <c r="C315" s="374">
        <v>2024</v>
      </c>
      <c r="D315" s="374">
        <v>99</v>
      </c>
      <c r="E315" s="374">
        <v>99</v>
      </c>
      <c r="F315" s="374">
        <v>99</v>
      </c>
      <c r="G315" s="374">
        <v>99</v>
      </c>
      <c r="H315" s="374">
        <v>1</v>
      </c>
      <c r="I315" s="374">
        <v>99</v>
      </c>
      <c r="J315" s="374">
        <v>999</v>
      </c>
      <c r="K315" s="374">
        <v>99</v>
      </c>
      <c r="L315" s="374">
        <v>99</v>
      </c>
      <c r="M315" s="374">
        <v>99</v>
      </c>
      <c r="N315" s="374">
        <v>99</v>
      </c>
      <c r="O315" s="374">
        <v>99</v>
      </c>
      <c r="P315" s="374">
        <v>9999</v>
      </c>
      <c r="Q315" s="374">
        <v>392</v>
      </c>
      <c r="R315" s="374">
        <v>11214</v>
      </c>
      <c r="S315" s="374">
        <v>5.6200285357588724</v>
      </c>
      <c r="T315" s="374">
        <v>4.6444622792937391</v>
      </c>
      <c r="U315" s="374">
        <v>8.1375958623149689</v>
      </c>
      <c r="V315" s="374">
        <v>8.9174246477617281E-3</v>
      </c>
      <c r="W315" s="374">
        <v>4.4587123238808639E-2</v>
      </c>
      <c r="X315" s="374">
        <v>2.1312644908150524</v>
      </c>
      <c r="Y315" s="374">
        <v>9.8091671125379004E-2</v>
      </c>
      <c r="Z315" s="374">
        <v>3.1165183752049099</v>
      </c>
      <c r="AA315" s="374">
        <v>1.4425550274465786</v>
      </c>
      <c r="AB315" s="374">
        <v>1.3840498543209905</v>
      </c>
      <c r="AC315" s="374">
        <v>41.597853468029179</v>
      </c>
      <c r="AD315" s="374">
        <v>23.441473888188796</v>
      </c>
      <c r="AE315" s="374">
        <v>57.169858816936951</v>
      </c>
      <c r="AF315" s="374">
        <v>67.709213863060015</v>
      </c>
      <c r="AG315" s="374">
        <v>66.734433446562349</v>
      </c>
      <c r="AH315" s="374">
        <v>1.4981273408239701</v>
      </c>
      <c r="AI315" s="374">
        <v>10574</v>
      </c>
      <c r="AJ315">
        <v>80.868971061093362</v>
      </c>
      <c r="AK315">
        <v>15.014122647138874</v>
      </c>
    </row>
    <row r="316" spans="1:37" ht="15.6">
      <c r="A316" s="374">
        <v>6</v>
      </c>
      <c r="B316" s="374">
        <v>30</v>
      </c>
      <c r="C316" s="374">
        <v>1996</v>
      </c>
      <c r="D316" s="374">
        <v>99</v>
      </c>
      <c r="E316" s="374">
        <v>99</v>
      </c>
      <c r="F316" s="374">
        <v>99</v>
      </c>
      <c r="G316" s="374">
        <v>99</v>
      </c>
      <c r="H316" s="374">
        <v>2</v>
      </c>
      <c r="I316" s="374">
        <v>99</v>
      </c>
      <c r="J316" s="374">
        <v>999</v>
      </c>
      <c r="K316" s="374">
        <v>99</v>
      </c>
      <c r="L316" s="374">
        <v>99</v>
      </c>
      <c r="M316" s="374">
        <v>99</v>
      </c>
      <c r="N316" s="374">
        <v>99</v>
      </c>
      <c r="O316" s="374">
        <v>99</v>
      </c>
      <c r="P316" s="374">
        <v>9999</v>
      </c>
      <c r="Q316" s="374">
        <v>202</v>
      </c>
      <c r="R316" s="374">
        <v>3456</v>
      </c>
      <c r="S316" s="374">
        <v>4.3359375</v>
      </c>
      <c r="T316" s="374">
        <v>2.9493634259259256</v>
      </c>
      <c r="U316" s="374">
        <v>4.4019965277777811</v>
      </c>
      <c r="V316" s="374">
        <v>0</v>
      </c>
      <c r="W316" s="374">
        <v>0</v>
      </c>
      <c r="X316" s="374">
        <v>0.1736111111111111</v>
      </c>
      <c r="Y316" s="374">
        <v>0</v>
      </c>
      <c r="Z316" s="374">
        <v>2.4324325831167313</v>
      </c>
      <c r="AA316" s="374">
        <v>7.7218810343511981</v>
      </c>
      <c r="AB316" s="374">
        <v>1.5733662528498502</v>
      </c>
      <c r="AC316" s="374">
        <v>4.6592745690110848E-2</v>
      </c>
      <c r="AD316" s="374">
        <v>9.5890902818449248</v>
      </c>
      <c r="AE316" s="374">
        <v>-7.8259257900000883</v>
      </c>
      <c r="AF316" s="374">
        <v>36.226415094339607</v>
      </c>
      <c r="AG316" s="374">
        <v>38.536732408922553</v>
      </c>
      <c r="AH316" s="374">
        <v>0</v>
      </c>
      <c r="AI316" s="374"/>
    </row>
    <row r="317" spans="1:37" ht="15.6">
      <c r="A317" s="374">
        <v>6</v>
      </c>
      <c r="B317" s="374">
        <v>31</v>
      </c>
      <c r="C317" s="374">
        <v>1997</v>
      </c>
      <c r="D317" s="374">
        <v>99</v>
      </c>
      <c r="E317" s="374">
        <v>99</v>
      </c>
      <c r="F317" s="374">
        <v>99</v>
      </c>
      <c r="G317" s="374">
        <v>99</v>
      </c>
      <c r="H317" s="374">
        <v>2</v>
      </c>
      <c r="I317" s="374">
        <v>99</v>
      </c>
      <c r="J317" s="374">
        <v>999</v>
      </c>
      <c r="K317" s="374">
        <v>99</v>
      </c>
      <c r="L317" s="374">
        <v>99</v>
      </c>
      <c r="M317" s="374">
        <v>99</v>
      </c>
      <c r="N317" s="374">
        <v>99</v>
      </c>
      <c r="O317" s="374">
        <v>99</v>
      </c>
      <c r="P317" s="374">
        <v>9999</v>
      </c>
      <c r="Q317" s="374">
        <v>193</v>
      </c>
      <c r="R317" s="374">
        <v>3392</v>
      </c>
      <c r="S317" s="374">
        <v>3.9699292452830193</v>
      </c>
      <c r="T317" s="374">
        <v>3.0218160377358494</v>
      </c>
      <c r="U317" s="374">
        <v>4.481721698113204</v>
      </c>
      <c r="V317" s="374">
        <v>0</v>
      </c>
      <c r="W317" s="374">
        <v>0</v>
      </c>
      <c r="X317" s="374">
        <v>8.8443396226415061E-2</v>
      </c>
      <c r="Y317" s="374">
        <v>0</v>
      </c>
      <c r="Z317" s="374">
        <v>2.4003381950987581</v>
      </c>
      <c r="AA317" s="374">
        <v>6.7225361267996044</v>
      </c>
      <c r="AB317" s="374">
        <v>1.4901786976948581</v>
      </c>
      <c r="AC317" s="374">
        <v>-17.715989694228774</v>
      </c>
      <c r="AD317" s="374">
        <v>2.3650674190135899</v>
      </c>
      <c r="AE317" s="374">
        <v>-5.5613817321086598</v>
      </c>
      <c r="AF317" s="374">
        <v>37.026525488483792</v>
      </c>
      <c r="AG317" s="374">
        <v>38.451323740315722</v>
      </c>
      <c r="AH317" s="374">
        <v>0</v>
      </c>
      <c r="AI317" s="374"/>
    </row>
    <row r="318" spans="1:37" ht="15.6">
      <c r="A318" s="374">
        <v>6</v>
      </c>
      <c r="B318" s="374">
        <v>32</v>
      </c>
      <c r="C318" s="374">
        <v>1998</v>
      </c>
      <c r="D318" s="374">
        <v>99</v>
      </c>
      <c r="E318" s="374">
        <v>99</v>
      </c>
      <c r="F318" s="374">
        <v>99</v>
      </c>
      <c r="G318" s="374">
        <v>99</v>
      </c>
      <c r="H318" s="374">
        <v>2</v>
      </c>
      <c r="I318" s="374">
        <v>99</v>
      </c>
      <c r="J318" s="374">
        <v>999</v>
      </c>
      <c r="K318" s="374">
        <v>99</v>
      </c>
      <c r="L318" s="374">
        <v>99</v>
      </c>
      <c r="M318" s="374">
        <v>99</v>
      </c>
      <c r="N318" s="374">
        <v>99</v>
      </c>
      <c r="O318" s="374">
        <v>99</v>
      </c>
      <c r="P318" s="374">
        <v>9999</v>
      </c>
      <c r="Q318" s="374">
        <v>178</v>
      </c>
      <c r="R318" s="374">
        <v>3569.25</v>
      </c>
      <c r="S318" s="374">
        <v>3.6108426139945378</v>
      </c>
      <c r="T318" s="374">
        <v>3.2200042025635636</v>
      </c>
      <c r="U318" s="374">
        <v>4.1879106254815373</v>
      </c>
      <c r="V318" s="374">
        <v>0</v>
      </c>
      <c r="W318" s="374">
        <v>0</v>
      </c>
      <c r="X318" s="374">
        <v>2.8017090425159357E-2</v>
      </c>
      <c r="Y318" s="374">
        <v>0</v>
      </c>
      <c r="Z318" s="374">
        <v>2.1398960028517453</v>
      </c>
      <c r="AA318" s="374">
        <v>3.8804613333578128</v>
      </c>
      <c r="AB318" s="374">
        <v>1.7255665394482325</v>
      </c>
      <c r="AC318" s="374">
        <v>-65.891062040639298</v>
      </c>
      <c r="AD318" s="374">
        <v>9.6915724665208671</v>
      </c>
      <c r="AE318" s="374">
        <v>25.719264001378537</v>
      </c>
      <c r="AF318" s="374">
        <v>37.113000077984864</v>
      </c>
      <c r="AG318" s="374">
        <v>35.515348793005067</v>
      </c>
      <c r="AH318" s="374">
        <v>2.8017090425159357E-2</v>
      </c>
    </row>
    <row r="319" spans="1:37" ht="15.6">
      <c r="A319" s="374">
        <v>6</v>
      </c>
      <c r="B319" s="374">
        <v>33</v>
      </c>
      <c r="C319" s="374">
        <v>1999</v>
      </c>
      <c r="D319" s="374">
        <v>99</v>
      </c>
      <c r="E319" s="374">
        <v>99</v>
      </c>
      <c r="F319" s="374">
        <v>99</v>
      </c>
      <c r="G319" s="374">
        <v>99</v>
      </c>
      <c r="H319" s="374">
        <v>2</v>
      </c>
      <c r="I319" s="374">
        <v>99</v>
      </c>
      <c r="J319" s="374">
        <v>999</v>
      </c>
      <c r="K319" s="374">
        <v>99</v>
      </c>
      <c r="L319" s="374">
        <v>99</v>
      </c>
      <c r="M319" s="374">
        <v>99</v>
      </c>
      <c r="N319" s="374">
        <v>99</v>
      </c>
      <c r="O319" s="374">
        <v>99</v>
      </c>
      <c r="P319" s="374">
        <v>9999</v>
      </c>
      <c r="Q319" s="374">
        <v>152</v>
      </c>
      <c r="R319" s="374">
        <v>2511</v>
      </c>
      <c r="S319" s="374">
        <v>3.2680207088809241</v>
      </c>
      <c r="T319" s="374">
        <v>3.0800477897252088</v>
      </c>
      <c r="U319" s="374">
        <v>4.4209080047789726</v>
      </c>
      <c r="V319" s="374">
        <v>0</v>
      </c>
      <c r="W319" s="374">
        <v>0</v>
      </c>
      <c r="X319" s="374">
        <v>7.9649542015133426E-2</v>
      </c>
      <c r="Y319" s="374">
        <v>0</v>
      </c>
      <c r="Z319" s="374">
        <v>2.4078899522615202</v>
      </c>
      <c r="AA319" s="374">
        <v>1.1651076907619036</v>
      </c>
      <c r="AB319" s="374">
        <v>1.5843357066380372</v>
      </c>
      <c r="AC319" s="374">
        <v>11.71453405775566</v>
      </c>
      <c r="AD319" s="374">
        <v>-3.999304196671575</v>
      </c>
      <c r="AE319" s="374">
        <v>35.967388960222749</v>
      </c>
      <c r="AF319" s="374">
        <v>35.856061687848054</v>
      </c>
      <c r="AG319" s="374">
        <v>33.673989407203827</v>
      </c>
      <c r="AH319" s="374">
        <v>7.9649542015133426E-2</v>
      </c>
    </row>
    <row r="320" spans="1:37" ht="15.6">
      <c r="A320" s="374">
        <v>6</v>
      </c>
      <c r="B320" s="374">
        <v>34</v>
      </c>
      <c r="C320" s="374">
        <v>2000</v>
      </c>
      <c r="D320" s="374">
        <v>99</v>
      </c>
      <c r="E320" s="374">
        <v>99</v>
      </c>
      <c r="F320" s="374">
        <v>99</v>
      </c>
      <c r="G320" s="374">
        <v>99</v>
      </c>
      <c r="H320" s="374">
        <v>2</v>
      </c>
      <c r="I320" s="374">
        <v>99</v>
      </c>
      <c r="J320" s="374">
        <v>999</v>
      </c>
      <c r="K320" s="374">
        <v>99</v>
      </c>
      <c r="L320" s="374">
        <v>99</v>
      </c>
      <c r="M320" s="374">
        <v>99</v>
      </c>
      <c r="N320" s="374">
        <v>99</v>
      </c>
      <c r="O320" s="374">
        <v>99</v>
      </c>
      <c r="P320" s="374">
        <v>9999</v>
      </c>
      <c r="Q320" s="374">
        <v>133</v>
      </c>
      <c r="R320" s="374">
        <v>2080</v>
      </c>
      <c r="S320" s="374">
        <v>3.3312499999999998</v>
      </c>
      <c r="T320" s="374">
        <v>2.7019230769230758</v>
      </c>
      <c r="U320" s="374">
        <v>4.4414423076923057</v>
      </c>
      <c r="V320" s="374">
        <v>0</v>
      </c>
      <c r="W320" s="374">
        <v>0</v>
      </c>
      <c r="X320" s="374">
        <v>0.24038461538461528</v>
      </c>
      <c r="Y320" s="374">
        <v>9.6153846153846118E-2</v>
      </c>
      <c r="Z320" s="374">
        <v>2.4764494272854369</v>
      </c>
      <c r="AA320" s="374">
        <v>1.3834128558776992</v>
      </c>
      <c r="AB320" s="374">
        <v>1.3855699167067821</v>
      </c>
      <c r="AC320" s="374">
        <v>20.560627842759597</v>
      </c>
      <c r="AD320" s="374">
        <v>12.782437695955197</v>
      </c>
      <c r="AE320" s="374">
        <v>44.704937743957998</v>
      </c>
      <c r="AF320" s="374">
        <v>23.268822015885444</v>
      </c>
      <c r="AG320" s="374">
        <v>21.573893305185312</v>
      </c>
      <c r="AH320" s="374">
        <v>0.19230769230769224</v>
      </c>
    </row>
    <row r="321" spans="1:37" ht="15.6">
      <c r="A321" s="374">
        <v>6</v>
      </c>
      <c r="B321" s="374">
        <v>35</v>
      </c>
      <c r="C321" s="374">
        <v>2001</v>
      </c>
      <c r="D321" s="374">
        <v>99</v>
      </c>
      <c r="E321" s="374">
        <v>99</v>
      </c>
      <c r="F321" s="374">
        <v>99</v>
      </c>
      <c r="G321" s="374">
        <v>99</v>
      </c>
      <c r="H321" s="374">
        <v>2</v>
      </c>
      <c r="I321" s="374">
        <v>99</v>
      </c>
      <c r="J321" s="374">
        <v>999</v>
      </c>
      <c r="K321" s="374">
        <v>99</v>
      </c>
      <c r="L321" s="374">
        <v>99</v>
      </c>
      <c r="M321" s="374">
        <v>99</v>
      </c>
      <c r="N321" s="374">
        <v>99</v>
      </c>
      <c r="O321" s="374">
        <v>99</v>
      </c>
      <c r="P321" s="374">
        <v>9999</v>
      </c>
      <c r="Q321" s="374">
        <v>132</v>
      </c>
      <c r="R321" s="374">
        <v>2651</v>
      </c>
      <c r="S321" s="374">
        <v>3.7087891361750271</v>
      </c>
      <c r="T321" s="374">
        <v>3.0550735571482455</v>
      </c>
      <c r="U321" s="374">
        <v>4.7232742361373088</v>
      </c>
      <c r="V321" s="374">
        <v>0</v>
      </c>
      <c r="W321" s="374">
        <v>0</v>
      </c>
      <c r="X321" s="374">
        <v>3.7721614485099961E-2</v>
      </c>
      <c r="Y321" s="374">
        <v>0</v>
      </c>
      <c r="Z321" s="374">
        <v>2.4004820007966567</v>
      </c>
      <c r="AA321" s="374">
        <v>1.2946200975401152</v>
      </c>
      <c r="AB321" s="374">
        <v>1.5895214281895804</v>
      </c>
      <c r="AC321" s="374">
        <v>15.78394833137175</v>
      </c>
      <c r="AD321" s="374">
        <v>6.1758722087398041</v>
      </c>
      <c r="AE321" s="374">
        <v>48.274483018730841</v>
      </c>
      <c r="AF321" s="374">
        <v>29.934507678410121</v>
      </c>
      <c r="AG321" s="374">
        <v>28.088995369871871</v>
      </c>
      <c r="AH321" s="374">
        <v>0.22632968691059968</v>
      </c>
    </row>
    <row r="322" spans="1:37" ht="15.6">
      <c r="A322" s="374">
        <v>6</v>
      </c>
      <c r="B322" s="374">
        <v>36</v>
      </c>
      <c r="C322" s="374">
        <v>2002</v>
      </c>
      <c r="D322" s="374">
        <v>99</v>
      </c>
      <c r="E322" s="374">
        <v>99</v>
      </c>
      <c r="F322" s="374">
        <v>99</v>
      </c>
      <c r="G322" s="374">
        <v>99</v>
      </c>
      <c r="H322" s="374">
        <v>2</v>
      </c>
      <c r="I322" s="374">
        <v>99</v>
      </c>
      <c r="J322" s="374">
        <v>999</v>
      </c>
      <c r="K322" s="374">
        <v>99</v>
      </c>
      <c r="L322" s="374">
        <v>99</v>
      </c>
      <c r="M322" s="374">
        <v>99</v>
      </c>
      <c r="N322" s="374">
        <v>99</v>
      </c>
      <c r="O322" s="374">
        <v>99</v>
      </c>
      <c r="P322" s="374">
        <v>9999</v>
      </c>
      <c r="Q322" s="374">
        <v>134</v>
      </c>
      <c r="R322" s="374">
        <v>2582</v>
      </c>
      <c r="S322" s="374">
        <v>3.7319907048799377</v>
      </c>
      <c r="T322" s="374">
        <v>3.1208365608055786</v>
      </c>
      <c r="U322" s="374">
        <v>4.960457010069705</v>
      </c>
      <c r="V322" s="374">
        <v>0</v>
      </c>
      <c r="W322" s="374">
        <v>0</v>
      </c>
      <c r="X322" s="374">
        <v>0.11618900077459331</v>
      </c>
      <c r="Y322" s="374">
        <v>0</v>
      </c>
      <c r="Z322" s="374">
        <v>2.5901718449138631</v>
      </c>
      <c r="AA322" s="374">
        <v>1.3190696859811484</v>
      </c>
      <c r="AB322" s="374">
        <v>1.5060295794320202</v>
      </c>
      <c r="AC322" s="374">
        <v>2.4251121357847074</v>
      </c>
      <c r="AD322" s="374">
        <v>-4.2976568190262654</v>
      </c>
      <c r="AE322" s="374">
        <v>48.478787678971202</v>
      </c>
      <c r="AF322" s="374">
        <v>29.5626288069613</v>
      </c>
      <c r="AG322" s="374">
        <v>27.006585120537402</v>
      </c>
      <c r="AH322" s="374">
        <v>7.7459333849728876E-2</v>
      </c>
    </row>
    <row r="323" spans="1:37" ht="15.6">
      <c r="A323" s="374">
        <v>6</v>
      </c>
      <c r="B323" s="374">
        <v>37</v>
      </c>
      <c r="C323" s="374">
        <v>2003</v>
      </c>
      <c r="D323" s="374">
        <v>99</v>
      </c>
      <c r="E323" s="374">
        <v>99</v>
      </c>
      <c r="F323" s="374">
        <v>99</v>
      </c>
      <c r="G323" s="374">
        <v>99</v>
      </c>
      <c r="H323" s="374">
        <v>2</v>
      </c>
      <c r="I323" s="374">
        <v>99</v>
      </c>
      <c r="J323" s="374">
        <v>999</v>
      </c>
      <c r="K323" s="374">
        <v>99</v>
      </c>
      <c r="L323" s="374">
        <v>99</v>
      </c>
      <c r="M323" s="374">
        <v>99</v>
      </c>
      <c r="N323" s="374">
        <v>99</v>
      </c>
      <c r="O323" s="374">
        <v>99</v>
      </c>
      <c r="P323" s="374">
        <v>9999</v>
      </c>
      <c r="Q323" s="374">
        <v>143</v>
      </c>
      <c r="R323" s="374">
        <v>2788</v>
      </c>
      <c r="S323" s="374">
        <v>3.733500717360116</v>
      </c>
      <c r="T323" s="374">
        <v>3.0347919655667148</v>
      </c>
      <c r="U323" s="374">
        <v>4.9740674318507905</v>
      </c>
      <c r="V323" s="374">
        <v>0</v>
      </c>
      <c r="W323" s="374">
        <v>0</v>
      </c>
      <c r="X323" s="374">
        <v>0.14347202295552372</v>
      </c>
      <c r="Y323" s="374">
        <v>0</v>
      </c>
      <c r="Z323" s="374">
        <v>2.6472458736737066</v>
      </c>
      <c r="AA323" s="374">
        <v>1.3689777513064041</v>
      </c>
      <c r="AB323" s="374">
        <v>1.5653650409359841</v>
      </c>
      <c r="AC323" s="374">
        <v>15.630127620736564</v>
      </c>
      <c r="AD323" s="374">
        <v>-0.87927543910284067</v>
      </c>
      <c r="AE323" s="374">
        <v>43.163968250456904</v>
      </c>
      <c r="AF323" s="374">
        <v>30.786219081272087</v>
      </c>
      <c r="AG323" s="374">
        <v>28.545874467892425</v>
      </c>
      <c r="AH323" s="374">
        <v>0.14347202295552372</v>
      </c>
    </row>
    <row r="324" spans="1:37" ht="15.6">
      <c r="A324" s="374">
        <v>6</v>
      </c>
      <c r="B324" s="374">
        <v>38</v>
      </c>
      <c r="C324" s="374">
        <v>2004</v>
      </c>
      <c r="D324" s="374">
        <v>99</v>
      </c>
      <c r="E324" s="374">
        <v>99</v>
      </c>
      <c r="F324" s="374">
        <v>99</v>
      </c>
      <c r="G324" s="374">
        <v>99</v>
      </c>
      <c r="H324" s="374">
        <v>2</v>
      </c>
      <c r="I324" s="374">
        <v>99</v>
      </c>
      <c r="J324" s="374">
        <v>999</v>
      </c>
      <c r="K324" s="374">
        <v>99</v>
      </c>
      <c r="L324" s="374">
        <v>99</v>
      </c>
      <c r="M324" s="374">
        <v>99</v>
      </c>
      <c r="N324" s="374">
        <v>99</v>
      </c>
      <c r="O324" s="374">
        <v>99</v>
      </c>
      <c r="P324" s="374">
        <v>9999</v>
      </c>
      <c r="Q324" s="374">
        <v>181</v>
      </c>
      <c r="R324" s="374">
        <v>2992</v>
      </c>
      <c r="S324" s="374">
        <v>4.0738636363636367</v>
      </c>
      <c r="T324" s="374">
        <v>2.8723262032085568</v>
      </c>
      <c r="U324" s="374">
        <v>5.6603609625668447</v>
      </c>
      <c r="V324" s="374">
        <v>0</v>
      </c>
      <c r="W324" s="374">
        <v>0</v>
      </c>
      <c r="X324" s="374">
        <v>0.36764705882352944</v>
      </c>
      <c r="Y324" s="374">
        <v>0</v>
      </c>
      <c r="Z324" s="374">
        <v>2.9692710314050728</v>
      </c>
      <c r="AA324" s="374">
        <v>1.5177950840722316</v>
      </c>
      <c r="AB324" s="374">
        <v>1.4916465942174988</v>
      </c>
      <c r="AC324" s="374">
        <v>12.644892795266816</v>
      </c>
      <c r="AD324" s="374">
        <v>-2.7818107083879786</v>
      </c>
      <c r="AE324" s="374">
        <v>40.688582780006527</v>
      </c>
      <c r="AF324" s="374">
        <v>30.428150106783288</v>
      </c>
      <c r="AG324" s="374">
        <v>30.310482081239304</v>
      </c>
      <c r="AH324" s="374">
        <v>0.23395721925133689</v>
      </c>
    </row>
    <row r="325" spans="1:37" ht="15.6">
      <c r="A325" s="374">
        <v>6</v>
      </c>
      <c r="B325" s="374">
        <v>39</v>
      </c>
      <c r="C325" s="374">
        <v>2005</v>
      </c>
      <c r="D325" s="374">
        <v>99</v>
      </c>
      <c r="E325" s="374">
        <v>99</v>
      </c>
      <c r="F325" s="374">
        <v>99</v>
      </c>
      <c r="G325" s="374">
        <v>99</v>
      </c>
      <c r="H325" s="374">
        <v>2</v>
      </c>
      <c r="I325" s="374">
        <v>99</v>
      </c>
      <c r="J325" s="374">
        <v>999</v>
      </c>
      <c r="K325" s="374">
        <v>99</v>
      </c>
      <c r="L325" s="374">
        <v>99</v>
      </c>
      <c r="M325" s="374">
        <v>99</v>
      </c>
      <c r="N325" s="374">
        <v>99</v>
      </c>
      <c r="O325" s="374">
        <v>99</v>
      </c>
      <c r="P325" s="374">
        <v>9999</v>
      </c>
      <c r="Q325" s="374">
        <v>180</v>
      </c>
      <c r="R325" s="374">
        <v>3547</v>
      </c>
      <c r="S325" s="374">
        <v>4.354383986467437</v>
      </c>
      <c r="T325" s="374">
        <v>3.0279109106286999</v>
      </c>
      <c r="U325" s="374">
        <v>5.5027628982238559</v>
      </c>
      <c r="V325" s="374">
        <v>0</v>
      </c>
      <c r="W325" s="374">
        <v>0</v>
      </c>
      <c r="X325" s="374">
        <v>0.33831406822667048</v>
      </c>
      <c r="Y325" s="374">
        <v>0</v>
      </c>
      <c r="Z325" s="374">
        <v>2.8384236286512459</v>
      </c>
      <c r="AA325" s="374">
        <v>1.6854022022392108</v>
      </c>
      <c r="AB325" s="374">
        <v>1.6208255631062027</v>
      </c>
      <c r="AC325" s="374">
        <v>11.016492126784774</v>
      </c>
      <c r="AD325" s="374">
        <v>-7.0814615994656078</v>
      </c>
      <c r="AE325" s="374">
        <v>48.773618119912719</v>
      </c>
      <c r="AF325" s="374">
        <v>36.971023556389405</v>
      </c>
      <c r="AG325" s="374">
        <v>35.939413245342877</v>
      </c>
      <c r="AH325" s="374">
        <v>0.50747110234000548</v>
      </c>
    </row>
    <row r="326" spans="1:37" ht="15.6">
      <c r="A326" s="374">
        <v>6</v>
      </c>
      <c r="B326" s="374">
        <v>40</v>
      </c>
      <c r="C326" s="374">
        <v>2006</v>
      </c>
      <c r="D326" s="374">
        <v>99</v>
      </c>
      <c r="E326" s="374">
        <v>99</v>
      </c>
      <c r="F326" s="374">
        <v>99</v>
      </c>
      <c r="G326" s="374">
        <v>99</v>
      </c>
      <c r="H326" s="374">
        <v>2</v>
      </c>
      <c r="I326" s="374">
        <v>99</v>
      </c>
      <c r="J326" s="374">
        <v>999</v>
      </c>
      <c r="K326" s="374">
        <v>99</v>
      </c>
      <c r="L326" s="374">
        <v>99</v>
      </c>
      <c r="M326" s="374">
        <v>99</v>
      </c>
      <c r="N326" s="374">
        <v>99</v>
      </c>
      <c r="O326" s="374">
        <v>99</v>
      </c>
      <c r="P326" s="374">
        <v>9999</v>
      </c>
      <c r="Q326" s="374">
        <v>176</v>
      </c>
      <c r="R326" s="374">
        <v>3518</v>
      </c>
      <c r="S326" s="374">
        <v>4.2816941444002268</v>
      </c>
      <c r="T326" s="374">
        <v>2.9565093803297322</v>
      </c>
      <c r="U326" s="374">
        <v>5.2639852188743594</v>
      </c>
      <c r="V326" s="374">
        <v>0</v>
      </c>
      <c r="W326" s="374">
        <v>0</v>
      </c>
      <c r="X326" s="374">
        <v>0.39795338260375202</v>
      </c>
      <c r="Y326" s="374">
        <v>0</v>
      </c>
      <c r="Z326" s="374">
        <v>2.8543169646398541</v>
      </c>
      <c r="AA326" s="374">
        <v>1.5839086646696965</v>
      </c>
      <c r="AB326" s="374">
        <v>1.5198465272889732</v>
      </c>
      <c r="AC326" s="374">
        <v>23.733659204059499</v>
      </c>
      <c r="AD326" s="374">
        <v>-1.4612585914279537</v>
      </c>
      <c r="AE326" s="374">
        <v>42.521578716895711</v>
      </c>
      <c r="AF326" s="374">
        <v>37.405635300372126</v>
      </c>
      <c r="AG326" s="374">
        <v>34.846135608401248</v>
      </c>
      <c r="AH326" s="374">
        <v>0.11370096645821488</v>
      </c>
    </row>
    <row r="327" spans="1:37" ht="15.6">
      <c r="A327" s="374">
        <v>6</v>
      </c>
      <c r="B327" s="374">
        <v>41</v>
      </c>
      <c r="C327" s="374">
        <v>2007</v>
      </c>
      <c r="D327" s="374">
        <v>99</v>
      </c>
      <c r="E327" s="374">
        <v>99</v>
      </c>
      <c r="F327" s="374">
        <v>99</v>
      </c>
      <c r="G327" s="374">
        <v>99</v>
      </c>
      <c r="H327" s="374">
        <v>2</v>
      </c>
      <c r="I327" s="374">
        <v>99</v>
      </c>
      <c r="J327" s="374">
        <v>999</v>
      </c>
      <c r="K327" s="374">
        <v>99</v>
      </c>
      <c r="L327" s="374">
        <v>99</v>
      </c>
      <c r="M327" s="374">
        <v>99</v>
      </c>
      <c r="N327" s="374">
        <v>99</v>
      </c>
      <c r="O327" s="374">
        <v>99</v>
      </c>
      <c r="P327" s="374">
        <v>9999</v>
      </c>
      <c r="Q327" s="374">
        <v>191</v>
      </c>
      <c r="R327" s="374">
        <v>3407</v>
      </c>
      <c r="S327" s="374">
        <v>4.4602289404167905</v>
      </c>
      <c r="T327" s="374">
        <v>2.986498385676549</v>
      </c>
      <c r="U327" s="374">
        <v>6.1356618726152083</v>
      </c>
      <c r="V327" s="374">
        <v>0</v>
      </c>
      <c r="W327" s="374">
        <v>0</v>
      </c>
      <c r="X327" s="374">
        <v>0.5576753742295274</v>
      </c>
      <c r="Y327" s="374">
        <v>2.9351335485764601E-2</v>
      </c>
      <c r="Z327" s="374">
        <v>2.9738384325212679</v>
      </c>
      <c r="AA327" s="374">
        <v>1.8016039083621871</v>
      </c>
      <c r="AB327" s="374">
        <v>1.5515199782642421</v>
      </c>
      <c r="AC327" s="374">
        <v>11.84522912496611</v>
      </c>
      <c r="AD327" s="374">
        <v>6.3012300868937743</v>
      </c>
      <c r="AE327" s="374">
        <v>45.101562748366611</v>
      </c>
      <c r="AF327" s="374">
        <v>37.222768491205073</v>
      </c>
      <c r="AG327" s="374">
        <v>37.495717557922823</v>
      </c>
      <c r="AH327" s="374">
        <v>0.26416201937188144</v>
      </c>
    </row>
    <row r="328" spans="1:37" ht="15.6">
      <c r="A328" s="374">
        <v>6</v>
      </c>
      <c r="B328" s="374">
        <v>42</v>
      </c>
      <c r="C328" s="374">
        <v>2008</v>
      </c>
      <c r="D328" s="374">
        <v>99</v>
      </c>
      <c r="E328" s="374">
        <v>99</v>
      </c>
      <c r="F328" s="374">
        <v>99</v>
      </c>
      <c r="G328" s="374">
        <v>99</v>
      </c>
      <c r="H328" s="374">
        <v>2</v>
      </c>
      <c r="I328" s="374">
        <v>99</v>
      </c>
      <c r="J328" s="374">
        <v>999</v>
      </c>
      <c r="K328" s="374">
        <v>99</v>
      </c>
      <c r="L328" s="374">
        <v>99</v>
      </c>
      <c r="M328" s="374">
        <v>99</v>
      </c>
      <c r="N328" s="374">
        <v>99</v>
      </c>
      <c r="O328" s="374">
        <v>99</v>
      </c>
      <c r="P328" s="374">
        <v>9999</v>
      </c>
      <c r="Q328" s="374">
        <v>188</v>
      </c>
      <c r="R328" s="374">
        <v>3962</v>
      </c>
      <c r="S328" s="374">
        <v>4.8740535083291263</v>
      </c>
      <c r="T328" s="374">
        <v>3.5307925290257449</v>
      </c>
      <c r="U328" s="374">
        <v>5.717491166077739</v>
      </c>
      <c r="V328" s="374">
        <v>0</v>
      </c>
      <c r="W328" s="374">
        <v>2.5239777889954563E-2</v>
      </c>
      <c r="X328" s="374">
        <v>0.68147400302877348</v>
      </c>
      <c r="Y328" s="374">
        <v>0</v>
      </c>
      <c r="Z328" s="374">
        <v>2.9668153637991947</v>
      </c>
      <c r="AA328" s="374">
        <v>1.6736633746167813</v>
      </c>
      <c r="AB328" s="374">
        <v>1.5328098825876015</v>
      </c>
      <c r="AC328" s="374">
        <v>26.176985291935161</v>
      </c>
      <c r="AD328" s="374">
        <v>12.168294046305819</v>
      </c>
      <c r="AE328" s="374">
        <v>43.140522253034085</v>
      </c>
      <c r="AF328" s="374">
        <v>35.511338173344086</v>
      </c>
      <c r="AG328" s="374">
        <v>34.690570955584526</v>
      </c>
      <c r="AH328" s="374">
        <v>7.5719333669863706E-2</v>
      </c>
    </row>
    <row r="329" spans="1:37" ht="15.6">
      <c r="A329" s="374">
        <v>6</v>
      </c>
      <c r="B329" s="374">
        <v>43</v>
      </c>
      <c r="C329" s="374">
        <v>2009</v>
      </c>
      <c r="D329" s="374">
        <v>99</v>
      </c>
      <c r="E329" s="374">
        <v>99</v>
      </c>
      <c r="F329" s="374">
        <v>99</v>
      </c>
      <c r="G329" s="374">
        <v>99</v>
      </c>
      <c r="H329" s="374">
        <v>2</v>
      </c>
      <c r="I329" s="374">
        <v>99</v>
      </c>
      <c r="J329" s="374">
        <v>999</v>
      </c>
      <c r="K329" s="374">
        <v>99</v>
      </c>
      <c r="L329" s="374">
        <v>99</v>
      </c>
      <c r="M329" s="374">
        <v>99</v>
      </c>
      <c r="N329" s="374">
        <v>99</v>
      </c>
      <c r="O329" s="374">
        <v>99</v>
      </c>
      <c r="P329" s="374">
        <v>9999</v>
      </c>
      <c r="Q329" s="374">
        <v>181</v>
      </c>
      <c r="R329" s="374">
        <v>4299</v>
      </c>
      <c r="S329" s="374">
        <v>5.1058385671086315</v>
      </c>
      <c r="T329" s="374">
        <v>3.5336124680158196</v>
      </c>
      <c r="U329" s="374">
        <v>5.9879739474296336</v>
      </c>
      <c r="V329" s="374">
        <v>0</v>
      </c>
      <c r="W329" s="374">
        <v>0</v>
      </c>
      <c r="X329" s="374">
        <v>0.46522447080716439</v>
      </c>
      <c r="Y329" s="374">
        <v>2.3261223540358235E-2</v>
      </c>
      <c r="Z329" s="374">
        <v>2.7359090769078658</v>
      </c>
      <c r="AA329" s="374">
        <v>1.8283418772200799</v>
      </c>
      <c r="AB329" s="374">
        <v>1.5187356703435824</v>
      </c>
      <c r="AC329" s="374">
        <v>21.444358065265845</v>
      </c>
      <c r="AD329" s="374">
        <v>10.394676238508641</v>
      </c>
      <c r="AE329" s="374">
        <v>45.681976374662312</v>
      </c>
      <c r="AF329" s="374">
        <v>35.735660847880297</v>
      </c>
      <c r="AG329" s="374">
        <v>34.674994746682238</v>
      </c>
      <c r="AH329" s="374">
        <v>9.3044894161432939E-2</v>
      </c>
    </row>
    <row r="330" spans="1:37" ht="15.6">
      <c r="A330" s="374">
        <v>6</v>
      </c>
      <c r="B330" s="374">
        <v>44</v>
      </c>
      <c r="C330" s="374">
        <v>2010</v>
      </c>
      <c r="D330" s="374">
        <v>99</v>
      </c>
      <c r="E330" s="374">
        <v>99</v>
      </c>
      <c r="F330" s="374">
        <v>99</v>
      </c>
      <c r="G330" s="374">
        <v>99</v>
      </c>
      <c r="H330" s="374">
        <v>2</v>
      </c>
      <c r="I330" s="374">
        <v>99</v>
      </c>
      <c r="J330" s="374">
        <v>999</v>
      </c>
      <c r="K330" s="374">
        <v>99</v>
      </c>
      <c r="L330" s="374">
        <v>99</v>
      </c>
      <c r="M330" s="374">
        <v>99</v>
      </c>
      <c r="N330" s="374">
        <v>99</v>
      </c>
      <c r="O330" s="374">
        <v>99</v>
      </c>
      <c r="P330" s="374">
        <v>9999</v>
      </c>
      <c r="Q330" s="374">
        <v>218</v>
      </c>
      <c r="R330" s="374">
        <v>5281</v>
      </c>
      <c r="S330" s="374">
        <v>4.9407309221738309</v>
      </c>
      <c r="T330" s="374">
        <v>3.4270024616549901</v>
      </c>
      <c r="U330" s="374">
        <v>6.0147509941298969</v>
      </c>
      <c r="V330" s="374">
        <v>0</v>
      </c>
      <c r="W330" s="374">
        <v>0</v>
      </c>
      <c r="X330" s="374">
        <v>0.6816890740390078</v>
      </c>
      <c r="Y330" s="374">
        <v>1.8935807612194655E-2</v>
      </c>
      <c r="Z330" s="374">
        <v>2.8489300388941579</v>
      </c>
      <c r="AA330" s="374">
        <v>1.7440052748001249</v>
      </c>
      <c r="AB330" s="374">
        <v>1.6637479021163721</v>
      </c>
      <c r="AC330" s="374">
        <v>29.589711787735819</v>
      </c>
      <c r="AD330" s="374">
        <v>5.6066997202409086</v>
      </c>
      <c r="AE330" s="374">
        <v>41.986151447580568</v>
      </c>
      <c r="AF330" s="374">
        <v>47.478198327789265</v>
      </c>
      <c r="AG330" s="374">
        <v>45.836147234872755</v>
      </c>
      <c r="AH330" s="374">
        <v>0.32190872940730914</v>
      </c>
    </row>
    <row r="331" spans="1:37" ht="15.6">
      <c r="A331" s="374">
        <v>6</v>
      </c>
      <c r="B331" s="374">
        <v>45</v>
      </c>
      <c r="C331" s="374">
        <v>2011</v>
      </c>
      <c r="D331" s="374">
        <v>99</v>
      </c>
      <c r="E331" s="374">
        <v>99</v>
      </c>
      <c r="F331" s="374">
        <v>99</v>
      </c>
      <c r="G331" s="374">
        <v>99</v>
      </c>
      <c r="H331" s="374">
        <v>2</v>
      </c>
      <c r="I331" s="374">
        <v>99</v>
      </c>
      <c r="J331" s="374">
        <v>999</v>
      </c>
      <c r="K331" s="374">
        <v>99</v>
      </c>
      <c r="L331" s="374">
        <v>99</v>
      </c>
      <c r="M331" s="374">
        <v>99</v>
      </c>
      <c r="N331" s="374">
        <v>99</v>
      </c>
      <c r="O331" s="374">
        <v>99</v>
      </c>
      <c r="P331" s="374">
        <v>9999</v>
      </c>
      <c r="Q331" s="374">
        <v>204</v>
      </c>
      <c r="R331" s="374">
        <v>3553</v>
      </c>
      <c r="S331" s="374">
        <v>4.596678862932734</v>
      </c>
      <c r="T331" s="374">
        <v>3.4365325077399373</v>
      </c>
      <c r="U331" s="374">
        <v>6.3054320292710413</v>
      </c>
      <c r="V331" s="374">
        <v>2.8145229383619477E-2</v>
      </c>
      <c r="W331" s="374">
        <v>0</v>
      </c>
      <c r="X331" s="374">
        <v>0.73177596397410638</v>
      </c>
      <c r="Y331" s="374">
        <v>5.6290458767238954E-2</v>
      </c>
      <c r="Z331" s="374">
        <v>3.0736729766913844</v>
      </c>
      <c r="AA331" s="374">
        <v>1.8240227662147588</v>
      </c>
      <c r="AB331" s="374">
        <v>1.7034540563409837</v>
      </c>
      <c r="AC331" s="374">
        <v>18.633218868474096</v>
      </c>
      <c r="AD331" s="374">
        <v>11.860309481253909</v>
      </c>
      <c r="AE331" s="374">
        <v>43.747262013055149</v>
      </c>
      <c r="AF331" s="374">
        <v>37.103174603174601</v>
      </c>
      <c r="AG331" s="374">
        <v>36.100375648102528</v>
      </c>
      <c r="AH331" s="374">
        <v>0.75992119335772557</v>
      </c>
    </row>
    <row r="332" spans="1:37" ht="15.6">
      <c r="A332" s="374">
        <v>6</v>
      </c>
      <c r="B332" s="374">
        <v>46</v>
      </c>
      <c r="C332" s="374">
        <v>2012</v>
      </c>
      <c r="D332" s="374">
        <v>99</v>
      </c>
      <c r="E332" s="374">
        <v>99</v>
      </c>
      <c r="F332" s="374">
        <v>99</v>
      </c>
      <c r="G332" s="374">
        <v>99</v>
      </c>
      <c r="H332" s="374">
        <v>2</v>
      </c>
      <c r="I332" s="374">
        <v>99</v>
      </c>
      <c r="J332" s="374">
        <v>999</v>
      </c>
      <c r="K332" s="374">
        <v>99</v>
      </c>
      <c r="L332" s="374">
        <v>99</v>
      </c>
      <c r="M332" s="374">
        <v>99</v>
      </c>
      <c r="N332" s="374">
        <v>99</v>
      </c>
      <c r="O332" s="374">
        <v>99</v>
      </c>
      <c r="P332" s="374">
        <v>9999</v>
      </c>
      <c r="Q332" s="374">
        <v>202</v>
      </c>
      <c r="R332" s="374">
        <v>3574</v>
      </c>
      <c r="S332" s="374">
        <v>5.194459988808056</v>
      </c>
      <c r="T332" s="374">
        <v>3.6474538332400654</v>
      </c>
      <c r="U332" s="374">
        <v>6.7066871852266452</v>
      </c>
      <c r="V332" s="374">
        <v>0</v>
      </c>
      <c r="W332" s="374">
        <v>0</v>
      </c>
      <c r="X332" s="374">
        <v>0.61555679910464467</v>
      </c>
      <c r="Y332" s="374">
        <v>0</v>
      </c>
      <c r="Z332" s="374">
        <v>3.0553855035563222</v>
      </c>
      <c r="AA332" s="374">
        <v>1.7540304779784262</v>
      </c>
      <c r="AB332" s="374">
        <v>1.6616238433632853</v>
      </c>
      <c r="AC332" s="374">
        <v>26.079006713010905</v>
      </c>
      <c r="AD332" s="374">
        <v>22.676554766788243</v>
      </c>
      <c r="AE332" s="374">
        <v>43.93982995118845</v>
      </c>
      <c r="AF332" s="374">
        <v>40.197952986165774</v>
      </c>
      <c r="AG332" s="374">
        <v>38.847462241965871</v>
      </c>
      <c r="AH332" s="374">
        <v>0.95131505316172349</v>
      </c>
    </row>
    <row r="333" spans="1:37" ht="15.6">
      <c r="A333" s="374">
        <v>6</v>
      </c>
      <c r="B333" s="374">
        <v>47</v>
      </c>
      <c r="C333" s="374">
        <v>2013</v>
      </c>
      <c r="D333" s="374">
        <v>99</v>
      </c>
      <c r="E333" s="374">
        <v>99</v>
      </c>
      <c r="F333" s="374">
        <v>99</v>
      </c>
      <c r="G333" s="374">
        <v>99</v>
      </c>
      <c r="H333" s="374">
        <v>2</v>
      </c>
      <c r="I333" s="374">
        <v>99</v>
      </c>
      <c r="J333" s="374">
        <v>999</v>
      </c>
      <c r="K333" s="374">
        <v>99</v>
      </c>
      <c r="L333" s="374">
        <v>99</v>
      </c>
      <c r="M333" s="374">
        <v>99</v>
      </c>
      <c r="N333" s="374">
        <v>99</v>
      </c>
      <c r="O333" s="374">
        <v>99</v>
      </c>
      <c r="P333" s="374">
        <v>9999</v>
      </c>
      <c r="Q333" s="374">
        <v>193</v>
      </c>
      <c r="R333" s="374">
        <v>3854</v>
      </c>
      <c r="S333" s="374">
        <v>5.3386092371562004</v>
      </c>
      <c r="T333" s="374">
        <v>4.036325895173845</v>
      </c>
      <c r="U333" s="374">
        <v>6.904644525168651</v>
      </c>
      <c r="V333" s="374">
        <v>0</v>
      </c>
      <c r="W333" s="374">
        <v>0</v>
      </c>
      <c r="X333" s="374">
        <v>1.9979242345614945</v>
      </c>
      <c r="Y333" s="374">
        <v>5.1894135962636222E-2</v>
      </c>
      <c r="Z333" s="374">
        <v>3.5295485900255432</v>
      </c>
      <c r="AA333" s="374">
        <v>1.6776496323498229</v>
      </c>
      <c r="AB333" s="374">
        <v>1.6241970891488196</v>
      </c>
      <c r="AC333" s="374">
        <v>21.9178301935669</v>
      </c>
      <c r="AD333" s="374">
        <v>4.8056547958474756</v>
      </c>
      <c r="AE333" s="374">
        <v>36.943212154136042</v>
      </c>
      <c r="AF333" s="374">
        <v>42.548023846323694</v>
      </c>
      <c r="AG333" s="374">
        <v>41.372348336500643</v>
      </c>
      <c r="AH333" s="374">
        <v>0.77841203943954351</v>
      </c>
    </row>
    <row r="334" spans="1:37" ht="15.6">
      <c r="A334" s="374">
        <v>6</v>
      </c>
      <c r="B334" s="374">
        <v>48</v>
      </c>
      <c r="C334" s="374">
        <v>2014</v>
      </c>
      <c r="D334" s="374">
        <v>99</v>
      </c>
      <c r="E334" s="374">
        <v>99</v>
      </c>
      <c r="F334" s="374">
        <v>99</v>
      </c>
      <c r="G334" s="374">
        <v>99</v>
      </c>
      <c r="H334" s="374">
        <v>2</v>
      </c>
      <c r="I334" s="374">
        <v>99</v>
      </c>
      <c r="J334" s="374">
        <v>999</v>
      </c>
      <c r="K334" s="374">
        <v>99</v>
      </c>
      <c r="L334" s="374">
        <v>99</v>
      </c>
      <c r="M334" s="374">
        <v>99</v>
      </c>
      <c r="N334" s="374">
        <v>99</v>
      </c>
      <c r="O334" s="374">
        <v>99</v>
      </c>
      <c r="P334" s="374">
        <v>9999</v>
      </c>
      <c r="Q334" s="374">
        <v>210</v>
      </c>
      <c r="R334" s="374">
        <v>4469</v>
      </c>
      <c r="S334" s="374">
        <v>5.0393824121727446</v>
      </c>
      <c r="T334" s="374">
        <v>3.7312597896621158</v>
      </c>
      <c r="U334" s="374">
        <v>7.0055045871559551</v>
      </c>
      <c r="V334" s="374">
        <v>2.2376370552696347E-2</v>
      </c>
      <c r="W334" s="374">
        <v>2.2376370552696347E-2</v>
      </c>
      <c r="X334" s="374">
        <v>1.6558514208995301</v>
      </c>
      <c r="Y334" s="374">
        <v>6.7129111658089061E-2</v>
      </c>
      <c r="Z334" s="374">
        <v>3.4192525013145634</v>
      </c>
      <c r="AA334" s="374">
        <v>1.697606590182752</v>
      </c>
      <c r="AB334" s="374">
        <v>1.6717843934743899</v>
      </c>
      <c r="AC334" s="374">
        <v>16.703721290766428</v>
      </c>
      <c r="AD334" s="374">
        <v>11.405771854012491</v>
      </c>
      <c r="AE334" s="374">
        <v>35.222264738484341</v>
      </c>
      <c r="AF334" s="374">
        <v>40.656841339155747</v>
      </c>
      <c r="AG334" s="374">
        <v>38.044385683715227</v>
      </c>
      <c r="AH334" s="374">
        <v>1.0293130454240325</v>
      </c>
      <c r="AI334" s="374"/>
      <c r="AJ334" s="374"/>
      <c r="AK334" s="374"/>
    </row>
    <row r="335" spans="1:37" ht="15.6">
      <c r="A335" s="374">
        <v>6</v>
      </c>
      <c r="B335" s="374">
        <v>49</v>
      </c>
      <c r="C335" s="374">
        <v>2015</v>
      </c>
      <c r="D335" s="374">
        <v>99</v>
      </c>
      <c r="E335" s="374">
        <v>99</v>
      </c>
      <c r="F335" s="374">
        <v>99</v>
      </c>
      <c r="G335" s="374">
        <v>99</v>
      </c>
      <c r="H335" s="374">
        <v>2</v>
      </c>
      <c r="I335" s="374">
        <v>99</v>
      </c>
      <c r="J335" s="374">
        <v>999</v>
      </c>
      <c r="K335" s="374">
        <v>99</v>
      </c>
      <c r="L335" s="374">
        <v>99</v>
      </c>
      <c r="M335" s="374">
        <v>99</v>
      </c>
      <c r="N335" s="374">
        <v>99</v>
      </c>
      <c r="O335" s="374">
        <v>99</v>
      </c>
      <c r="P335" s="374">
        <v>9999</v>
      </c>
      <c r="Q335" s="374">
        <v>221</v>
      </c>
      <c r="R335" s="374">
        <v>5794</v>
      </c>
      <c r="S335" s="374">
        <v>5.2240248532965134</v>
      </c>
      <c r="T335" s="374">
        <v>3.5664480497065929</v>
      </c>
      <c r="U335" s="374">
        <v>7.2074559889540755</v>
      </c>
      <c r="V335" s="374">
        <v>0</v>
      </c>
      <c r="W335" s="374">
        <v>0</v>
      </c>
      <c r="X335" s="374">
        <v>1.760441836382465</v>
      </c>
      <c r="Y335" s="374">
        <v>3.451846738004833E-2</v>
      </c>
      <c r="Z335" s="374">
        <v>3.2521063486103321</v>
      </c>
      <c r="AA335" s="374">
        <v>1.5872515795790771</v>
      </c>
      <c r="AB335" s="374">
        <v>1.6920756596911548</v>
      </c>
      <c r="AC335" s="374">
        <v>22.489959015068631</v>
      </c>
      <c r="AD335" s="374">
        <v>-3.0896147491188426</v>
      </c>
      <c r="AE335" s="374">
        <v>21.050711042821899</v>
      </c>
      <c r="AF335" s="374">
        <v>37.652716402391491</v>
      </c>
      <c r="AG335" s="374">
        <v>36.600885573150947</v>
      </c>
      <c r="AH335" s="374">
        <v>0.77666551605108736</v>
      </c>
      <c r="AI335" s="374"/>
      <c r="AJ335" s="374"/>
      <c r="AK335" s="374"/>
    </row>
    <row r="336" spans="1:37" ht="15.6">
      <c r="A336" s="374">
        <v>6</v>
      </c>
      <c r="B336" s="374">
        <v>50</v>
      </c>
      <c r="C336" s="374">
        <v>2016</v>
      </c>
      <c r="D336" s="374">
        <v>99</v>
      </c>
      <c r="E336" s="374">
        <v>99</v>
      </c>
      <c r="F336" s="374">
        <v>99</v>
      </c>
      <c r="G336" s="374">
        <v>99</v>
      </c>
      <c r="H336" s="374">
        <v>2</v>
      </c>
      <c r="I336" s="374">
        <v>99</v>
      </c>
      <c r="J336" s="374">
        <v>999</v>
      </c>
      <c r="K336" s="374">
        <v>99</v>
      </c>
      <c r="L336" s="374">
        <v>99</v>
      </c>
      <c r="M336" s="374">
        <v>99</v>
      </c>
      <c r="N336" s="374">
        <v>99</v>
      </c>
      <c r="O336" s="374">
        <v>99</v>
      </c>
      <c r="P336" s="374">
        <v>9999</v>
      </c>
      <c r="Q336" s="374">
        <v>215</v>
      </c>
      <c r="R336" s="374">
        <v>5762</v>
      </c>
      <c r="S336" s="374">
        <v>5.3559527941686884</v>
      </c>
      <c r="T336" s="374">
        <v>3.5395695938910099</v>
      </c>
      <c r="U336" s="374">
        <v>7.3955918083998737</v>
      </c>
      <c r="V336" s="374">
        <v>0</v>
      </c>
      <c r="W336" s="374">
        <v>1.7355085039916698E-2</v>
      </c>
      <c r="X336" s="374">
        <v>2.1346754599097535</v>
      </c>
      <c r="Y336" s="374">
        <v>1.7355085039916698E-2</v>
      </c>
      <c r="Z336" s="374">
        <v>3.4442338724892263</v>
      </c>
      <c r="AA336" s="374">
        <v>1.7475594535205492</v>
      </c>
      <c r="AB336" s="374">
        <v>1.6776641860758019</v>
      </c>
      <c r="AC336" s="374">
        <v>25.66596521102484</v>
      </c>
      <c r="AD336" s="374">
        <v>14.879403650113437</v>
      </c>
      <c r="AE336" s="374">
        <v>26.959725476211275</v>
      </c>
      <c r="AF336" s="374">
        <v>39.06705539358601</v>
      </c>
      <c r="AG336" s="374">
        <v>37.915887010596258</v>
      </c>
      <c r="AH336" s="374">
        <v>0.93717459215550158</v>
      </c>
      <c r="AI336" s="374"/>
      <c r="AJ336" s="374"/>
      <c r="AK336" s="374"/>
    </row>
    <row r="337" spans="1:37" ht="15.6">
      <c r="A337" s="374">
        <v>6</v>
      </c>
      <c r="B337" s="374">
        <v>51</v>
      </c>
      <c r="C337" s="374">
        <v>2017</v>
      </c>
      <c r="D337" s="374">
        <v>99</v>
      </c>
      <c r="E337" s="374">
        <v>99</v>
      </c>
      <c r="F337" s="374">
        <v>99</v>
      </c>
      <c r="G337" s="374">
        <v>99</v>
      </c>
      <c r="H337" s="374">
        <v>2</v>
      </c>
      <c r="I337" s="374">
        <v>99</v>
      </c>
      <c r="J337" s="374">
        <v>999</v>
      </c>
      <c r="K337" s="374">
        <v>99</v>
      </c>
      <c r="L337" s="374">
        <v>99</v>
      </c>
      <c r="M337" s="374">
        <v>99</v>
      </c>
      <c r="N337" s="374">
        <v>99</v>
      </c>
      <c r="O337" s="374">
        <v>99</v>
      </c>
      <c r="P337" s="374">
        <v>9999</v>
      </c>
      <c r="Q337" s="374">
        <v>233</v>
      </c>
      <c r="R337" s="374">
        <v>6156</v>
      </c>
      <c r="S337" s="374">
        <v>5.2144249512670564</v>
      </c>
      <c r="T337" s="374">
        <v>3.6328784925276154</v>
      </c>
      <c r="U337" s="374">
        <v>7.7158544509421745</v>
      </c>
      <c r="V337" s="374">
        <v>1.6244314489928528E-2</v>
      </c>
      <c r="W337" s="374">
        <v>1.6244314489928528E-2</v>
      </c>
      <c r="X337" s="374">
        <v>2.4366471734892778</v>
      </c>
      <c r="Y337" s="374">
        <v>6.497725795971411E-2</v>
      </c>
      <c r="Z337" s="374">
        <v>3.4280247336705161</v>
      </c>
      <c r="AA337" s="374">
        <v>2.6898649533461119</v>
      </c>
      <c r="AB337" s="374">
        <v>1.6505214778907371</v>
      </c>
      <c r="AC337" s="374">
        <v>15.571966826358903</v>
      </c>
      <c r="AD337" s="374">
        <v>17.440389035274027</v>
      </c>
      <c r="AE337" s="374">
        <v>17.349009395485854</v>
      </c>
      <c r="AF337" s="374">
        <v>35.201280878316553</v>
      </c>
      <c r="AG337" s="374">
        <v>35.998693403887451</v>
      </c>
      <c r="AH337" s="374">
        <v>1.4294996751137103</v>
      </c>
      <c r="AI337" s="374"/>
      <c r="AJ337" s="374"/>
      <c r="AK337" s="374"/>
    </row>
    <row r="338" spans="1:37" ht="15.6">
      <c r="A338" s="374">
        <v>6</v>
      </c>
      <c r="B338" s="374">
        <v>52</v>
      </c>
      <c r="C338" s="374">
        <v>2018</v>
      </c>
      <c r="D338" s="374">
        <v>99</v>
      </c>
      <c r="E338" s="374">
        <v>99</v>
      </c>
      <c r="F338" s="374">
        <v>99</v>
      </c>
      <c r="G338" s="374">
        <v>99</v>
      </c>
      <c r="H338" s="374">
        <v>2</v>
      </c>
      <c r="I338" s="374">
        <v>99</v>
      </c>
      <c r="J338" s="374">
        <v>999</v>
      </c>
      <c r="K338" s="374">
        <v>99</v>
      </c>
      <c r="L338" s="374">
        <v>99</v>
      </c>
      <c r="M338" s="374">
        <v>99</v>
      </c>
      <c r="N338" s="374">
        <v>99</v>
      </c>
      <c r="O338" s="374">
        <v>99</v>
      </c>
      <c r="P338" s="374">
        <v>9999</v>
      </c>
      <c r="Q338" s="374">
        <v>235</v>
      </c>
      <c r="R338" s="374">
        <v>6651</v>
      </c>
      <c r="S338" s="374">
        <v>5.1900466095324012</v>
      </c>
      <c r="T338" s="374">
        <v>3.8800180423996391</v>
      </c>
      <c r="U338" s="374">
        <v>7.9724552698842386</v>
      </c>
      <c r="V338" s="374">
        <v>3.0070666065253351E-2</v>
      </c>
      <c r="W338" s="374">
        <v>0</v>
      </c>
      <c r="X338" s="374">
        <v>3.5483385956998954</v>
      </c>
      <c r="Y338" s="374">
        <v>9.0211998195760021E-2</v>
      </c>
      <c r="Z338" s="374">
        <v>3.6466949795479056</v>
      </c>
      <c r="AA338" s="374">
        <v>1.8132550049726439</v>
      </c>
      <c r="AB338" s="374">
        <v>1.5707757319922362</v>
      </c>
      <c r="AC338" s="374">
        <v>31.301573520709159</v>
      </c>
      <c r="AD338" s="374">
        <v>20.282817755054097</v>
      </c>
      <c r="AE338" s="374">
        <v>32.188666803649994</v>
      </c>
      <c r="AF338" s="374">
        <v>35.246422893481707</v>
      </c>
      <c r="AG338" s="374">
        <v>35.971004377998199</v>
      </c>
      <c r="AH338" s="374">
        <v>1.1877913095775077</v>
      </c>
      <c r="AI338" s="374"/>
      <c r="AJ338" s="374"/>
      <c r="AK338" s="374"/>
    </row>
    <row r="339" spans="1:37" ht="15.6">
      <c r="A339" s="374">
        <v>6</v>
      </c>
      <c r="B339" s="374">
        <v>53</v>
      </c>
      <c r="C339" s="374">
        <v>2019</v>
      </c>
      <c r="D339" s="374">
        <v>99</v>
      </c>
      <c r="E339" s="374">
        <v>99</v>
      </c>
      <c r="F339" s="374">
        <v>99</v>
      </c>
      <c r="G339" s="374">
        <v>99</v>
      </c>
      <c r="H339" s="374">
        <v>2</v>
      </c>
      <c r="I339" s="374">
        <v>99</v>
      </c>
      <c r="J339" s="374">
        <v>999</v>
      </c>
      <c r="K339" s="374">
        <v>99</v>
      </c>
      <c r="L339" s="374">
        <v>99</v>
      </c>
      <c r="M339" s="374">
        <v>99</v>
      </c>
      <c r="N339" s="374">
        <v>99</v>
      </c>
      <c r="O339" s="374">
        <v>99</v>
      </c>
      <c r="P339" s="374">
        <v>9999</v>
      </c>
      <c r="Q339" s="374">
        <v>232</v>
      </c>
      <c r="R339" s="374">
        <v>6766</v>
      </c>
      <c r="S339" s="374">
        <v>5.2607153414129471</v>
      </c>
      <c r="T339" s="374">
        <v>3.9933490984333448</v>
      </c>
      <c r="U339" s="374">
        <v>8.1599763523499949</v>
      </c>
      <c r="V339" s="374">
        <v>0</v>
      </c>
      <c r="W339" s="374">
        <v>1.477978125923736E-2</v>
      </c>
      <c r="X339" s="374">
        <v>3.5323677209577302</v>
      </c>
      <c r="Y339" s="374">
        <v>7.3898906296186798E-2</v>
      </c>
      <c r="Z339" s="374">
        <v>3.7073893345361721</v>
      </c>
      <c r="AA339" s="374">
        <v>1.6333294284487638</v>
      </c>
      <c r="AB339" s="374">
        <v>1.615340876356042</v>
      </c>
      <c r="AC339" s="374">
        <v>37.932182044683273</v>
      </c>
      <c r="AD339" s="374">
        <v>28.200227474446724</v>
      </c>
      <c r="AE339" s="374">
        <v>43.13820367103181</v>
      </c>
      <c r="AF339" s="374">
        <v>36.958540449008574</v>
      </c>
      <c r="AG339" s="374">
        <v>37.836953586024258</v>
      </c>
      <c r="AH339" s="374">
        <v>1.241501625775939</v>
      </c>
      <c r="AI339" s="374"/>
      <c r="AJ339" s="374"/>
      <c r="AK339" s="374"/>
    </row>
    <row r="340" spans="1:37" ht="15.6">
      <c r="A340" s="374">
        <v>6</v>
      </c>
      <c r="B340" s="374">
        <v>54</v>
      </c>
      <c r="C340" s="374">
        <v>2020</v>
      </c>
      <c r="D340" s="374">
        <v>99</v>
      </c>
      <c r="E340" s="374">
        <v>99</v>
      </c>
      <c r="F340" s="374">
        <v>99</v>
      </c>
      <c r="G340" s="374">
        <v>99</v>
      </c>
      <c r="H340" s="374">
        <v>2</v>
      </c>
      <c r="I340" s="374">
        <v>99</v>
      </c>
      <c r="J340" s="374">
        <v>999</v>
      </c>
      <c r="K340" s="374">
        <v>99</v>
      </c>
      <c r="L340" s="374">
        <v>99</v>
      </c>
      <c r="M340" s="374">
        <v>99</v>
      </c>
      <c r="N340" s="374">
        <v>99</v>
      </c>
      <c r="O340" s="374">
        <v>99</v>
      </c>
      <c r="P340" s="374">
        <v>9999</v>
      </c>
      <c r="Q340" s="374">
        <v>236</v>
      </c>
      <c r="R340" s="374">
        <v>6548</v>
      </c>
      <c r="S340" s="374">
        <v>5.2603848503359796</v>
      </c>
      <c r="T340" s="374">
        <v>3.958460598656079</v>
      </c>
      <c r="U340" s="374">
        <v>7.9344074526572976</v>
      </c>
      <c r="V340" s="374">
        <v>1.5271838729383012E-2</v>
      </c>
      <c r="W340" s="374">
        <v>1.5271838729383012E-2</v>
      </c>
      <c r="X340" s="374">
        <v>2.962736713500306</v>
      </c>
      <c r="Y340" s="374">
        <v>4.5815516188149046E-2</v>
      </c>
      <c r="Z340" s="374">
        <v>3.4276254267516202</v>
      </c>
      <c r="AA340" s="374">
        <v>1.7443969045213124</v>
      </c>
      <c r="AB340" s="374">
        <v>1.5933918441978261</v>
      </c>
      <c r="AC340" s="374">
        <v>29.557651308911563</v>
      </c>
      <c r="AD340" s="374">
        <v>16.152679799384853</v>
      </c>
      <c r="AE340" s="374">
        <v>32.866776551699253</v>
      </c>
      <c r="AF340" s="374">
        <v>36.576918780024592</v>
      </c>
      <c r="AG340" s="374">
        <v>37.057835601856176</v>
      </c>
      <c r="AH340" s="374">
        <v>1.053756872327428</v>
      </c>
      <c r="AI340" s="374"/>
      <c r="AJ340" s="374"/>
      <c r="AK340" s="374"/>
    </row>
    <row r="341" spans="1:37" ht="15.6">
      <c r="A341" s="374">
        <v>6</v>
      </c>
      <c r="B341" s="374">
        <v>55</v>
      </c>
      <c r="C341" s="374">
        <v>2021</v>
      </c>
      <c r="D341" s="374">
        <v>99</v>
      </c>
      <c r="E341" s="374">
        <v>99</v>
      </c>
      <c r="F341" s="374">
        <v>99</v>
      </c>
      <c r="G341" s="374">
        <v>99</v>
      </c>
      <c r="H341" s="374">
        <v>2</v>
      </c>
      <c r="I341" s="374">
        <v>99</v>
      </c>
      <c r="J341" s="374">
        <v>999</v>
      </c>
      <c r="K341" s="374">
        <v>99</v>
      </c>
      <c r="L341" s="374">
        <v>99</v>
      </c>
      <c r="M341" s="374">
        <v>99</v>
      </c>
      <c r="N341" s="374">
        <v>99</v>
      </c>
      <c r="O341" s="374">
        <v>99</v>
      </c>
      <c r="P341" s="374">
        <v>9999</v>
      </c>
      <c r="Q341" s="374">
        <v>248</v>
      </c>
      <c r="R341" s="374">
        <v>6570.9</v>
      </c>
      <c r="S341" s="374">
        <v>5.1561734313412177</v>
      </c>
      <c r="T341" s="374">
        <v>3.971906435952457</v>
      </c>
      <c r="U341" s="374">
        <v>8.2685629061468298</v>
      </c>
      <c r="V341" s="374">
        <v>1.5218615410369963E-2</v>
      </c>
      <c r="W341" s="374">
        <v>1.5218615410369963E-2</v>
      </c>
      <c r="X341" s="374">
        <v>3.698123544719901</v>
      </c>
      <c r="Y341" s="374">
        <v>3.0437230820739927E-2</v>
      </c>
      <c r="Z341" s="374">
        <v>3.6330103873052191</v>
      </c>
      <c r="AA341" s="374">
        <v>1.6410316732339845</v>
      </c>
      <c r="AB341" s="374">
        <v>1.6224557452447204</v>
      </c>
      <c r="AC341" s="374">
        <v>35.220211968454713</v>
      </c>
      <c r="AD341" s="374">
        <v>28.430772312148687</v>
      </c>
      <c r="AE341" s="374">
        <v>37.210737992423979</v>
      </c>
      <c r="AF341" s="374">
        <v>37.163832157865279</v>
      </c>
      <c r="AG341" s="374">
        <v>37.806558683183752</v>
      </c>
      <c r="AH341" s="374">
        <v>1.2022706174192272</v>
      </c>
      <c r="AI341" s="374"/>
      <c r="AJ341" s="374"/>
      <c r="AK341" s="374"/>
    </row>
    <row r="342" spans="1:37" ht="15.6">
      <c r="A342" s="374">
        <v>6</v>
      </c>
      <c r="B342" s="374">
        <v>56</v>
      </c>
      <c r="C342" s="374">
        <v>2022</v>
      </c>
      <c r="D342" s="374">
        <v>99</v>
      </c>
      <c r="E342" s="374">
        <v>99</v>
      </c>
      <c r="F342" s="374">
        <v>99</v>
      </c>
      <c r="G342" s="374">
        <v>99</v>
      </c>
      <c r="H342" s="374">
        <v>2</v>
      </c>
      <c r="I342" s="374">
        <v>99</v>
      </c>
      <c r="J342" s="374">
        <v>999</v>
      </c>
      <c r="K342" s="374">
        <v>99</v>
      </c>
      <c r="L342" s="374">
        <v>99</v>
      </c>
      <c r="M342" s="374">
        <v>99</v>
      </c>
      <c r="N342" s="374">
        <v>99</v>
      </c>
      <c r="O342" s="374">
        <v>99</v>
      </c>
      <c r="P342" s="374">
        <v>9999</v>
      </c>
      <c r="Q342" s="374">
        <v>249</v>
      </c>
      <c r="R342" s="374">
        <v>5751</v>
      </c>
      <c r="S342" s="374">
        <v>5.2529994783515903</v>
      </c>
      <c r="T342" s="374">
        <v>4.1384107111806641</v>
      </c>
      <c r="U342" s="374">
        <v>8.3799339245348641</v>
      </c>
      <c r="V342" s="374">
        <v>3.4776560598156835E-2</v>
      </c>
      <c r="W342" s="374">
        <v>6.9553121196313669E-2</v>
      </c>
      <c r="X342" s="374">
        <v>3.8080333854981752</v>
      </c>
      <c r="Y342" s="374">
        <v>0.13910624239262731</v>
      </c>
      <c r="Z342" s="374">
        <v>3.6636964394682554</v>
      </c>
      <c r="AA342" s="374">
        <v>1.6687460038459536</v>
      </c>
      <c r="AB342" s="374">
        <v>1.4973357823556557</v>
      </c>
      <c r="AC342" s="374">
        <v>24.892238478421643</v>
      </c>
      <c r="AD342" s="374">
        <v>26.704622536046621</v>
      </c>
      <c r="AE342" s="374">
        <v>41.584320694349053</v>
      </c>
      <c r="AF342" s="374">
        <v>33.451605397859467</v>
      </c>
      <c r="AG342" s="374">
        <v>34.660939445016488</v>
      </c>
      <c r="AH342" s="374">
        <v>1.7388280299078416</v>
      </c>
      <c r="AI342" s="374">
        <v>321</v>
      </c>
      <c r="AJ342" s="374">
        <v>83.825233644859807</v>
      </c>
      <c r="AK342" s="374">
        <v>14.958244642558748</v>
      </c>
    </row>
    <row r="343" spans="1:37" s="458" customFormat="1" ht="15.6">
      <c r="A343" s="374">
        <v>6</v>
      </c>
      <c r="B343" s="374">
        <v>57</v>
      </c>
      <c r="C343" s="374">
        <v>2023</v>
      </c>
      <c r="D343" s="374">
        <v>99</v>
      </c>
      <c r="E343" s="374">
        <v>99</v>
      </c>
      <c r="F343" s="374">
        <v>99</v>
      </c>
      <c r="G343" s="374">
        <v>99</v>
      </c>
      <c r="H343" s="374">
        <v>2</v>
      </c>
      <c r="I343" s="374">
        <v>99</v>
      </c>
      <c r="J343" s="374">
        <v>999</v>
      </c>
      <c r="K343" s="374">
        <v>99</v>
      </c>
      <c r="L343" s="374">
        <v>99</v>
      </c>
      <c r="M343" s="374">
        <v>99</v>
      </c>
      <c r="N343" s="374">
        <v>99</v>
      </c>
      <c r="O343" s="374">
        <v>99</v>
      </c>
      <c r="P343" s="374">
        <v>9999</v>
      </c>
      <c r="Q343" s="374">
        <v>268</v>
      </c>
      <c r="R343" s="374">
        <v>5829</v>
      </c>
      <c r="S343" s="374">
        <v>5.1875107222508161</v>
      </c>
      <c r="T343" s="374">
        <v>4.0921255790015447</v>
      </c>
      <c r="U343" s="374">
        <v>8.2428032252530379</v>
      </c>
      <c r="V343" s="374">
        <v>0</v>
      </c>
      <c r="W343" s="374">
        <v>5.1466803911477101E-2</v>
      </c>
      <c r="X343" s="374">
        <v>3.7056098816263505</v>
      </c>
      <c r="Y343" s="374">
        <v>6.8622405215302815E-2</v>
      </c>
      <c r="Z343" s="374">
        <v>3.6140888840829666</v>
      </c>
      <c r="AA343" s="374">
        <v>1.6755152368963577</v>
      </c>
      <c r="AB343" s="374">
        <v>1.5227180285783659</v>
      </c>
      <c r="AC343" s="374">
        <v>37.38309376726793</v>
      </c>
      <c r="AD343" s="374">
        <v>24.058931957438379</v>
      </c>
      <c r="AE343" s="374">
        <v>45.006869043050351</v>
      </c>
      <c r="AF343" s="374">
        <v>33.253465685435572</v>
      </c>
      <c r="AG343" s="374">
        <v>34.240429066306064</v>
      </c>
      <c r="AH343" s="374">
        <v>1.9042717447246529</v>
      </c>
      <c r="AI343" s="374">
        <v>569</v>
      </c>
      <c r="AJ343" s="374">
        <v>85.490158172232015</v>
      </c>
      <c r="AK343" s="374">
        <v>14.048493842441273</v>
      </c>
    </row>
    <row r="344" spans="1:37" s="458" customFormat="1" ht="15.6">
      <c r="A344" s="374">
        <v>6</v>
      </c>
      <c r="B344" s="374">
        <v>58</v>
      </c>
      <c r="C344" s="374">
        <v>2024</v>
      </c>
      <c r="D344" s="374">
        <v>99</v>
      </c>
      <c r="E344" s="374">
        <v>99</v>
      </c>
      <c r="F344" s="374">
        <v>99</v>
      </c>
      <c r="G344" s="374">
        <v>99</v>
      </c>
      <c r="H344" s="374">
        <v>2</v>
      </c>
      <c r="I344" s="374">
        <v>99</v>
      </c>
      <c r="J344" s="374">
        <v>999</v>
      </c>
      <c r="K344" s="374">
        <v>99</v>
      </c>
      <c r="L344" s="374">
        <v>99</v>
      </c>
      <c r="M344" s="374">
        <v>99</v>
      </c>
      <c r="N344" s="374">
        <v>99</v>
      </c>
      <c r="O344" s="374">
        <v>99</v>
      </c>
      <c r="P344" s="374">
        <v>9999</v>
      </c>
      <c r="Q344" s="374">
        <v>265</v>
      </c>
      <c r="R344" s="374">
        <v>5348</v>
      </c>
      <c r="S344" s="374">
        <v>5.3792071802542996</v>
      </c>
      <c r="T344" s="374">
        <v>4.132946896035901</v>
      </c>
      <c r="U344" s="374">
        <v>8.5057030665669515</v>
      </c>
      <c r="V344" s="374">
        <v>1.8698578908003E-2</v>
      </c>
      <c r="W344" s="374">
        <v>1.8698578908003E-2</v>
      </c>
      <c r="X344" s="374">
        <v>4.0388930441286472</v>
      </c>
      <c r="Y344" s="374">
        <v>7.4794315632011998E-2</v>
      </c>
      <c r="Z344" s="374">
        <v>3.6491988459100342</v>
      </c>
      <c r="AA344" s="374">
        <v>1.4140130936023496</v>
      </c>
      <c r="AB344" s="374">
        <v>1.3952099616617324</v>
      </c>
      <c r="AC344" s="374">
        <v>55.824279561881049</v>
      </c>
      <c r="AD344" s="374">
        <v>29.352543014702871</v>
      </c>
      <c r="AE344" s="374">
        <v>57.042095869466259</v>
      </c>
      <c r="AF344" s="374">
        <v>32.290786136939978</v>
      </c>
      <c r="AG344" s="374">
        <v>33.265566553437658</v>
      </c>
      <c r="AH344" s="374">
        <v>2.7112939416604345</v>
      </c>
      <c r="AI344" s="374">
        <v>4205</v>
      </c>
      <c r="AJ344" s="374">
        <v>84.098644470868138</v>
      </c>
      <c r="AK344" s="374">
        <v>14.206909510126971</v>
      </c>
    </row>
    <row r="345" spans="1:37" ht="15.6">
      <c r="A345" s="374">
        <v>7</v>
      </c>
      <c r="B345" s="374">
        <v>1</v>
      </c>
      <c r="C345" s="374">
        <v>2024</v>
      </c>
      <c r="D345" s="374">
        <v>99</v>
      </c>
      <c r="E345" s="374">
        <v>99</v>
      </c>
      <c r="F345" s="374">
        <v>99</v>
      </c>
      <c r="G345" s="374">
        <v>1</v>
      </c>
      <c r="H345" s="374">
        <v>1</v>
      </c>
      <c r="I345" s="374">
        <v>99</v>
      </c>
      <c r="J345" s="374">
        <v>999</v>
      </c>
      <c r="K345" s="374">
        <v>99</v>
      </c>
      <c r="L345" s="374">
        <v>99</v>
      </c>
      <c r="M345" s="374">
        <v>99</v>
      </c>
      <c r="N345" s="374">
        <v>99</v>
      </c>
      <c r="O345" s="374">
        <v>99</v>
      </c>
      <c r="P345" s="374">
        <v>9999</v>
      </c>
      <c r="Q345" s="374">
        <v>114</v>
      </c>
      <c r="R345" s="374">
        <v>4688</v>
      </c>
      <c r="S345" s="374">
        <v>5.7412542662116044</v>
      </c>
      <c r="T345" s="374">
        <v>5.0866040955631409</v>
      </c>
      <c r="U345" s="374">
        <v>7.4501706484641597</v>
      </c>
      <c r="V345" s="374">
        <v>0</v>
      </c>
      <c r="W345" s="374">
        <v>4.2662116040955621E-2</v>
      </c>
      <c r="X345" s="374">
        <v>0.89590443686006849</v>
      </c>
      <c r="Y345" s="374">
        <v>4.2662116040955621E-2</v>
      </c>
      <c r="Z345" s="374">
        <v>2.8538811017442245</v>
      </c>
      <c r="AA345" s="374">
        <v>1.2488169678971128</v>
      </c>
      <c r="AB345" s="374">
        <v>1.3029599029857701</v>
      </c>
      <c r="AC345" s="374">
        <v>38.322297031883934</v>
      </c>
      <c r="AD345" s="374">
        <v>23.924165306887399</v>
      </c>
      <c r="AE345" s="374">
        <v>57.157615314429137</v>
      </c>
      <c r="AF345" s="374">
        <v>70.464452126860053</v>
      </c>
      <c r="AG345" s="374">
        <v>67.969897888687569</v>
      </c>
      <c r="AH345" s="374">
        <v>2.1117747440273038</v>
      </c>
      <c r="AI345" s="374">
        <v>4672</v>
      </c>
      <c r="AJ345" s="374">
        <v>78.540903253424673</v>
      </c>
      <c r="AK345" s="374">
        <v>14.99687919550785</v>
      </c>
    </row>
    <row r="346" spans="1:37" ht="15.6">
      <c r="A346" s="374">
        <v>7</v>
      </c>
      <c r="B346" s="374">
        <v>2</v>
      </c>
      <c r="C346" s="374">
        <v>2024</v>
      </c>
      <c r="D346" s="374">
        <v>99</v>
      </c>
      <c r="E346" s="374">
        <v>99</v>
      </c>
      <c r="F346" s="374">
        <v>99</v>
      </c>
      <c r="G346" s="374">
        <v>1</v>
      </c>
      <c r="H346" s="374">
        <v>2</v>
      </c>
      <c r="I346" s="374">
        <v>99</v>
      </c>
      <c r="J346" s="374">
        <v>999</v>
      </c>
      <c r="K346" s="374">
        <v>99</v>
      </c>
      <c r="L346" s="374">
        <v>99</v>
      </c>
      <c r="M346" s="374">
        <v>99</v>
      </c>
      <c r="N346" s="374">
        <v>99</v>
      </c>
      <c r="O346" s="374">
        <v>99</v>
      </c>
      <c r="P346" s="374">
        <v>9999</v>
      </c>
      <c r="Q346" s="374">
        <v>92</v>
      </c>
      <c r="R346" s="374">
        <v>1965</v>
      </c>
      <c r="S346" s="374">
        <v>5.5302798982188301</v>
      </c>
      <c r="T346" s="374">
        <v>4.325699745547074</v>
      </c>
      <c r="U346" s="374">
        <v>8.3759287531806628</v>
      </c>
      <c r="V346" s="374">
        <v>0</v>
      </c>
      <c r="W346" s="374">
        <v>5.0890585241730277E-2</v>
      </c>
      <c r="X346" s="374">
        <v>3.3078880407124682</v>
      </c>
      <c r="Y346" s="374">
        <v>5.0890585241730277E-2</v>
      </c>
      <c r="Z346" s="374">
        <v>3.9181973467208393</v>
      </c>
      <c r="AA346" s="374">
        <v>1.5438375150261212</v>
      </c>
      <c r="AB346" s="374">
        <v>1.4007544609868239</v>
      </c>
      <c r="AC346" s="374">
        <v>49.857658662753053</v>
      </c>
      <c r="AD346" s="374">
        <v>32.357720175077631</v>
      </c>
      <c r="AE346" s="374">
        <v>57.528805313251205</v>
      </c>
      <c r="AF346" s="374">
        <v>29.535547873139944</v>
      </c>
      <c r="AG346" s="374">
        <v>32.030102111312438</v>
      </c>
      <c r="AH346" s="374">
        <v>6.1577608142493645</v>
      </c>
      <c r="AI346" s="374">
        <v>1928</v>
      </c>
      <c r="AJ346" s="374">
        <v>82.497251037344355</v>
      </c>
      <c r="AK346" s="374">
        <v>14.045333650215204</v>
      </c>
    </row>
    <row r="347" spans="1:37" ht="15.6">
      <c r="A347" s="374">
        <v>7</v>
      </c>
      <c r="B347" s="374">
        <v>3</v>
      </c>
      <c r="C347" s="374">
        <v>2024</v>
      </c>
      <c r="D347" s="374">
        <v>99</v>
      </c>
      <c r="E347" s="374">
        <v>99</v>
      </c>
      <c r="F347" s="374">
        <v>99</v>
      </c>
      <c r="G347" s="374">
        <v>2</v>
      </c>
      <c r="H347" s="374">
        <v>1</v>
      </c>
      <c r="I347" s="374">
        <v>99</v>
      </c>
      <c r="J347" s="374">
        <v>999</v>
      </c>
      <c r="K347" s="374">
        <v>99</v>
      </c>
      <c r="L347" s="374">
        <v>99</v>
      </c>
      <c r="M347" s="374">
        <v>99</v>
      </c>
      <c r="N347" s="374">
        <v>99</v>
      </c>
      <c r="O347" s="374">
        <v>99</v>
      </c>
      <c r="P347" s="374">
        <v>9999</v>
      </c>
      <c r="Q347" s="374">
        <v>160</v>
      </c>
      <c r="R347" s="374">
        <v>3913</v>
      </c>
      <c r="S347" s="374">
        <v>5.5701507794531055</v>
      </c>
      <c r="T347" s="374">
        <v>4.3600817786864292</v>
      </c>
      <c r="U347" s="374">
        <v>8.1197291081012057</v>
      </c>
      <c r="V347" s="374">
        <v>0</v>
      </c>
      <c r="W347" s="374">
        <v>7.6667518527983647E-2</v>
      </c>
      <c r="X347" s="374">
        <v>2.6578073089700998</v>
      </c>
      <c r="Y347" s="374">
        <v>0.15333503705596729</v>
      </c>
      <c r="Z347" s="374">
        <v>3.0852615733419095</v>
      </c>
      <c r="AA347" s="374">
        <v>1.5232245521588577</v>
      </c>
      <c r="AB347" s="374">
        <v>1.3388038699356104</v>
      </c>
      <c r="AC347" s="374">
        <v>38.174781656208978</v>
      </c>
      <c r="AD347" s="374">
        <v>33.034960913046881</v>
      </c>
      <c r="AE347" s="374">
        <v>58.380800994697204</v>
      </c>
      <c r="AF347" s="374">
        <v>80.316091954023008</v>
      </c>
      <c r="AG347" s="374">
        <v>79.35923149741609</v>
      </c>
      <c r="AH347" s="374">
        <v>0.94556606184513114</v>
      </c>
      <c r="AI347" s="374">
        <v>3629</v>
      </c>
      <c r="AJ347" s="374">
        <v>80.304739597685341</v>
      </c>
      <c r="AK347" s="374">
        <v>15.21575580992118</v>
      </c>
    </row>
    <row r="348" spans="1:37" ht="15.6">
      <c r="A348" s="374">
        <v>7</v>
      </c>
      <c r="B348" s="374">
        <v>4</v>
      </c>
      <c r="C348" s="374">
        <v>2024</v>
      </c>
      <c r="D348" s="374">
        <v>99</v>
      </c>
      <c r="E348" s="374">
        <v>99</v>
      </c>
      <c r="F348" s="374">
        <v>99</v>
      </c>
      <c r="G348" s="374">
        <v>2</v>
      </c>
      <c r="H348" s="374">
        <v>2</v>
      </c>
      <c r="I348" s="374">
        <v>99</v>
      </c>
      <c r="J348" s="374">
        <v>999</v>
      </c>
      <c r="K348" s="374">
        <v>99</v>
      </c>
      <c r="L348" s="374">
        <v>99</v>
      </c>
      <c r="M348" s="374">
        <v>99</v>
      </c>
      <c r="N348" s="374">
        <v>99</v>
      </c>
      <c r="O348" s="374">
        <v>99</v>
      </c>
      <c r="P348" s="374">
        <v>9999</v>
      </c>
      <c r="Q348" s="374">
        <v>75</v>
      </c>
      <c r="R348" s="374">
        <v>959</v>
      </c>
      <c r="S348" s="374">
        <v>5.1230448383733052</v>
      </c>
      <c r="T348" s="374">
        <v>3.7288842544317009</v>
      </c>
      <c r="U348" s="374">
        <v>8.6171011470281496</v>
      </c>
      <c r="V348" s="374">
        <v>0</v>
      </c>
      <c r="W348" s="374">
        <v>0</v>
      </c>
      <c r="X348" s="374">
        <v>2.1897810218978111</v>
      </c>
      <c r="Y348" s="374">
        <v>0</v>
      </c>
      <c r="Z348" s="374">
        <v>2.8973972609187673</v>
      </c>
      <c r="AA348" s="374">
        <v>1.3575881473260289</v>
      </c>
      <c r="AB348" s="374">
        <v>1.3083153907928498</v>
      </c>
      <c r="AC348" s="374">
        <v>60.004299150725373</v>
      </c>
      <c r="AD348" s="374">
        <v>50.99032328336984</v>
      </c>
      <c r="AE348" s="374">
        <v>71.976118075486383</v>
      </c>
      <c r="AF348" s="374">
        <v>19.683908045977017</v>
      </c>
      <c r="AG348" s="374">
        <v>20.640768502583889</v>
      </c>
      <c r="AH348" s="374">
        <v>0</v>
      </c>
      <c r="AI348" s="374">
        <v>938</v>
      </c>
      <c r="AJ348" s="374">
        <v>83.973240938166214</v>
      </c>
      <c r="AK348" s="374">
        <v>14.095000432778837</v>
      </c>
    </row>
    <row r="349" spans="1:37" ht="15.6">
      <c r="A349" s="374">
        <v>7</v>
      </c>
      <c r="B349" s="374">
        <v>5</v>
      </c>
      <c r="C349" s="374">
        <v>2024</v>
      </c>
      <c r="D349" s="374">
        <v>99</v>
      </c>
      <c r="E349" s="374">
        <v>99</v>
      </c>
      <c r="F349" s="374">
        <v>99</v>
      </c>
      <c r="G349" s="374">
        <v>3</v>
      </c>
      <c r="H349" s="374">
        <v>1</v>
      </c>
      <c r="I349" s="374">
        <v>99</v>
      </c>
      <c r="J349" s="374">
        <v>999</v>
      </c>
      <c r="K349" s="374">
        <v>99</v>
      </c>
      <c r="L349" s="374">
        <v>99</v>
      </c>
      <c r="M349" s="374">
        <v>99</v>
      </c>
      <c r="N349" s="374">
        <v>99</v>
      </c>
      <c r="O349" s="374">
        <v>99</v>
      </c>
      <c r="P349" s="374">
        <v>9999</v>
      </c>
      <c r="Q349" s="374">
        <v>58</v>
      </c>
      <c r="R349" s="374">
        <v>1061</v>
      </c>
      <c r="S349" s="374">
        <v>5.1988689915174371</v>
      </c>
      <c r="T349" s="374">
        <v>4.2573044297832245</v>
      </c>
      <c r="U349" s="374">
        <v>8.4773798303487311</v>
      </c>
      <c r="V349" s="374">
        <v>0</v>
      </c>
      <c r="W349" s="374">
        <v>0</v>
      </c>
      <c r="X349" s="374">
        <v>3.2987747408105568</v>
      </c>
      <c r="Y349" s="374">
        <v>9.4250706880301585E-2</v>
      </c>
      <c r="Z349" s="374">
        <v>3.2663850892537121</v>
      </c>
      <c r="AA349" s="374">
        <v>1.669439973030802</v>
      </c>
      <c r="AB349" s="374">
        <v>1.5303267596188839</v>
      </c>
      <c r="AC349" s="374">
        <v>58.959005694729491</v>
      </c>
      <c r="AD349" s="374">
        <v>44.560225125049747</v>
      </c>
      <c r="AE349" s="374">
        <v>57.761786703305361</v>
      </c>
      <c r="AF349" s="374">
        <v>34.12672885172082</v>
      </c>
      <c r="AG349" s="374">
        <v>33.860499785419059</v>
      </c>
      <c r="AH349" s="374">
        <v>2.0735155513666355</v>
      </c>
      <c r="AI349" s="374">
        <v>919</v>
      </c>
      <c r="AJ349" s="374">
        <v>84.040043525571349</v>
      </c>
      <c r="AK349" s="374">
        <v>14.300045815015345</v>
      </c>
    </row>
    <row r="350" spans="1:37" ht="15.6">
      <c r="A350" s="374">
        <v>7</v>
      </c>
      <c r="B350" s="374">
        <v>6</v>
      </c>
      <c r="C350" s="374">
        <v>2024</v>
      </c>
      <c r="D350" s="374">
        <v>99</v>
      </c>
      <c r="E350" s="374">
        <v>99</v>
      </c>
      <c r="F350" s="374">
        <v>99</v>
      </c>
      <c r="G350" s="374">
        <v>3</v>
      </c>
      <c r="H350" s="374">
        <v>2</v>
      </c>
      <c r="I350" s="374">
        <v>99</v>
      </c>
      <c r="J350" s="374">
        <v>999</v>
      </c>
      <c r="K350" s="374">
        <v>99</v>
      </c>
      <c r="L350" s="374">
        <v>99</v>
      </c>
      <c r="M350" s="374">
        <v>99</v>
      </c>
      <c r="N350" s="374">
        <v>99</v>
      </c>
      <c r="O350" s="374">
        <v>99</v>
      </c>
      <c r="P350" s="374">
        <v>9999</v>
      </c>
      <c r="Q350" s="374">
        <v>79</v>
      </c>
      <c r="R350" s="374">
        <v>2048</v>
      </c>
      <c r="S350" s="374">
        <v>5.29833984375</v>
      </c>
      <c r="T350" s="374">
        <v>4.23193359375</v>
      </c>
      <c r="U350" s="374">
        <v>8.5785644531249989</v>
      </c>
      <c r="V350" s="374">
        <v>4.8828125E-2</v>
      </c>
      <c r="W350" s="374">
        <v>0</v>
      </c>
      <c r="X350" s="374">
        <v>6.0546875</v>
      </c>
      <c r="Y350" s="374">
        <v>0.146484375</v>
      </c>
      <c r="Z350" s="374">
        <v>3.7982564988942809</v>
      </c>
      <c r="AA350" s="374">
        <v>1.3507655445639801</v>
      </c>
      <c r="AB350" s="374">
        <v>1.3662419128178618</v>
      </c>
      <c r="AC350" s="374">
        <v>65.287451667545213</v>
      </c>
      <c r="AD350" s="374">
        <v>23.190035092673785</v>
      </c>
      <c r="AE350" s="374">
        <v>54.035550090182433</v>
      </c>
      <c r="AF350" s="374">
        <v>65.873271148279187</v>
      </c>
      <c r="AG350" s="374">
        <v>66.139500214580906</v>
      </c>
      <c r="AH350" s="374">
        <v>0.830078125</v>
      </c>
      <c r="AI350" s="374">
        <v>1155</v>
      </c>
      <c r="AJ350" s="374">
        <v>86.93653679653687</v>
      </c>
      <c r="AK350" s="374">
        <v>14.453598387711228</v>
      </c>
    </row>
    <row r="351" spans="1:37" ht="15.6">
      <c r="A351" s="374">
        <v>7</v>
      </c>
      <c r="B351" s="374">
        <v>7</v>
      </c>
      <c r="C351" s="374">
        <v>2024</v>
      </c>
      <c r="D351" s="374">
        <v>99</v>
      </c>
      <c r="E351" s="374">
        <v>99</v>
      </c>
      <c r="F351" s="374">
        <v>99</v>
      </c>
      <c r="G351" s="374">
        <v>4</v>
      </c>
      <c r="H351" s="374">
        <v>1</v>
      </c>
      <c r="I351" s="374">
        <v>99</v>
      </c>
      <c r="J351" s="374">
        <v>999</v>
      </c>
      <c r="K351" s="374">
        <v>99</v>
      </c>
      <c r="L351" s="374">
        <v>99</v>
      </c>
      <c r="M351" s="374">
        <v>99</v>
      </c>
      <c r="N351" s="374">
        <v>99</v>
      </c>
      <c r="O351" s="374">
        <v>99</v>
      </c>
      <c r="P351" s="374">
        <v>9999</v>
      </c>
      <c r="Q351" s="374">
        <v>60</v>
      </c>
      <c r="R351" s="374">
        <v>1552</v>
      </c>
      <c r="S351" s="374">
        <v>5.6675257731958757</v>
      </c>
      <c r="T351" s="374">
        <v>4.2905927835051552</v>
      </c>
      <c r="U351" s="374">
        <v>10.02680412371134</v>
      </c>
      <c r="V351" s="374">
        <v>6.4432989690721643E-2</v>
      </c>
      <c r="W351" s="374">
        <v>0</v>
      </c>
      <c r="X351" s="374">
        <v>3.7371134020618562</v>
      </c>
      <c r="Y351" s="374">
        <v>0.12886597938144331</v>
      </c>
      <c r="Z351" s="374">
        <v>3.0344207641663226</v>
      </c>
      <c r="AA351" s="374">
        <v>1.5478708562021799</v>
      </c>
      <c r="AB351" s="374">
        <v>1.2533312967166212</v>
      </c>
      <c r="AC351" s="374">
        <v>62.244103146460354</v>
      </c>
      <c r="AD351" s="374">
        <v>34.69247887150209</v>
      </c>
      <c r="AE351" s="374">
        <v>58.519450422587923</v>
      </c>
      <c r="AF351" s="374">
        <v>80.497925311203289</v>
      </c>
      <c r="AG351" s="374">
        <v>82.956708087447396</v>
      </c>
      <c r="AH351" s="374">
        <v>0.64432989690721676</v>
      </c>
      <c r="AI351" s="374">
        <v>1354</v>
      </c>
      <c r="AJ351" s="374">
        <v>88.26196454948294</v>
      </c>
      <c r="AK351" s="374">
        <v>15.017868043744922</v>
      </c>
    </row>
    <row r="352" spans="1:37" ht="15.6">
      <c r="A352" s="374">
        <v>7</v>
      </c>
      <c r="B352" s="374">
        <v>8</v>
      </c>
      <c r="C352" s="374">
        <v>2024</v>
      </c>
      <c r="D352" s="374">
        <v>99</v>
      </c>
      <c r="E352" s="374">
        <v>99</v>
      </c>
      <c r="F352" s="374">
        <v>99</v>
      </c>
      <c r="G352" s="374">
        <v>4</v>
      </c>
      <c r="H352" s="374">
        <v>2</v>
      </c>
      <c r="I352" s="374">
        <v>99</v>
      </c>
      <c r="J352" s="374">
        <v>999</v>
      </c>
      <c r="K352" s="374">
        <v>99</v>
      </c>
      <c r="L352" s="374">
        <v>99</v>
      </c>
      <c r="M352" s="374">
        <v>99</v>
      </c>
      <c r="N352" s="374">
        <v>99</v>
      </c>
      <c r="O352" s="374">
        <v>99</v>
      </c>
      <c r="P352" s="374">
        <v>9999</v>
      </c>
      <c r="Q352" s="374">
        <v>19</v>
      </c>
      <c r="R352" s="374">
        <v>376</v>
      </c>
      <c r="S352" s="374">
        <v>5.6835106382978715</v>
      </c>
      <c r="T352" s="374">
        <v>3.6170212765957448</v>
      </c>
      <c r="U352" s="374">
        <v>8.5029255319148973</v>
      </c>
      <c r="V352" s="374">
        <v>0</v>
      </c>
      <c r="W352" s="374">
        <v>0</v>
      </c>
      <c r="X352" s="374">
        <v>1.5957446808510645</v>
      </c>
      <c r="Y352" s="374">
        <v>0</v>
      </c>
      <c r="Z352" s="374">
        <v>3.0060518665255436</v>
      </c>
      <c r="AA352" s="374">
        <v>0.96389304545593246</v>
      </c>
      <c r="AB352" s="374">
        <v>1.4036910536209133</v>
      </c>
      <c r="AC352" s="374">
        <v>39.803780703530514</v>
      </c>
      <c r="AD352" s="374">
        <v>16.477263412578761</v>
      </c>
      <c r="AE352" s="374">
        <v>44.114772049567655</v>
      </c>
      <c r="AF352" s="374">
        <v>19.502074688796682</v>
      </c>
      <c r="AG352" s="374">
        <v>17.043291912552579</v>
      </c>
      <c r="AH352" s="374">
        <v>1.8617021276595749</v>
      </c>
      <c r="AI352" s="374">
        <v>184</v>
      </c>
      <c r="AJ352" s="374">
        <v>83.70380434782615</v>
      </c>
      <c r="AK352" s="374">
        <v>14.92192754736902</v>
      </c>
    </row>
    <row r="353" spans="1:37" ht="15.6">
      <c r="A353" s="374">
        <v>7</v>
      </c>
      <c r="B353" s="374">
        <v>9</v>
      </c>
      <c r="C353" s="374">
        <v>2023</v>
      </c>
      <c r="D353" s="374">
        <v>99</v>
      </c>
      <c r="E353" s="374">
        <v>99</v>
      </c>
      <c r="F353" s="374">
        <v>99</v>
      </c>
      <c r="G353" s="374">
        <v>1</v>
      </c>
      <c r="H353" s="374">
        <v>1</v>
      </c>
      <c r="I353" s="374">
        <v>99</v>
      </c>
      <c r="J353" s="374">
        <v>999</v>
      </c>
      <c r="K353" s="374">
        <v>99</v>
      </c>
      <c r="L353" s="374">
        <v>99</v>
      </c>
      <c r="M353" s="374">
        <v>99</v>
      </c>
      <c r="N353" s="374">
        <v>99</v>
      </c>
      <c r="O353" s="374">
        <v>99</v>
      </c>
      <c r="P353" s="374">
        <v>9999</v>
      </c>
      <c r="Q353" s="374">
        <v>121</v>
      </c>
      <c r="R353" s="374">
        <v>5270</v>
      </c>
      <c r="S353" s="374">
        <v>5.4468690702087299</v>
      </c>
      <c r="T353" s="374">
        <v>4.958254269449716</v>
      </c>
      <c r="U353" s="374">
        <v>7.5829981024668109</v>
      </c>
      <c r="V353" s="374">
        <v>0</v>
      </c>
      <c r="W353" s="374">
        <v>0.20872865275142319</v>
      </c>
      <c r="X353" s="374">
        <v>1.1954459203036056</v>
      </c>
      <c r="Y353" s="374">
        <v>0</v>
      </c>
      <c r="Z353" s="374">
        <v>2.6113319185791846</v>
      </c>
      <c r="AA353" s="374">
        <v>1.248803855753142</v>
      </c>
      <c r="AB353" s="374">
        <v>1.5422460726582459</v>
      </c>
      <c r="AC353" s="374">
        <v>40.191812301690796</v>
      </c>
      <c r="AD353" s="374">
        <v>24.811393472924099</v>
      </c>
      <c r="AE353" s="374">
        <v>36.860847340491596</v>
      </c>
      <c r="AF353" s="374">
        <v>71.293290043290014</v>
      </c>
      <c r="AG353" s="374">
        <v>69.848949357309451</v>
      </c>
      <c r="AH353" s="374">
        <v>0.664136622390892</v>
      </c>
      <c r="AI353" s="374">
        <v>1786</v>
      </c>
      <c r="AJ353" s="374">
        <v>83.792161254199158</v>
      </c>
      <c r="AK353" s="374">
        <v>14.280131460047501</v>
      </c>
    </row>
    <row r="354" spans="1:37" ht="15.6">
      <c r="A354" s="374">
        <v>7</v>
      </c>
      <c r="B354" s="374">
        <v>10</v>
      </c>
      <c r="C354" s="374">
        <v>2023</v>
      </c>
      <c r="D354" s="374">
        <v>99</v>
      </c>
      <c r="E354" s="374">
        <v>99</v>
      </c>
      <c r="F354" s="374">
        <v>99</v>
      </c>
      <c r="G354" s="374">
        <v>1</v>
      </c>
      <c r="H354" s="374">
        <v>2</v>
      </c>
      <c r="I354" s="374">
        <v>99</v>
      </c>
      <c r="J354" s="374">
        <v>999</v>
      </c>
      <c r="K354" s="374">
        <v>99</v>
      </c>
      <c r="L354" s="374">
        <v>99</v>
      </c>
      <c r="M354" s="374">
        <v>99</v>
      </c>
      <c r="N354" s="374">
        <v>99</v>
      </c>
      <c r="O354" s="374">
        <v>99</v>
      </c>
      <c r="P354" s="374">
        <v>9999</v>
      </c>
      <c r="Q354" s="374">
        <v>93</v>
      </c>
      <c r="R354" s="374">
        <v>2122</v>
      </c>
      <c r="S354" s="374">
        <v>5.7836946277097105</v>
      </c>
      <c r="T354" s="374">
        <v>4.1564561734213008</v>
      </c>
      <c r="U354" s="374">
        <v>8.1292177191328996</v>
      </c>
      <c r="V354" s="374">
        <v>0</v>
      </c>
      <c r="W354" s="374">
        <v>0.14137606032045244</v>
      </c>
      <c r="X354" s="374">
        <v>3.3930254476908597</v>
      </c>
      <c r="Y354" s="374">
        <v>9.4250706880301585E-2</v>
      </c>
      <c r="Z354" s="374">
        <v>3.6949483116971846</v>
      </c>
      <c r="AA354" s="374">
        <v>1.8872202571058596</v>
      </c>
      <c r="AB354" s="374">
        <v>1.4777738419676496</v>
      </c>
      <c r="AC354" s="374">
        <v>27.662944083301976</v>
      </c>
      <c r="AD354" s="374">
        <v>19.436850495640154</v>
      </c>
      <c r="AE354" s="374">
        <v>45.062645261025438</v>
      </c>
      <c r="AF354" s="374">
        <v>28.706709956709958</v>
      </c>
      <c r="AG354" s="374">
        <v>30.151050642690553</v>
      </c>
      <c r="AH354" s="374">
        <v>4.8067860508953828</v>
      </c>
      <c r="AI354" s="374">
        <v>363</v>
      </c>
      <c r="AJ354" s="374">
        <v>85.947382920110144</v>
      </c>
      <c r="AK354" s="374">
        <v>13.277438542558547</v>
      </c>
    </row>
    <row r="355" spans="1:37" ht="15.6">
      <c r="A355" s="374">
        <v>7</v>
      </c>
      <c r="B355" s="374">
        <v>11</v>
      </c>
      <c r="C355" s="374">
        <v>2023</v>
      </c>
      <c r="D355" s="374">
        <v>99</v>
      </c>
      <c r="E355" s="374">
        <v>99</v>
      </c>
      <c r="F355" s="374">
        <v>99</v>
      </c>
      <c r="G355" s="374">
        <v>2</v>
      </c>
      <c r="H355" s="374">
        <v>1</v>
      </c>
      <c r="I355" s="374">
        <v>99</v>
      </c>
      <c r="J355" s="374">
        <v>999</v>
      </c>
      <c r="K355" s="374">
        <v>99</v>
      </c>
      <c r="L355" s="374">
        <v>99</v>
      </c>
      <c r="M355" s="374">
        <v>99</v>
      </c>
      <c r="N355" s="374">
        <v>99</v>
      </c>
      <c r="O355" s="374">
        <v>99</v>
      </c>
      <c r="P355" s="374">
        <v>9999</v>
      </c>
      <c r="Q355" s="374">
        <v>130</v>
      </c>
      <c r="R355" s="374">
        <v>3987</v>
      </c>
      <c r="S355" s="374">
        <v>5.4243792325056441</v>
      </c>
      <c r="T355" s="374">
        <v>4.3664409330323553</v>
      </c>
      <c r="U355" s="374">
        <v>7.5316528718334563</v>
      </c>
      <c r="V355" s="374">
        <v>0</v>
      </c>
      <c r="W355" s="374">
        <v>0</v>
      </c>
      <c r="X355" s="374">
        <v>1.1286681715575622</v>
      </c>
      <c r="Y355" s="374">
        <v>5.0163029847002785E-2</v>
      </c>
      <c r="Z355" s="374">
        <v>2.8045193295949153</v>
      </c>
      <c r="AA355" s="374">
        <v>1.287195564013162</v>
      </c>
      <c r="AB355" s="374">
        <v>1.6150494418076655</v>
      </c>
      <c r="AC355" s="374">
        <v>21.101633783056563</v>
      </c>
      <c r="AD355" s="374">
        <v>17.243912280752379</v>
      </c>
      <c r="AE355" s="374">
        <v>48.102503125832818</v>
      </c>
      <c r="AF355" s="374">
        <v>75.654648956356738</v>
      </c>
      <c r="AG355" s="374">
        <v>72.649787702468927</v>
      </c>
      <c r="AH355" s="374">
        <v>0.10032605969400556</v>
      </c>
      <c r="AI355" s="374">
        <v>31</v>
      </c>
      <c r="AJ355" s="374">
        <v>91.177419354838719</v>
      </c>
      <c r="AK355" s="374">
        <v>13.441340100877429</v>
      </c>
    </row>
    <row r="356" spans="1:37" ht="15.6">
      <c r="A356" s="374">
        <v>7</v>
      </c>
      <c r="B356" s="374">
        <v>12</v>
      </c>
      <c r="C356" s="374">
        <v>2023</v>
      </c>
      <c r="D356" s="374">
        <v>99</v>
      </c>
      <c r="E356" s="374">
        <v>99</v>
      </c>
      <c r="F356" s="374">
        <v>99</v>
      </c>
      <c r="G356" s="374">
        <v>2</v>
      </c>
      <c r="H356" s="374">
        <v>2</v>
      </c>
      <c r="I356" s="374">
        <v>99</v>
      </c>
      <c r="J356" s="374">
        <v>999</v>
      </c>
      <c r="K356" s="374">
        <v>99</v>
      </c>
      <c r="L356" s="374">
        <v>99</v>
      </c>
      <c r="M356" s="374">
        <v>99</v>
      </c>
      <c r="N356" s="374">
        <v>99</v>
      </c>
      <c r="O356" s="374">
        <v>99</v>
      </c>
      <c r="P356" s="374">
        <v>9999</v>
      </c>
      <c r="Q356" s="374">
        <v>90</v>
      </c>
      <c r="R356" s="374">
        <v>1283</v>
      </c>
      <c r="S356" s="374">
        <v>5.0576773187841004</v>
      </c>
      <c r="T356" s="374">
        <v>4.1137957911145753</v>
      </c>
      <c r="U356" s="374">
        <v>8.8112236944660971</v>
      </c>
      <c r="V356" s="374">
        <v>0</v>
      </c>
      <c r="W356" s="374">
        <v>0</v>
      </c>
      <c r="X356" s="374">
        <v>2.8838659392049881</v>
      </c>
      <c r="Y356" s="374">
        <v>0.15588464536243174</v>
      </c>
      <c r="Z356" s="374">
        <v>3.3014744785476755</v>
      </c>
      <c r="AA356" s="374">
        <v>1.5668357234450039</v>
      </c>
      <c r="AB356" s="374">
        <v>1.6543444810915002</v>
      </c>
      <c r="AC356" s="374">
        <v>61.734205017417921</v>
      </c>
      <c r="AD356" s="374">
        <v>49.386824547687809</v>
      </c>
      <c r="AE356" s="374">
        <v>44.309555003150642</v>
      </c>
      <c r="AF356" s="374">
        <v>24.345351043643262</v>
      </c>
      <c r="AG356" s="374">
        <v>27.350212297531076</v>
      </c>
      <c r="AH356" s="374">
        <v>0.23382696804364769</v>
      </c>
      <c r="AI356" s="374">
        <v>206</v>
      </c>
      <c r="AJ356" s="374">
        <v>84.684466019417442</v>
      </c>
      <c r="AK356" s="374">
        <v>15.407198084467652</v>
      </c>
    </row>
    <row r="357" spans="1:37" ht="15.6">
      <c r="A357" s="374">
        <v>7</v>
      </c>
      <c r="B357" s="374">
        <v>13</v>
      </c>
      <c r="C357" s="374">
        <v>2023</v>
      </c>
      <c r="D357" s="374">
        <v>99</v>
      </c>
      <c r="E357" s="374">
        <v>99</v>
      </c>
      <c r="F357" s="374">
        <v>99</v>
      </c>
      <c r="G357" s="374">
        <v>3</v>
      </c>
      <c r="H357" s="374">
        <v>1</v>
      </c>
      <c r="I357" s="374">
        <v>99</v>
      </c>
      <c r="J357" s="374">
        <v>999</v>
      </c>
      <c r="K357" s="374">
        <v>99</v>
      </c>
      <c r="L357" s="374">
        <v>99</v>
      </c>
      <c r="M357" s="374">
        <v>99</v>
      </c>
      <c r="N357" s="374">
        <v>99</v>
      </c>
      <c r="O357" s="374">
        <v>99</v>
      </c>
      <c r="P357" s="374">
        <v>9999</v>
      </c>
      <c r="Q357" s="374">
        <v>55</v>
      </c>
      <c r="R357" s="374">
        <v>825</v>
      </c>
      <c r="S357" s="374">
        <v>5.4145454545454541</v>
      </c>
      <c r="T357" s="374">
        <v>4.1272727272727261</v>
      </c>
      <c r="U357" s="374">
        <v>8.2756363636363677</v>
      </c>
      <c r="V357" s="374">
        <v>0</v>
      </c>
      <c r="W357" s="374">
        <v>0</v>
      </c>
      <c r="X357" s="374">
        <v>1.2121212121212122</v>
      </c>
      <c r="Y357" s="374">
        <v>0</v>
      </c>
      <c r="Z357" s="374">
        <v>3.1013272409804342</v>
      </c>
      <c r="AA357" s="374">
        <v>1.7684869254562348</v>
      </c>
      <c r="AB357" s="374">
        <v>1.7792188833054652</v>
      </c>
      <c r="AC357" s="374">
        <v>41.657420615964384</v>
      </c>
      <c r="AD357" s="374">
        <v>47.115918325814143</v>
      </c>
      <c r="AE357" s="374">
        <v>57.956098012691506</v>
      </c>
      <c r="AF357" s="374">
        <v>29.686937747391156</v>
      </c>
      <c r="AG357" s="374">
        <v>30.420931154787009</v>
      </c>
      <c r="AH357" s="374">
        <v>0.12121212121212122</v>
      </c>
      <c r="AI357" s="374">
        <v>0</v>
      </c>
      <c r="AJ357" s="374"/>
      <c r="AK357" s="374"/>
    </row>
    <row r="358" spans="1:37" ht="15.6">
      <c r="A358" s="374">
        <v>7</v>
      </c>
      <c r="B358" s="374">
        <v>14</v>
      </c>
      <c r="C358" s="374">
        <v>2023</v>
      </c>
      <c r="D358" s="374">
        <v>99</v>
      </c>
      <c r="E358" s="374">
        <v>99</v>
      </c>
      <c r="F358" s="374">
        <v>99</v>
      </c>
      <c r="G358" s="374">
        <v>3</v>
      </c>
      <c r="H358" s="374">
        <v>2</v>
      </c>
      <c r="I358" s="374">
        <v>99</v>
      </c>
      <c r="J358" s="374">
        <v>999</v>
      </c>
      <c r="K358" s="374">
        <v>99</v>
      </c>
      <c r="L358" s="374">
        <v>99</v>
      </c>
      <c r="M358" s="374">
        <v>99</v>
      </c>
      <c r="N358" s="374">
        <v>99</v>
      </c>
      <c r="O358" s="374">
        <v>99</v>
      </c>
      <c r="P358" s="374">
        <v>9999</v>
      </c>
      <c r="Q358" s="374">
        <v>60</v>
      </c>
      <c r="R358" s="374">
        <v>1954</v>
      </c>
      <c r="S358" s="374">
        <v>4.5818833162743076</v>
      </c>
      <c r="T358" s="374">
        <v>4.0107471852610006</v>
      </c>
      <c r="U358" s="374">
        <v>7.9916581371545501</v>
      </c>
      <c r="V358" s="374">
        <v>0</v>
      </c>
      <c r="W358" s="374">
        <v>0</v>
      </c>
      <c r="X358" s="374">
        <v>5.1177072671443193</v>
      </c>
      <c r="Y358" s="374">
        <v>0</v>
      </c>
      <c r="Z358" s="374">
        <v>3.7773861159272895</v>
      </c>
      <c r="AA358" s="374">
        <v>1.3636227768265297</v>
      </c>
      <c r="AB358" s="374">
        <v>1.4873699437582619</v>
      </c>
      <c r="AC358" s="374">
        <v>47.922748213764656</v>
      </c>
      <c r="AD358" s="374">
        <v>18.479873015412096</v>
      </c>
      <c r="AE358" s="374">
        <v>50.28305394832401</v>
      </c>
      <c r="AF358" s="374">
        <v>70.313062252608873</v>
      </c>
      <c r="AG358" s="374">
        <v>69.579068845212987</v>
      </c>
      <c r="AH358" s="374">
        <v>0.30706243602865929</v>
      </c>
      <c r="AI358" s="374">
        <v>0</v>
      </c>
      <c r="AJ358" s="374"/>
      <c r="AK358" s="374"/>
    </row>
    <row r="359" spans="1:37" ht="15.6">
      <c r="A359" s="374">
        <v>7</v>
      </c>
      <c r="B359" s="374">
        <v>15</v>
      </c>
      <c r="C359" s="374">
        <v>2023</v>
      </c>
      <c r="D359" s="374">
        <v>99</v>
      </c>
      <c r="E359" s="374">
        <v>99</v>
      </c>
      <c r="F359" s="374">
        <v>99</v>
      </c>
      <c r="G359" s="374">
        <v>4</v>
      </c>
      <c r="H359" s="374">
        <v>1</v>
      </c>
      <c r="I359" s="374">
        <v>99</v>
      </c>
      <c r="J359" s="374">
        <v>999</v>
      </c>
      <c r="K359" s="374">
        <v>99</v>
      </c>
      <c r="L359" s="374">
        <v>99</v>
      </c>
      <c r="M359" s="374">
        <v>99</v>
      </c>
      <c r="N359" s="374">
        <v>99</v>
      </c>
      <c r="O359" s="374">
        <v>99</v>
      </c>
      <c r="P359" s="374">
        <v>9999</v>
      </c>
      <c r="Q359" s="374">
        <v>66</v>
      </c>
      <c r="R359" s="374">
        <v>1618</v>
      </c>
      <c r="S359" s="374">
        <v>5.1143386897404204</v>
      </c>
      <c r="T359" s="374">
        <v>4.0173053152039548</v>
      </c>
      <c r="U359" s="374">
        <v>9.5534610630407979</v>
      </c>
      <c r="V359" s="374">
        <v>0</v>
      </c>
      <c r="W359" s="374">
        <v>0</v>
      </c>
      <c r="X359" s="374">
        <v>3.3992583436341173</v>
      </c>
      <c r="Y359" s="374">
        <v>6.1804697156983938E-2</v>
      </c>
      <c r="Z359" s="374">
        <v>2.9787427369585</v>
      </c>
      <c r="AA359" s="374">
        <v>1.3290161380427283</v>
      </c>
      <c r="AB359" s="374">
        <v>1.5271574237026979</v>
      </c>
      <c r="AC359" s="374">
        <v>49.207579067499125</v>
      </c>
      <c r="AD359" s="374">
        <v>34.415774175617038</v>
      </c>
      <c r="AE359" s="374">
        <v>48.837927743026761</v>
      </c>
      <c r="AF359" s="374">
        <v>77.490421455938716</v>
      </c>
      <c r="AG359" s="374">
        <v>79.949415799028657</v>
      </c>
      <c r="AH359" s="374">
        <v>0</v>
      </c>
      <c r="AI359" s="374">
        <v>5</v>
      </c>
      <c r="AJ359" s="374">
        <v>80.319999999999993</v>
      </c>
      <c r="AK359" s="374">
        <v>13.697433569673173</v>
      </c>
    </row>
    <row r="360" spans="1:37" ht="15.6">
      <c r="A360" s="374">
        <v>7</v>
      </c>
      <c r="B360" s="374">
        <v>16</v>
      </c>
      <c r="C360" s="374">
        <v>2023</v>
      </c>
      <c r="D360" s="374">
        <v>99</v>
      </c>
      <c r="E360" s="374">
        <v>99</v>
      </c>
      <c r="F360" s="374">
        <v>99</v>
      </c>
      <c r="G360" s="374">
        <v>4</v>
      </c>
      <c r="H360" s="374">
        <v>2</v>
      </c>
      <c r="I360" s="374">
        <v>99</v>
      </c>
      <c r="J360" s="374">
        <v>999</v>
      </c>
      <c r="K360" s="374">
        <v>99</v>
      </c>
      <c r="L360" s="374">
        <v>99</v>
      </c>
      <c r="M360" s="374">
        <v>99</v>
      </c>
      <c r="N360" s="374">
        <v>99</v>
      </c>
      <c r="O360" s="374">
        <v>99</v>
      </c>
      <c r="P360" s="374">
        <v>9999</v>
      </c>
      <c r="Q360" s="374">
        <v>25</v>
      </c>
      <c r="R360" s="374">
        <v>470</v>
      </c>
      <c r="S360" s="374">
        <v>5.3680851063829804</v>
      </c>
      <c r="T360" s="374">
        <v>4.0808510638297859</v>
      </c>
      <c r="U360" s="374">
        <v>8.2480851063829768</v>
      </c>
      <c r="V360" s="374">
        <v>0</v>
      </c>
      <c r="W360" s="374">
        <v>0</v>
      </c>
      <c r="X360" s="374">
        <v>1.4893617021276597</v>
      </c>
      <c r="Y360" s="374">
        <v>0</v>
      </c>
      <c r="Z360" s="374">
        <v>3.1740011920642042</v>
      </c>
      <c r="AA360" s="374">
        <v>1.0471046977623839</v>
      </c>
      <c r="AB360" s="374">
        <v>1.4767183712647398</v>
      </c>
      <c r="AC360" s="374">
        <v>7.8154503875750176</v>
      </c>
      <c r="AD360" s="374">
        <v>-2.9109844594425702</v>
      </c>
      <c r="AE360" s="374">
        <v>53.252456597490713</v>
      </c>
      <c r="AF360" s="374">
        <v>22.509578544061295</v>
      </c>
      <c r="AG360" s="374">
        <v>20.050584200971318</v>
      </c>
      <c r="AH360" s="374">
        <v>0</v>
      </c>
      <c r="AI360" s="374">
        <v>0</v>
      </c>
      <c r="AJ360" s="374"/>
      <c r="AK360" s="374"/>
    </row>
    <row r="361" spans="1:37" ht="15.6">
      <c r="A361" s="374">
        <v>7</v>
      </c>
      <c r="B361" s="374">
        <v>17</v>
      </c>
      <c r="C361" s="374">
        <v>2022</v>
      </c>
      <c r="D361" s="374">
        <v>99</v>
      </c>
      <c r="E361" s="374">
        <v>99</v>
      </c>
      <c r="F361" s="374">
        <v>99</v>
      </c>
      <c r="G361" s="374">
        <v>1</v>
      </c>
      <c r="H361" s="374">
        <v>1</v>
      </c>
      <c r="I361" s="374">
        <v>99</v>
      </c>
      <c r="J361" s="374">
        <v>999</v>
      </c>
      <c r="K361" s="374">
        <v>99</v>
      </c>
      <c r="L361" s="374">
        <v>99</v>
      </c>
      <c r="M361" s="374">
        <v>99</v>
      </c>
      <c r="N361" s="374">
        <v>99</v>
      </c>
      <c r="O361" s="374">
        <v>99</v>
      </c>
      <c r="P361" s="374">
        <v>9999</v>
      </c>
      <c r="Q361" s="374">
        <v>120</v>
      </c>
      <c r="R361" s="374">
        <v>5089</v>
      </c>
      <c r="S361" s="374">
        <v>5.4034191393201052</v>
      </c>
      <c r="T361" s="374">
        <v>5.0165061898211842</v>
      </c>
      <c r="U361" s="374">
        <v>7.7118097858125392</v>
      </c>
      <c r="V361" s="374">
        <v>0</v>
      </c>
      <c r="W361" s="374">
        <v>0</v>
      </c>
      <c r="X361" s="374">
        <v>1.6309687561406956</v>
      </c>
      <c r="Y361" s="374">
        <v>1.9650225977598745E-2</v>
      </c>
      <c r="Z361" s="374">
        <v>2.8379748144980219</v>
      </c>
      <c r="AA361" s="374">
        <v>1.3166990191871024</v>
      </c>
      <c r="AB361" s="374">
        <v>1.7500870752867339</v>
      </c>
      <c r="AC361" s="374">
        <v>37.19298922995533</v>
      </c>
      <c r="AD361" s="374">
        <v>16.830129028129971</v>
      </c>
      <c r="AE361" s="374">
        <v>34.733441465803445</v>
      </c>
      <c r="AF361" s="374">
        <v>69.031470428648944</v>
      </c>
      <c r="AG361" s="374">
        <v>68.298956513264642</v>
      </c>
      <c r="AH361" s="374">
        <v>0.45195519748477103</v>
      </c>
      <c r="AI361" s="374">
        <v>0</v>
      </c>
      <c r="AJ361" s="374"/>
      <c r="AK361" s="374"/>
    </row>
    <row r="362" spans="1:37" ht="15.6">
      <c r="A362" s="374">
        <v>7</v>
      </c>
      <c r="B362" s="374">
        <v>18</v>
      </c>
      <c r="C362" s="374">
        <v>2022</v>
      </c>
      <c r="D362" s="374">
        <v>99</v>
      </c>
      <c r="E362" s="374">
        <v>99</v>
      </c>
      <c r="F362" s="374">
        <v>99</v>
      </c>
      <c r="G362" s="374">
        <v>1</v>
      </c>
      <c r="H362" s="374">
        <v>2</v>
      </c>
      <c r="I362" s="374">
        <v>99</v>
      </c>
      <c r="J362" s="374">
        <v>999</v>
      </c>
      <c r="K362" s="374">
        <v>99</v>
      </c>
      <c r="L362" s="374">
        <v>99</v>
      </c>
      <c r="M362" s="374">
        <v>99</v>
      </c>
      <c r="N362" s="374">
        <v>99</v>
      </c>
      <c r="O362" s="374">
        <v>99</v>
      </c>
      <c r="P362" s="374">
        <v>9999</v>
      </c>
      <c r="Q362" s="374">
        <v>74</v>
      </c>
      <c r="R362" s="374">
        <v>2283</v>
      </c>
      <c r="S362" s="374">
        <v>5.942181340341655</v>
      </c>
      <c r="T362" s="374">
        <v>4.2010512483574249</v>
      </c>
      <c r="U362" s="374">
        <v>7.978887428821718</v>
      </c>
      <c r="V362" s="374">
        <v>4.3802014892685058E-2</v>
      </c>
      <c r="W362" s="374">
        <v>8.7604029785370116E-2</v>
      </c>
      <c r="X362" s="374">
        <v>2.7595269382391594</v>
      </c>
      <c r="Y362" s="374">
        <v>0.13140604467805519</v>
      </c>
      <c r="Z362" s="374">
        <v>3.6847736548476511</v>
      </c>
      <c r="AA362" s="374">
        <v>1.7869885420627258</v>
      </c>
      <c r="AB362" s="374">
        <v>1.5040778964011061</v>
      </c>
      <c r="AC362" s="374">
        <v>21.733300229934251</v>
      </c>
      <c r="AD362" s="374">
        <v>23.644472582691233</v>
      </c>
      <c r="AE362" s="374">
        <v>33.563864745381807</v>
      </c>
      <c r="AF362" s="374">
        <v>30.968529571351052</v>
      </c>
      <c r="AG362" s="374">
        <v>31.701043486735362</v>
      </c>
      <c r="AH362" s="374">
        <v>3.8983793254489698</v>
      </c>
      <c r="AI362" s="374">
        <v>20</v>
      </c>
      <c r="AJ362" s="374">
        <v>79.254999999999981</v>
      </c>
      <c r="AK362" s="374">
        <v>14.277864950119531</v>
      </c>
    </row>
    <row r="363" spans="1:37" ht="15.6">
      <c r="A363" s="374">
        <v>7</v>
      </c>
      <c r="B363" s="374">
        <v>19</v>
      </c>
      <c r="C363" s="374">
        <v>2022</v>
      </c>
      <c r="D363" s="374">
        <v>99</v>
      </c>
      <c r="E363" s="374">
        <v>99</v>
      </c>
      <c r="F363" s="374">
        <v>99</v>
      </c>
      <c r="G363" s="374">
        <v>2</v>
      </c>
      <c r="H363" s="374">
        <v>1</v>
      </c>
      <c r="I363" s="374">
        <v>99</v>
      </c>
      <c r="J363" s="374">
        <v>999</v>
      </c>
      <c r="K363" s="374">
        <v>99</v>
      </c>
      <c r="L363" s="374">
        <v>99</v>
      </c>
      <c r="M363" s="374">
        <v>99</v>
      </c>
      <c r="N363" s="374">
        <v>99</v>
      </c>
      <c r="O363" s="374">
        <v>99</v>
      </c>
      <c r="P363" s="374">
        <v>9999</v>
      </c>
      <c r="Q363" s="374">
        <v>125</v>
      </c>
      <c r="R363" s="374">
        <v>3954</v>
      </c>
      <c r="S363" s="374">
        <v>5.2023267577137071</v>
      </c>
      <c r="T363" s="374">
        <v>4.5419828022255935</v>
      </c>
      <c r="U363" s="374">
        <v>7.6793753161355598</v>
      </c>
      <c r="V363" s="374">
        <v>0</v>
      </c>
      <c r="W363" s="374">
        <v>0</v>
      </c>
      <c r="X363" s="374">
        <v>2.0232675771370765</v>
      </c>
      <c r="Y363" s="374">
        <v>0</v>
      </c>
      <c r="Z363" s="374">
        <v>3.0328441838408962</v>
      </c>
      <c r="AA363" s="374">
        <v>1.1281269244058056</v>
      </c>
      <c r="AB363" s="374">
        <v>1.1927884442957011</v>
      </c>
      <c r="AC363" s="374">
        <v>26.013450123625343</v>
      </c>
      <c r="AD363" s="374">
        <v>15.406360566050214</v>
      </c>
      <c r="AE363" s="374">
        <v>39.796756536748653</v>
      </c>
      <c r="AF363" s="374">
        <v>79.653505237711514</v>
      </c>
      <c r="AG363" s="374">
        <v>76.502852708529943</v>
      </c>
      <c r="AH363" s="374">
        <v>5.0581689428426911E-2</v>
      </c>
      <c r="AI363" s="374">
        <v>0</v>
      </c>
      <c r="AJ363" s="374"/>
      <c r="AK363" s="374"/>
    </row>
    <row r="364" spans="1:37" ht="15.6">
      <c r="A364" s="374">
        <v>7</v>
      </c>
      <c r="B364" s="374">
        <v>20</v>
      </c>
      <c r="C364" s="374">
        <v>2022</v>
      </c>
      <c r="D364" s="374">
        <v>99</v>
      </c>
      <c r="E364" s="374">
        <v>99</v>
      </c>
      <c r="F364" s="374">
        <v>99</v>
      </c>
      <c r="G364" s="374">
        <v>2</v>
      </c>
      <c r="H364" s="374">
        <v>2</v>
      </c>
      <c r="I364" s="374">
        <v>99</v>
      </c>
      <c r="J364" s="374">
        <v>999</v>
      </c>
      <c r="K364" s="374">
        <v>99</v>
      </c>
      <c r="L364" s="374">
        <v>99</v>
      </c>
      <c r="M364" s="374">
        <v>99</v>
      </c>
      <c r="N364" s="374">
        <v>99</v>
      </c>
      <c r="O364" s="374">
        <v>99</v>
      </c>
      <c r="P364" s="374">
        <v>9999</v>
      </c>
      <c r="Q364" s="374">
        <v>84</v>
      </c>
      <c r="R364" s="374">
        <v>1010</v>
      </c>
      <c r="S364" s="374">
        <v>5.409900990099012</v>
      </c>
      <c r="T364" s="374">
        <v>4.3485148514851497</v>
      </c>
      <c r="U364" s="374">
        <v>9.2337623762376282</v>
      </c>
      <c r="V364" s="374">
        <v>9.9009900990099015E-2</v>
      </c>
      <c r="W364" s="374">
        <v>0.198019801980198</v>
      </c>
      <c r="X364" s="374">
        <v>3.6633663366336631</v>
      </c>
      <c r="Y364" s="374">
        <v>0.49504950495049505</v>
      </c>
      <c r="Z364" s="374">
        <v>3.4689141027770942</v>
      </c>
      <c r="AA364" s="374">
        <v>1.3571595957789411</v>
      </c>
      <c r="AB364" s="374">
        <v>1.5489769131598452</v>
      </c>
      <c r="AC364" s="374">
        <v>51.752868418590509</v>
      </c>
      <c r="AD364" s="374">
        <v>44.359966926812405</v>
      </c>
      <c r="AE364" s="374">
        <v>50.852444536909758</v>
      </c>
      <c r="AF364" s="374">
        <v>20.346494762288479</v>
      </c>
      <c r="AG364" s="374">
        <v>23.497147291470096</v>
      </c>
      <c r="AH364" s="374">
        <v>1.089108910891089</v>
      </c>
      <c r="AI364" s="374">
        <v>301</v>
      </c>
      <c r="AJ364" s="374">
        <v>84.128903654485029</v>
      </c>
      <c r="AK364" s="374">
        <v>15.003452595544749</v>
      </c>
    </row>
    <row r="365" spans="1:37" ht="15.6">
      <c r="A365" s="374">
        <v>7</v>
      </c>
      <c r="B365" s="374">
        <v>21</v>
      </c>
      <c r="C365" s="374">
        <v>2022</v>
      </c>
      <c r="D365" s="374">
        <v>99</v>
      </c>
      <c r="E365" s="374">
        <v>99</v>
      </c>
      <c r="F365" s="374">
        <v>99</v>
      </c>
      <c r="G365" s="374">
        <v>3</v>
      </c>
      <c r="H365" s="374">
        <v>1</v>
      </c>
      <c r="I365" s="374">
        <v>99</v>
      </c>
      <c r="J365" s="374">
        <v>999</v>
      </c>
      <c r="K365" s="374">
        <v>99</v>
      </c>
      <c r="L365" s="374">
        <v>99</v>
      </c>
      <c r="M365" s="374">
        <v>99</v>
      </c>
      <c r="N365" s="374">
        <v>99</v>
      </c>
      <c r="O365" s="374">
        <v>99</v>
      </c>
      <c r="P365" s="374">
        <v>9999</v>
      </c>
      <c r="Q365" s="374">
        <v>43</v>
      </c>
      <c r="R365" s="374">
        <v>844</v>
      </c>
      <c r="S365" s="374">
        <v>5.4727488151658781</v>
      </c>
      <c r="T365" s="374">
        <v>4.3886255924170605</v>
      </c>
      <c r="U365" s="374">
        <v>8.546860189573465</v>
      </c>
      <c r="V365" s="374">
        <v>0</v>
      </c>
      <c r="W365" s="374">
        <v>0</v>
      </c>
      <c r="X365" s="374">
        <v>1.0663507109004742</v>
      </c>
      <c r="Y365" s="374">
        <v>0</v>
      </c>
      <c r="Z365" s="374">
        <v>3.214820386568078</v>
      </c>
      <c r="AA365" s="374">
        <v>1.7573047351460811</v>
      </c>
      <c r="AB365" s="374">
        <v>1.6488294015343099</v>
      </c>
      <c r="AC365" s="374">
        <v>28.953880431814937</v>
      </c>
      <c r="AD365" s="374">
        <v>45.220789754021609</v>
      </c>
      <c r="AE365" s="374">
        <v>54.506064631940546</v>
      </c>
      <c r="AF365" s="374">
        <v>29.907866761162296</v>
      </c>
      <c r="AG365" s="374">
        <v>30.249741577957511</v>
      </c>
      <c r="AH365" s="374">
        <v>0</v>
      </c>
      <c r="AI365" s="374">
        <v>0</v>
      </c>
      <c r="AJ365" s="374"/>
      <c r="AK365" s="374"/>
    </row>
    <row r="366" spans="1:37" ht="15.6">
      <c r="A366" s="374">
        <v>7</v>
      </c>
      <c r="B366" s="374">
        <v>22</v>
      </c>
      <c r="C366" s="374">
        <v>2022</v>
      </c>
      <c r="D366" s="374">
        <v>99</v>
      </c>
      <c r="E366" s="374">
        <v>99</v>
      </c>
      <c r="F366" s="374">
        <v>99</v>
      </c>
      <c r="G366" s="374">
        <v>3</v>
      </c>
      <c r="H366" s="374">
        <v>2</v>
      </c>
      <c r="I366" s="374">
        <v>99</v>
      </c>
      <c r="J366" s="374">
        <v>999</v>
      </c>
      <c r="K366" s="374">
        <v>99</v>
      </c>
      <c r="L366" s="374">
        <v>99</v>
      </c>
      <c r="M366" s="374">
        <v>99</v>
      </c>
      <c r="N366" s="374">
        <v>99</v>
      </c>
      <c r="O366" s="374">
        <v>99</v>
      </c>
      <c r="P366" s="374">
        <v>9999</v>
      </c>
      <c r="Q366" s="374">
        <v>68</v>
      </c>
      <c r="R366" s="374">
        <v>1978</v>
      </c>
      <c r="S366" s="374">
        <v>4.3594539939332657</v>
      </c>
      <c r="T366" s="374">
        <v>4.0348837209302335</v>
      </c>
      <c r="U366" s="374">
        <v>8.4090495449949358</v>
      </c>
      <c r="V366" s="374">
        <v>0</v>
      </c>
      <c r="W366" s="374">
        <v>0</v>
      </c>
      <c r="X366" s="374">
        <v>5.4095045500505563</v>
      </c>
      <c r="Y366" s="374">
        <v>0</v>
      </c>
      <c r="Z366" s="374">
        <v>3.789957194677124</v>
      </c>
      <c r="AA366" s="374">
        <v>1.3583111596491539</v>
      </c>
      <c r="AB366" s="374">
        <v>1.4366629797271211</v>
      </c>
      <c r="AC366" s="374">
        <v>27.460159436756346</v>
      </c>
      <c r="AD366" s="374">
        <v>21.909718882895625</v>
      </c>
      <c r="AE366" s="374">
        <v>55.860924155568306</v>
      </c>
      <c r="AF366" s="374">
        <v>70.09213323883769</v>
      </c>
      <c r="AG366" s="374">
        <v>69.750258422042492</v>
      </c>
      <c r="AH366" s="374">
        <v>0</v>
      </c>
      <c r="AI366" s="374">
        <v>0</v>
      </c>
      <c r="AJ366" s="374"/>
      <c r="AK366" s="374"/>
    </row>
    <row r="367" spans="1:37" ht="15.6">
      <c r="A367" s="374">
        <v>7</v>
      </c>
      <c r="B367" s="374">
        <v>23</v>
      </c>
      <c r="C367" s="374">
        <v>2022</v>
      </c>
      <c r="D367" s="374">
        <v>99</v>
      </c>
      <c r="E367" s="374">
        <v>99</v>
      </c>
      <c r="F367" s="374">
        <v>99</v>
      </c>
      <c r="G367" s="374">
        <v>4</v>
      </c>
      <c r="H367" s="374">
        <v>1</v>
      </c>
      <c r="I367" s="374">
        <v>99</v>
      </c>
      <c r="J367" s="374">
        <v>999</v>
      </c>
      <c r="K367" s="374">
        <v>99</v>
      </c>
      <c r="L367" s="374">
        <v>99</v>
      </c>
      <c r="M367" s="374">
        <v>99</v>
      </c>
      <c r="N367" s="374">
        <v>99</v>
      </c>
      <c r="O367" s="374">
        <v>99</v>
      </c>
      <c r="P367" s="374">
        <v>9999</v>
      </c>
      <c r="Q367" s="374">
        <v>58</v>
      </c>
      <c r="R367" s="374">
        <v>1554</v>
      </c>
      <c r="S367" s="374">
        <v>4.5173745173745159</v>
      </c>
      <c r="T367" s="374">
        <v>3.2992277992277992</v>
      </c>
      <c r="U367" s="374">
        <v>9.0251222651222633</v>
      </c>
      <c r="V367" s="374">
        <v>0</v>
      </c>
      <c r="W367" s="374">
        <v>0</v>
      </c>
      <c r="X367" s="374">
        <v>1.93050193050193</v>
      </c>
      <c r="Y367" s="374">
        <v>6.4350064350064365E-2</v>
      </c>
      <c r="Z367" s="374">
        <v>2.834621021653962</v>
      </c>
      <c r="AA367" s="374">
        <v>1.4634172399004637</v>
      </c>
      <c r="AB367" s="374">
        <v>1.547584798557182</v>
      </c>
      <c r="AC367" s="374">
        <v>57.881732945691887</v>
      </c>
      <c r="AD367" s="374">
        <v>25.54304477454161</v>
      </c>
      <c r="AE367" s="374">
        <v>36.040411042357881</v>
      </c>
      <c r="AF367" s="374">
        <v>76.401179941002951</v>
      </c>
      <c r="AG367" s="374">
        <v>77.731025370447554</v>
      </c>
      <c r="AH367" s="374">
        <v>0</v>
      </c>
      <c r="AI367" s="374">
        <v>0</v>
      </c>
      <c r="AJ367" s="374"/>
      <c r="AK367" s="374"/>
    </row>
    <row r="368" spans="1:37" ht="15.6">
      <c r="A368" s="374">
        <v>7</v>
      </c>
      <c r="B368" s="374">
        <v>24</v>
      </c>
      <c r="C368" s="374">
        <v>2022</v>
      </c>
      <c r="D368" s="374">
        <v>99</v>
      </c>
      <c r="E368" s="374">
        <v>99</v>
      </c>
      <c r="F368" s="374">
        <v>99</v>
      </c>
      <c r="G368" s="374">
        <v>4</v>
      </c>
      <c r="H368" s="374">
        <v>2</v>
      </c>
      <c r="I368" s="374">
        <v>99</v>
      </c>
      <c r="J368" s="374">
        <v>999</v>
      </c>
      <c r="K368" s="374">
        <v>99</v>
      </c>
      <c r="L368" s="374">
        <v>99</v>
      </c>
      <c r="M368" s="374">
        <v>99</v>
      </c>
      <c r="N368" s="374">
        <v>99</v>
      </c>
      <c r="O368" s="374">
        <v>99</v>
      </c>
      <c r="P368" s="374">
        <v>9999</v>
      </c>
      <c r="Q368" s="374">
        <v>23</v>
      </c>
      <c r="R368" s="374">
        <v>480</v>
      </c>
      <c r="S368" s="374">
        <v>5.3270833333333352</v>
      </c>
      <c r="T368" s="374">
        <v>3.8250000000000002</v>
      </c>
      <c r="U368" s="374">
        <v>8.3708333333333318</v>
      </c>
      <c r="V368" s="374">
        <v>0</v>
      </c>
      <c r="W368" s="374">
        <v>0</v>
      </c>
      <c r="X368" s="374">
        <v>2.5</v>
      </c>
      <c r="Y368" s="374">
        <v>0</v>
      </c>
      <c r="Z368" s="374">
        <v>3.070610575366989</v>
      </c>
      <c r="AA368" s="374">
        <v>1.0444774577377063</v>
      </c>
      <c r="AB368" s="374">
        <v>1.514719445970111</v>
      </c>
      <c r="AC368" s="374">
        <v>50.380338908583937</v>
      </c>
      <c r="AD368" s="374">
        <v>24.499061451354457</v>
      </c>
      <c r="AE368" s="374">
        <v>49.575103815424562</v>
      </c>
      <c r="AF368" s="374">
        <v>23.598820058997045</v>
      </c>
      <c r="AG368" s="374">
        <v>22.268974629552439</v>
      </c>
      <c r="AH368" s="374">
        <v>0</v>
      </c>
      <c r="AI368">
        <v>0</v>
      </c>
    </row>
    <row r="369" spans="1:37" ht="15.6">
      <c r="A369" s="374">
        <v>8</v>
      </c>
      <c r="B369" s="374">
        <v>1</v>
      </c>
      <c r="C369" s="374">
        <v>2024</v>
      </c>
      <c r="D369" s="374">
        <v>99</v>
      </c>
      <c r="E369" s="374">
        <v>99</v>
      </c>
      <c r="F369" s="374">
        <v>99</v>
      </c>
      <c r="G369" s="374">
        <v>99</v>
      </c>
      <c r="H369" s="374">
        <v>99</v>
      </c>
      <c r="I369" s="374">
        <v>6</v>
      </c>
      <c r="J369" s="374">
        <v>999</v>
      </c>
      <c r="K369" s="374">
        <v>99</v>
      </c>
      <c r="L369" s="374">
        <v>99</v>
      </c>
      <c r="M369" s="374">
        <v>99</v>
      </c>
      <c r="N369" s="374">
        <v>99</v>
      </c>
      <c r="O369" s="374">
        <v>99</v>
      </c>
      <c r="P369" s="374">
        <v>9999</v>
      </c>
      <c r="Q369" s="374">
        <v>92</v>
      </c>
      <c r="R369" s="374">
        <v>4140</v>
      </c>
      <c r="S369" s="374">
        <v>5.7096618357487916</v>
      </c>
      <c r="T369" s="374">
        <v>5.1507246376811597</v>
      </c>
      <c r="U369" s="374">
        <v>7.3841304347826062</v>
      </c>
      <c r="V369" s="374">
        <v>0</v>
      </c>
      <c r="W369" s="374">
        <v>4.8309178743961345E-2</v>
      </c>
      <c r="X369" s="374">
        <v>0.79710144927536242</v>
      </c>
      <c r="Y369" s="374">
        <v>2.4154589371980673E-2</v>
      </c>
      <c r="Z369" s="374">
        <v>2.5220815807374422</v>
      </c>
      <c r="AA369" s="374">
        <v>1.2027558458703804</v>
      </c>
      <c r="AB369" s="374">
        <v>1.29621781901057</v>
      </c>
      <c r="AC369" s="374">
        <v>50.988071042916658</v>
      </c>
      <c r="AD369" s="374">
        <v>31.838263795723559</v>
      </c>
      <c r="AE369" s="374">
        <v>62.673086290782287</v>
      </c>
      <c r="AF369" s="374">
        <v>24.996981040937087</v>
      </c>
      <c r="AG369" s="374">
        <v>22.35594379257515</v>
      </c>
      <c r="AH369" s="374">
        <v>2.2222222222222223</v>
      </c>
      <c r="AI369" s="374">
        <v>4128</v>
      </c>
      <c r="AJ369" s="374">
        <v>78.546584302325599</v>
      </c>
      <c r="AK369" s="374">
        <v>14.919511056443804</v>
      </c>
    </row>
    <row r="370" spans="1:37" ht="15.6">
      <c r="A370" s="374">
        <v>8</v>
      </c>
      <c r="B370" s="374">
        <v>2</v>
      </c>
      <c r="C370" s="374">
        <v>2024</v>
      </c>
      <c r="D370" s="374">
        <v>99</v>
      </c>
      <c r="E370" s="374">
        <v>99</v>
      </c>
      <c r="F370" s="374">
        <v>99</v>
      </c>
      <c r="G370" s="374">
        <v>99</v>
      </c>
      <c r="H370" s="374">
        <v>99</v>
      </c>
      <c r="I370" s="374">
        <v>24</v>
      </c>
      <c r="J370" s="374">
        <v>999</v>
      </c>
      <c r="K370" s="374">
        <v>99</v>
      </c>
      <c r="L370" s="374">
        <v>99</v>
      </c>
      <c r="M370" s="374">
        <v>99</v>
      </c>
      <c r="N370" s="374">
        <v>99</v>
      </c>
      <c r="O370" s="374">
        <v>99</v>
      </c>
      <c r="P370" s="374">
        <v>9999</v>
      </c>
      <c r="Q370" s="374">
        <v>186</v>
      </c>
      <c r="R370" s="374">
        <v>4465</v>
      </c>
      <c r="S370" s="374">
        <v>5.5086226203807378</v>
      </c>
      <c r="T370" s="374">
        <v>4.3101903695408748</v>
      </c>
      <c r="U370" s="374">
        <v>8.1700111982082948</v>
      </c>
      <c r="V370" s="374">
        <v>0</v>
      </c>
      <c r="W370" s="374">
        <v>6.718924972004478E-2</v>
      </c>
      <c r="X370" s="374">
        <v>2.687569988801791</v>
      </c>
      <c r="Y370" s="374">
        <v>0.17917133258678611</v>
      </c>
      <c r="Z370" s="374">
        <v>3.3462711610037101</v>
      </c>
      <c r="AA370" s="374">
        <v>1.5222072461192064</v>
      </c>
      <c r="AB370" s="374">
        <v>1.3529765897639343</v>
      </c>
      <c r="AC370" s="374">
        <v>33.475149837026954</v>
      </c>
      <c r="AD370" s="374">
        <v>29.391770411997545</v>
      </c>
      <c r="AE370" s="374">
        <v>58.261454725056879</v>
      </c>
      <c r="AF370" s="374">
        <v>26.959304431831903</v>
      </c>
      <c r="AG370" s="374">
        <v>26.677026695967296</v>
      </c>
      <c r="AH370" s="374">
        <v>0.96304591265397521</v>
      </c>
      <c r="AI370" s="374">
        <v>4168</v>
      </c>
      <c r="AJ370" s="374">
        <v>80.5855326295585</v>
      </c>
      <c r="AK370" s="374">
        <v>15.099062897223588</v>
      </c>
    </row>
    <row r="371" spans="1:37" ht="15.6">
      <c r="A371" s="374">
        <v>8</v>
      </c>
      <c r="B371" s="374">
        <v>3</v>
      </c>
      <c r="C371" s="374">
        <v>2024</v>
      </c>
      <c r="D371" s="374">
        <v>99</v>
      </c>
      <c r="E371" s="374">
        <v>99</v>
      </c>
      <c r="F371" s="374">
        <v>99</v>
      </c>
      <c r="G371" s="374">
        <v>99</v>
      </c>
      <c r="H371" s="374">
        <v>99</v>
      </c>
      <c r="I371" s="374">
        <v>49</v>
      </c>
      <c r="J371" s="374">
        <v>999</v>
      </c>
      <c r="K371" s="374">
        <v>99</v>
      </c>
      <c r="L371" s="374">
        <v>99</v>
      </c>
      <c r="M371" s="374">
        <v>99</v>
      </c>
      <c r="N371" s="374">
        <v>99</v>
      </c>
      <c r="O371" s="374">
        <v>99</v>
      </c>
      <c r="P371" s="374">
        <v>9999</v>
      </c>
      <c r="Q371" s="374">
        <v>115</v>
      </c>
      <c r="R371" s="374">
        <v>2609</v>
      </c>
      <c r="S371" s="374">
        <v>5.6684553468761987</v>
      </c>
      <c r="T371" s="374">
        <v>4.4131851284016861</v>
      </c>
      <c r="U371" s="374">
        <v>9.2777309313913268</v>
      </c>
      <c r="V371" s="374">
        <v>3.8328861632809512E-2</v>
      </c>
      <c r="W371" s="374">
        <v>0</v>
      </c>
      <c r="X371" s="374">
        <v>3.2962821004216192</v>
      </c>
      <c r="Y371" s="374">
        <v>7.6657723265619024E-2</v>
      </c>
      <c r="Z371" s="374">
        <v>3.2074389009340898</v>
      </c>
      <c r="AA371" s="374">
        <v>1.62698283956316</v>
      </c>
      <c r="AB371" s="374">
        <v>1.3353963515407372</v>
      </c>
      <c r="AC371" s="374">
        <v>52.19738002498061</v>
      </c>
      <c r="AD371" s="374">
        <v>30.458561650895991</v>
      </c>
      <c r="AE371" s="374">
        <v>54.201492525203598</v>
      </c>
      <c r="AF371" s="374">
        <v>15.752928390291029</v>
      </c>
      <c r="AG371" s="374">
        <v>17.701462958019924</v>
      </c>
      <c r="AH371" s="374">
        <v>1.2648524338827132</v>
      </c>
      <c r="AI371" s="374">
        <v>2278</v>
      </c>
      <c r="AJ371" s="374">
        <v>85.596005267778622</v>
      </c>
      <c r="AK371" s="374">
        <v>15.03015674899841</v>
      </c>
    </row>
    <row r="372" spans="1:37" ht="15.6">
      <c r="A372" s="374">
        <v>8</v>
      </c>
      <c r="B372" s="374">
        <v>4</v>
      </c>
      <c r="C372" s="374">
        <v>2024</v>
      </c>
      <c r="D372" s="374">
        <v>99</v>
      </c>
      <c r="E372" s="374">
        <v>99</v>
      </c>
      <c r="F372" s="374">
        <v>99</v>
      </c>
      <c r="G372" s="374">
        <v>99</v>
      </c>
      <c r="H372" s="374">
        <v>99</v>
      </c>
      <c r="I372" s="374">
        <v>80</v>
      </c>
      <c r="J372" s="374">
        <v>999</v>
      </c>
      <c r="K372" s="374">
        <v>99</v>
      </c>
      <c r="L372" s="374">
        <v>99</v>
      </c>
      <c r="M372" s="374">
        <v>99</v>
      </c>
      <c r="N372" s="374">
        <v>99</v>
      </c>
      <c r="O372" s="374">
        <v>99</v>
      </c>
      <c r="P372" s="374">
        <v>9999</v>
      </c>
      <c r="Q372" s="374">
        <v>103</v>
      </c>
      <c r="R372" s="374">
        <v>1310</v>
      </c>
      <c r="S372" s="374">
        <v>5.1557251908396955</v>
      </c>
      <c r="T372" s="374">
        <v>3.6931297709923654</v>
      </c>
      <c r="U372" s="374">
        <v>8.5145038167938818</v>
      </c>
      <c r="V372" s="374">
        <v>0</v>
      </c>
      <c r="W372" s="374">
        <v>7.633587786259545E-2</v>
      </c>
      <c r="X372" s="374">
        <v>1.83206106870229</v>
      </c>
      <c r="Y372" s="374">
        <v>0</v>
      </c>
      <c r="Z372" s="374">
        <v>3.0438054260020619</v>
      </c>
      <c r="AA372" s="374">
        <v>1.4244945698182763</v>
      </c>
      <c r="AB372" s="374">
        <v>1.3942735031119617</v>
      </c>
      <c r="AC372" s="374">
        <v>63.097463021159761</v>
      </c>
      <c r="AD372" s="374">
        <v>57.944552633858521</v>
      </c>
      <c r="AE372" s="374">
        <v>69.128142908180379</v>
      </c>
      <c r="AF372" s="374">
        <v>7.9096727448375805</v>
      </c>
      <c r="AG372" s="374">
        <v>8.1568776578045643</v>
      </c>
      <c r="AH372" s="374">
        <v>3.2824427480916025</v>
      </c>
      <c r="AI372" s="374">
        <v>1285</v>
      </c>
      <c r="AJ372" s="374">
        <v>83.71922178988325</v>
      </c>
      <c r="AK372" s="374">
        <v>14.170806203427309</v>
      </c>
    </row>
    <row r="373" spans="1:37" ht="15.6">
      <c r="A373" s="374">
        <v>8</v>
      </c>
      <c r="B373" s="374">
        <v>5</v>
      </c>
      <c r="C373" s="374">
        <v>2024</v>
      </c>
      <c r="D373" s="374">
        <v>99</v>
      </c>
      <c r="E373" s="374">
        <v>99</v>
      </c>
      <c r="F373" s="374">
        <v>99</v>
      </c>
      <c r="G373" s="374">
        <v>99</v>
      </c>
      <c r="H373" s="374">
        <v>99</v>
      </c>
      <c r="I373" s="374">
        <v>81</v>
      </c>
      <c r="J373" s="374">
        <v>999</v>
      </c>
      <c r="K373" s="374">
        <v>99</v>
      </c>
      <c r="L373" s="374">
        <v>99</v>
      </c>
      <c r="M373" s="374">
        <v>99</v>
      </c>
      <c r="N373" s="374">
        <v>99</v>
      </c>
      <c r="O373" s="374">
        <v>99</v>
      </c>
      <c r="P373" s="374">
        <v>9999</v>
      </c>
      <c r="Q373" s="374">
        <v>10</v>
      </c>
      <c r="R373" s="374">
        <v>84</v>
      </c>
      <c r="S373" s="374">
        <v>5.6071428571428559</v>
      </c>
      <c r="T373" s="374">
        <v>4.1904761904761907</v>
      </c>
      <c r="U373" s="374">
        <v>9.5785714285714363</v>
      </c>
      <c r="V373" s="374">
        <v>0</v>
      </c>
      <c r="W373" s="374">
        <v>0</v>
      </c>
      <c r="X373" s="374">
        <v>4.7619047619047636</v>
      </c>
      <c r="Y373" s="374">
        <v>0</v>
      </c>
      <c r="Z373" s="374">
        <v>3.4787132072407529</v>
      </c>
      <c r="AA373" s="374">
        <v>1.8193265181357197</v>
      </c>
      <c r="AB373" s="374">
        <v>1.3581867330430155</v>
      </c>
      <c r="AC373" s="374">
        <v>78.286352785806656</v>
      </c>
      <c r="AD373" s="374">
        <v>79.405406265852307</v>
      </c>
      <c r="AE373" s="374">
        <v>76.740991789101116</v>
      </c>
      <c r="AF373" s="374">
        <v>0.50718512256973791</v>
      </c>
      <c r="AG373" s="374">
        <v>0.58840091119504789</v>
      </c>
      <c r="AH373" s="374">
        <v>0</v>
      </c>
      <c r="AI373" s="374">
        <v>75</v>
      </c>
      <c r="AJ373" s="374">
        <v>85.517333333333355</v>
      </c>
      <c r="AK373" s="374">
        <v>14.067041069406011</v>
      </c>
    </row>
    <row r="374" spans="1:37" ht="15.6">
      <c r="A374" s="374">
        <v>8</v>
      </c>
      <c r="B374" s="374">
        <v>6</v>
      </c>
      <c r="C374" s="374">
        <v>2024</v>
      </c>
      <c r="D374" s="374">
        <v>99</v>
      </c>
      <c r="E374" s="374">
        <v>99</v>
      </c>
      <c r="F374" s="374">
        <v>99</v>
      </c>
      <c r="G374" s="374">
        <v>99</v>
      </c>
      <c r="H374" s="374">
        <v>99</v>
      </c>
      <c r="I374" s="374">
        <v>83</v>
      </c>
      <c r="J374" s="374">
        <v>999</v>
      </c>
      <c r="K374" s="374">
        <v>99</v>
      </c>
      <c r="L374" s="374">
        <v>99</v>
      </c>
      <c r="M374" s="374">
        <v>99</v>
      </c>
      <c r="N374" s="374">
        <v>99</v>
      </c>
      <c r="O374" s="374">
        <v>99</v>
      </c>
      <c r="P374" s="374">
        <v>9999</v>
      </c>
      <c r="Q374" s="374">
        <v>154</v>
      </c>
      <c r="R374" s="374">
        <v>3954</v>
      </c>
      <c r="S374" s="374">
        <v>5.4484066767830042</v>
      </c>
      <c r="T374" s="374">
        <v>4.2774405665149224</v>
      </c>
      <c r="U374" s="374">
        <v>8.4799949418310536</v>
      </c>
      <c r="V374" s="374">
        <v>2.5290844714213456E-2</v>
      </c>
      <c r="W374" s="374">
        <v>0</v>
      </c>
      <c r="X374" s="374">
        <v>4.754678806272131</v>
      </c>
      <c r="Y374" s="374">
        <v>0.10116337885685382</v>
      </c>
      <c r="Z374" s="374">
        <v>3.8288071495099327</v>
      </c>
      <c r="AA374" s="374">
        <v>1.3925859543957471</v>
      </c>
      <c r="AB374" s="374">
        <v>1.3655053572806111</v>
      </c>
      <c r="AC374" s="374">
        <v>54.045143726141838</v>
      </c>
      <c r="AD374" s="374">
        <v>21.624572420487105</v>
      </c>
      <c r="AE374" s="374">
        <v>51.751157883190707</v>
      </c>
      <c r="AF374" s="374">
        <v>23.873928269532659</v>
      </c>
      <c r="AG374" s="374">
        <v>24.520287984438017</v>
      </c>
      <c r="AH374" s="374">
        <v>2.5796661608497722</v>
      </c>
      <c r="AI374" s="374">
        <v>2845</v>
      </c>
      <c r="AJ374" s="374">
        <v>84.232618629174084</v>
      </c>
      <c r="AK374" s="374">
        <v>14.226903493312578</v>
      </c>
    </row>
    <row r="375" spans="1:37" ht="15.6">
      <c r="A375" s="374">
        <v>8</v>
      </c>
      <c r="B375" s="374">
        <v>7</v>
      </c>
      <c r="C375" s="374">
        <v>2023</v>
      </c>
      <c r="D375" s="374">
        <v>99</v>
      </c>
      <c r="E375" s="374">
        <v>99</v>
      </c>
      <c r="F375" s="374">
        <v>99</v>
      </c>
      <c r="G375" s="374">
        <v>99</v>
      </c>
      <c r="H375" s="374">
        <v>99</v>
      </c>
      <c r="I375" s="374">
        <v>6</v>
      </c>
      <c r="J375" s="374">
        <v>999</v>
      </c>
      <c r="K375" s="374">
        <v>99</v>
      </c>
      <c r="L375" s="374">
        <v>99</v>
      </c>
      <c r="M375" s="374">
        <v>99</v>
      </c>
      <c r="N375" s="374">
        <v>99</v>
      </c>
      <c r="O375" s="374">
        <v>99</v>
      </c>
      <c r="P375" s="374">
        <v>9999</v>
      </c>
      <c r="Q375" s="374">
        <v>103</v>
      </c>
      <c r="R375" s="374">
        <v>4544</v>
      </c>
      <c r="S375" s="374">
        <v>5.3716989436619746</v>
      </c>
      <c r="T375" s="374">
        <v>5.0371919014084519</v>
      </c>
      <c r="U375" s="374">
        <v>7.6072183098591779</v>
      </c>
      <c r="V375" s="374">
        <v>0</v>
      </c>
      <c r="W375" s="374">
        <v>0.2420774647887324</v>
      </c>
      <c r="X375" s="374">
        <v>1.1443661971830985</v>
      </c>
      <c r="Y375" s="374">
        <v>0</v>
      </c>
      <c r="Z375" s="374">
        <v>2.5938486634651996</v>
      </c>
      <c r="AA375" s="374">
        <v>1.1704625158091888</v>
      </c>
      <c r="AB375" s="374">
        <v>1.5478513737260688</v>
      </c>
      <c r="AC375" s="374">
        <v>45.369611376920709</v>
      </c>
      <c r="AD375" s="374">
        <v>24.997054031060561</v>
      </c>
      <c r="AE375" s="374">
        <v>39.711301983575225</v>
      </c>
      <c r="AF375" s="374">
        <v>25.922756574818873</v>
      </c>
      <c r="AG375" s="374">
        <v>24.633970267232954</v>
      </c>
      <c r="AH375" s="374">
        <v>0.72623239436619691</v>
      </c>
      <c r="AI375" s="374">
        <v>1788</v>
      </c>
      <c r="AJ375" s="374">
        <v>83.768400447427098</v>
      </c>
      <c r="AK375" s="374">
        <v>14.290886035935284</v>
      </c>
    </row>
    <row r="376" spans="1:37" ht="15.6">
      <c r="A376" s="374">
        <v>8</v>
      </c>
      <c r="B376" s="374">
        <v>8</v>
      </c>
      <c r="C376" s="374">
        <v>2023</v>
      </c>
      <c r="D376" s="374">
        <v>99</v>
      </c>
      <c r="E376" s="374">
        <v>99</v>
      </c>
      <c r="F376" s="374">
        <v>99</v>
      </c>
      <c r="G376" s="374">
        <v>99</v>
      </c>
      <c r="H376" s="374">
        <v>99</v>
      </c>
      <c r="I376" s="374">
        <v>24</v>
      </c>
      <c r="J376" s="374">
        <v>999</v>
      </c>
      <c r="K376" s="374">
        <v>99</v>
      </c>
      <c r="L376" s="374">
        <v>99</v>
      </c>
      <c r="M376" s="374">
        <v>99</v>
      </c>
      <c r="N376" s="374">
        <v>99</v>
      </c>
      <c r="O376" s="374">
        <v>99</v>
      </c>
      <c r="P376" s="374">
        <v>9999</v>
      </c>
      <c r="Q376" s="374">
        <v>157</v>
      </c>
      <c r="R376" s="374">
        <v>4697</v>
      </c>
      <c r="S376" s="374">
        <v>5.3678944006812879</v>
      </c>
      <c r="T376" s="374">
        <v>4.353842878433043</v>
      </c>
      <c r="U376" s="374">
        <v>7.5993612944432636</v>
      </c>
      <c r="V376" s="374">
        <v>0</v>
      </c>
      <c r="W376" s="374">
        <v>0</v>
      </c>
      <c r="X376" s="374">
        <v>1.2774111134766868</v>
      </c>
      <c r="Y376" s="374">
        <v>4.2580370449222901E-2</v>
      </c>
      <c r="Z376" s="374">
        <v>2.8633039096626525</v>
      </c>
      <c r="AA376" s="374">
        <v>1.2987177374124077</v>
      </c>
      <c r="AB376" s="374">
        <v>1.6040926696265012</v>
      </c>
      <c r="AC376" s="374">
        <v>22.874830631546121</v>
      </c>
      <c r="AD376" s="374">
        <v>18.200987295884627</v>
      </c>
      <c r="AE376" s="374">
        <v>49.438072933164356</v>
      </c>
      <c r="AF376" s="374">
        <v>26.795595869701632</v>
      </c>
      <c r="AG376" s="374">
        <v>25.43711557524658</v>
      </c>
      <c r="AH376" s="374">
        <v>0.12774111134766869</v>
      </c>
      <c r="AI376" s="374">
        <v>29</v>
      </c>
      <c r="AJ376" s="374">
        <v>93.151724137931026</v>
      </c>
      <c r="AK376" s="374">
        <v>12.72041719033613</v>
      </c>
    </row>
    <row r="377" spans="1:37" ht="15.6">
      <c r="A377" s="374">
        <v>8</v>
      </c>
      <c r="B377" s="374">
        <v>9</v>
      </c>
      <c r="C377" s="374">
        <v>2023</v>
      </c>
      <c r="D377" s="374">
        <v>99</v>
      </c>
      <c r="E377" s="374">
        <v>99</v>
      </c>
      <c r="F377" s="374">
        <v>99</v>
      </c>
      <c r="G377" s="374">
        <v>99</v>
      </c>
      <c r="H377" s="374">
        <v>99</v>
      </c>
      <c r="I377" s="374">
        <v>49</v>
      </c>
      <c r="J377" s="374">
        <v>999</v>
      </c>
      <c r="K377" s="374">
        <v>99</v>
      </c>
      <c r="L377" s="374">
        <v>99</v>
      </c>
      <c r="M377" s="374">
        <v>99</v>
      </c>
      <c r="N377" s="374">
        <v>99</v>
      </c>
      <c r="O377" s="374">
        <v>99</v>
      </c>
      <c r="P377" s="374">
        <v>9999</v>
      </c>
      <c r="Q377" s="374">
        <v>117</v>
      </c>
      <c r="R377" s="374">
        <v>2459</v>
      </c>
      <c r="S377" s="374">
        <v>5.4705164701098008</v>
      </c>
      <c r="T377" s="374">
        <v>4.1093940626270848</v>
      </c>
      <c r="U377" s="374">
        <v>8.9526636844245484</v>
      </c>
      <c r="V377" s="374">
        <v>0</v>
      </c>
      <c r="W377" s="374">
        <v>0</v>
      </c>
      <c r="X377" s="374">
        <v>2.4806832045546967</v>
      </c>
      <c r="Y377" s="374">
        <v>4.0666937779585202E-2</v>
      </c>
      <c r="Z377" s="374">
        <v>3.030132664784265</v>
      </c>
      <c r="AA377" s="374">
        <v>1.5930681026560876</v>
      </c>
      <c r="AB377" s="374">
        <v>1.5916584353077088</v>
      </c>
      <c r="AC377" s="374">
        <v>30.222719203439755</v>
      </c>
      <c r="AD377" s="374">
        <v>34.690321891677677</v>
      </c>
      <c r="AE377" s="374">
        <v>50.735930496556819</v>
      </c>
      <c r="AF377" s="374">
        <v>14.028181870043923</v>
      </c>
      <c r="AG377" s="374">
        <v>15.68848509121433</v>
      </c>
      <c r="AH377" s="374">
        <v>4.0666937779585202E-2</v>
      </c>
      <c r="AI377" s="374">
        <v>5</v>
      </c>
      <c r="AJ377" s="374">
        <v>80.319999999999993</v>
      </c>
      <c r="AK377" s="374">
        <v>13.697433569673173</v>
      </c>
    </row>
    <row r="378" spans="1:37" ht="15.6">
      <c r="A378" s="374">
        <v>8</v>
      </c>
      <c r="B378" s="374">
        <v>10</v>
      </c>
      <c r="C378" s="374">
        <v>2023</v>
      </c>
      <c r="D378" s="374">
        <v>99</v>
      </c>
      <c r="E378" s="374">
        <v>99</v>
      </c>
      <c r="F378" s="374">
        <v>99</v>
      </c>
      <c r="G378" s="374">
        <v>99</v>
      </c>
      <c r="H378" s="374">
        <v>99</v>
      </c>
      <c r="I378" s="374">
        <v>80</v>
      </c>
      <c r="J378" s="374">
        <v>999</v>
      </c>
      <c r="K378" s="374">
        <v>99</v>
      </c>
      <c r="L378" s="374">
        <v>99</v>
      </c>
      <c r="M378" s="374">
        <v>99</v>
      </c>
      <c r="N378" s="374">
        <v>99</v>
      </c>
      <c r="O378" s="374">
        <v>99</v>
      </c>
      <c r="P378" s="374">
        <v>9999</v>
      </c>
      <c r="Q378" s="374">
        <v>100</v>
      </c>
      <c r="R378" s="374">
        <v>1463</v>
      </c>
      <c r="S378" s="374">
        <v>4.9583048530416951</v>
      </c>
      <c r="T378" s="374">
        <v>4.0505809979494192</v>
      </c>
      <c r="U378" s="374">
        <v>8.6056049213944021</v>
      </c>
      <c r="V378" s="374">
        <v>0</v>
      </c>
      <c r="W378" s="374">
        <v>0.13670539986329461</v>
      </c>
      <c r="X378" s="374">
        <v>2.6657552973342442</v>
      </c>
      <c r="Y378" s="374">
        <v>0.20505809979494188</v>
      </c>
      <c r="Z378" s="374">
        <v>3.3261648409711446</v>
      </c>
      <c r="AA378" s="374">
        <v>1.5726769468791348</v>
      </c>
      <c r="AB378" s="374">
        <v>1.6899560567624026</v>
      </c>
      <c r="AC378" s="374">
        <v>63.415493189635917</v>
      </c>
      <c r="AD378" s="374">
        <v>52.322220064449724</v>
      </c>
      <c r="AE378" s="374">
        <v>51.104281007327891</v>
      </c>
      <c r="AF378" s="374">
        <v>8.3461692053169028</v>
      </c>
      <c r="AG378" s="374">
        <v>8.972137912948174</v>
      </c>
      <c r="AH378" s="374">
        <v>2.1872863978127137</v>
      </c>
      <c r="AI378" s="374">
        <v>439</v>
      </c>
      <c r="AJ378" s="374">
        <v>85.328929384965804</v>
      </c>
      <c r="AK378" s="374">
        <v>14.630781790459652</v>
      </c>
    </row>
    <row r="379" spans="1:37" ht="15.6">
      <c r="A379" s="374">
        <v>8</v>
      </c>
      <c r="B379" s="374">
        <v>11</v>
      </c>
      <c r="C379" s="374">
        <v>2023</v>
      </c>
      <c r="D379" s="374">
        <v>99</v>
      </c>
      <c r="E379" s="374">
        <v>99</v>
      </c>
      <c r="F379" s="374">
        <v>99</v>
      </c>
      <c r="G379" s="374">
        <v>99</v>
      </c>
      <c r="H379" s="374">
        <v>99</v>
      </c>
      <c r="I379" s="374">
        <v>81</v>
      </c>
      <c r="J379" s="374">
        <v>999</v>
      </c>
      <c r="K379" s="374">
        <v>99</v>
      </c>
      <c r="L379" s="374">
        <v>99</v>
      </c>
      <c r="M379" s="374">
        <v>99</v>
      </c>
      <c r="N379" s="374">
        <v>99</v>
      </c>
      <c r="O379" s="374">
        <v>99</v>
      </c>
      <c r="P379" s="374">
        <v>9999</v>
      </c>
      <c r="Q379" s="374">
        <v>8</v>
      </c>
      <c r="R379" s="374">
        <v>126</v>
      </c>
      <c r="S379" s="374">
        <v>4.5555555555555562</v>
      </c>
      <c r="T379" s="374">
        <v>3.3095238095238102</v>
      </c>
      <c r="U379" s="374">
        <v>7.1865079365079341</v>
      </c>
      <c r="V379" s="374">
        <v>0</v>
      </c>
      <c r="W379" s="374">
        <v>0</v>
      </c>
      <c r="X379" s="374">
        <v>0.79365079365079338</v>
      </c>
      <c r="Y379" s="374">
        <v>0</v>
      </c>
      <c r="Z379" s="374">
        <v>2.8224258724530928</v>
      </c>
      <c r="AA379" s="374">
        <v>2.202291575478033</v>
      </c>
      <c r="AB379" s="374">
        <v>2.0058022410959375</v>
      </c>
      <c r="AC379" s="374">
        <v>75.453388316495349</v>
      </c>
      <c r="AD379" s="374">
        <v>65.725010357277739</v>
      </c>
      <c r="AE379" s="374">
        <v>50.366441290707797</v>
      </c>
      <c r="AF379" s="374">
        <v>0.71880883107992477</v>
      </c>
      <c r="AG379" s="374">
        <v>0.64529554250790788</v>
      </c>
      <c r="AH379" s="374">
        <v>2.3809523809523818</v>
      </c>
      <c r="AI379" s="374">
        <v>0</v>
      </c>
      <c r="AJ379" s="374"/>
      <c r="AK379" s="374"/>
    </row>
    <row r="380" spans="1:37" ht="15.6">
      <c r="A380" s="374">
        <v>8</v>
      </c>
      <c r="B380" s="374">
        <v>12</v>
      </c>
      <c r="C380" s="374">
        <v>2023</v>
      </c>
      <c r="D380" s="374">
        <v>99</v>
      </c>
      <c r="E380" s="374">
        <v>99</v>
      </c>
      <c r="F380" s="374">
        <v>99</v>
      </c>
      <c r="G380" s="374">
        <v>99</v>
      </c>
      <c r="H380" s="374">
        <v>99</v>
      </c>
      <c r="I380" s="374">
        <v>83</v>
      </c>
      <c r="J380" s="374">
        <v>999</v>
      </c>
      <c r="K380" s="374">
        <v>99</v>
      </c>
      <c r="L380" s="374">
        <v>99</v>
      </c>
      <c r="M380" s="374">
        <v>99</v>
      </c>
      <c r="N380" s="374">
        <v>99</v>
      </c>
      <c r="O380" s="374">
        <v>99</v>
      </c>
      <c r="P380" s="374">
        <v>9999</v>
      </c>
      <c r="Q380" s="374">
        <v>160</v>
      </c>
      <c r="R380" s="374">
        <v>4240</v>
      </c>
      <c r="S380" s="374">
        <v>5.2853773584905639</v>
      </c>
      <c r="T380" s="374">
        <v>4.129716981132078</v>
      </c>
      <c r="U380" s="374">
        <v>8.1490094339622647</v>
      </c>
      <c r="V380" s="374">
        <v>0</v>
      </c>
      <c r="W380" s="374">
        <v>2.3584905660377353E-2</v>
      </c>
      <c r="X380" s="374">
        <v>4.1509433962264151</v>
      </c>
      <c r="Y380" s="374">
        <v>2.3584905660377353E-2</v>
      </c>
      <c r="Z380" s="374">
        <v>3.7168787575093623</v>
      </c>
      <c r="AA380" s="374">
        <v>1.67998016302771</v>
      </c>
      <c r="AB380" s="374">
        <v>1.4361123869060002</v>
      </c>
      <c r="AC380" s="374">
        <v>29.565153687022505</v>
      </c>
      <c r="AD380" s="374">
        <v>12.720396832671176</v>
      </c>
      <c r="AE380" s="374">
        <v>42.367683840415992</v>
      </c>
      <c r="AF380" s="374">
        <v>24.188487649038727</v>
      </c>
      <c r="AG380" s="374">
        <v>24.622995610850072</v>
      </c>
      <c r="AH380" s="374">
        <v>1.7924528301886795</v>
      </c>
      <c r="AI380" s="374">
        <v>130</v>
      </c>
      <c r="AJ380" s="374">
        <v>86.03461538461535</v>
      </c>
      <c r="AK380" s="374">
        <v>12.08215223336382</v>
      </c>
    </row>
    <row r="381" spans="1:37" ht="15.6">
      <c r="A381" s="374">
        <v>8</v>
      </c>
      <c r="B381" s="374">
        <v>13</v>
      </c>
      <c r="C381" s="374">
        <v>2022</v>
      </c>
      <c r="D381" s="374">
        <v>99</v>
      </c>
      <c r="E381" s="374">
        <v>99</v>
      </c>
      <c r="F381" s="374">
        <v>99</v>
      </c>
      <c r="G381" s="374">
        <v>99</v>
      </c>
      <c r="H381" s="374">
        <v>99</v>
      </c>
      <c r="I381" s="374">
        <v>6</v>
      </c>
      <c r="J381" s="374">
        <v>999</v>
      </c>
      <c r="K381" s="374">
        <v>99</v>
      </c>
      <c r="L381" s="374">
        <v>99</v>
      </c>
      <c r="M381" s="374">
        <v>99</v>
      </c>
      <c r="N381" s="374">
        <v>99</v>
      </c>
      <c r="O381" s="374">
        <v>99</v>
      </c>
      <c r="P381" s="374">
        <v>9999</v>
      </c>
      <c r="Q381" s="374">
        <v>102</v>
      </c>
      <c r="R381" s="374">
        <v>4381</v>
      </c>
      <c r="S381" s="374">
        <v>5.2716274823099747</v>
      </c>
      <c r="T381" s="374">
        <v>5.1232595297877195</v>
      </c>
      <c r="U381" s="374">
        <v>7.5832914859621132</v>
      </c>
      <c r="V381" s="374">
        <v>0</v>
      </c>
      <c r="W381" s="374">
        <v>0</v>
      </c>
      <c r="X381" s="374">
        <v>1.4380278475233963</v>
      </c>
      <c r="Y381" s="374">
        <v>2.2825838849577725E-2</v>
      </c>
      <c r="Z381" s="374">
        <v>2.8007546565430541</v>
      </c>
      <c r="AA381" s="374">
        <v>1.244826160488248</v>
      </c>
      <c r="AB381" s="374">
        <v>1.785932491108559</v>
      </c>
      <c r="AC381" s="374">
        <v>40.31113668038379</v>
      </c>
      <c r="AD381" s="374">
        <v>18.121741734078316</v>
      </c>
      <c r="AE381" s="374">
        <v>41.616352908068713</v>
      </c>
      <c r="AF381" s="374">
        <v>25.482782689623079</v>
      </c>
      <c r="AG381" s="374">
        <v>23.89391809221496</v>
      </c>
      <c r="AH381" s="374">
        <v>0.34238758274366599</v>
      </c>
      <c r="AI381" s="374">
        <v>0</v>
      </c>
      <c r="AJ381" s="374"/>
      <c r="AK381" s="374"/>
    </row>
    <row r="382" spans="1:37" ht="15.6">
      <c r="A382" s="374">
        <v>8</v>
      </c>
      <c r="B382" s="374">
        <v>14</v>
      </c>
      <c r="C382" s="374">
        <v>2022</v>
      </c>
      <c r="D382" s="374">
        <v>99</v>
      </c>
      <c r="E382" s="374">
        <v>99</v>
      </c>
      <c r="F382" s="374">
        <v>99</v>
      </c>
      <c r="G382" s="374">
        <v>99</v>
      </c>
      <c r="H382" s="374">
        <v>99</v>
      </c>
      <c r="I382" s="374">
        <v>24</v>
      </c>
      <c r="J382" s="374">
        <v>999</v>
      </c>
      <c r="K382" s="374">
        <v>99</v>
      </c>
      <c r="L382" s="374">
        <v>99</v>
      </c>
      <c r="M382" s="374">
        <v>99</v>
      </c>
      <c r="N382" s="374">
        <v>99</v>
      </c>
      <c r="O382" s="374">
        <v>99</v>
      </c>
      <c r="P382" s="374">
        <v>9999</v>
      </c>
      <c r="Q382" s="374">
        <v>149</v>
      </c>
      <c r="R382" s="374">
        <v>4511</v>
      </c>
      <c r="S382" s="374">
        <v>5.1733540234981161</v>
      </c>
      <c r="T382" s="374">
        <v>4.5134116603857244</v>
      </c>
      <c r="U382" s="374">
        <v>7.909221902017288</v>
      </c>
      <c r="V382" s="374">
        <v>0</v>
      </c>
      <c r="W382" s="374">
        <v>0</v>
      </c>
      <c r="X382" s="374">
        <v>2.2168033695411218</v>
      </c>
      <c r="Y382" s="374">
        <v>0</v>
      </c>
      <c r="Z382" s="374">
        <v>3.0712586144096052</v>
      </c>
      <c r="AA382" s="374">
        <v>1.1419372357213238</v>
      </c>
      <c r="AB382" s="374">
        <v>1.2072839778161988</v>
      </c>
      <c r="AC382" s="374">
        <v>24.55123358526528</v>
      </c>
      <c r="AD382" s="374">
        <v>14.879495912119276</v>
      </c>
      <c r="AE382" s="374">
        <v>39.531914578257727</v>
      </c>
      <c r="AF382" s="374">
        <v>26.23894834806887</v>
      </c>
      <c r="AG382" s="374">
        <v>25.66037241900316</v>
      </c>
      <c r="AH382" s="374">
        <v>4.4336067390822437E-2</v>
      </c>
      <c r="AI382" s="374">
        <v>0</v>
      </c>
      <c r="AJ382" s="374"/>
      <c r="AK382" s="374"/>
    </row>
    <row r="383" spans="1:37" ht="15.6">
      <c r="A383" s="374">
        <v>8</v>
      </c>
      <c r="B383" s="374">
        <v>15</v>
      </c>
      <c r="C383" s="374">
        <v>2022</v>
      </c>
      <c r="D383" s="374">
        <v>99</v>
      </c>
      <c r="E383" s="374">
        <v>99</v>
      </c>
      <c r="F383" s="374">
        <v>99</v>
      </c>
      <c r="G383" s="374">
        <v>99</v>
      </c>
      <c r="H383" s="374">
        <v>99</v>
      </c>
      <c r="I383" s="374">
        <v>49</v>
      </c>
      <c r="J383" s="374">
        <v>999</v>
      </c>
      <c r="K383" s="374">
        <v>99</v>
      </c>
      <c r="L383" s="374">
        <v>99</v>
      </c>
      <c r="M383" s="374">
        <v>99</v>
      </c>
      <c r="N383" s="374">
        <v>99</v>
      </c>
      <c r="O383" s="374">
        <v>99</v>
      </c>
      <c r="P383" s="374">
        <v>9999</v>
      </c>
      <c r="Q383" s="374">
        <v>99</v>
      </c>
      <c r="R383" s="374">
        <v>2549</v>
      </c>
      <c r="S383" s="374">
        <v>5.207924676343664</v>
      </c>
      <c r="T383" s="374">
        <v>3.732444095723813</v>
      </c>
      <c r="U383" s="374">
        <v>8.6101765398195393</v>
      </c>
      <c r="V383" s="374">
        <v>0</v>
      </c>
      <c r="W383" s="374">
        <v>0</v>
      </c>
      <c r="X383" s="374">
        <v>1.5300117693213025</v>
      </c>
      <c r="Y383" s="374">
        <v>3.9231071008238527E-2</v>
      </c>
      <c r="Z383" s="374">
        <v>2.9787785720508002</v>
      </c>
      <c r="AA383" s="374">
        <v>1.7814923944948362</v>
      </c>
      <c r="AB383" s="374">
        <v>1.6679574164906668</v>
      </c>
      <c r="AC383" s="374">
        <v>33.319469343941435</v>
      </c>
      <c r="AD383" s="374">
        <v>26.24771907417092</v>
      </c>
      <c r="AE383" s="374">
        <v>51.289730340742032</v>
      </c>
      <c r="AF383" s="374">
        <v>14.826663564448582</v>
      </c>
      <c r="AG383" s="374">
        <v>15.784770043765439</v>
      </c>
      <c r="AH383" s="374">
        <v>0.31384856806590822</v>
      </c>
      <c r="AI383" s="374">
        <v>0</v>
      </c>
      <c r="AJ383" s="374"/>
      <c r="AK383" s="374"/>
    </row>
    <row r="384" spans="1:37" ht="15.6">
      <c r="A384" s="374">
        <v>8</v>
      </c>
      <c r="B384" s="374">
        <v>16</v>
      </c>
      <c r="C384" s="374">
        <v>2022</v>
      </c>
      <c r="D384" s="374">
        <v>99</v>
      </c>
      <c r="E384" s="374">
        <v>99</v>
      </c>
      <c r="F384" s="374">
        <v>99</v>
      </c>
      <c r="G384" s="374">
        <v>99</v>
      </c>
      <c r="H384" s="374">
        <v>99</v>
      </c>
      <c r="I384" s="374">
        <v>80</v>
      </c>
      <c r="J384" s="374">
        <v>999</v>
      </c>
      <c r="K384" s="374">
        <v>99</v>
      </c>
      <c r="L384" s="374">
        <v>99</v>
      </c>
      <c r="M384" s="374">
        <v>99</v>
      </c>
      <c r="N384" s="374">
        <v>99</v>
      </c>
      <c r="O384" s="374">
        <v>99</v>
      </c>
      <c r="P384" s="374">
        <v>9999</v>
      </c>
      <c r="Q384" s="374">
        <v>93</v>
      </c>
      <c r="R384" s="374">
        <v>1275</v>
      </c>
      <c r="S384" s="374">
        <v>5.2737254901960782</v>
      </c>
      <c r="T384" s="374">
        <v>4.330980392156861</v>
      </c>
      <c r="U384" s="374">
        <v>8.9286274509803896</v>
      </c>
      <c r="V384" s="374">
        <v>0.15686274509803921</v>
      </c>
      <c r="W384" s="374">
        <v>0.15686274509803921</v>
      </c>
      <c r="X384" s="374">
        <v>3.372549019607844</v>
      </c>
      <c r="Y384" s="374">
        <v>0.54901960784313741</v>
      </c>
      <c r="Z384" s="374">
        <v>3.544018445713891</v>
      </c>
      <c r="AA384" s="374">
        <v>1.3695483165303219</v>
      </c>
      <c r="AB384" s="374">
        <v>1.5990993235801068</v>
      </c>
      <c r="AC384" s="374">
        <v>55.286803239911123</v>
      </c>
      <c r="AD384" s="374">
        <v>43.074127573535378</v>
      </c>
      <c r="AE384" s="374">
        <v>53.557451630280191</v>
      </c>
      <c r="AF384" s="374">
        <v>7.4162401116798531</v>
      </c>
      <c r="AG384" s="374">
        <v>8.1874989032031049</v>
      </c>
      <c r="AH384" s="374">
        <v>3.6862745098039209</v>
      </c>
      <c r="AI384" s="374">
        <v>321</v>
      </c>
      <c r="AJ384" s="374">
        <v>83.825233644859807</v>
      </c>
      <c r="AK384" s="374">
        <v>14.958244642558748</v>
      </c>
    </row>
    <row r="385" spans="1:37" ht="15.6">
      <c r="A385" s="374">
        <v>8</v>
      </c>
      <c r="B385" s="374">
        <v>17</v>
      </c>
      <c r="C385" s="374">
        <v>2022</v>
      </c>
      <c r="D385" s="374">
        <v>99</v>
      </c>
      <c r="E385" s="374">
        <v>99</v>
      </c>
      <c r="F385" s="374">
        <v>99</v>
      </c>
      <c r="G385" s="374">
        <v>99</v>
      </c>
      <c r="H385" s="374">
        <v>99</v>
      </c>
      <c r="I385" s="374">
        <v>81</v>
      </c>
      <c r="J385" s="374">
        <v>999</v>
      </c>
      <c r="K385" s="374">
        <v>99</v>
      </c>
      <c r="L385" s="374">
        <v>99</v>
      </c>
      <c r="M385" s="374">
        <v>99</v>
      </c>
      <c r="N385" s="374">
        <v>99</v>
      </c>
      <c r="O385" s="374">
        <v>99</v>
      </c>
      <c r="P385" s="374">
        <v>9999</v>
      </c>
      <c r="Q385" s="374">
        <v>9</v>
      </c>
      <c r="R385" s="374">
        <v>140</v>
      </c>
      <c r="S385" s="374">
        <v>3.8857142857142848</v>
      </c>
      <c r="T385" s="374">
        <v>2.9</v>
      </c>
      <c r="U385" s="374">
        <v>6.8478571428571371</v>
      </c>
      <c r="V385" s="374">
        <v>0</v>
      </c>
      <c r="W385" s="374">
        <v>0</v>
      </c>
      <c r="X385" s="374">
        <v>5</v>
      </c>
      <c r="Y385" s="374">
        <v>0</v>
      </c>
      <c r="Z385" s="374">
        <v>3.7137479693150808</v>
      </c>
      <c r="AA385" s="374">
        <v>2.2554243005497225</v>
      </c>
      <c r="AB385" s="374">
        <v>1.5914952537966118</v>
      </c>
      <c r="AC385" s="374">
        <v>82.749756588186273</v>
      </c>
      <c r="AD385" s="374">
        <v>73.55904564298298</v>
      </c>
      <c r="AE385" s="374">
        <v>67.33931830168936</v>
      </c>
      <c r="AF385" s="374">
        <v>0.81433224755700306</v>
      </c>
      <c r="AG385" s="374">
        <v>0.68950765974181483</v>
      </c>
      <c r="AH385" s="374">
        <v>0</v>
      </c>
      <c r="AI385" s="374">
        <v>0</v>
      </c>
      <c r="AJ385" s="374"/>
      <c r="AK385" s="374"/>
    </row>
    <row r="386" spans="1:37" ht="15.6">
      <c r="A386" s="374">
        <v>8</v>
      </c>
      <c r="B386" s="374">
        <v>18</v>
      </c>
      <c r="C386" s="374">
        <v>2022</v>
      </c>
      <c r="D386" s="374">
        <v>99</v>
      </c>
      <c r="E386" s="374">
        <v>99</v>
      </c>
      <c r="F386" s="374">
        <v>99</v>
      </c>
      <c r="G386" s="374">
        <v>99</v>
      </c>
      <c r="H386" s="374">
        <v>99</v>
      </c>
      <c r="I386" s="374">
        <v>83</v>
      </c>
      <c r="J386" s="374">
        <v>999</v>
      </c>
      <c r="K386" s="374">
        <v>99</v>
      </c>
      <c r="L386" s="374">
        <v>99</v>
      </c>
      <c r="M386" s="374">
        <v>99</v>
      </c>
      <c r="N386" s="374">
        <v>99</v>
      </c>
      <c r="O386" s="374">
        <v>99</v>
      </c>
      <c r="P386" s="374">
        <v>9999</v>
      </c>
      <c r="Q386" s="374">
        <v>149</v>
      </c>
      <c r="R386" s="374">
        <v>4336</v>
      </c>
      <c r="S386" s="374">
        <v>5.2910516605166045</v>
      </c>
      <c r="T386" s="374">
        <v>4.1217712177121779</v>
      </c>
      <c r="U386" s="374">
        <v>8.2680581180811767</v>
      </c>
      <c r="V386" s="374">
        <v>0</v>
      </c>
      <c r="W386" s="374">
        <v>4.6125461254612546E-2</v>
      </c>
      <c r="X386" s="374">
        <v>3.897601476014759</v>
      </c>
      <c r="Y386" s="374">
        <v>2.3062730627306273E-2</v>
      </c>
      <c r="Z386" s="374">
        <v>3.6725421673266361</v>
      </c>
      <c r="AA386" s="374">
        <v>1.7075567883742753</v>
      </c>
      <c r="AB386" s="374">
        <v>1.4419666124762751</v>
      </c>
      <c r="AC386" s="374">
        <v>14.972064397943983</v>
      </c>
      <c r="AD386" s="374">
        <v>18.706776052715639</v>
      </c>
      <c r="AE386" s="374">
        <v>36.551379386734432</v>
      </c>
      <c r="AF386" s="374">
        <v>25.221033038622608</v>
      </c>
      <c r="AG386" s="374">
        <v>25.783932882071529</v>
      </c>
      <c r="AH386" s="374">
        <v>1.2223247232472323</v>
      </c>
      <c r="AI386" s="374">
        <v>0</v>
      </c>
      <c r="AJ386" s="374"/>
      <c r="AK386" s="374"/>
    </row>
    <row r="387" spans="1:37" ht="15.6">
      <c r="A387" s="374">
        <v>9</v>
      </c>
      <c r="B387" s="374">
        <v>1</v>
      </c>
      <c r="C387" s="374">
        <v>2024</v>
      </c>
      <c r="D387" s="374">
        <v>99</v>
      </c>
      <c r="E387" s="374">
        <v>99</v>
      </c>
      <c r="F387" s="374">
        <v>99</v>
      </c>
      <c r="G387" s="374">
        <v>99</v>
      </c>
      <c r="H387" s="374">
        <v>1</v>
      </c>
      <c r="I387" s="374">
        <v>99</v>
      </c>
      <c r="J387" s="374">
        <v>103</v>
      </c>
      <c r="K387" s="374">
        <v>99</v>
      </c>
      <c r="L387" s="374">
        <v>99</v>
      </c>
      <c r="M387" s="374">
        <v>99</v>
      </c>
      <c r="N387" s="374">
        <v>99</v>
      </c>
      <c r="O387" s="374">
        <v>99</v>
      </c>
      <c r="P387" s="374">
        <v>9999</v>
      </c>
      <c r="Q387" s="374"/>
      <c r="R387" s="374"/>
      <c r="S387" s="374"/>
      <c r="T387" s="374"/>
      <c r="U387" s="374"/>
      <c r="V387" s="374"/>
      <c r="W387" s="374"/>
      <c r="X387" s="374"/>
      <c r="Y387" s="374"/>
      <c r="Z387" s="374"/>
      <c r="AA387" s="374"/>
      <c r="AB387" s="374"/>
      <c r="AC387" s="374"/>
      <c r="AD387" s="374"/>
      <c r="AE387" s="374"/>
      <c r="AF387" s="374"/>
      <c r="AG387" s="374"/>
      <c r="AH387" s="374"/>
      <c r="AI387" s="374"/>
      <c r="AJ387" s="374"/>
      <c r="AK387" s="374"/>
    </row>
    <row r="388" spans="1:37" ht="15.6">
      <c r="A388" s="374">
        <v>9</v>
      </c>
      <c r="B388" s="374">
        <v>2</v>
      </c>
      <c r="C388" s="374">
        <v>2024</v>
      </c>
      <c r="D388" s="374">
        <v>99</v>
      </c>
      <c r="E388" s="374">
        <v>99</v>
      </c>
      <c r="F388" s="374">
        <v>99</v>
      </c>
      <c r="G388" s="374">
        <v>99</v>
      </c>
      <c r="H388" s="374">
        <v>2</v>
      </c>
      <c r="I388" s="374">
        <v>99</v>
      </c>
      <c r="J388" s="374">
        <v>106</v>
      </c>
      <c r="K388" s="374">
        <v>99</v>
      </c>
      <c r="L388" s="374">
        <v>99</v>
      </c>
      <c r="M388" s="374">
        <v>99</v>
      </c>
      <c r="N388" s="374">
        <v>99</v>
      </c>
      <c r="O388" s="374">
        <v>99</v>
      </c>
      <c r="P388" s="374">
        <v>9999</v>
      </c>
      <c r="Q388" s="374">
        <v>13</v>
      </c>
      <c r="R388" s="374">
        <v>160</v>
      </c>
      <c r="S388" s="374">
        <v>6.45</v>
      </c>
      <c r="T388" s="374">
        <v>4.3062500000000004</v>
      </c>
      <c r="U388" s="374">
        <v>11.572500000000002</v>
      </c>
      <c r="V388" s="374">
        <v>0</v>
      </c>
      <c r="W388" s="374">
        <v>0</v>
      </c>
      <c r="X388" s="374">
        <v>14.375</v>
      </c>
      <c r="Y388" s="374">
        <v>0.625</v>
      </c>
      <c r="Z388" s="374">
        <v>4.4488615116678991</v>
      </c>
      <c r="AA388" s="374">
        <v>1.6500000000000004</v>
      </c>
      <c r="AB388" s="374">
        <v>1.50829736375159</v>
      </c>
      <c r="AC388" s="374">
        <v>70.189901550358996</v>
      </c>
      <c r="AD388" s="374">
        <v>48.894502361326019</v>
      </c>
      <c r="AE388" s="374">
        <v>55.488515613401027</v>
      </c>
      <c r="AF388" s="374">
        <v>0.96606690013283425</v>
      </c>
      <c r="AG388" s="374">
        <v>1.3540680178582529</v>
      </c>
      <c r="AH388" s="374">
        <v>0</v>
      </c>
      <c r="AI388" s="374">
        <v>154</v>
      </c>
      <c r="AJ388" s="374">
        <v>89.120129870129887</v>
      </c>
      <c r="AK388" s="374">
        <v>15.900603529806636</v>
      </c>
    </row>
    <row r="389" spans="1:37" ht="15.6">
      <c r="A389" s="374">
        <v>9</v>
      </c>
      <c r="B389" s="374">
        <v>3</v>
      </c>
      <c r="C389" s="374">
        <v>2024</v>
      </c>
      <c r="D389" s="374">
        <v>99</v>
      </c>
      <c r="E389" s="374">
        <v>99</v>
      </c>
      <c r="F389" s="374">
        <v>99</v>
      </c>
      <c r="G389" s="374">
        <v>99</v>
      </c>
      <c r="H389" s="374">
        <v>1</v>
      </c>
      <c r="I389" s="374">
        <v>99</v>
      </c>
      <c r="J389" s="374">
        <v>110</v>
      </c>
      <c r="K389" s="374">
        <v>99</v>
      </c>
      <c r="L389" s="374">
        <v>99</v>
      </c>
      <c r="M389" s="374">
        <v>99</v>
      </c>
      <c r="N389" s="374">
        <v>99</v>
      </c>
      <c r="O389" s="374">
        <v>99</v>
      </c>
      <c r="P389" s="374">
        <v>9999</v>
      </c>
      <c r="Q389" s="374">
        <v>92</v>
      </c>
      <c r="R389" s="374">
        <v>4140</v>
      </c>
      <c r="S389" s="374">
        <v>5.7096618357487916</v>
      </c>
      <c r="T389" s="374">
        <v>5.1507246376811597</v>
      </c>
      <c r="U389" s="374">
        <v>7.3841304347826062</v>
      </c>
      <c r="V389" s="374">
        <v>0</v>
      </c>
      <c r="W389" s="374">
        <v>4.8309178743961345E-2</v>
      </c>
      <c r="X389" s="374">
        <v>0.79710144927536242</v>
      </c>
      <c r="Y389" s="374">
        <v>2.4154589371980673E-2</v>
      </c>
      <c r="Z389" s="374">
        <v>2.5220815807374422</v>
      </c>
      <c r="AA389" s="374">
        <v>1.2027558458703804</v>
      </c>
      <c r="AB389" s="374">
        <v>1.29621781901057</v>
      </c>
      <c r="AC389" s="374">
        <v>50.988071042916658</v>
      </c>
      <c r="AD389" s="374">
        <v>31.838263795723559</v>
      </c>
      <c r="AE389" s="374">
        <v>62.673086290782287</v>
      </c>
      <c r="AF389" s="374">
        <v>24.996981040937087</v>
      </c>
      <c r="AG389" s="374">
        <v>22.35594379257515</v>
      </c>
      <c r="AH389" s="374">
        <v>2.2222222222222223</v>
      </c>
      <c r="AI389" s="374">
        <v>4128</v>
      </c>
      <c r="AJ389" s="374">
        <v>78.546584302325599</v>
      </c>
      <c r="AK389" s="374">
        <v>14.919511056443804</v>
      </c>
    </row>
    <row r="390" spans="1:37" ht="15.6">
      <c r="A390" s="374">
        <v>9</v>
      </c>
      <c r="B390" s="374">
        <v>4</v>
      </c>
      <c r="C390" s="374">
        <v>2024</v>
      </c>
      <c r="D390" s="374">
        <v>99</v>
      </c>
      <c r="E390" s="374">
        <v>99</v>
      </c>
      <c r="F390" s="374">
        <v>99</v>
      </c>
      <c r="G390" s="374">
        <v>99</v>
      </c>
      <c r="H390" s="374">
        <v>1</v>
      </c>
      <c r="I390" s="374">
        <v>99</v>
      </c>
      <c r="J390" s="374">
        <v>111</v>
      </c>
      <c r="K390" s="374">
        <v>99</v>
      </c>
      <c r="L390" s="374">
        <v>99</v>
      </c>
      <c r="M390" s="374">
        <v>99</v>
      </c>
      <c r="N390" s="374">
        <v>99</v>
      </c>
      <c r="O390" s="374">
        <v>99</v>
      </c>
      <c r="P390" s="374">
        <v>9999</v>
      </c>
      <c r="Q390" s="374">
        <v>4</v>
      </c>
      <c r="R390" s="374">
        <v>20</v>
      </c>
      <c r="S390" s="374">
        <v>6.2</v>
      </c>
      <c r="T390" s="374">
        <v>4.25</v>
      </c>
      <c r="U390" s="374">
        <v>13.305</v>
      </c>
      <c r="V390" s="374">
        <v>0</v>
      </c>
      <c r="W390" s="374">
        <v>0</v>
      </c>
      <c r="X390" s="374">
        <v>25</v>
      </c>
      <c r="Y390" s="374">
        <v>0</v>
      </c>
      <c r="Z390" s="374">
        <v>3.5252624015809002</v>
      </c>
      <c r="AA390" s="374">
        <v>1.1661903789690584</v>
      </c>
      <c r="AB390" s="374">
        <v>1.1346805717910218</v>
      </c>
      <c r="AC390" s="374">
        <v>74.164576495782939</v>
      </c>
      <c r="AD390" s="374">
        <v>57.093082616987438</v>
      </c>
      <c r="AE390" s="374">
        <v>71.792740589635244</v>
      </c>
      <c r="AF390" s="374">
        <v>0.12075836251660428</v>
      </c>
      <c r="AG390" s="374">
        <v>0.194597915074574</v>
      </c>
      <c r="AH390" s="374">
        <v>0</v>
      </c>
      <c r="AI390" s="374">
        <v>20</v>
      </c>
      <c r="AJ390" s="374">
        <v>93.584999999999994</v>
      </c>
      <c r="AK390" s="374">
        <v>15.814885391079248</v>
      </c>
    </row>
    <row r="391" spans="1:37" ht="15.6">
      <c r="A391" s="374">
        <v>9</v>
      </c>
      <c r="B391" s="374">
        <v>5</v>
      </c>
      <c r="C391" s="374">
        <v>2024</v>
      </c>
      <c r="D391" s="374">
        <v>99</v>
      </c>
      <c r="E391" s="374">
        <v>99</v>
      </c>
      <c r="F391" s="374">
        <v>99</v>
      </c>
      <c r="G391" s="374">
        <v>99</v>
      </c>
      <c r="H391" s="374">
        <v>1</v>
      </c>
      <c r="I391" s="374">
        <v>99</v>
      </c>
      <c r="J391" s="374">
        <v>116</v>
      </c>
      <c r="K391" s="374">
        <v>99</v>
      </c>
      <c r="L391" s="374">
        <v>99</v>
      </c>
      <c r="M391" s="374">
        <v>99</v>
      </c>
      <c r="N391" s="374">
        <v>99</v>
      </c>
      <c r="O391" s="374">
        <v>99</v>
      </c>
      <c r="P391" s="374">
        <v>9999</v>
      </c>
      <c r="Q391" s="374">
        <v>43</v>
      </c>
      <c r="R391" s="374">
        <v>778</v>
      </c>
      <c r="S391" s="374">
        <v>5.0334190231362461</v>
      </c>
      <c r="T391" s="374">
        <v>3.7185089974293057</v>
      </c>
      <c r="U391" s="374">
        <v>8.4642673521850877</v>
      </c>
      <c r="V391" s="374">
        <v>0</v>
      </c>
      <c r="W391" s="374">
        <v>0</v>
      </c>
      <c r="X391" s="374">
        <v>1.6709511568123387</v>
      </c>
      <c r="Y391" s="374">
        <v>0</v>
      </c>
      <c r="Z391" s="374">
        <v>3.0188794615862071</v>
      </c>
      <c r="AA391" s="374">
        <v>1.7487164243818656</v>
      </c>
      <c r="AB391" s="374">
        <v>1.3724021827454209</v>
      </c>
      <c r="AC391" s="374">
        <v>59.126294257970898</v>
      </c>
      <c r="AD391" s="374">
        <v>51.963864638243059</v>
      </c>
      <c r="AE391" s="374">
        <v>60.269165081962896</v>
      </c>
      <c r="AF391" s="374">
        <v>4.6975003018959054</v>
      </c>
      <c r="AG391" s="374">
        <v>4.8157316435516142</v>
      </c>
      <c r="AH391" s="374">
        <v>1.1568123393316196</v>
      </c>
      <c r="AI391" s="374">
        <v>562</v>
      </c>
      <c r="AJ391" s="374">
        <v>83.514056939501756</v>
      </c>
      <c r="AK391" s="374">
        <v>14.73531314900422</v>
      </c>
    </row>
    <row r="392" spans="1:37" ht="15.6">
      <c r="A392" s="374">
        <v>9</v>
      </c>
      <c r="B392" s="374">
        <v>6</v>
      </c>
      <c r="C392" s="374">
        <v>2024</v>
      </c>
      <c r="D392" s="374">
        <v>99</v>
      </c>
      <c r="E392" s="374">
        <v>99</v>
      </c>
      <c r="F392" s="374">
        <v>99</v>
      </c>
      <c r="G392" s="374">
        <v>99</v>
      </c>
      <c r="H392" s="374">
        <v>2</v>
      </c>
      <c r="I392" s="374">
        <v>99</v>
      </c>
      <c r="J392" s="374">
        <v>117</v>
      </c>
      <c r="K392" s="374">
        <v>99</v>
      </c>
      <c r="L392" s="374">
        <v>99</v>
      </c>
      <c r="M392" s="374">
        <v>99</v>
      </c>
      <c r="N392" s="374">
        <v>99</v>
      </c>
      <c r="O392" s="374">
        <v>99</v>
      </c>
      <c r="P392" s="374">
        <v>9999</v>
      </c>
      <c r="Q392" s="374">
        <v>9</v>
      </c>
      <c r="R392" s="374">
        <v>128</v>
      </c>
      <c r="S392" s="374">
        <v>5.484375</v>
      </c>
      <c r="T392" s="374">
        <v>3.96875</v>
      </c>
      <c r="U392" s="374">
        <v>9.6703125000000068</v>
      </c>
      <c r="V392" s="374">
        <v>0</v>
      </c>
      <c r="W392" s="374">
        <v>0</v>
      </c>
      <c r="X392" s="374">
        <v>3.125</v>
      </c>
      <c r="Y392" s="374">
        <v>0</v>
      </c>
      <c r="Z392" s="374">
        <v>2.634220691655063</v>
      </c>
      <c r="AA392" s="374">
        <v>1.1109144248658398</v>
      </c>
      <c r="AB392" s="374">
        <v>1.2865743031399313</v>
      </c>
      <c r="AC392" s="374">
        <v>42.645444638791965</v>
      </c>
      <c r="AD392" s="374">
        <v>56.264882905268088</v>
      </c>
      <c r="AE392" s="374">
        <v>46.427363894250625</v>
      </c>
      <c r="AF392" s="374">
        <v>0.7728535201062674</v>
      </c>
      <c r="AG392" s="374">
        <v>0.90519841893764674</v>
      </c>
      <c r="AH392" s="374">
        <v>0</v>
      </c>
      <c r="AI392" s="374">
        <v>127</v>
      </c>
      <c r="AJ392" s="374">
        <v>85.458267716535488</v>
      </c>
      <c r="AK392" s="374">
        <v>15.16842222278809</v>
      </c>
    </row>
    <row r="393" spans="1:37" ht="15.6">
      <c r="A393" s="374">
        <v>9</v>
      </c>
      <c r="B393" s="374">
        <v>7</v>
      </c>
      <c r="C393" s="374">
        <v>2024</v>
      </c>
      <c r="D393" s="374">
        <v>99</v>
      </c>
      <c r="E393" s="374">
        <v>99</v>
      </c>
      <c r="F393" s="374">
        <v>99</v>
      </c>
      <c r="G393" s="374">
        <v>99</v>
      </c>
      <c r="H393" s="374">
        <v>1</v>
      </c>
      <c r="I393" s="374">
        <v>99</v>
      </c>
      <c r="J393" s="374">
        <v>134</v>
      </c>
      <c r="K393" s="374">
        <v>99</v>
      </c>
      <c r="L393" s="374">
        <v>99</v>
      </c>
      <c r="M393" s="374">
        <v>99</v>
      </c>
      <c r="N393" s="374">
        <v>99</v>
      </c>
      <c r="O393" s="374">
        <v>99</v>
      </c>
      <c r="P393" s="374">
        <v>9999</v>
      </c>
      <c r="Q393" s="374">
        <v>139</v>
      </c>
      <c r="R393" s="374">
        <v>3667</v>
      </c>
      <c r="S393" s="374">
        <v>5.6056722116171249</v>
      </c>
      <c r="T393" s="374">
        <v>4.4360512680665405</v>
      </c>
      <c r="U393" s="374">
        <v>8.0795745841287108</v>
      </c>
      <c r="V393" s="374">
        <v>0</v>
      </c>
      <c r="W393" s="374">
        <v>8.1810744477774713E-2</v>
      </c>
      <c r="X393" s="374">
        <v>2.7815653122443433</v>
      </c>
      <c r="Y393" s="374">
        <v>0.21816198527406599</v>
      </c>
      <c r="Z393" s="374">
        <v>3.3856439943840488</v>
      </c>
      <c r="AA393" s="374">
        <v>1.4509338950178188</v>
      </c>
      <c r="AB393" s="374">
        <v>1.316107550454626</v>
      </c>
      <c r="AC393" s="374">
        <v>28.833620653289593</v>
      </c>
      <c r="AD393" s="374">
        <v>26.954382853162432</v>
      </c>
      <c r="AE393" s="374">
        <v>56.416411960218362</v>
      </c>
      <c r="AF393" s="374">
        <v>22.141045767419392</v>
      </c>
      <c r="AG393" s="374">
        <v>21.666697137341064</v>
      </c>
      <c r="AH393" s="374">
        <v>0.92718843741478052</v>
      </c>
      <c r="AI393" s="374">
        <v>3586</v>
      </c>
      <c r="AJ393" s="374">
        <v>80.054071388733988</v>
      </c>
      <c r="AK393" s="374">
        <v>15.152077651440614</v>
      </c>
    </row>
    <row r="394" spans="1:37" ht="15.6">
      <c r="A394" s="374">
        <v>9</v>
      </c>
      <c r="B394" s="374">
        <v>8</v>
      </c>
      <c r="C394" s="374">
        <v>2024</v>
      </c>
      <c r="D394" s="374">
        <v>99</v>
      </c>
      <c r="E394" s="374">
        <v>99</v>
      </c>
      <c r="F394" s="374">
        <v>99</v>
      </c>
      <c r="G394" s="374">
        <v>99</v>
      </c>
      <c r="H394" s="374">
        <v>2</v>
      </c>
      <c r="I394" s="374">
        <v>99</v>
      </c>
      <c r="J394" s="374">
        <v>141</v>
      </c>
      <c r="K394" s="374">
        <v>99</v>
      </c>
      <c r="L394" s="374">
        <v>99</v>
      </c>
      <c r="M394" s="374">
        <v>99</v>
      </c>
      <c r="N394" s="374">
        <v>99</v>
      </c>
      <c r="O394" s="374">
        <v>99</v>
      </c>
      <c r="P394" s="374">
        <v>9999</v>
      </c>
      <c r="Q394" s="374">
        <v>74</v>
      </c>
      <c r="R394" s="374">
        <v>914</v>
      </c>
      <c r="S394" s="374">
        <v>5.0284463894967182</v>
      </c>
      <c r="T394" s="374">
        <v>3.6641137855579857</v>
      </c>
      <c r="U394" s="374">
        <v>8.3620350109409181</v>
      </c>
      <c r="V394" s="374">
        <v>0</v>
      </c>
      <c r="W394" s="374">
        <v>0</v>
      </c>
      <c r="X394" s="374">
        <v>1.9693654266958425</v>
      </c>
      <c r="Y394" s="374">
        <v>0</v>
      </c>
      <c r="Z394" s="374">
        <v>2.9185876456946636</v>
      </c>
      <c r="AA394" s="374">
        <v>1.4108288584002124</v>
      </c>
      <c r="AB394" s="374">
        <v>1.2929208583339471</v>
      </c>
      <c r="AC394" s="374">
        <v>62.064031635747646</v>
      </c>
      <c r="AD394" s="374">
        <v>48.502570980506086</v>
      </c>
      <c r="AE394" s="374">
        <v>73.519648364547365</v>
      </c>
      <c r="AF394" s="374">
        <v>5.5186571670088158</v>
      </c>
      <c r="AG394" s="374">
        <v>5.5892236194042093</v>
      </c>
      <c r="AH394" s="374">
        <v>0.10940919037199125</v>
      </c>
      <c r="AI394" s="374">
        <v>897</v>
      </c>
      <c r="AJ394" s="374">
        <v>83.403567447045603</v>
      </c>
      <c r="AK394" s="374">
        <v>13.963615262881584</v>
      </c>
    </row>
    <row r="395" spans="1:37" ht="15.6">
      <c r="A395" s="374">
        <v>9</v>
      </c>
      <c r="B395" s="374">
        <v>9</v>
      </c>
      <c r="C395" s="374">
        <v>2024</v>
      </c>
      <c r="D395" s="374">
        <v>99</v>
      </c>
      <c r="E395" s="374">
        <v>99</v>
      </c>
      <c r="F395" s="374">
        <v>99</v>
      </c>
      <c r="G395" s="374">
        <v>99</v>
      </c>
      <c r="H395" s="374">
        <v>2</v>
      </c>
      <c r="I395" s="374">
        <v>99</v>
      </c>
      <c r="J395" s="374">
        <v>143</v>
      </c>
      <c r="K395" s="374">
        <v>99</v>
      </c>
      <c r="L395" s="374">
        <v>99</v>
      </c>
      <c r="M395" s="374">
        <v>99</v>
      </c>
      <c r="N395" s="374">
        <v>99</v>
      </c>
      <c r="O395" s="374">
        <v>99</v>
      </c>
      <c r="P395" s="374">
        <v>9999</v>
      </c>
      <c r="Q395" s="374">
        <v>1</v>
      </c>
      <c r="R395" s="374">
        <v>5</v>
      </c>
      <c r="S395" s="374">
        <v>6.6</v>
      </c>
      <c r="T395" s="374">
        <v>4.4000000000000004</v>
      </c>
      <c r="U395" s="374">
        <v>12.82</v>
      </c>
      <c r="V395" s="374">
        <v>0</v>
      </c>
      <c r="W395" s="374">
        <v>0</v>
      </c>
      <c r="X395" s="374">
        <v>20</v>
      </c>
      <c r="Y395" s="374">
        <v>0</v>
      </c>
      <c r="Z395" s="374">
        <v>2.7845286854331475</v>
      </c>
      <c r="AA395" s="374">
        <v>1.2000000000000015</v>
      </c>
      <c r="AB395" s="374">
        <v>1.1999999999999991</v>
      </c>
      <c r="AC395" s="374">
        <v>-88.345292072913622</v>
      </c>
      <c r="AD395" s="374">
        <v>70.388931895492846</v>
      </c>
      <c r="AE395" s="374">
        <v>-58.333333333333137</v>
      </c>
      <c r="AF395" s="374">
        <v>3.018959062915107E-2</v>
      </c>
      <c r="AG395" s="374">
        <v>4.6876085517775966E-2</v>
      </c>
      <c r="AH395" s="374">
        <v>0</v>
      </c>
      <c r="AI395" s="374">
        <v>0</v>
      </c>
      <c r="AJ395" s="374"/>
      <c r="AK395" s="374"/>
    </row>
    <row r="396" spans="1:37" ht="15.6">
      <c r="A396" s="374">
        <v>9</v>
      </c>
      <c r="B396" s="374">
        <v>10</v>
      </c>
      <c r="C396" s="374">
        <v>2024</v>
      </c>
      <c r="D396" s="374">
        <v>99</v>
      </c>
      <c r="E396" s="374">
        <v>99</v>
      </c>
      <c r="F396" s="374">
        <v>99</v>
      </c>
      <c r="G396" s="374">
        <v>99</v>
      </c>
      <c r="H396" s="374">
        <v>2</v>
      </c>
      <c r="I396" s="374">
        <v>99</v>
      </c>
      <c r="J396" s="374">
        <v>147</v>
      </c>
      <c r="K396" s="374">
        <v>99</v>
      </c>
      <c r="L396" s="374">
        <v>99</v>
      </c>
      <c r="M396" s="374">
        <v>99</v>
      </c>
      <c r="N396" s="374">
        <v>99</v>
      </c>
      <c r="O396" s="374">
        <v>99</v>
      </c>
      <c r="P396" s="374">
        <v>9999</v>
      </c>
      <c r="Q396" s="374">
        <v>10</v>
      </c>
      <c r="R396" s="374">
        <v>84</v>
      </c>
      <c r="S396" s="374">
        <v>5.6071428571428559</v>
      </c>
      <c r="T396" s="374">
        <v>4.1904761904761907</v>
      </c>
      <c r="U396" s="374">
        <v>9.5785714285714363</v>
      </c>
      <c r="V396" s="374">
        <v>0</v>
      </c>
      <c r="W396" s="374">
        <v>0</v>
      </c>
      <c r="X396" s="374">
        <v>4.7619047619047636</v>
      </c>
      <c r="Y396" s="374">
        <v>0</v>
      </c>
      <c r="Z396" s="374">
        <v>3.4787132072407529</v>
      </c>
      <c r="AA396" s="374">
        <v>1.8193265181357197</v>
      </c>
      <c r="AB396" s="374">
        <v>1.3581867330430155</v>
      </c>
      <c r="AC396" s="374">
        <v>78.286352785806656</v>
      </c>
      <c r="AD396" s="374">
        <v>79.405406265852307</v>
      </c>
      <c r="AE396" s="374">
        <v>76.740991789101116</v>
      </c>
      <c r="AF396" s="374">
        <v>0.50718512256973791</v>
      </c>
      <c r="AG396" s="374">
        <v>0.58840091119504789</v>
      </c>
      <c r="AH396" s="374">
        <v>0</v>
      </c>
      <c r="AI396" s="374">
        <v>75</v>
      </c>
      <c r="AJ396" s="374">
        <v>85.517333333333355</v>
      </c>
      <c r="AK396" s="374">
        <v>14.067041069406011</v>
      </c>
    </row>
    <row r="397" spans="1:37" ht="15.6">
      <c r="A397" s="374">
        <v>9</v>
      </c>
      <c r="B397" s="374">
        <v>11</v>
      </c>
      <c r="C397" s="374">
        <v>2024</v>
      </c>
      <c r="D397" s="374">
        <v>99</v>
      </c>
      <c r="E397" s="374">
        <v>99</v>
      </c>
      <c r="F397" s="374">
        <v>99</v>
      </c>
      <c r="G397" s="374">
        <v>99</v>
      </c>
      <c r="H397" s="374">
        <v>1</v>
      </c>
      <c r="I397" s="374">
        <v>99</v>
      </c>
      <c r="J397" s="374">
        <v>155</v>
      </c>
      <c r="K397" s="374">
        <v>99</v>
      </c>
      <c r="L397" s="374">
        <v>99</v>
      </c>
      <c r="M397" s="374">
        <v>99</v>
      </c>
      <c r="N397" s="374">
        <v>99</v>
      </c>
      <c r="O397" s="374">
        <v>99</v>
      </c>
      <c r="P397" s="374">
        <v>9999</v>
      </c>
      <c r="Q397" s="374">
        <v>40</v>
      </c>
      <c r="R397" s="374">
        <v>1207</v>
      </c>
      <c r="S397" s="374">
        <v>5.7713338856669436</v>
      </c>
      <c r="T397" s="374">
        <v>4.2535211267605639</v>
      </c>
      <c r="U397" s="374">
        <v>10.414581607290803</v>
      </c>
      <c r="V397" s="374">
        <v>8.2850041425020726E-2</v>
      </c>
      <c r="W397" s="374">
        <v>0</v>
      </c>
      <c r="X397" s="374">
        <v>4.5567522783761394</v>
      </c>
      <c r="Y397" s="374">
        <v>0.16570008285004145</v>
      </c>
      <c r="Z397" s="374">
        <v>2.9293593356582792</v>
      </c>
      <c r="AA397" s="374">
        <v>1.5955842526311399</v>
      </c>
      <c r="AB397" s="374">
        <v>1.2435159201186201</v>
      </c>
      <c r="AC397" s="374">
        <v>63.317962281058243</v>
      </c>
      <c r="AD397" s="374">
        <v>45.423104463405117</v>
      </c>
      <c r="AE397" s="374">
        <v>64.011177074474475</v>
      </c>
      <c r="AF397" s="374">
        <v>7.2877671778770692</v>
      </c>
      <c r="AG397" s="374">
        <v>9.1926855755483832</v>
      </c>
      <c r="AH397" s="374">
        <v>0.66280033140016581</v>
      </c>
      <c r="AI397" s="374">
        <v>1173</v>
      </c>
      <c r="AJ397" s="374">
        <v>88.031543052003315</v>
      </c>
      <c r="AK397" s="374">
        <v>15.127866620745364</v>
      </c>
    </row>
    <row r="398" spans="1:37" ht="15.6">
      <c r="A398" s="374">
        <v>9</v>
      </c>
      <c r="B398" s="374">
        <v>12</v>
      </c>
      <c r="C398" s="374">
        <v>2024</v>
      </c>
      <c r="D398" s="374">
        <v>99</v>
      </c>
      <c r="E398" s="374">
        <v>99</v>
      </c>
      <c r="F398" s="374">
        <v>99</v>
      </c>
      <c r="G398" s="374">
        <v>99</v>
      </c>
      <c r="H398" s="374">
        <v>2</v>
      </c>
      <c r="I398" s="374">
        <v>99</v>
      </c>
      <c r="J398" s="374">
        <v>160</v>
      </c>
      <c r="K398" s="374">
        <v>99</v>
      </c>
      <c r="L398" s="374">
        <v>99</v>
      </c>
      <c r="M398" s="374">
        <v>99</v>
      </c>
      <c r="N398" s="374">
        <v>99</v>
      </c>
      <c r="O398" s="374">
        <v>99</v>
      </c>
      <c r="P398" s="374">
        <v>9999</v>
      </c>
      <c r="Q398" s="374">
        <v>20</v>
      </c>
      <c r="R398" s="374">
        <v>268</v>
      </c>
      <c r="S398" s="374">
        <v>5.4328358208955239</v>
      </c>
      <c r="T398" s="374">
        <v>3.6604477611940305</v>
      </c>
      <c r="U398" s="374">
        <v>8.482462686567164</v>
      </c>
      <c r="V398" s="374">
        <v>0</v>
      </c>
      <c r="W398" s="374">
        <v>0.37313432835820903</v>
      </c>
      <c r="X398" s="374">
        <v>0.74626865671641807</v>
      </c>
      <c r="Y398" s="374">
        <v>0</v>
      </c>
      <c r="Z398" s="374">
        <v>3.4933345778050304</v>
      </c>
      <c r="AA398" s="374">
        <v>1.5353922207542556</v>
      </c>
      <c r="AB398" s="374">
        <v>1.7235211552644896</v>
      </c>
      <c r="AC398" s="374">
        <v>71.267218753306096</v>
      </c>
      <c r="AD398" s="374">
        <v>78.050108152235183</v>
      </c>
      <c r="AE398" s="374">
        <v>67.031281297201843</v>
      </c>
      <c r="AF398" s="374">
        <v>1.6181620577224971</v>
      </c>
      <c r="AG398" s="374">
        <v>1.6624556194627178</v>
      </c>
      <c r="AH398" s="374">
        <v>15.671641791044774</v>
      </c>
      <c r="AI398" s="374">
        <v>261</v>
      </c>
      <c r="AJ398" s="374">
        <v>83.957854406130195</v>
      </c>
      <c r="AK398" s="374">
        <v>14.397446200403127</v>
      </c>
    </row>
    <row r="399" spans="1:37" ht="15.6">
      <c r="A399" s="374">
        <v>9</v>
      </c>
      <c r="B399" s="374">
        <v>13</v>
      </c>
      <c r="C399" s="374">
        <v>2024</v>
      </c>
      <c r="D399" s="374">
        <v>99</v>
      </c>
      <c r="E399" s="374">
        <v>99</v>
      </c>
      <c r="F399" s="374">
        <v>99</v>
      </c>
      <c r="G399" s="374">
        <v>99</v>
      </c>
      <c r="H399" s="374">
        <v>1</v>
      </c>
      <c r="I399" s="374">
        <v>99</v>
      </c>
      <c r="J399" s="374">
        <v>171</v>
      </c>
      <c r="K399" s="374">
        <v>99</v>
      </c>
      <c r="L399" s="374">
        <v>99</v>
      </c>
      <c r="M399" s="374">
        <v>99</v>
      </c>
      <c r="N399" s="374">
        <v>99</v>
      </c>
      <c r="O399" s="374">
        <v>99</v>
      </c>
      <c r="P399" s="374">
        <v>9999</v>
      </c>
      <c r="Q399" s="374"/>
      <c r="R399" s="374"/>
      <c r="S399" s="374"/>
      <c r="T399" s="374"/>
      <c r="U399" s="374"/>
      <c r="V399" s="374"/>
      <c r="W399" s="374"/>
      <c r="X399" s="374"/>
      <c r="Y399" s="374"/>
      <c r="Z399" s="374"/>
      <c r="AA399" s="374"/>
      <c r="AB399" s="374"/>
      <c r="AC399" s="374"/>
      <c r="AD399" s="374"/>
      <c r="AE399" s="374"/>
      <c r="AF399" s="374"/>
      <c r="AG399" s="374"/>
      <c r="AH399" s="374"/>
      <c r="AI399" s="374"/>
      <c r="AJ399" s="374"/>
      <c r="AK399" s="374"/>
    </row>
    <row r="400" spans="1:37" ht="15.6">
      <c r="A400" s="374">
        <v>9</v>
      </c>
      <c r="B400" s="374">
        <v>14</v>
      </c>
      <c r="C400" s="374">
        <v>2024</v>
      </c>
      <c r="D400" s="374">
        <v>99</v>
      </c>
      <c r="E400" s="374">
        <v>99</v>
      </c>
      <c r="F400" s="374">
        <v>99</v>
      </c>
      <c r="G400" s="374">
        <v>99</v>
      </c>
      <c r="H400" s="374">
        <v>1</v>
      </c>
      <c r="I400" s="374">
        <v>99</v>
      </c>
      <c r="J400" s="374">
        <v>172</v>
      </c>
      <c r="K400" s="374">
        <v>99</v>
      </c>
      <c r="L400" s="374">
        <v>99</v>
      </c>
      <c r="M400" s="374">
        <v>99</v>
      </c>
      <c r="N400" s="374">
        <v>99</v>
      </c>
      <c r="O400" s="374">
        <v>99</v>
      </c>
      <c r="P400" s="374">
        <v>9999</v>
      </c>
      <c r="Q400" s="374"/>
      <c r="R400" s="374"/>
      <c r="S400" s="374"/>
      <c r="T400" s="374"/>
      <c r="U400" s="374"/>
      <c r="V400" s="374"/>
      <c r="W400" s="374"/>
      <c r="X400" s="374"/>
      <c r="Y400" s="374"/>
      <c r="Z400" s="374"/>
      <c r="AA400" s="374"/>
      <c r="AB400" s="374"/>
      <c r="AC400" s="374"/>
      <c r="AD400" s="374"/>
      <c r="AE400" s="374"/>
      <c r="AF400" s="374"/>
      <c r="AG400" s="374"/>
      <c r="AH400" s="374"/>
      <c r="AI400" s="374"/>
      <c r="AJ400" s="374"/>
      <c r="AK400" s="374"/>
    </row>
    <row r="401" spans="1:37" ht="15.6">
      <c r="A401" s="374">
        <v>9</v>
      </c>
      <c r="B401" s="374">
        <v>15</v>
      </c>
      <c r="C401" s="374">
        <v>2024</v>
      </c>
      <c r="D401" s="374">
        <v>99</v>
      </c>
      <c r="E401" s="374">
        <v>99</v>
      </c>
      <c r="F401" s="374">
        <v>99</v>
      </c>
      <c r="G401" s="374">
        <v>99</v>
      </c>
      <c r="H401" s="374">
        <v>2</v>
      </c>
      <c r="I401" s="374">
        <v>99</v>
      </c>
      <c r="J401" s="374">
        <v>175</v>
      </c>
      <c r="K401" s="374">
        <v>99</v>
      </c>
      <c r="L401" s="374">
        <v>99</v>
      </c>
      <c r="M401" s="374">
        <v>99</v>
      </c>
      <c r="N401" s="374">
        <v>99</v>
      </c>
      <c r="O401" s="374">
        <v>99</v>
      </c>
      <c r="P401" s="374">
        <v>9999</v>
      </c>
      <c r="Q401" s="374">
        <v>30</v>
      </c>
      <c r="R401" s="374">
        <v>1511</v>
      </c>
      <c r="S401" s="374">
        <v>5.0185307743216407</v>
      </c>
      <c r="T401" s="374">
        <v>4.2329583057577755</v>
      </c>
      <c r="U401" s="374">
        <v>7.6837855724685618</v>
      </c>
      <c r="V401" s="374">
        <v>6.6181336863004619E-2</v>
      </c>
      <c r="W401" s="374">
        <v>0</v>
      </c>
      <c r="X401" s="374">
        <v>4.5003309066843133</v>
      </c>
      <c r="Y401" s="374">
        <v>0.19854401058901397</v>
      </c>
      <c r="Z401" s="374">
        <v>3.4088385862778594</v>
      </c>
      <c r="AA401" s="374">
        <v>1.1572237763329316</v>
      </c>
      <c r="AB401" s="374">
        <v>1.3915692726622149</v>
      </c>
      <c r="AC401" s="374">
        <v>53.670213379502528</v>
      </c>
      <c r="AD401" s="374">
        <v>13.707559279755618</v>
      </c>
      <c r="AE401" s="374">
        <v>56.405114521759522</v>
      </c>
      <c r="AF401" s="374">
        <v>9.1232942881294523</v>
      </c>
      <c r="AG401" s="374">
        <v>8.4904949778234418</v>
      </c>
      <c r="AH401" s="374">
        <v>0</v>
      </c>
      <c r="AI401" s="374">
        <v>650</v>
      </c>
      <c r="AJ401" s="374">
        <v>85.41261538461535</v>
      </c>
      <c r="AK401" s="374">
        <v>13.912366056812081</v>
      </c>
    </row>
    <row r="402" spans="1:37" ht="15.6">
      <c r="A402" s="374">
        <v>9</v>
      </c>
      <c r="B402" s="374">
        <v>16</v>
      </c>
      <c r="C402" s="374">
        <v>2024</v>
      </c>
      <c r="D402" s="374">
        <v>99</v>
      </c>
      <c r="E402" s="374">
        <v>99</v>
      </c>
      <c r="F402" s="374">
        <v>99</v>
      </c>
      <c r="G402" s="374">
        <v>99</v>
      </c>
      <c r="H402" s="374">
        <v>2</v>
      </c>
      <c r="I402" s="374">
        <v>99</v>
      </c>
      <c r="J402" s="374">
        <v>177</v>
      </c>
      <c r="K402" s="374">
        <v>99</v>
      </c>
      <c r="L402" s="374">
        <v>99</v>
      </c>
      <c r="M402" s="374">
        <v>99</v>
      </c>
      <c r="N402" s="374">
        <v>99</v>
      </c>
      <c r="O402" s="374">
        <v>99</v>
      </c>
      <c r="P402" s="374">
        <v>9999</v>
      </c>
      <c r="Q402" s="374">
        <v>52</v>
      </c>
      <c r="R402" s="374">
        <v>784</v>
      </c>
      <c r="S402" s="374">
        <v>5.9515306122448974</v>
      </c>
      <c r="T402" s="374">
        <v>4.283163265306122</v>
      </c>
      <c r="U402" s="374">
        <v>11.622831632653064</v>
      </c>
      <c r="V402" s="374">
        <v>0</v>
      </c>
      <c r="W402" s="374">
        <v>0</v>
      </c>
      <c r="X402" s="374">
        <v>9.6938775510204085</v>
      </c>
      <c r="Y402" s="374">
        <v>0</v>
      </c>
      <c r="Z402" s="374">
        <v>3.5171738483924058</v>
      </c>
      <c r="AA402" s="374">
        <v>1.4975141660880245</v>
      </c>
      <c r="AB402" s="374">
        <v>1.2490495136823669</v>
      </c>
      <c r="AC402" s="374">
        <v>48.815711474366367</v>
      </c>
      <c r="AD402" s="374">
        <v>55.253067824945489</v>
      </c>
      <c r="AE402" s="374">
        <v>54.878197129894339</v>
      </c>
      <c r="AF402" s="374">
        <v>4.7337278106508878</v>
      </c>
      <c r="AG402" s="374">
        <v>6.6637902350020308</v>
      </c>
      <c r="AH402" s="374">
        <v>2.1683673469387754</v>
      </c>
      <c r="AI402" s="374">
        <v>754</v>
      </c>
      <c r="AJ402" s="374">
        <v>90.749204244031745</v>
      </c>
      <c r="AK402" s="374">
        <v>15.127910924133101</v>
      </c>
    </row>
    <row r="403" spans="1:37" ht="15.6">
      <c r="A403" s="374">
        <v>9</v>
      </c>
      <c r="B403" s="374">
        <v>17</v>
      </c>
      <c r="C403" s="374">
        <v>2024</v>
      </c>
      <c r="D403" s="374">
        <v>99</v>
      </c>
      <c r="E403" s="374">
        <v>99</v>
      </c>
      <c r="F403" s="374">
        <v>99</v>
      </c>
      <c r="G403" s="374">
        <v>99</v>
      </c>
      <c r="H403" s="374">
        <v>2</v>
      </c>
      <c r="I403" s="374">
        <v>99</v>
      </c>
      <c r="J403" s="374">
        <v>178</v>
      </c>
      <c r="K403" s="374">
        <v>99</v>
      </c>
      <c r="L403" s="374">
        <v>99</v>
      </c>
      <c r="M403" s="374">
        <v>99</v>
      </c>
      <c r="N403" s="374">
        <v>99</v>
      </c>
      <c r="O403" s="374">
        <v>99</v>
      </c>
      <c r="P403" s="374">
        <v>9999</v>
      </c>
      <c r="Q403" s="374">
        <v>13</v>
      </c>
      <c r="R403" s="374">
        <v>357</v>
      </c>
      <c r="S403" s="374">
        <v>5.2521008403361318</v>
      </c>
      <c r="T403" s="374">
        <v>4.1008403361344525</v>
      </c>
      <c r="U403" s="374">
        <v>8.3025210084033603</v>
      </c>
      <c r="V403" s="374">
        <v>0</v>
      </c>
      <c r="W403" s="374">
        <v>0</v>
      </c>
      <c r="X403" s="374">
        <v>2.2408963585434174</v>
      </c>
      <c r="Y403" s="374">
        <v>0</v>
      </c>
      <c r="Z403" s="374">
        <v>3.3666130280106445</v>
      </c>
      <c r="AA403" s="374">
        <v>1.3276956347426541</v>
      </c>
      <c r="AB403" s="374">
        <v>1.5721399249733241</v>
      </c>
      <c r="AC403" s="374">
        <v>70.542743889140255</v>
      </c>
      <c r="AD403" s="374">
        <v>39.835900298677352</v>
      </c>
      <c r="AE403" s="374">
        <v>51.655606730848199</v>
      </c>
      <c r="AF403" s="374">
        <v>2.1555367709213873</v>
      </c>
      <c r="AG403" s="374">
        <v>2.1675618950809357</v>
      </c>
      <c r="AH403" s="374">
        <v>10.364145658263304</v>
      </c>
      <c r="AI403" s="374">
        <v>342</v>
      </c>
      <c r="AJ403" s="374">
        <v>84.054385964912299</v>
      </c>
      <c r="AK403" s="374">
        <v>13.573163825446656</v>
      </c>
    </row>
    <row r="404" spans="1:37" ht="15.6">
      <c r="A404" s="374">
        <v>9</v>
      </c>
      <c r="B404" s="374">
        <v>18</v>
      </c>
      <c r="C404" s="374">
        <v>2024</v>
      </c>
      <c r="D404" s="374">
        <v>99</v>
      </c>
      <c r="E404" s="374">
        <v>99</v>
      </c>
      <c r="F404" s="374">
        <v>99</v>
      </c>
      <c r="G404" s="374">
        <v>99</v>
      </c>
      <c r="H404" s="374">
        <v>2</v>
      </c>
      <c r="I404" s="374">
        <v>99</v>
      </c>
      <c r="J404" s="374">
        <v>181</v>
      </c>
      <c r="K404" s="374">
        <v>99</v>
      </c>
      <c r="L404" s="374">
        <v>99</v>
      </c>
      <c r="M404" s="374">
        <v>99</v>
      </c>
      <c r="N404" s="374">
        <v>99</v>
      </c>
      <c r="O404" s="374">
        <v>99</v>
      </c>
      <c r="P404" s="374">
        <v>9999</v>
      </c>
      <c r="Q404" s="374">
        <v>17</v>
      </c>
      <c r="R404" s="374">
        <v>333</v>
      </c>
      <c r="S404" s="374">
        <v>5.7297297297297298</v>
      </c>
      <c r="T404" s="374">
        <v>3.6396396396396402</v>
      </c>
      <c r="U404" s="374">
        <v>8.1219219219219241</v>
      </c>
      <c r="V404" s="374">
        <v>0</v>
      </c>
      <c r="W404" s="374">
        <v>0</v>
      </c>
      <c r="X404" s="374">
        <v>0.6006006006006005</v>
      </c>
      <c r="Y404" s="374">
        <v>0</v>
      </c>
      <c r="Z404" s="374">
        <v>2.7425739044793991</v>
      </c>
      <c r="AA404" s="374">
        <v>0.9326826491100686</v>
      </c>
      <c r="AB404" s="374">
        <v>1.408635696266094</v>
      </c>
      <c r="AC404" s="374">
        <v>46.686316035022408</v>
      </c>
      <c r="AD404" s="374">
        <v>21.549636572102543</v>
      </c>
      <c r="AE404" s="374">
        <v>46.758434299544383</v>
      </c>
      <c r="AF404" s="374">
        <v>2.0106267359014613</v>
      </c>
      <c r="AG404" s="374">
        <v>1.9778636644520589</v>
      </c>
      <c r="AH404" s="374">
        <v>2.1021021021021022</v>
      </c>
      <c r="AI404" s="374">
        <v>185</v>
      </c>
      <c r="AJ404" s="374">
        <v>83.742702702702786</v>
      </c>
      <c r="AK404" s="374">
        <v>14.92475081904016</v>
      </c>
    </row>
    <row r="405" spans="1:37" ht="15.6">
      <c r="A405" s="374">
        <v>9</v>
      </c>
      <c r="B405" s="374">
        <v>19</v>
      </c>
      <c r="C405" s="374">
        <v>2024</v>
      </c>
      <c r="D405" s="374">
        <v>99</v>
      </c>
      <c r="E405" s="374">
        <v>99</v>
      </c>
      <c r="F405" s="374">
        <v>99</v>
      </c>
      <c r="G405" s="374">
        <v>99</v>
      </c>
      <c r="H405" s="374">
        <v>2</v>
      </c>
      <c r="I405" s="374">
        <v>99</v>
      </c>
      <c r="J405" s="374">
        <v>262</v>
      </c>
      <c r="K405" s="374">
        <v>99</v>
      </c>
      <c r="L405" s="374">
        <v>99</v>
      </c>
      <c r="M405" s="374">
        <v>99</v>
      </c>
      <c r="N405" s="374">
        <v>99</v>
      </c>
      <c r="O405" s="374">
        <v>99</v>
      </c>
      <c r="P405" s="374">
        <v>9999</v>
      </c>
      <c r="Q405" s="374"/>
      <c r="R405" s="374"/>
      <c r="S405" s="374"/>
      <c r="T405" s="374"/>
      <c r="U405" s="374"/>
      <c r="V405" s="374"/>
      <c r="W405" s="374"/>
      <c r="X405" s="374"/>
      <c r="Y405" s="374"/>
      <c r="Z405" s="374"/>
      <c r="AA405" s="374"/>
      <c r="AB405" s="374"/>
      <c r="AC405" s="374"/>
      <c r="AD405" s="374"/>
      <c r="AE405" s="374"/>
      <c r="AF405" s="374"/>
      <c r="AG405" s="374"/>
      <c r="AH405" s="374"/>
      <c r="AI405" s="374"/>
      <c r="AJ405" s="374"/>
      <c r="AK405" s="374"/>
    </row>
    <row r="406" spans="1:37" ht="15.6">
      <c r="A406" s="374">
        <v>9</v>
      </c>
      <c r="B406" s="374">
        <v>20</v>
      </c>
      <c r="C406" s="374">
        <v>2024</v>
      </c>
      <c r="D406" s="374">
        <v>99</v>
      </c>
      <c r="E406" s="374">
        <v>99</v>
      </c>
      <c r="F406" s="374">
        <v>99</v>
      </c>
      <c r="G406" s="374">
        <v>99</v>
      </c>
      <c r="H406" s="374">
        <v>2</v>
      </c>
      <c r="I406" s="374">
        <v>99</v>
      </c>
      <c r="J406" s="374">
        <v>267</v>
      </c>
      <c r="K406" s="374">
        <v>99</v>
      </c>
      <c r="L406" s="374">
        <v>99</v>
      </c>
      <c r="M406" s="374">
        <v>99</v>
      </c>
      <c r="N406" s="374">
        <v>99</v>
      </c>
      <c r="O406" s="374">
        <v>99</v>
      </c>
      <c r="P406" s="374">
        <v>9999</v>
      </c>
      <c r="Q406" s="374"/>
      <c r="R406" s="374"/>
      <c r="S406" s="374"/>
      <c r="T406" s="374"/>
      <c r="U406" s="374"/>
      <c r="V406" s="374"/>
      <c r="W406" s="374"/>
      <c r="X406" s="374"/>
      <c r="Y406" s="374"/>
      <c r="Z406" s="374"/>
      <c r="AA406" s="374"/>
      <c r="AB406" s="374"/>
      <c r="AC406" s="374"/>
      <c r="AD406" s="374"/>
      <c r="AE406" s="374"/>
      <c r="AF406" s="374"/>
      <c r="AG406" s="374"/>
      <c r="AH406" s="374"/>
      <c r="AI406" s="374"/>
      <c r="AJ406" s="374"/>
      <c r="AK406" s="374"/>
    </row>
    <row r="407" spans="1:37" ht="15.6">
      <c r="A407" s="374">
        <v>9</v>
      </c>
      <c r="B407" s="374">
        <v>21</v>
      </c>
      <c r="C407" s="374">
        <v>2024</v>
      </c>
      <c r="D407" s="374">
        <v>99</v>
      </c>
      <c r="E407" s="374">
        <v>99</v>
      </c>
      <c r="F407" s="374">
        <v>99</v>
      </c>
      <c r="G407" s="374">
        <v>99</v>
      </c>
      <c r="H407" s="374">
        <v>1</v>
      </c>
      <c r="I407" s="374">
        <v>99</v>
      </c>
      <c r="J407" s="374">
        <v>309</v>
      </c>
      <c r="K407" s="374">
        <v>99</v>
      </c>
      <c r="L407" s="374">
        <v>99</v>
      </c>
      <c r="M407" s="374">
        <v>99</v>
      </c>
      <c r="N407" s="374">
        <v>99</v>
      </c>
      <c r="O407" s="374">
        <v>99</v>
      </c>
      <c r="P407" s="374">
        <v>9999</v>
      </c>
      <c r="Q407" s="374">
        <v>54</v>
      </c>
      <c r="R407" s="374">
        <v>891</v>
      </c>
      <c r="S407" s="374">
        <v>5.7912457912457924</v>
      </c>
      <c r="T407" s="374">
        <v>4.5016835016835035</v>
      </c>
      <c r="U407" s="374">
        <v>8.5837261503928239</v>
      </c>
      <c r="V407" s="374">
        <v>0</v>
      </c>
      <c r="W407" s="374">
        <v>0</v>
      </c>
      <c r="X407" s="374">
        <v>3.1425364758698087</v>
      </c>
      <c r="Y407" s="374">
        <v>0</v>
      </c>
      <c r="Z407" s="374">
        <v>3.1711016310796358</v>
      </c>
      <c r="AA407" s="374">
        <v>1.7597481317750772</v>
      </c>
      <c r="AB407" s="374">
        <v>1.3644300803489435</v>
      </c>
      <c r="AC407" s="374">
        <v>43.832193137248389</v>
      </c>
      <c r="AD407" s="374">
        <v>46.42058516432899</v>
      </c>
      <c r="AE407" s="374">
        <v>55.125130693921029</v>
      </c>
      <c r="AF407" s="374">
        <v>5.3797850501147195</v>
      </c>
      <c r="AG407" s="374">
        <v>5.5930263595710255</v>
      </c>
      <c r="AH407" s="374">
        <v>1.9079685746352419</v>
      </c>
      <c r="AI407" s="374">
        <v>877</v>
      </c>
      <c r="AJ407" s="374">
        <v>81.722576966932749</v>
      </c>
      <c r="AK407" s="374">
        <v>15.149485783580763</v>
      </c>
    </row>
    <row r="408" spans="1:37" ht="15.6">
      <c r="A408" s="374">
        <v>9</v>
      </c>
      <c r="B408" s="374">
        <v>22</v>
      </c>
      <c r="C408" s="374">
        <v>2024</v>
      </c>
      <c r="D408" s="374">
        <v>99</v>
      </c>
      <c r="E408" s="374">
        <v>99</v>
      </c>
      <c r="F408" s="374">
        <v>99</v>
      </c>
      <c r="G408" s="374">
        <v>99</v>
      </c>
      <c r="H408" s="374">
        <v>2</v>
      </c>
      <c r="I408" s="374">
        <v>99</v>
      </c>
      <c r="J408" s="374">
        <v>470</v>
      </c>
      <c r="K408" s="374">
        <v>99</v>
      </c>
      <c r="L408" s="374">
        <v>99</v>
      </c>
      <c r="M408" s="374">
        <v>99</v>
      </c>
      <c r="N408" s="374">
        <v>99</v>
      </c>
      <c r="O408" s="374">
        <v>99</v>
      </c>
      <c r="P408" s="374">
        <v>9999</v>
      </c>
      <c r="Q408" s="374">
        <v>25</v>
      </c>
      <c r="R408" s="374">
        <v>760</v>
      </c>
      <c r="S408" s="374">
        <v>5.5394736842105283</v>
      </c>
      <c r="T408" s="374">
        <v>4.7631578947368443</v>
      </c>
      <c r="U408" s="374">
        <v>6.2092105263157951</v>
      </c>
      <c r="V408" s="374">
        <v>0</v>
      </c>
      <c r="W408" s="374">
        <v>0</v>
      </c>
      <c r="X408" s="374">
        <v>0.78947368421052644</v>
      </c>
      <c r="Y408" s="374">
        <v>0</v>
      </c>
      <c r="Z408" s="374">
        <v>2.7607244296979796</v>
      </c>
      <c r="AA408" s="374">
        <v>1.5290243662104839</v>
      </c>
      <c r="AB408" s="374">
        <v>1.0707648650015915</v>
      </c>
      <c r="AC408" s="374">
        <v>52.077913066544717</v>
      </c>
      <c r="AD408" s="374">
        <v>34.854841292904389</v>
      </c>
      <c r="AE408" s="374">
        <v>69.445568826808795</v>
      </c>
      <c r="AF408" s="374">
        <v>4.5888177756309618</v>
      </c>
      <c r="AG408" s="374">
        <v>3.4509867013788602</v>
      </c>
      <c r="AH408" s="374">
        <v>5.3947368421052628</v>
      </c>
      <c r="AI408" s="374">
        <v>760</v>
      </c>
      <c r="AJ408" s="374">
        <v>75.967368421052683</v>
      </c>
      <c r="AK408" s="374">
        <v>13.387189199124576</v>
      </c>
    </row>
    <row r="409" spans="1:37" ht="15.6">
      <c r="A409" s="374">
        <v>9</v>
      </c>
      <c r="B409" s="374">
        <v>23</v>
      </c>
      <c r="C409" s="374">
        <v>2024</v>
      </c>
      <c r="D409" s="374">
        <v>99</v>
      </c>
      <c r="E409" s="374">
        <v>99</v>
      </c>
      <c r="F409" s="374">
        <v>99</v>
      </c>
      <c r="G409" s="374">
        <v>99</v>
      </c>
      <c r="H409" s="374">
        <v>2</v>
      </c>
      <c r="I409" s="374">
        <v>99</v>
      </c>
      <c r="J409" s="374">
        <v>629</v>
      </c>
      <c r="K409" s="374">
        <v>99</v>
      </c>
      <c r="L409" s="374">
        <v>99</v>
      </c>
      <c r="M409" s="374">
        <v>99</v>
      </c>
      <c r="N409" s="374">
        <v>99</v>
      </c>
      <c r="O409" s="374">
        <v>99</v>
      </c>
      <c r="P409" s="374">
        <v>9999</v>
      </c>
      <c r="Q409" s="374">
        <v>4</v>
      </c>
      <c r="R409" s="374">
        <v>44</v>
      </c>
      <c r="S409" s="374">
        <v>5.3636363636363633</v>
      </c>
      <c r="T409" s="374">
        <v>3.454545454545455</v>
      </c>
      <c r="U409" s="374">
        <v>11.45681818181818</v>
      </c>
      <c r="V409" s="374">
        <v>0</v>
      </c>
      <c r="W409" s="374">
        <v>0</v>
      </c>
      <c r="X409" s="374">
        <v>9.0909090909090917</v>
      </c>
      <c r="Y409" s="374">
        <v>0</v>
      </c>
      <c r="Z409" s="374">
        <v>3.2692366169873996</v>
      </c>
      <c r="AA409" s="374">
        <v>1.1299820813323691</v>
      </c>
      <c r="AB409" s="374">
        <v>1.3391745329687481</v>
      </c>
      <c r="AC409" s="374">
        <v>53.826029042547937</v>
      </c>
      <c r="AD409" s="374">
        <v>4.8608064304398892</v>
      </c>
      <c r="AE409" s="374">
        <v>26.624441798435001</v>
      </c>
      <c r="AF409" s="374">
        <v>0.26566839753652927</v>
      </c>
      <c r="AG409" s="374">
        <v>0.36864640732466247</v>
      </c>
      <c r="AH409" s="374">
        <v>0</v>
      </c>
      <c r="AI409" s="374"/>
      <c r="AJ409" s="374"/>
      <c r="AK409" s="374"/>
    </row>
    <row r="410" spans="1:37" ht="15.6">
      <c r="A410" s="374">
        <v>9</v>
      </c>
      <c r="B410" s="374">
        <v>24</v>
      </c>
      <c r="C410" s="374">
        <v>2024</v>
      </c>
      <c r="D410" s="374">
        <v>99</v>
      </c>
      <c r="E410" s="374">
        <v>99</v>
      </c>
      <c r="F410" s="374">
        <v>99</v>
      </c>
      <c r="G410" s="374">
        <v>99</v>
      </c>
      <c r="H410" s="374">
        <v>1</v>
      </c>
      <c r="I410" s="374">
        <v>99</v>
      </c>
      <c r="J410" s="374">
        <v>643</v>
      </c>
      <c r="K410" s="374">
        <v>99</v>
      </c>
      <c r="L410" s="374">
        <v>99</v>
      </c>
      <c r="M410" s="374">
        <v>99</v>
      </c>
      <c r="N410" s="374">
        <v>99</v>
      </c>
      <c r="O410" s="374">
        <v>99</v>
      </c>
      <c r="P410" s="374">
        <v>9999</v>
      </c>
      <c r="Q410" s="374">
        <v>22</v>
      </c>
      <c r="R410" s="374">
        <v>511</v>
      </c>
      <c r="S410" s="374">
        <v>5.2113502935420755</v>
      </c>
      <c r="T410" s="374">
        <v>4.6360078277886494</v>
      </c>
      <c r="U410" s="374">
        <v>7.8025440313111556</v>
      </c>
      <c r="V410" s="374">
        <v>0</v>
      </c>
      <c r="W410" s="374">
        <v>0</v>
      </c>
      <c r="X410" s="374">
        <v>0.58708414872798442</v>
      </c>
      <c r="Y410" s="374">
        <v>0</v>
      </c>
      <c r="Z410" s="374">
        <v>2.9417524406770825</v>
      </c>
      <c r="AA410" s="374">
        <v>1.3571396825673228</v>
      </c>
      <c r="AB410" s="374">
        <v>1.4431818618718129</v>
      </c>
      <c r="AC410" s="374">
        <v>46.337188954494557</v>
      </c>
      <c r="AD410" s="374">
        <v>2.7091383086723977</v>
      </c>
      <c r="AE410" s="374">
        <v>42.195490648219391</v>
      </c>
      <c r="AF410" s="374">
        <v>3.0853761622992391</v>
      </c>
      <c r="AG410" s="374">
        <v>2.9157510229005399</v>
      </c>
      <c r="AH410" s="374">
        <v>1.5655577299412922</v>
      </c>
      <c r="AI410" s="374">
        <v>228</v>
      </c>
      <c r="AJ410" s="374">
        <v>87.964912280701739</v>
      </c>
      <c r="AK410" s="374">
        <v>14.068467087209376</v>
      </c>
    </row>
    <row r="411" spans="1:37" ht="15.6">
      <c r="A411" s="374">
        <v>9</v>
      </c>
      <c r="B411" s="374">
        <v>25</v>
      </c>
      <c r="C411" s="374">
        <v>2024</v>
      </c>
      <c r="D411" s="374">
        <v>99</v>
      </c>
      <c r="E411" s="374">
        <v>99</v>
      </c>
      <c r="F411" s="374">
        <v>99</v>
      </c>
      <c r="G411" s="374">
        <v>99</v>
      </c>
      <c r="H411" s="374">
        <v>2</v>
      </c>
      <c r="I411" s="374">
        <v>99</v>
      </c>
      <c r="J411" s="374">
        <v>704</v>
      </c>
      <c r="K411" s="374">
        <v>99</v>
      </c>
      <c r="L411" s="374">
        <v>99</v>
      </c>
      <c r="M411" s="374">
        <v>99</v>
      </c>
      <c r="N411" s="374">
        <v>99</v>
      </c>
      <c r="O411" s="374">
        <v>99</v>
      </c>
      <c r="P411" s="374">
        <v>9999</v>
      </c>
      <c r="Q411" s="374"/>
      <c r="R411" s="374"/>
      <c r="S411" s="374"/>
      <c r="T411" s="374"/>
      <c r="U411" s="374"/>
      <c r="V411" s="374"/>
      <c r="W411" s="374"/>
      <c r="X411" s="374"/>
      <c r="Y411" s="374"/>
      <c r="Z411" s="374"/>
      <c r="AA411" s="374"/>
      <c r="AB411" s="374"/>
      <c r="AC411" s="374"/>
      <c r="AD411" s="374"/>
      <c r="AE411" s="374"/>
      <c r="AF411" s="374"/>
      <c r="AG411" s="374"/>
      <c r="AH411" s="374"/>
      <c r="AI411" s="374"/>
      <c r="AJ411" s="374"/>
      <c r="AK411" s="374"/>
    </row>
    <row r="412" spans="1:37" ht="15.6">
      <c r="A412" s="374">
        <v>9</v>
      </c>
      <c r="B412" s="374">
        <v>26</v>
      </c>
      <c r="C412" s="374">
        <v>2024</v>
      </c>
      <c r="D412" s="374">
        <v>99</v>
      </c>
      <c r="E412" s="374">
        <v>99</v>
      </c>
      <c r="F412" s="374">
        <v>99</v>
      </c>
      <c r="G412" s="374">
        <v>99</v>
      </c>
      <c r="H412" s="374">
        <v>1</v>
      </c>
      <c r="I412" s="374">
        <v>99</v>
      </c>
      <c r="J412" s="374">
        <v>802</v>
      </c>
      <c r="K412" s="374">
        <v>99</v>
      </c>
      <c r="L412" s="374">
        <v>99</v>
      </c>
      <c r="M412" s="374">
        <v>99</v>
      </c>
      <c r="N412" s="374">
        <v>99</v>
      </c>
      <c r="O412" s="374">
        <v>99</v>
      </c>
      <c r="P412" s="374">
        <v>9999</v>
      </c>
      <c r="Q412" s="374"/>
      <c r="R412" s="374"/>
      <c r="S412" s="374"/>
      <c r="T412" s="374"/>
      <c r="U412" s="374"/>
      <c r="V412" s="374"/>
      <c r="W412" s="374"/>
      <c r="X412" s="374"/>
      <c r="Y412" s="374"/>
      <c r="Z412" s="374"/>
      <c r="AA412" s="374"/>
      <c r="AB412" s="374"/>
      <c r="AC412" s="374"/>
      <c r="AD412" s="374"/>
      <c r="AE412" s="374"/>
      <c r="AF412" s="374"/>
      <c r="AG412" s="374"/>
      <c r="AH412" s="374"/>
      <c r="AI412" s="374"/>
      <c r="AJ412" s="374"/>
      <c r="AK412" s="374"/>
    </row>
    <row r="413" spans="1:37" ht="15.6">
      <c r="A413" s="374">
        <v>9</v>
      </c>
      <c r="B413" s="374">
        <v>27</v>
      </c>
      <c r="C413" s="374">
        <v>2023</v>
      </c>
      <c r="D413" s="374">
        <v>99</v>
      </c>
      <c r="E413" s="374">
        <v>99</v>
      </c>
      <c r="F413" s="374">
        <v>99</v>
      </c>
      <c r="G413" s="374">
        <v>99</v>
      </c>
      <c r="H413" s="374">
        <v>1</v>
      </c>
      <c r="I413" s="374">
        <v>99</v>
      </c>
      <c r="J413" s="374">
        <v>103</v>
      </c>
      <c r="K413" s="374">
        <v>99</v>
      </c>
      <c r="L413" s="374">
        <v>99</v>
      </c>
      <c r="M413" s="374">
        <v>99</v>
      </c>
      <c r="N413" s="374">
        <v>99</v>
      </c>
      <c r="O413" s="374">
        <v>99</v>
      </c>
      <c r="P413" s="374">
        <v>9999</v>
      </c>
      <c r="Q413" s="374">
        <v>17</v>
      </c>
      <c r="R413" s="374">
        <v>185</v>
      </c>
      <c r="S413" s="374">
        <v>7.1891891891891904</v>
      </c>
      <c r="T413" s="374">
        <v>3.9135135135135126</v>
      </c>
      <c r="U413" s="374">
        <v>11.604324324324327</v>
      </c>
      <c r="V413" s="374">
        <v>0</v>
      </c>
      <c r="W413" s="374">
        <v>0</v>
      </c>
      <c r="X413" s="374">
        <v>8.6486486486486491</v>
      </c>
      <c r="Y413" s="374">
        <v>0</v>
      </c>
      <c r="Z413" s="374">
        <v>3.4490708036117721</v>
      </c>
      <c r="AA413" s="374">
        <v>1.1540255708871856</v>
      </c>
      <c r="AB413" s="374">
        <v>1.9321129957111112</v>
      </c>
      <c r="AC413" s="374">
        <v>41.562455341937991</v>
      </c>
      <c r="AD413" s="374">
        <v>57.133915846204239</v>
      </c>
      <c r="AE413" s="374">
        <v>52.855556628841079</v>
      </c>
      <c r="AF413" s="374">
        <v>1.0553939186490957</v>
      </c>
      <c r="AG413" s="374">
        <v>1.5298956053627579</v>
      </c>
      <c r="AH413" s="374">
        <v>0</v>
      </c>
      <c r="AI413" s="374">
        <v>0</v>
      </c>
      <c r="AJ413" s="374"/>
      <c r="AK413" s="374"/>
    </row>
    <row r="414" spans="1:37" ht="15.6">
      <c r="A414" s="374">
        <v>9</v>
      </c>
      <c r="B414" s="374">
        <v>28</v>
      </c>
      <c r="C414" s="374">
        <v>2023</v>
      </c>
      <c r="D414" s="374">
        <v>99</v>
      </c>
      <c r="E414" s="374">
        <v>99</v>
      </c>
      <c r="F414" s="374">
        <v>99</v>
      </c>
      <c r="G414" s="374">
        <v>99</v>
      </c>
      <c r="H414" s="374">
        <v>2</v>
      </c>
      <c r="I414" s="374">
        <v>99</v>
      </c>
      <c r="J414" s="374">
        <v>106</v>
      </c>
      <c r="K414" s="374">
        <v>99</v>
      </c>
      <c r="L414" s="374">
        <v>99</v>
      </c>
      <c r="M414" s="374">
        <v>99</v>
      </c>
      <c r="N414" s="374">
        <v>99</v>
      </c>
      <c r="O414" s="374">
        <v>99</v>
      </c>
      <c r="P414" s="374">
        <v>9999</v>
      </c>
      <c r="Q414" s="374">
        <v>17</v>
      </c>
      <c r="R414" s="374">
        <v>257</v>
      </c>
      <c r="S414" s="374">
        <v>7.0583657587548627</v>
      </c>
      <c r="T414" s="374">
        <v>3.4941634241245128</v>
      </c>
      <c r="U414" s="374">
        <v>9.4272373540856087</v>
      </c>
      <c r="V414" s="374">
        <v>0</v>
      </c>
      <c r="W414" s="374">
        <v>0</v>
      </c>
      <c r="X414" s="374">
        <v>8.1712062256809315</v>
      </c>
      <c r="Y414" s="374">
        <v>0</v>
      </c>
      <c r="Z414" s="374">
        <v>3.7028169624330127</v>
      </c>
      <c r="AA414" s="374">
        <v>2.4047007414861006</v>
      </c>
      <c r="AB414" s="374">
        <v>1.7973621453295827</v>
      </c>
      <c r="AC414" s="374">
        <v>73.689605274253651</v>
      </c>
      <c r="AD414" s="374">
        <v>46.236839348121649</v>
      </c>
      <c r="AE414" s="374">
        <v>49.027297681313293</v>
      </c>
      <c r="AF414" s="374">
        <v>1.4661418221233389</v>
      </c>
      <c r="AG414" s="374">
        <v>1.7265842522232588</v>
      </c>
      <c r="AH414" s="374">
        <v>0</v>
      </c>
      <c r="AI414" s="374">
        <v>130</v>
      </c>
      <c r="AJ414" s="374">
        <v>86.03461538461535</v>
      </c>
      <c r="AK414" s="374">
        <v>12.08215223336382</v>
      </c>
    </row>
    <row r="415" spans="1:37" ht="15.6">
      <c r="A415" s="374">
        <v>9</v>
      </c>
      <c r="B415" s="374">
        <v>29</v>
      </c>
      <c r="C415" s="374">
        <v>2023</v>
      </c>
      <c r="D415" s="374">
        <v>99</v>
      </c>
      <c r="E415" s="374">
        <v>99</v>
      </c>
      <c r="F415" s="374">
        <v>99</v>
      </c>
      <c r="G415" s="374">
        <v>99</v>
      </c>
      <c r="H415" s="374">
        <v>1</v>
      </c>
      <c r="I415" s="374">
        <v>99</v>
      </c>
      <c r="J415" s="374">
        <v>110</v>
      </c>
      <c r="K415" s="374">
        <v>99</v>
      </c>
      <c r="L415" s="374">
        <v>99</v>
      </c>
      <c r="M415" s="374">
        <v>99</v>
      </c>
      <c r="N415" s="374">
        <v>99</v>
      </c>
      <c r="O415" s="374">
        <v>99</v>
      </c>
      <c r="P415" s="374">
        <v>9999</v>
      </c>
      <c r="Q415" s="374">
        <v>92</v>
      </c>
      <c r="R415" s="374">
        <v>4359</v>
      </c>
      <c r="S415" s="374">
        <v>5.2945629731589809</v>
      </c>
      <c r="T415" s="374">
        <v>5.0848818536361549</v>
      </c>
      <c r="U415" s="374">
        <v>7.4375774260151646</v>
      </c>
      <c r="V415" s="374">
        <v>0</v>
      </c>
      <c r="W415" s="374">
        <v>0.25235145675613674</v>
      </c>
      <c r="X415" s="374">
        <v>0.82587749483826556</v>
      </c>
      <c r="Y415" s="374">
        <v>0</v>
      </c>
      <c r="Z415" s="374">
        <v>2.4087058595401944</v>
      </c>
      <c r="AA415" s="374">
        <v>1.1070050722447695</v>
      </c>
      <c r="AB415" s="374">
        <v>1.5110356238712848</v>
      </c>
      <c r="AC415" s="374">
        <v>39.16312058681347</v>
      </c>
      <c r="AD415" s="374">
        <v>29.76450743760098</v>
      </c>
      <c r="AE415" s="374">
        <v>47.247574455245591</v>
      </c>
      <c r="AF415" s="374">
        <v>24.867362656169774</v>
      </c>
      <c r="AG415" s="374">
        <v>23.104074661870168</v>
      </c>
      <c r="AH415" s="374">
        <v>0.75705437026841027</v>
      </c>
      <c r="AI415" s="374">
        <v>1788</v>
      </c>
      <c r="AJ415" s="374">
        <v>83.768400447427098</v>
      </c>
      <c r="AK415" s="374">
        <v>14.290886035935284</v>
      </c>
    </row>
    <row r="416" spans="1:37" ht="15.6">
      <c r="A416" s="374">
        <v>9</v>
      </c>
      <c r="B416" s="374">
        <v>30</v>
      </c>
      <c r="C416" s="374">
        <v>2023</v>
      </c>
      <c r="D416" s="374">
        <v>99</v>
      </c>
      <c r="E416" s="374">
        <v>99</v>
      </c>
      <c r="F416" s="374">
        <v>99</v>
      </c>
      <c r="G416" s="374">
        <v>99</v>
      </c>
      <c r="H416" s="374">
        <v>1</v>
      </c>
      <c r="I416" s="374">
        <v>99</v>
      </c>
      <c r="J416" s="374">
        <v>111</v>
      </c>
      <c r="K416" s="374">
        <v>99</v>
      </c>
      <c r="L416" s="374">
        <v>99</v>
      </c>
      <c r="M416" s="374">
        <v>99</v>
      </c>
      <c r="N416" s="374">
        <v>99</v>
      </c>
      <c r="O416" s="374">
        <v>99</v>
      </c>
      <c r="P416" s="374">
        <v>9999</v>
      </c>
      <c r="Q416" s="374">
        <v>9</v>
      </c>
      <c r="R416" s="374">
        <v>63</v>
      </c>
      <c r="S416" s="374">
        <v>5.6666666666666679</v>
      </c>
      <c r="T416" s="374">
        <v>3.952380952380953</v>
      </c>
      <c r="U416" s="374">
        <v>9.8063492063492035</v>
      </c>
      <c r="V416" s="374">
        <v>0</v>
      </c>
      <c r="W416" s="374">
        <v>0</v>
      </c>
      <c r="X416" s="374">
        <v>1.5873015873015868</v>
      </c>
      <c r="Y416" s="374">
        <v>0</v>
      </c>
      <c r="Z416" s="374">
        <v>2.7124564521921939</v>
      </c>
      <c r="AA416" s="374">
        <v>1.414213562373094</v>
      </c>
      <c r="AB416" s="374">
        <v>1.5058465048420853</v>
      </c>
      <c r="AC416" s="374">
        <v>35.806767119649223</v>
      </c>
      <c r="AD416" s="374">
        <v>55.306859647267181</v>
      </c>
      <c r="AE416" s="374">
        <v>34.28637565499664</v>
      </c>
      <c r="AF416" s="374">
        <v>0.35940441553996239</v>
      </c>
      <c r="AG416" s="374">
        <v>0.44026900735658259</v>
      </c>
      <c r="AH416" s="374">
        <v>3.1746031746031735</v>
      </c>
      <c r="AI416" s="374">
        <v>26</v>
      </c>
      <c r="AJ416" s="374">
        <v>93.615384615384642</v>
      </c>
      <c r="AK416" s="374">
        <v>12.609835319600007</v>
      </c>
    </row>
    <row r="417" spans="1:37" ht="15.6">
      <c r="A417" s="374">
        <v>9</v>
      </c>
      <c r="B417" s="374">
        <v>31</v>
      </c>
      <c r="C417" s="374">
        <v>2023</v>
      </c>
      <c r="D417" s="374">
        <v>99</v>
      </c>
      <c r="E417" s="374">
        <v>99</v>
      </c>
      <c r="F417" s="374">
        <v>99</v>
      </c>
      <c r="G417" s="374">
        <v>99</v>
      </c>
      <c r="H417" s="374">
        <v>1</v>
      </c>
      <c r="I417" s="374">
        <v>99</v>
      </c>
      <c r="J417" s="374">
        <v>116</v>
      </c>
      <c r="K417" s="374">
        <v>99</v>
      </c>
      <c r="L417" s="374">
        <v>99</v>
      </c>
      <c r="M417" s="374">
        <v>99</v>
      </c>
      <c r="N417" s="374">
        <v>99</v>
      </c>
      <c r="O417" s="374">
        <v>99</v>
      </c>
      <c r="P417" s="374">
        <v>9999</v>
      </c>
      <c r="Q417" s="374">
        <v>45</v>
      </c>
      <c r="R417" s="374">
        <v>943</v>
      </c>
      <c r="S417" s="374">
        <v>5.1495227995758208</v>
      </c>
      <c r="T417" s="374">
        <v>3.775185577942735</v>
      </c>
      <c r="U417" s="374">
        <v>8.2082714740190887</v>
      </c>
      <c r="V417" s="374">
        <v>0</v>
      </c>
      <c r="W417" s="374">
        <v>0</v>
      </c>
      <c r="X417" s="374">
        <v>1.59066808059385</v>
      </c>
      <c r="Y417" s="374">
        <v>0.10604453870625664</v>
      </c>
      <c r="Z417" s="374">
        <v>2.9973681425679435</v>
      </c>
      <c r="AA417" s="374">
        <v>1.172283885058738</v>
      </c>
      <c r="AB417" s="374">
        <v>1.5927790870261076</v>
      </c>
      <c r="AC417" s="374">
        <v>44.495001361179597</v>
      </c>
      <c r="AD417" s="374">
        <v>36.982374976738654</v>
      </c>
      <c r="AE417" s="374">
        <v>45.928978258661267</v>
      </c>
      <c r="AF417" s="374">
        <v>5.3796565691140383</v>
      </c>
      <c r="AG417" s="374">
        <v>5.5161188484022228</v>
      </c>
      <c r="AH417" s="374">
        <v>0</v>
      </c>
      <c r="AI417" s="374">
        <v>0</v>
      </c>
      <c r="AJ417" s="374"/>
      <c r="AK417" s="374"/>
    </row>
    <row r="418" spans="1:37" ht="15.6">
      <c r="A418" s="374">
        <v>9</v>
      </c>
      <c r="B418" s="374">
        <v>32</v>
      </c>
      <c r="C418" s="374">
        <v>2023</v>
      </c>
      <c r="D418" s="374">
        <v>99</v>
      </c>
      <c r="E418" s="374">
        <v>99</v>
      </c>
      <c r="F418" s="374">
        <v>99</v>
      </c>
      <c r="G418" s="374">
        <v>99</v>
      </c>
      <c r="H418" s="374">
        <v>2</v>
      </c>
      <c r="I418" s="374">
        <v>99</v>
      </c>
      <c r="J418" s="374">
        <v>117</v>
      </c>
      <c r="K418" s="374">
        <v>99</v>
      </c>
      <c r="L418" s="374">
        <v>99</v>
      </c>
      <c r="M418" s="374">
        <v>99</v>
      </c>
      <c r="N418" s="374">
        <v>99</v>
      </c>
      <c r="O418" s="374">
        <v>99</v>
      </c>
      <c r="P418" s="374">
        <v>9999</v>
      </c>
      <c r="Q418" s="374">
        <v>9</v>
      </c>
      <c r="R418" s="374">
        <v>206</v>
      </c>
      <c r="S418" s="374">
        <v>5.5388349514563089</v>
      </c>
      <c r="T418" s="374">
        <v>3.9660194174757271</v>
      </c>
      <c r="U418" s="374">
        <v>9.5966019417475756</v>
      </c>
      <c r="V418" s="374">
        <v>0</v>
      </c>
      <c r="W418" s="374">
        <v>0</v>
      </c>
      <c r="X418" s="374">
        <v>2.4271844660194182</v>
      </c>
      <c r="Y418" s="374">
        <v>0</v>
      </c>
      <c r="Z418" s="374">
        <v>2.8489034011567305</v>
      </c>
      <c r="AA418" s="374">
        <v>0.96338128330937634</v>
      </c>
      <c r="AB418" s="374">
        <v>1.3159996309836779</v>
      </c>
      <c r="AC418" s="374">
        <v>32.487183761037279</v>
      </c>
      <c r="AD418" s="374">
        <v>51.930941302868874</v>
      </c>
      <c r="AE418" s="374">
        <v>50.071783126739952</v>
      </c>
      <c r="AF418" s="374">
        <v>1.1751953904957499</v>
      </c>
      <c r="AG418" s="374">
        <v>1.4088180651395723</v>
      </c>
      <c r="AH418" s="374">
        <v>0</v>
      </c>
      <c r="AI418" s="374">
        <v>206</v>
      </c>
      <c r="AJ418">
        <v>84.684466019417442</v>
      </c>
      <c r="AK418">
        <v>15.407198084467652</v>
      </c>
    </row>
    <row r="419" spans="1:37" ht="15.6">
      <c r="A419" s="374">
        <v>9</v>
      </c>
      <c r="B419" s="374">
        <v>33</v>
      </c>
      <c r="C419" s="374">
        <v>2023</v>
      </c>
      <c r="D419" s="374">
        <v>99</v>
      </c>
      <c r="E419" s="374">
        <v>99</v>
      </c>
      <c r="F419" s="374">
        <v>99</v>
      </c>
      <c r="G419" s="374">
        <v>99</v>
      </c>
      <c r="H419" s="374">
        <v>1</v>
      </c>
      <c r="I419" s="374">
        <v>99</v>
      </c>
      <c r="J419" s="374">
        <v>134</v>
      </c>
      <c r="K419" s="374">
        <v>99</v>
      </c>
      <c r="L419" s="374">
        <v>99</v>
      </c>
      <c r="M419" s="374">
        <v>99</v>
      </c>
      <c r="N419" s="374">
        <v>99</v>
      </c>
      <c r="O419" s="374">
        <v>99</v>
      </c>
      <c r="P419" s="374">
        <v>9999</v>
      </c>
      <c r="Q419" s="374">
        <v>103</v>
      </c>
      <c r="R419" s="374">
        <v>3690</v>
      </c>
      <c r="S419" s="374">
        <v>5.4184281842818436</v>
      </c>
      <c r="T419" s="374">
        <v>4.5086720867208676</v>
      </c>
      <c r="U419" s="374">
        <v>7.4047696476964724</v>
      </c>
      <c r="V419" s="374">
        <v>0</v>
      </c>
      <c r="W419" s="374">
        <v>0</v>
      </c>
      <c r="X419" s="374">
        <v>1.1924119241192417</v>
      </c>
      <c r="Y419" s="374">
        <v>2.7100271002710036E-2</v>
      </c>
      <c r="Z419" s="374">
        <v>2.791464732616558</v>
      </c>
      <c r="AA419" s="374">
        <v>1.3210764769121563</v>
      </c>
      <c r="AB419" s="374">
        <v>1.5735123307665895</v>
      </c>
      <c r="AC419" s="374">
        <v>18.751334991280014</v>
      </c>
      <c r="AD419" s="374">
        <v>16.166411601333284</v>
      </c>
      <c r="AE419" s="374">
        <v>50.095863392041551</v>
      </c>
      <c r="AF419" s="374">
        <v>21.050830053054927</v>
      </c>
      <c r="AG419" s="374">
        <v>19.471890983179534</v>
      </c>
      <c r="AH419" s="374">
        <v>0.10840108401084014</v>
      </c>
      <c r="AI419" s="374">
        <v>3</v>
      </c>
      <c r="AJ419">
        <v>89.133333333333312</v>
      </c>
      <c r="AK419">
        <v>13.678793403382508</v>
      </c>
    </row>
    <row r="420" spans="1:37" ht="15.6">
      <c r="A420" s="374">
        <v>9</v>
      </c>
      <c r="B420" s="374">
        <v>34</v>
      </c>
      <c r="C420" s="374">
        <v>2023</v>
      </c>
      <c r="D420" s="374">
        <v>99</v>
      </c>
      <c r="E420" s="374">
        <v>99</v>
      </c>
      <c r="F420" s="374">
        <v>99</v>
      </c>
      <c r="G420" s="374">
        <v>99</v>
      </c>
      <c r="H420" s="374">
        <v>2</v>
      </c>
      <c r="I420" s="374">
        <v>99</v>
      </c>
      <c r="J420" s="374">
        <v>141</v>
      </c>
      <c r="K420" s="374">
        <v>99</v>
      </c>
      <c r="L420" s="374">
        <v>99</v>
      </c>
      <c r="M420" s="374">
        <v>99</v>
      </c>
      <c r="N420" s="374">
        <v>99</v>
      </c>
      <c r="O420" s="374">
        <v>99</v>
      </c>
      <c r="P420" s="374">
        <v>9999</v>
      </c>
      <c r="Q420" s="374">
        <v>70</v>
      </c>
      <c r="R420" s="374">
        <v>1023</v>
      </c>
      <c r="S420" s="374">
        <v>4.7360703812316709</v>
      </c>
      <c r="T420" s="374">
        <v>4.0234604105571847</v>
      </c>
      <c r="U420" s="374">
        <v>8.3170087976539619</v>
      </c>
      <c r="V420" s="374">
        <v>0</v>
      </c>
      <c r="W420" s="374">
        <v>0</v>
      </c>
      <c r="X420" s="374">
        <v>2.7370478983382203</v>
      </c>
      <c r="Y420" s="374">
        <v>0.19550342130987289</v>
      </c>
      <c r="Z420" s="374">
        <v>3.4080153991468158</v>
      </c>
      <c r="AA420" s="374">
        <v>1.6769202683623123</v>
      </c>
      <c r="AB420" s="374">
        <v>1.7612747955172048</v>
      </c>
      <c r="AC420" s="374">
        <v>68.229723308111133</v>
      </c>
      <c r="AD420" s="374">
        <v>53.593151936062462</v>
      </c>
      <c r="AE420" s="374">
        <v>51.641933085197991</v>
      </c>
      <c r="AF420" s="374">
        <v>5.8360431285298651</v>
      </c>
      <c r="AG420" s="374">
        <v>6.063355123489826</v>
      </c>
      <c r="AH420" s="374">
        <v>0.2932551319648094</v>
      </c>
      <c r="AI420" s="374">
        <v>0</v>
      </c>
    </row>
    <row r="421" spans="1:37" ht="15.6">
      <c r="A421" s="374">
        <v>9</v>
      </c>
      <c r="B421" s="374">
        <v>35</v>
      </c>
      <c r="C421" s="374">
        <v>2023</v>
      </c>
      <c r="D421" s="374">
        <v>99</v>
      </c>
      <c r="E421" s="374">
        <v>99</v>
      </c>
      <c r="F421" s="374">
        <v>99</v>
      </c>
      <c r="G421" s="374">
        <v>99</v>
      </c>
      <c r="H421" s="374">
        <v>2</v>
      </c>
      <c r="I421" s="374">
        <v>99</v>
      </c>
      <c r="J421" s="374">
        <v>143</v>
      </c>
      <c r="K421" s="374">
        <v>99</v>
      </c>
      <c r="L421" s="374">
        <v>99</v>
      </c>
      <c r="M421" s="374">
        <v>99</v>
      </c>
      <c r="N421" s="374">
        <v>99</v>
      </c>
      <c r="O421" s="374">
        <v>99</v>
      </c>
      <c r="P421" s="374">
        <v>9999</v>
      </c>
      <c r="Q421" s="374">
        <v>17</v>
      </c>
      <c r="R421" s="374">
        <v>184</v>
      </c>
      <c r="S421" s="374">
        <v>5.75</v>
      </c>
      <c r="T421" s="374">
        <v>3.8913043478260874</v>
      </c>
      <c r="U421" s="374">
        <v>9.4755434782608621</v>
      </c>
      <c r="V421" s="374">
        <v>0</v>
      </c>
      <c r="W421" s="374">
        <v>0</v>
      </c>
      <c r="X421" s="374">
        <v>5.9782608695652177</v>
      </c>
      <c r="Y421" s="374">
        <v>0.54347826086956519</v>
      </c>
      <c r="Z421" s="374">
        <v>3.430790840547985</v>
      </c>
      <c r="AA421" s="374">
        <v>1.4228339754655599</v>
      </c>
      <c r="AB421" s="374">
        <v>1.638242176575714</v>
      </c>
      <c r="AC421" s="374">
        <v>55.342099290779203</v>
      </c>
      <c r="AD421" s="374">
        <v>61.190466290263082</v>
      </c>
      <c r="AE421" s="374">
        <v>43.367340663064674</v>
      </c>
      <c r="AF421" s="374">
        <v>1.0496890866563982</v>
      </c>
      <c r="AG421" s="374">
        <v>1.2424878833379762</v>
      </c>
      <c r="AH421" s="374">
        <v>0</v>
      </c>
      <c r="AI421" s="374">
        <v>0</v>
      </c>
    </row>
    <row r="422" spans="1:37" ht="15.6">
      <c r="A422" s="374">
        <v>9</v>
      </c>
      <c r="B422" s="374">
        <v>36</v>
      </c>
      <c r="C422" s="374">
        <v>2023</v>
      </c>
      <c r="D422" s="374">
        <v>99</v>
      </c>
      <c r="E422" s="374">
        <v>99</v>
      </c>
      <c r="F422" s="374">
        <v>99</v>
      </c>
      <c r="G422" s="374">
        <v>99</v>
      </c>
      <c r="H422" s="374">
        <v>2</v>
      </c>
      <c r="I422" s="374">
        <v>99</v>
      </c>
      <c r="J422" s="374">
        <v>147</v>
      </c>
      <c r="K422" s="374">
        <v>99</v>
      </c>
      <c r="L422" s="374">
        <v>99</v>
      </c>
      <c r="M422" s="374">
        <v>99</v>
      </c>
      <c r="N422" s="374">
        <v>99</v>
      </c>
      <c r="O422" s="374">
        <v>99</v>
      </c>
      <c r="P422" s="374">
        <v>9999</v>
      </c>
      <c r="Q422" s="374">
        <v>8</v>
      </c>
      <c r="R422" s="374">
        <v>126</v>
      </c>
      <c r="S422" s="374">
        <v>4.5555555555555562</v>
      </c>
      <c r="T422" s="374">
        <v>3.3095238095238102</v>
      </c>
      <c r="U422" s="374">
        <v>7.1865079365079341</v>
      </c>
      <c r="V422" s="374">
        <v>0</v>
      </c>
      <c r="W422" s="374">
        <v>0</v>
      </c>
      <c r="X422" s="374">
        <v>0.79365079365079338</v>
      </c>
      <c r="Y422" s="374">
        <v>0</v>
      </c>
      <c r="Z422" s="374">
        <v>2.8224258724530928</v>
      </c>
      <c r="AA422" s="374">
        <v>2.202291575478033</v>
      </c>
      <c r="AB422" s="374">
        <v>2.0058022410959375</v>
      </c>
      <c r="AC422" s="374">
        <v>75.453388316495349</v>
      </c>
      <c r="AD422" s="374">
        <v>65.725010357277739</v>
      </c>
      <c r="AE422" s="374">
        <v>50.366441290707797</v>
      </c>
      <c r="AF422" s="374">
        <v>0.71880883107992477</v>
      </c>
      <c r="AG422" s="374">
        <v>0.64529554250790788</v>
      </c>
      <c r="AH422" s="374">
        <v>2.3809523809523818</v>
      </c>
      <c r="AI422" s="374">
        <v>0</v>
      </c>
    </row>
    <row r="423" spans="1:37" ht="15.6">
      <c r="A423" s="374">
        <v>9</v>
      </c>
      <c r="B423" s="374">
        <v>37</v>
      </c>
      <c r="C423" s="374">
        <v>2023</v>
      </c>
      <c r="D423" s="374">
        <v>99</v>
      </c>
      <c r="E423" s="374">
        <v>99</v>
      </c>
      <c r="F423" s="374">
        <v>99</v>
      </c>
      <c r="G423" s="374">
        <v>99</v>
      </c>
      <c r="H423" s="374">
        <v>1</v>
      </c>
      <c r="I423" s="374">
        <v>99</v>
      </c>
      <c r="J423" s="374">
        <v>155</v>
      </c>
      <c r="K423" s="374">
        <v>99</v>
      </c>
      <c r="L423" s="374">
        <v>99</v>
      </c>
      <c r="M423" s="374">
        <v>99</v>
      </c>
      <c r="N423" s="374">
        <v>99</v>
      </c>
      <c r="O423" s="374">
        <v>99</v>
      </c>
      <c r="P423" s="374">
        <v>9999</v>
      </c>
      <c r="Q423" s="374">
        <v>46</v>
      </c>
      <c r="R423" s="374">
        <v>1176</v>
      </c>
      <c r="S423" s="374">
        <v>5.2125850340136051</v>
      </c>
      <c r="T423" s="374">
        <v>3.989795918367347</v>
      </c>
      <c r="U423" s="374">
        <v>9.8743197278911712</v>
      </c>
      <c r="V423" s="374">
        <v>0</v>
      </c>
      <c r="W423" s="374">
        <v>0</v>
      </c>
      <c r="X423" s="374">
        <v>4.0816326530612246</v>
      </c>
      <c r="Y423" s="374">
        <v>8.5034013605442174E-2</v>
      </c>
      <c r="Z423" s="374">
        <v>3.0749791846790209</v>
      </c>
      <c r="AA423" s="374">
        <v>1.3853134365908499</v>
      </c>
      <c r="AB423" s="374">
        <v>1.5418971746281251</v>
      </c>
      <c r="AC423" s="374">
        <v>52.278689812236991</v>
      </c>
      <c r="AD423" s="374">
        <v>39.962041286086375</v>
      </c>
      <c r="AE423" s="374">
        <v>51.854202872728955</v>
      </c>
      <c r="AF423" s="374">
        <v>6.7088824234126321</v>
      </c>
      <c r="AG423" s="374">
        <v>8.2753184966431128</v>
      </c>
      <c r="AH423" s="374">
        <v>0</v>
      </c>
      <c r="AI423" s="374">
        <v>0</v>
      </c>
    </row>
    <row r="424" spans="1:37" ht="15.6">
      <c r="A424" s="374">
        <v>9</v>
      </c>
      <c r="B424" s="374">
        <v>38</v>
      </c>
      <c r="C424" s="374">
        <v>2023</v>
      </c>
      <c r="D424" s="374">
        <v>99</v>
      </c>
      <c r="E424" s="374">
        <v>99</v>
      </c>
      <c r="F424" s="374">
        <v>99</v>
      </c>
      <c r="G424" s="374">
        <v>99</v>
      </c>
      <c r="H424" s="374">
        <v>2</v>
      </c>
      <c r="I424" s="374">
        <v>99</v>
      </c>
      <c r="J424" s="374">
        <v>160</v>
      </c>
      <c r="K424" s="374">
        <v>99</v>
      </c>
      <c r="L424" s="374">
        <v>99</v>
      </c>
      <c r="M424" s="374">
        <v>99</v>
      </c>
      <c r="N424" s="374">
        <v>99</v>
      </c>
      <c r="O424" s="374">
        <v>99</v>
      </c>
      <c r="P424" s="374">
        <v>9999</v>
      </c>
      <c r="Q424" s="374">
        <v>21</v>
      </c>
      <c r="R424" s="374">
        <v>234</v>
      </c>
      <c r="S424" s="374">
        <v>5.4188034188034191</v>
      </c>
      <c r="T424" s="374">
        <v>4.2435897435897436</v>
      </c>
      <c r="U424" s="374">
        <v>8.9948717948717949</v>
      </c>
      <c r="V424" s="374">
        <v>0</v>
      </c>
      <c r="W424" s="374">
        <v>0.85470085470085477</v>
      </c>
      <c r="X424" s="374">
        <v>2.5641025641025639</v>
      </c>
      <c r="Y424" s="374">
        <v>0.42735042735042739</v>
      </c>
      <c r="Z424" s="374">
        <v>3.1413249464932598</v>
      </c>
      <c r="AA424" s="374">
        <v>1.2759398496078764</v>
      </c>
      <c r="AB424" s="374">
        <v>1.6500652468521253</v>
      </c>
      <c r="AC424" s="374">
        <v>48.448669101972087</v>
      </c>
      <c r="AD424" s="374">
        <v>49.673146217223085</v>
      </c>
      <c r="AE424" s="374">
        <v>56.657387717455691</v>
      </c>
      <c r="AF424" s="374">
        <v>1.3349306862912889</v>
      </c>
      <c r="AG424" s="374">
        <v>1.499964724318769</v>
      </c>
      <c r="AH424" s="374">
        <v>12.393162393162392</v>
      </c>
      <c r="AI424" s="374">
        <v>233</v>
      </c>
      <c r="AJ424">
        <v>85.898712446351936</v>
      </c>
      <c r="AK424">
        <v>13.944336483310964</v>
      </c>
    </row>
    <row r="425" spans="1:37" ht="15.6">
      <c r="A425" s="374">
        <v>9</v>
      </c>
      <c r="B425" s="374">
        <v>39</v>
      </c>
      <c r="C425" s="374">
        <v>2023</v>
      </c>
      <c r="D425" s="374">
        <v>99</v>
      </c>
      <c r="E425" s="374">
        <v>99</v>
      </c>
      <c r="F425" s="374">
        <v>99</v>
      </c>
      <c r="G425" s="374">
        <v>99</v>
      </c>
      <c r="H425" s="374">
        <v>1</v>
      </c>
      <c r="I425" s="374">
        <v>99</v>
      </c>
      <c r="J425" s="374">
        <v>171</v>
      </c>
      <c r="K425" s="374">
        <v>99</v>
      </c>
      <c r="L425" s="374">
        <v>99</v>
      </c>
      <c r="M425" s="374">
        <v>99</v>
      </c>
      <c r="N425" s="374">
        <v>99</v>
      </c>
      <c r="O425" s="374">
        <v>99</v>
      </c>
      <c r="P425" s="374">
        <v>9999</v>
      </c>
      <c r="Q425" s="374">
        <v>1</v>
      </c>
      <c r="R425" s="374">
        <v>1</v>
      </c>
      <c r="S425" s="374">
        <v>6</v>
      </c>
      <c r="T425" s="374">
        <v>4</v>
      </c>
      <c r="U425" s="374">
        <v>12.4</v>
      </c>
      <c r="V425" s="374">
        <v>0</v>
      </c>
      <c r="W425" s="374">
        <v>0</v>
      </c>
      <c r="X425" s="374">
        <v>0</v>
      </c>
      <c r="Y425" s="374">
        <v>0</v>
      </c>
      <c r="Z425" s="374">
        <v>0</v>
      </c>
      <c r="AA425" s="374">
        <v>0</v>
      </c>
      <c r="AB425" s="374">
        <v>0</v>
      </c>
      <c r="AC425" s="374"/>
      <c r="AD425" s="374"/>
      <c r="AE425" s="374"/>
      <c r="AF425" s="374">
        <v>5.7048319926978142E-3</v>
      </c>
      <c r="AG425" s="374">
        <v>8.8367363082253562E-3</v>
      </c>
      <c r="AH425" s="374">
        <v>0</v>
      </c>
      <c r="AI425" s="374"/>
    </row>
    <row r="426" spans="1:37" ht="15.6">
      <c r="A426" s="374">
        <v>9</v>
      </c>
      <c r="B426" s="374">
        <v>40</v>
      </c>
      <c r="C426" s="374">
        <v>2023</v>
      </c>
      <c r="D426" s="374">
        <v>99</v>
      </c>
      <c r="E426" s="374">
        <v>99</v>
      </c>
      <c r="F426" s="374">
        <v>99</v>
      </c>
      <c r="G426" s="374">
        <v>99</v>
      </c>
      <c r="H426" s="374">
        <v>2</v>
      </c>
      <c r="I426" s="374">
        <v>99</v>
      </c>
      <c r="J426" s="374">
        <v>175</v>
      </c>
      <c r="K426" s="374">
        <v>99</v>
      </c>
      <c r="L426" s="374">
        <v>99</v>
      </c>
      <c r="M426" s="374">
        <v>99</v>
      </c>
      <c r="N426" s="374">
        <v>99</v>
      </c>
      <c r="O426" s="374">
        <v>99</v>
      </c>
      <c r="P426" s="374">
        <v>9999</v>
      </c>
      <c r="Q426" s="374">
        <v>21</v>
      </c>
      <c r="R426" s="374">
        <v>1377</v>
      </c>
      <c r="S426" s="374">
        <v>4.4488017429193887</v>
      </c>
      <c r="T426" s="374">
        <v>4.1764705882352944</v>
      </c>
      <c r="U426" s="374">
        <v>7.3008714596949886</v>
      </c>
      <c r="V426" s="374">
        <v>0</v>
      </c>
      <c r="W426" s="374">
        <v>0</v>
      </c>
      <c r="X426" s="374">
        <v>5.2287581699346388</v>
      </c>
      <c r="Y426" s="374">
        <v>0</v>
      </c>
      <c r="Z426" s="374">
        <v>3.6597299163266688</v>
      </c>
      <c r="AA426" s="374">
        <v>1.192033749965681</v>
      </c>
      <c r="AB426" s="374">
        <v>1.4512453388206521</v>
      </c>
      <c r="AC426" s="374">
        <v>34.454723030186038</v>
      </c>
      <c r="AD426" s="374">
        <v>12.114462245676323</v>
      </c>
      <c r="AE426" s="374">
        <v>55.242477388083195</v>
      </c>
      <c r="AF426" s="374">
        <v>7.8555536539448925</v>
      </c>
      <c r="AG426" s="374">
        <v>7.164383961893706</v>
      </c>
      <c r="AH426" s="374">
        <v>0</v>
      </c>
      <c r="AI426" s="374">
        <v>0</v>
      </c>
    </row>
    <row r="427" spans="1:37" ht="15.6">
      <c r="A427" s="374">
        <v>9</v>
      </c>
      <c r="B427" s="374">
        <v>41</v>
      </c>
      <c r="C427" s="374">
        <v>2023</v>
      </c>
      <c r="D427" s="374">
        <v>99</v>
      </c>
      <c r="E427" s="374">
        <v>99</v>
      </c>
      <c r="F427" s="374">
        <v>99</v>
      </c>
      <c r="G427" s="374">
        <v>99</v>
      </c>
      <c r="H427" s="374">
        <v>2</v>
      </c>
      <c r="I427" s="374">
        <v>99</v>
      </c>
      <c r="J427" s="374">
        <v>177</v>
      </c>
      <c r="K427" s="374">
        <v>99</v>
      </c>
      <c r="L427" s="374">
        <v>99</v>
      </c>
      <c r="M427" s="374">
        <v>99</v>
      </c>
      <c r="N427" s="374">
        <v>99</v>
      </c>
      <c r="O427" s="374">
        <v>99</v>
      </c>
      <c r="P427" s="374">
        <v>9999</v>
      </c>
      <c r="Q427" s="374">
        <v>42</v>
      </c>
      <c r="R427" s="374">
        <v>766</v>
      </c>
      <c r="S427" s="374">
        <v>5.014360313315926</v>
      </c>
      <c r="T427" s="374">
        <v>3.8368146214099217</v>
      </c>
      <c r="U427" s="374">
        <v>10.946736292428209</v>
      </c>
      <c r="V427" s="374">
        <v>0</v>
      </c>
      <c r="W427" s="374">
        <v>0</v>
      </c>
      <c r="X427" s="374">
        <v>7.0496083550913813</v>
      </c>
      <c r="Y427" s="374">
        <v>0</v>
      </c>
      <c r="Z427" s="374">
        <v>3.5024882689398487</v>
      </c>
      <c r="AA427" s="374">
        <v>1.2020663435082133</v>
      </c>
      <c r="AB427" s="374">
        <v>1.1888306493749488</v>
      </c>
      <c r="AC427" s="374">
        <v>55.623833954323914</v>
      </c>
      <c r="AD427" s="374">
        <v>50.297273083692254</v>
      </c>
      <c r="AE427" s="374">
        <v>52.326543482951053</v>
      </c>
      <c r="AF427" s="374">
        <v>4.3699013064065255</v>
      </c>
      <c r="AG427" s="374">
        <v>5.9756291364299452</v>
      </c>
      <c r="AH427" s="374">
        <v>0.39164490861618806</v>
      </c>
      <c r="AI427" s="374"/>
    </row>
    <row r="428" spans="1:37" ht="15.6">
      <c r="A428" s="374">
        <v>9</v>
      </c>
      <c r="B428" s="374">
        <v>42</v>
      </c>
      <c r="C428" s="374">
        <v>2023</v>
      </c>
      <c r="D428" s="374">
        <v>99</v>
      </c>
      <c r="E428" s="374">
        <v>99</v>
      </c>
      <c r="F428" s="374">
        <v>99</v>
      </c>
      <c r="G428" s="374">
        <v>99</v>
      </c>
      <c r="H428" s="374">
        <v>2</v>
      </c>
      <c r="I428" s="374">
        <v>99</v>
      </c>
      <c r="J428" s="374">
        <v>178</v>
      </c>
      <c r="K428" s="374">
        <v>99</v>
      </c>
      <c r="L428" s="374">
        <v>99</v>
      </c>
      <c r="M428" s="374">
        <v>99</v>
      </c>
      <c r="N428" s="374">
        <v>99</v>
      </c>
      <c r="O428" s="374">
        <v>99</v>
      </c>
      <c r="P428" s="374">
        <v>9999</v>
      </c>
      <c r="Q428" s="374">
        <v>12</v>
      </c>
      <c r="R428" s="374">
        <v>393</v>
      </c>
      <c r="S428" s="374">
        <v>4.435114503816795</v>
      </c>
      <c r="T428" s="374">
        <v>3.7786259541984744</v>
      </c>
      <c r="U428" s="374">
        <v>7.8618320610687009</v>
      </c>
      <c r="V428" s="374">
        <v>0</v>
      </c>
      <c r="W428" s="374">
        <v>0</v>
      </c>
      <c r="X428" s="374">
        <v>1.272264631043257</v>
      </c>
      <c r="Y428" s="374">
        <v>0</v>
      </c>
      <c r="Z428" s="374">
        <v>2.8666137699640877</v>
      </c>
      <c r="AA428" s="374">
        <v>1.753655157613738</v>
      </c>
      <c r="AB428" s="374">
        <v>1.57891680106011</v>
      </c>
      <c r="AC428" s="374">
        <v>76.002369847471925</v>
      </c>
      <c r="AD428" s="374">
        <v>40.847181496329178</v>
      </c>
      <c r="AE428" s="374">
        <v>37.940365921745112</v>
      </c>
      <c r="AF428" s="374">
        <v>2.241998973130241</v>
      </c>
      <c r="AG428" s="374">
        <v>2.2018438848003123</v>
      </c>
      <c r="AH428" s="374">
        <v>12.468193384223921</v>
      </c>
      <c r="AI428" s="374">
        <v>0</v>
      </c>
    </row>
    <row r="429" spans="1:37" ht="15.6">
      <c r="A429" s="374">
        <v>9</v>
      </c>
      <c r="B429" s="374">
        <v>43</v>
      </c>
      <c r="C429" s="374">
        <v>2023</v>
      </c>
      <c r="D429" s="374">
        <v>99</v>
      </c>
      <c r="E429" s="374">
        <v>99</v>
      </c>
      <c r="F429" s="374">
        <v>99</v>
      </c>
      <c r="G429" s="374">
        <v>99</v>
      </c>
      <c r="H429" s="374">
        <v>2</v>
      </c>
      <c r="I429" s="374">
        <v>99</v>
      </c>
      <c r="J429" s="374">
        <v>181</v>
      </c>
      <c r="K429" s="374">
        <v>99</v>
      </c>
      <c r="L429" s="374">
        <v>99</v>
      </c>
      <c r="M429" s="374">
        <v>99</v>
      </c>
      <c r="N429" s="374">
        <v>99</v>
      </c>
      <c r="O429" s="374">
        <v>99</v>
      </c>
      <c r="P429" s="374">
        <v>9999</v>
      </c>
      <c r="Q429" s="374">
        <v>23</v>
      </c>
      <c r="R429" s="374">
        <v>431</v>
      </c>
      <c r="S429" s="374">
        <v>5.3503480278422284</v>
      </c>
      <c r="T429" s="374">
        <v>4.0812064965197212</v>
      </c>
      <c r="U429" s="374">
        <v>7.8881670533642687</v>
      </c>
      <c r="V429" s="374">
        <v>0</v>
      </c>
      <c r="W429" s="374">
        <v>0</v>
      </c>
      <c r="X429" s="374">
        <v>0.23201856148491881</v>
      </c>
      <c r="Y429" s="374">
        <v>0</v>
      </c>
      <c r="Z429" s="374">
        <v>2.7912398811605814</v>
      </c>
      <c r="AA429" s="374">
        <v>1.051015913125144</v>
      </c>
      <c r="AB429" s="374">
        <v>1.4706389954053936</v>
      </c>
      <c r="AC429" s="374">
        <v>-2.2076300336110704</v>
      </c>
      <c r="AD429" s="374">
        <v>-8.8449331564274711</v>
      </c>
      <c r="AE429" s="374">
        <v>55.050726999871763</v>
      </c>
      <c r="AF429" s="374">
        <v>2.4587825888527592</v>
      </c>
      <c r="AG429" s="374">
        <v>2.422833556508432</v>
      </c>
      <c r="AH429" s="374">
        <v>0</v>
      </c>
      <c r="AI429" s="374">
        <v>0</v>
      </c>
    </row>
    <row r="430" spans="1:37" ht="15.6">
      <c r="A430" s="374">
        <v>9</v>
      </c>
      <c r="B430" s="374">
        <v>44</v>
      </c>
      <c r="C430" s="374">
        <v>2023</v>
      </c>
      <c r="D430" s="374">
        <v>99</v>
      </c>
      <c r="E430" s="374">
        <v>99</v>
      </c>
      <c r="F430" s="374">
        <v>99</v>
      </c>
      <c r="G430" s="374">
        <v>99</v>
      </c>
      <c r="H430" s="374">
        <v>2</v>
      </c>
      <c r="I430" s="374">
        <v>99</v>
      </c>
      <c r="J430" s="374">
        <v>262</v>
      </c>
      <c r="K430" s="374">
        <v>99</v>
      </c>
      <c r="L430" s="374">
        <v>99</v>
      </c>
      <c r="M430" s="374">
        <v>99</v>
      </c>
      <c r="N430" s="374">
        <v>99</v>
      </c>
      <c r="O430" s="374">
        <v>99</v>
      </c>
      <c r="P430" s="374">
        <v>9999</v>
      </c>
      <c r="Q430" s="374"/>
      <c r="R430" s="374"/>
      <c r="S430" s="374"/>
      <c r="T430" s="374"/>
      <c r="U430" s="374"/>
      <c r="V430" s="374"/>
      <c r="W430" s="374"/>
      <c r="X430" s="374"/>
      <c r="Y430" s="374"/>
      <c r="Z430" s="374"/>
      <c r="AA430" s="374"/>
      <c r="AB430" s="374"/>
      <c r="AC430" s="374"/>
      <c r="AD430" s="374"/>
      <c r="AE430" s="374"/>
      <c r="AF430" s="374"/>
      <c r="AG430" s="374"/>
      <c r="AH430" s="374"/>
      <c r="AI430" s="374"/>
    </row>
    <row r="431" spans="1:37" ht="15.6">
      <c r="A431" s="374">
        <v>9</v>
      </c>
      <c r="B431" s="374">
        <v>45</v>
      </c>
      <c r="C431" s="374">
        <v>2023</v>
      </c>
      <c r="D431" s="374">
        <v>99</v>
      </c>
      <c r="E431" s="374">
        <v>99</v>
      </c>
      <c r="F431" s="374">
        <v>99</v>
      </c>
      <c r="G431" s="374">
        <v>99</v>
      </c>
      <c r="H431" s="374">
        <v>2</v>
      </c>
      <c r="I431" s="374">
        <v>99</v>
      </c>
      <c r="J431" s="374">
        <v>267</v>
      </c>
      <c r="K431" s="374">
        <v>99</v>
      </c>
      <c r="L431" s="374">
        <v>99</v>
      </c>
      <c r="M431" s="374">
        <v>99</v>
      </c>
      <c r="N431" s="374">
        <v>99</v>
      </c>
      <c r="O431" s="374">
        <v>99</v>
      </c>
      <c r="P431" s="374">
        <v>9999</v>
      </c>
      <c r="Q431" s="374"/>
      <c r="R431" s="374"/>
      <c r="S431" s="374"/>
      <c r="T431" s="374"/>
      <c r="U431" s="374"/>
      <c r="V431" s="374"/>
      <c r="W431" s="374"/>
      <c r="X431" s="374"/>
      <c r="Y431" s="374"/>
      <c r="Z431" s="374"/>
      <c r="AA431" s="374"/>
      <c r="AB431" s="374"/>
      <c r="AC431" s="374"/>
      <c r="AD431" s="374"/>
      <c r="AE431" s="374"/>
      <c r="AF431" s="374"/>
      <c r="AG431" s="374"/>
      <c r="AH431" s="374"/>
      <c r="AI431" s="374"/>
    </row>
    <row r="432" spans="1:37" ht="15.6">
      <c r="A432" s="374">
        <v>9</v>
      </c>
      <c r="B432" s="374">
        <v>46</v>
      </c>
      <c r="C432" s="374">
        <v>2023</v>
      </c>
      <c r="D432" s="374">
        <v>99</v>
      </c>
      <c r="E432" s="374">
        <v>99</v>
      </c>
      <c r="F432" s="374">
        <v>99</v>
      </c>
      <c r="G432" s="374">
        <v>99</v>
      </c>
      <c r="H432" s="374">
        <v>1</v>
      </c>
      <c r="I432" s="374">
        <v>99</v>
      </c>
      <c r="J432" s="374">
        <v>309</v>
      </c>
      <c r="K432" s="374">
        <v>99</v>
      </c>
      <c r="L432" s="374">
        <v>99</v>
      </c>
      <c r="M432" s="374">
        <v>99</v>
      </c>
      <c r="N432" s="374">
        <v>99</v>
      </c>
      <c r="O432" s="374">
        <v>99</v>
      </c>
      <c r="P432" s="374">
        <v>9999</v>
      </c>
      <c r="Q432" s="374">
        <v>51</v>
      </c>
      <c r="R432" s="374">
        <v>841</v>
      </c>
      <c r="S432" s="374">
        <v>6.1557669441141485</v>
      </c>
      <c r="T432" s="374">
        <v>4.2865636147443524</v>
      </c>
      <c r="U432" s="374">
        <v>7.7967895362663553</v>
      </c>
      <c r="V432" s="374">
        <v>0</v>
      </c>
      <c r="W432" s="374">
        <v>0</v>
      </c>
      <c r="X432" s="374">
        <v>0.71343638525564812</v>
      </c>
      <c r="Y432" s="374">
        <v>0</v>
      </c>
      <c r="Z432" s="374">
        <v>2.783038769760986</v>
      </c>
      <c r="AA432" s="374">
        <v>1.8189759863470725</v>
      </c>
      <c r="AB432" s="374">
        <v>1.6949032392160699</v>
      </c>
      <c r="AC432" s="374">
        <v>34.009678019710407</v>
      </c>
      <c r="AD432" s="374">
        <v>46.452794850414371</v>
      </c>
      <c r="AE432" s="374">
        <v>54.167844621359777</v>
      </c>
      <c r="AF432" s="374">
        <v>4.7977637058588627</v>
      </c>
      <c r="AG432" s="374">
        <v>4.6728519069890737</v>
      </c>
      <c r="AH432" s="374">
        <v>0.1189060642092747</v>
      </c>
      <c r="AI432" s="374">
        <v>0</v>
      </c>
    </row>
    <row r="433" spans="1:37" ht="15.6">
      <c r="A433" s="374">
        <v>9</v>
      </c>
      <c r="B433" s="374">
        <v>47</v>
      </c>
      <c r="C433" s="374">
        <v>2023</v>
      </c>
      <c r="D433" s="374">
        <v>99</v>
      </c>
      <c r="E433" s="374">
        <v>99</v>
      </c>
      <c r="F433" s="374">
        <v>99</v>
      </c>
      <c r="G433" s="374">
        <v>99</v>
      </c>
      <c r="H433" s="374">
        <v>2</v>
      </c>
      <c r="I433" s="374">
        <v>99</v>
      </c>
      <c r="J433" s="374">
        <v>470</v>
      </c>
      <c r="K433" s="374">
        <v>99</v>
      </c>
      <c r="L433" s="374">
        <v>99</v>
      </c>
      <c r="M433" s="374">
        <v>99</v>
      </c>
      <c r="N433" s="374">
        <v>99</v>
      </c>
      <c r="O433" s="374">
        <v>99</v>
      </c>
      <c r="P433" s="374">
        <v>9999</v>
      </c>
      <c r="Q433" s="374">
        <v>27</v>
      </c>
      <c r="R433" s="374">
        <v>791</v>
      </c>
      <c r="S433" s="374">
        <v>6.6927939317319849</v>
      </c>
      <c r="T433" s="374">
        <v>4.802781289506953</v>
      </c>
      <c r="U433" s="374">
        <v>6.2731984829329956</v>
      </c>
      <c r="V433" s="374">
        <v>0</v>
      </c>
      <c r="W433" s="374">
        <v>0.12642225031605561</v>
      </c>
      <c r="X433" s="374">
        <v>0.75853350189633373</v>
      </c>
      <c r="Y433" s="374">
        <v>0</v>
      </c>
      <c r="Z433" s="374">
        <v>2.8728318505905608</v>
      </c>
      <c r="AA433" s="374">
        <v>1.4215022614849819</v>
      </c>
      <c r="AB433" s="374">
        <v>1.0263493669127404</v>
      </c>
      <c r="AC433" s="374">
        <v>32.566885180801442</v>
      </c>
      <c r="AD433" s="374">
        <v>9.3521511128513097</v>
      </c>
      <c r="AE433" s="374">
        <v>30.681532858116441</v>
      </c>
      <c r="AF433" s="374">
        <v>4.5125221062239724</v>
      </c>
      <c r="AG433" s="374">
        <v>3.5361910673423433</v>
      </c>
      <c r="AH433" s="374">
        <v>3.0341340075853354</v>
      </c>
      <c r="AI433" s="374">
        <v>0</v>
      </c>
    </row>
    <row r="434" spans="1:37" ht="15.6">
      <c r="A434" s="374">
        <v>9</v>
      </c>
      <c r="B434" s="374">
        <v>48</v>
      </c>
      <c r="C434" s="374">
        <v>2023</v>
      </c>
      <c r="D434" s="374">
        <v>99</v>
      </c>
      <c r="E434" s="374">
        <v>99</v>
      </c>
      <c r="F434" s="374">
        <v>99</v>
      </c>
      <c r="G434" s="374">
        <v>99</v>
      </c>
      <c r="H434" s="374">
        <v>2</v>
      </c>
      <c r="I434" s="374">
        <v>99</v>
      </c>
      <c r="J434" s="374">
        <v>629</v>
      </c>
      <c r="K434" s="374">
        <v>99</v>
      </c>
      <c r="L434" s="374">
        <v>99</v>
      </c>
      <c r="M434" s="374">
        <v>99</v>
      </c>
      <c r="N434" s="374">
        <v>99</v>
      </c>
      <c r="O434" s="374">
        <v>99</v>
      </c>
      <c r="P434" s="374">
        <v>9999</v>
      </c>
      <c r="Q434" s="374">
        <v>4</v>
      </c>
      <c r="R434" s="374">
        <v>41</v>
      </c>
      <c r="S434" s="374">
        <v>5.5609756097560972</v>
      </c>
      <c r="T434" s="374">
        <v>3.975609756097561</v>
      </c>
      <c r="U434" s="374">
        <v>12.08292682926829</v>
      </c>
      <c r="V434" s="374">
        <v>0</v>
      </c>
      <c r="W434" s="374">
        <v>0</v>
      </c>
      <c r="X434" s="374">
        <v>14.634146341463419</v>
      </c>
      <c r="Y434" s="374">
        <v>0</v>
      </c>
      <c r="Z434" s="374">
        <v>4.1965085626741265</v>
      </c>
      <c r="AA434" s="374">
        <v>0.96395477294485565</v>
      </c>
      <c r="AB434" s="374">
        <v>1.5693373602093088</v>
      </c>
      <c r="AC434" s="374">
        <v>71.202355484071077</v>
      </c>
      <c r="AD434" s="374">
        <v>38.732230484632929</v>
      </c>
      <c r="AE434" s="374">
        <v>33.150256209005541</v>
      </c>
      <c r="AF434" s="374">
        <v>0.23389811170061039</v>
      </c>
      <c r="AG434" s="374">
        <v>0.35304186831410006</v>
      </c>
      <c r="AH434" s="374">
        <v>0</v>
      </c>
      <c r="AI434" s="374"/>
    </row>
    <row r="435" spans="1:37" ht="15.6">
      <c r="A435" s="374">
        <v>9</v>
      </c>
      <c r="B435" s="374">
        <v>49</v>
      </c>
      <c r="C435" s="374">
        <v>2023</v>
      </c>
      <c r="D435" s="374">
        <v>99</v>
      </c>
      <c r="E435" s="374">
        <v>99</v>
      </c>
      <c r="F435" s="374">
        <v>99</v>
      </c>
      <c r="G435" s="374">
        <v>99</v>
      </c>
      <c r="H435" s="374">
        <v>1</v>
      </c>
      <c r="I435" s="374">
        <v>99</v>
      </c>
      <c r="J435" s="374">
        <v>643</v>
      </c>
      <c r="K435" s="374">
        <v>99</v>
      </c>
      <c r="L435" s="374">
        <v>99</v>
      </c>
      <c r="M435" s="374">
        <v>99</v>
      </c>
      <c r="N435" s="374">
        <v>99</v>
      </c>
      <c r="O435" s="374">
        <v>99</v>
      </c>
      <c r="P435" s="374">
        <v>9999</v>
      </c>
      <c r="Q435" s="374">
        <v>19</v>
      </c>
      <c r="R435" s="374">
        <v>437</v>
      </c>
      <c r="S435" s="374">
        <v>4.8306636155606419</v>
      </c>
      <c r="T435" s="374">
        <v>4.1006864988558354</v>
      </c>
      <c r="U435" s="374">
        <v>8.7183066361556083</v>
      </c>
      <c r="V435" s="374">
        <v>0</v>
      </c>
      <c r="W435" s="374">
        <v>0</v>
      </c>
      <c r="X435" s="374">
        <v>1.6018306636155604</v>
      </c>
      <c r="Y435" s="374">
        <v>0</v>
      </c>
      <c r="Z435" s="374">
        <v>2.5218557453298924</v>
      </c>
      <c r="AA435" s="374">
        <v>1.1007269363685706</v>
      </c>
      <c r="AB435" s="374">
        <v>1.4895285095939701</v>
      </c>
      <c r="AC435" s="374">
        <v>33.902333594372941</v>
      </c>
      <c r="AD435" s="374">
        <v>20.395193387438379</v>
      </c>
      <c r="AE435" s="374">
        <v>44.725119534047501</v>
      </c>
      <c r="AF435" s="374">
        <v>2.4930115808089446</v>
      </c>
      <c r="AG435" s="374">
        <v>2.7150872307022418</v>
      </c>
      <c r="AH435" s="374">
        <v>0</v>
      </c>
      <c r="AI435" s="374">
        <v>0</v>
      </c>
    </row>
    <row r="436" spans="1:37" ht="15.6">
      <c r="A436" s="374">
        <v>9</v>
      </c>
      <c r="B436" s="374">
        <v>50</v>
      </c>
      <c r="C436" s="374">
        <v>2023</v>
      </c>
      <c r="D436" s="374">
        <v>99</v>
      </c>
      <c r="E436" s="374">
        <v>99</v>
      </c>
      <c r="F436" s="374">
        <v>99</v>
      </c>
      <c r="G436" s="374">
        <v>99</v>
      </c>
      <c r="H436" s="374">
        <v>2</v>
      </c>
      <c r="I436" s="374">
        <v>99</v>
      </c>
      <c r="J436" s="374">
        <v>704</v>
      </c>
      <c r="K436" s="374">
        <v>99</v>
      </c>
      <c r="L436" s="374">
        <v>99</v>
      </c>
      <c r="M436" s="374">
        <v>99</v>
      </c>
      <c r="N436" s="374">
        <v>99</v>
      </c>
      <c r="O436" s="374">
        <v>99</v>
      </c>
      <c r="P436" s="374">
        <v>9999</v>
      </c>
      <c r="Q436" s="374"/>
      <c r="R436" s="374"/>
      <c r="S436" s="374"/>
      <c r="T436" s="374"/>
      <c r="U436" s="374"/>
      <c r="V436" s="374"/>
      <c r="W436" s="374"/>
      <c r="X436" s="374"/>
      <c r="Y436" s="374"/>
      <c r="Z436" s="374"/>
      <c r="AA436" s="374"/>
      <c r="AB436" s="374"/>
      <c r="AC436" s="374"/>
      <c r="AD436" s="374"/>
      <c r="AE436" s="374"/>
      <c r="AF436" s="374"/>
      <c r="AG436" s="374"/>
      <c r="AH436" s="374"/>
      <c r="AI436" s="374"/>
    </row>
    <row r="437" spans="1:37" ht="15.6">
      <c r="A437" s="374">
        <v>9</v>
      </c>
      <c r="B437" s="374">
        <v>51</v>
      </c>
      <c r="C437" s="374">
        <v>2023</v>
      </c>
      <c r="D437" s="374">
        <v>99</v>
      </c>
      <c r="E437" s="374">
        <v>99</v>
      </c>
      <c r="F437" s="374">
        <v>99</v>
      </c>
      <c r="G437" s="374">
        <v>99</v>
      </c>
      <c r="H437" s="374">
        <v>1</v>
      </c>
      <c r="I437" s="374">
        <v>99</v>
      </c>
      <c r="J437" s="374">
        <v>802</v>
      </c>
      <c r="K437" s="374">
        <v>99</v>
      </c>
      <c r="L437" s="374">
        <v>99</v>
      </c>
      <c r="M437" s="374">
        <v>99</v>
      </c>
      <c r="N437" s="374">
        <v>99</v>
      </c>
      <c r="O437" s="374">
        <v>99</v>
      </c>
      <c r="P437" s="374">
        <v>9999</v>
      </c>
      <c r="Q437" s="374">
        <v>1</v>
      </c>
      <c r="R437" s="374">
        <v>5</v>
      </c>
      <c r="S437" s="374">
        <v>6.8</v>
      </c>
      <c r="T437" s="374">
        <v>3.2</v>
      </c>
      <c r="U437" s="374">
        <v>7.08</v>
      </c>
      <c r="V437" s="374">
        <v>0</v>
      </c>
      <c r="W437" s="374">
        <v>0</v>
      </c>
      <c r="X437" s="374">
        <v>0</v>
      </c>
      <c r="Y437" s="374">
        <v>0</v>
      </c>
      <c r="Z437" s="374">
        <v>0.45343136195018369</v>
      </c>
      <c r="AA437" s="374">
        <v>1.4696938456699076</v>
      </c>
      <c r="AB437" s="374">
        <v>0.39999999999999752</v>
      </c>
      <c r="AC437" s="374">
        <v>59.423298500413523</v>
      </c>
      <c r="AD437" s="374">
        <v>90.421623735200939</v>
      </c>
      <c r="AE437" s="374">
        <v>40.824829046386149</v>
      </c>
      <c r="AF437" s="374">
        <v>2.8524159963489074E-2</v>
      </c>
      <c r="AG437" s="374">
        <v>2.5227456879933673E-2</v>
      </c>
      <c r="AH437" s="374">
        <v>0</v>
      </c>
      <c r="AI437" s="374">
        <v>5</v>
      </c>
      <c r="AJ437">
        <v>80.319999999999993</v>
      </c>
      <c r="AK437">
        <v>13.697433569673173</v>
      </c>
    </row>
    <row r="438" spans="1:37" ht="15.6">
      <c r="A438" s="374">
        <v>9</v>
      </c>
      <c r="B438" s="374">
        <v>52</v>
      </c>
      <c r="C438" s="374">
        <v>2022</v>
      </c>
      <c r="D438" s="374">
        <v>99</v>
      </c>
      <c r="E438" s="374">
        <v>99</v>
      </c>
      <c r="F438" s="374">
        <v>99</v>
      </c>
      <c r="G438" s="374">
        <v>99</v>
      </c>
      <c r="H438" s="374">
        <v>1</v>
      </c>
      <c r="I438" s="374">
        <v>99</v>
      </c>
      <c r="J438" s="374">
        <v>103</v>
      </c>
      <c r="K438" s="374">
        <v>99</v>
      </c>
      <c r="L438" s="374">
        <v>99</v>
      </c>
      <c r="M438" s="374">
        <v>99</v>
      </c>
      <c r="N438" s="374">
        <v>99</v>
      </c>
      <c r="O438" s="374">
        <v>99</v>
      </c>
      <c r="P438" s="374">
        <v>9999</v>
      </c>
      <c r="Q438" s="374">
        <v>26</v>
      </c>
      <c r="R438" s="374">
        <v>380</v>
      </c>
      <c r="S438" s="374">
        <v>6.5605263157894758</v>
      </c>
      <c r="T438" s="374">
        <v>3.9342105263157889</v>
      </c>
      <c r="U438" s="374">
        <v>11.081578947368422</v>
      </c>
      <c r="V438" s="374">
        <v>0</v>
      </c>
      <c r="W438" s="374">
        <v>0</v>
      </c>
      <c r="X438" s="374">
        <v>4.473684210526315</v>
      </c>
      <c r="Y438" s="374">
        <v>0</v>
      </c>
      <c r="Z438" s="374">
        <v>2.7264643832702009</v>
      </c>
      <c r="AA438" s="374">
        <v>1.7767562806660973</v>
      </c>
      <c r="AB438" s="374">
        <v>1.7345978323199867</v>
      </c>
      <c r="AC438" s="374">
        <v>51.391432639482886</v>
      </c>
      <c r="AD438" s="374">
        <v>50.51575376708039</v>
      </c>
      <c r="AE438" s="374">
        <v>49.610740846351511</v>
      </c>
      <c r="AF438" s="374">
        <v>2.2103303862261519</v>
      </c>
      <c r="AG438" s="374">
        <v>3.0285978462217402</v>
      </c>
      <c r="AH438" s="374">
        <v>0</v>
      </c>
      <c r="AI438" s="374">
        <v>0</v>
      </c>
    </row>
    <row r="439" spans="1:37" ht="15.6">
      <c r="A439" s="374">
        <v>9</v>
      </c>
      <c r="B439" s="374">
        <v>53</v>
      </c>
      <c r="C439" s="374">
        <v>2022</v>
      </c>
      <c r="D439" s="374">
        <v>99</v>
      </c>
      <c r="E439" s="374">
        <v>99</v>
      </c>
      <c r="F439" s="374">
        <v>99</v>
      </c>
      <c r="G439" s="374">
        <v>99</v>
      </c>
      <c r="H439" s="374">
        <v>2</v>
      </c>
      <c r="I439" s="374">
        <v>99</v>
      </c>
      <c r="J439" s="374">
        <v>106</v>
      </c>
      <c r="K439" s="374">
        <v>99</v>
      </c>
      <c r="L439" s="374">
        <v>99</v>
      </c>
      <c r="M439" s="374">
        <v>99</v>
      </c>
      <c r="N439" s="374">
        <v>99</v>
      </c>
      <c r="O439" s="374">
        <v>99</v>
      </c>
      <c r="P439" s="374">
        <v>9999</v>
      </c>
      <c r="Q439" s="374">
        <v>15</v>
      </c>
      <c r="R439" s="374">
        <v>227</v>
      </c>
      <c r="S439" s="374">
        <v>8.4096916299559492</v>
      </c>
      <c r="T439" s="374">
        <v>3.5991189427312782</v>
      </c>
      <c r="U439" s="374">
        <v>10.19383259911894</v>
      </c>
      <c r="V439" s="374">
        <v>0</v>
      </c>
      <c r="W439" s="374">
        <v>0</v>
      </c>
      <c r="X439" s="374">
        <v>13.656387665198237</v>
      </c>
      <c r="Y439" s="374">
        <v>0.44052863436123352</v>
      </c>
      <c r="Z439" s="374">
        <v>4.3776018647787529</v>
      </c>
      <c r="AA439" s="374">
        <v>2.1881727319633431</v>
      </c>
      <c r="AB439" s="374">
        <v>1.7865377928865924</v>
      </c>
      <c r="AC439" s="374">
        <v>68.472171382002927</v>
      </c>
      <c r="AD439" s="374">
        <v>52.86617511930428</v>
      </c>
      <c r="AE439" s="374">
        <v>59.306022607171606</v>
      </c>
      <c r="AF439" s="374">
        <v>1.32038157282457</v>
      </c>
      <c r="AG439" s="374">
        <v>1.6642544327136315</v>
      </c>
      <c r="AH439" s="374">
        <v>0</v>
      </c>
      <c r="AI439" s="374">
        <v>0</v>
      </c>
    </row>
    <row r="440" spans="1:37" ht="15.6">
      <c r="A440" s="374">
        <v>9</v>
      </c>
      <c r="B440" s="374">
        <v>54</v>
      </c>
      <c r="C440" s="374">
        <v>2022</v>
      </c>
      <c r="D440" s="374">
        <v>99</v>
      </c>
      <c r="E440" s="374">
        <v>99</v>
      </c>
      <c r="F440" s="374">
        <v>99</v>
      </c>
      <c r="G440" s="374">
        <v>99</v>
      </c>
      <c r="H440" s="374">
        <v>1</v>
      </c>
      <c r="I440" s="374">
        <v>99</v>
      </c>
      <c r="J440" s="374">
        <v>110</v>
      </c>
      <c r="K440" s="374">
        <v>99</v>
      </c>
      <c r="L440" s="374">
        <v>99</v>
      </c>
      <c r="M440" s="374">
        <v>99</v>
      </c>
      <c r="N440" s="374">
        <v>99</v>
      </c>
      <c r="O440" s="374">
        <v>99</v>
      </c>
      <c r="P440" s="374">
        <v>9999</v>
      </c>
      <c r="Q440" s="374">
        <v>82</v>
      </c>
      <c r="R440" s="374">
        <v>4001</v>
      </c>
      <c r="S440" s="374">
        <v>5.1492126968257939</v>
      </c>
      <c r="T440" s="374">
        <v>5.2361909522619356</v>
      </c>
      <c r="U440" s="374">
        <v>7.25103724068983</v>
      </c>
      <c r="V440" s="374">
        <v>0</v>
      </c>
      <c r="W440" s="374">
        <v>0</v>
      </c>
      <c r="X440" s="374">
        <v>1.149712571857036</v>
      </c>
      <c r="Y440" s="374">
        <v>2.4993751562109472E-2</v>
      </c>
      <c r="Z440" s="374">
        <v>2.5710915815821438</v>
      </c>
      <c r="AA440" s="374">
        <v>1.1064239519769852</v>
      </c>
      <c r="AB440" s="374">
        <v>1.7491955197423019</v>
      </c>
      <c r="AC440" s="374">
        <v>29.301656863557497</v>
      </c>
      <c r="AD440" s="374">
        <v>26.642802140079105</v>
      </c>
      <c r="AE440" s="374">
        <v>53.077775290166798</v>
      </c>
      <c r="AF440" s="374">
        <v>23.272452303396928</v>
      </c>
      <c r="AG440" s="374">
        <v>20.86532024599321</v>
      </c>
      <c r="AH440" s="374">
        <v>0.37490627343164207</v>
      </c>
      <c r="AI440" s="374">
        <v>0</v>
      </c>
    </row>
    <row r="441" spans="1:37" ht="15.6">
      <c r="A441" s="374">
        <v>9</v>
      </c>
      <c r="B441" s="374">
        <v>55</v>
      </c>
      <c r="C441" s="374">
        <v>2022</v>
      </c>
      <c r="D441" s="374">
        <v>99</v>
      </c>
      <c r="E441" s="374">
        <v>99</v>
      </c>
      <c r="F441" s="374">
        <v>99</v>
      </c>
      <c r="G441" s="374">
        <v>99</v>
      </c>
      <c r="H441" s="374">
        <v>1</v>
      </c>
      <c r="I441" s="374">
        <v>99</v>
      </c>
      <c r="J441" s="374">
        <v>111</v>
      </c>
      <c r="K441" s="374">
        <v>99</v>
      </c>
      <c r="L441" s="374">
        <v>99</v>
      </c>
      <c r="M441" s="374">
        <v>99</v>
      </c>
      <c r="N441" s="374">
        <v>99</v>
      </c>
      <c r="O441" s="374">
        <v>99</v>
      </c>
      <c r="P441" s="374">
        <v>9999</v>
      </c>
      <c r="Q441" s="374">
        <v>7</v>
      </c>
      <c r="R441" s="374">
        <v>63</v>
      </c>
      <c r="S441" s="374">
        <v>5.6190476190476177</v>
      </c>
      <c r="T441" s="374">
        <v>3.8571428571428559</v>
      </c>
      <c r="U441" s="374">
        <v>11.78888888888889</v>
      </c>
      <c r="V441" s="374">
        <v>0</v>
      </c>
      <c r="W441" s="374">
        <v>0</v>
      </c>
      <c r="X441" s="374">
        <v>6.3492063492063471</v>
      </c>
      <c r="Y441" s="374">
        <v>0</v>
      </c>
      <c r="Z441" s="374">
        <v>2.7883038657886181</v>
      </c>
      <c r="AA441" s="374">
        <v>1.3144927373183135</v>
      </c>
      <c r="AB441" s="374">
        <v>1.6413036132965797</v>
      </c>
      <c r="AC441" s="374">
        <v>42.845360431777593</v>
      </c>
      <c r="AD441" s="374">
        <v>33.747628864807126</v>
      </c>
      <c r="AE441" s="374">
        <v>61.485139127857011</v>
      </c>
      <c r="AF441" s="374">
        <v>0.36644951140065135</v>
      </c>
      <c r="AG441" s="374">
        <v>0.53415806705981606</v>
      </c>
      <c r="AH441" s="374">
        <v>0</v>
      </c>
      <c r="AI441" s="374">
        <v>0</v>
      </c>
    </row>
    <row r="442" spans="1:37" ht="15.6">
      <c r="A442" s="374">
        <v>9</v>
      </c>
      <c r="B442" s="374">
        <v>56</v>
      </c>
      <c r="C442" s="374">
        <v>2022</v>
      </c>
      <c r="D442" s="374">
        <v>99</v>
      </c>
      <c r="E442" s="374">
        <v>99</v>
      </c>
      <c r="F442" s="374">
        <v>99</v>
      </c>
      <c r="G442" s="374">
        <v>99</v>
      </c>
      <c r="H442" s="374">
        <v>1</v>
      </c>
      <c r="I442" s="374">
        <v>99</v>
      </c>
      <c r="J442" s="374">
        <v>116</v>
      </c>
      <c r="K442" s="374">
        <v>99</v>
      </c>
      <c r="L442" s="374">
        <v>99</v>
      </c>
      <c r="M442" s="374">
        <v>99</v>
      </c>
      <c r="N442" s="374">
        <v>99</v>
      </c>
      <c r="O442" s="374">
        <v>99</v>
      </c>
      <c r="P442" s="374">
        <v>9999</v>
      </c>
      <c r="Q442" s="374">
        <v>38</v>
      </c>
      <c r="R442" s="374">
        <v>1032</v>
      </c>
      <c r="S442" s="374">
        <v>5.1356589147286842</v>
      </c>
      <c r="T442" s="374">
        <v>4.1656976744186043</v>
      </c>
      <c r="U442" s="374">
        <v>8.8747577519379774</v>
      </c>
      <c r="V442" s="374">
        <v>0</v>
      </c>
      <c r="W442" s="374">
        <v>0</v>
      </c>
      <c r="X442" s="374">
        <v>3.1976744186046502</v>
      </c>
      <c r="Y442" s="374">
        <v>0</v>
      </c>
      <c r="Z442" s="374">
        <v>3.0123383129818904</v>
      </c>
      <c r="AA442" s="374">
        <v>1.0394392084951185</v>
      </c>
      <c r="AB442" s="374">
        <v>1.5378511440179716</v>
      </c>
      <c r="AC442" s="374">
        <v>50.344883580044417</v>
      </c>
      <c r="AD442" s="374">
        <v>39.918400126959313</v>
      </c>
      <c r="AE442" s="374">
        <v>53.635602481918994</v>
      </c>
      <c r="AF442" s="374">
        <v>6.0027919962773373</v>
      </c>
      <c r="AG442" s="374">
        <v>6.5870744535937691</v>
      </c>
      <c r="AH442" s="374">
        <v>0</v>
      </c>
      <c r="AI442" s="374">
        <v>0</v>
      </c>
    </row>
    <row r="443" spans="1:37" ht="15.6">
      <c r="A443" s="374">
        <v>9</v>
      </c>
      <c r="B443" s="374">
        <v>57</v>
      </c>
      <c r="C443" s="374">
        <v>2022</v>
      </c>
      <c r="D443" s="374">
        <v>99</v>
      </c>
      <c r="E443" s="374">
        <v>99</v>
      </c>
      <c r="F443" s="374">
        <v>99</v>
      </c>
      <c r="G443" s="374">
        <v>99</v>
      </c>
      <c r="H443" s="374">
        <v>2</v>
      </c>
      <c r="I443" s="374">
        <v>99</v>
      </c>
      <c r="J443" s="374">
        <v>117</v>
      </c>
      <c r="K443" s="374">
        <v>99</v>
      </c>
      <c r="L443" s="374">
        <v>99</v>
      </c>
      <c r="M443" s="374">
        <v>99</v>
      </c>
      <c r="N443" s="374">
        <v>99</v>
      </c>
      <c r="O443" s="374">
        <v>99</v>
      </c>
      <c r="P443" s="374">
        <v>9999</v>
      </c>
      <c r="Q443" s="374">
        <v>11</v>
      </c>
      <c r="R443" s="374">
        <v>324</v>
      </c>
      <c r="S443" s="374">
        <v>5.4320987654320998</v>
      </c>
      <c r="T443" s="374">
        <v>3.9197530864197527</v>
      </c>
      <c r="U443" s="374">
        <v>9.0583333333333353</v>
      </c>
      <c r="V443" s="374">
        <v>0</v>
      </c>
      <c r="W443" s="374">
        <v>0</v>
      </c>
      <c r="X443" s="374">
        <v>1.8518518518518521</v>
      </c>
      <c r="Y443" s="374">
        <v>0</v>
      </c>
      <c r="Z443" s="374">
        <v>2.8306018969055753</v>
      </c>
      <c r="AA443" s="374">
        <v>1.1856994768931337</v>
      </c>
      <c r="AB443" s="374">
        <v>1.4031639515167691</v>
      </c>
      <c r="AC443" s="374">
        <v>56.393275664957585</v>
      </c>
      <c r="AD443" s="374">
        <v>64.304968101089443</v>
      </c>
      <c r="AE443" s="374">
        <v>67.940897022632114</v>
      </c>
      <c r="AF443" s="374">
        <v>1.8845974872033504</v>
      </c>
      <c r="AG443" s="374">
        <v>2.1108125905666548</v>
      </c>
      <c r="AH443" s="374">
        <v>0</v>
      </c>
      <c r="AI443" s="374">
        <v>321</v>
      </c>
      <c r="AJ443">
        <v>83.825233644859807</v>
      </c>
      <c r="AK443">
        <v>14.958244642558748</v>
      </c>
    </row>
    <row r="444" spans="1:37" ht="15.6">
      <c r="A444" s="374">
        <v>9</v>
      </c>
      <c r="B444" s="374">
        <v>58</v>
      </c>
      <c r="C444" s="374">
        <v>2022</v>
      </c>
      <c r="D444" s="374">
        <v>99</v>
      </c>
      <c r="E444" s="374">
        <v>99</v>
      </c>
      <c r="F444" s="374">
        <v>99</v>
      </c>
      <c r="G444" s="374">
        <v>99</v>
      </c>
      <c r="H444" s="374">
        <v>1</v>
      </c>
      <c r="I444" s="374">
        <v>99</v>
      </c>
      <c r="J444" s="374">
        <v>134</v>
      </c>
      <c r="K444" s="374">
        <v>99</v>
      </c>
      <c r="L444" s="374">
        <v>99</v>
      </c>
      <c r="M444" s="374">
        <v>99</v>
      </c>
      <c r="N444" s="374">
        <v>99</v>
      </c>
      <c r="O444" s="374">
        <v>99</v>
      </c>
      <c r="P444" s="374">
        <v>9999</v>
      </c>
      <c r="Q444" s="374">
        <v>104</v>
      </c>
      <c r="R444" s="374">
        <v>3416</v>
      </c>
      <c r="S444" s="374">
        <v>5.1765222482435593</v>
      </c>
      <c r="T444" s="374">
        <v>4.6305620608899298</v>
      </c>
      <c r="U444" s="374">
        <v>7.5459748243559748</v>
      </c>
      <c r="V444" s="374">
        <v>0</v>
      </c>
      <c r="W444" s="374">
        <v>0</v>
      </c>
      <c r="X444" s="374">
        <v>1.8442622950819672</v>
      </c>
      <c r="Y444" s="374">
        <v>0</v>
      </c>
      <c r="Z444" s="374">
        <v>2.9799850168702839</v>
      </c>
      <c r="AA444" s="374">
        <v>1.1660393897310315</v>
      </c>
      <c r="AB444" s="374">
        <v>1.0499483260457361</v>
      </c>
      <c r="AC444" s="374">
        <v>17.616376808079952</v>
      </c>
      <c r="AD444" s="374">
        <v>10.6222986568938</v>
      </c>
      <c r="AE444" s="374">
        <v>35.717827647454193</v>
      </c>
      <c r="AF444" s="374">
        <v>19.869706840390876</v>
      </c>
      <c r="AG444" s="374">
        <v>18.539139898349593</v>
      </c>
      <c r="AH444" s="374">
        <v>5.8548009367681515E-2</v>
      </c>
      <c r="AI444" s="374">
        <v>0</v>
      </c>
    </row>
    <row r="445" spans="1:37" ht="15.6">
      <c r="A445" s="374">
        <v>9</v>
      </c>
      <c r="B445" s="374">
        <v>59</v>
      </c>
      <c r="C445" s="374">
        <v>2022</v>
      </c>
      <c r="D445" s="374">
        <v>99</v>
      </c>
      <c r="E445" s="374">
        <v>99</v>
      </c>
      <c r="F445" s="374">
        <v>99</v>
      </c>
      <c r="G445" s="374">
        <v>99</v>
      </c>
      <c r="H445" s="374">
        <v>2</v>
      </c>
      <c r="I445" s="374">
        <v>99</v>
      </c>
      <c r="J445" s="374">
        <v>141</v>
      </c>
      <c r="K445" s="374">
        <v>99</v>
      </c>
      <c r="L445" s="374">
        <v>99</v>
      </c>
      <c r="M445" s="374">
        <v>99</v>
      </c>
      <c r="N445" s="374">
        <v>99</v>
      </c>
      <c r="O445" s="374">
        <v>99</v>
      </c>
      <c r="P445" s="374">
        <v>9999</v>
      </c>
      <c r="Q445" s="374">
        <v>66</v>
      </c>
      <c r="R445" s="374">
        <v>712</v>
      </c>
      <c r="S445" s="374">
        <v>5.0997191011235952</v>
      </c>
      <c r="T445" s="374">
        <v>4.529494382022472</v>
      </c>
      <c r="U445" s="374">
        <v>8.5404494382022484</v>
      </c>
      <c r="V445" s="374">
        <v>0.1404494382022472</v>
      </c>
      <c r="W445" s="374">
        <v>0.2808988764044944</v>
      </c>
      <c r="X445" s="374">
        <v>3.6516853932584254</v>
      </c>
      <c r="Y445" s="374">
        <v>0.702247191011236</v>
      </c>
      <c r="Z445" s="374">
        <v>3.7811877362651112</v>
      </c>
      <c r="AA445" s="374">
        <v>1.3543106085631205</v>
      </c>
      <c r="AB445" s="374">
        <v>1.5548856572982497</v>
      </c>
      <c r="AC445" s="374">
        <v>56.99618639071408</v>
      </c>
      <c r="AD445" s="374">
        <v>38.392807612270509</v>
      </c>
      <c r="AE445" s="374">
        <v>53.250906524652493</v>
      </c>
      <c r="AF445" s="374">
        <v>4.141461144718475</v>
      </c>
      <c r="AG445" s="374">
        <v>4.3733787184291515</v>
      </c>
      <c r="AH445" s="374">
        <v>1.544943820224719</v>
      </c>
      <c r="AI445" s="374">
        <v>0</v>
      </c>
    </row>
    <row r="446" spans="1:37" ht="15.6">
      <c r="A446" s="374">
        <v>9</v>
      </c>
      <c r="B446" s="374">
        <v>60</v>
      </c>
      <c r="C446" s="374">
        <v>2022</v>
      </c>
      <c r="D446" s="374">
        <v>99</v>
      </c>
      <c r="E446" s="374">
        <v>99</v>
      </c>
      <c r="F446" s="374">
        <v>99</v>
      </c>
      <c r="G446" s="374">
        <v>99</v>
      </c>
      <c r="H446" s="374">
        <v>2</v>
      </c>
      <c r="I446" s="374">
        <v>99</v>
      </c>
      <c r="J446" s="374">
        <v>143</v>
      </c>
      <c r="K446" s="374">
        <v>99</v>
      </c>
      <c r="L446" s="374">
        <v>99</v>
      </c>
      <c r="M446" s="374">
        <v>99</v>
      </c>
      <c r="N446" s="374">
        <v>99</v>
      </c>
      <c r="O446" s="374">
        <v>99</v>
      </c>
      <c r="P446" s="374">
        <v>9999</v>
      </c>
      <c r="Q446" s="374">
        <v>15</v>
      </c>
      <c r="R446" s="374">
        <v>182</v>
      </c>
      <c r="S446" s="374">
        <v>6.2417582417582418</v>
      </c>
      <c r="T446" s="374">
        <v>4.2087912087912098</v>
      </c>
      <c r="U446" s="374">
        <v>9.3340659340659329</v>
      </c>
      <c r="V446" s="374">
        <v>0</v>
      </c>
      <c r="W446" s="374">
        <v>0</v>
      </c>
      <c r="X446" s="374">
        <v>2.7472527472527464</v>
      </c>
      <c r="Y446" s="374">
        <v>0</v>
      </c>
      <c r="Z446" s="374">
        <v>2.7681159451443822</v>
      </c>
      <c r="AA446" s="374">
        <v>1.324665907211618</v>
      </c>
      <c r="AB446" s="374">
        <v>1.35886574805659</v>
      </c>
      <c r="AC446" s="374">
        <v>36.037532001284099</v>
      </c>
      <c r="AD446" s="374">
        <v>37.220017403850882</v>
      </c>
      <c r="AE446" s="374">
        <v>51.834285134052045</v>
      </c>
      <c r="AF446" s="374">
        <v>1.058631921824104</v>
      </c>
      <c r="AG446" s="374">
        <v>1.2217957780008297</v>
      </c>
      <c r="AH446" s="374">
        <v>0</v>
      </c>
      <c r="AI446" s="374">
        <v>0</v>
      </c>
    </row>
    <row r="447" spans="1:37" ht="15.6">
      <c r="A447" s="374">
        <v>9</v>
      </c>
      <c r="B447" s="374">
        <v>61</v>
      </c>
      <c r="C447" s="374">
        <v>2022</v>
      </c>
      <c r="D447" s="374">
        <v>99</v>
      </c>
      <c r="E447" s="374">
        <v>99</v>
      </c>
      <c r="F447" s="374">
        <v>99</v>
      </c>
      <c r="G447" s="374">
        <v>99</v>
      </c>
      <c r="H447" s="374">
        <v>2</v>
      </c>
      <c r="I447" s="374">
        <v>99</v>
      </c>
      <c r="J447" s="374">
        <v>147</v>
      </c>
      <c r="K447" s="374">
        <v>99</v>
      </c>
      <c r="L447" s="374">
        <v>99</v>
      </c>
      <c r="M447" s="374">
        <v>99</v>
      </c>
      <c r="N447" s="374">
        <v>99</v>
      </c>
      <c r="O447" s="374">
        <v>99</v>
      </c>
      <c r="P447" s="374">
        <v>9999</v>
      </c>
      <c r="Q447" s="374">
        <v>9</v>
      </c>
      <c r="R447" s="374">
        <v>140</v>
      </c>
      <c r="S447" s="374">
        <v>3.8857142857142848</v>
      </c>
      <c r="T447" s="374">
        <v>2.9</v>
      </c>
      <c r="U447" s="374">
        <v>6.8478571428571371</v>
      </c>
      <c r="V447" s="374">
        <v>0</v>
      </c>
      <c r="W447" s="374">
        <v>0</v>
      </c>
      <c r="X447" s="374">
        <v>5</v>
      </c>
      <c r="Y447" s="374">
        <v>0</v>
      </c>
      <c r="Z447" s="374">
        <v>3.7137479693150808</v>
      </c>
      <c r="AA447" s="374">
        <v>2.2554243005497225</v>
      </c>
      <c r="AB447" s="374">
        <v>1.5914952537966118</v>
      </c>
      <c r="AC447" s="374">
        <v>82.749756588186273</v>
      </c>
      <c r="AD447" s="374">
        <v>73.55904564298298</v>
      </c>
      <c r="AE447" s="374">
        <v>67.33931830168936</v>
      </c>
      <c r="AF447" s="374">
        <v>0.81433224755700306</v>
      </c>
      <c r="AG447" s="374">
        <v>0.68950765974181483</v>
      </c>
      <c r="AH447" s="374">
        <v>0</v>
      </c>
      <c r="AI447" s="374">
        <v>0</v>
      </c>
    </row>
    <row r="448" spans="1:37" ht="15.6">
      <c r="A448" s="374">
        <v>9</v>
      </c>
      <c r="B448" s="374">
        <v>62</v>
      </c>
      <c r="C448" s="374">
        <v>2022</v>
      </c>
      <c r="D448" s="374">
        <v>99</v>
      </c>
      <c r="E448" s="374">
        <v>99</v>
      </c>
      <c r="F448" s="374">
        <v>99</v>
      </c>
      <c r="G448" s="374">
        <v>99</v>
      </c>
      <c r="H448" s="374">
        <v>1</v>
      </c>
      <c r="I448" s="374">
        <v>99</v>
      </c>
      <c r="J448" s="374">
        <v>155</v>
      </c>
      <c r="K448" s="374">
        <v>99</v>
      </c>
      <c r="L448" s="374">
        <v>99</v>
      </c>
      <c r="M448" s="374">
        <v>99</v>
      </c>
      <c r="N448" s="374">
        <v>99</v>
      </c>
      <c r="O448" s="374">
        <v>99</v>
      </c>
      <c r="P448" s="374">
        <v>9999</v>
      </c>
      <c r="Q448" s="374">
        <v>39</v>
      </c>
      <c r="R448" s="374">
        <v>1183</v>
      </c>
      <c r="S448" s="374">
        <v>4.7607776838546076</v>
      </c>
      <c r="T448" s="374">
        <v>3.1158072696534238</v>
      </c>
      <c r="U448" s="374">
        <v>9.4850718512256957</v>
      </c>
      <c r="V448" s="374">
        <v>0</v>
      </c>
      <c r="W448" s="374">
        <v>0</v>
      </c>
      <c r="X448" s="374">
        <v>1.8596787827557064</v>
      </c>
      <c r="Y448" s="374">
        <v>0</v>
      </c>
      <c r="Z448" s="374">
        <v>2.7087840844756048</v>
      </c>
      <c r="AA448" s="374">
        <v>1.5481289895089341</v>
      </c>
      <c r="AB448" s="374">
        <v>1.5015163944225733</v>
      </c>
      <c r="AC448" s="374">
        <v>57.861617289946352</v>
      </c>
      <c r="AD448" s="374">
        <v>37.728124271015936</v>
      </c>
      <c r="AE448" s="374">
        <v>43.44738073440589</v>
      </c>
      <c r="AF448" s="374">
        <v>6.8811074918566764</v>
      </c>
      <c r="AG448" s="374">
        <v>8.0701524238420195</v>
      </c>
      <c r="AH448" s="374">
        <v>0</v>
      </c>
      <c r="AI448" s="374">
        <v>0</v>
      </c>
    </row>
    <row r="449" spans="1:35" ht="15.6">
      <c r="A449" s="374">
        <v>9</v>
      </c>
      <c r="B449" s="374">
        <v>63</v>
      </c>
      <c r="C449" s="374">
        <v>2022</v>
      </c>
      <c r="D449" s="374">
        <v>99</v>
      </c>
      <c r="E449" s="374">
        <v>99</v>
      </c>
      <c r="F449" s="374">
        <v>99</v>
      </c>
      <c r="G449" s="374">
        <v>99</v>
      </c>
      <c r="H449" s="374">
        <v>2</v>
      </c>
      <c r="I449" s="374">
        <v>99</v>
      </c>
      <c r="J449" s="374">
        <v>160</v>
      </c>
      <c r="K449" s="374">
        <v>99</v>
      </c>
      <c r="L449" s="374">
        <v>99</v>
      </c>
      <c r="M449" s="374">
        <v>99</v>
      </c>
      <c r="N449" s="374">
        <v>99</v>
      </c>
      <c r="O449" s="374">
        <v>99</v>
      </c>
      <c r="P449" s="374">
        <v>9999</v>
      </c>
      <c r="Q449" s="374">
        <v>16</v>
      </c>
      <c r="R449" s="374">
        <v>239</v>
      </c>
      <c r="S449" s="374">
        <v>5.5774058577405858</v>
      </c>
      <c r="T449" s="374">
        <v>4.2970711297071134</v>
      </c>
      <c r="U449" s="374">
        <v>9.9092050209205027</v>
      </c>
      <c r="V449" s="374">
        <v>0.41841004184100405</v>
      </c>
      <c r="W449" s="374">
        <v>0</v>
      </c>
      <c r="X449" s="374">
        <v>4.6025104602510467</v>
      </c>
      <c r="Y449" s="374">
        <v>0.83682008368200811</v>
      </c>
      <c r="Z449" s="374">
        <v>3.480862051739245</v>
      </c>
      <c r="AA449" s="374">
        <v>1.5555515262313453</v>
      </c>
      <c r="AB449" s="374">
        <v>1.8499213483120205</v>
      </c>
      <c r="AC449" s="374">
        <v>46.683249380514013</v>
      </c>
      <c r="AD449" s="374">
        <v>49.242856685217859</v>
      </c>
      <c r="AE449" s="374">
        <v>55.107211794928482</v>
      </c>
      <c r="AF449" s="374">
        <v>1.390181479758027</v>
      </c>
      <c r="AG449" s="374">
        <v>1.7033075942073013</v>
      </c>
      <c r="AH449" s="374">
        <v>15.06276150627615</v>
      </c>
      <c r="AI449" s="374">
        <v>0</v>
      </c>
    </row>
    <row r="450" spans="1:35" ht="15.6">
      <c r="A450" s="374">
        <v>9</v>
      </c>
      <c r="B450" s="374">
        <v>64</v>
      </c>
      <c r="C450" s="374">
        <v>2022</v>
      </c>
      <c r="D450" s="374">
        <v>99</v>
      </c>
      <c r="E450" s="374">
        <v>99</v>
      </c>
      <c r="F450" s="374">
        <v>99</v>
      </c>
      <c r="G450" s="374">
        <v>99</v>
      </c>
      <c r="H450" s="374">
        <v>1</v>
      </c>
      <c r="I450" s="374">
        <v>99</v>
      </c>
      <c r="J450" s="374">
        <v>171</v>
      </c>
      <c r="K450" s="374">
        <v>99</v>
      </c>
      <c r="L450" s="374">
        <v>99</v>
      </c>
      <c r="M450" s="374">
        <v>99</v>
      </c>
      <c r="N450" s="374">
        <v>99</v>
      </c>
      <c r="O450" s="374">
        <v>99</v>
      </c>
      <c r="P450" s="374">
        <v>9999</v>
      </c>
      <c r="Q450" s="374"/>
      <c r="R450" s="374"/>
      <c r="S450" s="374"/>
      <c r="T450" s="374"/>
      <c r="U450" s="374"/>
      <c r="V450" s="374"/>
      <c r="W450" s="374"/>
      <c r="X450" s="374"/>
      <c r="Y450" s="374"/>
      <c r="Z450" s="374"/>
      <c r="AA450" s="374"/>
      <c r="AB450" s="374"/>
      <c r="AC450" s="374"/>
      <c r="AD450" s="374"/>
      <c r="AE450" s="374"/>
      <c r="AF450" s="374"/>
      <c r="AG450" s="374"/>
      <c r="AH450" s="374"/>
    </row>
    <row r="451" spans="1:35" ht="15.6">
      <c r="A451" s="374">
        <v>9</v>
      </c>
      <c r="B451" s="374">
        <v>65</v>
      </c>
      <c r="C451" s="374">
        <v>2022</v>
      </c>
      <c r="D451" s="374">
        <v>99</v>
      </c>
      <c r="E451" s="374">
        <v>99</v>
      </c>
      <c r="F451" s="374">
        <v>99</v>
      </c>
      <c r="G451" s="374">
        <v>99</v>
      </c>
      <c r="H451" s="374">
        <v>2</v>
      </c>
      <c r="I451" s="374">
        <v>99</v>
      </c>
      <c r="J451" s="374">
        <v>175</v>
      </c>
      <c r="K451" s="374">
        <v>99</v>
      </c>
      <c r="L451" s="374">
        <v>99</v>
      </c>
      <c r="M451" s="374">
        <v>99</v>
      </c>
      <c r="N451" s="374">
        <v>99</v>
      </c>
      <c r="O451" s="374">
        <v>99</v>
      </c>
      <c r="P451" s="374">
        <v>9999</v>
      </c>
      <c r="Q451" s="374">
        <v>26</v>
      </c>
      <c r="R451" s="374">
        <v>1338</v>
      </c>
      <c r="S451" s="374">
        <v>4.3019431988041852</v>
      </c>
      <c r="T451" s="374">
        <v>4.2623318385650224</v>
      </c>
      <c r="U451" s="374">
        <v>7.8019431988041852</v>
      </c>
      <c r="V451" s="374">
        <v>0</v>
      </c>
      <c r="W451" s="374">
        <v>0</v>
      </c>
      <c r="X451" s="374">
        <v>5.9043348281016446</v>
      </c>
      <c r="Y451" s="374">
        <v>0</v>
      </c>
      <c r="Z451" s="374">
        <v>3.7705347033200791</v>
      </c>
      <c r="AA451" s="374">
        <v>1.1765061102968617</v>
      </c>
      <c r="AB451" s="374">
        <v>1.3528803145469113</v>
      </c>
      <c r="AC451" s="374">
        <v>-1.6980203187781595</v>
      </c>
      <c r="AD451" s="374">
        <v>11.970523900625649</v>
      </c>
      <c r="AE451" s="374">
        <v>54.563617273747987</v>
      </c>
      <c r="AF451" s="374">
        <v>7.7826896230805023</v>
      </c>
      <c r="AG451" s="374">
        <v>7.5078444352193614</v>
      </c>
      <c r="AH451" s="374">
        <v>0</v>
      </c>
      <c r="AI451">
        <v>0</v>
      </c>
    </row>
    <row r="452" spans="1:35" ht="15.6">
      <c r="A452" s="374">
        <v>9</v>
      </c>
      <c r="B452" s="374">
        <v>66</v>
      </c>
      <c r="C452" s="374">
        <v>2022</v>
      </c>
      <c r="D452" s="374">
        <v>99</v>
      </c>
      <c r="E452" s="374">
        <v>99</v>
      </c>
      <c r="F452" s="374">
        <v>99</v>
      </c>
      <c r="G452" s="374">
        <v>99</v>
      </c>
      <c r="H452" s="374">
        <v>2</v>
      </c>
      <c r="I452" s="374">
        <v>99</v>
      </c>
      <c r="J452" s="374">
        <v>177</v>
      </c>
      <c r="K452" s="374">
        <v>99</v>
      </c>
      <c r="L452" s="374">
        <v>99</v>
      </c>
      <c r="M452" s="374">
        <v>99</v>
      </c>
      <c r="N452" s="374">
        <v>99</v>
      </c>
      <c r="O452" s="374">
        <v>99</v>
      </c>
      <c r="P452" s="374">
        <v>9999</v>
      </c>
      <c r="Q452" s="374">
        <v>32</v>
      </c>
      <c r="R452" s="374">
        <v>467</v>
      </c>
      <c r="S452" s="374">
        <v>4.6680942184154173</v>
      </c>
      <c r="T452" s="374">
        <v>3.5910064239828694</v>
      </c>
      <c r="U452" s="374">
        <v>10.466809421841536</v>
      </c>
      <c r="V452" s="374">
        <v>0</v>
      </c>
      <c r="W452" s="374">
        <v>0</v>
      </c>
      <c r="X452" s="374">
        <v>4.4967880085653116</v>
      </c>
      <c r="Y452" s="374">
        <v>0</v>
      </c>
      <c r="Z452" s="374">
        <v>3.0691305278669461</v>
      </c>
      <c r="AA452" s="374">
        <v>1.4571352933312336</v>
      </c>
      <c r="AB452" s="374">
        <v>1.4179049500922849</v>
      </c>
      <c r="AC452" s="374">
        <v>71.226409042082025</v>
      </c>
      <c r="AD452" s="374">
        <v>58.135295545208002</v>
      </c>
      <c r="AE452" s="374">
        <v>67.015590810317519</v>
      </c>
      <c r="AF452" s="374">
        <v>2.7163797114937194</v>
      </c>
      <c r="AG452" s="374">
        <v>3.5155037455074458</v>
      </c>
      <c r="AH452" s="374">
        <v>0</v>
      </c>
    </row>
    <row r="453" spans="1:35" ht="15.6">
      <c r="A453" s="374">
        <v>9</v>
      </c>
      <c r="B453" s="374">
        <v>67</v>
      </c>
      <c r="C453" s="374">
        <v>2022</v>
      </c>
      <c r="D453" s="374">
        <v>99</v>
      </c>
      <c r="E453" s="374">
        <v>99</v>
      </c>
      <c r="F453" s="374">
        <v>99</v>
      </c>
      <c r="G453" s="374">
        <v>99</v>
      </c>
      <c r="H453" s="374">
        <v>2</v>
      </c>
      <c r="I453" s="374">
        <v>99</v>
      </c>
      <c r="J453" s="374">
        <v>178</v>
      </c>
      <c r="K453" s="374">
        <v>99</v>
      </c>
      <c r="L453" s="374">
        <v>99</v>
      </c>
      <c r="M453" s="374">
        <v>99</v>
      </c>
      <c r="N453" s="374">
        <v>99</v>
      </c>
      <c r="O453" s="374">
        <v>99</v>
      </c>
      <c r="P453" s="374">
        <v>9999</v>
      </c>
      <c r="Q453" s="374">
        <v>16</v>
      </c>
      <c r="R453" s="374">
        <v>626</v>
      </c>
      <c r="S453" s="374">
        <v>4.8530351437699677</v>
      </c>
      <c r="T453" s="374">
        <v>4.218849840255591</v>
      </c>
      <c r="U453" s="374">
        <v>10.478115015974437</v>
      </c>
      <c r="V453" s="374">
        <v>0</v>
      </c>
      <c r="W453" s="374">
        <v>0</v>
      </c>
      <c r="X453" s="374">
        <v>1.5974440894568691</v>
      </c>
      <c r="Y453" s="374">
        <v>0</v>
      </c>
      <c r="Z453" s="374">
        <v>3.1026501543650742</v>
      </c>
      <c r="AA453" s="374">
        <v>0.9596318793229216</v>
      </c>
      <c r="AB453" s="374">
        <v>1.4809857544649412</v>
      </c>
      <c r="AC453" s="374">
        <v>56.634627985062494</v>
      </c>
      <c r="AD453" s="374">
        <v>41.450223920683179</v>
      </c>
      <c r="AE453" s="374">
        <v>35.084190014475318</v>
      </c>
      <c r="AF453" s="374">
        <v>3.6412284783620303</v>
      </c>
      <c r="AG453" s="374">
        <v>4.7175212188844098</v>
      </c>
      <c r="AH453" s="374">
        <v>3.9936102236421727</v>
      </c>
      <c r="AI453">
        <v>0</v>
      </c>
    </row>
    <row r="454" spans="1:35" ht="15.6">
      <c r="A454" s="374">
        <v>9</v>
      </c>
      <c r="B454" s="374">
        <v>68</v>
      </c>
      <c r="C454" s="374">
        <v>2022</v>
      </c>
      <c r="D454" s="374">
        <v>99</v>
      </c>
      <c r="E454" s="374">
        <v>99</v>
      </c>
      <c r="F454" s="374">
        <v>99</v>
      </c>
      <c r="G454" s="374">
        <v>99</v>
      </c>
      <c r="H454" s="374">
        <v>2</v>
      </c>
      <c r="I454" s="374">
        <v>99</v>
      </c>
      <c r="J454" s="374">
        <v>181</v>
      </c>
      <c r="K454" s="374">
        <v>99</v>
      </c>
      <c r="L454" s="374">
        <v>99</v>
      </c>
      <c r="M454" s="374">
        <v>99</v>
      </c>
      <c r="N454" s="374">
        <v>99</v>
      </c>
      <c r="O454" s="374">
        <v>99</v>
      </c>
      <c r="P454" s="374">
        <v>9999</v>
      </c>
      <c r="Q454" s="374">
        <v>17</v>
      </c>
      <c r="R454" s="374">
        <v>331</v>
      </c>
      <c r="S454" s="374">
        <v>5.2749244712990944</v>
      </c>
      <c r="T454" s="374">
        <v>3.8942598187311175</v>
      </c>
      <c r="U454" s="374">
        <v>7.186706948640488</v>
      </c>
      <c r="V454" s="374">
        <v>0</v>
      </c>
      <c r="W454" s="374">
        <v>0</v>
      </c>
      <c r="X454" s="374">
        <v>0.90634441087613282</v>
      </c>
      <c r="Y454" s="374">
        <v>0</v>
      </c>
      <c r="Z454" s="374">
        <v>2.498508020403011</v>
      </c>
      <c r="AA454" s="374">
        <v>1.0223807786392829</v>
      </c>
      <c r="AB454" s="374">
        <v>1.5205531407827801</v>
      </c>
      <c r="AC454" s="374">
        <v>55.647689084342467</v>
      </c>
      <c r="AD454" s="374">
        <v>29.887292966698297</v>
      </c>
      <c r="AE454" s="374">
        <v>46.373391385783663</v>
      </c>
      <c r="AF454" s="374">
        <v>1.9253140995812004</v>
      </c>
      <c r="AG454" s="374">
        <v>1.7108593105182319</v>
      </c>
      <c r="AH454" s="374">
        <v>0</v>
      </c>
      <c r="AI454">
        <v>0</v>
      </c>
    </row>
    <row r="455" spans="1:35" ht="15.6">
      <c r="A455" s="374">
        <v>9</v>
      </c>
      <c r="B455" s="374">
        <v>69</v>
      </c>
      <c r="C455" s="374">
        <v>2022</v>
      </c>
      <c r="D455" s="374">
        <v>99</v>
      </c>
      <c r="E455" s="374">
        <v>99</v>
      </c>
      <c r="F455" s="374">
        <v>99</v>
      </c>
      <c r="G455" s="374">
        <v>99</v>
      </c>
      <c r="H455" s="374">
        <v>2</v>
      </c>
      <c r="I455" s="374">
        <v>99</v>
      </c>
      <c r="J455" s="374">
        <v>262</v>
      </c>
      <c r="K455" s="374">
        <v>99</v>
      </c>
      <c r="L455" s="374">
        <v>99</v>
      </c>
      <c r="M455" s="374">
        <v>99</v>
      </c>
      <c r="N455" s="374">
        <v>99</v>
      </c>
      <c r="O455" s="374">
        <v>99</v>
      </c>
      <c r="P455" s="374">
        <v>9999</v>
      </c>
      <c r="Q455" s="374"/>
      <c r="R455" s="374"/>
      <c r="S455" s="374"/>
      <c r="T455" s="374"/>
      <c r="U455" s="374"/>
      <c r="V455" s="374"/>
      <c r="W455" s="374"/>
      <c r="X455" s="374"/>
      <c r="Y455" s="374"/>
      <c r="Z455" s="374"/>
      <c r="AA455" s="374"/>
      <c r="AB455" s="374"/>
      <c r="AC455" s="374"/>
      <c r="AD455" s="374"/>
      <c r="AE455" s="374"/>
      <c r="AF455" s="374"/>
      <c r="AG455" s="374"/>
      <c r="AH455" s="374"/>
    </row>
    <row r="456" spans="1:35" ht="15.6">
      <c r="A456" s="374">
        <v>9</v>
      </c>
      <c r="B456" s="374">
        <v>70</v>
      </c>
      <c r="C456" s="374">
        <v>2022</v>
      </c>
      <c r="D456" s="374">
        <v>99</v>
      </c>
      <c r="E456" s="374">
        <v>99</v>
      </c>
      <c r="F456" s="374">
        <v>99</v>
      </c>
      <c r="G456" s="374">
        <v>99</v>
      </c>
      <c r="H456" s="374">
        <v>2</v>
      </c>
      <c r="I456" s="374">
        <v>99</v>
      </c>
      <c r="J456" s="374">
        <v>267</v>
      </c>
      <c r="K456" s="374">
        <v>99</v>
      </c>
      <c r="L456" s="374">
        <v>99</v>
      </c>
      <c r="M456" s="374">
        <v>99</v>
      </c>
      <c r="N456" s="374">
        <v>99</v>
      </c>
      <c r="O456" s="374">
        <v>99</v>
      </c>
      <c r="P456" s="374">
        <v>9999</v>
      </c>
      <c r="Q456" s="374"/>
      <c r="R456" s="374"/>
      <c r="S456" s="374"/>
      <c r="T456" s="374"/>
      <c r="U456" s="374"/>
      <c r="V456" s="374"/>
      <c r="W456" s="374"/>
      <c r="X456" s="374"/>
      <c r="Y456" s="374"/>
      <c r="Z456" s="374"/>
      <c r="AA456" s="374"/>
      <c r="AB456" s="374"/>
      <c r="AC456" s="374"/>
      <c r="AD456" s="374"/>
      <c r="AE456" s="374"/>
      <c r="AF456" s="374"/>
      <c r="AG456" s="374"/>
      <c r="AH456" s="374"/>
    </row>
    <row r="457" spans="1:35" ht="15.6">
      <c r="A457" s="374">
        <v>9</v>
      </c>
      <c r="B457" s="374">
        <v>71</v>
      </c>
      <c r="C457" s="374">
        <v>2022</v>
      </c>
      <c r="D457" s="374">
        <v>99</v>
      </c>
      <c r="E457" s="374">
        <v>99</v>
      </c>
      <c r="F457" s="374">
        <v>99</v>
      </c>
      <c r="G457" s="374">
        <v>99</v>
      </c>
      <c r="H457" s="374">
        <v>1</v>
      </c>
      <c r="I457" s="374">
        <v>99</v>
      </c>
      <c r="J457" s="374">
        <v>309</v>
      </c>
      <c r="K457" s="374">
        <v>99</v>
      </c>
      <c r="L457" s="374">
        <v>99</v>
      </c>
      <c r="M457" s="374">
        <v>99</v>
      </c>
      <c r="N457" s="374">
        <v>99</v>
      </c>
      <c r="O457" s="374">
        <v>99</v>
      </c>
      <c r="P457" s="374">
        <v>9999</v>
      </c>
      <c r="Q457" s="374">
        <v>40</v>
      </c>
      <c r="R457" s="374">
        <v>948</v>
      </c>
      <c r="S457" s="374">
        <v>6.2710970464135043</v>
      </c>
      <c r="T457" s="374">
        <v>4.4367088607594942</v>
      </c>
      <c r="U457" s="374">
        <v>7.7817510548523181</v>
      </c>
      <c r="V457" s="374">
        <v>0</v>
      </c>
      <c r="W457" s="374">
        <v>0</v>
      </c>
      <c r="X457" s="374">
        <v>0.84388185654008396</v>
      </c>
      <c r="Y457" s="374">
        <v>0</v>
      </c>
      <c r="Z457" s="374">
        <v>3.0136283788046718</v>
      </c>
      <c r="AA457" s="374">
        <v>1.7226855870797204</v>
      </c>
      <c r="AB457" s="374">
        <v>1.6145444327625449</v>
      </c>
      <c r="AC457" s="374">
        <v>37.028597604644943</v>
      </c>
      <c r="AD457" s="374">
        <v>50.883296889018482</v>
      </c>
      <c r="AE457" s="374">
        <v>53.163199256516087</v>
      </c>
      <c r="AF457" s="374">
        <v>5.5141926477431369</v>
      </c>
      <c r="AG457" s="374">
        <v>5.3056920378443122</v>
      </c>
      <c r="AH457" s="374">
        <v>0.84388185654008396</v>
      </c>
      <c r="AI457">
        <v>0</v>
      </c>
    </row>
    <row r="458" spans="1:35" ht="15.6">
      <c r="A458" s="374">
        <v>9</v>
      </c>
      <c r="B458" s="374">
        <v>72</v>
      </c>
      <c r="C458" s="374">
        <v>2022</v>
      </c>
      <c r="D458" s="374">
        <v>99</v>
      </c>
      <c r="E458" s="374">
        <v>99</v>
      </c>
      <c r="F458" s="374">
        <v>99</v>
      </c>
      <c r="G458" s="374">
        <v>99</v>
      </c>
      <c r="H458" s="374">
        <v>2</v>
      </c>
      <c r="I458" s="374">
        <v>99</v>
      </c>
      <c r="J458" s="374">
        <v>470</v>
      </c>
      <c r="K458" s="374">
        <v>99</v>
      </c>
      <c r="L458" s="374">
        <v>99</v>
      </c>
      <c r="M458" s="374">
        <v>99</v>
      </c>
      <c r="N458" s="374">
        <v>99</v>
      </c>
      <c r="O458" s="374">
        <v>99</v>
      </c>
      <c r="P458" s="374">
        <v>9999</v>
      </c>
      <c r="Q458" s="374">
        <v>19</v>
      </c>
      <c r="R458" s="374">
        <v>974</v>
      </c>
      <c r="S458" s="374">
        <v>6.3449691991786477</v>
      </c>
      <c r="T458" s="374">
        <v>4.3408624229979473</v>
      </c>
      <c r="U458" s="374">
        <v>5.626591375770019</v>
      </c>
      <c r="V458" s="374">
        <v>0</v>
      </c>
      <c r="W458" s="374">
        <v>0.20533880903490756</v>
      </c>
      <c r="X458" s="374">
        <v>1.129363449691992</v>
      </c>
      <c r="Y458" s="374">
        <v>0</v>
      </c>
      <c r="Z458" s="374">
        <v>2.2333944118628173</v>
      </c>
      <c r="AA458" s="374">
        <v>1.489211837998641</v>
      </c>
      <c r="AB458" s="374">
        <v>1.335363917499969</v>
      </c>
      <c r="AC458" s="374">
        <v>30.009534072297651</v>
      </c>
      <c r="AD458" s="374">
        <v>19.104988893113511</v>
      </c>
      <c r="AE458" s="374">
        <v>47.367111898700955</v>
      </c>
      <c r="AF458" s="374">
        <v>5.665425779432292</v>
      </c>
      <c r="AG458" s="374">
        <v>3.9414924665516473</v>
      </c>
      <c r="AH458" s="374">
        <v>2.8747433264887072</v>
      </c>
      <c r="AI458">
        <v>0</v>
      </c>
    </row>
    <row r="459" spans="1:35" ht="15.6">
      <c r="A459" s="374">
        <v>9</v>
      </c>
      <c r="B459" s="374">
        <v>73</v>
      </c>
      <c r="C459" s="374">
        <v>2022</v>
      </c>
      <c r="D459" s="374">
        <v>99</v>
      </c>
      <c r="E459" s="374">
        <v>99</v>
      </c>
      <c r="F459" s="374">
        <v>99</v>
      </c>
      <c r="G459" s="374">
        <v>99</v>
      </c>
      <c r="H459" s="374">
        <v>2</v>
      </c>
      <c r="I459" s="374">
        <v>99</v>
      </c>
      <c r="J459" s="374">
        <v>629</v>
      </c>
      <c r="K459" s="374">
        <v>99</v>
      </c>
      <c r="L459" s="374">
        <v>99</v>
      </c>
      <c r="M459" s="374">
        <v>99</v>
      </c>
      <c r="N459" s="374">
        <v>99</v>
      </c>
      <c r="O459" s="374">
        <v>99</v>
      </c>
      <c r="P459" s="374">
        <v>9999</v>
      </c>
      <c r="Q459" s="374">
        <v>8</v>
      </c>
      <c r="R459" s="374">
        <v>149</v>
      </c>
      <c r="S459" s="374">
        <v>5.4429530201342278</v>
      </c>
      <c r="T459" s="374">
        <v>3.6711409395973154</v>
      </c>
      <c r="U459" s="374">
        <v>11.001342281879188</v>
      </c>
      <c r="V459" s="374">
        <v>0</v>
      </c>
      <c r="W459" s="374">
        <v>0</v>
      </c>
      <c r="X459" s="374">
        <v>6.0402684563758386</v>
      </c>
      <c r="Y459" s="374">
        <v>0</v>
      </c>
      <c r="Z459" s="374">
        <v>2.54402805314567</v>
      </c>
      <c r="AA459" s="374">
        <v>1.0830143760507047</v>
      </c>
      <c r="AB459" s="374">
        <v>1.4902049452319461</v>
      </c>
      <c r="AC459" s="374">
        <v>58.269260159686681</v>
      </c>
      <c r="AD459" s="374">
        <v>45.773789598953279</v>
      </c>
      <c r="AE459" s="374">
        <v>58.927465000664576</v>
      </c>
      <c r="AF459" s="374">
        <v>0.86668217775709611</v>
      </c>
      <c r="AG459" s="374">
        <v>1.1789307977978329</v>
      </c>
      <c r="AH459" s="374">
        <v>0</v>
      </c>
    </row>
    <row r="460" spans="1:35" ht="15.6">
      <c r="A460" s="374">
        <v>9</v>
      </c>
      <c r="B460" s="374">
        <v>74</v>
      </c>
      <c r="C460" s="374">
        <v>2022</v>
      </c>
      <c r="D460" s="374">
        <v>99</v>
      </c>
      <c r="E460" s="374">
        <v>99</v>
      </c>
      <c r="F460" s="374">
        <v>99</v>
      </c>
      <c r="G460" s="374">
        <v>99</v>
      </c>
      <c r="H460" s="374">
        <v>1</v>
      </c>
      <c r="I460" s="374">
        <v>99</v>
      </c>
      <c r="J460" s="374">
        <v>643</v>
      </c>
      <c r="K460" s="374">
        <v>99</v>
      </c>
      <c r="L460" s="374">
        <v>99</v>
      </c>
      <c r="M460" s="374">
        <v>99</v>
      </c>
      <c r="N460" s="374">
        <v>99</v>
      </c>
      <c r="O460" s="374">
        <v>99</v>
      </c>
      <c r="P460" s="374">
        <v>9999</v>
      </c>
      <c r="Q460" s="374">
        <v>20</v>
      </c>
      <c r="R460" s="374">
        <v>418</v>
      </c>
      <c r="S460" s="374">
        <v>4.062200956937799</v>
      </c>
      <c r="T460" s="374">
        <v>3.880382775119616</v>
      </c>
      <c r="U460" s="374">
        <v>8.012918660287081</v>
      </c>
      <c r="V460" s="374">
        <v>0</v>
      </c>
      <c r="W460" s="374">
        <v>0</v>
      </c>
      <c r="X460" s="374">
        <v>2.1531100478468899</v>
      </c>
      <c r="Y460" s="374">
        <v>0.23923444976076561</v>
      </c>
      <c r="Z460" s="374">
        <v>2.9438079687744909</v>
      </c>
      <c r="AA460" s="374">
        <v>1.18238949443663</v>
      </c>
      <c r="AB460" s="374">
        <v>1.5651857883483988</v>
      </c>
      <c r="AC460" s="374">
        <v>56.762599344340515</v>
      </c>
      <c r="AD460" s="374">
        <v>20.251821909089394</v>
      </c>
      <c r="AE460" s="374">
        <v>41.768388869819525</v>
      </c>
      <c r="AF460" s="374">
        <v>2.4313634248487661</v>
      </c>
      <c r="AG460" s="374">
        <v>2.4089255820791009</v>
      </c>
      <c r="AH460" s="374">
        <v>0</v>
      </c>
      <c r="AI460">
        <v>0</v>
      </c>
    </row>
    <row r="461" spans="1:35" ht="15.6">
      <c r="A461" s="374">
        <v>9</v>
      </c>
      <c r="B461" s="374">
        <v>75</v>
      </c>
      <c r="C461" s="374">
        <v>2022</v>
      </c>
      <c r="D461" s="374">
        <v>99</v>
      </c>
      <c r="E461" s="374">
        <v>99</v>
      </c>
      <c r="F461" s="374">
        <v>99</v>
      </c>
      <c r="G461" s="374">
        <v>99</v>
      </c>
      <c r="H461" s="374">
        <v>2</v>
      </c>
      <c r="I461" s="374">
        <v>99</v>
      </c>
      <c r="J461" s="374">
        <v>704</v>
      </c>
      <c r="K461" s="374">
        <v>99</v>
      </c>
      <c r="L461" s="374">
        <v>99</v>
      </c>
      <c r="M461" s="374">
        <v>99</v>
      </c>
      <c r="N461" s="374">
        <v>99</v>
      </c>
      <c r="O461" s="374">
        <v>99</v>
      </c>
      <c r="P461" s="374">
        <v>9999</v>
      </c>
      <c r="Q461" s="374">
        <v>3</v>
      </c>
      <c r="R461" s="374">
        <v>42</v>
      </c>
      <c r="S461" s="374">
        <v>4.4285714285714306</v>
      </c>
      <c r="T461" s="374">
        <v>4.8571428571428559</v>
      </c>
      <c r="U461" s="374">
        <v>10.78333333333334</v>
      </c>
      <c r="V461" s="374">
        <v>0</v>
      </c>
      <c r="W461" s="374">
        <v>0</v>
      </c>
      <c r="X461" s="374">
        <v>0</v>
      </c>
      <c r="Y461" s="374">
        <v>0</v>
      </c>
      <c r="Z461" s="374">
        <v>2.0962456992790481</v>
      </c>
      <c r="AA461" s="374">
        <v>0.92948672837824386</v>
      </c>
      <c r="AB461" s="374">
        <v>0.63887656499994139</v>
      </c>
      <c r="AC461" s="374">
        <v>40.93644631396041</v>
      </c>
      <c r="AD461" s="374">
        <v>35.556709442803303</v>
      </c>
      <c r="AE461" s="374">
        <v>46.395679272084159</v>
      </c>
      <c r="AF461" s="374">
        <v>0.24429967426710095</v>
      </c>
      <c r="AG461" s="374">
        <v>0.32573069687813511</v>
      </c>
      <c r="AH461" s="374">
        <v>0</v>
      </c>
    </row>
    <row r="462" spans="1:35" ht="15.6">
      <c r="A462" s="374">
        <v>9</v>
      </c>
      <c r="B462" s="374">
        <v>76</v>
      </c>
      <c r="C462" s="374">
        <v>2022</v>
      </c>
      <c r="D462" s="374">
        <v>99</v>
      </c>
      <c r="E462" s="374">
        <v>99</v>
      </c>
      <c r="F462" s="374">
        <v>99</v>
      </c>
      <c r="G462" s="374">
        <v>99</v>
      </c>
      <c r="H462" s="374">
        <v>1</v>
      </c>
      <c r="I462" s="374">
        <v>99</v>
      </c>
      <c r="J462" s="374">
        <v>802</v>
      </c>
      <c r="K462" s="374">
        <v>99</v>
      </c>
      <c r="L462" s="374">
        <v>99</v>
      </c>
      <c r="M462" s="374">
        <v>99</v>
      </c>
      <c r="N462" s="374">
        <v>99</v>
      </c>
      <c r="O462" s="374">
        <v>99</v>
      </c>
      <c r="P462" s="374">
        <v>9999</v>
      </c>
      <c r="Q462" s="374"/>
      <c r="R462" s="374"/>
      <c r="S462" s="374"/>
      <c r="T462" s="374"/>
      <c r="U462" s="374"/>
      <c r="V462" s="374"/>
      <c r="W462" s="374"/>
      <c r="X462" s="374"/>
      <c r="Y462" s="374"/>
      <c r="Z462" s="374"/>
      <c r="AA462" s="374"/>
      <c r="AB462" s="374"/>
      <c r="AC462" s="374"/>
      <c r="AD462" s="374"/>
      <c r="AE462" s="374"/>
      <c r="AF462" s="374"/>
      <c r="AG462" s="374"/>
      <c r="AH462" s="374"/>
    </row>
    <row r="463" spans="1:35" ht="15.6">
      <c r="A463" s="374">
        <v>9</v>
      </c>
      <c r="B463" s="374">
        <v>77</v>
      </c>
      <c r="C463" s="374">
        <v>2021</v>
      </c>
      <c r="D463" s="374">
        <v>99</v>
      </c>
      <c r="E463" s="374">
        <v>99</v>
      </c>
      <c r="F463" s="374">
        <v>99</v>
      </c>
      <c r="G463" s="374">
        <v>99</v>
      </c>
      <c r="H463" s="374">
        <v>1</v>
      </c>
      <c r="I463" s="374">
        <v>99</v>
      </c>
      <c r="J463" s="374">
        <v>103</v>
      </c>
      <c r="K463" s="374">
        <v>99</v>
      </c>
      <c r="L463" s="374">
        <v>99</v>
      </c>
      <c r="M463" s="374">
        <v>99</v>
      </c>
      <c r="N463" s="374">
        <v>99</v>
      </c>
      <c r="O463" s="374">
        <v>99</v>
      </c>
      <c r="P463" s="374">
        <v>9999</v>
      </c>
      <c r="Q463" s="374">
        <v>17</v>
      </c>
      <c r="R463" s="374">
        <v>247</v>
      </c>
      <c r="S463" s="374">
        <v>6.2995951417004052</v>
      </c>
      <c r="T463" s="374">
        <v>3.9919028340080991</v>
      </c>
      <c r="U463" s="374">
        <v>11.623522267206477</v>
      </c>
      <c r="V463" s="374">
        <v>0</v>
      </c>
      <c r="W463" s="374">
        <v>0</v>
      </c>
      <c r="X463" s="374">
        <v>4.8582995951417001</v>
      </c>
      <c r="Y463" s="374">
        <v>0</v>
      </c>
      <c r="Z463" s="374">
        <v>2.6542112559486721</v>
      </c>
      <c r="AA463" s="374">
        <v>1.7585303482986356</v>
      </c>
      <c r="AB463" s="374">
        <v>1.9939014363621872</v>
      </c>
      <c r="AC463" s="374">
        <v>38.573935968139637</v>
      </c>
      <c r="AD463" s="374">
        <v>60.148236667305298</v>
      </c>
      <c r="AE463" s="374">
        <v>45.331375004368887</v>
      </c>
      <c r="AF463" s="374">
        <v>1.3969877099016452</v>
      </c>
      <c r="AG463" s="374">
        <v>1.9977767765347287</v>
      </c>
      <c r="AH463" s="374">
        <v>0</v>
      </c>
    </row>
    <row r="464" spans="1:35" ht="15.6">
      <c r="A464" s="374">
        <v>9</v>
      </c>
      <c r="B464" s="374">
        <v>78</v>
      </c>
      <c r="C464" s="374">
        <v>2021</v>
      </c>
      <c r="D464" s="374">
        <v>99</v>
      </c>
      <c r="E464" s="374">
        <v>99</v>
      </c>
      <c r="F464" s="374">
        <v>99</v>
      </c>
      <c r="G464" s="374">
        <v>99</v>
      </c>
      <c r="H464" s="374">
        <v>2</v>
      </c>
      <c r="I464" s="374">
        <v>99</v>
      </c>
      <c r="J464" s="374">
        <v>106</v>
      </c>
      <c r="K464" s="374">
        <v>99</v>
      </c>
      <c r="L464" s="374">
        <v>99</v>
      </c>
      <c r="M464" s="374">
        <v>99</v>
      </c>
      <c r="N464" s="374">
        <v>99</v>
      </c>
      <c r="O464" s="374">
        <v>99</v>
      </c>
      <c r="P464" s="374">
        <v>9999</v>
      </c>
      <c r="Q464" s="374">
        <v>19</v>
      </c>
      <c r="R464" s="374">
        <v>247</v>
      </c>
      <c r="S464" s="374">
        <v>8.5465587044534388</v>
      </c>
      <c r="T464" s="374">
        <v>3.0931174089068825</v>
      </c>
      <c r="U464" s="374">
        <v>10.259514170040488</v>
      </c>
      <c r="V464" s="374">
        <v>0.40485829959514158</v>
      </c>
      <c r="W464" s="374">
        <v>0</v>
      </c>
      <c r="X464" s="374">
        <v>12.55060728744939</v>
      </c>
      <c r="Y464" s="374">
        <v>0.40485829959514158</v>
      </c>
      <c r="Z464" s="374">
        <v>4.2560531514464053</v>
      </c>
      <c r="AA464" s="374">
        <v>2.1324697955047425</v>
      </c>
      <c r="AB464" s="374">
        <v>1.5879841059116762</v>
      </c>
      <c r="AC464" s="374">
        <v>63.382025110562893</v>
      </c>
      <c r="AD464" s="374">
        <v>56.113172861276709</v>
      </c>
      <c r="AE464" s="374">
        <v>40.461480515531711</v>
      </c>
      <c r="AF464" s="374">
        <v>1.3969877099016452</v>
      </c>
      <c r="AG464" s="374">
        <v>1.7633397756944971</v>
      </c>
      <c r="AH464" s="374">
        <v>0</v>
      </c>
    </row>
    <row r="465" spans="1:34" ht="15.6">
      <c r="A465" s="374">
        <v>9</v>
      </c>
      <c r="B465" s="374">
        <v>79</v>
      </c>
      <c r="C465" s="374">
        <v>2021</v>
      </c>
      <c r="D465" s="374">
        <v>99</v>
      </c>
      <c r="E465" s="374">
        <v>99</v>
      </c>
      <c r="F465" s="374">
        <v>99</v>
      </c>
      <c r="G465" s="374">
        <v>99</v>
      </c>
      <c r="H465" s="374">
        <v>1</v>
      </c>
      <c r="I465" s="374">
        <v>99</v>
      </c>
      <c r="J465" s="374">
        <v>109</v>
      </c>
      <c r="K465" s="374">
        <v>99</v>
      </c>
      <c r="L465" s="374">
        <v>99</v>
      </c>
      <c r="M465" s="374">
        <v>99</v>
      </c>
      <c r="N465" s="374">
        <v>99</v>
      </c>
      <c r="O465" s="374">
        <v>99</v>
      </c>
      <c r="P465" s="374">
        <v>9999</v>
      </c>
      <c r="Q465" s="374"/>
      <c r="R465" s="374"/>
      <c r="S465" s="374"/>
      <c r="T465" s="374"/>
      <c r="U465" s="374"/>
      <c r="V465" s="374"/>
      <c r="W465" s="374"/>
      <c r="X465" s="374"/>
      <c r="Y465" s="374"/>
      <c r="Z465" s="374"/>
      <c r="AA465" s="374"/>
      <c r="AB465" s="374"/>
      <c r="AC465" s="374"/>
      <c r="AD465" s="374"/>
      <c r="AE465" s="374"/>
      <c r="AF465" s="374"/>
      <c r="AG465" s="374"/>
      <c r="AH465" s="374"/>
    </row>
    <row r="466" spans="1:34" ht="15.6">
      <c r="A466" s="374">
        <v>9</v>
      </c>
      <c r="B466" s="374">
        <v>80</v>
      </c>
      <c r="C466" s="374">
        <v>2021</v>
      </c>
      <c r="D466" s="374">
        <v>99</v>
      </c>
      <c r="E466" s="374">
        <v>99</v>
      </c>
      <c r="F466" s="374">
        <v>99</v>
      </c>
      <c r="G466" s="374">
        <v>99</v>
      </c>
      <c r="H466" s="374">
        <v>1</v>
      </c>
      <c r="I466" s="374">
        <v>99</v>
      </c>
      <c r="J466" s="374">
        <v>110</v>
      </c>
      <c r="K466" s="374">
        <v>99</v>
      </c>
      <c r="L466" s="374">
        <v>99</v>
      </c>
      <c r="M466" s="374">
        <v>99</v>
      </c>
      <c r="N466" s="374">
        <v>99</v>
      </c>
      <c r="O466" s="374">
        <v>99</v>
      </c>
      <c r="P466" s="374">
        <v>9999</v>
      </c>
      <c r="Q466" s="374">
        <v>85</v>
      </c>
      <c r="R466" s="374">
        <v>3777</v>
      </c>
      <c r="S466" s="374">
        <v>4.9332803812549617</v>
      </c>
      <c r="T466" s="374">
        <v>5.4019062748212852</v>
      </c>
      <c r="U466" s="374">
        <v>7.213677521842718</v>
      </c>
      <c r="V466" s="374">
        <v>2.6476039184537996E-2</v>
      </c>
      <c r="W466" s="374">
        <v>0</v>
      </c>
      <c r="X466" s="374">
        <v>1.8268467037331224</v>
      </c>
      <c r="Y466" s="374">
        <v>0.10590415673815198</v>
      </c>
      <c r="Z466" s="374">
        <v>2.8443847770978321</v>
      </c>
      <c r="AA466" s="374">
        <v>1.1876144266958972</v>
      </c>
      <c r="AB466" s="374">
        <v>2.0386720718334601</v>
      </c>
      <c r="AC466" s="374">
        <v>38.683698814992866</v>
      </c>
      <c r="AD466" s="374">
        <v>26.897050701970198</v>
      </c>
      <c r="AE466" s="374">
        <v>53.203236248273363</v>
      </c>
      <c r="AF466" s="374">
        <v>21.36203473805066</v>
      </c>
      <c r="AG466" s="374">
        <v>18.959023451702276</v>
      </c>
      <c r="AH466" s="374">
        <v>0.52952078369075994</v>
      </c>
    </row>
    <row r="467" spans="1:34" ht="15.6">
      <c r="A467" s="374">
        <v>9</v>
      </c>
      <c r="B467" s="374">
        <v>81</v>
      </c>
      <c r="C467" s="374">
        <v>2021</v>
      </c>
      <c r="D467" s="374">
        <v>99</v>
      </c>
      <c r="E467" s="374">
        <v>99</v>
      </c>
      <c r="F467" s="374">
        <v>99</v>
      </c>
      <c r="G467" s="374">
        <v>99</v>
      </c>
      <c r="H467" s="374">
        <v>1</v>
      </c>
      <c r="I467" s="374">
        <v>99</v>
      </c>
      <c r="J467" s="374">
        <v>111</v>
      </c>
      <c r="K467" s="374">
        <v>99</v>
      </c>
      <c r="L467" s="374">
        <v>99</v>
      </c>
      <c r="M467" s="374">
        <v>99</v>
      </c>
      <c r="N467" s="374">
        <v>99</v>
      </c>
      <c r="O467" s="374">
        <v>99</v>
      </c>
      <c r="P467" s="374">
        <v>9999</v>
      </c>
      <c r="Q467" s="374">
        <v>7</v>
      </c>
      <c r="R467" s="374">
        <v>61</v>
      </c>
      <c r="S467" s="374">
        <v>5.6557377049180309</v>
      </c>
      <c r="T467" s="374">
        <v>3.3770491803278686</v>
      </c>
      <c r="U467" s="374">
        <v>8.1598360655737689</v>
      </c>
      <c r="V467" s="374">
        <v>0</v>
      </c>
      <c r="W467" s="374">
        <v>0</v>
      </c>
      <c r="X467" s="374">
        <v>8.1967213114754092</v>
      </c>
      <c r="Y467" s="374">
        <v>0</v>
      </c>
      <c r="Z467" s="374">
        <v>4.0493203201392571</v>
      </c>
      <c r="AA467" s="374">
        <v>1.3414604947854951</v>
      </c>
      <c r="AB467" s="374">
        <v>1.766388688137833</v>
      </c>
      <c r="AC467" s="374">
        <v>53.337976518444925</v>
      </c>
      <c r="AD467" s="374">
        <v>69.104910518513577</v>
      </c>
      <c r="AE467" s="374">
        <v>44.912926417753248</v>
      </c>
      <c r="AF467" s="374">
        <v>0.34500506195951558</v>
      </c>
      <c r="AG467" s="374">
        <v>0.34635664470697142</v>
      </c>
      <c r="AH467" s="374">
        <v>9.8360655737704921</v>
      </c>
    </row>
    <row r="468" spans="1:34" ht="15.6">
      <c r="A468" s="374">
        <v>9</v>
      </c>
      <c r="B468" s="374">
        <v>82</v>
      </c>
      <c r="C468" s="374">
        <v>2021</v>
      </c>
      <c r="D468" s="374">
        <v>99</v>
      </c>
      <c r="E468" s="374">
        <v>99</v>
      </c>
      <c r="F468" s="374">
        <v>99</v>
      </c>
      <c r="G468" s="374">
        <v>99</v>
      </c>
      <c r="H468" s="374">
        <v>1</v>
      </c>
      <c r="I468" s="374">
        <v>99</v>
      </c>
      <c r="J468" s="374">
        <v>113</v>
      </c>
      <c r="K468" s="374">
        <v>99</v>
      </c>
      <c r="L468" s="374">
        <v>99</v>
      </c>
      <c r="M468" s="374">
        <v>99</v>
      </c>
      <c r="N468" s="374">
        <v>99</v>
      </c>
      <c r="O468" s="374">
        <v>99</v>
      </c>
      <c r="P468" s="374">
        <v>9999</v>
      </c>
      <c r="Q468" s="374"/>
      <c r="R468" s="374"/>
      <c r="S468" s="374"/>
      <c r="T468" s="374"/>
      <c r="U468" s="374"/>
      <c r="V468" s="374"/>
      <c r="W468" s="374"/>
      <c r="X468" s="374"/>
      <c r="Y468" s="374"/>
      <c r="Z468" s="374"/>
      <c r="AA468" s="374"/>
      <c r="AB468" s="374"/>
      <c r="AC468" s="374"/>
      <c r="AD468" s="374"/>
      <c r="AE468" s="374"/>
      <c r="AF468" s="374"/>
      <c r="AG468" s="374"/>
      <c r="AH468" s="374"/>
    </row>
    <row r="469" spans="1:34" ht="15.6">
      <c r="A469" s="374">
        <v>9</v>
      </c>
      <c r="B469" s="374">
        <v>83</v>
      </c>
      <c r="C469" s="374">
        <v>2021</v>
      </c>
      <c r="D469" s="374">
        <v>99</v>
      </c>
      <c r="E469" s="374">
        <v>99</v>
      </c>
      <c r="F469" s="374">
        <v>99</v>
      </c>
      <c r="G469" s="374">
        <v>99</v>
      </c>
      <c r="H469" s="374">
        <v>1</v>
      </c>
      <c r="I469" s="374">
        <v>99</v>
      </c>
      <c r="J469" s="374">
        <v>116</v>
      </c>
      <c r="K469" s="374">
        <v>99</v>
      </c>
      <c r="L469" s="374">
        <v>99</v>
      </c>
      <c r="M469" s="374">
        <v>99</v>
      </c>
      <c r="N469" s="374">
        <v>99</v>
      </c>
      <c r="O469" s="374">
        <v>99</v>
      </c>
      <c r="P469" s="374">
        <v>9999</v>
      </c>
      <c r="Q469" s="374">
        <v>39</v>
      </c>
      <c r="R469" s="374">
        <v>582</v>
      </c>
      <c r="S469" s="374">
        <v>5.1443298969072178</v>
      </c>
      <c r="T469" s="374">
        <v>3.2783505154639161</v>
      </c>
      <c r="U469" s="374">
        <v>8.7444501718213115</v>
      </c>
      <c r="V469" s="374">
        <v>0</v>
      </c>
      <c r="W469" s="374">
        <v>0</v>
      </c>
      <c r="X469" s="374">
        <v>2.7491408934707904</v>
      </c>
      <c r="Y469" s="374">
        <v>0</v>
      </c>
      <c r="Z469" s="374">
        <v>3.0769065483551543</v>
      </c>
      <c r="AA469" s="374">
        <v>1.0934640946183716</v>
      </c>
      <c r="AB469" s="374">
        <v>1.6418638393087379</v>
      </c>
      <c r="AC469" s="374">
        <v>45.201574015893513</v>
      </c>
      <c r="AD469" s="374">
        <v>57.833774689003562</v>
      </c>
      <c r="AE469" s="374">
        <v>47.146137435324761</v>
      </c>
      <c r="AF469" s="374">
        <v>3.2916876403350495</v>
      </c>
      <c r="AG469" s="374">
        <v>3.5413409969017557</v>
      </c>
      <c r="AH469" s="374">
        <v>0.17182130584192443</v>
      </c>
    </row>
    <row r="470" spans="1:34" ht="15.6">
      <c r="A470" s="374">
        <v>9</v>
      </c>
      <c r="B470" s="374">
        <v>84</v>
      </c>
      <c r="C470" s="374">
        <v>2021</v>
      </c>
      <c r="D470" s="374">
        <v>99</v>
      </c>
      <c r="E470" s="374">
        <v>99</v>
      </c>
      <c r="F470" s="374">
        <v>99</v>
      </c>
      <c r="G470" s="374">
        <v>99</v>
      </c>
      <c r="H470" s="374">
        <v>2</v>
      </c>
      <c r="I470" s="374">
        <v>99</v>
      </c>
      <c r="J470" s="374">
        <v>117</v>
      </c>
      <c r="K470" s="374">
        <v>99</v>
      </c>
      <c r="L470" s="374">
        <v>99</v>
      </c>
      <c r="M470" s="374">
        <v>99</v>
      </c>
      <c r="N470" s="374">
        <v>99</v>
      </c>
      <c r="O470" s="374">
        <v>99</v>
      </c>
      <c r="P470" s="374">
        <v>9999</v>
      </c>
      <c r="Q470" s="374">
        <v>12</v>
      </c>
      <c r="R470" s="374">
        <v>193</v>
      </c>
      <c r="S470" s="374">
        <v>4.6113989637305686</v>
      </c>
      <c r="T470" s="374">
        <v>3.7564766839378239</v>
      </c>
      <c r="U470" s="374">
        <v>9.6310880829015524</v>
      </c>
      <c r="V470" s="374">
        <v>0</v>
      </c>
      <c r="W470" s="374">
        <v>0</v>
      </c>
      <c r="X470" s="374">
        <v>4.6632124352331603</v>
      </c>
      <c r="Y470" s="374">
        <v>0</v>
      </c>
      <c r="Z470" s="374">
        <v>3.4156857552722699</v>
      </c>
      <c r="AA470" s="374">
        <v>1.0176039170618632</v>
      </c>
      <c r="AB470" s="374">
        <v>1.6216706094390869</v>
      </c>
      <c r="AC470" s="374">
        <v>41.281791593346227</v>
      </c>
      <c r="AD470" s="374">
        <v>52.613193021454393</v>
      </c>
      <c r="AE470" s="374">
        <v>58.003236371841048</v>
      </c>
      <c r="AF470" s="374">
        <v>1.0915733927571563</v>
      </c>
      <c r="AG470" s="374">
        <v>1.2934359240207298</v>
      </c>
      <c r="AH470" s="374">
        <v>0</v>
      </c>
    </row>
    <row r="471" spans="1:34" ht="15.6">
      <c r="A471" s="374">
        <v>9</v>
      </c>
      <c r="B471" s="374">
        <v>85</v>
      </c>
      <c r="C471" s="374">
        <v>2021</v>
      </c>
      <c r="D471" s="374">
        <v>99</v>
      </c>
      <c r="E471" s="374">
        <v>99</v>
      </c>
      <c r="F471" s="374">
        <v>99</v>
      </c>
      <c r="G471" s="374">
        <v>99</v>
      </c>
      <c r="H471" s="374">
        <v>1</v>
      </c>
      <c r="I471" s="374">
        <v>99</v>
      </c>
      <c r="J471" s="374">
        <v>134</v>
      </c>
      <c r="K471" s="374">
        <v>99</v>
      </c>
      <c r="L471" s="374">
        <v>99</v>
      </c>
      <c r="M471" s="374">
        <v>99</v>
      </c>
      <c r="N471" s="374">
        <v>99</v>
      </c>
      <c r="O471" s="374">
        <v>99</v>
      </c>
      <c r="P471" s="374">
        <v>9999</v>
      </c>
      <c r="Q471" s="374">
        <v>106</v>
      </c>
      <c r="R471" s="374">
        <v>3879</v>
      </c>
      <c r="S471" s="374">
        <v>5.0482083011085317</v>
      </c>
      <c r="T471" s="374">
        <v>4.60170146945089</v>
      </c>
      <c r="U471" s="374">
        <v>7.7718690384119693</v>
      </c>
      <c r="V471" s="374">
        <v>0</v>
      </c>
      <c r="W471" s="374">
        <v>0</v>
      </c>
      <c r="X471" s="374">
        <v>1.8819283320443421</v>
      </c>
      <c r="Y471" s="374">
        <v>0</v>
      </c>
      <c r="Z471" s="374">
        <v>3.1085994932365719</v>
      </c>
      <c r="AA471" s="374">
        <v>1.1918327644472939</v>
      </c>
      <c r="AB471" s="374">
        <v>1.2172631228542152</v>
      </c>
      <c r="AC471" s="374">
        <v>49.658748858086014</v>
      </c>
      <c r="AD471" s="374">
        <v>16.00310754876455</v>
      </c>
      <c r="AE471" s="374">
        <v>46.636291094362967</v>
      </c>
      <c r="AF471" s="374">
        <v>21.938928448212476</v>
      </c>
      <c r="AG471" s="374">
        <v>20.977682524385035</v>
      </c>
      <c r="AH471" s="374">
        <v>0.15467904098994589</v>
      </c>
    </row>
    <row r="472" spans="1:34" ht="15.6">
      <c r="A472" s="374">
        <v>9</v>
      </c>
      <c r="B472" s="374">
        <v>86</v>
      </c>
      <c r="C472" s="374">
        <v>2021</v>
      </c>
      <c r="D472" s="374">
        <v>99</v>
      </c>
      <c r="E472" s="374">
        <v>99</v>
      </c>
      <c r="F472" s="374">
        <v>99</v>
      </c>
      <c r="G472" s="374">
        <v>99</v>
      </c>
      <c r="H472" s="374">
        <v>2</v>
      </c>
      <c r="I472" s="374">
        <v>99</v>
      </c>
      <c r="J472" s="374">
        <v>141</v>
      </c>
      <c r="K472" s="374">
        <v>99</v>
      </c>
      <c r="L472" s="374">
        <v>99</v>
      </c>
      <c r="M472" s="374">
        <v>99</v>
      </c>
      <c r="N472" s="374">
        <v>99</v>
      </c>
      <c r="O472" s="374">
        <v>99</v>
      </c>
      <c r="P472" s="374">
        <v>9999</v>
      </c>
      <c r="Q472" s="374">
        <v>64</v>
      </c>
      <c r="R472" s="374">
        <v>915</v>
      </c>
      <c r="S472" s="374">
        <v>5.2393442622950817</v>
      </c>
      <c r="T472" s="374">
        <v>4.078688524590163</v>
      </c>
      <c r="U472" s="374">
        <v>8.7046994535519016</v>
      </c>
      <c r="V472" s="374">
        <v>0</v>
      </c>
      <c r="W472" s="374">
        <v>0.10928961748633882</v>
      </c>
      <c r="X472" s="374">
        <v>2.5136612021857929</v>
      </c>
      <c r="Y472" s="374">
        <v>0</v>
      </c>
      <c r="Z472" s="374">
        <v>3.1214172541810727</v>
      </c>
      <c r="AA472" s="374">
        <v>1.2677520256041273</v>
      </c>
      <c r="AB472" s="374">
        <v>1.7816105031544589</v>
      </c>
      <c r="AC472" s="374">
        <v>57.911450416429901</v>
      </c>
      <c r="AD472" s="374">
        <v>58.427624335036761</v>
      </c>
      <c r="AE472" s="374">
        <v>53.892242773369837</v>
      </c>
      <c r="AF472" s="374">
        <v>5.175075929392734</v>
      </c>
      <c r="AG472" s="374">
        <v>5.542262990983593</v>
      </c>
      <c r="AH472" s="374">
        <v>0.54644808743169404</v>
      </c>
    </row>
    <row r="473" spans="1:34" ht="15.6">
      <c r="A473" s="374">
        <v>9</v>
      </c>
      <c r="B473" s="374">
        <v>87</v>
      </c>
      <c r="C473" s="374">
        <v>2021</v>
      </c>
      <c r="D473" s="374">
        <v>99</v>
      </c>
      <c r="E473" s="374">
        <v>99</v>
      </c>
      <c r="F473" s="374">
        <v>99</v>
      </c>
      <c r="G473" s="374">
        <v>99</v>
      </c>
      <c r="H473" s="374">
        <v>2</v>
      </c>
      <c r="I473" s="374">
        <v>99</v>
      </c>
      <c r="J473" s="374">
        <v>143</v>
      </c>
      <c r="K473" s="374">
        <v>99</v>
      </c>
      <c r="L473" s="374">
        <v>99</v>
      </c>
      <c r="M473" s="374">
        <v>99</v>
      </c>
      <c r="N473" s="374">
        <v>99</v>
      </c>
      <c r="O473" s="374">
        <v>99</v>
      </c>
      <c r="P473" s="374">
        <v>9999</v>
      </c>
      <c r="Q473" s="374">
        <v>14</v>
      </c>
      <c r="R473" s="374">
        <v>231</v>
      </c>
      <c r="S473" s="374">
        <v>5.792207792207793</v>
      </c>
      <c r="T473" s="374">
        <v>4.2597402597402594</v>
      </c>
      <c r="U473" s="374">
        <v>9.9259740259740141</v>
      </c>
      <c r="V473" s="374">
        <v>0</v>
      </c>
      <c r="W473" s="374">
        <v>0</v>
      </c>
      <c r="X473" s="374">
        <v>6.9264069264069263</v>
      </c>
      <c r="Y473" s="374">
        <v>0</v>
      </c>
      <c r="Z473" s="374">
        <v>3.9233809939346975</v>
      </c>
      <c r="AA473" s="374">
        <v>1.2960579158836079</v>
      </c>
      <c r="AB473" s="374">
        <v>1.4629857160144373</v>
      </c>
      <c r="AC473" s="374">
        <v>45.865675404612389</v>
      </c>
      <c r="AD473" s="374">
        <v>50.881574389692723</v>
      </c>
      <c r="AE473" s="374">
        <v>34.353130904277855</v>
      </c>
      <c r="AF473" s="374">
        <v>1.3064945788958704</v>
      </c>
      <c r="AG473" s="374">
        <v>1.5955020605697914</v>
      </c>
      <c r="AH473" s="374">
        <v>0</v>
      </c>
    </row>
    <row r="474" spans="1:34" ht="16.5" customHeight="1">
      <c r="A474" s="374">
        <v>9</v>
      </c>
      <c r="B474" s="374">
        <v>88</v>
      </c>
      <c r="C474" s="374">
        <v>2021</v>
      </c>
      <c r="D474" s="374">
        <v>99</v>
      </c>
      <c r="E474" s="374">
        <v>99</v>
      </c>
      <c r="F474" s="374">
        <v>99</v>
      </c>
      <c r="G474" s="374">
        <v>99</v>
      </c>
      <c r="H474" s="374">
        <v>2</v>
      </c>
      <c r="I474" s="374">
        <v>99</v>
      </c>
      <c r="J474" s="374">
        <v>147</v>
      </c>
      <c r="K474" s="374">
        <v>99</v>
      </c>
      <c r="L474" s="374">
        <v>99</v>
      </c>
      <c r="M474" s="374">
        <v>99</v>
      </c>
      <c r="N474" s="374">
        <v>99</v>
      </c>
      <c r="O474" s="374">
        <v>99</v>
      </c>
      <c r="P474" s="374">
        <v>9999</v>
      </c>
      <c r="Q474" s="374">
        <v>12</v>
      </c>
      <c r="R474" s="374">
        <v>167</v>
      </c>
      <c r="S474" s="374">
        <v>4.8023952095808387</v>
      </c>
      <c r="T474" s="374">
        <v>3.9760479041916161</v>
      </c>
      <c r="U474" s="374">
        <v>7.9395209580838255</v>
      </c>
      <c r="V474" s="374">
        <v>0</v>
      </c>
      <c r="W474" s="374">
        <v>0</v>
      </c>
      <c r="X474" s="374">
        <v>1.7964071856287425</v>
      </c>
      <c r="Y474" s="374">
        <v>0</v>
      </c>
      <c r="Z474" s="374">
        <v>3.1522439129430615</v>
      </c>
      <c r="AA474" s="374">
        <v>2.3604513953727504</v>
      </c>
      <c r="AB474" s="374">
        <v>1.9908536243013479</v>
      </c>
      <c r="AC474" s="374">
        <v>64.807998855843763</v>
      </c>
      <c r="AD474" s="374">
        <v>43.86859831368664</v>
      </c>
      <c r="AE474" s="374">
        <v>70.619260568109766</v>
      </c>
      <c r="AF474" s="374">
        <v>0.94452205487277197</v>
      </c>
      <c r="AG474" s="374">
        <v>0.92262034197282372</v>
      </c>
      <c r="AH474" s="374">
        <v>0</v>
      </c>
    </row>
    <row r="475" spans="1:34" ht="16.5" customHeight="1">
      <c r="A475" s="374">
        <v>9</v>
      </c>
      <c r="B475" s="374">
        <v>89</v>
      </c>
      <c r="C475" s="374">
        <v>2021</v>
      </c>
      <c r="D475" s="374">
        <v>99</v>
      </c>
      <c r="E475" s="374">
        <v>99</v>
      </c>
      <c r="F475" s="374">
        <v>99</v>
      </c>
      <c r="G475" s="374">
        <v>99</v>
      </c>
      <c r="H475" s="374">
        <v>1</v>
      </c>
      <c r="I475" s="374">
        <v>99</v>
      </c>
      <c r="J475" s="374">
        <v>155</v>
      </c>
      <c r="K475" s="374">
        <v>99</v>
      </c>
      <c r="L475" s="374">
        <v>99</v>
      </c>
      <c r="M475" s="374">
        <v>99</v>
      </c>
      <c r="N475" s="374">
        <v>99</v>
      </c>
      <c r="O475" s="374">
        <v>99</v>
      </c>
      <c r="P475" s="374">
        <v>9999</v>
      </c>
      <c r="Q475" s="374">
        <v>41</v>
      </c>
      <c r="R475" s="374">
        <v>1317</v>
      </c>
      <c r="S475" s="374">
        <v>5.0265755504935452</v>
      </c>
      <c r="T475" s="374">
        <v>3.574031890660593</v>
      </c>
      <c r="U475" s="374">
        <v>10.051070615034169</v>
      </c>
      <c r="V475" s="374">
        <v>0</v>
      </c>
      <c r="W475" s="374">
        <v>7.5930144267274083E-2</v>
      </c>
      <c r="X475" s="374">
        <v>3.9483675018982529</v>
      </c>
      <c r="Y475" s="374">
        <v>0.15186028853454817</v>
      </c>
      <c r="Z475" s="374">
        <v>2.9784508250023607</v>
      </c>
      <c r="AA475" s="374">
        <v>1.4136953132387804</v>
      </c>
      <c r="AB475" s="374">
        <v>1.6829196640938988</v>
      </c>
      <c r="AC475" s="374">
        <v>50.255671144967828</v>
      </c>
      <c r="AD475" s="374">
        <v>46.692450885695514</v>
      </c>
      <c r="AE475" s="374">
        <v>55.976024337225773</v>
      </c>
      <c r="AF475" s="374">
        <v>7.4487158459128189</v>
      </c>
      <c r="AG475" s="374">
        <v>9.2110757583401384</v>
      </c>
      <c r="AH475" s="374">
        <v>0</v>
      </c>
    </row>
    <row r="476" spans="1:34" ht="16.5" customHeight="1">
      <c r="A476" s="374">
        <v>9</v>
      </c>
      <c r="B476" s="374">
        <v>90</v>
      </c>
      <c r="C476" s="374">
        <v>2021</v>
      </c>
      <c r="D476" s="374">
        <v>99</v>
      </c>
      <c r="E476" s="374">
        <v>99</v>
      </c>
      <c r="F476" s="374">
        <v>99</v>
      </c>
      <c r="G476" s="374">
        <v>99</v>
      </c>
      <c r="H476" s="374">
        <v>2</v>
      </c>
      <c r="I476" s="374">
        <v>99</v>
      </c>
      <c r="J476" s="374">
        <v>160</v>
      </c>
      <c r="K476" s="374">
        <v>99</v>
      </c>
      <c r="L476" s="374">
        <v>99</v>
      </c>
      <c r="M476" s="374">
        <v>99</v>
      </c>
      <c r="N476" s="374">
        <v>99</v>
      </c>
      <c r="O476" s="374">
        <v>99</v>
      </c>
      <c r="P476" s="374">
        <v>9999</v>
      </c>
      <c r="Q476" s="374">
        <v>16</v>
      </c>
      <c r="R476" s="374">
        <v>209</v>
      </c>
      <c r="S476" s="374">
        <v>5.1722488038277508</v>
      </c>
      <c r="T476" s="374">
        <v>3.7655502392344489</v>
      </c>
      <c r="U476" s="374">
        <v>9.1722488038277525</v>
      </c>
      <c r="V476" s="374">
        <v>0</v>
      </c>
      <c r="W476" s="374">
        <v>0</v>
      </c>
      <c r="X476" s="374">
        <v>3.8277511961722497</v>
      </c>
      <c r="Y476" s="374">
        <v>0</v>
      </c>
      <c r="Z476" s="374">
        <v>3.5087444032558008</v>
      </c>
      <c r="AA476" s="374">
        <v>1.5525855007501916</v>
      </c>
      <c r="AB476" s="374">
        <v>1.8631556830148841</v>
      </c>
      <c r="AC476" s="374">
        <v>59.672108765745513</v>
      </c>
      <c r="AD476" s="374">
        <v>58.298922698246514</v>
      </c>
      <c r="AE476" s="374">
        <v>45.559227726782595</v>
      </c>
      <c r="AF476" s="374">
        <v>1.1820665237629304</v>
      </c>
      <c r="AG476" s="374">
        <v>1.3339340791627612</v>
      </c>
      <c r="AH476" s="374">
        <v>22.966507177033495</v>
      </c>
    </row>
    <row r="477" spans="1:34" ht="16.5" customHeight="1">
      <c r="A477" s="374">
        <v>9</v>
      </c>
      <c r="B477" s="374">
        <v>91</v>
      </c>
      <c r="C477" s="374">
        <v>2021</v>
      </c>
      <c r="D477" s="374">
        <v>99</v>
      </c>
      <c r="E477" s="374">
        <v>99</v>
      </c>
      <c r="F477" s="374">
        <v>99</v>
      </c>
      <c r="G477" s="374">
        <v>99</v>
      </c>
      <c r="H477" s="374">
        <v>1</v>
      </c>
      <c r="I477" s="374">
        <v>99</v>
      </c>
      <c r="J477" s="374">
        <v>171</v>
      </c>
      <c r="K477" s="374">
        <v>99</v>
      </c>
      <c r="L477" s="374">
        <v>99</v>
      </c>
      <c r="M477" s="374">
        <v>99</v>
      </c>
      <c r="N477" s="374">
        <v>99</v>
      </c>
      <c r="O477" s="374">
        <v>99</v>
      </c>
      <c r="P477" s="374">
        <v>9999</v>
      </c>
      <c r="Q477" s="374"/>
      <c r="R477" s="374"/>
      <c r="S477" s="374"/>
      <c r="T477" s="374"/>
      <c r="U477" s="374"/>
      <c r="V477" s="374"/>
      <c r="W477" s="374"/>
      <c r="X477" s="374"/>
      <c r="Y477" s="374"/>
      <c r="Z477" s="374"/>
      <c r="AA477" s="374"/>
      <c r="AB477" s="374"/>
      <c r="AC477" s="374"/>
      <c r="AD477" s="374"/>
      <c r="AE477" s="374"/>
      <c r="AF477" s="374"/>
      <c r="AG477" s="374"/>
      <c r="AH477" s="374"/>
    </row>
    <row r="478" spans="1:34" ht="16.5" customHeight="1">
      <c r="A478" s="374">
        <v>9</v>
      </c>
      <c r="B478" s="374">
        <v>92</v>
      </c>
      <c r="C478" s="374">
        <v>2021</v>
      </c>
      <c r="D478" s="374">
        <v>99</v>
      </c>
      <c r="E478" s="374">
        <v>99</v>
      </c>
      <c r="F478" s="374">
        <v>99</v>
      </c>
      <c r="G478" s="374">
        <v>99</v>
      </c>
      <c r="H478" s="374">
        <v>2</v>
      </c>
      <c r="I478" s="374">
        <v>99</v>
      </c>
      <c r="J478" s="374">
        <v>175</v>
      </c>
      <c r="K478" s="374">
        <v>99</v>
      </c>
      <c r="L478" s="374">
        <v>99</v>
      </c>
      <c r="M478" s="374">
        <v>99</v>
      </c>
      <c r="N478" s="374">
        <v>99</v>
      </c>
      <c r="O478" s="374">
        <v>99</v>
      </c>
      <c r="P478" s="374">
        <v>9999</v>
      </c>
      <c r="Q478" s="374">
        <v>29</v>
      </c>
      <c r="R478" s="374">
        <v>1920</v>
      </c>
      <c r="S478" s="374">
        <v>4.3645833333333321</v>
      </c>
      <c r="T478" s="374">
        <v>4.0609374999999996</v>
      </c>
      <c r="U478" s="374">
        <v>7.3049479166666531</v>
      </c>
      <c r="V478" s="374">
        <v>0</v>
      </c>
      <c r="W478" s="374">
        <v>0</v>
      </c>
      <c r="X478" s="374">
        <v>3.59375</v>
      </c>
      <c r="Y478" s="374">
        <v>5.208333333333335E-2</v>
      </c>
      <c r="Z478" s="374">
        <v>3.4314782858782822</v>
      </c>
      <c r="AA478" s="374">
        <v>1.3872168755181089</v>
      </c>
      <c r="AB478" s="374">
        <v>1.4505513162565995</v>
      </c>
      <c r="AC478" s="374">
        <v>20.907238418817329</v>
      </c>
      <c r="AD478" s="374">
        <v>8.8231950677950017</v>
      </c>
      <c r="AE478" s="374">
        <v>56.305290670651011</v>
      </c>
      <c r="AF478" s="374">
        <v>10.859175720692949</v>
      </c>
      <c r="AG478" s="374">
        <v>9.7595682980163101</v>
      </c>
      <c r="AH478" s="374">
        <v>0</v>
      </c>
    </row>
    <row r="479" spans="1:34" ht="16.5" customHeight="1">
      <c r="A479" s="374">
        <v>9</v>
      </c>
      <c r="B479" s="374">
        <v>93</v>
      </c>
      <c r="C479" s="374">
        <v>2021</v>
      </c>
      <c r="D479" s="374">
        <v>99</v>
      </c>
      <c r="E479" s="374">
        <v>99</v>
      </c>
      <c r="F479" s="374">
        <v>99</v>
      </c>
      <c r="G479" s="374">
        <v>99</v>
      </c>
      <c r="H479" s="374">
        <v>2</v>
      </c>
      <c r="I479" s="374">
        <v>99</v>
      </c>
      <c r="J479" s="374">
        <v>177</v>
      </c>
      <c r="K479" s="374">
        <v>99</v>
      </c>
      <c r="L479" s="374">
        <v>99</v>
      </c>
      <c r="M479" s="374">
        <v>99</v>
      </c>
      <c r="N479" s="374">
        <v>99</v>
      </c>
      <c r="O479" s="374">
        <v>99</v>
      </c>
      <c r="P479" s="374">
        <v>9999</v>
      </c>
      <c r="Q479" s="374">
        <v>28</v>
      </c>
      <c r="R479" s="374">
        <v>635</v>
      </c>
      <c r="S479" s="374">
        <v>5.3511811023622045</v>
      </c>
      <c r="T479" s="374">
        <v>4.6078740157480311</v>
      </c>
      <c r="U479" s="374">
        <v>10.154173228346449</v>
      </c>
      <c r="V479" s="374">
        <v>0</v>
      </c>
      <c r="W479" s="374">
        <v>0</v>
      </c>
      <c r="X479" s="374">
        <v>5.0393700787401565</v>
      </c>
      <c r="Y479" s="374">
        <v>0</v>
      </c>
      <c r="Z479" s="374">
        <v>3.5922261737504648</v>
      </c>
      <c r="AA479" s="374">
        <v>1.1465021190273581</v>
      </c>
      <c r="AB479" s="374">
        <v>1.6758406657209024</v>
      </c>
      <c r="AC479" s="374">
        <v>38.597517638427902</v>
      </c>
      <c r="AD479" s="374">
        <v>11.959851215154735</v>
      </c>
      <c r="AE479" s="374">
        <v>48.476626323719181</v>
      </c>
      <c r="AF479" s="374">
        <v>3.5914461367916779</v>
      </c>
      <c r="AG479" s="374">
        <v>4.4867363323075411</v>
      </c>
      <c r="AH479" s="374">
        <v>0</v>
      </c>
    </row>
    <row r="480" spans="1:34" ht="16.5" customHeight="1">
      <c r="A480" s="374">
        <v>9</v>
      </c>
      <c r="B480" s="374">
        <v>94</v>
      </c>
      <c r="C480" s="374">
        <v>2021</v>
      </c>
      <c r="D480" s="374">
        <v>99</v>
      </c>
      <c r="E480" s="374">
        <v>99</v>
      </c>
      <c r="F480" s="374">
        <v>99</v>
      </c>
      <c r="G480" s="374">
        <v>99</v>
      </c>
      <c r="H480" s="374">
        <v>2</v>
      </c>
      <c r="I480" s="374">
        <v>99</v>
      </c>
      <c r="J480" s="374">
        <v>178</v>
      </c>
      <c r="K480" s="374">
        <v>99</v>
      </c>
      <c r="L480" s="374">
        <v>99</v>
      </c>
      <c r="M480" s="374">
        <v>99</v>
      </c>
      <c r="N480" s="374">
        <v>99</v>
      </c>
      <c r="O480" s="374">
        <v>99</v>
      </c>
      <c r="P480" s="374">
        <v>9999</v>
      </c>
      <c r="Q480" s="374">
        <v>15</v>
      </c>
      <c r="R480" s="374">
        <v>503.9</v>
      </c>
      <c r="S480" s="374">
        <v>4.8872792220678711</v>
      </c>
      <c r="T480" s="374">
        <v>4.1139114903750746</v>
      </c>
      <c r="U480" s="374">
        <v>11.345306608454061</v>
      </c>
      <c r="V480" s="374">
        <v>0</v>
      </c>
      <c r="W480" s="374">
        <v>0</v>
      </c>
      <c r="X480" s="374">
        <v>5.3582059932526311</v>
      </c>
      <c r="Y480" s="374">
        <v>0</v>
      </c>
      <c r="Z480" s="374">
        <v>3.1304035939778614</v>
      </c>
      <c r="AA480" s="374">
        <v>0.96803184428244027</v>
      </c>
      <c r="AB480" s="374">
        <v>1.5646669586423341</v>
      </c>
      <c r="AC480" s="374">
        <v>61.252360182487656</v>
      </c>
      <c r="AD480" s="374">
        <v>8.9569437661266811</v>
      </c>
      <c r="AE480" s="374">
        <v>26.292198977998737</v>
      </c>
      <c r="AF480" s="374">
        <v>2.8499680446131128</v>
      </c>
      <c r="AG480" s="374">
        <v>3.9780739369669216</v>
      </c>
      <c r="AH480" s="374">
        <v>2.9767811073625721</v>
      </c>
    </row>
    <row r="481" spans="1:34" ht="16.5" customHeight="1">
      <c r="A481" s="374">
        <v>9</v>
      </c>
      <c r="B481" s="374">
        <v>95</v>
      </c>
      <c r="C481" s="374">
        <v>2021</v>
      </c>
      <c r="D481" s="374">
        <v>99</v>
      </c>
      <c r="E481" s="374">
        <v>99</v>
      </c>
      <c r="F481" s="374">
        <v>99</v>
      </c>
      <c r="G481" s="374">
        <v>99</v>
      </c>
      <c r="H481" s="374">
        <v>2</v>
      </c>
      <c r="I481" s="374">
        <v>99</v>
      </c>
      <c r="J481" s="374">
        <v>181</v>
      </c>
      <c r="K481" s="374">
        <v>99</v>
      </c>
      <c r="L481" s="374">
        <v>99</v>
      </c>
      <c r="M481" s="374">
        <v>99</v>
      </c>
      <c r="N481" s="374">
        <v>99</v>
      </c>
      <c r="O481" s="374">
        <v>99</v>
      </c>
      <c r="P481" s="374">
        <v>9999</v>
      </c>
      <c r="Q481" s="374">
        <v>15</v>
      </c>
      <c r="R481" s="374">
        <v>527</v>
      </c>
      <c r="S481" s="374">
        <v>5.4345351043643264</v>
      </c>
      <c r="T481" s="374">
        <v>3.4629981024667922</v>
      </c>
      <c r="U481" s="374">
        <v>6.7910815939278892</v>
      </c>
      <c r="V481" s="374">
        <v>0</v>
      </c>
      <c r="W481" s="374">
        <v>0</v>
      </c>
      <c r="X481" s="374">
        <v>0.18975332068311196</v>
      </c>
      <c r="Y481" s="374">
        <v>0</v>
      </c>
      <c r="Z481" s="374">
        <v>1.6631102315537627</v>
      </c>
      <c r="AA481" s="374">
        <v>0.86847754540353406</v>
      </c>
      <c r="AB481" s="374">
        <v>1.4995435504109049</v>
      </c>
      <c r="AC481" s="374">
        <v>36.869131671547443</v>
      </c>
      <c r="AD481" s="374">
        <v>16.36444952617488</v>
      </c>
      <c r="AE481" s="374">
        <v>42.978832340084999</v>
      </c>
      <c r="AF481" s="374">
        <v>2.9806175025027</v>
      </c>
      <c r="AG481" s="374">
        <v>2.4903582033988529</v>
      </c>
      <c r="AH481" s="374">
        <v>0</v>
      </c>
    </row>
    <row r="482" spans="1:34" ht="16.5" customHeight="1">
      <c r="A482" s="374">
        <v>9</v>
      </c>
      <c r="B482" s="374">
        <v>96</v>
      </c>
      <c r="C482" s="374">
        <v>2021</v>
      </c>
      <c r="D482" s="374">
        <v>99</v>
      </c>
      <c r="E482" s="374">
        <v>99</v>
      </c>
      <c r="F482" s="374">
        <v>99</v>
      </c>
      <c r="G482" s="374">
        <v>99</v>
      </c>
      <c r="H482" s="374">
        <v>2</v>
      </c>
      <c r="I482" s="374">
        <v>99</v>
      </c>
      <c r="J482" s="374">
        <v>262</v>
      </c>
      <c r="K482" s="374">
        <v>99</v>
      </c>
      <c r="L482" s="374">
        <v>99</v>
      </c>
      <c r="M482" s="374">
        <v>99</v>
      </c>
      <c r="N482" s="374">
        <v>99</v>
      </c>
      <c r="O482" s="374">
        <v>99</v>
      </c>
      <c r="P482" s="374">
        <v>9999</v>
      </c>
      <c r="Q482" s="374"/>
      <c r="R482" s="374"/>
      <c r="S482" s="374"/>
      <c r="T482" s="374"/>
      <c r="U482" s="374"/>
      <c r="V482" s="374"/>
      <c r="W482" s="374"/>
      <c r="X482" s="374"/>
      <c r="Y482" s="374"/>
      <c r="Z482" s="374"/>
      <c r="AA482" s="374"/>
      <c r="AB482" s="374"/>
      <c r="AC482" s="374"/>
      <c r="AD482" s="374"/>
      <c r="AE482" s="374"/>
      <c r="AF482" s="374"/>
      <c r="AG482" s="374"/>
      <c r="AH482" s="374"/>
    </row>
    <row r="483" spans="1:34" ht="16.5" customHeight="1">
      <c r="A483" s="374">
        <v>9</v>
      </c>
      <c r="B483" s="374">
        <v>97</v>
      </c>
      <c r="C483" s="374">
        <v>2021</v>
      </c>
      <c r="D483" s="374">
        <v>99</v>
      </c>
      <c r="E483" s="374">
        <v>99</v>
      </c>
      <c r="F483" s="374">
        <v>99</v>
      </c>
      <c r="G483" s="374">
        <v>99</v>
      </c>
      <c r="H483" s="374">
        <v>2</v>
      </c>
      <c r="I483" s="374">
        <v>99</v>
      </c>
      <c r="J483" s="374">
        <v>267</v>
      </c>
      <c r="K483" s="374">
        <v>99</v>
      </c>
      <c r="L483" s="374">
        <v>99</v>
      </c>
      <c r="M483" s="374">
        <v>99</v>
      </c>
      <c r="N483" s="374">
        <v>99</v>
      </c>
      <c r="O483" s="374">
        <v>99</v>
      </c>
      <c r="P483" s="374">
        <v>9999</v>
      </c>
      <c r="Q483" s="374"/>
      <c r="R483" s="374"/>
      <c r="S483" s="374"/>
      <c r="T483" s="374"/>
      <c r="U483" s="374"/>
      <c r="V483" s="374"/>
      <c r="W483" s="374"/>
      <c r="X483" s="374"/>
      <c r="Y483" s="374"/>
      <c r="Z483" s="374"/>
      <c r="AA483" s="374"/>
      <c r="AB483" s="374"/>
      <c r="AC483" s="374"/>
      <c r="AD483" s="374"/>
      <c r="AE483" s="374"/>
      <c r="AF483" s="374"/>
      <c r="AG483" s="374"/>
      <c r="AH483" s="374"/>
    </row>
    <row r="484" spans="1:34" ht="16.5" customHeight="1">
      <c r="A484" s="374">
        <v>9</v>
      </c>
      <c r="B484" s="374">
        <v>98</v>
      </c>
      <c r="C484" s="374">
        <v>2021</v>
      </c>
      <c r="D484" s="374">
        <v>99</v>
      </c>
      <c r="E484" s="374">
        <v>99</v>
      </c>
      <c r="F484" s="374">
        <v>99</v>
      </c>
      <c r="G484" s="374">
        <v>99</v>
      </c>
      <c r="H484" s="374">
        <v>1</v>
      </c>
      <c r="I484" s="374">
        <v>99</v>
      </c>
      <c r="J484" s="374">
        <v>309</v>
      </c>
      <c r="K484" s="374">
        <v>99</v>
      </c>
      <c r="L484" s="374">
        <v>99</v>
      </c>
      <c r="M484" s="374">
        <v>99</v>
      </c>
      <c r="N484" s="374">
        <v>99</v>
      </c>
      <c r="O484" s="374">
        <v>99</v>
      </c>
      <c r="P484" s="374">
        <v>9999</v>
      </c>
      <c r="Q484" s="374">
        <v>48</v>
      </c>
      <c r="R484" s="374">
        <v>884</v>
      </c>
      <c r="S484" s="374">
        <v>5.9660633484162897</v>
      </c>
      <c r="T484" s="374">
        <v>4.0192307692307692</v>
      </c>
      <c r="U484" s="374">
        <v>7.88815610859728</v>
      </c>
      <c r="V484" s="374">
        <v>0</v>
      </c>
      <c r="W484" s="374">
        <v>0.11312217194570132</v>
      </c>
      <c r="X484" s="374">
        <v>2.2624434389140262</v>
      </c>
      <c r="Y484" s="374">
        <v>0.11312217194570132</v>
      </c>
      <c r="Z484" s="374">
        <v>3.3715435618133314</v>
      </c>
      <c r="AA484" s="374">
        <v>1.8424917653789503</v>
      </c>
      <c r="AB484" s="374">
        <v>1.584238357378682</v>
      </c>
      <c r="AC484" s="374">
        <v>39.799085603958098</v>
      </c>
      <c r="AD484" s="374">
        <v>39.582728362939754</v>
      </c>
      <c r="AE484" s="374">
        <v>50.596924612834592</v>
      </c>
      <c r="AF484" s="374">
        <v>4.9997454880690464</v>
      </c>
      <c r="AG484" s="374">
        <v>4.8522147863496157</v>
      </c>
      <c r="AH484" s="374">
        <v>0.79185520361990946</v>
      </c>
    </row>
    <row r="485" spans="1:34" ht="16.5" customHeight="1">
      <c r="A485" s="374">
        <v>9</v>
      </c>
      <c r="B485" s="374">
        <v>99</v>
      </c>
      <c r="C485" s="374">
        <v>2021</v>
      </c>
      <c r="D485" s="374">
        <v>99</v>
      </c>
      <c r="E485" s="374">
        <v>99</v>
      </c>
      <c r="F485" s="374">
        <v>99</v>
      </c>
      <c r="G485" s="374">
        <v>99</v>
      </c>
      <c r="H485" s="374">
        <v>2</v>
      </c>
      <c r="I485" s="374">
        <v>99</v>
      </c>
      <c r="J485" s="374">
        <v>470</v>
      </c>
      <c r="K485" s="374">
        <v>99</v>
      </c>
      <c r="L485" s="374">
        <v>99</v>
      </c>
      <c r="M485" s="374">
        <v>99</v>
      </c>
      <c r="N485" s="374">
        <v>99</v>
      </c>
      <c r="O485" s="374">
        <v>99</v>
      </c>
      <c r="P485" s="374">
        <v>9999</v>
      </c>
      <c r="Q485" s="374">
        <v>20</v>
      </c>
      <c r="R485" s="374">
        <v>906</v>
      </c>
      <c r="S485" s="374">
        <v>5.5971302428256067</v>
      </c>
      <c r="T485" s="374">
        <v>3.701986754966887</v>
      </c>
      <c r="U485" s="374">
        <v>5.7761589403973508</v>
      </c>
      <c r="V485" s="374">
        <v>0</v>
      </c>
      <c r="W485" s="374">
        <v>0</v>
      </c>
      <c r="X485" s="374">
        <v>0.44150110375275931</v>
      </c>
      <c r="Y485" s="374">
        <v>0</v>
      </c>
      <c r="Z485" s="374">
        <v>2.2947451808287194</v>
      </c>
      <c r="AA485" s="374">
        <v>1.7585968401459919</v>
      </c>
      <c r="AB485" s="374">
        <v>1.5259117434606737</v>
      </c>
      <c r="AC485" s="374">
        <v>32.449010511385843</v>
      </c>
      <c r="AD485" s="374">
        <v>37.745918028389838</v>
      </c>
      <c r="AE485" s="374">
        <v>57.141118918527987</v>
      </c>
      <c r="AF485" s="374">
        <v>5.1241735432019837</v>
      </c>
      <c r="AG485" s="374">
        <v>3.6414939087504199</v>
      </c>
      <c r="AH485" s="374">
        <v>1.2141280353200883</v>
      </c>
    </row>
    <row r="486" spans="1:34" ht="16.5" customHeight="1">
      <c r="A486" s="374">
        <v>9</v>
      </c>
      <c r="B486" s="374">
        <v>100</v>
      </c>
      <c r="C486" s="374">
        <v>2021</v>
      </c>
      <c r="D486" s="374">
        <v>99</v>
      </c>
      <c r="E486" s="374">
        <v>99</v>
      </c>
      <c r="F486" s="374">
        <v>99</v>
      </c>
      <c r="G486" s="374">
        <v>99</v>
      </c>
      <c r="H486" s="374">
        <v>2</v>
      </c>
      <c r="I486" s="374">
        <v>99</v>
      </c>
      <c r="J486" s="374">
        <v>629</v>
      </c>
      <c r="K486" s="374">
        <v>99</v>
      </c>
      <c r="L486" s="374">
        <v>99</v>
      </c>
      <c r="M486" s="374">
        <v>99</v>
      </c>
      <c r="N486" s="374">
        <v>99</v>
      </c>
      <c r="O486" s="374">
        <v>99</v>
      </c>
      <c r="P486" s="374">
        <v>9999</v>
      </c>
      <c r="Q486" s="374">
        <v>7</v>
      </c>
      <c r="R486" s="374">
        <v>85</v>
      </c>
      <c r="S486" s="374">
        <v>6.3294117647058812</v>
      </c>
      <c r="T486" s="374">
        <v>4.1529411764705877</v>
      </c>
      <c r="U486" s="374">
        <v>12.92</v>
      </c>
      <c r="V486" s="374">
        <v>0</v>
      </c>
      <c r="W486" s="374">
        <v>0</v>
      </c>
      <c r="X486" s="374">
        <v>23.52941176470588</v>
      </c>
      <c r="Y486" s="374">
        <v>0</v>
      </c>
      <c r="Z486" s="374">
        <v>3.6476841968569671</v>
      </c>
      <c r="AA486" s="374">
        <v>1.5215180909335473</v>
      </c>
      <c r="AB486" s="374">
        <v>1.4990654528184908</v>
      </c>
      <c r="AC486" s="374">
        <v>49.356495179576406</v>
      </c>
      <c r="AD486" s="374">
        <v>34.389726182545758</v>
      </c>
      <c r="AE486" s="374">
        <v>58.655835222957187</v>
      </c>
      <c r="AF486" s="374">
        <v>0.48074475846817744</v>
      </c>
      <c r="AG486" s="374">
        <v>0.76417652881405485</v>
      </c>
      <c r="AH486" s="374">
        <v>0</v>
      </c>
    </row>
    <row r="487" spans="1:34" ht="15.6">
      <c r="A487" s="374">
        <v>9</v>
      </c>
      <c r="B487" s="374">
        <v>101</v>
      </c>
      <c r="C487" s="374">
        <v>2021</v>
      </c>
      <c r="D487" s="374">
        <v>99</v>
      </c>
      <c r="E487" s="374">
        <v>99</v>
      </c>
      <c r="F487" s="374">
        <v>99</v>
      </c>
      <c r="G487" s="374">
        <v>99</v>
      </c>
      <c r="H487" s="374">
        <v>1</v>
      </c>
      <c r="I487" s="374">
        <v>99</v>
      </c>
      <c r="J487" s="374">
        <v>643</v>
      </c>
      <c r="K487" s="374">
        <v>99</v>
      </c>
      <c r="L487" s="374">
        <v>99</v>
      </c>
      <c r="M487" s="374">
        <v>99</v>
      </c>
      <c r="N487" s="374">
        <v>99</v>
      </c>
      <c r="O487" s="374">
        <v>99</v>
      </c>
      <c r="P487" s="374">
        <v>9999</v>
      </c>
      <c r="Q487" s="374">
        <v>18</v>
      </c>
      <c r="R487" s="374">
        <v>363</v>
      </c>
      <c r="S487" s="374">
        <v>4.8898071625344359</v>
      </c>
      <c r="T487" s="374">
        <v>3.842975206611571</v>
      </c>
      <c r="U487" s="374">
        <v>9.137162534435264</v>
      </c>
      <c r="V487" s="374">
        <v>0</v>
      </c>
      <c r="W487" s="374">
        <v>0</v>
      </c>
      <c r="X487" s="374">
        <v>4.6831955922865003</v>
      </c>
      <c r="Y487" s="374">
        <v>0.82644628099173589</v>
      </c>
      <c r="Z487" s="374">
        <v>3.5757713831566198</v>
      </c>
      <c r="AA487" s="374">
        <v>1.5406272974670949</v>
      </c>
      <c r="AB487" s="374">
        <v>1.8497632837735904</v>
      </c>
      <c r="AC487" s="374">
        <v>10.255648284052498</v>
      </c>
      <c r="AD487" s="374">
        <v>22.575918779438155</v>
      </c>
      <c r="AE487" s="374">
        <v>52.366519071867557</v>
      </c>
      <c r="AF487" s="374">
        <v>2.0530629096935114</v>
      </c>
      <c r="AG487" s="374">
        <v>2.3079703778958032</v>
      </c>
      <c r="AH487" s="374">
        <v>0</v>
      </c>
    </row>
    <row r="488" spans="1:34" ht="15.6">
      <c r="A488" s="374">
        <v>9</v>
      </c>
      <c r="B488" s="374">
        <v>102</v>
      </c>
      <c r="C488" s="374">
        <v>2021</v>
      </c>
      <c r="D488" s="374">
        <v>99</v>
      </c>
      <c r="E488" s="374">
        <v>99</v>
      </c>
      <c r="F488" s="374">
        <v>99</v>
      </c>
      <c r="G488" s="374">
        <v>99</v>
      </c>
      <c r="H488" s="374">
        <v>2</v>
      </c>
      <c r="I488" s="374">
        <v>99</v>
      </c>
      <c r="J488" s="374">
        <v>704</v>
      </c>
      <c r="K488" s="374">
        <v>99</v>
      </c>
      <c r="L488" s="374">
        <v>99</v>
      </c>
      <c r="M488" s="374">
        <v>99</v>
      </c>
      <c r="N488" s="374">
        <v>99</v>
      </c>
      <c r="O488" s="374">
        <v>99</v>
      </c>
      <c r="P488" s="374">
        <v>9999</v>
      </c>
      <c r="Q488" s="374">
        <v>3</v>
      </c>
      <c r="R488" s="374">
        <v>32</v>
      </c>
      <c r="S488" s="374">
        <v>4.71875</v>
      </c>
      <c r="T488" s="374">
        <v>3.59375</v>
      </c>
      <c r="U488" s="374">
        <v>10.556249999999999</v>
      </c>
      <c r="V488" s="374">
        <v>0</v>
      </c>
      <c r="W488" s="374">
        <v>0</v>
      </c>
      <c r="X488" s="374">
        <v>0</v>
      </c>
      <c r="Y488" s="374">
        <v>0</v>
      </c>
      <c r="Z488" s="374">
        <v>2.896542928647877</v>
      </c>
      <c r="AA488" s="374">
        <v>1.3746448404951728</v>
      </c>
      <c r="AB488" s="374">
        <v>1.834723667885712</v>
      </c>
      <c r="AC488" s="374">
        <v>78.645586552684975</v>
      </c>
      <c r="AD488" s="374">
        <v>13.660668964835896</v>
      </c>
      <c r="AE488" s="374">
        <v>32.641224933760121</v>
      </c>
      <c r="AF488" s="374">
        <v>0.18098626201154919</v>
      </c>
      <c r="AG488" s="374">
        <v>0.23505630252539403</v>
      </c>
      <c r="AH488" s="374">
        <v>0</v>
      </c>
    </row>
    <row r="489" spans="1:34" ht="15.6">
      <c r="A489" s="374">
        <v>9</v>
      </c>
      <c r="B489" s="374">
        <v>103</v>
      </c>
      <c r="C489" s="374">
        <v>2021</v>
      </c>
      <c r="D489" s="374">
        <v>99</v>
      </c>
      <c r="E489" s="374">
        <v>99</v>
      </c>
      <c r="F489" s="374">
        <v>99</v>
      </c>
      <c r="G489" s="374">
        <v>99</v>
      </c>
      <c r="H489" s="374">
        <v>1</v>
      </c>
      <c r="I489" s="374">
        <v>99</v>
      </c>
      <c r="J489" s="374">
        <v>802</v>
      </c>
      <c r="K489" s="374">
        <v>99</v>
      </c>
      <c r="L489" s="374">
        <v>99</v>
      </c>
      <c r="M489" s="374">
        <v>99</v>
      </c>
      <c r="N489" s="374">
        <v>99</v>
      </c>
      <c r="O489" s="374">
        <v>99</v>
      </c>
      <c r="P489" s="374">
        <v>9999</v>
      </c>
      <c r="Q489" s="374"/>
      <c r="R489" s="374"/>
      <c r="S489" s="374"/>
      <c r="T489" s="374"/>
      <c r="U489" s="374"/>
      <c r="V489" s="374"/>
      <c r="W489" s="374"/>
      <c r="X489" s="374"/>
      <c r="Y489" s="374"/>
      <c r="Z489" s="374"/>
      <c r="AA489" s="374"/>
      <c r="AB489" s="374"/>
      <c r="AC489" s="374"/>
      <c r="AD489" s="374"/>
      <c r="AE489" s="374"/>
      <c r="AF489" s="374"/>
      <c r="AG489" s="374"/>
      <c r="AH489" s="374"/>
    </row>
    <row r="490" spans="1:34" ht="15.6">
      <c r="A490" s="374">
        <v>9</v>
      </c>
      <c r="B490" s="374">
        <v>104</v>
      </c>
      <c r="C490" s="374">
        <v>2020</v>
      </c>
      <c r="D490" s="374">
        <v>99</v>
      </c>
      <c r="E490" s="374">
        <v>99</v>
      </c>
      <c r="F490" s="374">
        <v>99</v>
      </c>
      <c r="G490" s="374">
        <v>99</v>
      </c>
      <c r="H490" s="374">
        <v>1</v>
      </c>
      <c r="I490" s="374">
        <v>99</v>
      </c>
      <c r="J490" s="374">
        <v>103</v>
      </c>
      <c r="K490" s="374">
        <v>99</v>
      </c>
      <c r="L490" s="374">
        <v>99</v>
      </c>
      <c r="M490" s="374">
        <v>99</v>
      </c>
      <c r="N490" s="374">
        <v>99</v>
      </c>
      <c r="O490" s="374">
        <v>99</v>
      </c>
      <c r="P490" s="374">
        <v>9999</v>
      </c>
      <c r="Q490" s="374">
        <v>26</v>
      </c>
      <c r="R490" s="374">
        <v>256</v>
      </c>
      <c r="S490" s="374">
        <v>6.1953125</v>
      </c>
      <c r="T490" s="374">
        <v>3.4296875</v>
      </c>
      <c r="U490" s="374">
        <v>10.307421874999998</v>
      </c>
      <c r="V490" s="374">
        <v>0</v>
      </c>
      <c r="W490" s="374">
        <v>0</v>
      </c>
      <c r="X490" s="374">
        <v>5.078125</v>
      </c>
      <c r="Y490" s="374">
        <v>0</v>
      </c>
      <c r="Z490" s="374">
        <v>3.4405871923658009</v>
      </c>
      <c r="AA490" s="374">
        <v>1.7323150773874108</v>
      </c>
      <c r="AB490" s="374">
        <v>1.8357712690702377</v>
      </c>
      <c r="AC490" s="374">
        <v>67.546507712373113</v>
      </c>
      <c r="AD490" s="374">
        <v>56.847472715055709</v>
      </c>
      <c r="AE490" s="374">
        <v>50.547643111118965</v>
      </c>
      <c r="AF490" s="374">
        <v>1.4300078203552675</v>
      </c>
      <c r="AG490" s="374">
        <v>1.8821182150269575</v>
      </c>
      <c r="AH490" s="374">
        <v>0.78125</v>
      </c>
    </row>
    <row r="491" spans="1:34" ht="15.6">
      <c r="A491" s="374">
        <v>9</v>
      </c>
      <c r="B491" s="374">
        <v>105</v>
      </c>
      <c r="C491" s="374">
        <v>2020</v>
      </c>
      <c r="D491" s="374">
        <v>99</v>
      </c>
      <c r="E491" s="374">
        <v>99</v>
      </c>
      <c r="F491" s="374">
        <v>99</v>
      </c>
      <c r="G491" s="374">
        <v>99</v>
      </c>
      <c r="H491" s="374">
        <v>2</v>
      </c>
      <c r="I491" s="374">
        <v>99</v>
      </c>
      <c r="J491" s="374">
        <v>106</v>
      </c>
      <c r="K491" s="374">
        <v>99</v>
      </c>
      <c r="L491" s="374">
        <v>99</v>
      </c>
      <c r="M491" s="374">
        <v>99</v>
      </c>
      <c r="N491" s="374">
        <v>99</v>
      </c>
      <c r="O491" s="374">
        <v>99</v>
      </c>
      <c r="P491" s="374">
        <v>9999</v>
      </c>
      <c r="Q491" s="374">
        <v>19</v>
      </c>
      <c r="R491" s="374">
        <v>292</v>
      </c>
      <c r="S491" s="374">
        <v>9.1506849315068486</v>
      </c>
      <c r="T491" s="374">
        <v>3.304794520547945</v>
      </c>
      <c r="U491" s="374">
        <v>10.738013698630144</v>
      </c>
      <c r="V491" s="374">
        <v>0.34246575342465752</v>
      </c>
      <c r="W491" s="374">
        <v>0</v>
      </c>
      <c r="X491" s="374">
        <v>20.547945205479447</v>
      </c>
      <c r="Y491" s="374">
        <v>0.34246575342465752</v>
      </c>
      <c r="Z491" s="374">
        <v>5.1572956861452806</v>
      </c>
      <c r="AA491" s="374">
        <v>1.8830260757891049</v>
      </c>
      <c r="AB491" s="374">
        <v>1.6999932389785302</v>
      </c>
      <c r="AC491" s="374">
        <v>63.40669076254472</v>
      </c>
      <c r="AD491" s="374">
        <v>48.827418731323839</v>
      </c>
      <c r="AE491" s="374">
        <v>40.716449395356761</v>
      </c>
      <c r="AF491" s="374">
        <v>1.6311026700927269</v>
      </c>
      <c r="AG491" s="374">
        <v>2.2364731357172225</v>
      </c>
      <c r="AH491" s="374">
        <v>0</v>
      </c>
    </row>
    <row r="492" spans="1:34" ht="15.6">
      <c r="A492" s="374">
        <v>9</v>
      </c>
      <c r="B492" s="374">
        <v>106</v>
      </c>
      <c r="C492" s="374">
        <v>2020</v>
      </c>
      <c r="D492" s="374">
        <v>99</v>
      </c>
      <c r="E492" s="374">
        <v>99</v>
      </c>
      <c r="F492" s="374">
        <v>99</v>
      </c>
      <c r="G492" s="374">
        <v>99</v>
      </c>
      <c r="H492" s="374">
        <v>1</v>
      </c>
      <c r="I492" s="374">
        <v>99</v>
      </c>
      <c r="J492" s="374">
        <v>109</v>
      </c>
      <c r="K492" s="374">
        <v>99</v>
      </c>
      <c r="L492" s="374">
        <v>99</v>
      </c>
      <c r="M492" s="374">
        <v>99</v>
      </c>
      <c r="N492" s="374">
        <v>99</v>
      </c>
      <c r="O492" s="374">
        <v>99</v>
      </c>
      <c r="P492" s="374">
        <v>9999</v>
      </c>
      <c r="Q492" s="374"/>
      <c r="R492" s="374"/>
      <c r="S492" s="374"/>
      <c r="T492" s="374"/>
      <c r="U492" s="374"/>
      <c r="V492" s="374"/>
      <c r="W492" s="374"/>
      <c r="X492" s="374"/>
      <c r="Y492" s="374"/>
      <c r="Z492" s="374"/>
      <c r="AA492" s="374"/>
      <c r="AB492" s="374"/>
      <c r="AC492" s="374"/>
      <c r="AD492" s="374"/>
      <c r="AE492" s="374"/>
      <c r="AF492" s="374"/>
      <c r="AG492" s="374"/>
      <c r="AH492" s="374"/>
    </row>
    <row r="493" spans="1:34" ht="15.6">
      <c r="A493" s="374">
        <v>9</v>
      </c>
      <c r="B493" s="374">
        <v>107</v>
      </c>
      <c r="C493" s="374">
        <v>2020</v>
      </c>
      <c r="D493" s="374">
        <v>99</v>
      </c>
      <c r="E493" s="374">
        <v>99</v>
      </c>
      <c r="F493" s="374">
        <v>99</v>
      </c>
      <c r="G493" s="374">
        <v>99</v>
      </c>
      <c r="H493" s="374">
        <v>1</v>
      </c>
      <c r="I493" s="374">
        <v>99</v>
      </c>
      <c r="J493" s="374">
        <v>110</v>
      </c>
      <c r="K493" s="374">
        <v>99</v>
      </c>
      <c r="L493" s="374">
        <v>99</v>
      </c>
      <c r="M493" s="374">
        <v>99</v>
      </c>
      <c r="N493" s="374">
        <v>99</v>
      </c>
      <c r="O493" s="374">
        <v>99</v>
      </c>
      <c r="P493" s="374">
        <v>9999</v>
      </c>
      <c r="Q493" s="374">
        <v>86</v>
      </c>
      <c r="R493" s="374">
        <v>4092</v>
      </c>
      <c r="S493" s="374">
        <v>4.9828934506353839</v>
      </c>
      <c r="T493" s="374">
        <v>5.8416422287390013</v>
      </c>
      <c r="U493" s="374">
        <v>6.9800048875855421</v>
      </c>
      <c r="V493" s="374">
        <v>0</v>
      </c>
      <c r="W493" s="374">
        <v>7.331378299120235E-2</v>
      </c>
      <c r="X493" s="374">
        <v>1.0508308895405671</v>
      </c>
      <c r="Y493" s="374">
        <v>0.12218963831867057</v>
      </c>
      <c r="Z493" s="374">
        <v>2.7279342045610155</v>
      </c>
      <c r="AA493" s="374">
        <v>0.97159090717005181</v>
      </c>
      <c r="AB493" s="374">
        <v>1.8652939830655968</v>
      </c>
      <c r="AC493" s="374">
        <v>31.020000586660448</v>
      </c>
      <c r="AD493" s="374">
        <v>12.990770689397092</v>
      </c>
      <c r="AE493" s="374">
        <v>48.85306132292235</v>
      </c>
      <c r="AF493" s="374">
        <v>22.857781253491233</v>
      </c>
      <c r="AG493" s="374">
        <v>20.37268322995368</v>
      </c>
      <c r="AH493" s="374">
        <v>0.80645161290322565</v>
      </c>
    </row>
    <row r="494" spans="1:34" ht="15.6">
      <c r="A494" s="374">
        <v>9</v>
      </c>
      <c r="B494" s="374">
        <v>108</v>
      </c>
      <c r="C494" s="374">
        <v>2020</v>
      </c>
      <c r="D494" s="374">
        <v>99</v>
      </c>
      <c r="E494" s="374">
        <v>99</v>
      </c>
      <c r="F494" s="374">
        <v>99</v>
      </c>
      <c r="G494" s="374">
        <v>99</v>
      </c>
      <c r="H494" s="374">
        <v>1</v>
      </c>
      <c r="I494" s="374">
        <v>99</v>
      </c>
      <c r="J494" s="374">
        <v>111</v>
      </c>
      <c r="K494" s="374">
        <v>99</v>
      </c>
      <c r="L494" s="374">
        <v>99</v>
      </c>
      <c r="M494" s="374">
        <v>99</v>
      </c>
      <c r="N494" s="374">
        <v>99</v>
      </c>
      <c r="O494" s="374">
        <v>99</v>
      </c>
      <c r="P494" s="374">
        <v>9999</v>
      </c>
      <c r="Q494" s="374">
        <v>11</v>
      </c>
      <c r="R494" s="374">
        <v>88</v>
      </c>
      <c r="S494" s="374">
        <v>5</v>
      </c>
      <c r="T494" s="374">
        <v>3.875</v>
      </c>
      <c r="U494" s="374">
        <v>10.004545454545456</v>
      </c>
      <c r="V494" s="374">
        <v>0</v>
      </c>
      <c r="W494" s="374">
        <v>0</v>
      </c>
      <c r="X494" s="374">
        <v>7.9545454545454541</v>
      </c>
      <c r="Y494" s="374">
        <v>0</v>
      </c>
      <c r="Z494" s="374">
        <v>4.0732751254897925</v>
      </c>
      <c r="AA494" s="374">
        <v>1.2339883600452937</v>
      </c>
      <c r="AB494" s="374">
        <v>1.5869675198600981</v>
      </c>
      <c r="AC494" s="374">
        <v>58.622594639592208</v>
      </c>
      <c r="AD494" s="374">
        <v>46.752575388659295</v>
      </c>
      <c r="AE494" s="374">
        <v>47.002747548863667</v>
      </c>
      <c r="AF494" s="374">
        <v>0.4915651882471232</v>
      </c>
      <c r="AG494" s="374">
        <v>0.62796713400907112</v>
      </c>
      <c r="AH494" s="374">
        <v>1.1363636363636365</v>
      </c>
    </row>
    <row r="495" spans="1:34" ht="15.6">
      <c r="A495" s="374">
        <v>9</v>
      </c>
      <c r="B495" s="374">
        <v>109</v>
      </c>
      <c r="C495" s="374">
        <v>2020</v>
      </c>
      <c r="D495" s="374">
        <v>99</v>
      </c>
      <c r="E495" s="374">
        <v>99</v>
      </c>
      <c r="F495" s="374">
        <v>99</v>
      </c>
      <c r="G495" s="374">
        <v>99</v>
      </c>
      <c r="H495" s="374">
        <v>1</v>
      </c>
      <c r="I495" s="374">
        <v>99</v>
      </c>
      <c r="J495" s="374">
        <v>113</v>
      </c>
      <c r="K495" s="374">
        <v>99</v>
      </c>
      <c r="L495" s="374">
        <v>99</v>
      </c>
      <c r="M495" s="374">
        <v>99</v>
      </c>
      <c r="N495" s="374">
        <v>99</v>
      </c>
      <c r="O495" s="374">
        <v>99</v>
      </c>
      <c r="P495" s="374">
        <v>9999</v>
      </c>
      <c r="Q495" s="374"/>
      <c r="R495" s="374"/>
      <c r="S495" s="374"/>
      <c r="T495" s="374"/>
      <c r="U495" s="374"/>
      <c r="V495" s="374"/>
      <c r="W495" s="374"/>
      <c r="X495" s="374"/>
      <c r="Y495" s="374"/>
      <c r="Z495" s="374"/>
      <c r="AA495" s="374"/>
      <c r="AB495" s="374"/>
      <c r="AC495" s="374"/>
      <c r="AD495" s="374"/>
      <c r="AE495" s="374"/>
      <c r="AF495" s="374"/>
      <c r="AG495" s="374"/>
      <c r="AH495" s="374"/>
    </row>
    <row r="496" spans="1:34" ht="15.6">
      <c r="A496" s="374">
        <v>9</v>
      </c>
      <c r="B496" s="374">
        <v>110</v>
      </c>
      <c r="C496" s="374">
        <v>2020</v>
      </c>
      <c r="D496" s="374">
        <v>99</v>
      </c>
      <c r="E496" s="374">
        <v>99</v>
      </c>
      <c r="F496" s="374">
        <v>99</v>
      </c>
      <c r="G496" s="374">
        <v>99</v>
      </c>
      <c r="H496" s="374">
        <v>1</v>
      </c>
      <c r="I496" s="374">
        <v>99</v>
      </c>
      <c r="J496" s="374">
        <v>116</v>
      </c>
      <c r="K496" s="374">
        <v>99</v>
      </c>
      <c r="L496" s="374">
        <v>99</v>
      </c>
      <c r="M496" s="374">
        <v>99</v>
      </c>
      <c r="N496" s="374">
        <v>99</v>
      </c>
      <c r="O496" s="374">
        <v>99</v>
      </c>
      <c r="P496" s="374">
        <v>9999</v>
      </c>
      <c r="Q496" s="374">
        <v>33</v>
      </c>
      <c r="R496" s="374">
        <v>672</v>
      </c>
      <c r="S496" s="374">
        <v>4.9315476190476195</v>
      </c>
      <c r="T496" s="374">
        <v>3.4196428571428554</v>
      </c>
      <c r="U496" s="374">
        <v>8.2937499999999975</v>
      </c>
      <c r="V496" s="374">
        <v>0</v>
      </c>
      <c r="W496" s="374">
        <v>0</v>
      </c>
      <c r="X496" s="374">
        <v>2.9761904761904776</v>
      </c>
      <c r="Y496" s="374">
        <v>0</v>
      </c>
      <c r="Z496" s="374">
        <v>3.1699652502038624</v>
      </c>
      <c r="AA496" s="374">
        <v>1.1025209144411039</v>
      </c>
      <c r="AB496" s="374">
        <v>1.6428328802556211</v>
      </c>
      <c r="AC496" s="374">
        <v>39.673386899142926</v>
      </c>
      <c r="AD496" s="374">
        <v>38.129967180283501</v>
      </c>
      <c r="AE496" s="374">
        <v>48.991181623769911</v>
      </c>
      <c r="AF496" s="374">
        <v>3.7537705284325775</v>
      </c>
      <c r="AG496" s="374">
        <v>3.975365770883863</v>
      </c>
      <c r="AH496" s="374">
        <v>0</v>
      </c>
    </row>
    <row r="497" spans="1:34" ht="15.6">
      <c r="A497" s="374">
        <v>9</v>
      </c>
      <c r="B497" s="374">
        <v>111</v>
      </c>
      <c r="C497" s="374">
        <v>2020</v>
      </c>
      <c r="D497" s="374">
        <v>99</v>
      </c>
      <c r="E497" s="374">
        <v>99</v>
      </c>
      <c r="F497" s="374">
        <v>99</v>
      </c>
      <c r="G497" s="374">
        <v>99</v>
      </c>
      <c r="H497" s="374">
        <v>2</v>
      </c>
      <c r="I497" s="374">
        <v>99</v>
      </c>
      <c r="J497" s="374">
        <v>117</v>
      </c>
      <c r="K497" s="374">
        <v>99</v>
      </c>
      <c r="L497" s="374">
        <v>99</v>
      </c>
      <c r="M497" s="374">
        <v>99</v>
      </c>
      <c r="N497" s="374">
        <v>99</v>
      </c>
      <c r="O497" s="374">
        <v>99</v>
      </c>
      <c r="P497" s="374">
        <v>9999</v>
      </c>
      <c r="Q497" s="374">
        <v>11</v>
      </c>
      <c r="R497" s="374">
        <v>263</v>
      </c>
      <c r="S497" s="374">
        <v>4.3307984790874512</v>
      </c>
      <c r="T497" s="374">
        <v>3.9733840304182495</v>
      </c>
      <c r="U497" s="374">
        <v>9.2711026615969612</v>
      </c>
      <c r="V497" s="374">
        <v>0</v>
      </c>
      <c r="W497" s="374">
        <v>0</v>
      </c>
      <c r="X497" s="374">
        <v>3.0418250950570345</v>
      </c>
      <c r="Y497" s="374">
        <v>0</v>
      </c>
      <c r="Z497" s="374">
        <v>2.729489973268886</v>
      </c>
      <c r="AA497" s="374">
        <v>0.79976358750022147</v>
      </c>
      <c r="AB497" s="374">
        <v>1.5609464909399264</v>
      </c>
      <c r="AC497" s="374">
        <v>32.504650610425514</v>
      </c>
      <c r="AD497" s="374">
        <v>48.05721512670592</v>
      </c>
      <c r="AE497" s="374">
        <v>31.771946646191925</v>
      </c>
      <c r="AF497" s="374">
        <v>1.4691095966931076</v>
      </c>
      <c r="AG497" s="374">
        <v>1.7391779450866849</v>
      </c>
      <c r="AH497" s="374">
        <v>0</v>
      </c>
    </row>
    <row r="498" spans="1:34" ht="15.6">
      <c r="A498" s="374">
        <v>9</v>
      </c>
      <c r="B498" s="374">
        <v>112</v>
      </c>
      <c r="C498" s="374">
        <v>2020</v>
      </c>
      <c r="D498" s="374">
        <v>99</v>
      </c>
      <c r="E498" s="374">
        <v>99</v>
      </c>
      <c r="F498" s="374">
        <v>99</v>
      </c>
      <c r="G498" s="374">
        <v>99</v>
      </c>
      <c r="H498" s="374">
        <v>1</v>
      </c>
      <c r="I498" s="374">
        <v>99</v>
      </c>
      <c r="J498" s="374">
        <v>134</v>
      </c>
      <c r="K498" s="374">
        <v>99</v>
      </c>
      <c r="L498" s="374">
        <v>99</v>
      </c>
      <c r="M498" s="374">
        <v>99</v>
      </c>
      <c r="N498" s="374">
        <v>99</v>
      </c>
      <c r="O498" s="374">
        <v>99</v>
      </c>
      <c r="P498" s="374">
        <v>9999</v>
      </c>
      <c r="Q498" s="374">
        <v>103</v>
      </c>
      <c r="R498" s="374">
        <v>3869</v>
      </c>
      <c r="S498" s="374">
        <v>5.0457482553631428</v>
      </c>
      <c r="T498" s="374">
        <v>4.6285861979839762</v>
      </c>
      <c r="U498" s="374">
        <v>7.2565391574050047</v>
      </c>
      <c r="V498" s="374">
        <v>0</v>
      </c>
      <c r="W498" s="374">
        <v>0</v>
      </c>
      <c r="X498" s="374">
        <v>1.3957094856552079</v>
      </c>
      <c r="Y498" s="374">
        <v>5.1692943913155848E-2</v>
      </c>
      <c r="Z498" s="374">
        <v>2.7900528439231542</v>
      </c>
      <c r="AA498" s="374">
        <v>1.2729061795142738</v>
      </c>
      <c r="AB498" s="374">
        <v>1.375793985050205</v>
      </c>
      <c r="AC498" s="374">
        <v>16.20339033464526</v>
      </c>
      <c r="AD498" s="374">
        <v>11.888497215600347</v>
      </c>
      <c r="AE498" s="374">
        <v>43.254251077031057</v>
      </c>
      <c r="AF498" s="374">
        <v>21.612110378728634</v>
      </c>
      <c r="AG498" s="374">
        <v>20.025582313980404</v>
      </c>
      <c r="AH498" s="374">
        <v>5.1692943913155848E-2</v>
      </c>
    </row>
    <row r="499" spans="1:34" ht="15.6">
      <c r="A499" s="374">
        <v>9</v>
      </c>
      <c r="B499" s="374">
        <v>113</v>
      </c>
      <c r="C499" s="374">
        <v>2020</v>
      </c>
      <c r="D499" s="374">
        <v>99</v>
      </c>
      <c r="E499" s="374">
        <v>99</v>
      </c>
      <c r="F499" s="374">
        <v>99</v>
      </c>
      <c r="G499" s="374">
        <v>99</v>
      </c>
      <c r="H499" s="374">
        <v>2</v>
      </c>
      <c r="I499" s="374">
        <v>99</v>
      </c>
      <c r="J499" s="374">
        <v>141</v>
      </c>
      <c r="K499" s="374">
        <v>99</v>
      </c>
      <c r="L499" s="374">
        <v>99</v>
      </c>
      <c r="M499" s="374">
        <v>99</v>
      </c>
      <c r="N499" s="374">
        <v>99</v>
      </c>
      <c r="O499" s="374">
        <v>99</v>
      </c>
      <c r="P499" s="374">
        <v>9999</v>
      </c>
      <c r="Q499" s="374">
        <v>58</v>
      </c>
      <c r="R499" s="374">
        <v>925</v>
      </c>
      <c r="S499" s="374">
        <v>5.338378378378378</v>
      </c>
      <c r="T499" s="374">
        <v>4.0875675675675671</v>
      </c>
      <c r="U499" s="374">
        <v>7.7274594594594541</v>
      </c>
      <c r="V499" s="374">
        <v>0</v>
      </c>
      <c r="W499" s="374">
        <v>0</v>
      </c>
      <c r="X499" s="374">
        <v>2.8108108108108105</v>
      </c>
      <c r="Y499" s="374">
        <v>0.21621621621621623</v>
      </c>
      <c r="Z499" s="374">
        <v>3.5401668199706955</v>
      </c>
      <c r="AA499" s="374">
        <v>1.618503669164848</v>
      </c>
      <c r="AB499" s="374">
        <v>1.7577341148215773</v>
      </c>
      <c r="AC499" s="374">
        <v>34.530025896488226</v>
      </c>
      <c r="AD499" s="374">
        <v>26.999365074632657</v>
      </c>
      <c r="AE499" s="374">
        <v>45.433287394045614</v>
      </c>
      <c r="AF499" s="374">
        <v>5.1670204446430574</v>
      </c>
      <c r="AG499" s="374">
        <v>5.098416943643155</v>
      </c>
      <c r="AH499" s="374">
        <v>1.0810810810810811</v>
      </c>
    </row>
    <row r="500" spans="1:34" ht="15.6">
      <c r="A500" s="374">
        <v>9</v>
      </c>
      <c r="B500" s="374">
        <v>114</v>
      </c>
      <c r="C500" s="374">
        <v>2020</v>
      </c>
      <c r="D500" s="374">
        <v>99</v>
      </c>
      <c r="E500" s="374">
        <v>99</v>
      </c>
      <c r="F500" s="374">
        <v>99</v>
      </c>
      <c r="G500" s="374">
        <v>99</v>
      </c>
      <c r="H500" s="374">
        <v>2</v>
      </c>
      <c r="I500" s="374">
        <v>99</v>
      </c>
      <c r="J500" s="374">
        <v>143</v>
      </c>
      <c r="K500" s="374">
        <v>99</v>
      </c>
      <c r="L500" s="374">
        <v>99</v>
      </c>
      <c r="M500" s="374">
        <v>99</v>
      </c>
      <c r="N500" s="374">
        <v>99</v>
      </c>
      <c r="O500" s="374">
        <v>99</v>
      </c>
      <c r="P500" s="374">
        <v>9999</v>
      </c>
      <c r="Q500" s="374">
        <v>15</v>
      </c>
      <c r="R500" s="374">
        <v>155</v>
      </c>
      <c r="S500" s="374">
        <v>4.6838709677419361</v>
      </c>
      <c r="T500" s="374">
        <v>3.0645161290322571</v>
      </c>
      <c r="U500" s="374">
        <v>9.5161290322580676</v>
      </c>
      <c r="V500" s="374">
        <v>0</v>
      </c>
      <c r="W500" s="374">
        <v>0</v>
      </c>
      <c r="X500" s="374">
        <v>7.7419354838709697</v>
      </c>
      <c r="Y500" s="374">
        <v>0</v>
      </c>
      <c r="Z500" s="374">
        <v>3.8443504232703622</v>
      </c>
      <c r="AA500" s="374">
        <v>1.2378693386136161</v>
      </c>
      <c r="AB500" s="374">
        <v>1.4353932555669022</v>
      </c>
      <c r="AC500" s="374">
        <v>43.408894899061529</v>
      </c>
      <c r="AD500" s="374">
        <v>63.630283890639021</v>
      </c>
      <c r="AE500" s="374">
        <v>41.814712681243314</v>
      </c>
      <c r="AF500" s="374">
        <v>0.86582504748072819</v>
      </c>
      <c r="AG500" s="374">
        <v>1.0520803301492272</v>
      </c>
      <c r="AH500" s="374">
        <v>0</v>
      </c>
    </row>
    <row r="501" spans="1:34" ht="15.6">
      <c r="A501" s="374">
        <v>9</v>
      </c>
      <c r="B501" s="374">
        <v>115</v>
      </c>
      <c r="C501" s="374">
        <v>2020</v>
      </c>
      <c r="D501" s="374">
        <v>99</v>
      </c>
      <c r="E501" s="374">
        <v>99</v>
      </c>
      <c r="F501" s="374">
        <v>99</v>
      </c>
      <c r="G501" s="374">
        <v>99</v>
      </c>
      <c r="H501" s="374">
        <v>2</v>
      </c>
      <c r="I501" s="374">
        <v>99</v>
      </c>
      <c r="J501" s="374">
        <v>147</v>
      </c>
      <c r="K501" s="374">
        <v>99</v>
      </c>
      <c r="L501" s="374">
        <v>99</v>
      </c>
      <c r="M501" s="374">
        <v>99</v>
      </c>
      <c r="N501" s="374">
        <v>99</v>
      </c>
      <c r="O501" s="374">
        <v>99</v>
      </c>
      <c r="P501" s="374">
        <v>9999</v>
      </c>
      <c r="Q501" s="374">
        <v>9</v>
      </c>
      <c r="R501" s="374">
        <v>116</v>
      </c>
      <c r="S501" s="374">
        <v>5.1637931034482785</v>
      </c>
      <c r="T501" s="374">
        <v>3.5517241379310347</v>
      </c>
      <c r="U501" s="374">
        <v>8.0620689655172395</v>
      </c>
      <c r="V501" s="374">
        <v>0</v>
      </c>
      <c r="W501" s="374">
        <v>0</v>
      </c>
      <c r="X501" s="374">
        <v>0</v>
      </c>
      <c r="Y501" s="374">
        <v>0</v>
      </c>
      <c r="Z501" s="374">
        <v>2.5636267135209527</v>
      </c>
      <c r="AA501" s="374">
        <v>1.5533277154794405</v>
      </c>
      <c r="AB501" s="374">
        <v>1.7237930689586183</v>
      </c>
      <c r="AC501" s="374">
        <v>62.914487059080592</v>
      </c>
      <c r="AD501" s="374">
        <v>39.742202497181843</v>
      </c>
      <c r="AE501" s="374">
        <v>53.932841477130623</v>
      </c>
      <c r="AF501" s="374">
        <v>0.64797229359848063</v>
      </c>
      <c r="AG501" s="374">
        <v>0.66705459305461501</v>
      </c>
      <c r="AH501" s="374">
        <v>2.5862068965517242</v>
      </c>
    </row>
    <row r="502" spans="1:34" ht="15.6">
      <c r="A502" s="374">
        <v>9</v>
      </c>
      <c r="B502" s="374">
        <v>116</v>
      </c>
      <c r="C502" s="374">
        <v>2020</v>
      </c>
      <c r="D502" s="374">
        <v>99</v>
      </c>
      <c r="E502" s="374">
        <v>99</v>
      </c>
      <c r="F502" s="374">
        <v>99</v>
      </c>
      <c r="G502" s="374">
        <v>99</v>
      </c>
      <c r="H502" s="374">
        <v>1</v>
      </c>
      <c r="I502" s="374">
        <v>99</v>
      </c>
      <c r="J502" s="374">
        <v>155</v>
      </c>
      <c r="K502" s="374">
        <v>99</v>
      </c>
      <c r="L502" s="374">
        <v>99</v>
      </c>
      <c r="M502" s="374">
        <v>99</v>
      </c>
      <c r="N502" s="374">
        <v>99</v>
      </c>
      <c r="O502" s="374">
        <v>99</v>
      </c>
      <c r="P502" s="374">
        <v>9999</v>
      </c>
      <c r="Q502" s="374">
        <v>47</v>
      </c>
      <c r="R502" s="374">
        <v>1304</v>
      </c>
      <c r="S502" s="374">
        <v>4.9992331288343559</v>
      </c>
      <c r="T502" s="374">
        <v>4.0245398773006125</v>
      </c>
      <c r="U502" s="374">
        <v>10.046648773006131</v>
      </c>
      <c r="V502" s="374">
        <v>0</v>
      </c>
      <c r="W502" s="374">
        <v>0</v>
      </c>
      <c r="X502" s="374">
        <v>3.4509202453987724</v>
      </c>
      <c r="Y502" s="374">
        <v>0.30674846625766872</v>
      </c>
      <c r="Z502" s="374">
        <v>2.9550393755406286</v>
      </c>
      <c r="AA502" s="374">
        <v>1.6960345380445243</v>
      </c>
      <c r="AB502" s="374">
        <v>1.5411569243875578</v>
      </c>
      <c r="AC502" s="374">
        <v>54.11878550051032</v>
      </c>
      <c r="AD502" s="374">
        <v>45.288529719878511</v>
      </c>
      <c r="AE502" s="374">
        <v>59.206214987629757</v>
      </c>
      <c r="AF502" s="374">
        <v>7.2841023349346434</v>
      </c>
      <c r="AG502" s="374">
        <v>9.3444918994094159</v>
      </c>
      <c r="AH502" s="374">
        <v>0</v>
      </c>
    </row>
    <row r="503" spans="1:34" ht="15.6">
      <c r="A503" s="374">
        <v>9</v>
      </c>
      <c r="B503" s="374">
        <v>117</v>
      </c>
      <c r="C503" s="374">
        <v>2020</v>
      </c>
      <c r="D503" s="374">
        <v>99</v>
      </c>
      <c r="E503" s="374">
        <v>99</v>
      </c>
      <c r="F503" s="374">
        <v>99</v>
      </c>
      <c r="G503" s="374">
        <v>99</v>
      </c>
      <c r="H503" s="374">
        <v>2</v>
      </c>
      <c r="I503" s="374">
        <v>99</v>
      </c>
      <c r="J503" s="374">
        <v>160</v>
      </c>
      <c r="K503" s="374">
        <v>99</v>
      </c>
      <c r="L503" s="374">
        <v>99</v>
      </c>
      <c r="M503" s="374">
        <v>99</v>
      </c>
      <c r="N503" s="374">
        <v>99</v>
      </c>
      <c r="O503" s="374">
        <v>99</v>
      </c>
      <c r="P503" s="374">
        <v>9999</v>
      </c>
      <c r="Q503" s="374">
        <v>13</v>
      </c>
      <c r="R503" s="374">
        <v>237</v>
      </c>
      <c r="S503" s="374">
        <v>5.3544303797468364</v>
      </c>
      <c r="T503" s="374">
        <v>3.430379746835444</v>
      </c>
      <c r="U503" s="374">
        <v>10.434177215189882</v>
      </c>
      <c r="V503" s="374">
        <v>0</v>
      </c>
      <c r="W503" s="374">
        <v>0</v>
      </c>
      <c r="X503" s="374">
        <v>7.1729957805907185</v>
      </c>
      <c r="Y503" s="374">
        <v>0</v>
      </c>
      <c r="Z503" s="374">
        <v>3.1999163784939992</v>
      </c>
      <c r="AA503" s="374">
        <v>1.3441981094278124</v>
      </c>
      <c r="AB503" s="374">
        <v>1.6434260624929098</v>
      </c>
      <c r="AC503" s="374">
        <v>51.797358575629879</v>
      </c>
      <c r="AD503" s="374">
        <v>31.2044366814333</v>
      </c>
      <c r="AE503" s="374">
        <v>35.497382653587721</v>
      </c>
      <c r="AF503" s="374">
        <v>1.323874427438275</v>
      </c>
      <c r="AG503" s="374">
        <v>1.7638572531701859</v>
      </c>
      <c r="AH503" s="374">
        <v>12.236286919831223</v>
      </c>
    </row>
    <row r="504" spans="1:34" ht="15.6">
      <c r="A504" s="374">
        <v>9</v>
      </c>
      <c r="B504" s="374">
        <v>118</v>
      </c>
      <c r="C504" s="374">
        <v>2020</v>
      </c>
      <c r="D504" s="374">
        <v>99</v>
      </c>
      <c r="E504" s="374">
        <v>99</v>
      </c>
      <c r="F504" s="374">
        <v>99</v>
      </c>
      <c r="G504" s="374">
        <v>99</v>
      </c>
      <c r="H504" s="374">
        <v>1</v>
      </c>
      <c r="I504" s="374">
        <v>99</v>
      </c>
      <c r="J504" s="374">
        <v>171</v>
      </c>
      <c r="K504" s="374">
        <v>99</v>
      </c>
      <c r="L504" s="374">
        <v>99</v>
      </c>
      <c r="M504" s="374">
        <v>99</v>
      </c>
      <c r="N504" s="374">
        <v>99</v>
      </c>
      <c r="O504" s="374">
        <v>99</v>
      </c>
      <c r="P504" s="374">
        <v>9999</v>
      </c>
      <c r="Q504" s="374"/>
      <c r="R504" s="374"/>
      <c r="S504" s="374"/>
      <c r="T504" s="374"/>
      <c r="U504" s="374"/>
      <c r="V504" s="374"/>
      <c r="W504" s="374"/>
      <c r="X504" s="374"/>
      <c r="Y504" s="374"/>
      <c r="Z504" s="374"/>
      <c r="AA504" s="374"/>
      <c r="AB504" s="374"/>
      <c r="AC504" s="374"/>
      <c r="AD504" s="374"/>
      <c r="AE504" s="374"/>
      <c r="AF504" s="374"/>
      <c r="AG504" s="374"/>
      <c r="AH504" s="374"/>
    </row>
    <row r="505" spans="1:34" ht="15.6">
      <c r="A505" s="374">
        <v>9</v>
      </c>
      <c r="B505" s="374">
        <v>119</v>
      </c>
      <c r="C505" s="374">
        <v>2020</v>
      </c>
      <c r="D505" s="374">
        <v>99</v>
      </c>
      <c r="E505" s="374">
        <v>99</v>
      </c>
      <c r="F505" s="374">
        <v>99</v>
      </c>
      <c r="G505" s="374">
        <v>99</v>
      </c>
      <c r="H505" s="374">
        <v>2</v>
      </c>
      <c r="I505" s="374">
        <v>99</v>
      </c>
      <c r="J505" s="374">
        <v>175</v>
      </c>
      <c r="K505" s="374">
        <v>99</v>
      </c>
      <c r="L505" s="374">
        <v>99</v>
      </c>
      <c r="M505" s="374">
        <v>99</v>
      </c>
      <c r="N505" s="374">
        <v>99</v>
      </c>
      <c r="O505" s="374">
        <v>99</v>
      </c>
      <c r="P505" s="374">
        <v>9999</v>
      </c>
      <c r="Q505" s="374">
        <v>23</v>
      </c>
      <c r="R505" s="374">
        <v>2006</v>
      </c>
      <c r="S505" s="374">
        <v>4.4596211365902283</v>
      </c>
      <c r="T505" s="374">
        <v>3.957627118644067</v>
      </c>
      <c r="U505" s="374">
        <v>6.9559322033898354</v>
      </c>
      <c r="V505" s="374">
        <v>0</v>
      </c>
      <c r="W505" s="374">
        <v>0</v>
      </c>
      <c r="X505" s="374">
        <v>1.5453639082751749</v>
      </c>
      <c r="Y505" s="374">
        <v>0</v>
      </c>
      <c r="Z505" s="374">
        <v>2.9808565356841239</v>
      </c>
      <c r="AA505" s="374">
        <v>1.2740662939062879</v>
      </c>
      <c r="AB505" s="374">
        <v>1.4378792239109337</v>
      </c>
      <c r="AC505" s="374">
        <v>7.6056673822077565</v>
      </c>
      <c r="AD505" s="374">
        <v>11.234717076777802</v>
      </c>
      <c r="AE505" s="374">
        <v>54.07136352536957</v>
      </c>
      <c r="AF505" s="374">
        <v>11.205451904815101</v>
      </c>
      <c r="AG505" s="374">
        <v>9.9527512506916977</v>
      </c>
      <c r="AH505" s="374">
        <v>0</v>
      </c>
    </row>
    <row r="506" spans="1:34" ht="15.6">
      <c r="A506" s="374">
        <v>9</v>
      </c>
      <c r="B506" s="374">
        <v>120</v>
      </c>
      <c r="C506" s="374">
        <v>2020</v>
      </c>
      <c r="D506" s="374">
        <v>99</v>
      </c>
      <c r="E506" s="374">
        <v>99</v>
      </c>
      <c r="F506" s="374">
        <v>99</v>
      </c>
      <c r="G506" s="374">
        <v>99</v>
      </c>
      <c r="H506" s="374">
        <v>2</v>
      </c>
      <c r="I506" s="374">
        <v>99</v>
      </c>
      <c r="J506" s="374">
        <v>177</v>
      </c>
      <c r="K506" s="374">
        <v>99</v>
      </c>
      <c r="L506" s="374">
        <v>99</v>
      </c>
      <c r="M506" s="374">
        <v>99</v>
      </c>
      <c r="N506" s="374">
        <v>99</v>
      </c>
      <c r="O506" s="374">
        <v>99</v>
      </c>
      <c r="P506" s="374">
        <v>9999</v>
      </c>
      <c r="Q506" s="374">
        <v>28</v>
      </c>
      <c r="R506" s="374">
        <v>680</v>
      </c>
      <c r="S506" s="374">
        <v>5.3735294117647054</v>
      </c>
      <c r="T506" s="374">
        <v>4.1485294117647058</v>
      </c>
      <c r="U506" s="374">
        <v>9.2651470588235227</v>
      </c>
      <c r="V506" s="374">
        <v>0</v>
      </c>
      <c r="W506" s="374">
        <v>0</v>
      </c>
      <c r="X506" s="374">
        <v>1.3235294117647061</v>
      </c>
      <c r="Y506" s="374">
        <v>0</v>
      </c>
      <c r="Z506" s="374">
        <v>3.0897610761652001</v>
      </c>
      <c r="AA506" s="374">
        <v>1.3156990589951929</v>
      </c>
      <c r="AB506" s="374">
        <v>1.8415141346073027</v>
      </c>
      <c r="AC506" s="374">
        <v>43.289017721737693</v>
      </c>
      <c r="AD506" s="374">
        <v>6.7282003276658715</v>
      </c>
      <c r="AE506" s="374">
        <v>35.159537203255923</v>
      </c>
      <c r="AF506" s="374">
        <v>3.7984582728186802</v>
      </c>
      <c r="AG506" s="374">
        <v>4.4938452230774049</v>
      </c>
      <c r="AH506" s="374">
        <v>0</v>
      </c>
    </row>
    <row r="507" spans="1:34" ht="15.6">
      <c r="A507" s="374">
        <v>9</v>
      </c>
      <c r="B507" s="374">
        <v>121</v>
      </c>
      <c r="C507" s="374">
        <v>2020</v>
      </c>
      <c r="D507" s="374">
        <v>99</v>
      </c>
      <c r="E507" s="374">
        <v>99</v>
      </c>
      <c r="F507" s="374">
        <v>99</v>
      </c>
      <c r="G507" s="374">
        <v>99</v>
      </c>
      <c r="H507" s="374">
        <v>2</v>
      </c>
      <c r="I507" s="374">
        <v>99</v>
      </c>
      <c r="J507" s="374">
        <v>178</v>
      </c>
      <c r="K507" s="374">
        <v>99</v>
      </c>
      <c r="L507" s="374">
        <v>99</v>
      </c>
      <c r="M507" s="374">
        <v>99</v>
      </c>
      <c r="N507" s="374">
        <v>99</v>
      </c>
      <c r="O507" s="374">
        <v>99</v>
      </c>
      <c r="P507" s="374">
        <v>9999</v>
      </c>
      <c r="Q507" s="374">
        <v>11</v>
      </c>
      <c r="R507" s="374">
        <v>329</v>
      </c>
      <c r="S507" s="374">
        <v>4.6595744680851059</v>
      </c>
      <c r="T507" s="374">
        <v>4.3981762917933125</v>
      </c>
      <c r="U507" s="374">
        <v>9.5234042553191482</v>
      </c>
      <c r="V507" s="374">
        <v>0</v>
      </c>
      <c r="W507" s="374">
        <v>0</v>
      </c>
      <c r="X507" s="374">
        <v>2.7355623100303954</v>
      </c>
      <c r="Y507" s="374">
        <v>0</v>
      </c>
      <c r="Z507" s="374">
        <v>2.9713678178438423</v>
      </c>
      <c r="AA507" s="374">
        <v>1.1079600637266491</v>
      </c>
      <c r="AB507" s="374">
        <v>1.5405747415399051</v>
      </c>
      <c r="AC507" s="374">
        <v>56.782396839096315</v>
      </c>
      <c r="AD507" s="374">
        <v>30.127720811869761</v>
      </c>
      <c r="AE507" s="374">
        <v>48.89799200319397</v>
      </c>
      <c r="AF507" s="374">
        <v>1.8377834878784496</v>
      </c>
      <c r="AG507" s="374">
        <v>2.234832603676987</v>
      </c>
      <c r="AH507" s="374">
        <v>3.6474164133738607</v>
      </c>
    </row>
    <row r="508" spans="1:34" ht="15.6">
      <c r="A508" s="374">
        <v>9</v>
      </c>
      <c r="B508" s="374">
        <v>122</v>
      </c>
      <c r="C508" s="374">
        <v>2020</v>
      </c>
      <c r="D508" s="374">
        <v>99</v>
      </c>
      <c r="E508" s="374">
        <v>99</v>
      </c>
      <c r="F508" s="374">
        <v>99</v>
      </c>
      <c r="G508" s="374">
        <v>99</v>
      </c>
      <c r="H508" s="374">
        <v>2</v>
      </c>
      <c r="I508" s="374">
        <v>99</v>
      </c>
      <c r="J508" s="374">
        <v>181</v>
      </c>
      <c r="K508" s="374">
        <v>99</v>
      </c>
      <c r="L508" s="374">
        <v>99</v>
      </c>
      <c r="M508" s="374">
        <v>99</v>
      </c>
      <c r="N508" s="374">
        <v>99</v>
      </c>
      <c r="O508" s="374">
        <v>99</v>
      </c>
      <c r="P508" s="374">
        <v>9999</v>
      </c>
      <c r="Q508" s="374">
        <v>13</v>
      </c>
      <c r="R508" s="374">
        <v>435</v>
      </c>
      <c r="S508" s="374">
        <v>5.3471264367816085</v>
      </c>
      <c r="T508" s="374">
        <v>3.0137931034482759</v>
      </c>
      <c r="U508" s="374">
        <v>7.2475862068965524</v>
      </c>
      <c r="V508" s="374">
        <v>0</v>
      </c>
      <c r="W508" s="374">
        <v>0</v>
      </c>
      <c r="X508" s="374">
        <v>0.22988505747126439</v>
      </c>
      <c r="Y508" s="374">
        <v>0</v>
      </c>
      <c r="Z508" s="374">
        <v>2.078364169696616</v>
      </c>
      <c r="AA508" s="374">
        <v>0.86911754432459698</v>
      </c>
      <c r="AB508" s="374">
        <v>1.4335208976817777</v>
      </c>
      <c r="AC508" s="374">
        <v>47.306417676798688</v>
      </c>
      <c r="AD508" s="374">
        <v>40.902959980428669</v>
      </c>
      <c r="AE508" s="374">
        <v>37.071947754565379</v>
      </c>
      <c r="AF508" s="374">
        <v>2.4298961009943016</v>
      </c>
      <c r="AG508" s="374">
        <v>2.2487414622789603</v>
      </c>
      <c r="AH508" s="374">
        <v>0</v>
      </c>
    </row>
    <row r="509" spans="1:34" ht="15.6">
      <c r="A509" s="374">
        <v>9</v>
      </c>
      <c r="B509" s="374">
        <v>123</v>
      </c>
      <c r="C509" s="374">
        <v>2020</v>
      </c>
      <c r="D509" s="374">
        <v>99</v>
      </c>
      <c r="E509" s="374">
        <v>99</v>
      </c>
      <c r="F509" s="374">
        <v>99</v>
      </c>
      <c r="G509" s="374">
        <v>99</v>
      </c>
      <c r="H509" s="374">
        <v>2</v>
      </c>
      <c r="I509" s="374">
        <v>99</v>
      </c>
      <c r="J509" s="374">
        <v>262</v>
      </c>
      <c r="K509" s="374">
        <v>99</v>
      </c>
      <c r="L509" s="374">
        <v>99</v>
      </c>
      <c r="M509" s="374">
        <v>99</v>
      </c>
      <c r="N509" s="374">
        <v>99</v>
      </c>
      <c r="O509" s="374">
        <v>99</v>
      </c>
      <c r="P509" s="374">
        <v>9999</v>
      </c>
      <c r="Q509" s="374"/>
      <c r="R509" s="374"/>
      <c r="S509" s="374"/>
      <c r="T509" s="374"/>
      <c r="U509" s="374"/>
      <c r="V509" s="374"/>
      <c r="W509" s="374"/>
      <c r="X509" s="374"/>
      <c r="Y509" s="374"/>
      <c r="Z509" s="374"/>
      <c r="AA509" s="374"/>
      <c r="AB509" s="374"/>
      <c r="AC509" s="374"/>
      <c r="AD509" s="374"/>
      <c r="AE509" s="374"/>
      <c r="AF509" s="374"/>
      <c r="AG509" s="374"/>
      <c r="AH509" s="374"/>
    </row>
    <row r="510" spans="1:34" ht="15.6">
      <c r="A510" s="374">
        <v>9</v>
      </c>
      <c r="B510" s="374">
        <v>124</v>
      </c>
      <c r="C510" s="374">
        <v>2020</v>
      </c>
      <c r="D510" s="374">
        <v>99</v>
      </c>
      <c r="E510" s="374">
        <v>99</v>
      </c>
      <c r="F510" s="374">
        <v>99</v>
      </c>
      <c r="G510" s="374">
        <v>99</v>
      </c>
      <c r="H510" s="374">
        <v>2</v>
      </c>
      <c r="I510" s="374">
        <v>99</v>
      </c>
      <c r="J510" s="374">
        <v>267</v>
      </c>
      <c r="K510" s="374">
        <v>99</v>
      </c>
      <c r="L510" s="374">
        <v>99</v>
      </c>
      <c r="M510" s="374">
        <v>99</v>
      </c>
      <c r="N510" s="374">
        <v>99</v>
      </c>
      <c r="O510" s="374">
        <v>99</v>
      </c>
      <c r="P510" s="374">
        <v>9999</v>
      </c>
      <c r="Q510" s="374"/>
      <c r="R510" s="374"/>
      <c r="S510" s="374"/>
      <c r="T510" s="374"/>
      <c r="U510" s="374"/>
      <c r="V510" s="374"/>
      <c r="W510" s="374"/>
      <c r="X510" s="374"/>
      <c r="Y510" s="374"/>
      <c r="Z510" s="374"/>
      <c r="AA510" s="374"/>
      <c r="AB510" s="374"/>
      <c r="AC510" s="374"/>
      <c r="AD510" s="374"/>
      <c r="AE510" s="374"/>
      <c r="AF510" s="374"/>
      <c r="AG510" s="374"/>
      <c r="AH510" s="374"/>
    </row>
    <row r="511" spans="1:34" ht="15.6">
      <c r="A511" s="374">
        <v>9</v>
      </c>
      <c r="B511" s="374">
        <v>125</v>
      </c>
      <c r="C511" s="374">
        <v>2020</v>
      </c>
      <c r="D511" s="374">
        <v>99</v>
      </c>
      <c r="E511" s="374">
        <v>99</v>
      </c>
      <c r="F511" s="374">
        <v>99</v>
      </c>
      <c r="G511" s="374">
        <v>99</v>
      </c>
      <c r="H511" s="374">
        <v>1</v>
      </c>
      <c r="I511" s="374">
        <v>99</v>
      </c>
      <c r="J511" s="374">
        <v>309</v>
      </c>
      <c r="K511" s="374">
        <v>99</v>
      </c>
      <c r="L511" s="374">
        <v>99</v>
      </c>
      <c r="M511" s="374">
        <v>99</v>
      </c>
      <c r="N511" s="374">
        <v>99</v>
      </c>
      <c r="O511" s="374">
        <v>99</v>
      </c>
      <c r="P511" s="374">
        <v>9999</v>
      </c>
      <c r="Q511" s="374">
        <v>43</v>
      </c>
      <c r="R511" s="374">
        <v>668</v>
      </c>
      <c r="S511" s="374">
        <v>6.2305389221556888</v>
      </c>
      <c r="T511" s="374">
        <v>3.9580838323353298</v>
      </c>
      <c r="U511" s="374">
        <v>8.2339670658682618</v>
      </c>
      <c r="V511" s="374">
        <v>0</v>
      </c>
      <c r="W511" s="374">
        <v>0</v>
      </c>
      <c r="X511" s="374">
        <v>0.89820359281437123</v>
      </c>
      <c r="Y511" s="374">
        <v>0</v>
      </c>
      <c r="Z511" s="374">
        <v>2.4431690753306339</v>
      </c>
      <c r="AA511" s="374">
        <v>1.5992592811939723</v>
      </c>
      <c r="AB511" s="374">
        <v>1.7036533249622043</v>
      </c>
      <c r="AC511" s="374">
        <v>57.165914137358556</v>
      </c>
      <c r="AD511" s="374">
        <v>62.016093820386239</v>
      </c>
      <c r="AE511" s="374">
        <v>43.595913570784383</v>
      </c>
      <c r="AF511" s="374">
        <v>3.7314266562395262</v>
      </c>
      <c r="AG511" s="374">
        <v>3.9232182502484672</v>
      </c>
      <c r="AH511" s="374">
        <v>1.3473053892215563</v>
      </c>
    </row>
    <row r="512" spans="1:34" ht="15.6">
      <c r="A512" s="374">
        <v>9</v>
      </c>
      <c r="B512" s="374">
        <v>126</v>
      </c>
      <c r="C512" s="374">
        <v>2020</v>
      </c>
      <c r="D512" s="374">
        <v>99</v>
      </c>
      <c r="E512" s="374">
        <v>99</v>
      </c>
      <c r="F512" s="374">
        <v>99</v>
      </c>
      <c r="G512" s="374">
        <v>99</v>
      </c>
      <c r="H512" s="374">
        <v>2</v>
      </c>
      <c r="I512" s="374">
        <v>99</v>
      </c>
      <c r="J512" s="374">
        <v>470</v>
      </c>
      <c r="K512" s="374">
        <v>99</v>
      </c>
      <c r="L512" s="374">
        <v>99</v>
      </c>
      <c r="M512" s="374">
        <v>99</v>
      </c>
      <c r="N512" s="374">
        <v>99</v>
      </c>
      <c r="O512" s="374">
        <v>99</v>
      </c>
      <c r="P512" s="374">
        <v>9999</v>
      </c>
      <c r="Q512" s="374">
        <v>26</v>
      </c>
      <c r="R512" s="374">
        <v>892</v>
      </c>
      <c r="S512" s="374">
        <v>6.1535874439461891</v>
      </c>
      <c r="T512" s="374">
        <v>4.5896860986547088</v>
      </c>
      <c r="U512" s="374">
        <v>6.0971973094170471</v>
      </c>
      <c r="V512" s="374">
        <v>0</v>
      </c>
      <c r="W512" s="374">
        <v>0.11210762331838564</v>
      </c>
      <c r="X512" s="374">
        <v>0.33632286995515698</v>
      </c>
      <c r="Y512" s="374">
        <v>0</v>
      </c>
      <c r="Z512" s="374">
        <v>2.3968830173241842</v>
      </c>
      <c r="AA512" s="374">
        <v>1.7912212809508321</v>
      </c>
      <c r="AB512" s="374">
        <v>1.1333831217064605</v>
      </c>
      <c r="AC512" s="374">
        <v>17.350962636680649</v>
      </c>
      <c r="AD512" s="374">
        <v>14.975029137900471</v>
      </c>
      <c r="AE512" s="374">
        <v>47.833687723666444</v>
      </c>
      <c r="AF512" s="374">
        <v>4.9826834990503839</v>
      </c>
      <c r="AG512" s="374">
        <v>3.8792876553102409</v>
      </c>
      <c r="AH512" s="374">
        <v>1.6816143497757849</v>
      </c>
    </row>
    <row r="513" spans="1:34" ht="15.6">
      <c r="A513" s="374">
        <v>9</v>
      </c>
      <c r="B513" s="374">
        <v>127</v>
      </c>
      <c r="C513" s="374">
        <v>2020</v>
      </c>
      <c r="D513" s="374">
        <v>99</v>
      </c>
      <c r="E513" s="374">
        <v>99</v>
      </c>
      <c r="F513" s="374">
        <v>99</v>
      </c>
      <c r="G513" s="374">
        <v>99</v>
      </c>
      <c r="H513" s="374">
        <v>2</v>
      </c>
      <c r="I513" s="374">
        <v>99</v>
      </c>
      <c r="J513" s="374">
        <v>629</v>
      </c>
      <c r="K513" s="374">
        <v>99</v>
      </c>
      <c r="L513" s="374">
        <v>99</v>
      </c>
      <c r="M513" s="374">
        <v>99</v>
      </c>
      <c r="N513" s="374">
        <v>99</v>
      </c>
      <c r="O513" s="374">
        <v>99</v>
      </c>
      <c r="P513" s="374">
        <v>9999</v>
      </c>
      <c r="Q513" s="374">
        <v>8</v>
      </c>
      <c r="R513" s="374">
        <v>175</v>
      </c>
      <c r="S513" s="374">
        <v>5.6514285714285695</v>
      </c>
      <c r="T513" s="374">
        <v>3.7485714285714304</v>
      </c>
      <c r="U513" s="374">
        <v>10.748571428571418</v>
      </c>
      <c r="V513" s="374">
        <v>0</v>
      </c>
      <c r="W513" s="374">
        <v>0</v>
      </c>
      <c r="X513" s="374">
        <v>9.7142857142857117</v>
      </c>
      <c r="Y513" s="374">
        <v>0</v>
      </c>
      <c r="Z513" s="374">
        <v>3.2840368388895649</v>
      </c>
      <c r="AA513" s="374">
        <v>1.2733244292170076</v>
      </c>
      <c r="AB513" s="374">
        <v>1.479260708900888</v>
      </c>
      <c r="AC513" s="374">
        <v>67.282193713597891</v>
      </c>
      <c r="AD513" s="374">
        <v>24.823791087658648</v>
      </c>
      <c r="AE513" s="374">
        <v>35.999209067917199</v>
      </c>
      <c r="AF513" s="374">
        <v>0.97754440844598367</v>
      </c>
      <c r="AG513" s="374">
        <v>1.3416698989903015</v>
      </c>
      <c r="AH513" s="374">
        <v>0</v>
      </c>
    </row>
    <row r="514" spans="1:34" ht="15.6">
      <c r="A514" s="374">
        <v>9</v>
      </c>
      <c r="B514" s="374">
        <v>128</v>
      </c>
      <c r="C514" s="374">
        <v>2020</v>
      </c>
      <c r="D514" s="374">
        <v>99</v>
      </c>
      <c r="E514" s="374">
        <v>99</v>
      </c>
      <c r="F514" s="374">
        <v>99</v>
      </c>
      <c r="G514" s="374">
        <v>99</v>
      </c>
      <c r="H514" s="374">
        <v>1</v>
      </c>
      <c r="I514" s="374">
        <v>99</v>
      </c>
      <c r="J514" s="374">
        <v>643</v>
      </c>
      <c r="K514" s="374">
        <v>99</v>
      </c>
      <c r="L514" s="374">
        <v>99</v>
      </c>
      <c r="M514" s="374">
        <v>99</v>
      </c>
      <c r="N514" s="374">
        <v>99</v>
      </c>
      <c r="O514" s="374">
        <v>99</v>
      </c>
      <c r="P514" s="374">
        <v>9999</v>
      </c>
      <c r="Q514" s="374">
        <v>20</v>
      </c>
      <c r="R514" s="374">
        <v>405</v>
      </c>
      <c r="S514" s="374">
        <v>5.6543209876543203</v>
      </c>
      <c r="T514" s="374">
        <v>4.318518518518518</v>
      </c>
      <c r="U514" s="374">
        <v>9.6606666666666694</v>
      </c>
      <c r="V514" s="374">
        <v>0</v>
      </c>
      <c r="W514" s="374">
        <v>0.24691358024691359</v>
      </c>
      <c r="X514" s="374">
        <v>3.9506172839506175</v>
      </c>
      <c r="Y514" s="374">
        <v>0</v>
      </c>
      <c r="Z514" s="374">
        <v>3.1361193760347637</v>
      </c>
      <c r="AA514" s="374">
        <v>1.1435324718830138</v>
      </c>
      <c r="AB514" s="374">
        <v>1.8803145987833525</v>
      </c>
      <c r="AC514" s="374">
        <v>15.711797513806037</v>
      </c>
      <c r="AD514" s="374">
        <v>-2.1277585757209363</v>
      </c>
      <c r="AE514" s="374">
        <v>40.374362144388975</v>
      </c>
      <c r="AF514" s="374">
        <v>2.2623170595464193</v>
      </c>
      <c r="AG514" s="374">
        <v>2.7907375846318359</v>
      </c>
      <c r="AH514" s="374">
        <v>0</v>
      </c>
    </row>
    <row r="515" spans="1:34" ht="15.6">
      <c r="A515" s="374">
        <v>9</v>
      </c>
      <c r="B515" s="374">
        <v>129</v>
      </c>
      <c r="C515" s="374">
        <v>2020</v>
      </c>
      <c r="D515" s="374">
        <v>99</v>
      </c>
      <c r="E515" s="374">
        <v>99</v>
      </c>
      <c r="F515" s="374">
        <v>99</v>
      </c>
      <c r="G515" s="374">
        <v>99</v>
      </c>
      <c r="H515" s="374">
        <v>2</v>
      </c>
      <c r="I515" s="374">
        <v>99</v>
      </c>
      <c r="J515" s="374">
        <v>704</v>
      </c>
      <c r="K515" s="374">
        <v>99</v>
      </c>
      <c r="L515" s="374">
        <v>99</v>
      </c>
      <c r="M515" s="374">
        <v>99</v>
      </c>
      <c r="N515" s="374">
        <v>99</v>
      </c>
      <c r="O515" s="374">
        <v>99</v>
      </c>
      <c r="P515" s="374">
        <v>9999</v>
      </c>
      <c r="Q515" s="374">
        <v>2</v>
      </c>
      <c r="R515" s="374">
        <v>43</v>
      </c>
      <c r="S515" s="374">
        <v>3.8372093023255824</v>
      </c>
      <c r="T515" s="374">
        <v>3.7441860465116257</v>
      </c>
      <c r="U515" s="374">
        <v>11.4</v>
      </c>
      <c r="V515" s="374">
        <v>0</v>
      </c>
      <c r="W515" s="374">
        <v>0</v>
      </c>
      <c r="X515" s="374">
        <v>2.3255813953488378</v>
      </c>
      <c r="Y515" s="374">
        <v>0</v>
      </c>
      <c r="Z515" s="374">
        <v>2.5076626752861406</v>
      </c>
      <c r="AA515" s="374">
        <v>1.4616052430205271</v>
      </c>
      <c r="AB515" s="374">
        <v>1.7399949646520827</v>
      </c>
      <c r="AC515" s="374">
        <v>58.437545523721091</v>
      </c>
      <c r="AD515" s="374">
        <v>47.808693998737915</v>
      </c>
      <c r="AE515" s="374">
        <v>68.774116613440654</v>
      </c>
      <c r="AF515" s="374">
        <v>0.24019662607529879</v>
      </c>
      <c r="AG515" s="374">
        <v>0.34964730700959401</v>
      </c>
      <c r="AH515" s="374">
        <v>0</v>
      </c>
    </row>
    <row r="516" spans="1:34" ht="15.6">
      <c r="A516" s="374">
        <v>9</v>
      </c>
      <c r="B516" s="374">
        <v>130</v>
      </c>
      <c r="C516" s="374">
        <v>2020</v>
      </c>
      <c r="D516" s="374">
        <v>99</v>
      </c>
      <c r="E516" s="374">
        <v>99</v>
      </c>
      <c r="F516" s="374">
        <v>99</v>
      </c>
      <c r="G516" s="374">
        <v>99</v>
      </c>
      <c r="H516" s="374">
        <v>1</v>
      </c>
      <c r="I516" s="374">
        <v>99</v>
      </c>
      <c r="J516" s="374">
        <v>802</v>
      </c>
      <c r="K516" s="374">
        <v>99</v>
      </c>
      <c r="L516" s="374">
        <v>99</v>
      </c>
      <c r="M516" s="374">
        <v>99</v>
      </c>
      <c r="N516" s="374">
        <v>99</v>
      </c>
      <c r="O516" s="374">
        <v>99</v>
      </c>
      <c r="P516" s="374">
        <v>9999</v>
      </c>
      <c r="Q516" s="374"/>
      <c r="R516" s="374"/>
      <c r="S516" s="374"/>
      <c r="T516" s="374"/>
      <c r="U516" s="374"/>
      <c r="V516" s="374"/>
      <c r="W516" s="374"/>
      <c r="X516" s="374"/>
      <c r="Y516" s="374"/>
      <c r="Z516" s="374"/>
      <c r="AA516" s="374"/>
      <c r="AB516" s="374"/>
      <c r="AC516" s="374"/>
      <c r="AD516" s="374"/>
      <c r="AE516" s="374"/>
      <c r="AF516" s="374"/>
      <c r="AG516" s="374"/>
      <c r="AH516" s="374"/>
    </row>
    <row r="517" spans="1:34" ht="15.6">
      <c r="A517" s="374">
        <v>9</v>
      </c>
      <c r="B517" s="374">
        <v>131</v>
      </c>
      <c r="C517" s="374">
        <v>2019</v>
      </c>
      <c r="D517" s="374">
        <v>99</v>
      </c>
      <c r="E517" s="374">
        <v>99</v>
      </c>
      <c r="F517" s="374">
        <v>99</v>
      </c>
      <c r="G517" s="374">
        <v>99</v>
      </c>
      <c r="H517" s="374">
        <v>1</v>
      </c>
      <c r="I517" s="374">
        <v>99</v>
      </c>
      <c r="J517" s="374">
        <v>103</v>
      </c>
      <c r="K517" s="374">
        <v>99</v>
      </c>
      <c r="L517" s="374">
        <v>99</v>
      </c>
      <c r="M517" s="374">
        <v>99</v>
      </c>
      <c r="N517" s="374">
        <v>99</v>
      </c>
      <c r="O517" s="374">
        <v>99</v>
      </c>
      <c r="P517" s="374">
        <v>9999</v>
      </c>
      <c r="Q517" s="374">
        <v>22</v>
      </c>
      <c r="R517" s="374">
        <v>265</v>
      </c>
      <c r="S517" s="374">
        <v>6.48301886792453</v>
      </c>
      <c r="T517" s="374">
        <v>3.4943396226415095</v>
      </c>
      <c r="U517" s="374">
        <v>11.018490566037743</v>
      </c>
      <c r="V517" s="374">
        <v>0</v>
      </c>
      <c r="W517" s="374">
        <v>0</v>
      </c>
      <c r="X517" s="374">
        <v>6.415094339622641</v>
      </c>
      <c r="Y517" s="374">
        <v>0</v>
      </c>
      <c r="Z517" s="374">
        <v>3.0900322989252844</v>
      </c>
      <c r="AA517" s="374">
        <v>1.527327898349913</v>
      </c>
      <c r="AB517" s="374">
        <v>1.7891090957106479</v>
      </c>
      <c r="AC517" s="374">
        <v>41.364633335305008</v>
      </c>
      <c r="AD517" s="374">
        <v>52.188634145711347</v>
      </c>
      <c r="AE517" s="374">
        <v>42.357812634950449</v>
      </c>
      <c r="AF517" s="374">
        <v>1.447533730267111</v>
      </c>
      <c r="AG517" s="374">
        <v>2.001074449303613</v>
      </c>
      <c r="AH517" s="374">
        <v>0.75471698113207519</v>
      </c>
    </row>
    <row r="518" spans="1:34" ht="15.6">
      <c r="A518" s="374">
        <v>9</v>
      </c>
      <c r="B518" s="374">
        <v>132</v>
      </c>
      <c r="C518" s="374">
        <v>2019</v>
      </c>
      <c r="D518" s="374">
        <v>99</v>
      </c>
      <c r="E518" s="374">
        <v>99</v>
      </c>
      <c r="F518" s="374">
        <v>99</v>
      </c>
      <c r="G518" s="374">
        <v>99</v>
      </c>
      <c r="H518" s="374">
        <v>2</v>
      </c>
      <c r="I518" s="374">
        <v>99</v>
      </c>
      <c r="J518" s="374">
        <v>106</v>
      </c>
      <c r="K518" s="374">
        <v>99</v>
      </c>
      <c r="L518" s="374">
        <v>99</v>
      </c>
      <c r="M518" s="374">
        <v>99</v>
      </c>
      <c r="N518" s="374">
        <v>99</v>
      </c>
      <c r="O518" s="374">
        <v>99</v>
      </c>
      <c r="P518" s="374">
        <v>9999</v>
      </c>
      <c r="Q518" s="374">
        <v>20</v>
      </c>
      <c r="R518" s="374">
        <v>418</v>
      </c>
      <c r="S518" s="374">
        <v>7.9162679425837341</v>
      </c>
      <c r="T518" s="374">
        <v>4.2535885167464125</v>
      </c>
      <c r="U518" s="374">
        <v>10.620813397129185</v>
      </c>
      <c r="V518" s="374">
        <v>0</v>
      </c>
      <c r="W518" s="374">
        <v>0</v>
      </c>
      <c r="X518" s="374">
        <v>14.354066985645936</v>
      </c>
      <c r="Y518" s="374">
        <v>0.47846889952153121</v>
      </c>
      <c r="Z518" s="374">
        <v>4.7113598143325488</v>
      </c>
      <c r="AA518" s="374">
        <v>1.4608686689499797</v>
      </c>
      <c r="AB518" s="374">
        <v>1.5812293210062107</v>
      </c>
      <c r="AC518" s="374">
        <v>43.619957859988325</v>
      </c>
      <c r="AD518" s="374">
        <v>35.622891144622194</v>
      </c>
      <c r="AE518" s="374">
        <v>18.732582956552463</v>
      </c>
      <c r="AF518" s="374">
        <v>2.2832796198175562</v>
      </c>
      <c r="AG518" s="374">
        <v>3.042491187260997</v>
      </c>
      <c r="AH518" s="374">
        <v>0</v>
      </c>
    </row>
    <row r="519" spans="1:34" ht="15.6">
      <c r="A519" s="374">
        <v>9</v>
      </c>
      <c r="B519" s="374">
        <v>133</v>
      </c>
      <c r="C519" s="374">
        <v>2019</v>
      </c>
      <c r="D519" s="374">
        <v>99</v>
      </c>
      <c r="E519" s="374">
        <v>99</v>
      </c>
      <c r="F519" s="374">
        <v>99</v>
      </c>
      <c r="G519" s="374">
        <v>99</v>
      </c>
      <c r="H519" s="374">
        <v>1</v>
      </c>
      <c r="I519" s="374">
        <v>99</v>
      </c>
      <c r="J519" s="374">
        <v>109</v>
      </c>
      <c r="K519" s="374">
        <v>99</v>
      </c>
      <c r="L519" s="374">
        <v>99</v>
      </c>
      <c r="M519" s="374">
        <v>99</v>
      </c>
      <c r="N519" s="374">
        <v>99</v>
      </c>
      <c r="O519" s="374">
        <v>99</v>
      </c>
      <c r="P519" s="374">
        <v>9999</v>
      </c>
      <c r="Q519" s="374"/>
      <c r="R519" s="374"/>
      <c r="S519" s="374"/>
      <c r="T519" s="374"/>
      <c r="U519" s="374"/>
      <c r="V519" s="374"/>
      <c r="W519" s="374"/>
      <c r="X519" s="374"/>
      <c r="Y519" s="374"/>
      <c r="Z519" s="374"/>
      <c r="AA519" s="374"/>
      <c r="AB519" s="374"/>
      <c r="AC519" s="374"/>
      <c r="AD519" s="374"/>
      <c r="AE519" s="374"/>
      <c r="AF519" s="374"/>
      <c r="AG519" s="374"/>
      <c r="AH519" s="374"/>
    </row>
    <row r="520" spans="1:34" ht="15.6">
      <c r="A520" s="374">
        <v>9</v>
      </c>
      <c r="B520" s="374">
        <v>134</v>
      </c>
      <c r="C520" s="374">
        <v>2019</v>
      </c>
      <c r="D520" s="374">
        <v>99</v>
      </c>
      <c r="E520" s="374">
        <v>99</v>
      </c>
      <c r="F520" s="374">
        <v>99</v>
      </c>
      <c r="G520" s="374">
        <v>99</v>
      </c>
      <c r="H520" s="374">
        <v>1</v>
      </c>
      <c r="I520" s="374">
        <v>99</v>
      </c>
      <c r="J520" s="374">
        <v>110</v>
      </c>
      <c r="K520" s="374">
        <v>99</v>
      </c>
      <c r="L520" s="374">
        <v>99</v>
      </c>
      <c r="M520" s="374">
        <v>99</v>
      </c>
      <c r="N520" s="374">
        <v>99</v>
      </c>
      <c r="O520" s="374">
        <v>99</v>
      </c>
      <c r="P520" s="374">
        <v>9999</v>
      </c>
      <c r="Q520" s="374">
        <v>86</v>
      </c>
      <c r="R520" s="374">
        <v>4296</v>
      </c>
      <c r="S520" s="374">
        <v>4.8314711359404097</v>
      </c>
      <c r="T520" s="374">
        <v>5.1662011173184368</v>
      </c>
      <c r="U520" s="374">
        <v>7.0693901303538196</v>
      </c>
      <c r="V520" s="374">
        <v>2.3277467411545631E-2</v>
      </c>
      <c r="W520" s="374">
        <v>0</v>
      </c>
      <c r="X520" s="374">
        <v>1.6061452513966477</v>
      </c>
      <c r="Y520" s="374">
        <v>0.18621973929236504</v>
      </c>
      <c r="Z520" s="374">
        <v>2.7493144905769382</v>
      </c>
      <c r="AA520" s="374">
        <v>1.0925497979886001</v>
      </c>
      <c r="AB520" s="374">
        <v>1.6584059061327412</v>
      </c>
      <c r="AC520" s="374">
        <v>32.243374081325243</v>
      </c>
      <c r="AD520" s="374">
        <v>24.332098224940328</v>
      </c>
      <c r="AE520" s="374">
        <v>51.80356826663995</v>
      </c>
      <c r="AF520" s="374">
        <v>23.466433604632112</v>
      </c>
      <c r="AG520" s="374">
        <v>20.813326186785726</v>
      </c>
      <c r="AH520" s="374">
        <v>0.72160148975791438</v>
      </c>
    </row>
    <row r="521" spans="1:34" ht="15.6">
      <c r="A521" s="374">
        <v>9</v>
      </c>
      <c r="B521" s="374">
        <v>135</v>
      </c>
      <c r="C521" s="374">
        <v>2019</v>
      </c>
      <c r="D521" s="374">
        <v>99</v>
      </c>
      <c r="E521" s="374">
        <v>99</v>
      </c>
      <c r="F521" s="374">
        <v>99</v>
      </c>
      <c r="G521" s="374">
        <v>99</v>
      </c>
      <c r="H521" s="374">
        <v>1</v>
      </c>
      <c r="I521" s="374">
        <v>99</v>
      </c>
      <c r="J521" s="374">
        <v>111</v>
      </c>
      <c r="K521" s="374">
        <v>99</v>
      </c>
      <c r="L521" s="374">
        <v>99</v>
      </c>
      <c r="M521" s="374">
        <v>99</v>
      </c>
      <c r="N521" s="374">
        <v>99</v>
      </c>
      <c r="O521" s="374">
        <v>99</v>
      </c>
      <c r="P521" s="374">
        <v>9999</v>
      </c>
      <c r="Q521" s="374">
        <v>15</v>
      </c>
      <c r="R521" s="374">
        <v>184</v>
      </c>
      <c r="S521" s="374">
        <v>3.5652173913043468</v>
      </c>
      <c r="T521" s="374">
        <v>2.4076086956521738</v>
      </c>
      <c r="U521" s="374">
        <v>4.7527173913043477</v>
      </c>
      <c r="V521" s="374">
        <v>0</v>
      </c>
      <c r="W521" s="374">
        <v>0</v>
      </c>
      <c r="X521" s="374">
        <v>1.0869565217391304</v>
      </c>
      <c r="Y521" s="374">
        <v>0</v>
      </c>
      <c r="Z521" s="374">
        <v>4.0362074868190394</v>
      </c>
      <c r="AA521" s="374">
        <v>1.2537279004605411</v>
      </c>
      <c r="AB521" s="374">
        <v>1.027950017357486</v>
      </c>
      <c r="AC521" s="374">
        <v>82.689341305348975</v>
      </c>
      <c r="AD521" s="374">
        <v>75.560831411067895</v>
      </c>
      <c r="AE521" s="374">
        <v>66.885793187627414</v>
      </c>
      <c r="AF521" s="374">
        <v>1.0050800240345221</v>
      </c>
      <c r="AG521" s="374">
        <v>0.59931491007089588</v>
      </c>
      <c r="AH521" s="374">
        <v>3.2608695652173911</v>
      </c>
    </row>
    <row r="522" spans="1:34" ht="15.6">
      <c r="A522" s="374">
        <v>9</v>
      </c>
      <c r="B522" s="374">
        <v>136</v>
      </c>
      <c r="C522" s="374">
        <v>2019</v>
      </c>
      <c r="D522" s="374">
        <v>99</v>
      </c>
      <c r="E522" s="374">
        <v>99</v>
      </c>
      <c r="F522" s="374">
        <v>99</v>
      </c>
      <c r="G522" s="374">
        <v>99</v>
      </c>
      <c r="H522" s="374">
        <v>1</v>
      </c>
      <c r="I522" s="374">
        <v>99</v>
      </c>
      <c r="J522" s="374">
        <v>113</v>
      </c>
      <c r="K522" s="374">
        <v>99</v>
      </c>
      <c r="L522" s="374">
        <v>99</v>
      </c>
      <c r="M522" s="374">
        <v>99</v>
      </c>
      <c r="N522" s="374">
        <v>99</v>
      </c>
      <c r="O522" s="374">
        <v>99</v>
      </c>
      <c r="P522" s="374">
        <v>9999</v>
      </c>
      <c r="Q522" s="374"/>
      <c r="R522" s="374"/>
      <c r="S522" s="374"/>
      <c r="T522" s="374"/>
      <c r="U522" s="374"/>
      <c r="V522" s="374"/>
      <c r="W522" s="374"/>
      <c r="X522" s="374"/>
      <c r="Y522" s="374"/>
      <c r="Z522" s="374"/>
      <c r="AA522" s="374"/>
      <c r="AB522" s="374"/>
      <c r="AC522" s="374"/>
      <c r="AD522" s="374"/>
      <c r="AE522" s="374"/>
      <c r="AF522" s="374"/>
      <c r="AG522" s="374"/>
      <c r="AH522" s="374"/>
    </row>
    <row r="523" spans="1:34" ht="15.6">
      <c r="A523" s="374">
        <v>9</v>
      </c>
      <c r="B523" s="374">
        <v>137</v>
      </c>
      <c r="C523" s="374">
        <v>2019</v>
      </c>
      <c r="D523" s="374">
        <v>99</v>
      </c>
      <c r="E523" s="374">
        <v>99</v>
      </c>
      <c r="F523" s="374">
        <v>99</v>
      </c>
      <c r="G523" s="374">
        <v>99</v>
      </c>
      <c r="H523" s="374">
        <v>1</v>
      </c>
      <c r="I523" s="374">
        <v>99</v>
      </c>
      <c r="J523" s="374">
        <v>116</v>
      </c>
      <c r="K523" s="374">
        <v>99</v>
      </c>
      <c r="L523" s="374">
        <v>99</v>
      </c>
      <c r="M523" s="374">
        <v>99</v>
      </c>
      <c r="N523" s="374">
        <v>99</v>
      </c>
      <c r="O523" s="374">
        <v>99</v>
      </c>
      <c r="P523" s="374">
        <v>9999</v>
      </c>
      <c r="Q523" s="374">
        <v>37</v>
      </c>
      <c r="R523" s="374">
        <v>607</v>
      </c>
      <c r="S523" s="374">
        <v>4.7265238879736406</v>
      </c>
      <c r="T523" s="374">
        <v>4.1400329489291599</v>
      </c>
      <c r="U523" s="374">
        <v>9.1120757825370777</v>
      </c>
      <c r="V523" s="374">
        <v>0</v>
      </c>
      <c r="W523" s="374">
        <v>0</v>
      </c>
      <c r="X523" s="374">
        <v>2.9654036243822071</v>
      </c>
      <c r="Y523" s="374">
        <v>0.16474464579901149</v>
      </c>
      <c r="Z523" s="374">
        <v>3.4300989136879911</v>
      </c>
      <c r="AA523" s="374">
        <v>1.2941402375849571</v>
      </c>
      <c r="AB523" s="374">
        <v>1.6522647825332684</v>
      </c>
      <c r="AC523" s="374">
        <v>55.537568787498394</v>
      </c>
      <c r="AD523" s="374">
        <v>28.233911954962306</v>
      </c>
      <c r="AE523" s="374">
        <v>46.092444418821891</v>
      </c>
      <c r="AF523" s="374">
        <v>3.31567160102693</v>
      </c>
      <c r="AG523" s="374">
        <v>3.7905417347620696</v>
      </c>
      <c r="AH523" s="374">
        <v>0.65897858319604596</v>
      </c>
    </row>
    <row r="524" spans="1:34" ht="15.6">
      <c r="A524" s="374">
        <v>9</v>
      </c>
      <c r="B524" s="374">
        <v>138</v>
      </c>
      <c r="C524" s="374">
        <v>2019</v>
      </c>
      <c r="D524" s="374">
        <v>99</v>
      </c>
      <c r="E524" s="374">
        <v>99</v>
      </c>
      <c r="F524" s="374">
        <v>99</v>
      </c>
      <c r="G524" s="374">
        <v>99</v>
      </c>
      <c r="H524" s="374">
        <v>2</v>
      </c>
      <c r="I524" s="374">
        <v>99</v>
      </c>
      <c r="J524" s="374">
        <v>117</v>
      </c>
      <c r="K524" s="374">
        <v>99</v>
      </c>
      <c r="L524" s="374">
        <v>99</v>
      </c>
      <c r="M524" s="374">
        <v>99</v>
      </c>
      <c r="N524" s="374">
        <v>99</v>
      </c>
      <c r="O524" s="374">
        <v>99</v>
      </c>
      <c r="P524" s="374">
        <v>9999</v>
      </c>
      <c r="Q524" s="374">
        <v>11</v>
      </c>
      <c r="R524" s="374">
        <v>277</v>
      </c>
      <c r="S524" s="374">
        <v>4.371841155234657</v>
      </c>
      <c r="T524" s="374">
        <v>3.7545126353790623</v>
      </c>
      <c r="U524" s="374">
        <v>8.5389891696750908</v>
      </c>
      <c r="V524" s="374">
        <v>0</v>
      </c>
      <c r="W524" s="374">
        <v>0</v>
      </c>
      <c r="X524" s="374">
        <v>3.2490974729241877</v>
      </c>
      <c r="Y524" s="374">
        <v>0</v>
      </c>
      <c r="Z524" s="374">
        <v>2.9951699486912808</v>
      </c>
      <c r="AA524" s="374">
        <v>0.85120505153005888</v>
      </c>
      <c r="AB524" s="374">
        <v>1.5427796883573028</v>
      </c>
      <c r="AC524" s="374">
        <v>41.713237117442191</v>
      </c>
      <c r="AD524" s="374">
        <v>58.496841471489155</v>
      </c>
      <c r="AE524" s="374">
        <v>43.513341134314302</v>
      </c>
      <c r="AF524" s="374">
        <v>1.5130824274867536</v>
      </c>
      <c r="AG524" s="374">
        <v>1.6209943473878667</v>
      </c>
      <c r="AH524" s="374">
        <v>0</v>
      </c>
    </row>
    <row r="525" spans="1:34" ht="15.6">
      <c r="A525" s="374">
        <v>9</v>
      </c>
      <c r="B525" s="374">
        <v>139</v>
      </c>
      <c r="C525" s="374">
        <v>2019</v>
      </c>
      <c r="D525" s="374">
        <v>99</v>
      </c>
      <c r="E525" s="374">
        <v>99</v>
      </c>
      <c r="F525" s="374">
        <v>99</v>
      </c>
      <c r="G525" s="374">
        <v>99</v>
      </c>
      <c r="H525" s="374">
        <v>1</v>
      </c>
      <c r="I525" s="374">
        <v>99</v>
      </c>
      <c r="J525" s="374">
        <v>134</v>
      </c>
      <c r="K525" s="374">
        <v>99</v>
      </c>
      <c r="L525" s="374">
        <v>99</v>
      </c>
      <c r="M525" s="374">
        <v>99</v>
      </c>
      <c r="N525" s="374">
        <v>99</v>
      </c>
      <c r="O525" s="374">
        <v>99</v>
      </c>
      <c r="P525" s="374">
        <v>9999</v>
      </c>
      <c r="Q525" s="374">
        <v>94</v>
      </c>
      <c r="R525" s="374">
        <v>3724</v>
      </c>
      <c r="S525" s="374">
        <v>4.8082706766917278</v>
      </c>
      <c r="T525" s="374">
        <v>4.3651987110633721</v>
      </c>
      <c r="U525" s="374">
        <v>7.3871643394199697</v>
      </c>
      <c r="V525" s="374">
        <v>5.3705692803437191E-2</v>
      </c>
      <c r="W525" s="374">
        <v>0</v>
      </c>
      <c r="X525" s="374">
        <v>2.2019334049409238</v>
      </c>
      <c r="Y525" s="374">
        <v>0.26852846401718594</v>
      </c>
      <c r="Z525" s="374">
        <v>3.0852855128612258</v>
      </c>
      <c r="AA525" s="374">
        <v>1.1731311283237624</v>
      </c>
      <c r="AB525" s="374">
        <v>1.4953678704336597</v>
      </c>
      <c r="AC525" s="374">
        <v>22.175066395350822</v>
      </c>
      <c r="AD525" s="374">
        <v>15.241420893352615</v>
      </c>
      <c r="AE525" s="374">
        <v>40.499050119423949</v>
      </c>
      <c r="AF525" s="374">
        <v>20.341945703829136</v>
      </c>
      <c r="AG525" s="374">
        <v>18.853096984640722</v>
      </c>
      <c r="AH525" s="374">
        <v>0.26852846401718594</v>
      </c>
    </row>
    <row r="526" spans="1:34" ht="15.6">
      <c r="A526" s="374">
        <v>9</v>
      </c>
      <c r="B526" s="374">
        <v>140</v>
      </c>
      <c r="C526" s="374">
        <v>2019</v>
      </c>
      <c r="D526" s="374">
        <v>99</v>
      </c>
      <c r="E526" s="374">
        <v>99</v>
      </c>
      <c r="F526" s="374">
        <v>99</v>
      </c>
      <c r="G526" s="374">
        <v>99</v>
      </c>
      <c r="H526" s="374">
        <v>2</v>
      </c>
      <c r="I526" s="374">
        <v>99</v>
      </c>
      <c r="J526" s="374">
        <v>141</v>
      </c>
      <c r="K526" s="374">
        <v>99</v>
      </c>
      <c r="L526" s="374">
        <v>99</v>
      </c>
      <c r="M526" s="374">
        <v>99</v>
      </c>
      <c r="N526" s="374">
        <v>99</v>
      </c>
      <c r="O526" s="374">
        <v>99</v>
      </c>
      <c r="P526" s="374">
        <v>9999</v>
      </c>
      <c r="Q526" s="374">
        <v>58</v>
      </c>
      <c r="R526" s="374">
        <v>924</v>
      </c>
      <c r="S526" s="374">
        <v>5.1309523809523805</v>
      </c>
      <c r="T526" s="374">
        <v>3.876623376623376</v>
      </c>
      <c r="U526" s="374">
        <v>8.4321428571428658</v>
      </c>
      <c r="V526" s="374">
        <v>0</v>
      </c>
      <c r="W526" s="374">
        <v>0</v>
      </c>
      <c r="X526" s="374">
        <v>2.2727272727272729</v>
      </c>
      <c r="Y526" s="374">
        <v>0</v>
      </c>
      <c r="Z526" s="374">
        <v>3.265750272968313</v>
      </c>
      <c r="AA526" s="374">
        <v>1.5849518141393697</v>
      </c>
      <c r="AB526" s="374">
        <v>1.7388902345361601</v>
      </c>
      <c r="AC526" s="374">
        <v>43.490516527487991</v>
      </c>
      <c r="AD526" s="374">
        <v>42.206641022121566</v>
      </c>
      <c r="AE526" s="374">
        <v>57.878362363960342</v>
      </c>
      <c r="AF526" s="374">
        <v>5.0472496859124947</v>
      </c>
      <c r="AG526" s="374">
        <v>5.3395566138769297</v>
      </c>
      <c r="AH526" s="374">
        <v>1.4069264069264065</v>
      </c>
    </row>
    <row r="527" spans="1:34" ht="15.6">
      <c r="A527" s="374">
        <v>9</v>
      </c>
      <c r="B527" s="374">
        <v>141</v>
      </c>
      <c r="C527" s="374">
        <v>2019</v>
      </c>
      <c r="D527" s="374">
        <v>99</v>
      </c>
      <c r="E527" s="374">
        <v>99</v>
      </c>
      <c r="F527" s="374">
        <v>99</v>
      </c>
      <c r="G527" s="374">
        <v>99</v>
      </c>
      <c r="H527" s="374">
        <v>2</v>
      </c>
      <c r="I527" s="374">
        <v>99</v>
      </c>
      <c r="J527" s="374">
        <v>143</v>
      </c>
      <c r="K527" s="374">
        <v>99</v>
      </c>
      <c r="L527" s="374">
        <v>99</v>
      </c>
      <c r="M527" s="374">
        <v>99</v>
      </c>
      <c r="N527" s="374">
        <v>99</v>
      </c>
      <c r="O527" s="374">
        <v>99</v>
      </c>
      <c r="P527" s="374">
        <v>9999</v>
      </c>
      <c r="Q527" s="374">
        <v>16</v>
      </c>
      <c r="R527" s="374">
        <v>329</v>
      </c>
      <c r="S527" s="374">
        <v>4.382978723404257</v>
      </c>
      <c r="T527" s="374">
        <v>3.3313069908814579</v>
      </c>
      <c r="U527" s="374">
        <v>8.3018237082066797</v>
      </c>
      <c r="V527" s="374">
        <v>0</v>
      </c>
      <c r="W527" s="374">
        <v>0</v>
      </c>
      <c r="X527" s="374">
        <v>4.255319148936171</v>
      </c>
      <c r="Y527" s="374">
        <v>0</v>
      </c>
      <c r="Z527" s="374">
        <v>3.4321734080998634</v>
      </c>
      <c r="AA527" s="374">
        <v>1.582334738439158</v>
      </c>
      <c r="AB527" s="374">
        <v>1.5087259243729929</v>
      </c>
      <c r="AC527" s="374">
        <v>64.254709782484198</v>
      </c>
      <c r="AD527" s="374">
        <v>57.870592548841238</v>
      </c>
      <c r="AE527" s="374">
        <v>60.763973262009074</v>
      </c>
      <c r="AF527" s="374">
        <v>1.7971267821052057</v>
      </c>
      <c r="AG527" s="374">
        <v>1.8718225430264568</v>
      </c>
      <c r="AH527" s="374">
        <v>0</v>
      </c>
    </row>
    <row r="528" spans="1:34" ht="15.6">
      <c r="A528" s="374">
        <v>9</v>
      </c>
      <c r="B528" s="374">
        <v>142</v>
      </c>
      <c r="C528" s="374">
        <v>2019</v>
      </c>
      <c r="D528" s="374">
        <v>99</v>
      </c>
      <c r="E528" s="374">
        <v>99</v>
      </c>
      <c r="F528" s="374">
        <v>99</v>
      </c>
      <c r="G528" s="374">
        <v>99</v>
      </c>
      <c r="H528" s="374">
        <v>2</v>
      </c>
      <c r="I528" s="374">
        <v>99</v>
      </c>
      <c r="J528" s="374">
        <v>147</v>
      </c>
      <c r="K528" s="374">
        <v>99</v>
      </c>
      <c r="L528" s="374">
        <v>99</v>
      </c>
      <c r="M528" s="374">
        <v>99</v>
      </c>
      <c r="N528" s="374">
        <v>99</v>
      </c>
      <c r="O528" s="374">
        <v>99</v>
      </c>
      <c r="P528" s="374">
        <v>9999</v>
      </c>
      <c r="Q528" s="374">
        <v>10</v>
      </c>
      <c r="R528" s="374">
        <v>97</v>
      </c>
      <c r="S528" s="374">
        <v>6.0309278350515481</v>
      </c>
      <c r="T528" s="374">
        <v>3.3608247422680426</v>
      </c>
      <c r="U528" s="374">
        <v>8.7649484536082483</v>
      </c>
      <c r="V528" s="374">
        <v>0</v>
      </c>
      <c r="W528" s="374">
        <v>0</v>
      </c>
      <c r="X528" s="374">
        <v>6.1855670103092786</v>
      </c>
      <c r="Y528" s="374">
        <v>1.0309278350515465</v>
      </c>
      <c r="Z528" s="374">
        <v>3.4868542889536629</v>
      </c>
      <c r="AA528" s="374">
        <v>1.7960644734336138</v>
      </c>
      <c r="AB528" s="374">
        <v>1.7242094678061466</v>
      </c>
      <c r="AC528" s="374">
        <v>77.238764570916842</v>
      </c>
      <c r="AD528" s="374">
        <v>69.624028102784919</v>
      </c>
      <c r="AE528" s="374">
        <v>63.556813491798003</v>
      </c>
      <c r="AF528" s="374">
        <v>0.52985196919211242</v>
      </c>
      <c r="AG528" s="374">
        <v>0.58266156265554669</v>
      </c>
      <c r="AH528" s="374">
        <v>0</v>
      </c>
    </row>
    <row r="529" spans="1:34" ht="15.6">
      <c r="A529" s="374">
        <v>9</v>
      </c>
      <c r="B529" s="374">
        <v>143</v>
      </c>
      <c r="C529" s="374">
        <v>2019</v>
      </c>
      <c r="D529" s="374">
        <v>99</v>
      </c>
      <c r="E529" s="374">
        <v>99</v>
      </c>
      <c r="F529" s="374">
        <v>99</v>
      </c>
      <c r="G529" s="374">
        <v>99</v>
      </c>
      <c r="H529" s="374">
        <v>1</v>
      </c>
      <c r="I529" s="374">
        <v>99</v>
      </c>
      <c r="J529" s="374">
        <v>155</v>
      </c>
      <c r="K529" s="374">
        <v>99</v>
      </c>
      <c r="L529" s="374">
        <v>99</v>
      </c>
      <c r="M529" s="374">
        <v>99</v>
      </c>
      <c r="N529" s="374">
        <v>99</v>
      </c>
      <c r="O529" s="374">
        <v>99</v>
      </c>
      <c r="P529" s="374">
        <v>9999</v>
      </c>
      <c r="Q529" s="374">
        <v>49</v>
      </c>
      <c r="R529" s="374">
        <v>1415</v>
      </c>
      <c r="S529" s="374">
        <v>5.3137809187279164</v>
      </c>
      <c r="T529" s="374">
        <v>4.2261484098939937</v>
      </c>
      <c r="U529" s="374">
        <v>10.007399293286218</v>
      </c>
      <c r="V529" s="374">
        <v>0</v>
      </c>
      <c r="W529" s="374">
        <v>7.0671378091872794E-2</v>
      </c>
      <c r="X529" s="374">
        <v>3.0388692579505303</v>
      </c>
      <c r="Y529" s="374">
        <v>0.14134275618374559</v>
      </c>
      <c r="Z529" s="374">
        <v>2.84722549586618</v>
      </c>
      <c r="AA529" s="374">
        <v>1.3478634505512848</v>
      </c>
      <c r="AB529" s="374">
        <v>1.5967352975629179</v>
      </c>
      <c r="AC529" s="374">
        <v>50.495043176206323</v>
      </c>
      <c r="AD529" s="374">
        <v>44.671499895746329</v>
      </c>
      <c r="AE529" s="374">
        <v>51.081061020575007</v>
      </c>
      <c r="AF529" s="374">
        <v>7.7292838804828765</v>
      </c>
      <c r="AG529" s="374">
        <v>9.7044949166513614</v>
      </c>
      <c r="AH529" s="374">
        <v>0</v>
      </c>
    </row>
    <row r="530" spans="1:34" ht="15.6">
      <c r="A530" s="374">
        <v>9</v>
      </c>
      <c r="B530" s="374">
        <v>144</v>
      </c>
      <c r="C530" s="374">
        <v>2019</v>
      </c>
      <c r="D530" s="374">
        <v>99</v>
      </c>
      <c r="E530" s="374">
        <v>99</v>
      </c>
      <c r="F530" s="374">
        <v>99</v>
      </c>
      <c r="G530" s="374">
        <v>99</v>
      </c>
      <c r="H530" s="374">
        <v>2</v>
      </c>
      <c r="I530" s="374">
        <v>99</v>
      </c>
      <c r="J530" s="374">
        <v>160</v>
      </c>
      <c r="K530" s="374">
        <v>99</v>
      </c>
      <c r="L530" s="374">
        <v>99</v>
      </c>
      <c r="M530" s="374">
        <v>99</v>
      </c>
      <c r="N530" s="374">
        <v>99</v>
      </c>
      <c r="O530" s="374">
        <v>99</v>
      </c>
      <c r="P530" s="374">
        <v>9999</v>
      </c>
      <c r="Q530" s="374">
        <v>13</v>
      </c>
      <c r="R530" s="374">
        <v>168</v>
      </c>
      <c r="S530" s="374">
        <v>5.6964285714285694</v>
      </c>
      <c r="T530" s="374">
        <v>4.3333333333333321</v>
      </c>
      <c r="U530" s="374">
        <v>10.550595238095237</v>
      </c>
      <c r="V530" s="374">
        <v>0</v>
      </c>
      <c r="W530" s="374">
        <v>0</v>
      </c>
      <c r="X530" s="374">
        <v>2.3809523809523818</v>
      </c>
      <c r="Y530" s="374">
        <v>0</v>
      </c>
      <c r="Z530" s="374">
        <v>3.0704815238898155</v>
      </c>
      <c r="AA530" s="374">
        <v>1.6100832889260464</v>
      </c>
      <c r="AB530" s="374">
        <v>1.9107050140703703</v>
      </c>
      <c r="AC530" s="374">
        <v>62.727392739131439</v>
      </c>
      <c r="AD530" s="374">
        <v>57.189057525141294</v>
      </c>
      <c r="AE530" s="374">
        <v>60.367518868717262</v>
      </c>
      <c r="AF530" s="374">
        <v>0.91768176107499877</v>
      </c>
      <c r="AG530" s="374">
        <v>1.214734909206018</v>
      </c>
      <c r="AH530" s="374">
        <v>25.595238095238095</v>
      </c>
    </row>
    <row r="531" spans="1:34" ht="15.6">
      <c r="A531" s="374">
        <v>9</v>
      </c>
      <c r="B531" s="374">
        <v>145</v>
      </c>
      <c r="C531" s="374">
        <v>2019</v>
      </c>
      <c r="D531" s="374">
        <v>99</v>
      </c>
      <c r="E531" s="374">
        <v>99</v>
      </c>
      <c r="F531" s="374">
        <v>99</v>
      </c>
      <c r="G531" s="374">
        <v>99</v>
      </c>
      <c r="H531" s="374">
        <v>1</v>
      </c>
      <c r="I531" s="374">
        <v>99</v>
      </c>
      <c r="J531" s="374">
        <v>171</v>
      </c>
      <c r="K531" s="374">
        <v>99</v>
      </c>
      <c r="L531" s="374">
        <v>99</v>
      </c>
      <c r="M531" s="374">
        <v>99</v>
      </c>
      <c r="N531" s="374">
        <v>99</v>
      </c>
      <c r="O531" s="374">
        <v>99</v>
      </c>
      <c r="P531" s="374">
        <v>9999</v>
      </c>
      <c r="Q531" s="374">
        <v>1</v>
      </c>
      <c r="R531" s="374">
        <v>1</v>
      </c>
      <c r="S531" s="374">
        <v>5</v>
      </c>
      <c r="T531" s="374">
        <v>2</v>
      </c>
      <c r="U531" s="374">
        <v>7.3</v>
      </c>
      <c r="V531" s="374">
        <v>0</v>
      </c>
      <c r="W531" s="374">
        <v>0</v>
      </c>
      <c r="X531" s="374">
        <v>0</v>
      </c>
      <c r="Y531" s="374">
        <v>0</v>
      </c>
      <c r="Z531" s="374">
        <v>0</v>
      </c>
      <c r="AA531" s="374">
        <v>0</v>
      </c>
      <c r="AB531" s="374">
        <v>0</v>
      </c>
      <c r="AC531" s="374"/>
      <c r="AD531" s="374"/>
      <c r="AE531" s="374"/>
      <c r="AF531" s="374">
        <v>5.4623914349702313E-3</v>
      </c>
      <c r="AG531" s="374">
        <v>5.0028574539937561E-3</v>
      </c>
      <c r="AH531" s="374">
        <v>0</v>
      </c>
    </row>
    <row r="532" spans="1:34" ht="15.6">
      <c r="A532" s="374">
        <v>9</v>
      </c>
      <c r="B532" s="374">
        <v>146</v>
      </c>
      <c r="C532" s="374">
        <v>2019</v>
      </c>
      <c r="D532" s="374">
        <v>99</v>
      </c>
      <c r="E532" s="374">
        <v>99</v>
      </c>
      <c r="F532" s="374">
        <v>99</v>
      </c>
      <c r="G532" s="374">
        <v>99</v>
      </c>
      <c r="H532" s="374">
        <v>2</v>
      </c>
      <c r="I532" s="374">
        <v>99</v>
      </c>
      <c r="J532" s="374">
        <v>175</v>
      </c>
      <c r="K532" s="374">
        <v>99</v>
      </c>
      <c r="L532" s="374">
        <v>99</v>
      </c>
      <c r="M532" s="374">
        <v>99</v>
      </c>
      <c r="N532" s="374">
        <v>99</v>
      </c>
      <c r="O532" s="374">
        <v>99</v>
      </c>
      <c r="P532" s="374">
        <v>9999</v>
      </c>
      <c r="Q532" s="374">
        <v>26</v>
      </c>
      <c r="R532" s="374">
        <v>2036</v>
      </c>
      <c r="S532" s="374">
        <v>4.6935166994106092</v>
      </c>
      <c r="T532" s="374">
        <v>4.1159135559921411</v>
      </c>
      <c r="U532" s="374">
        <v>6.7916994106090396</v>
      </c>
      <c r="V532" s="374">
        <v>0</v>
      </c>
      <c r="W532" s="374">
        <v>0</v>
      </c>
      <c r="X532" s="374">
        <v>3.5363457760314345</v>
      </c>
      <c r="Y532" s="374">
        <v>4.9115913555992118E-2</v>
      </c>
      <c r="Z532" s="374">
        <v>3.570225163913455</v>
      </c>
      <c r="AA532" s="374">
        <v>1.3224587188569092</v>
      </c>
      <c r="AB532" s="374">
        <v>1.5552440602136981</v>
      </c>
      <c r="AC532" s="374">
        <v>20.789932923453811</v>
      </c>
      <c r="AD532" s="374">
        <v>21.102622209000735</v>
      </c>
      <c r="AE532" s="374">
        <v>45.929886247371911</v>
      </c>
      <c r="AF532" s="374">
        <v>11.121428961599392</v>
      </c>
      <c r="AG532" s="374">
        <v>9.47657706686031</v>
      </c>
      <c r="AH532" s="374">
        <v>0</v>
      </c>
    </row>
    <row r="533" spans="1:34" ht="15.6">
      <c r="A533" s="374">
        <v>9</v>
      </c>
      <c r="B533" s="374">
        <v>147</v>
      </c>
      <c r="C533" s="374">
        <v>2019</v>
      </c>
      <c r="D533" s="374">
        <v>99</v>
      </c>
      <c r="E533" s="374">
        <v>99</v>
      </c>
      <c r="F533" s="374">
        <v>99</v>
      </c>
      <c r="G533" s="374">
        <v>99</v>
      </c>
      <c r="H533" s="374">
        <v>2</v>
      </c>
      <c r="I533" s="374">
        <v>99</v>
      </c>
      <c r="J533" s="374">
        <v>177</v>
      </c>
      <c r="K533" s="374">
        <v>99</v>
      </c>
      <c r="L533" s="374">
        <v>99</v>
      </c>
      <c r="M533" s="374">
        <v>99</v>
      </c>
      <c r="N533" s="374">
        <v>99</v>
      </c>
      <c r="O533" s="374">
        <v>99</v>
      </c>
      <c r="P533" s="374">
        <v>9999</v>
      </c>
      <c r="Q533" s="374">
        <v>25</v>
      </c>
      <c r="R533" s="374">
        <v>788</v>
      </c>
      <c r="S533" s="374">
        <v>5.5558375634517763</v>
      </c>
      <c r="T533" s="374">
        <v>3.9987309644670046</v>
      </c>
      <c r="U533" s="374">
        <v>10.217893401015235</v>
      </c>
      <c r="V533" s="374">
        <v>0</v>
      </c>
      <c r="W533" s="374">
        <v>0</v>
      </c>
      <c r="X533" s="374">
        <v>2.1573604060913714</v>
      </c>
      <c r="Y533" s="374">
        <v>0</v>
      </c>
      <c r="Z533" s="374">
        <v>3.2162100735753323</v>
      </c>
      <c r="AA533" s="374">
        <v>1.1502279332756045</v>
      </c>
      <c r="AB533" s="374">
        <v>1.7140057317383941</v>
      </c>
      <c r="AC533" s="374">
        <v>33.695593698126999</v>
      </c>
      <c r="AD533" s="374">
        <v>33.364203298473626</v>
      </c>
      <c r="AE533" s="374">
        <v>39.622790359539103</v>
      </c>
      <c r="AF533" s="374">
        <v>4.3043644507565428</v>
      </c>
      <c r="AG533" s="374">
        <v>5.5180147071673353</v>
      </c>
      <c r="AH533" s="374">
        <v>0</v>
      </c>
    </row>
    <row r="534" spans="1:34" ht="15.6">
      <c r="A534" s="374">
        <v>9</v>
      </c>
      <c r="B534" s="374">
        <v>148</v>
      </c>
      <c r="C534" s="374">
        <v>2019</v>
      </c>
      <c r="D534" s="374">
        <v>99</v>
      </c>
      <c r="E534" s="374">
        <v>99</v>
      </c>
      <c r="F534" s="374">
        <v>99</v>
      </c>
      <c r="G534" s="374">
        <v>99</v>
      </c>
      <c r="H534" s="374">
        <v>2</v>
      </c>
      <c r="I534" s="374">
        <v>99</v>
      </c>
      <c r="J534" s="374">
        <v>178</v>
      </c>
      <c r="K534" s="374">
        <v>99</v>
      </c>
      <c r="L534" s="374">
        <v>99</v>
      </c>
      <c r="M534" s="374">
        <v>99</v>
      </c>
      <c r="N534" s="374">
        <v>99</v>
      </c>
      <c r="O534" s="374">
        <v>99</v>
      </c>
      <c r="P534" s="374">
        <v>9999</v>
      </c>
      <c r="Q534" s="374">
        <v>11</v>
      </c>
      <c r="R534" s="374">
        <v>285</v>
      </c>
      <c r="S534" s="374">
        <v>5.0736842105263156</v>
      </c>
      <c r="T534" s="374">
        <v>4.7578947368421058</v>
      </c>
      <c r="U534" s="374">
        <v>10.865614035087725</v>
      </c>
      <c r="V534" s="374">
        <v>0</v>
      </c>
      <c r="W534" s="374">
        <v>0</v>
      </c>
      <c r="X534" s="374">
        <v>5.2631578947368443</v>
      </c>
      <c r="Y534" s="374">
        <v>0</v>
      </c>
      <c r="Z534" s="374">
        <v>2.9691294828819199</v>
      </c>
      <c r="AA534" s="374">
        <v>1.347450655385221</v>
      </c>
      <c r="AB534" s="374">
        <v>1.2201448531235473</v>
      </c>
      <c r="AC534" s="374">
        <v>50.185443144827502</v>
      </c>
      <c r="AD534" s="374">
        <v>29.407325303197545</v>
      </c>
      <c r="AE534" s="374">
        <v>39.50028676473984</v>
      </c>
      <c r="AF534" s="374">
        <v>1.5567815589665157</v>
      </c>
      <c r="AG534" s="374">
        <v>2.1222395449017086</v>
      </c>
      <c r="AH534" s="374">
        <v>8.070175438596495</v>
      </c>
    </row>
    <row r="535" spans="1:34" ht="15.6">
      <c r="A535" s="374">
        <v>9</v>
      </c>
      <c r="B535" s="374">
        <v>149</v>
      </c>
      <c r="C535" s="374">
        <v>2019</v>
      </c>
      <c r="D535" s="374">
        <v>99</v>
      </c>
      <c r="E535" s="374">
        <v>99</v>
      </c>
      <c r="F535" s="374">
        <v>99</v>
      </c>
      <c r="G535" s="374">
        <v>99</v>
      </c>
      <c r="H535" s="374">
        <v>2</v>
      </c>
      <c r="I535" s="374">
        <v>99</v>
      </c>
      <c r="J535" s="374">
        <v>181</v>
      </c>
      <c r="K535" s="374">
        <v>99</v>
      </c>
      <c r="L535" s="374">
        <v>99</v>
      </c>
      <c r="M535" s="374">
        <v>99</v>
      </c>
      <c r="N535" s="374">
        <v>99</v>
      </c>
      <c r="O535" s="374">
        <v>99</v>
      </c>
      <c r="P535" s="374">
        <v>9999</v>
      </c>
      <c r="Q535" s="374">
        <v>13</v>
      </c>
      <c r="R535" s="374">
        <v>358</v>
      </c>
      <c r="S535" s="374">
        <v>4.9972067039106145</v>
      </c>
      <c r="T535" s="374">
        <v>3.7094972067039111</v>
      </c>
      <c r="U535" s="374">
        <v>7.4178770949720718</v>
      </c>
      <c r="V535" s="374">
        <v>0</v>
      </c>
      <c r="W535" s="374">
        <v>0</v>
      </c>
      <c r="X535" s="374">
        <v>0</v>
      </c>
      <c r="Y535" s="374">
        <v>0</v>
      </c>
      <c r="Z535" s="374">
        <v>2.4105364540009471</v>
      </c>
      <c r="AA535" s="374">
        <v>1.14944388631037</v>
      </c>
      <c r="AB535" s="374">
        <v>1.5515244886301387</v>
      </c>
      <c r="AC535" s="374">
        <v>51.88004737298516</v>
      </c>
      <c r="AD535" s="374">
        <v>14.799904550490028</v>
      </c>
      <c r="AE535" s="374">
        <v>50.545478316767891</v>
      </c>
      <c r="AF535" s="374">
        <v>1.9555361337193431</v>
      </c>
      <c r="AG535" s="374">
        <v>1.8199435965514836</v>
      </c>
      <c r="AH535" s="374">
        <v>0</v>
      </c>
    </row>
    <row r="536" spans="1:34" ht="15.6">
      <c r="A536" s="374">
        <v>9</v>
      </c>
      <c r="B536" s="374">
        <v>150</v>
      </c>
      <c r="C536" s="374">
        <v>2019</v>
      </c>
      <c r="D536" s="374">
        <v>99</v>
      </c>
      <c r="E536" s="374">
        <v>99</v>
      </c>
      <c r="F536" s="374">
        <v>99</v>
      </c>
      <c r="G536" s="374">
        <v>99</v>
      </c>
      <c r="H536" s="374">
        <v>2</v>
      </c>
      <c r="I536" s="374">
        <v>99</v>
      </c>
      <c r="J536" s="374">
        <v>262</v>
      </c>
      <c r="K536" s="374">
        <v>99</v>
      </c>
      <c r="L536" s="374">
        <v>99</v>
      </c>
      <c r="M536" s="374">
        <v>99</v>
      </c>
      <c r="N536" s="374">
        <v>99</v>
      </c>
      <c r="O536" s="374">
        <v>99</v>
      </c>
      <c r="P536" s="374">
        <v>9999</v>
      </c>
      <c r="Q536" s="374">
        <v>3</v>
      </c>
      <c r="R536" s="374">
        <v>30</v>
      </c>
      <c r="S536" s="374">
        <v>2</v>
      </c>
      <c r="T536" s="374">
        <v>2.1</v>
      </c>
      <c r="U536" s="374">
        <v>7.4433333333333342</v>
      </c>
      <c r="V536" s="374">
        <v>0</v>
      </c>
      <c r="W536" s="374">
        <v>0</v>
      </c>
      <c r="X536" s="374">
        <v>0</v>
      </c>
      <c r="Y536" s="374">
        <v>0</v>
      </c>
      <c r="Z536" s="374">
        <v>2.487928634203338</v>
      </c>
      <c r="AA536" s="374">
        <v>1.4142135623730951</v>
      </c>
      <c r="AB536" s="374">
        <v>0.53851648071345037</v>
      </c>
      <c r="AC536" s="374">
        <v>89.433004932078717</v>
      </c>
      <c r="AD536" s="374">
        <v>32.517519950905154</v>
      </c>
      <c r="AE536" s="374">
        <v>39.3919298579168</v>
      </c>
      <c r="AF536" s="374">
        <v>0.16387174304910693</v>
      </c>
      <c r="AG536" s="374">
        <v>0.15303261225709663</v>
      </c>
      <c r="AH536" s="374">
        <v>0</v>
      </c>
    </row>
    <row r="537" spans="1:34" ht="15.6">
      <c r="A537" s="374">
        <v>9</v>
      </c>
      <c r="B537" s="374">
        <v>151</v>
      </c>
      <c r="C537" s="374">
        <v>2019</v>
      </c>
      <c r="D537" s="374">
        <v>99</v>
      </c>
      <c r="E537" s="374">
        <v>99</v>
      </c>
      <c r="F537" s="374">
        <v>99</v>
      </c>
      <c r="G537" s="374">
        <v>99</v>
      </c>
      <c r="H537" s="374">
        <v>2</v>
      </c>
      <c r="I537" s="374">
        <v>99</v>
      </c>
      <c r="J537" s="374">
        <v>267</v>
      </c>
      <c r="K537" s="374">
        <v>99</v>
      </c>
      <c r="L537" s="374">
        <v>99</v>
      </c>
      <c r="M537" s="374">
        <v>99</v>
      </c>
      <c r="N537" s="374">
        <v>99</v>
      </c>
      <c r="O537" s="374">
        <v>99</v>
      </c>
      <c r="P537" s="374">
        <v>9999</v>
      </c>
      <c r="Q537" s="374"/>
      <c r="R537" s="374"/>
      <c r="S537" s="374"/>
      <c r="T537" s="374"/>
      <c r="U537" s="374"/>
      <c r="V537" s="374"/>
      <c r="W537" s="374"/>
      <c r="X537" s="374"/>
      <c r="Y537" s="374"/>
      <c r="Z537" s="374"/>
      <c r="AA537" s="374"/>
      <c r="AB537" s="374"/>
      <c r="AC537" s="374"/>
      <c r="AD537" s="374"/>
      <c r="AE537" s="374"/>
      <c r="AF537" s="374"/>
      <c r="AG537" s="374"/>
      <c r="AH537" s="374"/>
    </row>
    <row r="538" spans="1:34" ht="15.6">
      <c r="A538" s="374">
        <v>9</v>
      </c>
      <c r="B538" s="374">
        <v>152</v>
      </c>
      <c r="C538" s="374">
        <v>2019</v>
      </c>
      <c r="D538" s="374">
        <v>99</v>
      </c>
      <c r="E538" s="374">
        <v>99</v>
      </c>
      <c r="F538" s="374">
        <v>99</v>
      </c>
      <c r="G538" s="374">
        <v>99</v>
      </c>
      <c r="H538" s="374">
        <v>1</v>
      </c>
      <c r="I538" s="374">
        <v>99</v>
      </c>
      <c r="J538" s="374">
        <v>309</v>
      </c>
      <c r="K538" s="374">
        <v>99</v>
      </c>
      <c r="L538" s="374">
        <v>99</v>
      </c>
      <c r="M538" s="374">
        <v>99</v>
      </c>
      <c r="N538" s="374">
        <v>99</v>
      </c>
      <c r="O538" s="374">
        <v>99</v>
      </c>
      <c r="P538" s="374">
        <v>9999</v>
      </c>
      <c r="Q538" s="374">
        <v>35</v>
      </c>
      <c r="R538" s="374">
        <v>612</v>
      </c>
      <c r="S538" s="374">
        <v>6.200980392156862</v>
      </c>
      <c r="T538" s="374">
        <v>3.818627450980391</v>
      </c>
      <c r="U538" s="374">
        <v>8.1464215686274528</v>
      </c>
      <c r="V538" s="374">
        <v>0</v>
      </c>
      <c r="W538" s="374">
        <v>0</v>
      </c>
      <c r="X538" s="374">
        <v>1.9607843137254899</v>
      </c>
      <c r="Y538" s="374">
        <v>0</v>
      </c>
      <c r="Z538" s="374">
        <v>3.0152174677517718</v>
      </c>
      <c r="AA538" s="374">
        <v>1.6069088031298844</v>
      </c>
      <c r="AB538" s="374">
        <v>1.6543010129959377</v>
      </c>
      <c r="AC538" s="374">
        <v>33.367513611048274</v>
      </c>
      <c r="AD538" s="374">
        <v>44.079383270492194</v>
      </c>
      <c r="AE538" s="374">
        <v>40.464342532733554</v>
      </c>
      <c r="AF538" s="374">
        <v>3.3429835582017806</v>
      </c>
      <c r="AG538" s="374">
        <v>3.4167528974254551</v>
      </c>
      <c r="AH538" s="374">
        <v>0.49019607843137247</v>
      </c>
    </row>
    <row r="539" spans="1:34" ht="15.6">
      <c r="A539" s="374">
        <v>9</v>
      </c>
      <c r="B539" s="374">
        <v>153</v>
      </c>
      <c r="C539" s="374">
        <v>2019</v>
      </c>
      <c r="D539" s="374">
        <v>99</v>
      </c>
      <c r="E539" s="374">
        <v>99</v>
      </c>
      <c r="F539" s="374">
        <v>99</v>
      </c>
      <c r="G539" s="374">
        <v>99</v>
      </c>
      <c r="H539" s="374">
        <v>2</v>
      </c>
      <c r="I539" s="374">
        <v>99</v>
      </c>
      <c r="J539" s="374">
        <v>470</v>
      </c>
      <c r="K539" s="374">
        <v>99</v>
      </c>
      <c r="L539" s="374">
        <v>99</v>
      </c>
      <c r="M539" s="374">
        <v>99</v>
      </c>
      <c r="N539" s="374">
        <v>99</v>
      </c>
      <c r="O539" s="374">
        <v>99</v>
      </c>
      <c r="P539" s="374">
        <v>9999</v>
      </c>
      <c r="Q539" s="374">
        <v>19</v>
      </c>
      <c r="R539" s="374">
        <v>855</v>
      </c>
      <c r="S539" s="374">
        <v>5.8105263157894758</v>
      </c>
      <c r="T539" s="374">
        <v>4.1578947368421044</v>
      </c>
      <c r="U539" s="374">
        <v>6.051111111111112</v>
      </c>
      <c r="V539" s="374">
        <v>0</v>
      </c>
      <c r="W539" s="374">
        <v>0.11695906432748537</v>
      </c>
      <c r="X539" s="374">
        <v>0.81871345029239762</v>
      </c>
      <c r="Y539" s="374">
        <v>0.11695906432748537</v>
      </c>
      <c r="Z539" s="374">
        <v>2.6275010796052674</v>
      </c>
      <c r="AA539" s="374">
        <v>1.609658444449322</v>
      </c>
      <c r="AB539" s="374">
        <v>1.4239736061545989</v>
      </c>
      <c r="AC539" s="374">
        <v>30.742348555390592</v>
      </c>
      <c r="AD539" s="374">
        <v>26.442838193044594</v>
      </c>
      <c r="AE539" s="374">
        <v>60.394229510532995</v>
      </c>
      <c r="AF539" s="374">
        <v>4.6703446768995445</v>
      </c>
      <c r="AG539" s="374">
        <v>3.5456552890037658</v>
      </c>
      <c r="AH539" s="374">
        <v>0.58479532163742698</v>
      </c>
    </row>
    <row r="540" spans="1:34" ht="15.6">
      <c r="A540" s="374">
        <v>9</v>
      </c>
      <c r="B540" s="374">
        <v>154</v>
      </c>
      <c r="C540" s="374">
        <v>2019</v>
      </c>
      <c r="D540" s="374">
        <v>99</v>
      </c>
      <c r="E540" s="374">
        <v>99</v>
      </c>
      <c r="F540" s="374">
        <v>99</v>
      </c>
      <c r="G540" s="374">
        <v>99</v>
      </c>
      <c r="H540" s="374">
        <v>2</v>
      </c>
      <c r="I540" s="374">
        <v>99</v>
      </c>
      <c r="J540" s="374">
        <v>629</v>
      </c>
      <c r="K540" s="374">
        <v>99</v>
      </c>
      <c r="L540" s="374">
        <v>99</v>
      </c>
      <c r="M540" s="374">
        <v>99</v>
      </c>
      <c r="N540" s="374">
        <v>99</v>
      </c>
      <c r="O540" s="374">
        <v>99</v>
      </c>
      <c r="P540" s="374">
        <v>9999</v>
      </c>
      <c r="Q540" s="374">
        <v>9</v>
      </c>
      <c r="R540" s="374">
        <v>176</v>
      </c>
      <c r="S540" s="374">
        <v>5.9431818181818192</v>
      </c>
      <c r="T540" s="374">
        <v>2.9886363636363642</v>
      </c>
      <c r="U540" s="374">
        <v>11.174431818181819</v>
      </c>
      <c r="V540" s="374">
        <v>0</v>
      </c>
      <c r="W540" s="374">
        <v>0</v>
      </c>
      <c r="X540" s="374">
        <v>7.9545454545454541</v>
      </c>
      <c r="Y540" s="374">
        <v>0</v>
      </c>
      <c r="Z540" s="374">
        <v>2.5634615082817422</v>
      </c>
      <c r="AA540" s="374">
        <v>1.0429193569610098</v>
      </c>
      <c r="AB540" s="374">
        <v>1.480895906520918</v>
      </c>
      <c r="AC540" s="374">
        <v>65.148297990672575</v>
      </c>
      <c r="AD540" s="374">
        <v>45.073079134861679</v>
      </c>
      <c r="AE540" s="374">
        <v>52.197863792702947</v>
      </c>
      <c r="AF540" s="374">
        <v>0.96138089255476011</v>
      </c>
      <c r="AG540" s="374">
        <v>1.3478246239410303</v>
      </c>
      <c r="AH540" s="374">
        <v>0</v>
      </c>
    </row>
    <row r="541" spans="1:34" ht="15.6">
      <c r="A541" s="374">
        <v>9</v>
      </c>
      <c r="B541" s="374">
        <v>155</v>
      </c>
      <c r="C541" s="374">
        <v>2019</v>
      </c>
      <c r="D541" s="374">
        <v>99</v>
      </c>
      <c r="E541" s="374">
        <v>99</v>
      </c>
      <c r="F541" s="374">
        <v>99</v>
      </c>
      <c r="G541" s="374">
        <v>99</v>
      </c>
      <c r="H541" s="374">
        <v>1</v>
      </c>
      <c r="I541" s="374">
        <v>99</v>
      </c>
      <c r="J541" s="374">
        <v>643</v>
      </c>
      <c r="K541" s="374">
        <v>99</v>
      </c>
      <c r="L541" s="374">
        <v>99</v>
      </c>
      <c r="M541" s="374">
        <v>99</v>
      </c>
      <c r="N541" s="374">
        <v>99</v>
      </c>
      <c r="O541" s="374">
        <v>99</v>
      </c>
      <c r="P541" s="374">
        <v>9999</v>
      </c>
      <c r="Q541" s="374">
        <v>19</v>
      </c>
      <c r="R541" s="374">
        <v>437</v>
      </c>
      <c r="S541" s="374">
        <v>4.9679633867276909</v>
      </c>
      <c r="T541" s="374">
        <v>4.389016018306636</v>
      </c>
      <c r="U541" s="374">
        <v>9.9485125858123613</v>
      </c>
      <c r="V541" s="374">
        <v>0</v>
      </c>
      <c r="W541" s="374">
        <v>0.22883295194508008</v>
      </c>
      <c r="X541" s="374">
        <v>2.9748283752860409</v>
      </c>
      <c r="Y541" s="374">
        <v>0</v>
      </c>
      <c r="Z541" s="374">
        <v>3.224935574252537</v>
      </c>
      <c r="AA541" s="374">
        <v>1.2414941608883536</v>
      </c>
      <c r="AB541" s="374">
        <v>1.9085902862453952</v>
      </c>
      <c r="AC541" s="374">
        <v>57.187919736445487</v>
      </c>
      <c r="AD541" s="374">
        <v>23.836714511150603</v>
      </c>
      <c r="AE541" s="374">
        <v>15.108670806948371</v>
      </c>
      <c r="AF541" s="374">
        <v>2.3870650570819905</v>
      </c>
      <c r="AG541" s="374">
        <v>2.9794414768818998</v>
      </c>
      <c r="AH541" s="374">
        <v>0</v>
      </c>
    </row>
    <row r="542" spans="1:34" ht="15.6">
      <c r="A542" s="374">
        <v>9</v>
      </c>
      <c r="B542" s="374">
        <v>156</v>
      </c>
      <c r="C542" s="374">
        <v>2019</v>
      </c>
      <c r="D542" s="374">
        <v>99</v>
      </c>
      <c r="E542" s="374">
        <v>99</v>
      </c>
      <c r="F542" s="374">
        <v>99</v>
      </c>
      <c r="G542" s="374">
        <v>99</v>
      </c>
      <c r="H542" s="374">
        <v>2</v>
      </c>
      <c r="I542" s="374">
        <v>99</v>
      </c>
      <c r="J542" s="374">
        <v>704</v>
      </c>
      <c r="K542" s="374">
        <v>99</v>
      </c>
      <c r="L542" s="374">
        <v>99</v>
      </c>
      <c r="M542" s="374">
        <v>99</v>
      </c>
      <c r="N542" s="374">
        <v>99</v>
      </c>
      <c r="O542" s="374">
        <v>99</v>
      </c>
      <c r="P542" s="374">
        <v>9999</v>
      </c>
      <c r="Q542" s="374">
        <v>3</v>
      </c>
      <c r="R542" s="374">
        <v>25</v>
      </c>
      <c r="S542" s="374">
        <v>4.2400000000000011</v>
      </c>
      <c r="T542" s="374">
        <v>4.4000000000000004</v>
      </c>
      <c r="U542" s="374">
        <v>10.588000000000003</v>
      </c>
      <c r="V542" s="374">
        <v>0</v>
      </c>
      <c r="W542" s="374">
        <v>0</v>
      </c>
      <c r="X542" s="374">
        <v>0</v>
      </c>
      <c r="Y542" s="374">
        <v>0</v>
      </c>
      <c r="Z542" s="374">
        <v>2.5363469794174378</v>
      </c>
      <c r="AA542" s="374">
        <v>1.175755076535925</v>
      </c>
      <c r="AB542" s="374">
        <v>1.4696938456699062</v>
      </c>
      <c r="AC542" s="374">
        <v>60.187996878822787</v>
      </c>
      <c r="AD542" s="374">
        <v>55.498719888975799</v>
      </c>
      <c r="AE542" s="374">
        <v>43.055555555555529</v>
      </c>
      <c r="AF542" s="374">
        <v>0.13655978587425577</v>
      </c>
      <c r="AG542" s="374">
        <v>0.18140498192769139</v>
      </c>
      <c r="AH542" s="374">
        <v>0</v>
      </c>
    </row>
    <row r="543" spans="1:34" ht="15.6">
      <c r="A543" s="374">
        <v>9</v>
      </c>
      <c r="B543" s="374">
        <v>157</v>
      </c>
      <c r="C543" s="374">
        <v>2019</v>
      </c>
      <c r="D543" s="374">
        <v>99</v>
      </c>
      <c r="E543" s="374">
        <v>99</v>
      </c>
      <c r="F543" s="374">
        <v>99</v>
      </c>
      <c r="G543" s="374">
        <v>99</v>
      </c>
      <c r="H543" s="374">
        <v>1</v>
      </c>
      <c r="I543" s="374">
        <v>99</v>
      </c>
      <c r="J543" s="374">
        <v>802</v>
      </c>
      <c r="K543" s="374">
        <v>99</v>
      </c>
      <c r="L543" s="374">
        <v>99</v>
      </c>
      <c r="M543" s="374">
        <v>99</v>
      </c>
      <c r="N543" s="374">
        <v>99</v>
      </c>
      <c r="O543" s="374">
        <v>99</v>
      </c>
      <c r="P543" s="374">
        <v>9999</v>
      </c>
      <c r="Q543" s="374"/>
      <c r="R543" s="374"/>
      <c r="S543" s="374"/>
      <c r="T543" s="374"/>
      <c r="U543" s="374"/>
      <c r="V543" s="374"/>
      <c r="W543" s="374"/>
      <c r="X543" s="374"/>
      <c r="Y543" s="374"/>
      <c r="Z543" s="374"/>
      <c r="AA543" s="374"/>
      <c r="AB543" s="374"/>
      <c r="AC543" s="374"/>
      <c r="AD543" s="374"/>
      <c r="AE543" s="374"/>
      <c r="AF543" s="374"/>
      <c r="AG543" s="374"/>
      <c r="AH543" s="374"/>
    </row>
    <row r="544" spans="1:34" ht="15.6">
      <c r="A544" s="374">
        <v>9</v>
      </c>
      <c r="B544" s="374">
        <v>158</v>
      </c>
      <c r="C544" s="374">
        <v>2018</v>
      </c>
      <c r="D544" s="374">
        <v>99</v>
      </c>
      <c r="E544" s="374">
        <v>99</v>
      </c>
      <c r="F544" s="374">
        <v>99</v>
      </c>
      <c r="G544" s="374">
        <v>99</v>
      </c>
      <c r="H544" s="374">
        <v>1</v>
      </c>
      <c r="I544" s="374">
        <v>99</v>
      </c>
      <c r="J544" s="374">
        <v>103</v>
      </c>
      <c r="K544" s="374">
        <v>99</v>
      </c>
      <c r="L544" s="374">
        <v>99</v>
      </c>
      <c r="M544" s="374">
        <v>99</v>
      </c>
      <c r="N544" s="374">
        <v>99</v>
      </c>
      <c r="O544" s="374">
        <v>99</v>
      </c>
      <c r="P544" s="374">
        <v>9999</v>
      </c>
      <c r="Q544" s="374">
        <v>26</v>
      </c>
      <c r="R544" s="374">
        <v>241</v>
      </c>
      <c r="S544" s="374">
        <v>6.0788381742738586</v>
      </c>
      <c r="T544" s="374">
        <v>4.3029045643153516</v>
      </c>
      <c r="U544" s="374">
        <v>11.543153526970956</v>
      </c>
      <c r="V544" s="374">
        <v>0</v>
      </c>
      <c r="W544" s="374">
        <v>0</v>
      </c>
      <c r="X544" s="374">
        <v>8.7136929460580923</v>
      </c>
      <c r="Y544" s="374">
        <v>0</v>
      </c>
      <c r="Z544" s="374">
        <v>3.2471188654924319</v>
      </c>
      <c r="AA544" s="374">
        <v>1.6492197006813063</v>
      </c>
      <c r="AB544" s="374">
        <v>1.8229609387622736</v>
      </c>
      <c r="AC544" s="374">
        <v>53.198263631428119</v>
      </c>
      <c r="AD544" s="374">
        <v>34.533906735519807</v>
      </c>
      <c r="AE544" s="374">
        <v>31.225234754165555</v>
      </c>
      <c r="AF544" s="374">
        <v>1.2771595124536304</v>
      </c>
      <c r="AG544" s="374">
        <v>1.8871874496302281</v>
      </c>
      <c r="AH544" s="374">
        <v>0.4149377593360995</v>
      </c>
    </row>
    <row r="545" spans="1:34" ht="15.6">
      <c r="A545" s="374">
        <v>9</v>
      </c>
      <c r="B545" s="374">
        <v>159</v>
      </c>
      <c r="C545" s="374">
        <v>2018</v>
      </c>
      <c r="D545" s="374">
        <v>99</v>
      </c>
      <c r="E545" s="374">
        <v>99</v>
      </c>
      <c r="F545" s="374">
        <v>99</v>
      </c>
      <c r="G545" s="374">
        <v>99</v>
      </c>
      <c r="H545" s="374">
        <v>2</v>
      </c>
      <c r="I545" s="374">
        <v>99</v>
      </c>
      <c r="J545" s="374">
        <v>106</v>
      </c>
      <c r="K545" s="374">
        <v>99</v>
      </c>
      <c r="L545" s="374">
        <v>99</v>
      </c>
      <c r="M545" s="374">
        <v>99</v>
      </c>
      <c r="N545" s="374">
        <v>99</v>
      </c>
      <c r="O545" s="374">
        <v>99</v>
      </c>
      <c r="P545" s="374">
        <v>9999</v>
      </c>
      <c r="Q545" s="374">
        <v>19</v>
      </c>
      <c r="R545" s="374">
        <v>503</v>
      </c>
      <c r="S545" s="374">
        <v>8.0357852882703753</v>
      </c>
      <c r="T545" s="374">
        <v>3.4194831013916498</v>
      </c>
      <c r="U545" s="374">
        <v>9.4771371769383688</v>
      </c>
      <c r="V545" s="374">
        <v>0</v>
      </c>
      <c r="W545" s="374">
        <v>0</v>
      </c>
      <c r="X545" s="374">
        <v>11.928429423459242</v>
      </c>
      <c r="Y545" s="374">
        <v>0</v>
      </c>
      <c r="Z545" s="374">
        <v>4.3516426087974462</v>
      </c>
      <c r="AA545" s="374">
        <v>1.7640973591801219</v>
      </c>
      <c r="AB545" s="374">
        <v>1.5332556518237996</v>
      </c>
      <c r="AC545" s="374">
        <v>50.798058061043967</v>
      </c>
      <c r="AD545" s="374">
        <v>39.415433212735699</v>
      </c>
      <c r="AE545" s="374">
        <v>17.305824778681455</v>
      </c>
      <c r="AF545" s="374">
        <v>2.665606783253843</v>
      </c>
      <c r="AG545" s="374">
        <v>3.233841105858331</v>
      </c>
      <c r="AH545" s="374">
        <v>0</v>
      </c>
    </row>
    <row r="546" spans="1:34" ht="15.6">
      <c r="A546" s="374">
        <v>9</v>
      </c>
      <c r="B546" s="374">
        <v>160</v>
      </c>
      <c r="C546" s="374">
        <v>2018</v>
      </c>
      <c r="D546" s="374">
        <v>99</v>
      </c>
      <c r="E546" s="374">
        <v>99</v>
      </c>
      <c r="F546" s="374">
        <v>99</v>
      </c>
      <c r="G546" s="374">
        <v>99</v>
      </c>
      <c r="H546" s="374">
        <v>1</v>
      </c>
      <c r="I546" s="374">
        <v>99</v>
      </c>
      <c r="J546" s="374">
        <v>109</v>
      </c>
      <c r="K546" s="374">
        <v>99</v>
      </c>
      <c r="L546" s="374">
        <v>99</v>
      </c>
      <c r="M546" s="374">
        <v>99</v>
      </c>
      <c r="N546" s="374">
        <v>99</v>
      </c>
      <c r="O546" s="374">
        <v>99</v>
      </c>
      <c r="P546" s="374">
        <v>9999</v>
      </c>
      <c r="Q546" s="374"/>
      <c r="R546" s="374"/>
      <c r="S546" s="374"/>
      <c r="T546" s="374"/>
      <c r="U546" s="374"/>
      <c r="V546" s="374"/>
      <c r="W546" s="374"/>
      <c r="X546" s="374"/>
      <c r="Y546" s="374"/>
      <c r="Z546" s="374"/>
      <c r="AA546" s="374"/>
      <c r="AB546" s="374"/>
      <c r="AC546" s="374"/>
      <c r="AD546" s="374"/>
      <c r="AE546" s="374"/>
      <c r="AF546" s="374"/>
      <c r="AG546" s="374"/>
      <c r="AH546" s="374"/>
    </row>
    <row r="547" spans="1:34" ht="15.6">
      <c r="A547" s="374">
        <v>9</v>
      </c>
      <c r="B547" s="374">
        <v>161</v>
      </c>
      <c r="C547" s="374">
        <v>2018</v>
      </c>
      <c r="D547" s="374">
        <v>99</v>
      </c>
      <c r="E547" s="374">
        <v>99</v>
      </c>
      <c r="F547" s="374">
        <v>99</v>
      </c>
      <c r="G547" s="374">
        <v>99</v>
      </c>
      <c r="H547" s="374">
        <v>1</v>
      </c>
      <c r="I547" s="374">
        <v>99</v>
      </c>
      <c r="J547" s="374">
        <v>110</v>
      </c>
      <c r="K547" s="374">
        <v>99</v>
      </c>
      <c r="L547" s="374">
        <v>99</v>
      </c>
      <c r="M547" s="374">
        <v>99</v>
      </c>
      <c r="N547" s="374">
        <v>99</v>
      </c>
      <c r="O547" s="374">
        <v>99</v>
      </c>
      <c r="P547" s="374">
        <v>9999</v>
      </c>
      <c r="Q547" s="374">
        <v>95</v>
      </c>
      <c r="R547" s="374">
        <v>4462</v>
      </c>
      <c r="S547" s="374">
        <v>5.2801434334379209</v>
      </c>
      <c r="T547" s="374">
        <v>4.9818467055132238</v>
      </c>
      <c r="U547" s="374">
        <v>7.0575526669654867</v>
      </c>
      <c r="V547" s="374">
        <v>0.11205737337516807</v>
      </c>
      <c r="W547" s="374">
        <v>6.7234424025100867E-2</v>
      </c>
      <c r="X547" s="374">
        <v>1.7480950246526219</v>
      </c>
      <c r="Y547" s="374">
        <v>0.31376064545047072</v>
      </c>
      <c r="Z547" s="374">
        <v>2.844777882394709</v>
      </c>
      <c r="AA547" s="374">
        <v>0.98780333336914627</v>
      </c>
      <c r="AB547" s="374">
        <v>1.2091398514833669</v>
      </c>
      <c r="AC547" s="374">
        <v>27.970939891409166</v>
      </c>
      <c r="AD547" s="374">
        <v>19.907108150318436</v>
      </c>
      <c r="AE547" s="374">
        <v>36.227329628911825</v>
      </c>
      <c r="AF547" s="374">
        <v>23.645998940116581</v>
      </c>
      <c r="AG547" s="374">
        <v>21.362752988538624</v>
      </c>
      <c r="AH547" s="374">
        <v>0.82922456297624381</v>
      </c>
    </row>
    <row r="548" spans="1:34" ht="15.6">
      <c r="A548" s="374">
        <v>9</v>
      </c>
      <c r="B548" s="374">
        <v>162</v>
      </c>
      <c r="C548" s="374">
        <v>2018</v>
      </c>
      <c r="D548" s="374">
        <v>99</v>
      </c>
      <c r="E548" s="374">
        <v>99</v>
      </c>
      <c r="F548" s="374">
        <v>99</v>
      </c>
      <c r="G548" s="374">
        <v>99</v>
      </c>
      <c r="H548" s="374">
        <v>1</v>
      </c>
      <c r="I548" s="374">
        <v>99</v>
      </c>
      <c r="J548" s="374">
        <v>111</v>
      </c>
      <c r="K548" s="374">
        <v>99</v>
      </c>
      <c r="L548" s="374">
        <v>99</v>
      </c>
      <c r="M548" s="374">
        <v>99</v>
      </c>
      <c r="N548" s="374">
        <v>99</v>
      </c>
      <c r="O548" s="374">
        <v>99</v>
      </c>
      <c r="P548" s="374">
        <v>9999</v>
      </c>
      <c r="Q548" s="374">
        <v>17</v>
      </c>
      <c r="R548" s="374">
        <v>294</v>
      </c>
      <c r="S548" s="374">
        <v>3.8571428571428559</v>
      </c>
      <c r="T548" s="374">
        <v>2.1836734693877546</v>
      </c>
      <c r="U548" s="374">
        <v>4.4979591836734691</v>
      </c>
      <c r="V548" s="374">
        <v>0</v>
      </c>
      <c r="W548" s="374">
        <v>0</v>
      </c>
      <c r="X548" s="374">
        <v>0.3401360544217687</v>
      </c>
      <c r="Y548" s="374">
        <v>0</v>
      </c>
      <c r="Z548" s="374">
        <v>3.1422611856556801</v>
      </c>
      <c r="AA548" s="374">
        <v>0.92582009977255109</v>
      </c>
      <c r="AB548" s="374">
        <v>0.71922490557984076</v>
      </c>
      <c r="AC548" s="374">
        <v>58.320691728696147</v>
      </c>
      <c r="AD548" s="374">
        <v>54.423484948195217</v>
      </c>
      <c r="AE548" s="374">
        <v>42.251474556707379</v>
      </c>
      <c r="AF548" s="374">
        <v>1.5580286168521462</v>
      </c>
      <c r="AG548" s="374">
        <v>0.89709072338725804</v>
      </c>
      <c r="AH548" s="374">
        <v>1.0204081632653061</v>
      </c>
    </row>
    <row r="549" spans="1:34" ht="15.6">
      <c r="A549" s="374">
        <v>9</v>
      </c>
      <c r="B549" s="374">
        <v>163</v>
      </c>
      <c r="C549" s="374">
        <v>2018</v>
      </c>
      <c r="D549" s="374">
        <v>99</v>
      </c>
      <c r="E549" s="374">
        <v>99</v>
      </c>
      <c r="F549" s="374">
        <v>99</v>
      </c>
      <c r="G549" s="374">
        <v>99</v>
      </c>
      <c r="H549" s="374">
        <v>1</v>
      </c>
      <c r="I549" s="374">
        <v>99</v>
      </c>
      <c r="J549" s="374">
        <v>113</v>
      </c>
      <c r="K549" s="374">
        <v>99</v>
      </c>
      <c r="L549" s="374">
        <v>99</v>
      </c>
      <c r="M549" s="374">
        <v>99</v>
      </c>
      <c r="N549" s="374">
        <v>99</v>
      </c>
      <c r="O549" s="374">
        <v>99</v>
      </c>
      <c r="P549" s="374">
        <v>9999</v>
      </c>
      <c r="Q549" s="374"/>
      <c r="R549" s="374"/>
      <c r="S549" s="374"/>
      <c r="T549" s="374"/>
      <c r="U549" s="374"/>
      <c r="V549" s="374"/>
      <c r="W549" s="374"/>
      <c r="X549" s="374"/>
      <c r="Y549" s="374"/>
      <c r="Z549" s="374"/>
      <c r="AA549" s="374"/>
      <c r="AB549" s="374"/>
      <c r="AC549" s="374"/>
      <c r="AD549" s="374"/>
      <c r="AE549" s="374"/>
      <c r="AF549" s="374"/>
      <c r="AG549" s="374"/>
      <c r="AH549" s="374"/>
    </row>
    <row r="550" spans="1:34" ht="15.6">
      <c r="A550" s="374">
        <v>9</v>
      </c>
      <c r="B550" s="374">
        <v>164</v>
      </c>
      <c r="C550" s="374">
        <v>2018</v>
      </c>
      <c r="D550" s="374">
        <v>99</v>
      </c>
      <c r="E550" s="374">
        <v>99</v>
      </c>
      <c r="F550" s="374">
        <v>99</v>
      </c>
      <c r="G550" s="374">
        <v>99</v>
      </c>
      <c r="H550" s="374">
        <v>1</v>
      </c>
      <c r="I550" s="374">
        <v>99</v>
      </c>
      <c r="J550" s="374">
        <v>116</v>
      </c>
      <c r="K550" s="374">
        <v>99</v>
      </c>
      <c r="L550" s="374">
        <v>99</v>
      </c>
      <c r="M550" s="374">
        <v>99</v>
      </c>
      <c r="N550" s="374">
        <v>99</v>
      </c>
      <c r="O550" s="374">
        <v>99</v>
      </c>
      <c r="P550" s="374">
        <v>9999</v>
      </c>
      <c r="Q550" s="374">
        <v>40</v>
      </c>
      <c r="R550" s="374">
        <v>770</v>
      </c>
      <c r="S550" s="374">
        <v>4.4935064935064943</v>
      </c>
      <c r="T550" s="374">
        <v>3.3285714285714278</v>
      </c>
      <c r="U550" s="374">
        <v>8.1046753246753251</v>
      </c>
      <c r="V550" s="374">
        <v>0</v>
      </c>
      <c r="W550" s="374">
        <v>0</v>
      </c>
      <c r="X550" s="374">
        <v>1.9480519480519476</v>
      </c>
      <c r="Y550" s="374">
        <v>0</v>
      </c>
      <c r="Z550" s="374">
        <v>3.1649384329235097</v>
      </c>
      <c r="AA550" s="374">
        <v>1.1757658639546189</v>
      </c>
      <c r="AB550" s="374">
        <v>1.6107880738706539</v>
      </c>
      <c r="AC550" s="374">
        <v>56.751409805462735</v>
      </c>
      <c r="AD550" s="374">
        <v>44.731104512260927</v>
      </c>
      <c r="AE550" s="374">
        <v>46.844817783122146</v>
      </c>
      <c r="AF550" s="374">
        <v>4.0805511393746707</v>
      </c>
      <c r="AG550" s="374">
        <v>4.2335030008851504</v>
      </c>
      <c r="AH550" s="374">
        <v>0</v>
      </c>
    </row>
    <row r="551" spans="1:34" ht="15.6">
      <c r="A551" s="374">
        <v>9</v>
      </c>
      <c r="B551" s="374">
        <v>165</v>
      </c>
      <c r="C551" s="374">
        <v>2018</v>
      </c>
      <c r="D551" s="374">
        <v>99</v>
      </c>
      <c r="E551" s="374">
        <v>99</v>
      </c>
      <c r="F551" s="374">
        <v>99</v>
      </c>
      <c r="G551" s="374">
        <v>99</v>
      </c>
      <c r="H551" s="374">
        <v>2</v>
      </c>
      <c r="I551" s="374">
        <v>99</v>
      </c>
      <c r="J551" s="374">
        <v>117</v>
      </c>
      <c r="K551" s="374">
        <v>99</v>
      </c>
      <c r="L551" s="374">
        <v>99</v>
      </c>
      <c r="M551" s="374">
        <v>99</v>
      </c>
      <c r="N551" s="374">
        <v>99</v>
      </c>
      <c r="O551" s="374">
        <v>99</v>
      </c>
      <c r="P551" s="374">
        <v>9999</v>
      </c>
      <c r="Q551" s="374">
        <v>14</v>
      </c>
      <c r="R551" s="374">
        <v>218</v>
      </c>
      <c r="S551" s="374">
        <v>4.353211009174311</v>
      </c>
      <c r="T551" s="374">
        <v>4</v>
      </c>
      <c r="U551" s="374">
        <v>8.3889908256880776</v>
      </c>
      <c r="V551" s="374">
        <v>0</v>
      </c>
      <c r="W551" s="374">
        <v>0</v>
      </c>
      <c r="X551" s="374">
        <v>1.8348623853211012</v>
      </c>
      <c r="Y551" s="374">
        <v>0</v>
      </c>
      <c r="Z551" s="374">
        <v>2.5425494483221844</v>
      </c>
      <c r="AA551" s="374">
        <v>0.99494767806183104</v>
      </c>
      <c r="AB551" s="374">
        <v>1.493103411745194</v>
      </c>
      <c r="AC551" s="374">
        <v>26.446820004688359</v>
      </c>
      <c r="AD551" s="374">
        <v>28.129835117793203</v>
      </c>
      <c r="AE551" s="374">
        <v>20.688460687032247</v>
      </c>
      <c r="AF551" s="374">
        <v>1.1552729199788021</v>
      </c>
      <c r="AG551" s="374">
        <v>1.2406227426880061</v>
      </c>
      <c r="AH551" s="374">
        <v>0</v>
      </c>
    </row>
    <row r="552" spans="1:34" ht="15.6">
      <c r="A552" s="374">
        <v>9</v>
      </c>
      <c r="B552" s="374">
        <v>166</v>
      </c>
      <c r="C552" s="374">
        <v>2018</v>
      </c>
      <c r="D552" s="374">
        <v>99</v>
      </c>
      <c r="E552" s="374">
        <v>99</v>
      </c>
      <c r="F552" s="374">
        <v>99</v>
      </c>
      <c r="G552" s="374">
        <v>99</v>
      </c>
      <c r="H552" s="374">
        <v>1</v>
      </c>
      <c r="I552" s="374">
        <v>99</v>
      </c>
      <c r="J552" s="374">
        <v>134</v>
      </c>
      <c r="K552" s="374">
        <v>99</v>
      </c>
      <c r="L552" s="374">
        <v>99</v>
      </c>
      <c r="M552" s="374">
        <v>99</v>
      </c>
      <c r="N552" s="374">
        <v>99</v>
      </c>
      <c r="O552" s="374">
        <v>99</v>
      </c>
      <c r="P552" s="374">
        <v>9999</v>
      </c>
      <c r="Q552" s="374">
        <v>102</v>
      </c>
      <c r="R552" s="374">
        <v>3725</v>
      </c>
      <c r="S552" s="374">
        <v>5.2622818791946306</v>
      </c>
      <c r="T552" s="374">
        <v>4.4169127516778532</v>
      </c>
      <c r="U552" s="374">
        <v>7.329395973154365</v>
      </c>
      <c r="V552" s="374">
        <v>0</v>
      </c>
      <c r="W552" s="374">
        <v>2.6845637583892624E-2</v>
      </c>
      <c r="X552" s="374">
        <v>1.63758389261745</v>
      </c>
      <c r="Y552" s="374">
        <v>5.3691275167785248E-2</v>
      </c>
      <c r="Z552" s="374">
        <v>2.8127862964053199</v>
      </c>
      <c r="AA552" s="374">
        <v>1.2143162358068516</v>
      </c>
      <c r="AB552" s="374">
        <v>1.347285064891244</v>
      </c>
      <c r="AC552" s="374">
        <v>6.694724205273042</v>
      </c>
      <c r="AD552" s="374">
        <v>7.0234008267988228</v>
      </c>
      <c r="AE552" s="374">
        <v>42.920662152470349</v>
      </c>
      <c r="AF552" s="374">
        <v>19.740328563857972</v>
      </c>
      <c r="AG552" s="374">
        <v>18.521151640894526</v>
      </c>
      <c r="AH552" s="374">
        <v>0.34899328859060408</v>
      </c>
    </row>
    <row r="553" spans="1:34" ht="15.6">
      <c r="A553" s="374">
        <v>9</v>
      </c>
      <c r="B553" s="374">
        <v>167</v>
      </c>
      <c r="C553" s="374">
        <v>2018</v>
      </c>
      <c r="D553" s="374">
        <v>99</v>
      </c>
      <c r="E553" s="374">
        <v>99</v>
      </c>
      <c r="F553" s="374">
        <v>99</v>
      </c>
      <c r="G553" s="374">
        <v>99</v>
      </c>
      <c r="H553" s="374">
        <v>2</v>
      </c>
      <c r="I553" s="374">
        <v>99</v>
      </c>
      <c r="J553" s="374">
        <v>141</v>
      </c>
      <c r="K553" s="374">
        <v>99</v>
      </c>
      <c r="L553" s="374">
        <v>99</v>
      </c>
      <c r="M553" s="374">
        <v>99</v>
      </c>
      <c r="N553" s="374">
        <v>99</v>
      </c>
      <c r="O553" s="374">
        <v>99</v>
      </c>
      <c r="P553" s="374">
        <v>9999</v>
      </c>
      <c r="Q553" s="374">
        <v>60</v>
      </c>
      <c r="R553" s="374">
        <v>898</v>
      </c>
      <c r="S553" s="374">
        <v>5.0946547884187092</v>
      </c>
      <c r="T553" s="374">
        <v>3.878619153674832</v>
      </c>
      <c r="U553" s="374">
        <v>8.3569042316258422</v>
      </c>
      <c r="V553" s="374">
        <v>0</v>
      </c>
      <c r="W553" s="374">
        <v>0</v>
      </c>
      <c r="X553" s="374">
        <v>3.0066815144766137</v>
      </c>
      <c r="Y553" s="374">
        <v>0.33407572383073497</v>
      </c>
      <c r="Z553" s="374">
        <v>3.3750100542230541</v>
      </c>
      <c r="AA553" s="374">
        <v>1.4019372307165012</v>
      </c>
      <c r="AB553" s="374">
        <v>1.6107135354442847</v>
      </c>
      <c r="AC553" s="374">
        <v>47.218035823798971</v>
      </c>
      <c r="AD553" s="374">
        <v>29.23791029262734</v>
      </c>
      <c r="AE553" s="374">
        <v>48.837247992984437</v>
      </c>
      <c r="AF553" s="374">
        <v>4.7588765235824049</v>
      </c>
      <c r="AG553" s="374">
        <v>5.0909084495309154</v>
      </c>
      <c r="AH553" s="374">
        <v>0.89086859688195985</v>
      </c>
    </row>
    <row r="554" spans="1:34" ht="15.6">
      <c r="A554" s="374">
        <v>9</v>
      </c>
      <c r="B554" s="374">
        <v>168</v>
      </c>
      <c r="C554" s="374">
        <v>2018</v>
      </c>
      <c r="D554" s="374">
        <v>99</v>
      </c>
      <c r="E554" s="374">
        <v>99</v>
      </c>
      <c r="F554" s="374">
        <v>99</v>
      </c>
      <c r="G554" s="374">
        <v>99</v>
      </c>
      <c r="H554" s="374">
        <v>2</v>
      </c>
      <c r="I554" s="374">
        <v>99</v>
      </c>
      <c r="J554" s="374">
        <v>143</v>
      </c>
      <c r="K554" s="374">
        <v>99</v>
      </c>
      <c r="L554" s="374">
        <v>99</v>
      </c>
      <c r="M554" s="374">
        <v>99</v>
      </c>
      <c r="N554" s="374">
        <v>99</v>
      </c>
      <c r="O554" s="374">
        <v>99</v>
      </c>
      <c r="P554" s="374">
        <v>9999</v>
      </c>
      <c r="Q554" s="374"/>
      <c r="R554" s="374"/>
      <c r="S554" s="374"/>
      <c r="T554" s="374"/>
      <c r="U554" s="374"/>
      <c r="V554" s="374"/>
      <c r="W554" s="374"/>
      <c r="X554" s="374"/>
      <c r="Y554" s="374"/>
      <c r="Z554" s="374"/>
      <c r="AA554" s="374"/>
      <c r="AB554" s="374"/>
      <c r="AC554" s="374"/>
      <c r="AD554" s="374"/>
      <c r="AE554" s="374"/>
      <c r="AF554" s="374"/>
      <c r="AG554" s="374"/>
      <c r="AH554" s="374"/>
    </row>
    <row r="555" spans="1:34" ht="15.6">
      <c r="A555" s="374">
        <v>9</v>
      </c>
      <c r="B555" s="374">
        <v>169</v>
      </c>
      <c r="C555" s="374">
        <v>2018</v>
      </c>
      <c r="D555" s="374">
        <v>99</v>
      </c>
      <c r="E555" s="374">
        <v>99</v>
      </c>
      <c r="F555" s="374">
        <v>99</v>
      </c>
      <c r="G555" s="374">
        <v>99</v>
      </c>
      <c r="H555" s="374">
        <v>2</v>
      </c>
      <c r="I555" s="374">
        <v>99</v>
      </c>
      <c r="J555" s="374">
        <v>147</v>
      </c>
      <c r="K555" s="374">
        <v>99</v>
      </c>
      <c r="L555" s="374">
        <v>99</v>
      </c>
      <c r="M555" s="374">
        <v>99</v>
      </c>
      <c r="N555" s="374">
        <v>99</v>
      </c>
      <c r="O555" s="374">
        <v>99</v>
      </c>
      <c r="P555" s="374">
        <v>9999</v>
      </c>
      <c r="Q555" s="374">
        <v>5</v>
      </c>
      <c r="R555" s="374">
        <v>51</v>
      </c>
      <c r="S555" s="374">
        <v>5.0196078431372548</v>
      </c>
      <c r="T555" s="374">
        <v>1.0392156862745097</v>
      </c>
      <c r="U555" s="374">
        <v>8.943137254901961</v>
      </c>
      <c r="V555" s="374">
        <v>1.9607843137254899</v>
      </c>
      <c r="W555" s="374">
        <v>0</v>
      </c>
      <c r="X555" s="374">
        <v>11.76470588235294</v>
      </c>
      <c r="Y555" s="374">
        <v>1.9607843137254899</v>
      </c>
      <c r="Z555" s="374">
        <v>4.7001983646901131</v>
      </c>
      <c r="AA555" s="374">
        <v>2.3803953871477259</v>
      </c>
      <c r="AB555" s="374">
        <v>2.2225297749497654</v>
      </c>
      <c r="AC555" s="374">
        <v>83.955973713007097</v>
      </c>
      <c r="AD555" s="374">
        <v>39.49481781611555</v>
      </c>
      <c r="AE555" s="374">
        <v>59.655874384767131</v>
      </c>
      <c r="AF555" s="374">
        <v>0.27027027027027034</v>
      </c>
      <c r="AG555" s="374">
        <v>0.30940946683070808</v>
      </c>
      <c r="AH555" s="374">
        <v>0</v>
      </c>
    </row>
    <row r="556" spans="1:34" ht="15.6">
      <c r="A556" s="374">
        <v>9</v>
      </c>
      <c r="B556" s="374">
        <v>170</v>
      </c>
      <c r="C556" s="374">
        <v>2018</v>
      </c>
      <c r="D556" s="374">
        <v>99</v>
      </c>
      <c r="E556" s="374">
        <v>99</v>
      </c>
      <c r="F556" s="374">
        <v>99</v>
      </c>
      <c r="G556" s="374">
        <v>99</v>
      </c>
      <c r="H556" s="374">
        <v>1</v>
      </c>
      <c r="I556" s="374">
        <v>99</v>
      </c>
      <c r="J556" s="374">
        <v>155</v>
      </c>
      <c r="K556" s="374">
        <v>99</v>
      </c>
      <c r="L556" s="374">
        <v>99</v>
      </c>
      <c r="M556" s="374">
        <v>99</v>
      </c>
      <c r="N556" s="374">
        <v>99</v>
      </c>
      <c r="O556" s="374">
        <v>99</v>
      </c>
      <c r="P556" s="374">
        <v>9999</v>
      </c>
      <c r="Q556" s="374">
        <v>60</v>
      </c>
      <c r="R556" s="374">
        <v>1801</v>
      </c>
      <c r="S556" s="374">
        <v>5.1138256524153238</v>
      </c>
      <c r="T556" s="374">
        <v>4.2937257079400331</v>
      </c>
      <c r="U556" s="374">
        <v>10.046363131593573</v>
      </c>
      <c r="V556" s="374">
        <v>0</v>
      </c>
      <c r="W556" s="374">
        <v>0</v>
      </c>
      <c r="X556" s="374">
        <v>1.7212659633536933</v>
      </c>
      <c r="Y556" s="374">
        <v>5.5524708495280385E-2</v>
      </c>
      <c r="Z556" s="374">
        <v>2.4743098329929256</v>
      </c>
      <c r="AA556" s="374">
        <v>1.437513149157418</v>
      </c>
      <c r="AB556" s="374">
        <v>1.3490324129308762</v>
      </c>
      <c r="AC556" s="374">
        <v>54.04392548519705</v>
      </c>
      <c r="AD556" s="374">
        <v>34.720763363490505</v>
      </c>
      <c r="AE556" s="374">
        <v>47.608938235508809</v>
      </c>
      <c r="AF556" s="374">
        <v>9.5442501324854234</v>
      </c>
      <c r="AG556" s="374">
        <v>12.274282368124148</v>
      </c>
      <c r="AH556" s="374">
        <v>0</v>
      </c>
    </row>
    <row r="557" spans="1:34" ht="15.6">
      <c r="A557" s="374">
        <v>9</v>
      </c>
      <c r="B557" s="374">
        <v>171</v>
      </c>
      <c r="C557" s="374">
        <v>2018</v>
      </c>
      <c r="D557" s="374">
        <v>99</v>
      </c>
      <c r="E557" s="374">
        <v>99</v>
      </c>
      <c r="F557" s="374">
        <v>99</v>
      </c>
      <c r="G557" s="374">
        <v>99</v>
      </c>
      <c r="H557" s="374">
        <v>2</v>
      </c>
      <c r="I557" s="374">
        <v>99</v>
      </c>
      <c r="J557" s="374">
        <v>160</v>
      </c>
      <c r="K557" s="374">
        <v>99</v>
      </c>
      <c r="L557" s="374">
        <v>99</v>
      </c>
      <c r="M557" s="374">
        <v>99</v>
      </c>
      <c r="N557" s="374">
        <v>99</v>
      </c>
      <c r="O557" s="374">
        <v>99</v>
      </c>
      <c r="P557" s="374">
        <v>9999</v>
      </c>
      <c r="Q557" s="374">
        <v>19</v>
      </c>
      <c r="R557" s="374">
        <v>292</v>
      </c>
      <c r="S557" s="374">
        <v>5.3253424657534243</v>
      </c>
      <c r="T557" s="374">
        <v>4.1267123287671241</v>
      </c>
      <c r="U557" s="374">
        <v>11.367465753424669</v>
      </c>
      <c r="V557" s="374">
        <v>0</v>
      </c>
      <c r="W557" s="374">
        <v>0</v>
      </c>
      <c r="X557" s="374">
        <v>14.04109589041096</v>
      </c>
      <c r="Y557" s="374">
        <v>0</v>
      </c>
      <c r="Z557" s="374">
        <v>3.988949171824864</v>
      </c>
      <c r="AA557" s="374">
        <v>1.6428471628625203</v>
      </c>
      <c r="AB557" s="374">
        <v>1.8434553282849704</v>
      </c>
      <c r="AC557" s="374">
        <v>67.371879922298646</v>
      </c>
      <c r="AD557" s="374">
        <v>55.067052704280385</v>
      </c>
      <c r="AE557" s="374">
        <v>53.143532089721504</v>
      </c>
      <c r="AF557" s="374">
        <v>1.5474297827239003</v>
      </c>
      <c r="AG557" s="374">
        <v>2.2517492726401453</v>
      </c>
      <c r="AH557" s="374">
        <v>16.438356164383563</v>
      </c>
    </row>
    <row r="558" spans="1:34" ht="15.6">
      <c r="A558" s="374">
        <v>9</v>
      </c>
      <c r="B558" s="374">
        <v>172</v>
      </c>
      <c r="C558" s="374">
        <v>2018</v>
      </c>
      <c r="D558" s="374">
        <v>99</v>
      </c>
      <c r="E558" s="374">
        <v>99</v>
      </c>
      <c r="F558" s="374">
        <v>99</v>
      </c>
      <c r="G558" s="374">
        <v>99</v>
      </c>
      <c r="H558" s="374">
        <v>1</v>
      </c>
      <c r="I558" s="374">
        <v>99</v>
      </c>
      <c r="J558" s="374">
        <v>171</v>
      </c>
      <c r="K558" s="374">
        <v>99</v>
      </c>
      <c r="L558" s="374">
        <v>99</v>
      </c>
      <c r="M558" s="374">
        <v>99</v>
      </c>
      <c r="N558" s="374">
        <v>99</v>
      </c>
      <c r="O558" s="374">
        <v>99</v>
      </c>
      <c r="P558" s="374">
        <v>9999</v>
      </c>
      <c r="Q558" s="374">
        <v>1</v>
      </c>
      <c r="R558" s="374">
        <v>2</v>
      </c>
      <c r="S558" s="374">
        <v>4</v>
      </c>
      <c r="T558" s="374">
        <v>2</v>
      </c>
      <c r="U558" s="374">
        <v>7.05</v>
      </c>
      <c r="V558" s="374">
        <v>0</v>
      </c>
      <c r="W558" s="374">
        <v>0</v>
      </c>
      <c r="X558" s="374">
        <v>0</v>
      </c>
      <c r="Y558" s="374">
        <v>0</v>
      </c>
      <c r="Z558" s="374">
        <v>1.0499999999999998</v>
      </c>
      <c r="AA558" s="374">
        <v>1</v>
      </c>
      <c r="AB558" s="374">
        <v>0</v>
      </c>
      <c r="AC558" s="374">
        <v>-100.00000000000011</v>
      </c>
      <c r="AD558" s="374"/>
      <c r="AE558" s="374"/>
      <c r="AF558" s="374">
        <v>1.0598834128245893E-2</v>
      </c>
      <c r="AG558" s="374">
        <v>9.5651687838478102E-3</v>
      </c>
      <c r="AH558" s="374">
        <v>0</v>
      </c>
    </row>
    <row r="559" spans="1:34" ht="15.6">
      <c r="A559" s="374">
        <v>9</v>
      </c>
      <c r="B559" s="374">
        <v>173</v>
      </c>
      <c r="C559" s="374">
        <v>2018</v>
      </c>
      <c r="D559" s="374">
        <v>99</v>
      </c>
      <c r="E559" s="374">
        <v>99</v>
      </c>
      <c r="F559" s="374">
        <v>99</v>
      </c>
      <c r="G559" s="374">
        <v>99</v>
      </c>
      <c r="H559" s="374">
        <v>2</v>
      </c>
      <c r="I559" s="374">
        <v>99</v>
      </c>
      <c r="J559" s="374">
        <v>175</v>
      </c>
      <c r="K559" s="374">
        <v>99</v>
      </c>
      <c r="L559" s="374">
        <v>99</v>
      </c>
      <c r="M559" s="374">
        <v>99</v>
      </c>
      <c r="N559" s="374">
        <v>99</v>
      </c>
      <c r="O559" s="374">
        <v>99</v>
      </c>
      <c r="P559" s="374">
        <v>9999</v>
      </c>
      <c r="Q559" s="374">
        <v>23</v>
      </c>
      <c r="R559" s="374">
        <v>2094</v>
      </c>
      <c r="S559" s="374">
        <v>4.49235912129895</v>
      </c>
      <c r="T559" s="374">
        <v>4.0587392550143271</v>
      </c>
      <c r="U559" s="374">
        <v>6.690019102196751</v>
      </c>
      <c r="V559" s="374">
        <v>0</v>
      </c>
      <c r="W559" s="374">
        <v>0</v>
      </c>
      <c r="X559" s="374">
        <v>2.2445081184336204</v>
      </c>
      <c r="Y559" s="374">
        <v>0</v>
      </c>
      <c r="Z559" s="374">
        <v>3.2421885700261708</v>
      </c>
      <c r="AA559" s="374">
        <v>1.4993436555031057</v>
      </c>
      <c r="AB559" s="374">
        <v>1.4554470805282997</v>
      </c>
      <c r="AC559" s="374">
        <v>9.7127931943113222</v>
      </c>
      <c r="AD559" s="374">
        <v>13.126165254029276</v>
      </c>
      <c r="AE559" s="374">
        <v>47.03823407838739</v>
      </c>
      <c r="AF559" s="374">
        <v>11.096979332273451</v>
      </c>
      <c r="AG559" s="374">
        <v>9.5033682961734378</v>
      </c>
      <c r="AH559" s="374">
        <v>0</v>
      </c>
    </row>
    <row r="560" spans="1:34" ht="15.6">
      <c r="A560" s="374">
        <v>9</v>
      </c>
      <c r="B560" s="374">
        <v>174</v>
      </c>
      <c r="C560" s="374">
        <v>2018</v>
      </c>
      <c r="D560" s="374">
        <v>99</v>
      </c>
      <c r="E560" s="374">
        <v>99</v>
      </c>
      <c r="F560" s="374">
        <v>99</v>
      </c>
      <c r="G560" s="374">
        <v>99</v>
      </c>
      <c r="H560" s="374">
        <v>2</v>
      </c>
      <c r="I560" s="374">
        <v>99</v>
      </c>
      <c r="J560" s="374">
        <v>177</v>
      </c>
      <c r="K560" s="374">
        <v>99</v>
      </c>
      <c r="L560" s="374">
        <v>99</v>
      </c>
      <c r="M560" s="374">
        <v>99</v>
      </c>
      <c r="N560" s="374">
        <v>99</v>
      </c>
      <c r="O560" s="374">
        <v>99</v>
      </c>
      <c r="P560" s="374">
        <v>9999</v>
      </c>
      <c r="Q560" s="374">
        <v>18</v>
      </c>
      <c r="R560" s="374">
        <v>636</v>
      </c>
      <c r="S560" s="374">
        <v>5.5628930817610076</v>
      </c>
      <c r="T560" s="374">
        <v>3.6886792452830193</v>
      </c>
      <c r="U560" s="374">
        <v>10.642138364779875</v>
      </c>
      <c r="V560" s="374">
        <v>0</v>
      </c>
      <c r="W560" s="374">
        <v>0</v>
      </c>
      <c r="X560" s="374">
        <v>2.3584905660377351</v>
      </c>
      <c r="Y560" s="374">
        <v>0</v>
      </c>
      <c r="Z560" s="374">
        <v>3.2651222182871158</v>
      </c>
      <c r="AA560" s="374">
        <v>1.232732479464614</v>
      </c>
      <c r="AB560" s="374">
        <v>1.7010718460483381</v>
      </c>
      <c r="AC560" s="374">
        <v>47.279494806267806</v>
      </c>
      <c r="AD560" s="374">
        <v>24.944073419668118</v>
      </c>
      <c r="AE560" s="374">
        <v>33.625454101943795</v>
      </c>
      <c r="AF560" s="374">
        <v>3.3704292527821953</v>
      </c>
      <c r="AG560" s="374">
        <v>4.5915523685528701</v>
      </c>
      <c r="AH560" s="374">
        <v>0</v>
      </c>
    </row>
    <row r="561" spans="1:37" ht="15.6">
      <c r="A561" s="374">
        <v>9</v>
      </c>
      <c r="B561" s="374">
        <v>175</v>
      </c>
      <c r="C561" s="374">
        <v>2018</v>
      </c>
      <c r="D561" s="374">
        <v>99</v>
      </c>
      <c r="E561" s="374">
        <v>99</v>
      </c>
      <c r="F561" s="374">
        <v>99</v>
      </c>
      <c r="G561" s="374">
        <v>99</v>
      </c>
      <c r="H561" s="374">
        <v>2</v>
      </c>
      <c r="I561" s="374">
        <v>99</v>
      </c>
      <c r="J561" s="374">
        <v>178</v>
      </c>
      <c r="K561" s="374">
        <v>99</v>
      </c>
      <c r="L561" s="374">
        <v>99</v>
      </c>
      <c r="M561" s="374">
        <v>99</v>
      </c>
      <c r="N561" s="374">
        <v>99</v>
      </c>
      <c r="O561" s="374">
        <v>99</v>
      </c>
      <c r="P561" s="374">
        <v>9999</v>
      </c>
      <c r="Q561" s="374">
        <v>14</v>
      </c>
      <c r="R561" s="374">
        <v>266</v>
      </c>
      <c r="S561" s="374">
        <v>4.4323308270676707</v>
      </c>
      <c r="T561" s="374">
        <v>4.1578947368421044</v>
      </c>
      <c r="U561" s="374">
        <v>9.9018796992481217</v>
      </c>
      <c r="V561" s="374">
        <v>0.37593984962406007</v>
      </c>
      <c r="W561" s="374">
        <v>0</v>
      </c>
      <c r="X561" s="374">
        <v>5.2631578947368443</v>
      </c>
      <c r="Y561" s="374">
        <v>0.75187969924812015</v>
      </c>
      <c r="Z561" s="374">
        <v>3.3860666848941845</v>
      </c>
      <c r="AA561" s="374">
        <v>1.3645373708396977</v>
      </c>
      <c r="AB561" s="374">
        <v>1.5333000690346374</v>
      </c>
      <c r="AC561" s="374">
        <v>67.352599677156988</v>
      </c>
      <c r="AD561" s="374">
        <v>33.599544225337354</v>
      </c>
      <c r="AE561" s="374">
        <v>49.024950719012082</v>
      </c>
      <c r="AF561" s="374">
        <v>1.4096449390567041</v>
      </c>
      <c r="AG561" s="374">
        <v>1.7867870964380668</v>
      </c>
      <c r="AH561" s="374">
        <v>6.7669172932330817</v>
      </c>
    </row>
    <row r="562" spans="1:37" ht="15.6">
      <c r="A562" s="374">
        <v>9</v>
      </c>
      <c r="B562" s="374">
        <v>176</v>
      </c>
      <c r="C562" s="374">
        <v>2018</v>
      </c>
      <c r="D562" s="374">
        <v>99</v>
      </c>
      <c r="E562" s="374">
        <v>99</v>
      </c>
      <c r="F562" s="374">
        <v>99</v>
      </c>
      <c r="G562" s="374">
        <v>99</v>
      </c>
      <c r="H562" s="374">
        <v>2</v>
      </c>
      <c r="I562" s="374">
        <v>99</v>
      </c>
      <c r="J562" s="374">
        <v>181</v>
      </c>
      <c r="K562" s="374">
        <v>99</v>
      </c>
      <c r="L562" s="374">
        <v>99</v>
      </c>
      <c r="M562" s="374">
        <v>99</v>
      </c>
      <c r="N562" s="374">
        <v>99</v>
      </c>
      <c r="O562" s="374">
        <v>99</v>
      </c>
      <c r="P562" s="374">
        <v>9999</v>
      </c>
      <c r="Q562" s="374">
        <v>9</v>
      </c>
      <c r="R562" s="374">
        <v>396</v>
      </c>
      <c r="S562" s="374">
        <v>4.5</v>
      </c>
      <c r="T562" s="374">
        <v>3.6136363636363642</v>
      </c>
      <c r="U562" s="374">
        <v>6.9661616161616156</v>
      </c>
      <c r="V562" s="374">
        <v>0</v>
      </c>
      <c r="W562" s="374">
        <v>0</v>
      </c>
      <c r="X562" s="374">
        <v>0</v>
      </c>
      <c r="Y562" s="374">
        <v>0</v>
      </c>
      <c r="Z562" s="374">
        <v>1.7276908200948036</v>
      </c>
      <c r="AA562" s="374">
        <v>1.2562972690740153</v>
      </c>
      <c r="AB562" s="374">
        <v>1.4956893985248083</v>
      </c>
      <c r="AC562" s="374">
        <v>44.955568125882237</v>
      </c>
      <c r="AD562" s="374">
        <v>30.140034574911841</v>
      </c>
      <c r="AE562" s="374">
        <v>61.887169138638605</v>
      </c>
      <c r="AF562" s="374">
        <v>2.0985691573926877</v>
      </c>
      <c r="AG562" s="374">
        <v>1.8713811778101097</v>
      </c>
      <c r="AH562" s="374">
        <v>0</v>
      </c>
      <c r="AI562" s="374"/>
      <c r="AJ562" s="374"/>
      <c r="AK562" s="374"/>
    </row>
    <row r="563" spans="1:37" ht="15.6">
      <c r="A563" s="374">
        <v>9</v>
      </c>
      <c r="B563" s="374">
        <v>177</v>
      </c>
      <c r="C563" s="374">
        <v>2018</v>
      </c>
      <c r="D563" s="374">
        <v>99</v>
      </c>
      <c r="E563" s="374">
        <v>99</v>
      </c>
      <c r="F563" s="374">
        <v>99</v>
      </c>
      <c r="G563" s="374">
        <v>99</v>
      </c>
      <c r="H563" s="374">
        <v>2</v>
      </c>
      <c r="I563" s="374">
        <v>99</v>
      </c>
      <c r="J563" s="374">
        <v>262</v>
      </c>
      <c r="K563" s="374">
        <v>99</v>
      </c>
      <c r="L563" s="374">
        <v>99</v>
      </c>
      <c r="M563" s="374">
        <v>99</v>
      </c>
      <c r="N563" s="374">
        <v>99</v>
      </c>
      <c r="O563" s="374">
        <v>99</v>
      </c>
      <c r="P563" s="374">
        <v>9999</v>
      </c>
      <c r="Q563" s="374"/>
      <c r="R563" s="374"/>
      <c r="S563" s="374"/>
      <c r="T563" s="374"/>
      <c r="U563" s="374"/>
      <c r="V563" s="374"/>
      <c r="W563" s="374"/>
      <c r="X563" s="374"/>
      <c r="Y563" s="374"/>
      <c r="Z563" s="374"/>
      <c r="AA563" s="374"/>
      <c r="AB563" s="374"/>
      <c r="AC563" s="374"/>
      <c r="AD563" s="374"/>
      <c r="AE563" s="374"/>
      <c r="AF563" s="374"/>
      <c r="AG563" s="374"/>
      <c r="AH563" s="374"/>
      <c r="AI563" s="374"/>
      <c r="AJ563" s="374"/>
      <c r="AK563" s="374"/>
    </row>
    <row r="564" spans="1:37" ht="15.6">
      <c r="A564" s="374">
        <v>9</v>
      </c>
      <c r="B564" s="374">
        <v>178</v>
      </c>
      <c r="C564" s="374">
        <v>2018</v>
      </c>
      <c r="D564" s="374">
        <v>99</v>
      </c>
      <c r="E564" s="374">
        <v>99</v>
      </c>
      <c r="F564" s="374">
        <v>99</v>
      </c>
      <c r="G564" s="374">
        <v>99</v>
      </c>
      <c r="H564" s="374">
        <v>2</v>
      </c>
      <c r="I564" s="374">
        <v>99</v>
      </c>
      <c r="J564" s="374">
        <v>267</v>
      </c>
      <c r="K564" s="374">
        <v>99</v>
      </c>
      <c r="L564" s="374">
        <v>99</v>
      </c>
      <c r="M564" s="374">
        <v>99</v>
      </c>
      <c r="N564" s="374">
        <v>99</v>
      </c>
      <c r="O564" s="374">
        <v>99</v>
      </c>
      <c r="P564" s="374">
        <v>9999</v>
      </c>
      <c r="Q564" s="374"/>
      <c r="R564" s="374"/>
      <c r="S564" s="374"/>
      <c r="T564" s="374"/>
      <c r="U564" s="374"/>
      <c r="V564" s="374"/>
      <c r="W564" s="374"/>
      <c r="X564" s="374"/>
      <c r="Y564" s="374"/>
      <c r="Z564" s="374"/>
      <c r="AA564" s="374"/>
      <c r="AB564" s="374"/>
      <c r="AC564" s="374"/>
      <c r="AD564" s="374"/>
      <c r="AE564" s="374"/>
      <c r="AF564" s="374"/>
      <c r="AG564" s="374"/>
      <c r="AH564" s="374"/>
      <c r="AI564" s="374"/>
      <c r="AJ564" s="374"/>
      <c r="AK564" s="374"/>
    </row>
    <row r="565" spans="1:37" ht="15.6">
      <c r="A565" s="374">
        <v>9</v>
      </c>
      <c r="B565" s="374">
        <v>179</v>
      </c>
      <c r="C565" s="374">
        <v>2018</v>
      </c>
      <c r="D565" s="374">
        <v>99</v>
      </c>
      <c r="E565" s="374">
        <v>99</v>
      </c>
      <c r="F565" s="374">
        <v>99</v>
      </c>
      <c r="G565" s="374">
        <v>99</v>
      </c>
      <c r="H565" s="374">
        <v>1</v>
      </c>
      <c r="I565" s="374">
        <v>99</v>
      </c>
      <c r="J565" s="374">
        <v>309</v>
      </c>
      <c r="K565" s="374">
        <v>99</v>
      </c>
      <c r="L565" s="374">
        <v>99</v>
      </c>
      <c r="M565" s="374">
        <v>99</v>
      </c>
      <c r="N565" s="374">
        <v>99</v>
      </c>
      <c r="O565" s="374">
        <v>99</v>
      </c>
      <c r="P565" s="374">
        <v>9999</v>
      </c>
      <c r="Q565" s="374">
        <v>31</v>
      </c>
      <c r="R565" s="374">
        <v>683</v>
      </c>
      <c r="S565" s="374">
        <v>6.3250366032210819</v>
      </c>
      <c r="T565" s="374">
        <v>3.6866764275256223</v>
      </c>
      <c r="U565" s="374">
        <v>7.1713616398243056</v>
      </c>
      <c r="V565" s="374">
        <v>0</v>
      </c>
      <c r="W565" s="374">
        <v>0</v>
      </c>
      <c r="X565" s="374">
        <v>0.29282576866764276</v>
      </c>
      <c r="Y565" s="374">
        <v>0</v>
      </c>
      <c r="Z565" s="374">
        <v>2.6214688677179177</v>
      </c>
      <c r="AA565" s="374">
        <v>1.5942070616209145</v>
      </c>
      <c r="AB565" s="374">
        <v>1.7030455689994188</v>
      </c>
      <c r="AC565" s="374">
        <v>37.847162181833504</v>
      </c>
      <c r="AD565" s="374">
        <v>32.025069744536822</v>
      </c>
      <c r="AE565" s="374">
        <v>47.917483155350624</v>
      </c>
      <c r="AF565" s="374">
        <v>3.6195018547959719</v>
      </c>
      <c r="AG565" s="374">
        <v>3.3227361212792843</v>
      </c>
      <c r="AH565" s="374">
        <v>1.6105417276720349</v>
      </c>
      <c r="AI565" s="374"/>
      <c r="AJ565" s="374"/>
      <c r="AK565" s="374"/>
    </row>
    <row r="566" spans="1:37" ht="15.6">
      <c r="A566" s="374">
        <v>9</v>
      </c>
      <c r="B566" s="374">
        <v>180</v>
      </c>
      <c r="C566" s="374">
        <v>2018</v>
      </c>
      <c r="D566" s="374">
        <v>99</v>
      </c>
      <c r="E566" s="374">
        <v>99</v>
      </c>
      <c r="F566" s="374">
        <v>99</v>
      </c>
      <c r="G566" s="374">
        <v>99</v>
      </c>
      <c r="H566" s="374">
        <v>2</v>
      </c>
      <c r="I566" s="374">
        <v>99</v>
      </c>
      <c r="J566" s="374">
        <v>470</v>
      </c>
      <c r="K566" s="374">
        <v>99</v>
      </c>
      <c r="L566" s="374">
        <v>99</v>
      </c>
      <c r="M566" s="374">
        <v>99</v>
      </c>
      <c r="N566" s="374">
        <v>99</v>
      </c>
      <c r="O566" s="374">
        <v>99</v>
      </c>
      <c r="P566" s="374">
        <v>9999</v>
      </c>
      <c r="Q566" s="374">
        <v>23</v>
      </c>
      <c r="R566" s="374">
        <v>871</v>
      </c>
      <c r="S566" s="374">
        <v>6.1814006888633743</v>
      </c>
      <c r="T566" s="374">
        <v>4.0493685419058556</v>
      </c>
      <c r="U566" s="374">
        <v>5.6063145809414436</v>
      </c>
      <c r="V566" s="374">
        <v>0</v>
      </c>
      <c r="W566" s="374">
        <v>0</v>
      </c>
      <c r="X566" s="374">
        <v>0</v>
      </c>
      <c r="Y566" s="374">
        <v>0</v>
      </c>
      <c r="Z566" s="374">
        <v>1.8280928276998196</v>
      </c>
      <c r="AA566" s="374">
        <v>1.5832572229954138</v>
      </c>
      <c r="AB566" s="374">
        <v>1.395777276346134</v>
      </c>
      <c r="AC566" s="374">
        <v>16.941974687790676</v>
      </c>
      <c r="AD566" s="374">
        <v>23.952297259313319</v>
      </c>
      <c r="AE566" s="374">
        <v>48.482930970316637</v>
      </c>
      <c r="AF566" s="374">
        <v>4.6157922628510866</v>
      </c>
      <c r="AG566" s="374">
        <v>3.312601112652994</v>
      </c>
      <c r="AH566" s="374">
        <v>0.57405281285878285</v>
      </c>
      <c r="AI566" s="374"/>
      <c r="AJ566" s="374"/>
      <c r="AK566" s="374"/>
    </row>
    <row r="567" spans="1:37" ht="15.6">
      <c r="A567" s="374">
        <v>9</v>
      </c>
      <c r="B567" s="374">
        <v>181</v>
      </c>
      <c r="C567" s="374">
        <v>2018</v>
      </c>
      <c r="D567" s="374">
        <v>99</v>
      </c>
      <c r="E567" s="374">
        <v>99</v>
      </c>
      <c r="F567" s="374">
        <v>99</v>
      </c>
      <c r="G567" s="374">
        <v>99</v>
      </c>
      <c r="H567" s="374">
        <v>1</v>
      </c>
      <c r="I567" s="374">
        <v>99</v>
      </c>
      <c r="J567" s="374">
        <v>629</v>
      </c>
      <c r="K567" s="374">
        <v>99</v>
      </c>
      <c r="L567" s="374">
        <v>99</v>
      </c>
      <c r="M567" s="374">
        <v>99</v>
      </c>
      <c r="N567" s="374">
        <v>99</v>
      </c>
      <c r="O567" s="374">
        <v>99</v>
      </c>
      <c r="P567" s="374">
        <v>9999</v>
      </c>
      <c r="Q567" s="374"/>
      <c r="R567" s="374"/>
      <c r="S567" s="374"/>
      <c r="T567" s="374"/>
      <c r="U567" s="374"/>
      <c r="V567" s="374"/>
      <c r="W567" s="374"/>
      <c r="X567" s="374"/>
      <c r="Y567" s="374"/>
      <c r="Z567" s="374"/>
      <c r="AA567" s="374"/>
      <c r="AB567" s="374"/>
      <c r="AC567" s="374"/>
      <c r="AD567" s="374"/>
      <c r="AE567" s="374"/>
      <c r="AF567" s="374"/>
      <c r="AG567" s="374"/>
      <c r="AH567" s="374"/>
      <c r="AI567" s="374"/>
      <c r="AJ567" s="374"/>
      <c r="AK567" s="374"/>
    </row>
    <row r="568" spans="1:37" ht="15.6">
      <c r="A568" s="374">
        <v>9</v>
      </c>
      <c r="B568" s="374">
        <v>182</v>
      </c>
      <c r="C568" s="374">
        <v>2018</v>
      </c>
      <c r="D568" s="374">
        <v>99</v>
      </c>
      <c r="E568" s="374">
        <v>99</v>
      </c>
      <c r="F568" s="374">
        <v>99</v>
      </c>
      <c r="G568" s="374">
        <v>99</v>
      </c>
      <c r="H568" s="374">
        <v>1</v>
      </c>
      <c r="I568" s="374">
        <v>99</v>
      </c>
      <c r="J568" s="374">
        <v>643</v>
      </c>
      <c r="K568" s="374">
        <v>99</v>
      </c>
      <c r="L568" s="374">
        <v>99</v>
      </c>
      <c r="M568" s="374">
        <v>99</v>
      </c>
      <c r="N568" s="374">
        <v>99</v>
      </c>
      <c r="O568" s="374">
        <v>99</v>
      </c>
      <c r="P568" s="374">
        <v>9999</v>
      </c>
      <c r="Q568" s="374">
        <v>16</v>
      </c>
      <c r="R568" s="374">
        <v>241</v>
      </c>
      <c r="S568" s="374">
        <v>4.2821576763485476</v>
      </c>
      <c r="T568" s="374">
        <v>3.4315352697095434</v>
      </c>
      <c r="U568" s="374">
        <v>9.3016597510373416</v>
      </c>
      <c r="V568" s="374">
        <v>0</v>
      </c>
      <c r="W568" s="374">
        <v>0</v>
      </c>
      <c r="X568" s="374">
        <v>5.3941908713692959</v>
      </c>
      <c r="Y568" s="374">
        <v>0.4149377593360995</v>
      </c>
      <c r="Z568" s="374">
        <v>3.5275203379786566</v>
      </c>
      <c r="AA568" s="374">
        <v>1.2734330995209762</v>
      </c>
      <c r="AB568" s="374">
        <v>1.7297978342890932</v>
      </c>
      <c r="AC568" s="374">
        <v>57.536926557337502</v>
      </c>
      <c r="AD568" s="374">
        <v>23.809164921499725</v>
      </c>
      <c r="AE568" s="374">
        <v>37.04399321769673</v>
      </c>
      <c r="AF568" s="374">
        <v>1.2771595124536304</v>
      </c>
      <c r="AG568" s="374">
        <v>1.5207261604788389</v>
      </c>
      <c r="AH568" s="374">
        <v>0</v>
      </c>
      <c r="AI568" s="374"/>
      <c r="AJ568" s="374"/>
      <c r="AK568" s="374"/>
    </row>
    <row r="569" spans="1:37" ht="15.6">
      <c r="A569" s="374">
        <v>9</v>
      </c>
      <c r="B569" s="374">
        <v>183</v>
      </c>
      <c r="C569" s="374">
        <v>2018</v>
      </c>
      <c r="D569" s="374">
        <v>99</v>
      </c>
      <c r="E569" s="374">
        <v>99</v>
      </c>
      <c r="F569" s="374">
        <v>99</v>
      </c>
      <c r="G569" s="374">
        <v>99</v>
      </c>
      <c r="H569" s="374">
        <v>2</v>
      </c>
      <c r="I569" s="374">
        <v>99</v>
      </c>
      <c r="J569" s="374">
        <v>704</v>
      </c>
      <c r="K569" s="374">
        <v>99</v>
      </c>
      <c r="L569" s="374">
        <v>99</v>
      </c>
      <c r="M569" s="374">
        <v>99</v>
      </c>
      <c r="N569" s="374">
        <v>99</v>
      </c>
      <c r="O569" s="374">
        <v>99</v>
      </c>
      <c r="P569" s="374">
        <v>9999</v>
      </c>
      <c r="Q569" s="374">
        <v>9</v>
      </c>
      <c r="R569" s="374">
        <v>81</v>
      </c>
      <c r="S569" s="374">
        <v>3.506172839506172</v>
      </c>
      <c r="T569" s="374">
        <v>4.2592592592592595</v>
      </c>
      <c r="U569" s="374">
        <v>9.8395061728395063</v>
      </c>
      <c r="V569" s="374">
        <v>0</v>
      </c>
      <c r="W569" s="374">
        <v>0</v>
      </c>
      <c r="X569" s="374">
        <v>2.4691358024691361</v>
      </c>
      <c r="Y569" s="374">
        <v>0</v>
      </c>
      <c r="Z569" s="374">
        <v>2.2508532819522977</v>
      </c>
      <c r="AA569" s="374">
        <v>1.0786761066075448</v>
      </c>
      <c r="AB569" s="374">
        <v>1.600754280368466</v>
      </c>
      <c r="AC569" s="374">
        <v>61.007957639212115</v>
      </c>
      <c r="AD569" s="374">
        <v>51.283653301093935</v>
      </c>
      <c r="AE569" s="374">
        <v>58.17890501957325</v>
      </c>
      <c r="AF569" s="374">
        <v>0.42925278219395874</v>
      </c>
      <c r="AG569" s="374">
        <v>0.54066946955508532</v>
      </c>
      <c r="AH569" s="374">
        <v>0</v>
      </c>
      <c r="AI569" s="374"/>
      <c r="AJ569" s="374"/>
      <c r="AK569" s="374"/>
    </row>
    <row r="570" spans="1:37" ht="15.6">
      <c r="A570" s="374">
        <v>9</v>
      </c>
      <c r="B570" s="374">
        <v>184</v>
      </c>
      <c r="C570" s="374">
        <v>2018</v>
      </c>
      <c r="D570" s="374">
        <v>99</v>
      </c>
      <c r="E570" s="374">
        <v>99</v>
      </c>
      <c r="F570" s="374">
        <v>99</v>
      </c>
      <c r="G570" s="374">
        <v>99</v>
      </c>
      <c r="H570" s="374">
        <v>1</v>
      </c>
      <c r="I570" s="374">
        <v>99</v>
      </c>
      <c r="J570" s="374">
        <v>802</v>
      </c>
      <c r="K570" s="374">
        <v>99</v>
      </c>
      <c r="L570" s="374">
        <v>99</v>
      </c>
      <c r="M570" s="374">
        <v>99</v>
      </c>
      <c r="N570" s="374">
        <v>99</v>
      </c>
      <c r="O570" s="374">
        <v>99</v>
      </c>
      <c r="P570" s="374">
        <v>9999</v>
      </c>
      <c r="Q570" s="374"/>
      <c r="R570" s="374"/>
      <c r="S570" s="374"/>
      <c r="T570" s="374"/>
      <c r="U570" s="374"/>
      <c r="V570" s="374"/>
      <c r="W570" s="374"/>
      <c r="X570" s="374"/>
      <c r="Y570" s="374"/>
      <c r="Z570" s="374"/>
      <c r="AA570" s="374"/>
      <c r="AB570" s="374"/>
      <c r="AC570" s="374"/>
      <c r="AD570" s="374"/>
      <c r="AE570" s="374"/>
      <c r="AF570" s="374"/>
      <c r="AG570" s="374"/>
      <c r="AH570" s="374"/>
      <c r="AI570" s="374"/>
      <c r="AJ570" s="374"/>
      <c r="AK570" s="374"/>
    </row>
    <row r="571" spans="1:37" ht="15.6">
      <c r="A571" s="374">
        <v>9</v>
      </c>
      <c r="B571" s="374">
        <v>185</v>
      </c>
      <c r="C571" s="374">
        <v>2017</v>
      </c>
      <c r="D571" s="374">
        <v>99</v>
      </c>
      <c r="E571" s="374">
        <v>99</v>
      </c>
      <c r="F571" s="374">
        <v>99</v>
      </c>
      <c r="G571" s="374">
        <v>99</v>
      </c>
      <c r="H571" s="374">
        <v>1</v>
      </c>
      <c r="I571" s="374">
        <v>99</v>
      </c>
      <c r="J571" s="374">
        <v>103</v>
      </c>
      <c r="K571" s="374">
        <v>99</v>
      </c>
      <c r="L571" s="374">
        <v>99</v>
      </c>
      <c r="M571" s="374">
        <v>99</v>
      </c>
      <c r="N571" s="374">
        <v>99</v>
      </c>
      <c r="O571" s="374">
        <v>99</v>
      </c>
      <c r="P571" s="374">
        <v>9999</v>
      </c>
      <c r="Q571" s="374">
        <v>23</v>
      </c>
      <c r="R571" s="374">
        <v>189</v>
      </c>
      <c r="S571" s="374">
        <v>5.6084656084656084</v>
      </c>
      <c r="T571" s="374">
        <v>3.761904761904761</v>
      </c>
      <c r="U571" s="374">
        <v>9.860317460317459</v>
      </c>
      <c r="V571" s="374">
        <v>0</v>
      </c>
      <c r="W571" s="374">
        <v>0</v>
      </c>
      <c r="X571" s="374">
        <v>2.1164021164021163</v>
      </c>
      <c r="Y571" s="374">
        <v>0</v>
      </c>
      <c r="Z571" s="374">
        <v>2.5240141676041721</v>
      </c>
      <c r="AA571" s="374">
        <v>1.3935346839902805</v>
      </c>
      <c r="AB571" s="374">
        <v>1.6591667990651759</v>
      </c>
      <c r="AC571" s="374">
        <v>49.605656146412066</v>
      </c>
      <c r="AD571" s="374">
        <v>42.226138552542487</v>
      </c>
      <c r="AE571" s="374">
        <v>44.939654234297571</v>
      </c>
      <c r="AF571" s="374">
        <v>1.0807410795974377</v>
      </c>
      <c r="AG571" s="374">
        <v>1.4123970506093788</v>
      </c>
      <c r="AH571" s="374">
        <v>0</v>
      </c>
      <c r="AI571" s="374"/>
      <c r="AJ571" s="374"/>
      <c r="AK571" s="374"/>
    </row>
    <row r="572" spans="1:37" s="458" customFormat="1" ht="15.6">
      <c r="A572" s="374">
        <v>9</v>
      </c>
      <c r="B572" s="374">
        <v>186</v>
      </c>
      <c r="C572" s="374">
        <v>2017</v>
      </c>
      <c r="D572" s="374">
        <v>99</v>
      </c>
      <c r="E572" s="374">
        <v>99</v>
      </c>
      <c r="F572" s="374">
        <v>99</v>
      </c>
      <c r="G572" s="374">
        <v>99</v>
      </c>
      <c r="H572" s="374">
        <v>2</v>
      </c>
      <c r="I572" s="374">
        <v>99</v>
      </c>
      <c r="J572" s="374">
        <v>106</v>
      </c>
      <c r="K572" s="374">
        <v>99</v>
      </c>
      <c r="L572" s="374">
        <v>99</v>
      </c>
      <c r="M572" s="374">
        <v>99</v>
      </c>
      <c r="N572" s="374">
        <v>99</v>
      </c>
      <c r="O572" s="374">
        <v>99</v>
      </c>
      <c r="P572" s="374">
        <v>9999</v>
      </c>
      <c r="Q572" s="374">
        <v>21</v>
      </c>
      <c r="R572" s="374">
        <v>473</v>
      </c>
      <c r="S572" s="374">
        <v>7.8689217758985182</v>
      </c>
      <c r="T572" s="374">
        <v>3.7441860465116257</v>
      </c>
      <c r="U572" s="374">
        <v>8.5623678646934493</v>
      </c>
      <c r="V572" s="374">
        <v>0</v>
      </c>
      <c r="W572" s="374">
        <v>0</v>
      </c>
      <c r="X572" s="374">
        <v>5.2854122621564485</v>
      </c>
      <c r="Y572" s="374">
        <v>0</v>
      </c>
      <c r="Z572" s="374">
        <v>3.5843653178049779</v>
      </c>
      <c r="AA572" s="374">
        <v>7.5334171877399987</v>
      </c>
      <c r="AB572" s="374">
        <v>1.526403635481111</v>
      </c>
      <c r="AC572" s="374">
        <v>-6.1456421530429202</v>
      </c>
      <c r="AD572" s="374">
        <v>24.2804319974436</v>
      </c>
      <c r="AE572" s="374">
        <v>-7.1494270680780696</v>
      </c>
      <c r="AF572" s="374">
        <v>2.7047118023787746</v>
      </c>
      <c r="AG572" s="374">
        <v>3.0694398234427926</v>
      </c>
      <c r="AH572" s="374">
        <v>0</v>
      </c>
      <c r="AI572" s="374"/>
      <c r="AJ572" s="374"/>
      <c r="AK572" s="374"/>
    </row>
    <row r="573" spans="1:37" s="458" customFormat="1" ht="15.6">
      <c r="A573" s="374">
        <v>9</v>
      </c>
      <c r="B573" s="374">
        <v>187</v>
      </c>
      <c r="C573" s="374">
        <v>2017</v>
      </c>
      <c r="D573" s="374">
        <v>99</v>
      </c>
      <c r="E573" s="374">
        <v>99</v>
      </c>
      <c r="F573" s="374">
        <v>99</v>
      </c>
      <c r="G573" s="374">
        <v>99</v>
      </c>
      <c r="H573" s="374">
        <v>1</v>
      </c>
      <c r="I573" s="374">
        <v>99</v>
      </c>
      <c r="J573" s="374">
        <v>109</v>
      </c>
      <c r="K573" s="374">
        <v>99</v>
      </c>
      <c r="L573" s="374">
        <v>99</v>
      </c>
      <c r="M573" s="374">
        <v>99</v>
      </c>
      <c r="N573" s="374">
        <v>99</v>
      </c>
      <c r="O573" s="374">
        <v>99</v>
      </c>
      <c r="P573" s="374">
        <v>9999</v>
      </c>
      <c r="Q573" s="374"/>
      <c r="R573" s="374"/>
      <c r="S573" s="374"/>
      <c r="T573" s="374"/>
      <c r="U573" s="374"/>
      <c r="V573" s="374"/>
      <c r="W573" s="374"/>
      <c r="X573" s="374"/>
      <c r="Y573" s="374"/>
      <c r="Z573" s="374"/>
      <c r="AA573" s="374"/>
      <c r="AB573" s="374"/>
      <c r="AC573" s="374"/>
      <c r="AD573" s="374"/>
      <c r="AE573" s="374"/>
      <c r="AF573" s="374"/>
      <c r="AG573" s="374"/>
      <c r="AH573" s="374"/>
      <c r="AI573" s="374"/>
      <c r="AJ573" s="374"/>
      <c r="AK573" s="374"/>
    </row>
    <row r="574" spans="1:37" s="458" customFormat="1" ht="15.6">
      <c r="A574" s="374">
        <v>9</v>
      </c>
      <c r="B574" s="374">
        <v>188</v>
      </c>
      <c r="C574" s="374">
        <v>2017</v>
      </c>
      <c r="D574" s="374">
        <v>99</v>
      </c>
      <c r="E574" s="374">
        <v>99</v>
      </c>
      <c r="F574" s="374">
        <v>99</v>
      </c>
      <c r="G574" s="374">
        <v>99</v>
      </c>
      <c r="H574" s="374">
        <v>1</v>
      </c>
      <c r="I574" s="374">
        <v>99</v>
      </c>
      <c r="J574" s="374">
        <v>110</v>
      </c>
      <c r="K574" s="374">
        <v>99</v>
      </c>
      <c r="L574" s="374">
        <v>99</v>
      </c>
      <c r="M574" s="374">
        <v>99</v>
      </c>
      <c r="N574" s="374">
        <v>99</v>
      </c>
      <c r="O574" s="374">
        <v>99</v>
      </c>
      <c r="P574" s="374">
        <v>9999</v>
      </c>
      <c r="Q574" s="374">
        <v>94</v>
      </c>
      <c r="R574" s="374">
        <v>4116</v>
      </c>
      <c r="S574" s="374">
        <v>5.1868318756073872</v>
      </c>
      <c r="T574" s="374">
        <v>4.6698250728862973</v>
      </c>
      <c r="U574" s="374">
        <v>6.8186103012633597</v>
      </c>
      <c r="V574" s="374">
        <v>4.8590864917395539E-2</v>
      </c>
      <c r="W574" s="374">
        <v>0</v>
      </c>
      <c r="X574" s="374">
        <v>1.3362487852283771</v>
      </c>
      <c r="Y574" s="374">
        <v>0.14577259475218651</v>
      </c>
      <c r="Z574" s="374">
        <v>2.5805033772523167</v>
      </c>
      <c r="AA574" s="374">
        <v>0.96126716858625316</v>
      </c>
      <c r="AB574" s="374">
        <v>1.1503044209885029</v>
      </c>
      <c r="AC574" s="374">
        <v>27.187075461312343</v>
      </c>
      <c r="AD574" s="374">
        <v>22.55884116268852</v>
      </c>
      <c r="AE574" s="374">
        <v>49.280887607420944</v>
      </c>
      <c r="AF574" s="374">
        <v>23.53613906678866</v>
      </c>
      <c r="AG574" s="374">
        <v>21.270384301444757</v>
      </c>
      <c r="AH574" s="374">
        <v>0.17006802721088435</v>
      </c>
      <c r="AI574" s="374"/>
      <c r="AJ574" s="374"/>
      <c r="AK574" s="374"/>
    </row>
    <row r="575" spans="1:37" s="458" customFormat="1" ht="15.6">
      <c r="A575" s="374">
        <v>9</v>
      </c>
      <c r="B575" s="374">
        <v>189</v>
      </c>
      <c r="C575" s="374">
        <v>2017</v>
      </c>
      <c r="D575" s="374">
        <v>99</v>
      </c>
      <c r="E575" s="374">
        <v>99</v>
      </c>
      <c r="F575" s="374">
        <v>99</v>
      </c>
      <c r="G575" s="374">
        <v>99</v>
      </c>
      <c r="H575" s="374">
        <v>1</v>
      </c>
      <c r="I575" s="374">
        <v>99</v>
      </c>
      <c r="J575" s="374">
        <v>111</v>
      </c>
      <c r="K575" s="374">
        <v>99</v>
      </c>
      <c r="L575" s="374">
        <v>99</v>
      </c>
      <c r="M575" s="374">
        <v>99</v>
      </c>
      <c r="N575" s="374">
        <v>99</v>
      </c>
      <c r="O575" s="374">
        <v>99</v>
      </c>
      <c r="P575" s="374">
        <v>9999</v>
      </c>
      <c r="Q575" s="374">
        <v>21</v>
      </c>
      <c r="R575" s="374">
        <v>167</v>
      </c>
      <c r="S575" s="374">
        <v>4.1556886227544911</v>
      </c>
      <c r="T575" s="374">
        <v>2.844311377245508</v>
      </c>
      <c r="U575" s="374">
        <v>7.3215568862275484</v>
      </c>
      <c r="V575" s="374">
        <v>0</v>
      </c>
      <c r="W575" s="374">
        <v>0</v>
      </c>
      <c r="X575" s="374">
        <v>1.7964071856287425</v>
      </c>
      <c r="Y575" s="374">
        <v>0.59880239520958101</v>
      </c>
      <c r="Z575" s="374">
        <v>4.2405388845281271</v>
      </c>
      <c r="AA575" s="374">
        <v>1.137157122919207</v>
      </c>
      <c r="AB575" s="374">
        <v>1.46404430377072</v>
      </c>
      <c r="AC575" s="374">
        <v>47.539955079607971</v>
      </c>
      <c r="AD575" s="374">
        <v>54.105389149072685</v>
      </c>
      <c r="AE575" s="374">
        <v>54.687651297566241</v>
      </c>
      <c r="AF575" s="374">
        <v>0.95494053064958817</v>
      </c>
      <c r="AG575" s="374">
        <v>0.92666767212925949</v>
      </c>
      <c r="AH575" s="374">
        <v>0</v>
      </c>
      <c r="AI575" s="374"/>
      <c r="AJ575" s="374"/>
      <c r="AK575" s="374"/>
    </row>
    <row r="576" spans="1:37" s="458" customFormat="1" ht="15.6">
      <c r="A576" s="374">
        <v>9</v>
      </c>
      <c r="B576" s="374">
        <v>190</v>
      </c>
      <c r="C576" s="374">
        <v>2017</v>
      </c>
      <c r="D576" s="374">
        <v>99</v>
      </c>
      <c r="E576" s="374">
        <v>99</v>
      </c>
      <c r="F576" s="374">
        <v>99</v>
      </c>
      <c r="G576" s="374">
        <v>99</v>
      </c>
      <c r="H576" s="374">
        <v>1</v>
      </c>
      <c r="I576" s="374">
        <v>99</v>
      </c>
      <c r="J576" s="374">
        <v>113</v>
      </c>
      <c r="K576" s="374">
        <v>99</v>
      </c>
      <c r="L576" s="374">
        <v>99</v>
      </c>
      <c r="M576" s="374">
        <v>99</v>
      </c>
      <c r="N576" s="374">
        <v>99</v>
      </c>
      <c r="O576" s="374">
        <v>99</v>
      </c>
      <c r="P576" s="374">
        <v>9999</v>
      </c>
      <c r="Q576" s="374"/>
      <c r="R576" s="374"/>
      <c r="S576" s="374"/>
      <c r="T576" s="374"/>
      <c r="U576" s="374"/>
      <c r="V576" s="374"/>
      <c r="W576" s="374"/>
      <c r="X576" s="374"/>
      <c r="Y576" s="374"/>
      <c r="Z576" s="374"/>
      <c r="AA576" s="374"/>
      <c r="AB576" s="374"/>
      <c r="AC576" s="374"/>
      <c r="AD576" s="374"/>
      <c r="AE576" s="374"/>
      <c r="AF576" s="374"/>
      <c r="AG576" s="374"/>
      <c r="AH576" s="374"/>
      <c r="AI576" s="374"/>
      <c r="AJ576" s="374"/>
      <c r="AK576" s="374"/>
    </row>
    <row r="577" spans="1:37" s="458" customFormat="1" ht="15.6">
      <c r="A577" s="374">
        <v>9</v>
      </c>
      <c r="B577" s="374">
        <v>191</v>
      </c>
      <c r="C577" s="374">
        <v>2017</v>
      </c>
      <c r="D577" s="374">
        <v>99</v>
      </c>
      <c r="E577" s="374">
        <v>99</v>
      </c>
      <c r="F577" s="374">
        <v>99</v>
      </c>
      <c r="G577" s="374">
        <v>99</v>
      </c>
      <c r="H577" s="374">
        <v>1</v>
      </c>
      <c r="I577" s="374">
        <v>99</v>
      </c>
      <c r="J577" s="374">
        <v>116</v>
      </c>
      <c r="K577" s="374">
        <v>99</v>
      </c>
      <c r="L577" s="374">
        <v>99</v>
      </c>
      <c r="M577" s="374">
        <v>99</v>
      </c>
      <c r="N577" s="374">
        <v>99</v>
      </c>
      <c r="O577" s="374">
        <v>99</v>
      </c>
      <c r="P577" s="374">
        <v>9999</v>
      </c>
      <c r="Q577" s="374">
        <v>35</v>
      </c>
      <c r="R577" s="374">
        <v>669</v>
      </c>
      <c r="S577" s="374">
        <v>4.5949177877428999</v>
      </c>
      <c r="T577" s="374">
        <v>3.3632286995515699</v>
      </c>
      <c r="U577" s="374">
        <v>8.3735426008968563</v>
      </c>
      <c r="V577" s="374">
        <v>0</v>
      </c>
      <c r="W577" s="374">
        <v>0</v>
      </c>
      <c r="X577" s="374">
        <v>2.9895366218236172</v>
      </c>
      <c r="Y577" s="374">
        <v>0</v>
      </c>
      <c r="Z577" s="374">
        <v>3.3952269548282197</v>
      </c>
      <c r="AA577" s="374">
        <v>1.1961714714269824</v>
      </c>
      <c r="AB577" s="374">
        <v>1.5116564657905811</v>
      </c>
      <c r="AC577" s="374">
        <v>41.705313176574947</v>
      </c>
      <c r="AD577" s="374">
        <v>37.888342838145505</v>
      </c>
      <c r="AE577" s="374">
        <v>41.69966143389135</v>
      </c>
      <c r="AF577" s="374">
        <v>3.8254803293687103</v>
      </c>
      <c r="AG577" s="374">
        <v>4.2456036906034971</v>
      </c>
      <c r="AH577" s="374">
        <v>1.0463378176382661</v>
      </c>
      <c r="AI577" s="374"/>
      <c r="AJ577" s="374"/>
      <c r="AK577" s="374"/>
    </row>
    <row r="578" spans="1:37" s="458" customFormat="1" ht="15.6">
      <c r="A578" s="374">
        <v>9</v>
      </c>
      <c r="B578" s="374">
        <v>192</v>
      </c>
      <c r="C578" s="374">
        <v>2017</v>
      </c>
      <c r="D578" s="374">
        <v>99</v>
      </c>
      <c r="E578" s="374">
        <v>99</v>
      </c>
      <c r="F578" s="374">
        <v>99</v>
      </c>
      <c r="G578" s="374">
        <v>99</v>
      </c>
      <c r="H578" s="374">
        <v>2</v>
      </c>
      <c r="I578" s="374">
        <v>99</v>
      </c>
      <c r="J578" s="374">
        <v>117</v>
      </c>
      <c r="K578" s="374">
        <v>99</v>
      </c>
      <c r="L578" s="374">
        <v>99</v>
      </c>
      <c r="M578" s="374">
        <v>99</v>
      </c>
      <c r="N578" s="374">
        <v>99</v>
      </c>
      <c r="O578" s="374">
        <v>99</v>
      </c>
      <c r="P578" s="374">
        <v>9999</v>
      </c>
      <c r="Q578" s="374">
        <v>12</v>
      </c>
      <c r="R578" s="374">
        <v>305</v>
      </c>
      <c r="S578" s="374">
        <v>4.5934426229508194</v>
      </c>
      <c r="T578" s="374">
        <v>3.8688524590163937</v>
      </c>
      <c r="U578" s="374">
        <v>8.3822950819672126</v>
      </c>
      <c r="V578" s="374">
        <v>0</v>
      </c>
      <c r="W578" s="374">
        <v>0</v>
      </c>
      <c r="X578" s="374">
        <v>1.9672131147540983</v>
      </c>
      <c r="Y578" s="374">
        <v>0</v>
      </c>
      <c r="Z578" s="374">
        <v>2.5811704000778657</v>
      </c>
      <c r="AA578" s="374">
        <v>0.9910863144920582</v>
      </c>
      <c r="AB578" s="374">
        <v>1.5243962506682214</v>
      </c>
      <c r="AC578" s="374">
        <v>37.489072081791683</v>
      </c>
      <c r="AD578" s="374">
        <v>49.303887710084418</v>
      </c>
      <c r="AE578" s="374">
        <v>20.12552198577092</v>
      </c>
      <c r="AF578" s="374">
        <v>1.7440530649588284</v>
      </c>
      <c r="AG578" s="374">
        <v>1.9376123092873687</v>
      </c>
      <c r="AH578" s="374">
        <v>0</v>
      </c>
      <c r="AI578" s="374"/>
      <c r="AJ578" s="374"/>
      <c r="AK578" s="374"/>
    </row>
    <row r="579" spans="1:37" s="458" customFormat="1" ht="15.6">
      <c r="A579" s="374">
        <v>9</v>
      </c>
      <c r="B579" s="374">
        <v>193</v>
      </c>
      <c r="C579" s="374">
        <v>2017</v>
      </c>
      <c r="D579" s="374">
        <v>99</v>
      </c>
      <c r="E579" s="374">
        <v>99</v>
      </c>
      <c r="F579" s="374">
        <v>99</v>
      </c>
      <c r="G579" s="374">
        <v>99</v>
      </c>
      <c r="H579" s="374">
        <v>1</v>
      </c>
      <c r="I579" s="374">
        <v>99</v>
      </c>
      <c r="J579" s="374">
        <v>134</v>
      </c>
      <c r="K579" s="374">
        <v>99</v>
      </c>
      <c r="L579" s="374">
        <v>99</v>
      </c>
      <c r="M579" s="374">
        <v>99</v>
      </c>
      <c r="N579" s="374">
        <v>99</v>
      </c>
      <c r="O579" s="374">
        <v>99</v>
      </c>
      <c r="P579" s="374">
        <v>9999</v>
      </c>
      <c r="Q579" s="374">
        <v>100</v>
      </c>
      <c r="R579" s="374">
        <v>3768</v>
      </c>
      <c r="S579" s="374">
        <v>4.4830148619957528</v>
      </c>
      <c r="T579" s="374">
        <v>4.4108280254777075</v>
      </c>
      <c r="U579" s="374">
        <v>7.0992303609341745</v>
      </c>
      <c r="V579" s="374">
        <v>0</v>
      </c>
      <c r="W579" s="374">
        <v>2.6539278131634821E-2</v>
      </c>
      <c r="X579" s="374">
        <v>1.5923566878980897</v>
      </c>
      <c r="Y579" s="374">
        <v>0.18577494692144367</v>
      </c>
      <c r="Z579" s="374">
        <v>2.916588462769317</v>
      </c>
      <c r="AA579" s="374">
        <v>1.124532569933256</v>
      </c>
      <c r="AB579" s="374">
        <v>1.5429139285154347</v>
      </c>
      <c r="AC579" s="374">
        <v>31.480920057486305</v>
      </c>
      <c r="AD579" s="374">
        <v>6.1204354329269108</v>
      </c>
      <c r="AE579" s="374">
        <v>45.861624876412804</v>
      </c>
      <c r="AF579" s="374">
        <v>21.546203110704479</v>
      </c>
      <c r="AG579" s="374">
        <v>20.273384773607955</v>
      </c>
      <c r="AH579" s="374">
        <v>0.1326963906581741</v>
      </c>
      <c r="AI579" s="374"/>
      <c r="AJ579" s="374"/>
      <c r="AK579" s="374"/>
    </row>
    <row r="580" spans="1:37" s="458" customFormat="1" ht="15.6">
      <c r="A580" s="374">
        <v>9</v>
      </c>
      <c r="B580" s="374">
        <v>194</v>
      </c>
      <c r="C580" s="374">
        <v>2017</v>
      </c>
      <c r="D580" s="374">
        <v>99</v>
      </c>
      <c r="E580" s="374">
        <v>99</v>
      </c>
      <c r="F580" s="374">
        <v>99</v>
      </c>
      <c r="G580" s="374">
        <v>99</v>
      </c>
      <c r="H580" s="374">
        <v>2</v>
      </c>
      <c r="I580" s="374">
        <v>99</v>
      </c>
      <c r="J580" s="374">
        <v>141</v>
      </c>
      <c r="K580" s="374">
        <v>99</v>
      </c>
      <c r="L580" s="374">
        <v>99</v>
      </c>
      <c r="M580" s="374">
        <v>99</v>
      </c>
      <c r="N580" s="374">
        <v>99</v>
      </c>
      <c r="O580" s="374">
        <v>99</v>
      </c>
      <c r="P580" s="374">
        <v>9999</v>
      </c>
      <c r="Q580" s="374">
        <v>70</v>
      </c>
      <c r="R580" s="374">
        <v>890</v>
      </c>
      <c r="S580" s="374">
        <v>4.3719101123595507</v>
      </c>
      <c r="T580" s="374">
        <v>2.797752808988764</v>
      </c>
      <c r="U580" s="374">
        <v>8.0599999999999881</v>
      </c>
      <c r="V580" s="374">
        <v>0</v>
      </c>
      <c r="W580" s="374">
        <v>0</v>
      </c>
      <c r="X580" s="374">
        <v>1.7977528089887642</v>
      </c>
      <c r="Y580" s="374">
        <v>0.11235955056179776</v>
      </c>
      <c r="Z580" s="374">
        <v>3.2609807582410046</v>
      </c>
      <c r="AA580" s="374">
        <v>1.4109912655543879</v>
      </c>
      <c r="AB580" s="374">
        <v>1.4329961954590025</v>
      </c>
      <c r="AC580" s="374">
        <v>71.359748858362479</v>
      </c>
      <c r="AD580" s="374">
        <v>55.83626252420536</v>
      </c>
      <c r="AE580" s="374">
        <v>49.565344778765194</v>
      </c>
      <c r="AF580" s="374">
        <v>5.0892040256175681</v>
      </c>
      <c r="AG580" s="374">
        <v>5.4366221307369127</v>
      </c>
      <c r="AH580" s="374">
        <v>1.6853932584269657</v>
      </c>
      <c r="AI580" s="374"/>
      <c r="AJ580" s="374"/>
      <c r="AK580" s="374"/>
    </row>
    <row r="581" spans="1:37" s="458" customFormat="1" ht="15.6">
      <c r="A581" s="374">
        <v>9</v>
      </c>
      <c r="B581" s="374">
        <v>195</v>
      </c>
      <c r="C581" s="374">
        <v>2017</v>
      </c>
      <c r="D581" s="374">
        <v>99</v>
      </c>
      <c r="E581" s="374">
        <v>99</v>
      </c>
      <c r="F581" s="374">
        <v>99</v>
      </c>
      <c r="G581" s="374">
        <v>99</v>
      </c>
      <c r="H581" s="374">
        <v>2</v>
      </c>
      <c r="I581" s="374">
        <v>99</v>
      </c>
      <c r="J581" s="374">
        <v>143</v>
      </c>
      <c r="K581" s="374">
        <v>99</v>
      </c>
      <c r="L581" s="374">
        <v>99</v>
      </c>
      <c r="M581" s="374">
        <v>99</v>
      </c>
      <c r="N581" s="374">
        <v>99</v>
      </c>
      <c r="O581" s="374">
        <v>99</v>
      </c>
      <c r="P581" s="374">
        <v>9999</v>
      </c>
      <c r="Q581" s="374"/>
      <c r="R581" s="374"/>
      <c r="S581" s="374"/>
      <c r="T581" s="374"/>
      <c r="U581" s="374"/>
      <c r="V581" s="374"/>
      <c r="W581" s="374"/>
      <c r="X581" s="374"/>
      <c r="Y581" s="374"/>
      <c r="Z581" s="374"/>
      <c r="AA581" s="374"/>
      <c r="AB581" s="374"/>
      <c r="AC581" s="374"/>
      <c r="AD581" s="374"/>
      <c r="AE581" s="374"/>
      <c r="AF581" s="374"/>
      <c r="AG581" s="374"/>
      <c r="AH581" s="374"/>
      <c r="AI581" s="374"/>
      <c r="AJ581" s="374"/>
      <c r="AK581" s="374"/>
    </row>
    <row r="582" spans="1:37" s="458" customFormat="1" ht="15.6">
      <c r="A582" s="374">
        <v>9</v>
      </c>
      <c r="B582" s="374">
        <v>196</v>
      </c>
      <c r="C582" s="374">
        <v>2017</v>
      </c>
      <c r="D582" s="374">
        <v>99</v>
      </c>
      <c r="E582" s="374">
        <v>99</v>
      </c>
      <c r="F582" s="374">
        <v>99</v>
      </c>
      <c r="G582" s="374">
        <v>99</v>
      </c>
      <c r="H582" s="374">
        <v>2</v>
      </c>
      <c r="I582" s="374">
        <v>99</v>
      </c>
      <c r="J582" s="374">
        <v>147</v>
      </c>
      <c r="K582" s="374">
        <v>99</v>
      </c>
      <c r="L582" s="374">
        <v>99</v>
      </c>
      <c r="M582" s="374">
        <v>99</v>
      </c>
      <c r="N582" s="374">
        <v>99</v>
      </c>
      <c r="O582" s="374">
        <v>99</v>
      </c>
      <c r="P582" s="374">
        <v>9999</v>
      </c>
      <c r="Q582" s="374">
        <v>5</v>
      </c>
      <c r="R582" s="374">
        <v>114</v>
      </c>
      <c r="S582" s="374">
        <v>6.9736842105263195</v>
      </c>
      <c r="T582" s="374">
        <v>0</v>
      </c>
      <c r="U582" s="374">
        <v>10.804385964912282</v>
      </c>
      <c r="V582" s="374">
        <v>0</v>
      </c>
      <c r="W582" s="374">
        <v>0</v>
      </c>
      <c r="X582" s="374">
        <v>3.5087719298245608</v>
      </c>
      <c r="Y582" s="374">
        <v>0</v>
      </c>
      <c r="Z582" s="374">
        <v>3.1792747256026166</v>
      </c>
      <c r="AA582" s="374">
        <v>1.7793184498259549</v>
      </c>
      <c r="AB582" s="374">
        <v>0</v>
      </c>
      <c r="AC582" s="374">
        <v>71.673021548752942</v>
      </c>
      <c r="AD582" s="374"/>
      <c r="AE582" s="374"/>
      <c r="AF582" s="374">
        <v>0.65187557182067724</v>
      </c>
      <c r="AG582" s="374">
        <v>0.93348864951468813</v>
      </c>
      <c r="AH582" s="374">
        <v>0</v>
      </c>
      <c r="AI582" s="374"/>
      <c r="AJ582" s="374"/>
      <c r="AK582" s="374"/>
    </row>
    <row r="583" spans="1:37" s="458" customFormat="1" ht="15.6">
      <c r="A583" s="374">
        <v>9</v>
      </c>
      <c r="B583" s="374">
        <v>197</v>
      </c>
      <c r="C583" s="374">
        <v>2017</v>
      </c>
      <c r="D583" s="374">
        <v>99</v>
      </c>
      <c r="E583" s="374">
        <v>99</v>
      </c>
      <c r="F583" s="374">
        <v>99</v>
      </c>
      <c r="G583" s="374">
        <v>99</v>
      </c>
      <c r="H583" s="374">
        <v>1</v>
      </c>
      <c r="I583" s="374">
        <v>99</v>
      </c>
      <c r="J583" s="374">
        <v>155</v>
      </c>
      <c r="K583" s="374">
        <v>99</v>
      </c>
      <c r="L583" s="374">
        <v>99</v>
      </c>
      <c r="M583" s="374">
        <v>99</v>
      </c>
      <c r="N583" s="374">
        <v>99</v>
      </c>
      <c r="O583" s="374">
        <v>99</v>
      </c>
      <c r="P583" s="374">
        <v>9999</v>
      </c>
      <c r="Q583" s="374">
        <v>47</v>
      </c>
      <c r="R583" s="374">
        <v>1269</v>
      </c>
      <c r="S583" s="374">
        <v>4.4704491725768323</v>
      </c>
      <c r="T583" s="374">
        <v>3.3640661938534282</v>
      </c>
      <c r="U583" s="374">
        <v>9.1830575256107192</v>
      </c>
      <c r="V583" s="374">
        <v>0</v>
      </c>
      <c r="W583" s="374">
        <v>0</v>
      </c>
      <c r="X583" s="374">
        <v>1.1032308904649333</v>
      </c>
      <c r="Y583" s="374">
        <v>0</v>
      </c>
      <c r="Z583" s="374">
        <v>2.4862879652563659</v>
      </c>
      <c r="AA583" s="374">
        <v>1.7714445059011843</v>
      </c>
      <c r="AB583" s="374">
        <v>1.5405732608278373</v>
      </c>
      <c r="AC583" s="374">
        <v>60.836711931923411</v>
      </c>
      <c r="AD583" s="374">
        <v>43.924623948654549</v>
      </c>
      <c r="AE583" s="374">
        <v>61.292504607597742</v>
      </c>
      <c r="AF583" s="374">
        <v>7.256404391582798</v>
      </c>
      <c r="AG583" s="374">
        <v>8.8318773072903447</v>
      </c>
      <c r="AH583" s="374">
        <v>0</v>
      </c>
      <c r="AI583" s="374"/>
      <c r="AJ583" s="374"/>
      <c r="AK583" s="374"/>
    </row>
    <row r="584" spans="1:37" s="458" customFormat="1" ht="15.6">
      <c r="A584" s="374">
        <v>9</v>
      </c>
      <c r="B584" s="374">
        <v>198</v>
      </c>
      <c r="C584" s="374">
        <v>2017</v>
      </c>
      <c r="D584" s="374">
        <v>99</v>
      </c>
      <c r="E584" s="374">
        <v>99</v>
      </c>
      <c r="F584" s="374">
        <v>99</v>
      </c>
      <c r="G584" s="374">
        <v>99</v>
      </c>
      <c r="H584" s="374">
        <v>2</v>
      </c>
      <c r="I584" s="374">
        <v>99</v>
      </c>
      <c r="J584" s="374">
        <v>160</v>
      </c>
      <c r="K584" s="374">
        <v>99</v>
      </c>
      <c r="L584" s="374">
        <v>99</v>
      </c>
      <c r="M584" s="374">
        <v>99</v>
      </c>
      <c r="N584" s="374">
        <v>99</v>
      </c>
      <c r="O584" s="374">
        <v>99</v>
      </c>
      <c r="P584" s="374">
        <v>9999</v>
      </c>
      <c r="Q584" s="374">
        <v>19</v>
      </c>
      <c r="R584" s="374">
        <v>280</v>
      </c>
      <c r="S584" s="374">
        <v>5.1428571428571441</v>
      </c>
      <c r="T584" s="374">
        <v>3.6607142857142847</v>
      </c>
      <c r="U584" s="374">
        <v>10.151428571428564</v>
      </c>
      <c r="V584" s="374">
        <v>0</v>
      </c>
      <c r="W584" s="374">
        <v>0</v>
      </c>
      <c r="X584" s="374">
        <v>8.2142857142857117</v>
      </c>
      <c r="Y584" s="374">
        <v>0</v>
      </c>
      <c r="Z584" s="374">
        <v>3.5795846868892904</v>
      </c>
      <c r="AA584" s="374">
        <v>1.5379551756956293</v>
      </c>
      <c r="AB584" s="374">
        <v>1.7307800235142303</v>
      </c>
      <c r="AC584" s="374">
        <v>62.144865529869548</v>
      </c>
      <c r="AD584" s="374">
        <v>45.591216876205117</v>
      </c>
      <c r="AE584" s="374">
        <v>35.363459749693526</v>
      </c>
      <c r="AF584" s="374">
        <v>1.6010978956999089</v>
      </c>
      <c r="AG584" s="374">
        <v>2.1542162355935277</v>
      </c>
      <c r="AH584" s="374">
        <v>11.785714285714288</v>
      </c>
      <c r="AI584" s="374"/>
      <c r="AJ584" s="374"/>
      <c r="AK584" s="374"/>
    </row>
    <row r="585" spans="1:37" s="458" customFormat="1" ht="15.6">
      <c r="A585" s="374">
        <v>9</v>
      </c>
      <c r="B585" s="374">
        <v>199</v>
      </c>
      <c r="C585" s="374">
        <v>2017</v>
      </c>
      <c r="D585" s="374">
        <v>99</v>
      </c>
      <c r="E585" s="374">
        <v>99</v>
      </c>
      <c r="F585" s="374">
        <v>99</v>
      </c>
      <c r="G585" s="374">
        <v>99</v>
      </c>
      <c r="H585" s="374">
        <v>1</v>
      </c>
      <c r="I585" s="374">
        <v>99</v>
      </c>
      <c r="J585" s="374">
        <v>171</v>
      </c>
      <c r="K585" s="374">
        <v>99</v>
      </c>
      <c r="L585" s="374">
        <v>99</v>
      </c>
      <c r="M585" s="374">
        <v>99</v>
      </c>
      <c r="N585" s="374">
        <v>99</v>
      </c>
      <c r="O585" s="374">
        <v>99</v>
      </c>
      <c r="P585" s="374">
        <v>9999</v>
      </c>
      <c r="Q585" s="374">
        <v>1</v>
      </c>
      <c r="R585" s="374">
        <v>1</v>
      </c>
      <c r="S585" s="374">
        <v>6</v>
      </c>
      <c r="T585" s="374">
        <v>5</v>
      </c>
      <c r="U585" s="374">
        <v>12.200000000000003</v>
      </c>
      <c r="V585" s="374">
        <v>0</v>
      </c>
      <c r="W585" s="374">
        <v>0</v>
      </c>
      <c r="X585" s="374">
        <v>0</v>
      </c>
      <c r="Y585" s="374">
        <v>0</v>
      </c>
      <c r="Z585" s="374">
        <v>0</v>
      </c>
      <c r="AA585" s="374">
        <v>0</v>
      </c>
      <c r="AB585" s="374">
        <v>0</v>
      </c>
      <c r="AC585" s="374"/>
      <c r="AD585" s="374"/>
      <c r="AE585" s="374"/>
      <c r="AF585" s="374">
        <v>5.7182067703568148E-3</v>
      </c>
      <c r="AG585" s="374">
        <v>9.2462137891363098E-3</v>
      </c>
      <c r="AH585" s="374">
        <v>0</v>
      </c>
      <c r="AI585" s="374"/>
      <c r="AJ585" s="374"/>
      <c r="AK585" s="374"/>
    </row>
    <row r="586" spans="1:37" s="458" customFormat="1" ht="15.6">
      <c r="A586" s="374">
        <v>9</v>
      </c>
      <c r="B586" s="374">
        <v>200</v>
      </c>
      <c r="C586" s="374">
        <v>2017</v>
      </c>
      <c r="D586" s="374">
        <v>99</v>
      </c>
      <c r="E586" s="374">
        <v>99</v>
      </c>
      <c r="F586" s="374">
        <v>99</v>
      </c>
      <c r="G586" s="374">
        <v>99</v>
      </c>
      <c r="H586" s="374">
        <v>2</v>
      </c>
      <c r="I586" s="374">
        <v>99</v>
      </c>
      <c r="J586" s="374">
        <v>175</v>
      </c>
      <c r="K586" s="374">
        <v>99</v>
      </c>
      <c r="L586" s="374">
        <v>99</v>
      </c>
      <c r="M586" s="374">
        <v>99</v>
      </c>
      <c r="N586" s="374">
        <v>99</v>
      </c>
      <c r="O586" s="374">
        <v>99</v>
      </c>
      <c r="P586" s="374">
        <v>9999</v>
      </c>
      <c r="Q586" s="374">
        <v>22</v>
      </c>
      <c r="R586" s="374">
        <v>1445</v>
      </c>
      <c r="S586" s="374">
        <v>4.9923875432525939</v>
      </c>
      <c r="T586" s="374">
        <v>4.2705882352941176</v>
      </c>
      <c r="U586" s="374">
        <v>6.5419377162629697</v>
      </c>
      <c r="V586" s="374">
        <v>0</v>
      </c>
      <c r="W586" s="374">
        <v>0</v>
      </c>
      <c r="X586" s="374">
        <v>2.1453287197231834</v>
      </c>
      <c r="Y586" s="374">
        <v>0</v>
      </c>
      <c r="Z586" s="374">
        <v>3.1294867941464006</v>
      </c>
      <c r="AA586" s="374">
        <v>1.3822693999727</v>
      </c>
      <c r="AB586" s="374">
        <v>1.349407149076675</v>
      </c>
      <c r="AC586" s="374">
        <v>8.862286242371475</v>
      </c>
      <c r="AD586" s="374">
        <v>-6.2321753085061244</v>
      </c>
      <c r="AE586" s="374">
        <v>48.565547858133314</v>
      </c>
      <c r="AF586" s="374">
        <v>8.2628087831655996</v>
      </c>
      <c r="AG586" s="374">
        <v>7.1643757024659314</v>
      </c>
      <c r="AH586" s="374">
        <v>0</v>
      </c>
      <c r="AI586" s="374"/>
      <c r="AJ586" s="374"/>
      <c r="AK586" s="374"/>
    </row>
    <row r="587" spans="1:37" s="458" customFormat="1" ht="15.6">
      <c r="A587" s="374">
        <v>9</v>
      </c>
      <c r="B587" s="374">
        <v>201</v>
      </c>
      <c r="C587" s="374">
        <v>2017</v>
      </c>
      <c r="D587" s="374">
        <v>99</v>
      </c>
      <c r="E587" s="374">
        <v>99</v>
      </c>
      <c r="F587" s="374">
        <v>99</v>
      </c>
      <c r="G587" s="374">
        <v>99</v>
      </c>
      <c r="H587" s="374">
        <v>2</v>
      </c>
      <c r="I587" s="374">
        <v>99</v>
      </c>
      <c r="J587" s="374">
        <v>177</v>
      </c>
      <c r="K587" s="374">
        <v>99</v>
      </c>
      <c r="L587" s="374">
        <v>99</v>
      </c>
      <c r="M587" s="374">
        <v>99</v>
      </c>
      <c r="N587" s="374">
        <v>99</v>
      </c>
      <c r="O587" s="374">
        <v>99</v>
      </c>
      <c r="P587" s="374">
        <v>9999</v>
      </c>
      <c r="Q587" s="374">
        <v>13</v>
      </c>
      <c r="R587" s="374">
        <v>520</v>
      </c>
      <c r="S587" s="374">
        <v>5.0769230769230784</v>
      </c>
      <c r="T587" s="374">
        <v>3.2807692307692311</v>
      </c>
      <c r="U587" s="374">
        <v>10.045769230769222</v>
      </c>
      <c r="V587" s="374">
        <v>0</v>
      </c>
      <c r="W587" s="374">
        <v>0</v>
      </c>
      <c r="X587" s="374">
        <v>4.6153846153846141</v>
      </c>
      <c r="Y587" s="374">
        <v>0</v>
      </c>
      <c r="Z587" s="374">
        <v>3.7280461711784127</v>
      </c>
      <c r="AA587" s="374">
        <v>1.3818348148824824</v>
      </c>
      <c r="AB587" s="374">
        <v>1.6807780320135699</v>
      </c>
      <c r="AC587" s="374">
        <v>38.433930330969197</v>
      </c>
      <c r="AD587" s="374">
        <v>37.30186661001796</v>
      </c>
      <c r="AE587" s="374">
        <v>18.114085051758728</v>
      </c>
      <c r="AF587" s="374">
        <v>2.9734675205855443</v>
      </c>
      <c r="AG587" s="374">
        <v>3.9590468517778863</v>
      </c>
      <c r="AH587" s="374">
        <v>0</v>
      </c>
      <c r="AI587" s="374"/>
      <c r="AJ587" s="374"/>
      <c r="AK587" s="374"/>
    </row>
    <row r="588" spans="1:37" s="458" customFormat="1" ht="15.6">
      <c r="A588" s="374">
        <v>9</v>
      </c>
      <c r="B588" s="374">
        <v>202</v>
      </c>
      <c r="C588" s="374">
        <v>2017</v>
      </c>
      <c r="D588" s="374">
        <v>99</v>
      </c>
      <c r="E588" s="374">
        <v>99</v>
      </c>
      <c r="F588" s="374">
        <v>99</v>
      </c>
      <c r="G588" s="374">
        <v>99</v>
      </c>
      <c r="H588" s="374">
        <v>2</v>
      </c>
      <c r="I588" s="374">
        <v>99</v>
      </c>
      <c r="J588" s="374">
        <v>178</v>
      </c>
      <c r="K588" s="374">
        <v>99</v>
      </c>
      <c r="L588" s="374">
        <v>99</v>
      </c>
      <c r="M588" s="374">
        <v>99</v>
      </c>
      <c r="N588" s="374">
        <v>99</v>
      </c>
      <c r="O588" s="374">
        <v>99</v>
      </c>
      <c r="P588" s="374">
        <v>9999</v>
      </c>
      <c r="Q588" s="374">
        <v>17</v>
      </c>
      <c r="R588" s="374">
        <v>369</v>
      </c>
      <c r="S588" s="374">
        <v>4.8021680216802176</v>
      </c>
      <c r="T588" s="374">
        <v>4.5609756097560972</v>
      </c>
      <c r="U588" s="374">
        <v>10.02140921409214</v>
      </c>
      <c r="V588" s="374">
        <v>0</v>
      </c>
      <c r="W588" s="374">
        <v>0</v>
      </c>
      <c r="X588" s="374">
        <v>4.6070460704607044</v>
      </c>
      <c r="Y588" s="374">
        <v>0.27100271002710036</v>
      </c>
      <c r="Z588" s="374">
        <v>3.5436117058694152</v>
      </c>
      <c r="AA588" s="374">
        <v>1.7001181734653126</v>
      </c>
      <c r="AB588" s="374">
        <v>1.6386904421698378</v>
      </c>
      <c r="AC588" s="374">
        <v>62.398744687155954</v>
      </c>
      <c r="AD588" s="374">
        <v>57.929028781521552</v>
      </c>
      <c r="AE588" s="374">
        <v>49.410541192753485</v>
      </c>
      <c r="AF588" s="374">
        <v>2.1100182982616649</v>
      </c>
      <c r="AG588" s="374">
        <v>2.8025880303973087</v>
      </c>
      <c r="AH588" s="374">
        <v>5.9620596205962064</v>
      </c>
      <c r="AI588" s="374"/>
      <c r="AJ588" s="374"/>
      <c r="AK588" s="374"/>
    </row>
    <row r="589" spans="1:37" s="458" customFormat="1" ht="15.6">
      <c r="A589" s="374">
        <v>9</v>
      </c>
      <c r="B589" s="374">
        <v>203</v>
      </c>
      <c r="C589" s="374">
        <v>2017</v>
      </c>
      <c r="D589" s="374">
        <v>99</v>
      </c>
      <c r="E589" s="374">
        <v>99</v>
      </c>
      <c r="F589" s="374">
        <v>99</v>
      </c>
      <c r="G589" s="374">
        <v>99</v>
      </c>
      <c r="H589" s="374">
        <v>2</v>
      </c>
      <c r="I589" s="374">
        <v>99</v>
      </c>
      <c r="J589" s="374">
        <v>181</v>
      </c>
      <c r="K589" s="374">
        <v>99</v>
      </c>
      <c r="L589" s="374">
        <v>99</v>
      </c>
      <c r="M589" s="374">
        <v>99</v>
      </c>
      <c r="N589" s="374">
        <v>99</v>
      </c>
      <c r="O589" s="374">
        <v>99</v>
      </c>
      <c r="P589" s="374">
        <v>9999</v>
      </c>
      <c r="Q589" s="374">
        <v>9</v>
      </c>
      <c r="R589" s="374">
        <v>332</v>
      </c>
      <c r="S589" s="374">
        <v>4.7620481927710836</v>
      </c>
      <c r="T589" s="374">
        <v>3.2560240963855422</v>
      </c>
      <c r="U589" s="374">
        <v>7.307530120481923</v>
      </c>
      <c r="V589" s="374">
        <v>0</v>
      </c>
      <c r="W589" s="374">
        <v>0</v>
      </c>
      <c r="X589" s="374">
        <v>0</v>
      </c>
      <c r="Y589" s="374">
        <v>0</v>
      </c>
      <c r="Z589" s="374">
        <v>2.5131168994492872</v>
      </c>
      <c r="AA589" s="374">
        <v>0.92521864434636703</v>
      </c>
      <c r="AB589" s="374">
        <v>1.4982298308088069</v>
      </c>
      <c r="AC589" s="374">
        <v>38.110088689891469</v>
      </c>
      <c r="AD589" s="374">
        <v>42.250927123735202</v>
      </c>
      <c r="AE589" s="374">
        <v>52.198609753746837</v>
      </c>
      <c r="AF589" s="374">
        <v>1.8984446477584629</v>
      </c>
      <c r="AG589" s="374">
        <v>1.8387081371986556</v>
      </c>
      <c r="AH589" s="374">
        <v>0</v>
      </c>
      <c r="AI589" s="374"/>
      <c r="AJ589" s="374"/>
      <c r="AK589" s="374"/>
    </row>
    <row r="590" spans="1:37" s="458" customFormat="1" ht="15.6">
      <c r="A590" s="374">
        <v>9</v>
      </c>
      <c r="B590" s="374">
        <v>204</v>
      </c>
      <c r="C590" s="374">
        <v>2017</v>
      </c>
      <c r="D590" s="374">
        <v>99</v>
      </c>
      <c r="E590" s="374">
        <v>99</v>
      </c>
      <c r="F590" s="374">
        <v>99</v>
      </c>
      <c r="G590" s="374">
        <v>99</v>
      </c>
      <c r="H590" s="374">
        <v>2</v>
      </c>
      <c r="I590" s="374">
        <v>99</v>
      </c>
      <c r="J590" s="374">
        <v>262</v>
      </c>
      <c r="K590" s="374">
        <v>99</v>
      </c>
      <c r="L590" s="374">
        <v>99</v>
      </c>
      <c r="M590" s="374">
        <v>99</v>
      </c>
      <c r="N590" s="374">
        <v>99</v>
      </c>
      <c r="O590" s="374">
        <v>99</v>
      </c>
      <c r="P590" s="374">
        <v>9999</v>
      </c>
      <c r="Q590" s="374">
        <v>3</v>
      </c>
      <c r="R590" s="374">
        <v>38</v>
      </c>
      <c r="S590" s="374">
        <v>2.0263157894736841</v>
      </c>
      <c r="T590" s="374">
        <v>1.9473684210526312</v>
      </c>
      <c r="U590" s="374">
        <v>5.4947368421052625</v>
      </c>
      <c r="V590" s="374">
        <v>0</v>
      </c>
      <c r="W590" s="374">
        <v>0</v>
      </c>
      <c r="X590" s="374">
        <v>0</v>
      </c>
      <c r="Y590" s="374">
        <v>0</v>
      </c>
      <c r="Z590" s="374">
        <v>1.3038298582134791</v>
      </c>
      <c r="AA590" s="374">
        <v>0.53738362780689852</v>
      </c>
      <c r="AB590" s="374">
        <v>0.22329687826943592</v>
      </c>
      <c r="AC590" s="374">
        <v>40.958797735757592</v>
      </c>
      <c r="AD590" s="374">
        <v>0.80873855900263292</v>
      </c>
      <c r="AE590" s="374">
        <v>45.01531846918887</v>
      </c>
      <c r="AF590" s="374">
        <v>0.21729185727355901</v>
      </c>
      <c r="AG590" s="374">
        <v>0.15824667534193945</v>
      </c>
      <c r="AH590" s="374">
        <v>0</v>
      </c>
      <c r="AI590" s="374"/>
      <c r="AJ590" s="374"/>
      <c r="AK590" s="374"/>
    </row>
    <row r="591" spans="1:37" s="458" customFormat="1" ht="15.6">
      <c r="A591" s="374">
        <v>9</v>
      </c>
      <c r="B591" s="374">
        <v>205</v>
      </c>
      <c r="C591" s="374">
        <v>2017</v>
      </c>
      <c r="D591" s="374">
        <v>99</v>
      </c>
      <c r="E591" s="374">
        <v>99</v>
      </c>
      <c r="F591" s="374">
        <v>99</v>
      </c>
      <c r="G591" s="374">
        <v>99</v>
      </c>
      <c r="H591" s="374">
        <v>2</v>
      </c>
      <c r="I591" s="374">
        <v>99</v>
      </c>
      <c r="J591" s="374">
        <v>267</v>
      </c>
      <c r="K591" s="374">
        <v>99</v>
      </c>
      <c r="L591" s="374">
        <v>99</v>
      </c>
      <c r="M591" s="374">
        <v>99</v>
      </c>
      <c r="N591" s="374">
        <v>99</v>
      </c>
      <c r="O591" s="374">
        <v>99</v>
      </c>
      <c r="P591" s="374">
        <v>9999</v>
      </c>
      <c r="Q591" s="374"/>
      <c r="R591" s="374"/>
      <c r="S591" s="374"/>
      <c r="T591" s="374"/>
      <c r="U591" s="374"/>
      <c r="V591" s="374"/>
      <c r="W591" s="374"/>
      <c r="X591" s="374"/>
      <c r="Y591" s="374"/>
      <c r="Z591" s="374"/>
      <c r="AA591" s="374"/>
      <c r="AB591" s="374"/>
      <c r="AC591" s="374"/>
      <c r="AD591" s="374"/>
      <c r="AE591" s="374"/>
      <c r="AF591" s="374"/>
      <c r="AG591" s="374"/>
      <c r="AH591" s="374"/>
      <c r="AI591" s="374"/>
      <c r="AJ591" s="374"/>
      <c r="AK591" s="374"/>
    </row>
    <row r="592" spans="1:37" s="458" customFormat="1" ht="15.6">
      <c r="A592" s="374">
        <v>9</v>
      </c>
      <c r="B592" s="374">
        <v>206</v>
      </c>
      <c r="C592" s="374">
        <v>2017</v>
      </c>
      <c r="D592" s="374">
        <v>99</v>
      </c>
      <c r="E592" s="374">
        <v>99</v>
      </c>
      <c r="F592" s="374">
        <v>99</v>
      </c>
      <c r="G592" s="374">
        <v>99</v>
      </c>
      <c r="H592" s="374">
        <v>1</v>
      </c>
      <c r="I592" s="374">
        <v>99</v>
      </c>
      <c r="J592" s="374">
        <v>309</v>
      </c>
      <c r="K592" s="374">
        <v>99</v>
      </c>
      <c r="L592" s="374">
        <v>99</v>
      </c>
      <c r="M592" s="374">
        <v>99</v>
      </c>
      <c r="N592" s="374">
        <v>99</v>
      </c>
      <c r="O592" s="374">
        <v>99</v>
      </c>
      <c r="P592" s="374">
        <v>9999</v>
      </c>
      <c r="Q592" s="374">
        <v>35</v>
      </c>
      <c r="R592" s="374">
        <v>817</v>
      </c>
      <c r="S592" s="374">
        <v>6.1603427172582608</v>
      </c>
      <c r="T592" s="374">
        <v>3.9241126070991426</v>
      </c>
      <c r="U592" s="374">
        <v>7.2855569155446798</v>
      </c>
      <c r="V592" s="374">
        <v>0</v>
      </c>
      <c r="W592" s="374">
        <v>0</v>
      </c>
      <c r="X592" s="374">
        <v>0.85679314565483489</v>
      </c>
      <c r="Y592" s="374">
        <v>0.12239902080783356</v>
      </c>
      <c r="Z592" s="374">
        <v>2.5915807502982124</v>
      </c>
      <c r="AA592" s="374">
        <v>1.6902032874913946</v>
      </c>
      <c r="AB592" s="374">
        <v>1.5422626329310165</v>
      </c>
      <c r="AC592" s="374">
        <v>24.226427032558323</v>
      </c>
      <c r="AD592" s="374">
        <v>32.822408740103242</v>
      </c>
      <c r="AE592" s="374">
        <v>50.285909714417592</v>
      </c>
      <c r="AF592" s="374">
        <v>4.6717749313815196</v>
      </c>
      <c r="AG592" s="374">
        <v>4.5111670768095156</v>
      </c>
      <c r="AH592" s="374">
        <v>0.36719706242350048</v>
      </c>
      <c r="AI592" s="374"/>
      <c r="AJ592" s="374"/>
      <c r="AK592" s="374"/>
    </row>
    <row r="593" spans="1:37" s="458" customFormat="1" ht="15.6">
      <c r="A593" s="374">
        <v>9</v>
      </c>
      <c r="B593" s="374">
        <v>207</v>
      </c>
      <c r="C593" s="374">
        <v>2017</v>
      </c>
      <c r="D593" s="374">
        <v>99</v>
      </c>
      <c r="E593" s="374">
        <v>99</v>
      </c>
      <c r="F593" s="374">
        <v>99</v>
      </c>
      <c r="G593" s="374">
        <v>99</v>
      </c>
      <c r="H593" s="374">
        <v>2</v>
      </c>
      <c r="I593" s="374">
        <v>99</v>
      </c>
      <c r="J593" s="374">
        <v>470</v>
      </c>
      <c r="K593" s="374">
        <v>99</v>
      </c>
      <c r="L593" s="374">
        <v>99</v>
      </c>
      <c r="M593" s="374">
        <v>99</v>
      </c>
      <c r="N593" s="374">
        <v>99</v>
      </c>
      <c r="O593" s="374">
        <v>99</v>
      </c>
      <c r="P593" s="374">
        <v>9999</v>
      </c>
      <c r="Q593" s="374">
        <v>23</v>
      </c>
      <c r="R593" s="374">
        <v>1095</v>
      </c>
      <c r="S593" s="374">
        <v>5.7479452054794518</v>
      </c>
      <c r="T593" s="374">
        <v>3.8109589041095888</v>
      </c>
      <c r="U593" s="374">
        <v>5.8115068493150641</v>
      </c>
      <c r="V593" s="374">
        <v>9.1324200913242018E-2</v>
      </c>
      <c r="W593" s="374">
        <v>9.1324200913242018E-2</v>
      </c>
      <c r="X593" s="374">
        <v>0.27397260273972601</v>
      </c>
      <c r="Y593" s="374">
        <v>0.18264840182648404</v>
      </c>
      <c r="Z593" s="374">
        <v>2.0686516495566405</v>
      </c>
      <c r="AA593" s="374">
        <v>1.7518243267757796</v>
      </c>
      <c r="AB593" s="374">
        <v>1.5754591975810204</v>
      </c>
      <c r="AC593" s="374">
        <v>25.943235877297699</v>
      </c>
      <c r="AD593" s="374">
        <v>29.817169916408449</v>
      </c>
      <c r="AE593" s="374">
        <v>43.043435632160254</v>
      </c>
      <c r="AF593" s="374">
        <v>6.2614364135407126</v>
      </c>
      <c r="AG593" s="374">
        <v>4.8228857433235888</v>
      </c>
      <c r="AH593" s="374">
        <v>1.6438356164383559</v>
      </c>
      <c r="AI593" s="374"/>
      <c r="AJ593" s="374"/>
      <c r="AK593" s="374"/>
    </row>
    <row r="594" spans="1:37" s="458" customFormat="1" ht="15.6">
      <c r="A594" s="374">
        <v>9</v>
      </c>
      <c r="B594" s="374">
        <v>208</v>
      </c>
      <c r="C594" s="374">
        <v>2017</v>
      </c>
      <c r="D594" s="374">
        <v>99</v>
      </c>
      <c r="E594" s="374">
        <v>99</v>
      </c>
      <c r="F594" s="374">
        <v>99</v>
      </c>
      <c r="G594" s="374">
        <v>99</v>
      </c>
      <c r="H594" s="374">
        <v>1</v>
      </c>
      <c r="I594" s="374">
        <v>99</v>
      </c>
      <c r="J594" s="374">
        <v>629</v>
      </c>
      <c r="K594" s="374">
        <v>99</v>
      </c>
      <c r="L594" s="374">
        <v>99</v>
      </c>
      <c r="M594" s="374">
        <v>99</v>
      </c>
      <c r="N594" s="374">
        <v>99</v>
      </c>
      <c r="O594" s="374">
        <v>99</v>
      </c>
      <c r="P594" s="374">
        <v>9999</v>
      </c>
      <c r="Q594" s="374"/>
      <c r="R594" s="374"/>
      <c r="S594" s="374"/>
      <c r="T594" s="374"/>
      <c r="U594" s="374"/>
      <c r="V594" s="374"/>
      <c r="W594" s="374"/>
      <c r="X594" s="374"/>
      <c r="Y594" s="374"/>
      <c r="Z594" s="374"/>
      <c r="AA594" s="374"/>
      <c r="AB594" s="374"/>
      <c r="AC594" s="374"/>
      <c r="AD594" s="374"/>
      <c r="AE594" s="374"/>
      <c r="AF594" s="374"/>
      <c r="AG594" s="374"/>
      <c r="AH594" s="374"/>
      <c r="AI594" s="374"/>
      <c r="AJ594" s="374"/>
      <c r="AK594" s="374"/>
    </row>
    <row r="595" spans="1:37" s="458" customFormat="1" ht="15.6">
      <c r="A595" s="374">
        <v>9</v>
      </c>
      <c r="B595" s="374">
        <v>209</v>
      </c>
      <c r="C595" s="374">
        <v>2017</v>
      </c>
      <c r="D595" s="374">
        <v>99</v>
      </c>
      <c r="E595" s="374">
        <v>99</v>
      </c>
      <c r="F595" s="374">
        <v>99</v>
      </c>
      <c r="G595" s="374">
        <v>99</v>
      </c>
      <c r="H595" s="374">
        <v>1</v>
      </c>
      <c r="I595" s="374">
        <v>99</v>
      </c>
      <c r="J595" s="374">
        <v>643</v>
      </c>
      <c r="K595" s="374">
        <v>99</v>
      </c>
      <c r="L595" s="374">
        <v>99</v>
      </c>
      <c r="M595" s="374">
        <v>99</v>
      </c>
      <c r="N595" s="374">
        <v>99</v>
      </c>
      <c r="O595" s="374">
        <v>99</v>
      </c>
      <c r="P595" s="374">
        <v>9999</v>
      </c>
      <c r="Q595" s="374">
        <v>18</v>
      </c>
      <c r="R595" s="374">
        <v>336</v>
      </c>
      <c r="S595" s="374">
        <v>4.3511904761904772</v>
      </c>
      <c r="T595" s="374">
        <v>4.0803571428571441</v>
      </c>
      <c r="U595" s="374">
        <v>9.8982142857142943</v>
      </c>
      <c r="V595" s="374">
        <v>0</v>
      </c>
      <c r="W595" s="374">
        <v>0</v>
      </c>
      <c r="X595" s="374">
        <v>5.0595238095238084</v>
      </c>
      <c r="Y595" s="374">
        <v>0</v>
      </c>
      <c r="Z595" s="374">
        <v>3.1326900279511283</v>
      </c>
      <c r="AA595" s="374">
        <v>1.551266306665303</v>
      </c>
      <c r="AB595" s="374">
        <v>1.9736586442132151</v>
      </c>
      <c r="AC595" s="374">
        <v>59.865755071703909</v>
      </c>
      <c r="AD595" s="374">
        <v>44.725608042325007</v>
      </c>
      <c r="AE595" s="374">
        <v>53.709194680285641</v>
      </c>
      <c r="AF595" s="374">
        <v>1.92131747483989</v>
      </c>
      <c r="AG595" s="374">
        <v>2.5205785098286526</v>
      </c>
      <c r="AH595" s="374">
        <v>0</v>
      </c>
      <c r="AI595" s="374"/>
      <c r="AJ595" s="374"/>
      <c r="AK595" s="374"/>
    </row>
    <row r="596" spans="1:37" s="458" customFormat="1" ht="15.6">
      <c r="A596" s="374">
        <v>9</v>
      </c>
      <c r="B596" s="374">
        <v>210</v>
      </c>
      <c r="C596" s="374">
        <v>2017</v>
      </c>
      <c r="D596" s="374">
        <v>99</v>
      </c>
      <c r="E596" s="374">
        <v>99</v>
      </c>
      <c r="F596" s="374">
        <v>99</v>
      </c>
      <c r="G596" s="374">
        <v>99</v>
      </c>
      <c r="H596" s="374">
        <v>2</v>
      </c>
      <c r="I596" s="374">
        <v>99</v>
      </c>
      <c r="J596" s="374">
        <v>704</v>
      </c>
      <c r="K596" s="374">
        <v>99</v>
      </c>
      <c r="L596" s="374">
        <v>99</v>
      </c>
      <c r="M596" s="374">
        <v>99</v>
      </c>
      <c r="N596" s="374">
        <v>99</v>
      </c>
      <c r="O596" s="374">
        <v>99</v>
      </c>
      <c r="P596" s="374">
        <v>9999</v>
      </c>
      <c r="Q596" s="374">
        <v>11</v>
      </c>
      <c r="R596" s="374">
        <v>65</v>
      </c>
      <c r="S596" s="374">
        <v>3.8</v>
      </c>
      <c r="T596" s="374">
        <v>3.6153846153846145</v>
      </c>
      <c r="U596" s="374">
        <v>9.4399999999999977</v>
      </c>
      <c r="V596" s="374">
        <v>0</v>
      </c>
      <c r="W596" s="374">
        <v>0</v>
      </c>
      <c r="X596" s="374">
        <v>0</v>
      </c>
      <c r="Y596" s="374">
        <v>0</v>
      </c>
      <c r="Z596" s="374">
        <v>2.3341478431852143</v>
      </c>
      <c r="AA596" s="374">
        <v>1.0698669938900742</v>
      </c>
      <c r="AB596" s="374">
        <v>1.4955555457864305</v>
      </c>
      <c r="AC596" s="374">
        <v>65.25389886801355</v>
      </c>
      <c r="AD596" s="374">
        <v>37.680950559828496</v>
      </c>
      <c r="AE596" s="374">
        <v>51.921599884462466</v>
      </c>
      <c r="AF596" s="374">
        <v>0.37168344007319304</v>
      </c>
      <c r="AG596" s="374">
        <v>0.46503908041098679</v>
      </c>
      <c r="AH596" s="374">
        <v>0</v>
      </c>
      <c r="AI596" s="374"/>
      <c r="AJ596" s="374"/>
      <c r="AK596" s="374"/>
    </row>
    <row r="597" spans="1:37" s="502" customFormat="1" ht="15.6">
      <c r="A597" s="374">
        <v>9</v>
      </c>
      <c r="B597" s="374">
        <v>211</v>
      </c>
      <c r="C597" s="374">
        <v>2017</v>
      </c>
      <c r="D597" s="374">
        <v>99</v>
      </c>
      <c r="E597" s="374">
        <v>99</v>
      </c>
      <c r="F597" s="374">
        <v>99</v>
      </c>
      <c r="G597" s="374">
        <v>99</v>
      </c>
      <c r="H597" s="374">
        <v>1</v>
      </c>
      <c r="I597" s="374">
        <v>99</v>
      </c>
      <c r="J597" s="374">
        <v>802</v>
      </c>
      <c r="K597" s="374">
        <v>99</v>
      </c>
      <c r="L597" s="374">
        <v>99</v>
      </c>
      <c r="M597" s="374">
        <v>99</v>
      </c>
      <c r="N597" s="374">
        <v>99</v>
      </c>
      <c r="O597" s="374">
        <v>99</v>
      </c>
      <c r="P597" s="374">
        <v>9999</v>
      </c>
      <c r="Q597" s="374"/>
      <c r="R597" s="374"/>
      <c r="S597" s="374"/>
      <c r="T597" s="374"/>
      <c r="U597" s="374"/>
      <c r="V597" s="374"/>
      <c r="W597" s="374"/>
      <c r="X597" s="374"/>
      <c r="Y597" s="374"/>
      <c r="Z597" s="374"/>
      <c r="AA597" s="374"/>
      <c r="AB597" s="374"/>
      <c r="AC597" s="374"/>
      <c r="AD597" s="374"/>
      <c r="AE597" s="374"/>
      <c r="AF597" s="374"/>
      <c r="AG597" s="374"/>
      <c r="AH597" s="374"/>
      <c r="AI597" s="374"/>
      <c r="AJ597" s="374"/>
      <c r="AK597" s="374"/>
    </row>
    <row r="598" spans="1:37" ht="15.6">
      <c r="A598" s="374">
        <v>10</v>
      </c>
      <c r="B598" s="374">
        <v>1</v>
      </c>
      <c r="C598" s="374">
        <v>2024</v>
      </c>
      <c r="D598" s="374">
        <v>99</v>
      </c>
      <c r="E598" s="374">
        <v>99</v>
      </c>
      <c r="F598" s="374">
        <v>99</v>
      </c>
      <c r="G598" s="374">
        <v>99</v>
      </c>
      <c r="H598" s="374">
        <v>99</v>
      </c>
      <c r="I598" s="374">
        <v>99</v>
      </c>
      <c r="J598" s="374">
        <v>999</v>
      </c>
      <c r="K598" s="374">
        <v>0</v>
      </c>
      <c r="L598" s="374">
        <v>99</v>
      </c>
      <c r="M598" s="374">
        <v>99</v>
      </c>
      <c r="N598" s="374">
        <v>99</v>
      </c>
      <c r="O598" s="374">
        <v>99</v>
      </c>
      <c r="P598" s="374">
        <v>9999</v>
      </c>
      <c r="Q598" s="374">
        <v>638</v>
      </c>
      <c r="R598" s="374">
        <v>16087</v>
      </c>
      <c r="S598" s="374">
        <v>5.5948902840803125</v>
      </c>
      <c r="T598" s="374">
        <v>4.4909554298501888</v>
      </c>
      <c r="U598" s="374">
        <v>8.2723254802014097</v>
      </c>
      <c r="V598" s="374">
        <v>1.2432398831354512E-2</v>
      </c>
      <c r="W598" s="374">
        <v>3.7297196494063552E-2</v>
      </c>
      <c r="X598" s="374">
        <v>2.7786411388077341</v>
      </c>
      <c r="Y598" s="374">
        <v>6.8378193572449814E-2</v>
      </c>
      <c r="Z598" s="374">
        <v>3.3035679525880903</v>
      </c>
      <c r="AA598" s="374">
        <v>1.3608769505558076</v>
      </c>
      <c r="AB598" s="374">
        <v>1.4073494367297938</v>
      </c>
      <c r="AC598" s="374">
        <v>48.083302045572239</v>
      </c>
      <c r="AD598" s="374">
        <v>23.490034920977443</v>
      </c>
      <c r="AE598" s="374">
        <v>59.735086042518994</v>
      </c>
      <c r="AF598" s="374">
        <v>97.131988890230645</v>
      </c>
      <c r="AG598" s="374">
        <v>97.318629404688352</v>
      </c>
      <c r="AH598" s="374">
        <v>0</v>
      </c>
      <c r="AI598" s="374">
        <v>14398</v>
      </c>
      <c r="AJ598" s="374">
        <v>81.803132379496816</v>
      </c>
      <c r="AK598" s="374">
        <v>14.820875481990662</v>
      </c>
    </row>
    <row r="599" spans="1:37" ht="15.6">
      <c r="A599" s="374">
        <v>10</v>
      </c>
      <c r="B599" s="374">
        <v>2</v>
      </c>
      <c r="C599" s="374">
        <v>2024</v>
      </c>
      <c r="D599" s="374">
        <v>99</v>
      </c>
      <c r="E599" s="374">
        <v>99</v>
      </c>
      <c r="F599" s="374">
        <v>99</v>
      </c>
      <c r="G599" s="374">
        <v>99</v>
      </c>
      <c r="H599" s="374">
        <v>99</v>
      </c>
      <c r="I599" s="374">
        <v>99</v>
      </c>
      <c r="J599" s="374">
        <v>999</v>
      </c>
      <c r="K599" s="374">
        <v>4</v>
      </c>
      <c r="L599" s="374">
        <v>99</v>
      </c>
      <c r="M599" s="374">
        <v>99</v>
      </c>
      <c r="N599" s="374">
        <v>99</v>
      </c>
      <c r="O599" s="374">
        <v>99</v>
      </c>
      <c r="P599" s="374">
        <v>9999</v>
      </c>
      <c r="Q599" s="374">
        <v>74</v>
      </c>
      <c r="R599" s="374">
        <v>475</v>
      </c>
      <c r="S599" s="374">
        <v>3.7599999999999993</v>
      </c>
      <c r="T599" s="374">
        <v>4.0842105263157888</v>
      </c>
      <c r="U599" s="374">
        <v>7.7191578947368402</v>
      </c>
      <c r="V599" s="374">
        <v>0</v>
      </c>
      <c r="W599" s="374">
        <v>0</v>
      </c>
      <c r="X599" s="374">
        <v>1.6842105263157892</v>
      </c>
      <c r="Y599" s="374">
        <v>0.84210526315789458</v>
      </c>
      <c r="Z599" s="374">
        <v>3.217895900693629</v>
      </c>
      <c r="AA599" s="374">
        <v>2.4677456151420127</v>
      </c>
      <c r="AB599" s="374">
        <v>1.3769772990120257</v>
      </c>
      <c r="AC599" s="374">
        <v>21.532201762347139</v>
      </c>
      <c r="AD599" s="374">
        <v>46.402279794878353</v>
      </c>
      <c r="AE599" s="374">
        <v>31.944208340324344</v>
      </c>
      <c r="AF599" s="374">
        <v>2.868011109769351</v>
      </c>
      <c r="AG599" s="374">
        <v>2.681370595311658</v>
      </c>
      <c r="AH599" s="374">
        <v>65.894736842105246</v>
      </c>
      <c r="AI599" s="374">
        <v>381</v>
      </c>
      <c r="AJ599" s="374">
        <v>81.212073490813651</v>
      </c>
      <c r="AK599" s="374">
        <v>13.407932207951784</v>
      </c>
    </row>
    <row r="600" spans="1:37" ht="15.6">
      <c r="A600" s="374">
        <v>10</v>
      </c>
      <c r="B600" s="374">
        <v>3</v>
      </c>
      <c r="C600" s="374">
        <v>2023</v>
      </c>
      <c r="D600" s="374">
        <v>99</v>
      </c>
      <c r="E600" s="374">
        <v>99</v>
      </c>
      <c r="F600" s="374">
        <v>99</v>
      </c>
      <c r="G600" s="374">
        <v>99</v>
      </c>
      <c r="H600" s="374">
        <v>99</v>
      </c>
      <c r="I600" s="374">
        <v>99</v>
      </c>
      <c r="J600" s="374">
        <v>999</v>
      </c>
      <c r="K600" s="374">
        <v>0</v>
      </c>
      <c r="L600" s="374">
        <v>99</v>
      </c>
      <c r="M600" s="374">
        <v>99</v>
      </c>
      <c r="N600" s="374">
        <v>99</v>
      </c>
      <c r="O600" s="374">
        <v>99</v>
      </c>
      <c r="P600" s="374">
        <v>9999</v>
      </c>
      <c r="Q600" s="374">
        <v>617</v>
      </c>
      <c r="R600" s="374">
        <v>17315</v>
      </c>
      <c r="S600" s="374">
        <v>5.3166618538839163</v>
      </c>
      <c r="T600" s="374">
        <v>4.4091827894888826</v>
      </c>
      <c r="U600" s="374">
        <v>7.9810799884493342</v>
      </c>
      <c r="V600" s="374">
        <v>0</v>
      </c>
      <c r="W600" s="374">
        <v>8.0854750216575247E-2</v>
      </c>
      <c r="X600" s="374">
        <v>2.2350563095581859</v>
      </c>
      <c r="Y600" s="374">
        <v>4.0427375108287623E-2</v>
      </c>
      <c r="Z600" s="374">
        <v>3.1302337569328054</v>
      </c>
      <c r="AA600" s="374">
        <v>1.4501982509607068</v>
      </c>
      <c r="AB600" s="374">
        <v>1.6060443860062501</v>
      </c>
      <c r="AC600" s="374">
        <v>33.799729989593381</v>
      </c>
      <c r="AD600" s="374">
        <v>20.399124080749576</v>
      </c>
      <c r="AE600" s="374">
        <v>45.158252494332011</v>
      </c>
      <c r="AF600" s="374">
        <v>98.779165953562639</v>
      </c>
      <c r="AG600" s="374">
        <v>98.481435371032475</v>
      </c>
      <c r="AH600" s="374">
        <v>0</v>
      </c>
      <c r="AI600" s="374">
        <v>2337</v>
      </c>
      <c r="AJ600" s="374">
        <v>84.25708172871181</v>
      </c>
      <c r="AK600" s="374">
        <v>14.213051586993847</v>
      </c>
    </row>
    <row r="601" spans="1:37" ht="15.6">
      <c r="A601" s="374">
        <v>10</v>
      </c>
      <c r="B601" s="374">
        <v>4</v>
      </c>
      <c r="C601" s="374">
        <v>2023</v>
      </c>
      <c r="D601" s="374">
        <v>99</v>
      </c>
      <c r="E601" s="374">
        <v>99</v>
      </c>
      <c r="F601" s="374">
        <v>99</v>
      </c>
      <c r="G601" s="374">
        <v>99</v>
      </c>
      <c r="H601" s="374">
        <v>99</v>
      </c>
      <c r="I601" s="374">
        <v>99</v>
      </c>
      <c r="J601" s="374">
        <v>999</v>
      </c>
      <c r="K601" s="374">
        <v>4</v>
      </c>
      <c r="L601" s="374">
        <v>99</v>
      </c>
      <c r="M601" s="374">
        <v>99</v>
      </c>
      <c r="N601" s="374">
        <v>99</v>
      </c>
      <c r="O601" s="374">
        <v>99</v>
      </c>
      <c r="P601" s="374">
        <v>9999</v>
      </c>
      <c r="Q601" s="374">
        <v>20</v>
      </c>
      <c r="R601" s="374">
        <v>214</v>
      </c>
      <c r="S601" s="374">
        <v>5.8598130841121492</v>
      </c>
      <c r="T601" s="374">
        <v>4.4485981308411207</v>
      </c>
      <c r="U601" s="374">
        <v>9.9574766355140163</v>
      </c>
      <c r="V601" s="374">
        <v>0</v>
      </c>
      <c r="W601" s="374">
        <v>0</v>
      </c>
      <c r="X601" s="374">
        <v>0.93457943925233611</v>
      </c>
      <c r="Y601" s="374">
        <v>0</v>
      </c>
      <c r="Z601" s="374">
        <v>2.5025436007696684</v>
      </c>
      <c r="AA601" s="374">
        <v>1.4594109561375204</v>
      </c>
      <c r="AB601" s="374">
        <v>1.7680108938420507</v>
      </c>
      <c r="AC601" s="374">
        <v>28.88053836636124</v>
      </c>
      <c r="AD601" s="374">
        <v>39.877800768282846</v>
      </c>
      <c r="AE601" s="374">
        <v>2.9805695890515782</v>
      </c>
      <c r="AF601" s="374">
        <v>1.2208340464373322</v>
      </c>
      <c r="AG601" s="374">
        <v>1.5185646289675323</v>
      </c>
      <c r="AH601" s="374">
        <v>70.560747663551396</v>
      </c>
      <c r="AI601" s="374">
        <v>54</v>
      </c>
      <c r="AJ601" s="374">
        <v>85.481481481481467</v>
      </c>
      <c r="AK601" s="374">
        <v>14.206943262312851</v>
      </c>
    </row>
    <row r="602" spans="1:37" ht="15.6">
      <c r="A602" s="374">
        <v>10</v>
      </c>
      <c r="B602" s="374">
        <v>5</v>
      </c>
      <c r="C602" s="374">
        <v>2022</v>
      </c>
      <c r="D602" s="374">
        <v>99</v>
      </c>
      <c r="E602" s="374">
        <v>99</v>
      </c>
      <c r="F602" s="374">
        <v>99</v>
      </c>
      <c r="G602" s="374">
        <v>99</v>
      </c>
      <c r="H602" s="374">
        <v>99</v>
      </c>
      <c r="I602" s="374">
        <v>99</v>
      </c>
      <c r="J602" s="374">
        <v>999</v>
      </c>
      <c r="K602" s="374">
        <v>0</v>
      </c>
      <c r="L602" s="374">
        <v>99</v>
      </c>
      <c r="M602" s="374">
        <v>99</v>
      </c>
      <c r="N602" s="374">
        <v>99</v>
      </c>
      <c r="O602" s="374">
        <v>99</v>
      </c>
      <c r="P602" s="374">
        <v>9999</v>
      </c>
      <c r="Q602" s="374">
        <v>576</v>
      </c>
      <c r="R602" s="374">
        <v>16995</v>
      </c>
      <c r="S602" s="374">
        <v>5.2255957634598431</v>
      </c>
      <c r="T602" s="374">
        <v>4.4278317152103561</v>
      </c>
      <c r="U602" s="374">
        <v>8.0674221829950046</v>
      </c>
      <c r="V602" s="374">
        <v>1.1768167107972936E-2</v>
      </c>
      <c r="W602" s="374">
        <v>2.3536334215945871E-2</v>
      </c>
      <c r="X602" s="374">
        <v>2.4595469255663418</v>
      </c>
      <c r="Y602" s="374">
        <v>5.8840835539864682E-2</v>
      </c>
      <c r="Z602" s="374">
        <v>3.23078227037997</v>
      </c>
      <c r="AA602" s="374">
        <v>1.4628691746018476</v>
      </c>
      <c r="AB602" s="374">
        <v>1.605928916402265</v>
      </c>
      <c r="AC602" s="374">
        <v>28.581300377302039</v>
      </c>
      <c r="AD602" s="374">
        <v>16.847429750827992</v>
      </c>
      <c r="AE602" s="374">
        <v>40.860089640102302</v>
      </c>
      <c r="AF602" s="374">
        <v>98.854118194509098</v>
      </c>
      <c r="AG602" s="374">
        <v>98.60803888112622</v>
      </c>
      <c r="AH602" s="374">
        <v>0</v>
      </c>
      <c r="AI602" s="374">
        <v>321</v>
      </c>
      <c r="AJ602" s="374">
        <v>83.825233644859807</v>
      </c>
      <c r="AK602" s="374">
        <v>14.958244642558748</v>
      </c>
    </row>
    <row r="603" spans="1:37" ht="15.6">
      <c r="A603" s="374">
        <v>10</v>
      </c>
      <c r="B603" s="374">
        <v>6</v>
      </c>
      <c r="C603" s="374">
        <v>2022</v>
      </c>
      <c r="D603" s="374">
        <v>99</v>
      </c>
      <c r="E603" s="374">
        <v>99</v>
      </c>
      <c r="F603" s="374">
        <v>99</v>
      </c>
      <c r="G603" s="374">
        <v>99</v>
      </c>
      <c r="H603" s="374">
        <v>99</v>
      </c>
      <c r="I603" s="374">
        <v>99</v>
      </c>
      <c r="J603" s="374">
        <v>999</v>
      </c>
      <c r="K603" s="374">
        <v>4</v>
      </c>
      <c r="L603" s="374">
        <v>99</v>
      </c>
      <c r="M603" s="374">
        <v>99</v>
      </c>
      <c r="N603" s="374">
        <v>99</v>
      </c>
      <c r="O603" s="374">
        <v>99</v>
      </c>
      <c r="P603" s="374">
        <v>9999</v>
      </c>
      <c r="Q603" s="374">
        <v>13</v>
      </c>
      <c r="R603" s="374">
        <v>197</v>
      </c>
      <c r="S603" s="374">
        <v>5.6243654822335012</v>
      </c>
      <c r="T603" s="374">
        <v>4.4060913705583742</v>
      </c>
      <c r="U603" s="374">
        <v>9.8243654822335067</v>
      </c>
      <c r="V603" s="374">
        <v>0</v>
      </c>
      <c r="W603" s="374">
        <v>0</v>
      </c>
      <c r="X603" s="374">
        <v>1.5228426395939083</v>
      </c>
      <c r="Y603" s="374">
        <v>0</v>
      </c>
      <c r="Z603" s="374">
        <v>2.4460296698140125</v>
      </c>
      <c r="AA603" s="374">
        <v>1.42885962425061</v>
      </c>
      <c r="AB603" s="374">
        <v>1.7002727317138837</v>
      </c>
      <c r="AC603" s="374">
        <v>24.691029073164941</v>
      </c>
      <c r="AD603" s="374">
        <v>41.834240773211597</v>
      </c>
      <c r="AE603" s="374">
        <v>34.694967977312743</v>
      </c>
      <c r="AF603" s="374">
        <v>1.1458818054909259</v>
      </c>
      <c r="AG603" s="374">
        <v>1.3919611188737953</v>
      </c>
      <c r="AH603" s="374">
        <v>63.451776649746193</v>
      </c>
      <c r="AI603" s="374">
        <v>0</v>
      </c>
      <c r="AJ603" s="374"/>
      <c r="AK603" s="374"/>
    </row>
    <row r="604" spans="1:37" ht="15.6">
      <c r="A604" s="374">
        <v>10</v>
      </c>
      <c r="B604" s="374">
        <v>7</v>
      </c>
      <c r="C604" s="374">
        <v>2021</v>
      </c>
      <c r="D604" s="374">
        <v>99</v>
      </c>
      <c r="E604" s="374">
        <v>99</v>
      </c>
      <c r="F604" s="374">
        <v>99</v>
      </c>
      <c r="G604" s="374">
        <v>99</v>
      </c>
      <c r="H604" s="374">
        <v>99</v>
      </c>
      <c r="I604" s="374">
        <v>99</v>
      </c>
      <c r="J604" s="374">
        <v>999</v>
      </c>
      <c r="K604" s="374">
        <v>0</v>
      </c>
      <c r="L604" s="374">
        <v>99</v>
      </c>
      <c r="M604" s="374">
        <v>99</v>
      </c>
      <c r="N604" s="374">
        <v>99</v>
      </c>
      <c r="O604" s="374">
        <v>99</v>
      </c>
      <c r="P604" s="374">
        <v>9999</v>
      </c>
      <c r="Q604" s="374">
        <v>573</v>
      </c>
      <c r="R604" s="374">
        <v>17462.900000000001</v>
      </c>
      <c r="S604" s="374">
        <v>5.1240458343115982</v>
      </c>
      <c r="T604" s="374">
        <v>4.3637082042501527</v>
      </c>
      <c r="U604" s="374">
        <v>8.1133832295895711</v>
      </c>
      <c r="V604" s="374">
        <v>1.1452851473695664E-2</v>
      </c>
      <c r="W604" s="374">
        <v>1.7179277210543489E-2</v>
      </c>
      <c r="X604" s="374">
        <v>2.9032978485818504</v>
      </c>
      <c r="Y604" s="374">
        <v>6.8717108842173955E-2</v>
      </c>
      <c r="Z604" s="374">
        <v>3.3832103724192537</v>
      </c>
      <c r="AA604" s="374">
        <v>1.4640533556119548</v>
      </c>
      <c r="AB604" s="374">
        <v>1.7765651595468661</v>
      </c>
      <c r="AC604" s="374">
        <v>38.667138189068673</v>
      </c>
      <c r="AD604" s="374">
        <v>19.046220316686252</v>
      </c>
      <c r="AE604" s="374">
        <v>38.029602921120109</v>
      </c>
      <c r="AF604" s="374">
        <v>98.767031090046316</v>
      </c>
      <c r="AG604" s="374">
        <v>98.589488223700172</v>
      </c>
      <c r="AH604" s="374">
        <v>0</v>
      </c>
      <c r="AI604" s="374"/>
      <c r="AJ604" s="374"/>
      <c r="AK604" s="374"/>
    </row>
    <row r="605" spans="1:37" ht="15.6">
      <c r="A605" s="374">
        <v>10</v>
      </c>
      <c r="B605" s="374">
        <v>8</v>
      </c>
      <c r="C605" s="374">
        <v>2021</v>
      </c>
      <c r="D605" s="374">
        <v>99</v>
      </c>
      <c r="E605" s="374">
        <v>99</v>
      </c>
      <c r="F605" s="374">
        <v>99</v>
      </c>
      <c r="G605" s="374">
        <v>99</v>
      </c>
      <c r="H605" s="374">
        <v>99</v>
      </c>
      <c r="I605" s="374">
        <v>99</v>
      </c>
      <c r="J605" s="374">
        <v>999</v>
      </c>
      <c r="K605" s="374">
        <v>4</v>
      </c>
      <c r="L605" s="374">
        <v>99</v>
      </c>
      <c r="M605" s="374">
        <v>99</v>
      </c>
      <c r="N605" s="374">
        <v>99</v>
      </c>
      <c r="O605" s="374">
        <v>99</v>
      </c>
      <c r="P605" s="374">
        <v>9999</v>
      </c>
      <c r="Q605" s="374">
        <v>13</v>
      </c>
      <c r="R605" s="374">
        <v>218</v>
      </c>
      <c r="S605" s="374">
        <v>5.4082568807339442</v>
      </c>
      <c r="T605" s="374">
        <v>4.146788990825689</v>
      </c>
      <c r="U605" s="374">
        <v>9.2983944954128486</v>
      </c>
      <c r="V605" s="374">
        <v>0</v>
      </c>
      <c r="W605" s="374">
        <v>0</v>
      </c>
      <c r="X605" s="374">
        <v>0</v>
      </c>
      <c r="Y605" s="374">
        <v>0</v>
      </c>
      <c r="Z605" s="374">
        <v>2.6393355937590424</v>
      </c>
      <c r="AA605" s="374">
        <v>1.2353084107995469</v>
      </c>
      <c r="AB605" s="374">
        <v>1.7284754276815679</v>
      </c>
      <c r="AC605" s="374">
        <v>47.919146145346176</v>
      </c>
      <c r="AD605" s="374">
        <v>49.419868312172888</v>
      </c>
      <c r="AE605" s="374">
        <v>27.270239584955448</v>
      </c>
      <c r="AF605" s="374">
        <v>1.2329689099536789</v>
      </c>
      <c r="AG605" s="374">
        <v>1.4105117762998844</v>
      </c>
      <c r="AH605" s="374">
        <v>54.587155963302749</v>
      </c>
      <c r="AI605" s="374"/>
      <c r="AJ605" s="374"/>
      <c r="AK605" s="374"/>
    </row>
    <row r="606" spans="1:37" ht="15.6">
      <c r="A606" s="374">
        <v>10</v>
      </c>
      <c r="B606" s="374">
        <v>9</v>
      </c>
      <c r="C606" s="374">
        <v>2020</v>
      </c>
      <c r="D606" s="374">
        <v>99</v>
      </c>
      <c r="E606" s="374">
        <v>99</v>
      </c>
      <c r="F606" s="374">
        <v>99</v>
      </c>
      <c r="G606" s="374">
        <v>99</v>
      </c>
      <c r="H606" s="374">
        <v>99</v>
      </c>
      <c r="I606" s="374">
        <v>99</v>
      </c>
      <c r="J606" s="374">
        <v>999</v>
      </c>
      <c r="K606" s="374">
        <v>0</v>
      </c>
      <c r="L606" s="374">
        <v>99</v>
      </c>
      <c r="M606" s="374">
        <v>99</v>
      </c>
      <c r="N606" s="374">
        <v>99</v>
      </c>
      <c r="O606" s="374">
        <v>99</v>
      </c>
      <c r="P606" s="374">
        <v>9999</v>
      </c>
      <c r="Q606" s="374">
        <v>569</v>
      </c>
      <c r="R606" s="374">
        <v>17713</v>
      </c>
      <c r="S606" s="374">
        <v>5.1778919437701116</v>
      </c>
      <c r="T606" s="374">
        <v>4.5204651950544807</v>
      </c>
      <c r="U606" s="374">
        <v>7.8177671766499293</v>
      </c>
      <c r="V606" s="374">
        <v>5.6455710495116572E-3</v>
      </c>
      <c r="W606" s="374">
        <v>2.8227855247558289E-2</v>
      </c>
      <c r="X606" s="374">
        <v>2.2469372777056398</v>
      </c>
      <c r="Y606" s="374">
        <v>7.9037994693163194E-2</v>
      </c>
      <c r="Z606" s="374">
        <v>3.1959936865622285</v>
      </c>
      <c r="AA606" s="374">
        <v>1.4823994688481812</v>
      </c>
      <c r="AB606" s="374">
        <v>1.8095519180503568</v>
      </c>
      <c r="AC606" s="374">
        <v>31.102463290040536</v>
      </c>
      <c r="AD606" s="374">
        <v>8.5955722966772008</v>
      </c>
      <c r="AE606" s="374">
        <v>31.228229339505557</v>
      </c>
      <c r="AF606" s="374">
        <v>98.944252038878318</v>
      </c>
      <c r="AG606" s="374">
        <v>98.771519679037738</v>
      </c>
      <c r="AH606" s="374">
        <v>0</v>
      </c>
      <c r="AI606" s="374"/>
      <c r="AJ606" s="374"/>
      <c r="AK606" s="374"/>
    </row>
    <row r="607" spans="1:37" ht="15.6">
      <c r="A607" s="374">
        <v>10</v>
      </c>
      <c r="B607" s="374">
        <v>10</v>
      </c>
      <c r="C607" s="374">
        <v>2020</v>
      </c>
      <c r="D607" s="374">
        <v>99</v>
      </c>
      <c r="E607" s="374">
        <v>99</v>
      </c>
      <c r="F607" s="374">
        <v>99</v>
      </c>
      <c r="G607" s="374">
        <v>99</v>
      </c>
      <c r="H607" s="374">
        <v>99</v>
      </c>
      <c r="I607" s="374">
        <v>99</v>
      </c>
      <c r="J607" s="374">
        <v>999</v>
      </c>
      <c r="K607" s="374">
        <v>4</v>
      </c>
      <c r="L607" s="374">
        <v>99</v>
      </c>
      <c r="M607" s="374">
        <v>99</v>
      </c>
      <c r="N607" s="374">
        <v>99</v>
      </c>
      <c r="O607" s="374">
        <v>99</v>
      </c>
      <c r="P607" s="374">
        <v>9999</v>
      </c>
      <c r="Q607" s="374">
        <v>11</v>
      </c>
      <c r="R607" s="374">
        <v>189</v>
      </c>
      <c r="S607" s="374">
        <v>5.0370370370370381</v>
      </c>
      <c r="T607" s="374">
        <v>4.3333333333333321</v>
      </c>
      <c r="U607" s="374">
        <v>9.1127513227513202</v>
      </c>
      <c r="V607" s="374">
        <v>0</v>
      </c>
      <c r="W607" s="374">
        <v>0</v>
      </c>
      <c r="X607" s="374">
        <v>0</v>
      </c>
      <c r="Y607" s="374">
        <v>0</v>
      </c>
      <c r="Z607" s="374">
        <v>2.4819875647337497</v>
      </c>
      <c r="AA607" s="374">
        <v>1.2317251220974721</v>
      </c>
      <c r="AB607" s="374">
        <v>1.6329931618554532</v>
      </c>
      <c r="AC607" s="374">
        <v>44.671534639401187</v>
      </c>
      <c r="AD607" s="374">
        <v>33.542638095147659</v>
      </c>
      <c r="AE607" s="374">
        <v>31.741492686208243</v>
      </c>
      <c r="AF607" s="374">
        <v>1.0557479611216625</v>
      </c>
      <c r="AG607" s="374">
        <v>1.2284803209622459</v>
      </c>
      <c r="AH607" s="374">
        <v>61.375661375661373</v>
      </c>
      <c r="AI607" s="374"/>
      <c r="AJ607" s="374"/>
      <c r="AK607" s="374"/>
    </row>
    <row r="608" spans="1:37" ht="15.6">
      <c r="A608" s="374">
        <v>10</v>
      </c>
      <c r="B608" s="374">
        <v>11</v>
      </c>
      <c r="C608" s="374">
        <v>2019</v>
      </c>
      <c r="D608" s="374">
        <v>99</v>
      </c>
      <c r="E608" s="374">
        <v>99</v>
      </c>
      <c r="F608" s="374">
        <v>99</v>
      </c>
      <c r="G608" s="374">
        <v>99</v>
      </c>
      <c r="H608" s="374">
        <v>99</v>
      </c>
      <c r="I608" s="374">
        <v>99</v>
      </c>
      <c r="J608" s="374">
        <v>999</v>
      </c>
      <c r="K608" s="374">
        <v>0</v>
      </c>
      <c r="L608" s="374">
        <v>99</v>
      </c>
      <c r="M608" s="374">
        <v>99</v>
      </c>
      <c r="N608" s="374">
        <v>99</v>
      </c>
      <c r="O608" s="374">
        <v>99</v>
      </c>
      <c r="P608" s="374">
        <v>9999</v>
      </c>
      <c r="Q608" s="374">
        <v>564</v>
      </c>
      <c r="R608" s="374">
        <v>18108</v>
      </c>
      <c r="S608" s="374">
        <v>5.0744974596863264</v>
      </c>
      <c r="T608" s="374">
        <v>4.3415617406671085</v>
      </c>
      <c r="U608" s="374">
        <v>7.9426938369781359</v>
      </c>
      <c r="V608" s="374">
        <v>1.656726308813784E-2</v>
      </c>
      <c r="W608" s="374">
        <v>1.656726308813784E-2</v>
      </c>
      <c r="X608" s="374">
        <v>2.7170311464546058</v>
      </c>
      <c r="Y608" s="374">
        <v>0.14358294676386121</v>
      </c>
      <c r="Z608" s="374">
        <v>3.4080861286077497</v>
      </c>
      <c r="AA608" s="374">
        <v>1.4339231399898851</v>
      </c>
      <c r="AB608" s="374">
        <v>1.6871576775886998</v>
      </c>
      <c r="AC608" s="374">
        <v>38.201430068189758</v>
      </c>
      <c r="AD608" s="374">
        <v>20.73094636154692</v>
      </c>
      <c r="AE608" s="374">
        <v>36.747363299024109</v>
      </c>
      <c r="AF608" s="374">
        <v>98.912984104440895</v>
      </c>
      <c r="AG608" s="374">
        <v>98.567462607581177</v>
      </c>
      <c r="AH608" s="374">
        <v>0</v>
      </c>
      <c r="AI608" s="374"/>
      <c r="AJ608" s="374"/>
      <c r="AK608" s="374"/>
    </row>
    <row r="609" spans="1:37" ht="15.6">
      <c r="A609" s="374">
        <v>10</v>
      </c>
      <c r="B609" s="374">
        <v>12</v>
      </c>
      <c r="C609" s="374">
        <v>2019</v>
      </c>
      <c r="D609" s="374">
        <v>99</v>
      </c>
      <c r="E609" s="374">
        <v>99</v>
      </c>
      <c r="F609" s="374">
        <v>99</v>
      </c>
      <c r="G609" s="374">
        <v>99</v>
      </c>
      <c r="H609" s="374">
        <v>99</v>
      </c>
      <c r="I609" s="374">
        <v>99</v>
      </c>
      <c r="J609" s="374">
        <v>999</v>
      </c>
      <c r="K609" s="374">
        <v>4</v>
      </c>
      <c r="L609" s="374">
        <v>99</v>
      </c>
      <c r="M609" s="374">
        <v>99</v>
      </c>
      <c r="N609" s="374">
        <v>99</v>
      </c>
      <c r="O609" s="374">
        <v>99</v>
      </c>
      <c r="P609" s="374">
        <v>9999</v>
      </c>
      <c r="Q609" s="374">
        <v>15</v>
      </c>
      <c r="R609" s="374">
        <v>199</v>
      </c>
      <c r="S609" s="374">
        <v>5.5276381909547743</v>
      </c>
      <c r="T609" s="374">
        <v>4.8793969849246244</v>
      </c>
      <c r="U609" s="374">
        <v>10.504070351758788</v>
      </c>
      <c r="V609" s="374">
        <v>0</v>
      </c>
      <c r="W609" s="374">
        <v>0</v>
      </c>
      <c r="X609" s="374">
        <v>1.5075376884422111</v>
      </c>
      <c r="Y609" s="374">
        <v>0</v>
      </c>
      <c r="Z609" s="374">
        <v>2.5628927231994454</v>
      </c>
      <c r="AA609" s="374">
        <v>1.4381695337433891</v>
      </c>
      <c r="AB609" s="374">
        <v>1.7495233056969652</v>
      </c>
      <c r="AC609" s="374">
        <v>59.92763758610981</v>
      </c>
      <c r="AD609" s="374">
        <v>46.260782874356842</v>
      </c>
      <c r="AE609" s="374">
        <v>40.87493872678693</v>
      </c>
      <c r="AF609" s="374">
        <v>1.0870158955590761</v>
      </c>
      <c r="AG609" s="374">
        <v>1.4325373924188611</v>
      </c>
      <c r="AH609" s="374">
        <v>70.351758793969836</v>
      </c>
      <c r="AI609" s="374"/>
      <c r="AJ609" s="374"/>
      <c r="AK609" s="374"/>
    </row>
    <row r="610" spans="1:37" ht="15.6">
      <c r="A610" s="374">
        <v>10</v>
      </c>
      <c r="B610" s="374">
        <v>13</v>
      </c>
      <c r="C610" s="374">
        <v>2018</v>
      </c>
      <c r="D610" s="374">
        <v>99</v>
      </c>
      <c r="E610" s="374">
        <v>99</v>
      </c>
      <c r="F610" s="374">
        <v>99</v>
      </c>
      <c r="G610" s="374">
        <v>99</v>
      </c>
      <c r="H610" s="374">
        <v>99</v>
      </c>
      <c r="I610" s="374">
        <v>99</v>
      </c>
      <c r="J610" s="374">
        <v>999</v>
      </c>
      <c r="K610" s="374">
        <v>0</v>
      </c>
      <c r="L610" s="374">
        <v>99</v>
      </c>
      <c r="M610" s="374">
        <v>99</v>
      </c>
      <c r="N610" s="374">
        <v>99</v>
      </c>
      <c r="O610" s="374">
        <v>99</v>
      </c>
      <c r="P610" s="374">
        <v>9999</v>
      </c>
      <c r="Q610" s="374">
        <v>577</v>
      </c>
      <c r="R610" s="374">
        <v>18650</v>
      </c>
      <c r="S610" s="374">
        <v>5.2108310991957101</v>
      </c>
      <c r="T610" s="374">
        <v>4.2265951742627355</v>
      </c>
      <c r="U610" s="374">
        <v>7.7816091152814817</v>
      </c>
      <c r="V610" s="374">
        <v>3.7533512064343175E-2</v>
      </c>
      <c r="W610" s="374">
        <v>2.1447721179624665E-2</v>
      </c>
      <c r="X610" s="374">
        <v>2.3699731903485257</v>
      </c>
      <c r="Y610" s="374">
        <v>0.12868632707774802</v>
      </c>
      <c r="Z610" s="374">
        <v>3.2907643367660744</v>
      </c>
      <c r="AA610" s="374">
        <v>1.4905063665899501</v>
      </c>
      <c r="AB610" s="374">
        <v>1.5317271751409205</v>
      </c>
      <c r="AC610" s="374">
        <v>28.394755049080821</v>
      </c>
      <c r="AD610" s="374">
        <v>17.230661181181457</v>
      </c>
      <c r="AE610" s="374">
        <v>36.74599468075121</v>
      </c>
      <c r="AF610" s="374">
        <v>98.834128245892956</v>
      </c>
      <c r="AG610" s="374">
        <v>98.451372038664445</v>
      </c>
      <c r="AH610" s="374">
        <v>0</v>
      </c>
      <c r="AI610" s="374"/>
      <c r="AJ610" s="374"/>
      <c r="AK610" s="374"/>
    </row>
    <row r="611" spans="1:37" ht="15.6">
      <c r="A611" s="374">
        <v>10</v>
      </c>
      <c r="B611" s="374">
        <v>14</v>
      </c>
      <c r="C611" s="374">
        <v>2018</v>
      </c>
      <c r="D611" s="374">
        <v>99</v>
      </c>
      <c r="E611" s="374">
        <v>99</v>
      </c>
      <c r="F611" s="374">
        <v>99</v>
      </c>
      <c r="G611" s="374">
        <v>99</v>
      </c>
      <c r="H611" s="374">
        <v>99</v>
      </c>
      <c r="I611" s="374">
        <v>99</v>
      </c>
      <c r="J611" s="374">
        <v>999</v>
      </c>
      <c r="K611" s="374">
        <v>4</v>
      </c>
      <c r="L611" s="374">
        <v>99</v>
      </c>
      <c r="M611" s="374">
        <v>99</v>
      </c>
      <c r="N611" s="374">
        <v>99</v>
      </c>
      <c r="O611" s="374">
        <v>99</v>
      </c>
      <c r="P611" s="374">
        <v>9999</v>
      </c>
      <c r="Q611" s="374">
        <v>13</v>
      </c>
      <c r="R611" s="374">
        <v>220</v>
      </c>
      <c r="S611" s="374">
        <v>5.1272727272727261</v>
      </c>
      <c r="T611" s="374">
        <v>4.4818181818181806</v>
      </c>
      <c r="U611" s="374">
        <v>10.376500000000005</v>
      </c>
      <c r="V611" s="374">
        <v>0</v>
      </c>
      <c r="W611" s="374">
        <v>0</v>
      </c>
      <c r="X611" s="374">
        <v>7.2727272727272716</v>
      </c>
      <c r="Y611" s="374">
        <v>0</v>
      </c>
      <c r="Z611" s="374">
        <v>3.3812567627221815</v>
      </c>
      <c r="AA611" s="374">
        <v>1.2218398266481056</v>
      </c>
      <c r="AB611" s="374">
        <v>1.585340905018215</v>
      </c>
      <c r="AC611" s="374">
        <v>60.801987605929753</v>
      </c>
      <c r="AD611" s="374">
        <v>23.993175782091544</v>
      </c>
      <c r="AE611" s="374">
        <v>34.379926996372077</v>
      </c>
      <c r="AF611" s="374">
        <v>1.165871754107048</v>
      </c>
      <c r="AG611" s="374">
        <v>1.5486279613355578</v>
      </c>
      <c r="AH611" s="374">
        <v>65.454545454545453</v>
      </c>
      <c r="AI611" s="374"/>
      <c r="AJ611" s="374"/>
      <c r="AK611" s="374"/>
    </row>
    <row r="612" spans="1:37" ht="15.6">
      <c r="A612" s="374">
        <v>10</v>
      </c>
      <c r="B612" s="374">
        <v>15</v>
      </c>
      <c r="C612" s="374">
        <v>2017</v>
      </c>
      <c r="D612" s="374">
        <v>99</v>
      </c>
      <c r="E612" s="374">
        <v>99</v>
      </c>
      <c r="F612" s="374">
        <v>99</v>
      </c>
      <c r="G612" s="374">
        <v>99</v>
      </c>
      <c r="H612" s="374">
        <v>99</v>
      </c>
      <c r="I612" s="374">
        <v>99</v>
      </c>
      <c r="J612" s="374">
        <v>999</v>
      </c>
      <c r="K612" s="374">
        <v>0</v>
      </c>
      <c r="L612" s="374">
        <v>99</v>
      </c>
      <c r="M612" s="374">
        <v>99</v>
      </c>
      <c r="N612" s="374">
        <v>99</v>
      </c>
      <c r="O612" s="374">
        <v>99</v>
      </c>
      <c r="P612" s="374">
        <v>9999</v>
      </c>
      <c r="Q612" s="374">
        <v>574</v>
      </c>
      <c r="R612" s="374">
        <v>17345</v>
      </c>
      <c r="S612" s="374">
        <v>4.9957336408186803</v>
      </c>
      <c r="T612" s="374">
        <v>4.0374171230902283</v>
      </c>
      <c r="U612" s="374">
        <v>7.5287229749207283</v>
      </c>
      <c r="V612" s="374">
        <v>1.7296050735082152E-2</v>
      </c>
      <c r="W612" s="374">
        <v>1.1530700490054771E-2</v>
      </c>
      <c r="X612" s="374">
        <v>1.8506774286537913</v>
      </c>
      <c r="Y612" s="374">
        <v>0.10954165465552032</v>
      </c>
      <c r="Z612" s="374">
        <v>3.111652749197428</v>
      </c>
      <c r="AA612" s="374">
        <v>1.93222858633604</v>
      </c>
      <c r="AB612" s="374">
        <v>1.5880193618580001</v>
      </c>
      <c r="AC612" s="374">
        <v>20.02927087789902</v>
      </c>
      <c r="AD612" s="374">
        <v>13.215525271061084</v>
      </c>
      <c r="AE612" s="374">
        <v>26.84952481063716</v>
      </c>
      <c r="AF612" s="374">
        <v>99.182296431838978</v>
      </c>
      <c r="AG612" s="374">
        <v>98.96912295114889</v>
      </c>
      <c r="AH612" s="374">
        <v>0</v>
      </c>
      <c r="AI612" s="374"/>
      <c r="AJ612" s="374"/>
      <c r="AK612" s="374"/>
    </row>
    <row r="613" spans="1:37" ht="15.6">
      <c r="A613" s="374">
        <v>10</v>
      </c>
      <c r="B613" s="374">
        <v>16</v>
      </c>
      <c r="C613" s="374">
        <v>2017</v>
      </c>
      <c r="D613" s="374">
        <v>99</v>
      </c>
      <c r="E613" s="374">
        <v>99</v>
      </c>
      <c r="F613" s="374">
        <v>99</v>
      </c>
      <c r="G613" s="374">
        <v>99</v>
      </c>
      <c r="H613" s="374">
        <v>99</v>
      </c>
      <c r="I613" s="374">
        <v>99</v>
      </c>
      <c r="J613" s="374">
        <v>999</v>
      </c>
      <c r="K613" s="374">
        <v>4</v>
      </c>
      <c r="L613" s="374">
        <v>99</v>
      </c>
      <c r="M613" s="374">
        <v>99</v>
      </c>
      <c r="N613" s="374">
        <v>99</v>
      </c>
      <c r="O613" s="374">
        <v>99</v>
      </c>
      <c r="P613" s="374">
        <v>9999</v>
      </c>
      <c r="Q613" s="374">
        <v>14</v>
      </c>
      <c r="R613" s="374">
        <v>143</v>
      </c>
      <c r="S613" s="374">
        <v>4.8391608391608409</v>
      </c>
      <c r="T613" s="374">
        <v>3.2377622377622375</v>
      </c>
      <c r="U613" s="374">
        <v>9.5118881118881102</v>
      </c>
      <c r="V613" s="374">
        <v>0</v>
      </c>
      <c r="W613" s="374">
        <v>0</v>
      </c>
      <c r="X613" s="374">
        <v>6.2937062937062924</v>
      </c>
      <c r="Y613" s="374">
        <v>0</v>
      </c>
      <c r="Z613" s="374">
        <v>3.5230606828287359</v>
      </c>
      <c r="AA613" s="374">
        <v>1.5494205984541387</v>
      </c>
      <c r="AB613" s="374">
        <v>1.5598011436733787</v>
      </c>
      <c r="AC613" s="374">
        <v>64.806173640042914</v>
      </c>
      <c r="AD613" s="374">
        <v>46.880180976417883</v>
      </c>
      <c r="AE613" s="374">
        <v>44.695666775466243</v>
      </c>
      <c r="AF613" s="374">
        <v>0.81770356816102496</v>
      </c>
      <c r="AG613" s="374">
        <v>1.0308770488510817</v>
      </c>
      <c r="AH613" s="374">
        <v>76.923076923076891</v>
      </c>
      <c r="AI613" s="374"/>
      <c r="AJ613" s="374"/>
      <c r="AK613" s="374"/>
    </row>
    <row r="614" spans="1:37" ht="15.6">
      <c r="A614" s="374">
        <v>10</v>
      </c>
      <c r="B614" s="374">
        <v>17</v>
      </c>
      <c r="C614" s="374">
        <v>2016</v>
      </c>
      <c r="D614" s="374">
        <v>99</v>
      </c>
      <c r="E614" s="374">
        <v>99</v>
      </c>
      <c r="F614" s="374">
        <v>99</v>
      </c>
      <c r="G614" s="374">
        <v>99</v>
      </c>
      <c r="H614" s="374">
        <v>99</v>
      </c>
      <c r="I614" s="374">
        <v>99</v>
      </c>
      <c r="J614" s="374">
        <v>999</v>
      </c>
      <c r="K614" s="374">
        <v>0</v>
      </c>
      <c r="L614" s="374">
        <v>99</v>
      </c>
      <c r="M614" s="374">
        <v>99</v>
      </c>
      <c r="N614" s="374">
        <v>99</v>
      </c>
      <c r="O614" s="374">
        <v>99</v>
      </c>
      <c r="P614" s="374">
        <v>9999</v>
      </c>
      <c r="Q614" s="374">
        <v>537</v>
      </c>
      <c r="R614" s="374">
        <v>14648</v>
      </c>
      <c r="S614" s="374">
        <v>5.146845985800109</v>
      </c>
      <c r="T614" s="374">
        <v>3.9890087383943191</v>
      </c>
      <c r="U614" s="374">
        <v>7.6001843255051647</v>
      </c>
      <c r="V614" s="374">
        <v>2.0480611687602405E-2</v>
      </c>
      <c r="W614" s="374">
        <v>4.096122337520481E-2</v>
      </c>
      <c r="X614" s="374">
        <v>2.4371927908246858</v>
      </c>
      <c r="Y614" s="374">
        <v>0.12971054068814852</v>
      </c>
      <c r="Z614" s="374">
        <v>3.3219363984229426</v>
      </c>
      <c r="AA614" s="374">
        <v>1.5209068742482044</v>
      </c>
      <c r="AB614" s="374">
        <v>1.6051194382893517</v>
      </c>
      <c r="AC614" s="374">
        <v>25.933664439475621</v>
      </c>
      <c r="AD614" s="374">
        <v>18.523770448548923</v>
      </c>
      <c r="AE614" s="374">
        <v>35.217866444676297</v>
      </c>
      <c r="AF614" s="374">
        <v>99.315207810699036</v>
      </c>
      <c r="AG614" s="374">
        <v>99.055248141949434</v>
      </c>
      <c r="AH614" s="374">
        <v>0</v>
      </c>
      <c r="AI614" s="374"/>
      <c r="AJ614" s="374"/>
      <c r="AK614" s="374"/>
    </row>
    <row r="615" spans="1:37" ht="15.6">
      <c r="A615" s="374">
        <v>10</v>
      </c>
      <c r="B615" s="374">
        <v>18</v>
      </c>
      <c r="C615" s="374">
        <v>2016</v>
      </c>
      <c r="D615" s="374">
        <v>99</v>
      </c>
      <c r="E615" s="374">
        <v>99</v>
      </c>
      <c r="F615" s="374">
        <v>99</v>
      </c>
      <c r="G615" s="374">
        <v>99</v>
      </c>
      <c r="H615" s="374">
        <v>99</v>
      </c>
      <c r="I615" s="374">
        <v>99</v>
      </c>
      <c r="J615" s="374">
        <v>999</v>
      </c>
      <c r="K615" s="374">
        <v>4</v>
      </c>
      <c r="L615" s="374">
        <v>99</v>
      </c>
      <c r="M615" s="374">
        <v>99</v>
      </c>
      <c r="N615" s="374">
        <v>99</v>
      </c>
      <c r="O615" s="374">
        <v>99</v>
      </c>
      <c r="P615" s="374">
        <v>9999</v>
      </c>
      <c r="Q615" s="374">
        <v>9</v>
      </c>
      <c r="R615" s="374">
        <v>101</v>
      </c>
      <c r="S615" s="374">
        <v>5.5049504950495054</v>
      </c>
      <c r="T615" s="374">
        <v>4.3564356435643559</v>
      </c>
      <c r="U615" s="374">
        <v>10.512871287128712</v>
      </c>
      <c r="V615" s="374">
        <v>0</v>
      </c>
      <c r="W615" s="374">
        <v>0</v>
      </c>
      <c r="X615" s="374">
        <v>7.9207920792079198</v>
      </c>
      <c r="Y615" s="374">
        <v>0</v>
      </c>
      <c r="Z615" s="374">
        <v>3.7946983173984528</v>
      </c>
      <c r="AA615" s="374">
        <v>1.4324649003094529</v>
      </c>
      <c r="AB615" s="374">
        <v>1.8646484998616939</v>
      </c>
      <c r="AC615" s="374">
        <v>70.789502921043763</v>
      </c>
      <c r="AD615" s="374">
        <v>69.71721852882041</v>
      </c>
      <c r="AE615" s="374">
        <v>60.725249389220238</v>
      </c>
      <c r="AF615" s="374">
        <v>0.68479218930096963</v>
      </c>
      <c r="AG615" s="374">
        <v>0.94475185805054707</v>
      </c>
      <c r="AH615" s="374">
        <v>78.21782178217822</v>
      </c>
      <c r="AI615" s="374"/>
      <c r="AJ615" s="374"/>
      <c r="AK615" s="374"/>
    </row>
    <row r="616" spans="1:37" s="458" customFormat="1" ht="15.6">
      <c r="A616" s="374">
        <v>10</v>
      </c>
      <c r="B616" s="374">
        <v>19</v>
      </c>
      <c r="C616" s="374">
        <v>2015</v>
      </c>
      <c r="D616" s="374">
        <v>99</v>
      </c>
      <c r="E616" s="374">
        <v>99</v>
      </c>
      <c r="F616" s="374">
        <v>99</v>
      </c>
      <c r="G616" s="374">
        <v>99</v>
      </c>
      <c r="H616" s="374">
        <v>99</v>
      </c>
      <c r="I616" s="374">
        <v>99</v>
      </c>
      <c r="J616" s="374">
        <v>999</v>
      </c>
      <c r="K616" s="374">
        <v>0</v>
      </c>
      <c r="L616" s="374">
        <v>99</v>
      </c>
      <c r="M616" s="374">
        <v>99</v>
      </c>
      <c r="N616" s="374">
        <v>99</v>
      </c>
      <c r="O616" s="374">
        <v>99</v>
      </c>
      <c r="P616" s="374">
        <v>9999</v>
      </c>
      <c r="Q616" s="374">
        <v>525</v>
      </c>
      <c r="R616" s="374">
        <v>15192</v>
      </c>
      <c r="S616" s="374">
        <v>4.9507635597683004</v>
      </c>
      <c r="T616" s="374">
        <v>3.8324117956819377</v>
      </c>
      <c r="U616" s="374">
        <v>7.4099460242232675</v>
      </c>
      <c r="V616" s="374">
        <v>1.9747235387045804E-2</v>
      </c>
      <c r="W616" s="374">
        <v>6.5824117956819351E-3</v>
      </c>
      <c r="X616" s="374">
        <v>2.1721958925750395</v>
      </c>
      <c r="Y616" s="374">
        <v>0.14481305950500262</v>
      </c>
      <c r="Z616" s="374">
        <v>3.2297349640656794</v>
      </c>
      <c r="AA616" s="374">
        <v>1.458464136375087</v>
      </c>
      <c r="AB616" s="374">
        <v>1.60476105977359</v>
      </c>
      <c r="AC616" s="374">
        <v>27.412816844096596</v>
      </c>
      <c r="AD616" s="374">
        <v>14.653933826854589</v>
      </c>
      <c r="AE616" s="374">
        <v>34.411670034720885</v>
      </c>
      <c r="AF616" s="374">
        <v>98.726280218351974</v>
      </c>
      <c r="AG616" s="374">
        <v>98.66454096389343</v>
      </c>
      <c r="AH616" s="374">
        <v>0</v>
      </c>
      <c r="AI616" s="374"/>
      <c r="AJ616" s="374"/>
      <c r="AK616" s="374"/>
    </row>
    <row r="617" spans="1:37" s="458" customFormat="1" ht="15.6">
      <c r="A617" s="374">
        <v>10</v>
      </c>
      <c r="B617" s="374">
        <v>20</v>
      </c>
      <c r="C617" s="374">
        <v>2015</v>
      </c>
      <c r="D617" s="374">
        <v>99</v>
      </c>
      <c r="E617" s="374">
        <v>99</v>
      </c>
      <c r="F617" s="374">
        <v>99</v>
      </c>
      <c r="G617" s="374">
        <v>99</v>
      </c>
      <c r="H617" s="374">
        <v>99</v>
      </c>
      <c r="I617" s="374">
        <v>99</v>
      </c>
      <c r="J617" s="374">
        <v>999</v>
      </c>
      <c r="K617" s="374">
        <v>4</v>
      </c>
      <c r="L617" s="374">
        <v>99</v>
      </c>
      <c r="M617" s="374">
        <v>99</v>
      </c>
      <c r="N617" s="374">
        <v>99</v>
      </c>
      <c r="O617" s="374">
        <v>99</v>
      </c>
      <c r="P617" s="374">
        <v>9999</v>
      </c>
      <c r="Q617" s="374">
        <v>9</v>
      </c>
      <c r="R617" s="374">
        <v>120</v>
      </c>
      <c r="S617" s="374">
        <v>4.041666666666667</v>
      </c>
      <c r="T617" s="374">
        <v>4.0999999999999996</v>
      </c>
      <c r="U617" s="374">
        <v>7.1641666666666648</v>
      </c>
      <c r="V617" s="374">
        <v>0</v>
      </c>
      <c r="W617" s="374">
        <v>0</v>
      </c>
      <c r="X617" s="374">
        <v>0</v>
      </c>
      <c r="Y617" s="374">
        <v>0</v>
      </c>
      <c r="Z617" s="374">
        <v>2.8546101845182954</v>
      </c>
      <c r="AA617" s="374">
        <v>1.3807958655146024</v>
      </c>
      <c r="AB617" s="374">
        <v>1.5297058540778357</v>
      </c>
      <c r="AC617" s="374">
        <v>65.514109831352116</v>
      </c>
      <c r="AD617" s="374">
        <v>41.856417377387643</v>
      </c>
      <c r="AE617" s="374">
        <v>52.669914453023914</v>
      </c>
      <c r="AF617" s="374">
        <v>0.77982843774369648</v>
      </c>
      <c r="AG617" s="374">
        <v>0.75349093216565854</v>
      </c>
      <c r="AH617" s="374">
        <v>44.166666666666657</v>
      </c>
      <c r="AI617" s="374"/>
      <c r="AJ617" s="374"/>
      <c r="AK617" s="374"/>
    </row>
    <row r="618" spans="1:37" ht="15.6">
      <c r="A618" s="374">
        <v>11</v>
      </c>
      <c r="B618" s="374">
        <v>1</v>
      </c>
      <c r="C618" s="374">
        <v>2024</v>
      </c>
      <c r="D618" s="374">
        <v>99</v>
      </c>
      <c r="E618" s="374">
        <v>99</v>
      </c>
      <c r="F618" s="374">
        <v>99</v>
      </c>
      <c r="G618" s="374">
        <v>99</v>
      </c>
      <c r="H618" s="374">
        <v>99</v>
      </c>
      <c r="I618" s="374">
        <v>99</v>
      </c>
      <c r="J618" s="374">
        <v>999</v>
      </c>
      <c r="K618" s="374">
        <v>99</v>
      </c>
      <c r="L618" s="374">
        <v>1</v>
      </c>
      <c r="M618" s="374">
        <v>99</v>
      </c>
      <c r="N618" s="374">
        <v>99</v>
      </c>
      <c r="O618" s="374">
        <v>99</v>
      </c>
      <c r="P618" s="374">
        <v>9999</v>
      </c>
      <c r="Q618" s="374">
        <v>22</v>
      </c>
      <c r="R618" s="374">
        <v>44</v>
      </c>
      <c r="S618" s="374">
        <v>1</v>
      </c>
      <c r="T618" s="374">
        <v>1.9545454545454548</v>
      </c>
      <c r="U618" s="374">
        <v>3.3613636363636359</v>
      </c>
      <c r="V618" s="374">
        <v>0</v>
      </c>
      <c r="W618" s="374">
        <v>0</v>
      </c>
      <c r="X618" s="374">
        <v>0</v>
      </c>
      <c r="Y618" s="374">
        <v>0</v>
      </c>
      <c r="Z618" s="374">
        <v>1.8715836644999724</v>
      </c>
      <c r="AA618" s="374">
        <v>0</v>
      </c>
      <c r="AB618" s="374">
        <v>0.42397177514040046</v>
      </c>
      <c r="AC618" s="374"/>
      <c r="AD618" s="374">
        <v>31.857553463577343</v>
      </c>
      <c r="AE618" s="374"/>
      <c r="AF618" s="374">
        <v>0.26566839753652927</v>
      </c>
      <c r="AG618" s="374">
        <v>0.10815870589826922</v>
      </c>
      <c r="AH618" s="374">
        <v>9.0909090909090917</v>
      </c>
      <c r="AI618" s="374">
        <v>42</v>
      </c>
      <c r="AJ618" s="374">
        <v>76.747619047619068</v>
      </c>
      <c r="AK618" s="374">
        <v>7.6558533141206384</v>
      </c>
    </row>
    <row r="619" spans="1:37" ht="15.6">
      <c r="A619" s="374">
        <v>11</v>
      </c>
      <c r="B619" s="374">
        <v>2</v>
      </c>
      <c r="C619" s="374">
        <v>2024</v>
      </c>
      <c r="D619" s="374">
        <v>99</v>
      </c>
      <c r="E619" s="374">
        <v>99</v>
      </c>
      <c r="F619" s="374">
        <v>99</v>
      </c>
      <c r="G619" s="374">
        <v>99</v>
      </c>
      <c r="H619" s="374">
        <v>99</v>
      </c>
      <c r="I619" s="374">
        <v>99</v>
      </c>
      <c r="J619" s="374">
        <v>999</v>
      </c>
      <c r="K619" s="374">
        <v>99</v>
      </c>
      <c r="L619" s="374">
        <v>2</v>
      </c>
      <c r="M619" s="374">
        <v>99</v>
      </c>
      <c r="N619" s="374">
        <v>99</v>
      </c>
      <c r="O619" s="374">
        <v>99</v>
      </c>
      <c r="P619" s="374">
        <v>9999</v>
      </c>
      <c r="Q619" s="374">
        <v>86</v>
      </c>
      <c r="R619" s="374">
        <v>234</v>
      </c>
      <c r="S619" s="374">
        <v>2</v>
      </c>
      <c r="T619" s="374">
        <v>2.2948717948717956</v>
      </c>
      <c r="U619" s="374">
        <v>4.6290598290598322</v>
      </c>
      <c r="V619" s="374">
        <v>0</v>
      </c>
      <c r="W619" s="374">
        <v>0</v>
      </c>
      <c r="X619" s="374">
        <v>0.42735042735042739</v>
      </c>
      <c r="Y619" s="374">
        <v>0</v>
      </c>
      <c r="Z619" s="374">
        <v>1.7425818269943332</v>
      </c>
      <c r="AA619" s="374">
        <v>0</v>
      </c>
      <c r="AB619" s="374">
        <v>0.60147200542255996</v>
      </c>
      <c r="AC619" s="374"/>
      <c r="AD619" s="374">
        <v>18.468200388008704</v>
      </c>
      <c r="AE619" s="374"/>
      <c r="AF619" s="374">
        <v>1.4128728414442695</v>
      </c>
      <c r="AG619" s="374">
        <v>0.79214002859368016</v>
      </c>
      <c r="AH619" s="374">
        <v>4.2735042735042734</v>
      </c>
      <c r="AI619" s="374">
        <v>213</v>
      </c>
      <c r="AJ619" s="374">
        <v>75.422065727699504</v>
      </c>
      <c r="AK619" s="374">
        <v>10.48319398550011</v>
      </c>
    </row>
    <row r="620" spans="1:37" ht="15.6">
      <c r="A620" s="374">
        <v>11</v>
      </c>
      <c r="B620" s="374">
        <v>3</v>
      </c>
      <c r="C620" s="374">
        <v>2024</v>
      </c>
      <c r="D620" s="374">
        <v>99</v>
      </c>
      <c r="E620" s="374">
        <v>99</v>
      </c>
      <c r="F620" s="374">
        <v>99</v>
      </c>
      <c r="G620" s="374">
        <v>99</v>
      </c>
      <c r="H620" s="374">
        <v>99</v>
      </c>
      <c r="I620" s="374">
        <v>99</v>
      </c>
      <c r="J620" s="374">
        <v>999</v>
      </c>
      <c r="K620" s="374">
        <v>99</v>
      </c>
      <c r="L620" s="374">
        <v>3</v>
      </c>
      <c r="M620" s="374">
        <v>99</v>
      </c>
      <c r="N620" s="374">
        <v>99</v>
      </c>
      <c r="O620" s="374">
        <v>99</v>
      </c>
      <c r="P620" s="374">
        <v>9999</v>
      </c>
      <c r="Q620" s="374">
        <v>176</v>
      </c>
      <c r="R620" s="374">
        <v>745</v>
      </c>
      <c r="S620" s="374">
        <v>3</v>
      </c>
      <c r="T620" s="374">
        <v>2.5731543624161075</v>
      </c>
      <c r="U620" s="374">
        <v>5.6744966442953011</v>
      </c>
      <c r="V620" s="374">
        <v>0</v>
      </c>
      <c r="W620" s="374">
        <v>0</v>
      </c>
      <c r="X620" s="374">
        <v>0.13422818791946312</v>
      </c>
      <c r="Y620" s="374">
        <v>0</v>
      </c>
      <c r="Z620" s="374">
        <v>1.6240869138319092</v>
      </c>
      <c r="AA620" s="374">
        <v>0</v>
      </c>
      <c r="AB620" s="374">
        <v>0.72562223910955492</v>
      </c>
      <c r="AC620" s="374"/>
      <c r="AD620" s="374">
        <v>12.744267801449736</v>
      </c>
      <c r="AE620" s="374"/>
      <c r="AF620" s="374">
        <v>4.4982490037435072</v>
      </c>
      <c r="AG620" s="374">
        <v>3.0915546259968423</v>
      </c>
      <c r="AH620" s="374">
        <v>2.5503355704697994</v>
      </c>
      <c r="AI620" s="374">
        <v>676</v>
      </c>
      <c r="AJ620" s="374">
        <v>78.679881656804739</v>
      </c>
      <c r="AK620" s="374">
        <v>11.558326094685501</v>
      </c>
    </row>
    <row r="621" spans="1:37" ht="15.6">
      <c r="A621" s="374">
        <v>11</v>
      </c>
      <c r="B621" s="374">
        <v>4</v>
      </c>
      <c r="C621" s="374">
        <v>2024</v>
      </c>
      <c r="D621" s="374">
        <v>99</v>
      </c>
      <c r="E621" s="374">
        <v>99</v>
      </c>
      <c r="F621" s="374">
        <v>99</v>
      </c>
      <c r="G621" s="374">
        <v>99</v>
      </c>
      <c r="H621" s="374">
        <v>99</v>
      </c>
      <c r="I621" s="374">
        <v>99</v>
      </c>
      <c r="J621" s="374">
        <v>999</v>
      </c>
      <c r="K621" s="374">
        <v>99</v>
      </c>
      <c r="L621" s="374">
        <v>4</v>
      </c>
      <c r="M621" s="374">
        <v>99</v>
      </c>
      <c r="N621" s="374">
        <v>99</v>
      </c>
      <c r="O621" s="374">
        <v>99</v>
      </c>
      <c r="P621" s="374">
        <v>9999</v>
      </c>
      <c r="Q621" s="374">
        <v>321</v>
      </c>
      <c r="R621" s="374">
        <v>2053</v>
      </c>
      <c r="S621" s="374">
        <v>4</v>
      </c>
      <c r="T621" s="374">
        <v>3.1617145640526059</v>
      </c>
      <c r="U621" s="374">
        <v>7.0138821237213849</v>
      </c>
      <c r="V621" s="374">
        <v>0</v>
      </c>
      <c r="W621" s="374">
        <v>0</v>
      </c>
      <c r="X621" s="374">
        <v>0.19483682415976625</v>
      </c>
      <c r="Y621" s="374">
        <v>0</v>
      </c>
      <c r="Z621" s="374">
        <v>2.2099071044644374</v>
      </c>
      <c r="AA621" s="374">
        <v>0</v>
      </c>
      <c r="AB621" s="374">
        <v>0.99004070449576387</v>
      </c>
      <c r="AC621" s="374"/>
      <c r="AD621" s="374">
        <v>1.4669353356213062</v>
      </c>
      <c r="AE621" s="374"/>
      <c r="AF621" s="374">
        <v>12.395845912329429</v>
      </c>
      <c r="AG621" s="374">
        <v>10.530299429223312</v>
      </c>
      <c r="AH621" s="374">
        <v>1.5099853872381879</v>
      </c>
      <c r="AI621" s="374">
        <v>1881</v>
      </c>
      <c r="AJ621" s="374">
        <v>81.350451887294199</v>
      </c>
      <c r="AK621" s="374">
        <v>12.871530211243249</v>
      </c>
    </row>
    <row r="622" spans="1:37" ht="15.6">
      <c r="A622" s="374">
        <v>11</v>
      </c>
      <c r="B622" s="374">
        <v>5</v>
      </c>
      <c r="C622" s="374">
        <v>2024</v>
      </c>
      <c r="D622" s="374">
        <v>99</v>
      </c>
      <c r="E622" s="374">
        <v>99</v>
      </c>
      <c r="F622" s="374">
        <v>99</v>
      </c>
      <c r="G622" s="374">
        <v>99</v>
      </c>
      <c r="H622" s="374">
        <v>99</v>
      </c>
      <c r="I622" s="374">
        <v>99</v>
      </c>
      <c r="J622" s="374">
        <v>999</v>
      </c>
      <c r="K622" s="374">
        <v>99</v>
      </c>
      <c r="L622" s="374">
        <v>5</v>
      </c>
      <c r="M622" s="374">
        <v>99</v>
      </c>
      <c r="N622" s="374">
        <v>99</v>
      </c>
      <c r="O622" s="374">
        <v>99</v>
      </c>
      <c r="P622" s="374">
        <v>9999</v>
      </c>
      <c r="Q622" s="374">
        <v>415</v>
      </c>
      <c r="R622" s="374">
        <v>4363</v>
      </c>
      <c r="S622" s="374">
        <v>5</v>
      </c>
      <c r="T622" s="374">
        <v>4.3181297272518915</v>
      </c>
      <c r="U622" s="374">
        <v>7.1481778592711525</v>
      </c>
      <c r="V622" s="374">
        <v>0</v>
      </c>
      <c r="W622" s="374">
        <v>0</v>
      </c>
      <c r="X622" s="374">
        <v>0.82512033004813201</v>
      </c>
      <c r="Y622" s="374">
        <v>0</v>
      </c>
      <c r="Z622" s="374">
        <v>2.3642096528436842</v>
      </c>
      <c r="AA622" s="374">
        <v>0</v>
      </c>
      <c r="AB622" s="374">
        <v>1.141033057322979</v>
      </c>
      <c r="AC622" s="374"/>
      <c r="AD622" s="374">
        <v>-10.454467343902664</v>
      </c>
      <c r="AE622" s="374"/>
      <c r="AF622" s="374">
        <v>26.34343678299722</v>
      </c>
      <c r="AG622" s="374">
        <v>22.8072997985279</v>
      </c>
      <c r="AH622" s="374">
        <v>1.6273206509282605</v>
      </c>
      <c r="AI622" s="374">
        <v>3587</v>
      </c>
      <c r="AJ622" s="374">
        <v>79.765207694452172</v>
      </c>
      <c r="AK622" s="374">
        <v>13.964524023857622</v>
      </c>
    </row>
    <row r="623" spans="1:37" ht="15.6">
      <c r="A623" s="374">
        <v>11</v>
      </c>
      <c r="B623" s="374">
        <v>6</v>
      </c>
      <c r="C623" s="374">
        <v>2024</v>
      </c>
      <c r="D623" s="374">
        <v>99</v>
      </c>
      <c r="E623" s="374">
        <v>99</v>
      </c>
      <c r="F623" s="374">
        <v>99</v>
      </c>
      <c r="G623" s="374">
        <v>99</v>
      </c>
      <c r="H623" s="374">
        <v>99</v>
      </c>
      <c r="I623" s="374">
        <v>99</v>
      </c>
      <c r="J623" s="374">
        <v>999</v>
      </c>
      <c r="K623" s="374">
        <v>99</v>
      </c>
      <c r="L623" s="374">
        <v>6</v>
      </c>
      <c r="M623" s="374">
        <v>99</v>
      </c>
      <c r="N623" s="374">
        <v>99</v>
      </c>
      <c r="O623" s="374">
        <v>99</v>
      </c>
      <c r="P623" s="374">
        <v>9999</v>
      </c>
      <c r="Q623" s="374">
        <v>508</v>
      </c>
      <c r="R623" s="374">
        <v>5621</v>
      </c>
      <c r="S623" s="374">
        <v>6</v>
      </c>
      <c r="T623" s="374">
        <v>4.9021526418786676</v>
      </c>
      <c r="U623" s="374">
        <v>8.3785625333570817</v>
      </c>
      <c r="V623" s="374">
        <v>1.779042874933286E-2</v>
      </c>
      <c r="W623" s="374">
        <v>0</v>
      </c>
      <c r="X623" s="374">
        <v>1.2987012987012985</v>
      </c>
      <c r="Y623" s="374">
        <v>5.3371286247998563E-2</v>
      </c>
      <c r="Z623" s="374">
        <v>2.6553081237466096</v>
      </c>
      <c r="AA623" s="374">
        <v>0</v>
      </c>
      <c r="AB623" s="374">
        <v>1.1089216208493748</v>
      </c>
      <c r="AC623" s="374"/>
      <c r="AD623" s="374">
        <v>-16.251941777392627</v>
      </c>
      <c r="AE623" s="374"/>
      <c r="AF623" s="374">
        <v>33.939137785291635</v>
      </c>
      <c r="AG623" s="374">
        <v>34.441052042693137</v>
      </c>
      <c r="AH623" s="374">
        <v>1.4410247286959612</v>
      </c>
      <c r="AI623" s="374">
        <v>5039</v>
      </c>
      <c r="AJ623" s="374">
        <v>81.500138916451547</v>
      </c>
      <c r="AK623" s="374">
        <v>15.1992795568293</v>
      </c>
    </row>
    <row r="624" spans="1:37" ht="15.6">
      <c r="A624" s="374">
        <v>11</v>
      </c>
      <c r="B624" s="374">
        <v>7</v>
      </c>
      <c r="C624" s="374">
        <v>2024</v>
      </c>
      <c r="D624" s="374">
        <v>99</v>
      </c>
      <c r="E624" s="374">
        <v>99</v>
      </c>
      <c r="F624" s="374">
        <v>99</v>
      </c>
      <c r="G624" s="374">
        <v>99</v>
      </c>
      <c r="H624" s="374">
        <v>99</v>
      </c>
      <c r="I624" s="374">
        <v>99</v>
      </c>
      <c r="J624" s="374">
        <v>999</v>
      </c>
      <c r="K624" s="374">
        <v>99</v>
      </c>
      <c r="L624" s="374">
        <v>7</v>
      </c>
      <c r="M624" s="374">
        <v>99</v>
      </c>
      <c r="N624" s="374">
        <v>99</v>
      </c>
      <c r="O624" s="374">
        <v>99</v>
      </c>
      <c r="P624" s="374">
        <v>9999</v>
      </c>
      <c r="Q624" s="374">
        <v>377</v>
      </c>
      <c r="R624" s="374">
        <v>1817</v>
      </c>
      <c r="S624" s="374">
        <v>7</v>
      </c>
      <c r="T624" s="374">
        <v>5.1695101816180529</v>
      </c>
      <c r="U624" s="374">
        <v>11.282333516785936</v>
      </c>
      <c r="V624" s="374">
        <v>0</v>
      </c>
      <c r="W624" s="374">
        <v>0</v>
      </c>
      <c r="X624" s="374">
        <v>5.833791964777105</v>
      </c>
      <c r="Y624" s="374">
        <v>5.503577325261421E-2</v>
      </c>
      <c r="Z624" s="374">
        <v>3.0057679742393799</v>
      </c>
      <c r="AA624" s="374">
        <v>0</v>
      </c>
      <c r="AB624" s="374">
        <v>1.0993045442672289</v>
      </c>
      <c r="AC624" s="374"/>
      <c r="AD624" s="374">
        <v>0.93175980441960626</v>
      </c>
      <c r="AE624" s="374"/>
      <c r="AF624" s="374">
        <v>10.970897234633497</v>
      </c>
      <c r="AG624" s="374">
        <v>14.991571811457222</v>
      </c>
      <c r="AH624" s="374">
        <v>0.33021463951568514</v>
      </c>
      <c r="AI624" s="374">
        <v>1794</v>
      </c>
      <c r="AJ624" s="374">
        <v>87.686176142697889</v>
      </c>
      <c r="AK624" s="374">
        <v>16.450778120616011</v>
      </c>
    </row>
    <row r="625" spans="1:37" ht="15.6">
      <c r="A625" s="374">
        <v>11</v>
      </c>
      <c r="B625" s="374">
        <v>8</v>
      </c>
      <c r="C625" s="374">
        <v>2024</v>
      </c>
      <c r="D625" s="374">
        <v>99</v>
      </c>
      <c r="E625" s="374">
        <v>99</v>
      </c>
      <c r="F625" s="374">
        <v>99</v>
      </c>
      <c r="G625" s="374">
        <v>99</v>
      </c>
      <c r="H625" s="374">
        <v>99</v>
      </c>
      <c r="I625" s="374">
        <v>99</v>
      </c>
      <c r="J625" s="374">
        <v>999</v>
      </c>
      <c r="K625" s="374">
        <v>99</v>
      </c>
      <c r="L625" s="374">
        <v>8</v>
      </c>
      <c r="M625" s="374">
        <v>99</v>
      </c>
      <c r="N625" s="374">
        <v>99</v>
      </c>
      <c r="O625" s="374">
        <v>99</v>
      </c>
      <c r="P625" s="374">
        <v>9999</v>
      </c>
      <c r="Q625" s="374">
        <v>280</v>
      </c>
      <c r="R625" s="374">
        <v>1429</v>
      </c>
      <c r="S625" s="374">
        <v>8</v>
      </c>
      <c r="T625" s="374">
        <v>5.6892932120363904</v>
      </c>
      <c r="U625" s="374">
        <v>10.646815955213428</v>
      </c>
      <c r="V625" s="374">
        <v>6.9979006298110574E-2</v>
      </c>
      <c r="W625" s="374">
        <v>0.27991602519244224</v>
      </c>
      <c r="X625" s="374">
        <v>11.616515045486352</v>
      </c>
      <c r="Y625" s="374">
        <v>0.13995801259622112</v>
      </c>
      <c r="Z625" s="374">
        <v>4.0953897181751255</v>
      </c>
      <c r="AA625" s="374">
        <v>0</v>
      </c>
      <c r="AB625" s="374">
        <v>1.2053200783831235</v>
      </c>
      <c r="AC625" s="374"/>
      <c r="AD625" s="374">
        <v>9.8907751643281152</v>
      </c>
      <c r="AE625" s="374"/>
      <c r="AF625" s="374">
        <v>8.6281850018113744</v>
      </c>
      <c r="AG625" s="374">
        <v>11.126159561514783</v>
      </c>
      <c r="AH625" s="374">
        <v>0.62981105668299509</v>
      </c>
      <c r="AI625" s="374">
        <v>1378</v>
      </c>
      <c r="AJ625" s="374">
        <v>83.024092888243757</v>
      </c>
      <c r="AK625" s="374">
        <v>17.818931096113683</v>
      </c>
    </row>
    <row r="626" spans="1:37" ht="15.6">
      <c r="A626" s="374">
        <v>11</v>
      </c>
      <c r="B626" s="374">
        <v>9</v>
      </c>
      <c r="C626" s="374">
        <v>2024</v>
      </c>
      <c r="D626" s="374">
        <v>99</v>
      </c>
      <c r="E626" s="374">
        <v>99</v>
      </c>
      <c r="F626" s="374">
        <v>99</v>
      </c>
      <c r="G626" s="374">
        <v>99</v>
      </c>
      <c r="H626" s="374">
        <v>99</v>
      </c>
      <c r="I626" s="374">
        <v>99</v>
      </c>
      <c r="J626" s="374">
        <v>999</v>
      </c>
      <c r="K626" s="374">
        <v>99</v>
      </c>
      <c r="L626" s="374">
        <v>9</v>
      </c>
      <c r="M626" s="374">
        <v>99</v>
      </c>
      <c r="N626" s="374">
        <v>99</v>
      </c>
      <c r="O626" s="374">
        <v>99</v>
      </c>
      <c r="P626" s="374">
        <v>9999</v>
      </c>
      <c r="Q626" s="374">
        <v>52</v>
      </c>
      <c r="R626" s="374">
        <v>108</v>
      </c>
      <c r="S626" s="374">
        <v>9</v>
      </c>
      <c r="T626" s="374">
        <v>6.3796296296296298</v>
      </c>
      <c r="U626" s="374">
        <v>15.199999999999996</v>
      </c>
      <c r="V626" s="374">
        <v>0</v>
      </c>
      <c r="W626" s="374">
        <v>1.8518518518518521</v>
      </c>
      <c r="X626" s="374">
        <v>47.222222222222221</v>
      </c>
      <c r="Y626" s="374">
        <v>2.7777777777777781</v>
      </c>
      <c r="Z626" s="374">
        <v>4.435191757514664</v>
      </c>
      <c r="AA626" s="374">
        <v>0</v>
      </c>
      <c r="AB626" s="374">
        <v>1.3791945622730564</v>
      </c>
      <c r="AC626" s="374"/>
      <c r="AD626" s="374">
        <v>33.48292803745484</v>
      </c>
      <c r="AE626" s="374"/>
      <c r="AF626" s="374">
        <v>0.65209515758966297</v>
      </c>
      <c r="AG626" s="374">
        <v>1.2004958188140549</v>
      </c>
      <c r="AH626" s="374">
        <v>1.8518518518518521</v>
      </c>
      <c r="AI626" s="374">
        <v>108</v>
      </c>
      <c r="AJ626" s="374">
        <v>90.560185185185148</v>
      </c>
      <c r="AK626" s="374">
        <v>20.131836590157192</v>
      </c>
    </row>
    <row r="627" spans="1:37" ht="15.6">
      <c r="A627" s="374">
        <v>11</v>
      </c>
      <c r="B627" s="374">
        <v>10</v>
      </c>
      <c r="C627" s="374">
        <v>2024</v>
      </c>
      <c r="D627" s="374">
        <v>99</v>
      </c>
      <c r="E627" s="374">
        <v>99</v>
      </c>
      <c r="F627" s="374">
        <v>99</v>
      </c>
      <c r="G627" s="374">
        <v>99</v>
      </c>
      <c r="H627" s="374">
        <v>99</v>
      </c>
      <c r="I627" s="374">
        <v>99</v>
      </c>
      <c r="J627" s="374">
        <v>999</v>
      </c>
      <c r="K627" s="374">
        <v>99</v>
      </c>
      <c r="L627" s="374">
        <v>10</v>
      </c>
      <c r="M627" s="374">
        <v>99</v>
      </c>
      <c r="N627" s="374">
        <v>99</v>
      </c>
      <c r="O627" s="374">
        <v>99</v>
      </c>
      <c r="P627" s="374">
        <v>9999</v>
      </c>
      <c r="Q627" s="374">
        <v>5</v>
      </c>
      <c r="R627" s="374">
        <v>8</v>
      </c>
      <c r="S627" s="374">
        <v>10</v>
      </c>
      <c r="T627" s="374">
        <v>6.5</v>
      </c>
      <c r="U627" s="374">
        <v>21.862499999999997</v>
      </c>
      <c r="V627" s="374">
        <v>0</v>
      </c>
      <c r="W627" s="374">
        <v>0</v>
      </c>
      <c r="X627" s="374">
        <v>100</v>
      </c>
      <c r="Y627" s="374">
        <v>12.5</v>
      </c>
      <c r="Z627" s="374">
        <v>1.0427577618987898</v>
      </c>
      <c r="AA627" s="374">
        <v>0</v>
      </c>
      <c r="AB627" s="374">
        <v>1.5</v>
      </c>
      <c r="AC627" s="374"/>
      <c r="AD627" s="374">
        <v>-53.943496807514308</v>
      </c>
      <c r="AE627" s="374"/>
      <c r="AF627" s="374">
        <v>4.8303345006641712E-2</v>
      </c>
      <c r="AG627" s="374">
        <v>0.12790370291823727</v>
      </c>
      <c r="AH627" s="374">
        <v>0</v>
      </c>
      <c r="AI627" s="374">
        <v>8</v>
      </c>
      <c r="AJ627" s="374">
        <v>99.012499999999989</v>
      </c>
      <c r="AK627" s="374">
        <v>22.523457885541621</v>
      </c>
    </row>
    <row r="628" spans="1:37" ht="15.6">
      <c r="A628" s="374">
        <v>11</v>
      </c>
      <c r="B628" s="374">
        <v>11</v>
      </c>
      <c r="C628" s="374">
        <v>2024</v>
      </c>
      <c r="D628" s="374">
        <v>99</v>
      </c>
      <c r="E628" s="374">
        <v>99</v>
      </c>
      <c r="F628" s="374">
        <v>99</v>
      </c>
      <c r="G628" s="374">
        <v>99</v>
      </c>
      <c r="H628" s="374">
        <v>99</v>
      </c>
      <c r="I628" s="374">
        <v>99</v>
      </c>
      <c r="J628" s="374">
        <v>999</v>
      </c>
      <c r="K628" s="374">
        <v>99</v>
      </c>
      <c r="L628" s="374">
        <v>11</v>
      </c>
      <c r="M628" s="374">
        <v>99</v>
      </c>
      <c r="N628" s="374">
        <v>99</v>
      </c>
      <c r="O628" s="374">
        <v>99</v>
      </c>
      <c r="P628" s="374">
        <v>9999</v>
      </c>
      <c r="Q628" s="374">
        <v>6</v>
      </c>
      <c r="R628" s="374">
        <v>8</v>
      </c>
      <c r="S628" s="374">
        <v>11</v>
      </c>
      <c r="T628" s="374">
        <v>5.75</v>
      </c>
      <c r="U628" s="374">
        <v>12.262500000000003</v>
      </c>
      <c r="V628" s="374">
        <v>0</v>
      </c>
      <c r="W628" s="374">
        <v>0</v>
      </c>
      <c r="X628" s="374">
        <v>37.5</v>
      </c>
      <c r="Y628" s="374">
        <v>0</v>
      </c>
      <c r="Z628" s="374">
        <v>5.2119903827616563</v>
      </c>
      <c r="AA628" s="374">
        <v>0</v>
      </c>
      <c r="AB628" s="374">
        <v>1.3919410907075049</v>
      </c>
      <c r="AC628" s="374"/>
      <c r="AD628" s="374">
        <v>55.179109850541877</v>
      </c>
      <c r="AE628" s="374"/>
      <c r="AF628" s="374">
        <v>4.8303345006641712E-2</v>
      </c>
      <c r="AG628" s="374">
        <v>7.174015583921714E-2</v>
      </c>
      <c r="AH628" s="374">
        <v>0</v>
      </c>
      <c r="AI628" s="374">
        <v>7</v>
      </c>
      <c r="AJ628" s="374">
        <v>80.100000000000023</v>
      </c>
      <c r="AK628" s="374">
        <v>20.465718351369929</v>
      </c>
    </row>
    <row r="629" spans="1:37" ht="15.6">
      <c r="A629" s="374">
        <v>11</v>
      </c>
      <c r="B629" s="374">
        <v>12</v>
      </c>
      <c r="C629" s="374">
        <v>2024</v>
      </c>
      <c r="D629" s="374">
        <v>99</v>
      </c>
      <c r="E629" s="374">
        <v>99</v>
      </c>
      <c r="F629" s="374">
        <v>99</v>
      </c>
      <c r="G629" s="374">
        <v>99</v>
      </c>
      <c r="H629" s="374">
        <v>99</v>
      </c>
      <c r="I629" s="374">
        <v>99</v>
      </c>
      <c r="J629" s="374">
        <v>999</v>
      </c>
      <c r="K629" s="374">
        <v>99</v>
      </c>
      <c r="L629" s="374">
        <v>12</v>
      </c>
      <c r="M629" s="374">
        <v>99</v>
      </c>
      <c r="N629" s="374">
        <v>99</v>
      </c>
      <c r="O629" s="374">
        <v>99</v>
      </c>
      <c r="P629" s="374">
        <v>9999</v>
      </c>
      <c r="Q629" s="374"/>
      <c r="R629" s="374"/>
      <c r="S629" s="374"/>
      <c r="T629" s="374"/>
      <c r="U629" s="374"/>
      <c r="V629" s="374"/>
      <c r="W629" s="374"/>
      <c r="X629" s="374"/>
      <c r="Y629" s="374"/>
      <c r="Z629" s="374"/>
      <c r="AA629" s="374"/>
      <c r="AB629" s="374"/>
      <c r="AC629" s="374"/>
      <c r="AD629" s="374"/>
      <c r="AE629" s="374"/>
      <c r="AF629" s="374"/>
      <c r="AG629" s="374"/>
      <c r="AH629" s="374"/>
      <c r="AI629" s="374"/>
      <c r="AJ629" s="374"/>
      <c r="AK629" s="374"/>
    </row>
    <row r="630" spans="1:37" ht="15.6">
      <c r="A630" s="374">
        <v>11</v>
      </c>
      <c r="B630" s="374">
        <v>13</v>
      </c>
      <c r="C630" s="374">
        <v>2024</v>
      </c>
      <c r="D630" s="374">
        <v>99</v>
      </c>
      <c r="E630" s="374">
        <v>99</v>
      </c>
      <c r="F630" s="374">
        <v>99</v>
      </c>
      <c r="G630" s="374">
        <v>99</v>
      </c>
      <c r="H630" s="374">
        <v>99</v>
      </c>
      <c r="I630" s="374">
        <v>99</v>
      </c>
      <c r="J630" s="374">
        <v>999</v>
      </c>
      <c r="K630" s="374">
        <v>99</v>
      </c>
      <c r="L630" s="374">
        <v>13</v>
      </c>
      <c r="M630" s="374">
        <v>99</v>
      </c>
      <c r="N630" s="374">
        <v>99</v>
      </c>
      <c r="O630" s="374">
        <v>99</v>
      </c>
      <c r="P630" s="374">
        <v>9999</v>
      </c>
      <c r="Q630" s="374"/>
      <c r="R630" s="374"/>
      <c r="S630" s="374"/>
      <c r="T630" s="374"/>
      <c r="U630" s="374"/>
      <c r="V630" s="374"/>
      <c r="W630" s="374"/>
      <c r="X630" s="374"/>
      <c r="Y630" s="374"/>
      <c r="Z630" s="374"/>
      <c r="AA630" s="374"/>
      <c r="AB630" s="374"/>
      <c r="AC630" s="374"/>
      <c r="AD630" s="374"/>
      <c r="AE630" s="374"/>
      <c r="AF630" s="374"/>
      <c r="AG630" s="374"/>
      <c r="AH630" s="374"/>
      <c r="AI630" s="374"/>
      <c r="AJ630" s="374"/>
      <c r="AK630" s="374"/>
    </row>
    <row r="631" spans="1:37" ht="15.6">
      <c r="A631" s="374">
        <v>11</v>
      </c>
      <c r="B631" s="374">
        <v>14</v>
      </c>
      <c r="C631" s="374">
        <v>2024</v>
      </c>
      <c r="D631" s="374">
        <v>99</v>
      </c>
      <c r="E631" s="374">
        <v>99</v>
      </c>
      <c r="F631" s="374">
        <v>99</v>
      </c>
      <c r="G631" s="374">
        <v>99</v>
      </c>
      <c r="H631" s="374">
        <v>99</v>
      </c>
      <c r="I631" s="374">
        <v>99</v>
      </c>
      <c r="J631" s="374">
        <v>999</v>
      </c>
      <c r="K631" s="374">
        <v>99</v>
      </c>
      <c r="L631" s="374">
        <v>14</v>
      </c>
      <c r="M631" s="374">
        <v>99</v>
      </c>
      <c r="N631" s="374">
        <v>99</v>
      </c>
      <c r="O631" s="374">
        <v>99</v>
      </c>
      <c r="P631" s="374">
        <v>9999</v>
      </c>
      <c r="Q631" s="374"/>
      <c r="R631" s="374"/>
      <c r="S631" s="374"/>
      <c r="T631" s="374"/>
      <c r="U631" s="374"/>
      <c r="V631" s="374"/>
      <c r="W631" s="374"/>
      <c r="X631" s="374"/>
      <c r="Y631" s="374"/>
      <c r="Z631" s="374"/>
      <c r="AA631" s="374"/>
      <c r="AB631" s="374"/>
      <c r="AC631" s="374"/>
      <c r="AD631" s="374"/>
      <c r="AE631" s="374"/>
      <c r="AF631" s="374"/>
      <c r="AG631" s="374"/>
      <c r="AH631" s="374"/>
      <c r="AI631" s="374"/>
      <c r="AJ631" s="374"/>
      <c r="AK631" s="374"/>
    </row>
    <row r="632" spans="1:37" ht="15.6">
      <c r="A632" s="374">
        <v>11</v>
      </c>
      <c r="B632" s="374">
        <v>15</v>
      </c>
      <c r="C632" s="374">
        <v>2024</v>
      </c>
      <c r="D632" s="374">
        <v>99</v>
      </c>
      <c r="E632" s="374">
        <v>99</v>
      </c>
      <c r="F632" s="374">
        <v>99</v>
      </c>
      <c r="G632" s="374">
        <v>99</v>
      </c>
      <c r="H632" s="374">
        <v>99</v>
      </c>
      <c r="I632" s="374">
        <v>99</v>
      </c>
      <c r="J632" s="374">
        <v>999</v>
      </c>
      <c r="K632" s="374">
        <v>99</v>
      </c>
      <c r="L632" s="374">
        <v>15</v>
      </c>
      <c r="M632" s="374">
        <v>99</v>
      </c>
      <c r="N632" s="374">
        <v>99</v>
      </c>
      <c r="O632" s="374">
        <v>99</v>
      </c>
      <c r="P632" s="374">
        <v>9999</v>
      </c>
      <c r="Q632" s="374"/>
      <c r="R632" s="374"/>
      <c r="S632" s="374"/>
      <c r="T632" s="374"/>
      <c r="U632" s="374"/>
      <c r="V632" s="374"/>
      <c r="W632" s="374"/>
      <c r="X632" s="374"/>
      <c r="Y632" s="374"/>
      <c r="Z632" s="374"/>
      <c r="AA632" s="374"/>
      <c r="AB632" s="374"/>
      <c r="AC632" s="374"/>
      <c r="AD632" s="374"/>
      <c r="AE632" s="374"/>
      <c r="AF632" s="374"/>
      <c r="AG632" s="374"/>
      <c r="AH632" s="374"/>
      <c r="AI632" s="374"/>
      <c r="AJ632" s="374"/>
      <c r="AK632" s="374"/>
    </row>
    <row r="633" spans="1:37" s="464" customFormat="1" ht="15.6">
      <c r="A633" s="374">
        <v>11</v>
      </c>
      <c r="B633" s="374">
        <v>16</v>
      </c>
      <c r="C633" s="374">
        <v>2024</v>
      </c>
      <c r="D633" s="374">
        <v>99</v>
      </c>
      <c r="E633" s="374">
        <v>99</v>
      </c>
      <c r="F633" s="374">
        <v>99</v>
      </c>
      <c r="G633" s="374">
        <v>99</v>
      </c>
      <c r="H633" s="374">
        <v>99</v>
      </c>
      <c r="I633" s="374">
        <v>99</v>
      </c>
      <c r="J633" s="374">
        <v>999</v>
      </c>
      <c r="K633" s="374">
        <v>99</v>
      </c>
      <c r="L633" s="374">
        <v>99</v>
      </c>
      <c r="M633" s="374">
        <v>99</v>
      </c>
      <c r="N633" s="374">
        <v>99</v>
      </c>
      <c r="O633" s="374">
        <v>99</v>
      </c>
      <c r="P633" s="374">
        <v>9999</v>
      </c>
      <c r="Q633" s="374">
        <v>61</v>
      </c>
      <c r="R633" s="374">
        <v>125</v>
      </c>
      <c r="S633" s="374">
        <v>0</v>
      </c>
      <c r="T633" s="374">
        <v>3.9039999999999999</v>
      </c>
      <c r="U633" s="374">
        <v>8.3863999999999983</v>
      </c>
      <c r="V633" s="374">
        <v>0</v>
      </c>
      <c r="W633" s="374">
        <v>0</v>
      </c>
      <c r="X633" s="374">
        <v>4.8</v>
      </c>
      <c r="Y633" s="374">
        <v>4</v>
      </c>
      <c r="Z633" s="374">
        <v>8.5570120392576285</v>
      </c>
      <c r="AA633" s="374"/>
      <c r="AB633" s="374">
        <v>1.6120744399685765</v>
      </c>
      <c r="AC633" s="374"/>
      <c r="AD633" s="374">
        <v>-4.6257836935019805</v>
      </c>
      <c r="AE633" s="374"/>
      <c r="AF633" s="374">
        <v>0.75473976572877677</v>
      </c>
      <c r="AG633" s="374">
        <v>0.76661779170490629</v>
      </c>
      <c r="AH633" s="374">
        <v>64</v>
      </c>
      <c r="AI633" s="374">
        <v>39</v>
      </c>
      <c r="AJ633" s="374">
        <v>76.548717948717979</v>
      </c>
      <c r="AK633" s="374">
        <v>14.483584664227131</v>
      </c>
    </row>
    <row r="634" spans="1:37" ht="15.6">
      <c r="A634" s="374">
        <v>11</v>
      </c>
      <c r="B634" s="374">
        <v>17</v>
      </c>
      <c r="C634" s="374">
        <v>2023</v>
      </c>
      <c r="D634" s="374">
        <v>99</v>
      </c>
      <c r="E634" s="374">
        <v>99</v>
      </c>
      <c r="F634" s="374">
        <v>99</v>
      </c>
      <c r="G634" s="374">
        <v>99</v>
      </c>
      <c r="H634" s="374">
        <v>99</v>
      </c>
      <c r="I634" s="374">
        <v>99</v>
      </c>
      <c r="J634" s="374">
        <v>999</v>
      </c>
      <c r="K634" s="374">
        <v>99</v>
      </c>
      <c r="L634" s="374">
        <v>1</v>
      </c>
      <c r="M634" s="374">
        <v>99</v>
      </c>
      <c r="N634" s="374">
        <v>99</v>
      </c>
      <c r="O634" s="374">
        <v>99</v>
      </c>
      <c r="P634" s="374">
        <v>9999</v>
      </c>
      <c r="Q634" s="374">
        <v>46</v>
      </c>
      <c r="R634" s="374">
        <v>129</v>
      </c>
      <c r="S634" s="374">
        <v>1</v>
      </c>
      <c r="T634" s="374">
        <v>2.0620155038759687</v>
      </c>
      <c r="U634" s="374">
        <v>4.6573643410852723</v>
      </c>
      <c r="V634" s="374">
        <v>0</v>
      </c>
      <c r="W634" s="374">
        <v>0</v>
      </c>
      <c r="X634" s="374">
        <v>0</v>
      </c>
      <c r="Y634" s="374">
        <v>0</v>
      </c>
      <c r="Z634" s="374">
        <v>1.356395999539092</v>
      </c>
      <c r="AA634" s="374">
        <v>0</v>
      </c>
      <c r="AB634" s="374">
        <v>0.47823866093603562</v>
      </c>
      <c r="AC634" s="374"/>
      <c r="AD634" s="374">
        <v>16.540523552126611</v>
      </c>
      <c r="AE634" s="374"/>
      <c r="AF634" s="374">
        <v>0.73592332705801811</v>
      </c>
      <c r="AG634" s="374">
        <v>0.42815412693401605</v>
      </c>
      <c r="AH634" s="374">
        <v>0</v>
      </c>
      <c r="AI634" s="374">
        <v>5</v>
      </c>
      <c r="AJ634" s="374">
        <v>81.399999999999977</v>
      </c>
      <c r="AK634" s="374">
        <v>10.107557037246984</v>
      </c>
    </row>
    <row r="635" spans="1:37" ht="15.6">
      <c r="A635" s="374">
        <v>11</v>
      </c>
      <c r="B635" s="374">
        <v>18</v>
      </c>
      <c r="C635" s="374">
        <v>2023</v>
      </c>
      <c r="D635" s="374">
        <v>99</v>
      </c>
      <c r="E635" s="374">
        <v>99</v>
      </c>
      <c r="F635" s="374">
        <v>99</v>
      </c>
      <c r="G635" s="374">
        <v>99</v>
      </c>
      <c r="H635" s="374">
        <v>99</v>
      </c>
      <c r="I635" s="374">
        <v>99</v>
      </c>
      <c r="J635" s="374">
        <v>999</v>
      </c>
      <c r="K635" s="374">
        <v>99</v>
      </c>
      <c r="L635" s="374">
        <v>2</v>
      </c>
      <c r="M635" s="374">
        <v>99</v>
      </c>
      <c r="N635" s="374">
        <v>99</v>
      </c>
      <c r="O635" s="374">
        <v>99</v>
      </c>
      <c r="P635" s="374">
        <v>9999</v>
      </c>
      <c r="Q635" s="374">
        <v>128</v>
      </c>
      <c r="R635" s="374">
        <v>550</v>
      </c>
      <c r="S635" s="374">
        <v>2</v>
      </c>
      <c r="T635" s="374">
        <v>2.2490909090909095</v>
      </c>
      <c r="U635" s="374">
        <v>5.3094545454545514</v>
      </c>
      <c r="V635" s="374">
        <v>0</v>
      </c>
      <c r="W635" s="374">
        <v>0</v>
      </c>
      <c r="X635" s="374">
        <v>0</v>
      </c>
      <c r="Y635" s="374">
        <v>0</v>
      </c>
      <c r="Z635" s="374">
        <v>1.6229663282025588</v>
      </c>
      <c r="AA635" s="374">
        <v>0</v>
      </c>
      <c r="AB635" s="374">
        <v>0.82558469138219115</v>
      </c>
      <c r="AC635" s="374"/>
      <c r="AD635" s="374">
        <v>17.966755620248122</v>
      </c>
      <c r="AE635" s="374"/>
      <c r="AF635" s="374">
        <v>3.1376575959837991</v>
      </c>
      <c r="AG635" s="374">
        <v>2.0810514005870746</v>
      </c>
      <c r="AH635" s="374">
        <v>0.7272727272727274</v>
      </c>
      <c r="AI635" s="374">
        <v>49</v>
      </c>
      <c r="AJ635" s="374">
        <v>80.920408163265307</v>
      </c>
      <c r="AK635" s="374">
        <v>10.003555506214024</v>
      </c>
    </row>
    <row r="636" spans="1:37" ht="15.6">
      <c r="A636" s="374">
        <v>11</v>
      </c>
      <c r="B636" s="374">
        <v>19</v>
      </c>
      <c r="C636" s="374">
        <v>2023</v>
      </c>
      <c r="D636" s="374">
        <v>99</v>
      </c>
      <c r="E636" s="374">
        <v>99</v>
      </c>
      <c r="F636" s="374">
        <v>99</v>
      </c>
      <c r="G636" s="374">
        <v>99</v>
      </c>
      <c r="H636" s="374">
        <v>99</v>
      </c>
      <c r="I636" s="374">
        <v>99</v>
      </c>
      <c r="J636" s="374">
        <v>999</v>
      </c>
      <c r="K636" s="374">
        <v>99</v>
      </c>
      <c r="L636" s="374">
        <v>3</v>
      </c>
      <c r="M636" s="374">
        <v>99</v>
      </c>
      <c r="N636" s="374">
        <v>99</v>
      </c>
      <c r="O636" s="374">
        <v>99</v>
      </c>
      <c r="P636" s="374">
        <v>9999</v>
      </c>
      <c r="Q636" s="374">
        <v>192</v>
      </c>
      <c r="R636" s="374">
        <v>978</v>
      </c>
      <c r="S636" s="374">
        <v>3</v>
      </c>
      <c r="T636" s="374">
        <v>2.8241308793456033</v>
      </c>
      <c r="U636" s="374">
        <v>6.1985685071574705</v>
      </c>
      <c r="V636" s="374">
        <v>0</v>
      </c>
      <c r="W636" s="374">
        <v>0</v>
      </c>
      <c r="X636" s="374">
        <v>0.10224948875255623</v>
      </c>
      <c r="Y636" s="374">
        <v>0</v>
      </c>
      <c r="Z636" s="374">
        <v>2.0225057844589034</v>
      </c>
      <c r="AA636" s="374">
        <v>0</v>
      </c>
      <c r="AB636" s="374">
        <v>1.3035073463903075</v>
      </c>
      <c r="AC636" s="374"/>
      <c r="AD636" s="374">
        <v>9.9929660845587911</v>
      </c>
      <c r="AE636" s="374"/>
      <c r="AF636" s="374">
        <v>5.5793256888584626</v>
      </c>
      <c r="AG636" s="374">
        <v>4.3201663586874046</v>
      </c>
      <c r="AH636" s="374">
        <v>0.20449897750511245</v>
      </c>
      <c r="AI636" s="374">
        <v>87</v>
      </c>
      <c r="AJ636" s="374">
        <v>85.213793103448253</v>
      </c>
      <c r="AK636" s="374">
        <v>11.083146929490105</v>
      </c>
    </row>
    <row r="637" spans="1:37" ht="15.6">
      <c r="A637" s="374">
        <v>11</v>
      </c>
      <c r="B637" s="374">
        <v>20</v>
      </c>
      <c r="C637" s="374">
        <v>2023</v>
      </c>
      <c r="D637" s="374">
        <v>99</v>
      </c>
      <c r="E637" s="374">
        <v>99</v>
      </c>
      <c r="F637" s="374">
        <v>99</v>
      </c>
      <c r="G637" s="374">
        <v>99</v>
      </c>
      <c r="H637" s="374">
        <v>99</v>
      </c>
      <c r="I637" s="374">
        <v>99</v>
      </c>
      <c r="J637" s="374">
        <v>999</v>
      </c>
      <c r="K637" s="374">
        <v>99</v>
      </c>
      <c r="L637" s="374">
        <v>4</v>
      </c>
      <c r="M637" s="374">
        <v>99</v>
      </c>
      <c r="N637" s="374">
        <v>99</v>
      </c>
      <c r="O637" s="374">
        <v>99</v>
      </c>
      <c r="P637" s="374">
        <v>9999</v>
      </c>
      <c r="Q637" s="374">
        <v>302</v>
      </c>
      <c r="R637" s="374">
        <v>2062</v>
      </c>
      <c r="S637" s="374">
        <v>4</v>
      </c>
      <c r="T637" s="374">
        <v>3.6265761396702247</v>
      </c>
      <c r="U637" s="374">
        <v>6.8583899127061008</v>
      </c>
      <c r="V637" s="374">
        <v>0</v>
      </c>
      <c r="W637" s="374">
        <v>0</v>
      </c>
      <c r="X637" s="374">
        <v>0.7759456838021338</v>
      </c>
      <c r="Y637" s="374">
        <v>0</v>
      </c>
      <c r="Z637" s="374">
        <v>2.5444877618451445</v>
      </c>
      <c r="AA637" s="374">
        <v>0</v>
      </c>
      <c r="AB637" s="374">
        <v>1.5008021824532651</v>
      </c>
      <c r="AC637" s="374"/>
      <c r="AD637" s="374">
        <v>8.1576706375990113</v>
      </c>
      <c r="AE637" s="374"/>
      <c r="AF637" s="374">
        <v>11.763363568942893</v>
      </c>
      <c r="AG637" s="374">
        <v>10.078155231526038</v>
      </c>
      <c r="AH637" s="374">
        <v>0.48496605237633367</v>
      </c>
      <c r="AI637" s="374">
        <v>179</v>
      </c>
      <c r="AJ637" s="374">
        <v>83.51955307262574</v>
      </c>
      <c r="AK637" s="374">
        <v>12.259731199889892</v>
      </c>
    </row>
    <row r="638" spans="1:37" ht="15.6">
      <c r="A638" s="374">
        <v>11</v>
      </c>
      <c r="B638" s="374">
        <v>21</v>
      </c>
      <c r="C638" s="374">
        <v>2023</v>
      </c>
      <c r="D638" s="374">
        <v>99</v>
      </c>
      <c r="E638" s="374">
        <v>99</v>
      </c>
      <c r="F638" s="374">
        <v>99</v>
      </c>
      <c r="G638" s="374">
        <v>99</v>
      </c>
      <c r="H638" s="374">
        <v>99</v>
      </c>
      <c r="I638" s="374">
        <v>99</v>
      </c>
      <c r="J638" s="374">
        <v>999</v>
      </c>
      <c r="K638" s="374">
        <v>99</v>
      </c>
      <c r="L638" s="374">
        <v>5</v>
      </c>
      <c r="M638" s="374">
        <v>99</v>
      </c>
      <c r="N638" s="374">
        <v>99</v>
      </c>
      <c r="O638" s="374">
        <v>99</v>
      </c>
      <c r="P638" s="374">
        <v>9999</v>
      </c>
      <c r="Q638" s="374">
        <v>468</v>
      </c>
      <c r="R638" s="374">
        <v>6236</v>
      </c>
      <c r="S638" s="374">
        <v>5</v>
      </c>
      <c r="T638" s="374">
        <v>4.386946760744066</v>
      </c>
      <c r="U638" s="374">
        <v>7.8405388069275102</v>
      </c>
      <c r="V638" s="374">
        <v>0</v>
      </c>
      <c r="W638" s="374">
        <v>1.6035920461834507E-2</v>
      </c>
      <c r="X638" s="374">
        <v>1.6837716484926235</v>
      </c>
      <c r="Y638" s="374">
        <v>0</v>
      </c>
      <c r="Z638" s="374">
        <v>2.8633226131619591</v>
      </c>
      <c r="AA638" s="374">
        <v>0</v>
      </c>
      <c r="AB638" s="374">
        <v>1.415193911780898</v>
      </c>
      <c r="AC638" s="374"/>
      <c r="AD638" s="374">
        <v>3.2026272215988087</v>
      </c>
      <c r="AE638" s="374"/>
      <c r="AF638" s="374">
        <v>35.575332306463565</v>
      </c>
      <c r="AG638" s="374">
        <v>34.843536319342505</v>
      </c>
      <c r="AH638" s="374">
        <v>0.84990378447722892</v>
      </c>
      <c r="AI638" s="374">
        <v>873</v>
      </c>
      <c r="AJ638" s="374">
        <v>83.848568155784847</v>
      </c>
      <c r="AK638" s="374">
        <v>13.18950006526876</v>
      </c>
    </row>
    <row r="639" spans="1:37" ht="15.6">
      <c r="A639" s="374">
        <v>11</v>
      </c>
      <c r="B639" s="374">
        <v>22</v>
      </c>
      <c r="C639" s="374">
        <v>2023</v>
      </c>
      <c r="D639" s="374">
        <v>99</v>
      </c>
      <c r="E639" s="374">
        <v>99</v>
      </c>
      <c r="F639" s="374">
        <v>99</v>
      </c>
      <c r="G639" s="374">
        <v>99</v>
      </c>
      <c r="H639" s="374">
        <v>99</v>
      </c>
      <c r="I639" s="374">
        <v>99</v>
      </c>
      <c r="J639" s="374">
        <v>999</v>
      </c>
      <c r="K639" s="374">
        <v>99</v>
      </c>
      <c r="L639" s="374">
        <v>6</v>
      </c>
      <c r="M639" s="374">
        <v>99</v>
      </c>
      <c r="N639" s="374">
        <v>99</v>
      </c>
      <c r="O639" s="374">
        <v>99</v>
      </c>
      <c r="P639" s="374">
        <v>9999</v>
      </c>
      <c r="Q639" s="374">
        <v>479</v>
      </c>
      <c r="R639" s="374">
        <v>5545</v>
      </c>
      <c r="S639" s="374">
        <v>6</v>
      </c>
      <c r="T639" s="374">
        <v>4.9406672678088368</v>
      </c>
      <c r="U639" s="374">
        <v>8.6708746618575443</v>
      </c>
      <c r="V639" s="374">
        <v>0</v>
      </c>
      <c r="W639" s="374">
        <v>9.0171325518485126E-2</v>
      </c>
      <c r="X639" s="374">
        <v>2.6871055004508566</v>
      </c>
      <c r="Y639" s="374">
        <v>7.2137060414788096E-2</v>
      </c>
      <c r="Z639" s="374">
        <v>3.159853161655807</v>
      </c>
      <c r="AA639" s="374">
        <v>0</v>
      </c>
      <c r="AB639" s="374">
        <v>1.399824768829353</v>
      </c>
      <c r="AC639" s="374"/>
      <c r="AD639" s="374">
        <v>3.1761809398087859</v>
      </c>
      <c r="AE639" s="374"/>
      <c r="AF639" s="374">
        <v>31.633293399509384</v>
      </c>
      <c r="AG639" s="374">
        <v>34.26373239511905</v>
      </c>
      <c r="AH639" s="374">
        <v>0.82957619477006317</v>
      </c>
      <c r="AI639" s="374">
        <v>929</v>
      </c>
      <c r="AJ639" s="374">
        <v>84.587405812701988</v>
      </c>
      <c r="AK639" s="374">
        <v>15.324574325231076</v>
      </c>
    </row>
    <row r="640" spans="1:37" ht="15.6">
      <c r="A640" s="374">
        <v>11</v>
      </c>
      <c r="B640" s="374">
        <v>23</v>
      </c>
      <c r="C640" s="374">
        <v>2023</v>
      </c>
      <c r="D640" s="374">
        <v>99</v>
      </c>
      <c r="E640" s="374">
        <v>99</v>
      </c>
      <c r="F640" s="374">
        <v>99</v>
      </c>
      <c r="G640" s="374">
        <v>99</v>
      </c>
      <c r="H640" s="374">
        <v>99</v>
      </c>
      <c r="I640" s="374">
        <v>99</v>
      </c>
      <c r="J640" s="374">
        <v>999</v>
      </c>
      <c r="K640" s="374">
        <v>99</v>
      </c>
      <c r="L640" s="374">
        <v>7</v>
      </c>
      <c r="M640" s="374">
        <v>99</v>
      </c>
      <c r="N640" s="374">
        <v>99</v>
      </c>
      <c r="O640" s="374">
        <v>99</v>
      </c>
      <c r="P640" s="374">
        <v>9999</v>
      </c>
      <c r="Q640" s="374"/>
      <c r="R640" s="374"/>
      <c r="S640" s="374"/>
      <c r="T640" s="374"/>
      <c r="U640" s="374"/>
      <c r="V640" s="374"/>
      <c r="W640" s="374"/>
      <c r="X640" s="374"/>
      <c r="Y640" s="374"/>
      <c r="Z640" s="374"/>
      <c r="AA640" s="374"/>
      <c r="AB640" s="374"/>
      <c r="AC640" s="374"/>
      <c r="AD640" s="374"/>
      <c r="AE640" s="374"/>
      <c r="AF640" s="374"/>
      <c r="AG640" s="374"/>
      <c r="AH640" s="374"/>
      <c r="AI640" s="374"/>
      <c r="AJ640" s="374"/>
      <c r="AK640" s="374"/>
    </row>
    <row r="641" spans="1:37" ht="15.6">
      <c r="A641" s="374">
        <v>11</v>
      </c>
      <c r="B641" s="374">
        <v>24</v>
      </c>
      <c r="C641" s="374">
        <v>2023</v>
      </c>
      <c r="D641" s="374">
        <v>99</v>
      </c>
      <c r="E641" s="374">
        <v>99</v>
      </c>
      <c r="F641" s="374">
        <v>99</v>
      </c>
      <c r="G641" s="374">
        <v>99</v>
      </c>
      <c r="H641" s="374">
        <v>99</v>
      </c>
      <c r="I641" s="374">
        <v>99</v>
      </c>
      <c r="J641" s="374">
        <v>999</v>
      </c>
      <c r="K641" s="374">
        <v>99</v>
      </c>
      <c r="L641" s="374">
        <v>8</v>
      </c>
      <c r="M641" s="374">
        <v>99</v>
      </c>
      <c r="N641" s="374">
        <v>99</v>
      </c>
      <c r="O641" s="374">
        <v>99</v>
      </c>
      <c r="P641" s="374">
        <v>9999</v>
      </c>
      <c r="Q641" s="374">
        <v>277</v>
      </c>
      <c r="R641" s="374">
        <v>1956</v>
      </c>
      <c r="S641" s="374">
        <v>8</v>
      </c>
      <c r="T641" s="374">
        <v>5.3174846625766889</v>
      </c>
      <c r="U641" s="374">
        <v>9.5452965235173721</v>
      </c>
      <c r="V641" s="374">
        <v>0</v>
      </c>
      <c r="W641" s="374">
        <v>0.4089979550102249</v>
      </c>
      <c r="X641" s="374">
        <v>4.8568507157464209</v>
      </c>
      <c r="Y641" s="374">
        <v>0.15337423312883436</v>
      </c>
      <c r="Z641" s="374">
        <v>3.540041674221253</v>
      </c>
      <c r="AA641" s="374">
        <v>0</v>
      </c>
      <c r="AB641" s="374">
        <v>1.5573301219267777</v>
      </c>
      <c r="AC641" s="374"/>
      <c r="AD641" s="374">
        <v>14.460772875685445</v>
      </c>
      <c r="AE641" s="374"/>
      <c r="AF641" s="374">
        <v>11.158651377716923</v>
      </c>
      <c r="AG641" s="374">
        <v>13.305416848092928</v>
      </c>
      <c r="AH641" s="374">
        <v>1.6871165644171779</v>
      </c>
      <c r="AI641" s="374">
        <v>264</v>
      </c>
      <c r="AJ641" s="374">
        <v>85.424999999999983</v>
      </c>
      <c r="AK641" s="374">
        <v>16.835429354382036</v>
      </c>
    </row>
    <row r="642" spans="1:37" ht="15.6">
      <c r="A642" s="374">
        <v>11</v>
      </c>
      <c r="B642" s="374">
        <v>25</v>
      </c>
      <c r="C642" s="374">
        <v>2023</v>
      </c>
      <c r="D642" s="374">
        <v>99</v>
      </c>
      <c r="E642" s="374">
        <v>99</v>
      </c>
      <c r="F642" s="374">
        <v>99</v>
      </c>
      <c r="G642" s="374">
        <v>99</v>
      </c>
      <c r="H642" s="374">
        <v>99</v>
      </c>
      <c r="I642" s="374">
        <v>99</v>
      </c>
      <c r="J642" s="374">
        <v>999</v>
      </c>
      <c r="K642" s="374">
        <v>99</v>
      </c>
      <c r="L642" s="374">
        <v>9</v>
      </c>
      <c r="M642" s="374">
        <v>99</v>
      </c>
      <c r="N642" s="374">
        <v>99</v>
      </c>
      <c r="O642" s="374">
        <v>99</v>
      </c>
      <c r="P642" s="374">
        <v>9999</v>
      </c>
      <c r="Q642" s="374"/>
      <c r="R642" s="374"/>
      <c r="S642" s="374"/>
      <c r="T642" s="374"/>
      <c r="U642" s="374"/>
      <c r="V642" s="374"/>
      <c r="W642" s="374"/>
      <c r="X642" s="374"/>
      <c r="Y642" s="374"/>
      <c r="Z642" s="374"/>
      <c r="AA642" s="374"/>
      <c r="AB642" s="374"/>
      <c r="AC642" s="374"/>
      <c r="AD642" s="374"/>
      <c r="AE642" s="374"/>
      <c r="AF642" s="374"/>
      <c r="AG642" s="374"/>
      <c r="AH642" s="374"/>
      <c r="AI642" s="374"/>
      <c r="AJ642" s="374"/>
      <c r="AK642" s="374"/>
    </row>
    <row r="643" spans="1:37" ht="15.6">
      <c r="A643" s="374">
        <v>11</v>
      </c>
      <c r="B643" s="374">
        <v>26</v>
      </c>
      <c r="C643" s="374">
        <v>2023</v>
      </c>
      <c r="D643" s="374">
        <v>99</v>
      </c>
      <c r="E643" s="374">
        <v>99</v>
      </c>
      <c r="F643" s="374">
        <v>99</v>
      </c>
      <c r="G643" s="374">
        <v>99</v>
      </c>
      <c r="H643" s="374">
        <v>99</v>
      </c>
      <c r="I643" s="374">
        <v>99</v>
      </c>
      <c r="J643" s="374">
        <v>999</v>
      </c>
      <c r="K643" s="374">
        <v>99</v>
      </c>
      <c r="L643" s="374">
        <v>10</v>
      </c>
      <c r="M643" s="374">
        <v>99</v>
      </c>
      <c r="N643" s="374">
        <v>99</v>
      </c>
      <c r="O643" s="374">
        <v>99</v>
      </c>
      <c r="P643" s="374">
        <v>9999</v>
      </c>
      <c r="Q643" s="374"/>
      <c r="R643" s="374"/>
      <c r="S643" s="374"/>
      <c r="T643" s="374"/>
      <c r="U643" s="374"/>
      <c r="V643" s="374"/>
      <c r="W643" s="374"/>
      <c r="X643" s="374"/>
      <c r="Y643" s="374"/>
      <c r="Z643" s="374"/>
      <c r="AA643" s="374"/>
      <c r="AB643" s="374"/>
      <c r="AC643" s="374"/>
      <c r="AD643" s="374"/>
      <c r="AE643" s="374"/>
      <c r="AF643" s="374"/>
      <c r="AG643" s="374"/>
      <c r="AH643" s="374"/>
      <c r="AI643" s="374"/>
      <c r="AJ643" s="374"/>
      <c r="AK643" s="374"/>
    </row>
    <row r="644" spans="1:37" ht="15.6">
      <c r="A644" s="374">
        <v>11</v>
      </c>
      <c r="B644" s="374">
        <v>27</v>
      </c>
      <c r="C644" s="374">
        <v>2023</v>
      </c>
      <c r="D644" s="374">
        <v>99</v>
      </c>
      <c r="E644" s="374">
        <v>99</v>
      </c>
      <c r="F644" s="374">
        <v>99</v>
      </c>
      <c r="G644" s="374">
        <v>99</v>
      </c>
      <c r="H644" s="374">
        <v>99</v>
      </c>
      <c r="I644" s="374">
        <v>99</v>
      </c>
      <c r="J644" s="374">
        <v>999</v>
      </c>
      <c r="K644" s="374">
        <v>99</v>
      </c>
      <c r="L644" s="374">
        <v>11</v>
      </c>
      <c r="M644" s="374">
        <v>99</v>
      </c>
      <c r="N644" s="374">
        <v>99</v>
      </c>
      <c r="O644" s="374">
        <v>99</v>
      </c>
      <c r="P644" s="374">
        <v>9999</v>
      </c>
      <c r="Q644" s="374">
        <v>14</v>
      </c>
      <c r="R644" s="374">
        <v>73</v>
      </c>
      <c r="S644" s="374">
        <v>11</v>
      </c>
      <c r="T644" s="374">
        <v>5.4794520547945202</v>
      </c>
      <c r="U644" s="374">
        <v>13.067123287671237</v>
      </c>
      <c r="V644" s="374">
        <v>0</v>
      </c>
      <c r="W644" s="374">
        <v>0</v>
      </c>
      <c r="X644" s="374">
        <v>31.506849315068493</v>
      </c>
      <c r="Y644" s="374">
        <v>0</v>
      </c>
      <c r="Z644" s="374">
        <v>4.2215706612366253</v>
      </c>
      <c r="AA644" s="374">
        <v>0</v>
      </c>
      <c r="AB644" s="374">
        <v>1.8807575640747924</v>
      </c>
      <c r="AC644" s="374"/>
      <c r="AD644" s="374">
        <v>-4.6323724599614993</v>
      </c>
      <c r="AE644" s="374"/>
      <c r="AF644" s="374">
        <v>0.41645273546694039</v>
      </c>
      <c r="AG644" s="374">
        <v>0.67978731971098194</v>
      </c>
      <c r="AH644" s="374">
        <v>4.1095890410958908</v>
      </c>
      <c r="AI644" s="374">
        <v>5</v>
      </c>
      <c r="AJ644" s="374">
        <v>91.08</v>
      </c>
      <c r="AK644" s="374">
        <v>17.624473531334452</v>
      </c>
    </row>
    <row r="645" spans="1:37" ht="15.6">
      <c r="A645" s="374">
        <v>11</v>
      </c>
      <c r="B645" s="374">
        <v>28</v>
      </c>
      <c r="C645" s="374">
        <v>2023</v>
      </c>
      <c r="D645" s="374">
        <v>99</v>
      </c>
      <c r="E645" s="374">
        <v>99</v>
      </c>
      <c r="F645" s="374">
        <v>99</v>
      </c>
      <c r="G645" s="374">
        <v>99</v>
      </c>
      <c r="H645" s="374">
        <v>99</v>
      </c>
      <c r="I645" s="374">
        <v>99</v>
      </c>
      <c r="J645" s="374">
        <v>999</v>
      </c>
      <c r="K645" s="374">
        <v>99</v>
      </c>
      <c r="L645" s="374">
        <v>12</v>
      </c>
      <c r="M645" s="374">
        <v>99</v>
      </c>
      <c r="N645" s="374">
        <v>99</v>
      </c>
      <c r="O645" s="374">
        <v>99</v>
      </c>
      <c r="P645" s="374">
        <v>9999</v>
      </c>
      <c r="Q645" s="374"/>
      <c r="R645" s="374"/>
      <c r="S645" s="374"/>
      <c r="T645" s="374"/>
      <c r="U645" s="374"/>
      <c r="V645" s="374"/>
      <c r="W645" s="374"/>
      <c r="X645" s="374"/>
      <c r="Y645" s="374"/>
      <c r="Z645" s="374"/>
      <c r="AA645" s="374"/>
      <c r="AB645" s="374"/>
      <c r="AC645" s="374"/>
      <c r="AD645" s="374"/>
      <c r="AE645" s="374"/>
      <c r="AF645" s="374"/>
      <c r="AG645" s="374"/>
      <c r="AH645" s="374"/>
      <c r="AI645" s="374"/>
      <c r="AJ645" s="374"/>
      <c r="AK645" s="374"/>
    </row>
    <row r="646" spans="1:37" ht="15.6">
      <c r="A646" s="374">
        <v>11</v>
      </c>
      <c r="B646" s="374">
        <v>29</v>
      </c>
      <c r="C646" s="374">
        <v>2023</v>
      </c>
      <c r="D646" s="374">
        <v>99</v>
      </c>
      <c r="E646" s="374">
        <v>99</v>
      </c>
      <c r="F646" s="374">
        <v>99</v>
      </c>
      <c r="G646" s="374">
        <v>99</v>
      </c>
      <c r="H646" s="374">
        <v>99</v>
      </c>
      <c r="I646" s="374">
        <v>99</v>
      </c>
      <c r="J646" s="374">
        <v>999</v>
      </c>
      <c r="K646" s="374">
        <v>99</v>
      </c>
      <c r="L646" s="374">
        <v>13</v>
      </c>
      <c r="M646" s="374">
        <v>99</v>
      </c>
      <c r="N646" s="374">
        <v>99</v>
      </c>
      <c r="O646" s="374">
        <v>99</v>
      </c>
      <c r="P646" s="374">
        <v>9999</v>
      </c>
      <c r="Q646" s="374"/>
      <c r="R646" s="374"/>
      <c r="S646" s="374"/>
      <c r="T646" s="374"/>
      <c r="U646" s="374"/>
      <c r="V646" s="374"/>
      <c r="W646" s="374"/>
      <c r="X646" s="374"/>
      <c r="Y646" s="374"/>
      <c r="Z646" s="374"/>
      <c r="AA646" s="374"/>
      <c r="AB646" s="374"/>
      <c r="AC646" s="374"/>
      <c r="AD646" s="374"/>
      <c r="AE646" s="374"/>
      <c r="AF646" s="374"/>
      <c r="AG646" s="374"/>
      <c r="AH646" s="374"/>
      <c r="AI646" s="374"/>
      <c r="AJ646" s="374"/>
      <c r="AK646" s="374"/>
    </row>
    <row r="647" spans="1:37" ht="15.6">
      <c r="A647" s="374">
        <v>11</v>
      </c>
      <c r="B647" s="374">
        <v>30</v>
      </c>
      <c r="C647" s="374">
        <v>2023</v>
      </c>
      <c r="D647" s="374">
        <v>99</v>
      </c>
      <c r="E647" s="374">
        <v>99</v>
      </c>
      <c r="F647" s="374">
        <v>99</v>
      </c>
      <c r="G647" s="374">
        <v>99</v>
      </c>
      <c r="H647" s="374">
        <v>99</v>
      </c>
      <c r="I647" s="374">
        <v>99</v>
      </c>
      <c r="J647" s="374">
        <v>999</v>
      </c>
      <c r="K647" s="374">
        <v>99</v>
      </c>
      <c r="L647" s="374">
        <v>14</v>
      </c>
      <c r="M647" s="374">
        <v>99</v>
      </c>
      <c r="N647" s="374">
        <v>99</v>
      </c>
      <c r="O647" s="374">
        <v>99</v>
      </c>
      <c r="P647" s="374">
        <v>9999</v>
      </c>
      <c r="Q647" s="374"/>
      <c r="R647" s="374"/>
      <c r="S647" s="374"/>
      <c r="T647" s="374"/>
      <c r="U647" s="374"/>
      <c r="V647" s="374"/>
      <c r="W647" s="374"/>
      <c r="X647" s="374"/>
      <c r="Y647" s="374"/>
      <c r="Z647" s="374"/>
      <c r="AA647" s="374"/>
      <c r="AB647" s="374"/>
      <c r="AC647" s="374"/>
      <c r="AD647" s="374"/>
      <c r="AE647" s="374"/>
      <c r="AF647" s="374"/>
      <c r="AG647" s="374"/>
      <c r="AH647" s="374"/>
      <c r="AI647" s="374"/>
      <c r="AJ647" s="374"/>
      <c r="AK647" s="374"/>
    </row>
    <row r="648" spans="1:37" ht="15.6">
      <c r="A648" s="374">
        <v>11</v>
      </c>
      <c r="B648" s="374">
        <v>31</v>
      </c>
      <c r="C648" s="374">
        <v>2023</v>
      </c>
      <c r="D648" s="374">
        <v>99</v>
      </c>
      <c r="E648" s="374">
        <v>99</v>
      </c>
      <c r="F648" s="374">
        <v>99</v>
      </c>
      <c r="G648" s="374">
        <v>99</v>
      </c>
      <c r="H648" s="374">
        <v>99</v>
      </c>
      <c r="I648" s="374">
        <v>99</v>
      </c>
      <c r="J648" s="374">
        <v>999</v>
      </c>
      <c r="K648" s="374">
        <v>99</v>
      </c>
      <c r="L648" s="374">
        <v>15</v>
      </c>
      <c r="M648" s="374">
        <v>99</v>
      </c>
      <c r="N648" s="374">
        <v>99</v>
      </c>
      <c r="O648" s="374">
        <v>99</v>
      </c>
      <c r="P648" s="374">
        <v>9999</v>
      </c>
      <c r="Q648" s="374"/>
      <c r="R648" s="374"/>
      <c r="S648" s="374"/>
      <c r="T648" s="374"/>
      <c r="U648" s="374"/>
      <c r="V648" s="374"/>
      <c r="W648" s="374"/>
      <c r="X648" s="374"/>
      <c r="Y648" s="374"/>
      <c r="Z648" s="374"/>
      <c r="AA648" s="374"/>
      <c r="AB648" s="374"/>
      <c r="AC648" s="374"/>
      <c r="AD648" s="374"/>
      <c r="AE648" s="374"/>
      <c r="AF648" s="374"/>
      <c r="AG648" s="374"/>
      <c r="AH648" s="374"/>
      <c r="AI648" s="374"/>
      <c r="AJ648" s="374"/>
      <c r="AK648" s="374"/>
    </row>
    <row r="649" spans="1:37" s="464" customFormat="1" ht="15.6">
      <c r="A649" s="374">
        <v>11</v>
      </c>
      <c r="B649" s="374">
        <v>32</v>
      </c>
      <c r="C649" s="374">
        <v>2023</v>
      </c>
      <c r="D649" s="374">
        <v>99</v>
      </c>
      <c r="E649" s="374">
        <v>99</v>
      </c>
      <c r="F649" s="374">
        <v>99</v>
      </c>
      <c r="G649" s="374">
        <v>99</v>
      </c>
      <c r="H649" s="374">
        <v>99</v>
      </c>
      <c r="I649" s="374">
        <v>99</v>
      </c>
      <c r="J649" s="374">
        <v>999</v>
      </c>
      <c r="K649" s="374">
        <v>99</v>
      </c>
      <c r="L649" s="374">
        <v>99</v>
      </c>
      <c r="M649" s="374">
        <v>99</v>
      </c>
      <c r="N649" s="374">
        <v>99</v>
      </c>
      <c r="O649" s="374">
        <v>99</v>
      </c>
      <c r="P649" s="374">
        <v>9999</v>
      </c>
      <c r="Q649" s="374"/>
      <c r="R649" s="374"/>
      <c r="S649" s="374"/>
      <c r="T649" s="374"/>
      <c r="U649" s="374"/>
      <c r="V649" s="374"/>
      <c r="W649" s="374"/>
      <c r="X649" s="374"/>
      <c r="Y649" s="374"/>
      <c r="Z649" s="374"/>
      <c r="AA649" s="374"/>
      <c r="AB649" s="374"/>
      <c r="AC649" s="374"/>
      <c r="AD649" s="374"/>
      <c r="AE649" s="374"/>
      <c r="AF649" s="374"/>
      <c r="AG649" s="374"/>
      <c r="AH649" s="374"/>
      <c r="AI649" s="374"/>
      <c r="AJ649" s="374"/>
      <c r="AK649" s="374"/>
    </row>
    <row r="650" spans="1:37" ht="15.6">
      <c r="A650" s="374">
        <v>11</v>
      </c>
      <c r="B650" s="374">
        <v>33</v>
      </c>
      <c r="C650" s="374">
        <v>2022</v>
      </c>
      <c r="D650" s="374">
        <v>99</v>
      </c>
      <c r="E650" s="374">
        <v>99</v>
      </c>
      <c r="F650" s="374">
        <v>99</v>
      </c>
      <c r="G650" s="374">
        <v>99</v>
      </c>
      <c r="H650" s="374">
        <v>99</v>
      </c>
      <c r="I650" s="374">
        <v>99</v>
      </c>
      <c r="J650" s="374">
        <v>999</v>
      </c>
      <c r="K650" s="374">
        <v>99</v>
      </c>
      <c r="L650" s="374">
        <v>1</v>
      </c>
      <c r="M650" s="374">
        <v>99</v>
      </c>
      <c r="N650" s="374">
        <v>99</v>
      </c>
      <c r="O650" s="374">
        <v>99</v>
      </c>
      <c r="P650" s="374">
        <v>9999</v>
      </c>
      <c r="Q650" s="374">
        <v>40</v>
      </c>
      <c r="R650" s="374">
        <v>160</v>
      </c>
      <c r="S650" s="374">
        <v>1</v>
      </c>
      <c r="T650" s="374">
        <v>2.0375000000000001</v>
      </c>
      <c r="U650" s="374">
        <v>5.1662499999999998</v>
      </c>
      <c r="V650" s="374">
        <v>0</v>
      </c>
      <c r="W650" s="374">
        <v>0</v>
      </c>
      <c r="X650" s="374">
        <v>0</v>
      </c>
      <c r="Y650" s="374">
        <v>0</v>
      </c>
      <c r="Z650" s="374">
        <v>1.8696887274356695</v>
      </c>
      <c r="AA650" s="374">
        <v>0</v>
      </c>
      <c r="AB650" s="374">
        <v>0.3333072906493344</v>
      </c>
      <c r="AC650" s="374"/>
      <c r="AD650" s="374">
        <v>26.981030594840657</v>
      </c>
      <c r="AE650" s="374"/>
      <c r="AF650" s="374">
        <v>0.93066542577943201</v>
      </c>
      <c r="AG650" s="374">
        <v>0.59449987643953683</v>
      </c>
      <c r="AH650" s="374">
        <v>0</v>
      </c>
      <c r="AI650">
        <v>0</v>
      </c>
    </row>
    <row r="651" spans="1:37" ht="15.6">
      <c r="A651" s="374">
        <v>11</v>
      </c>
      <c r="B651" s="374">
        <v>34</v>
      </c>
      <c r="C651" s="374">
        <v>2022</v>
      </c>
      <c r="D651" s="374">
        <v>99</v>
      </c>
      <c r="E651" s="374">
        <v>99</v>
      </c>
      <c r="F651" s="374">
        <v>99</v>
      </c>
      <c r="G651" s="374">
        <v>99</v>
      </c>
      <c r="H651" s="374">
        <v>99</v>
      </c>
      <c r="I651" s="374">
        <v>99</v>
      </c>
      <c r="J651" s="374">
        <v>999</v>
      </c>
      <c r="K651" s="374">
        <v>99</v>
      </c>
      <c r="L651" s="374">
        <v>2</v>
      </c>
      <c r="M651" s="374">
        <v>99</v>
      </c>
      <c r="N651" s="374">
        <v>99</v>
      </c>
      <c r="O651" s="374">
        <v>99</v>
      </c>
      <c r="P651" s="374">
        <v>9999</v>
      </c>
      <c r="Q651" s="374">
        <v>130</v>
      </c>
      <c r="R651" s="374">
        <v>502</v>
      </c>
      <c r="S651" s="374">
        <v>2</v>
      </c>
      <c r="T651" s="374">
        <v>2.1872509960159365</v>
      </c>
      <c r="U651" s="374">
        <v>6.0990039840637458</v>
      </c>
      <c r="V651" s="374">
        <v>0</v>
      </c>
      <c r="W651" s="374">
        <v>0</v>
      </c>
      <c r="X651" s="374">
        <v>0.7968127490039838</v>
      </c>
      <c r="Y651" s="374">
        <v>0</v>
      </c>
      <c r="Z651" s="374">
        <v>2.4210685064928494</v>
      </c>
      <c r="AA651" s="374">
        <v>0</v>
      </c>
      <c r="AB651" s="374">
        <v>0.71467041183945068</v>
      </c>
      <c r="AC651" s="374"/>
      <c r="AD651" s="374">
        <v>25.385132859228889</v>
      </c>
      <c r="AE651" s="374"/>
      <c r="AF651" s="374">
        <v>2.9199627733829687</v>
      </c>
      <c r="AG651" s="374">
        <v>2.2020085551596065</v>
      </c>
      <c r="AH651" s="374">
        <v>0.7968127490039838</v>
      </c>
      <c r="AI651">
        <v>2</v>
      </c>
      <c r="AJ651">
        <v>78.849999999999994</v>
      </c>
      <c r="AK651">
        <v>9.9301479419633196</v>
      </c>
    </row>
    <row r="652" spans="1:37" ht="15.6">
      <c r="A652" s="374">
        <v>11</v>
      </c>
      <c r="B652" s="374">
        <v>35</v>
      </c>
      <c r="C652" s="374">
        <v>2022</v>
      </c>
      <c r="D652" s="374">
        <v>99</v>
      </c>
      <c r="E652" s="374">
        <v>99</v>
      </c>
      <c r="F652" s="374">
        <v>99</v>
      </c>
      <c r="G652" s="374">
        <v>99</v>
      </c>
      <c r="H652" s="374">
        <v>99</v>
      </c>
      <c r="I652" s="374">
        <v>99</v>
      </c>
      <c r="J652" s="374">
        <v>999</v>
      </c>
      <c r="K652" s="374">
        <v>99</v>
      </c>
      <c r="L652" s="374">
        <v>3</v>
      </c>
      <c r="M652" s="374">
        <v>99</v>
      </c>
      <c r="N652" s="374">
        <v>99</v>
      </c>
      <c r="O652" s="374">
        <v>99</v>
      </c>
      <c r="P652" s="374">
        <v>9999</v>
      </c>
      <c r="Q652" s="374">
        <v>204</v>
      </c>
      <c r="R652" s="374">
        <v>1098</v>
      </c>
      <c r="S652" s="374">
        <v>3</v>
      </c>
      <c r="T652" s="374">
        <v>2.9198542805100174</v>
      </c>
      <c r="U652" s="374">
        <v>7.162531876138428</v>
      </c>
      <c r="V652" s="374">
        <v>0</v>
      </c>
      <c r="W652" s="374">
        <v>0</v>
      </c>
      <c r="X652" s="374">
        <v>3.9162112932604738</v>
      </c>
      <c r="Y652" s="374">
        <v>0</v>
      </c>
      <c r="Z652" s="374">
        <v>3.2740187925673512</v>
      </c>
      <c r="AA652" s="374">
        <v>0</v>
      </c>
      <c r="AB652" s="374">
        <v>1.3819507794809145</v>
      </c>
      <c r="AC652" s="374"/>
      <c r="AD652" s="374">
        <v>29.111939095451273</v>
      </c>
      <c r="AE652" s="374"/>
      <c r="AF652" s="374">
        <v>6.3866914844113518</v>
      </c>
      <c r="AG652" s="374">
        <v>5.6562067484438359</v>
      </c>
      <c r="AH652" s="374">
        <v>0.27322404371584702</v>
      </c>
      <c r="AI652">
        <v>12</v>
      </c>
      <c r="AJ652">
        <v>74.833333333333314</v>
      </c>
      <c r="AK652">
        <v>11.066407269162111</v>
      </c>
    </row>
    <row r="653" spans="1:37" ht="15.6">
      <c r="A653" s="374">
        <v>11</v>
      </c>
      <c r="B653" s="374">
        <v>36</v>
      </c>
      <c r="C653" s="374">
        <v>2022</v>
      </c>
      <c r="D653" s="374">
        <v>99</v>
      </c>
      <c r="E653" s="374">
        <v>99</v>
      </c>
      <c r="F653" s="374">
        <v>99</v>
      </c>
      <c r="G653" s="374">
        <v>99</v>
      </c>
      <c r="H653" s="374">
        <v>99</v>
      </c>
      <c r="I653" s="374">
        <v>99</v>
      </c>
      <c r="J653" s="374">
        <v>999</v>
      </c>
      <c r="K653" s="374">
        <v>99</v>
      </c>
      <c r="L653" s="374">
        <v>4</v>
      </c>
      <c r="M653" s="374">
        <v>99</v>
      </c>
      <c r="N653" s="374">
        <v>99</v>
      </c>
      <c r="O653" s="374">
        <v>99</v>
      </c>
      <c r="P653" s="374">
        <v>9999</v>
      </c>
      <c r="Q653" s="374">
        <v>296</v>
      </c>
      <c r="R653" s="374">
        <v>2462</v>
      </c>
      <c r="S653" s="374">
        <v>4</v>
      </c>
      <c r="T653" s="374">
        <v>3.7627944760357432</v>
      </c>
      <c r="U653" s="374">
        <v>7.1915150284321596</v>
      </c>
      <c r="V653" s="374">
        <v>0</v>
      </c>
      <c r="W653" s="374">
        <v>0</v>
      </c>
      <c r="X653" s="374">
        <v>1.746547522339561</v>
      </c>
      <c r="Y653" s="374">
        <v>0</v>
      </c>
      <c r="Z653" s="374">
        <v>2.8577772552021923</v>
      </c>
      <c r="AA653" s="374">
        <v>0</v>
      </c>
      <c r="AB653" s="374">
        <v>1.5477076119715578</v>
      </c>
      <c r="AC653" s="374"/>
      <c r="AD653" s="374">
        <v>11.557025586993531</v>
      </c>
      <c r="AE653" s="374"/>
      <c r="AF653" s="374">
        <v>14.320614239181015</v>
      </c>
      <c r="AG653" s="374">
        <v>12.733998920032638</v>
      </c>
      <c r="AH653" s="374">
        <v>0.40617384240454901</v>
      </c>
      <c r="AI653">
        <v>50</v>
      </c>
      <c r="AJ653">
        <v>80.894000000000005</v>
      </c>
      <c r="AK653">
        <v>12.79205396339923</v>
      </c>
    </row>
    <row r="654" spans="1:37" ht="15.6">
      <c r="A654" s="374">
        <v>11</v>
      </c>
      <c r="B654" s="374">
        <v>37</v>
      </c>
      <c r="C654" s="374">
        <v>2022</v>
      </c>
      <c r="D654" s="374">
        <v>99</v>
      </c>
      <c r="E654" s="374">
        <v>99</v>
      </c>
      <c r="F654" s="374">
        <v>99</v>
      </c>
      <c r="G654" s="374">
        <v>99</v>
      </c>
      <c r="H654" s="374">
        <v>99</v>
      </c>
      <c r="I654" s="374">
        <v>99</v>
      </c>
      <c r="J654" s="374">
        <v>999</v>
      </c>
      <c r="K654" s="374">
        <v>99</v>
      </c>
      <c r="L654" s="374">
        <v>5</v>
      </c>
      <c r="M654" s="374">
        <v>99</v>
      </c>
      <c r="N654" s="374">
        <v>99</v>
      </c>
      <c r="O654" s="374">
        <v>99</v>
      </c>
      <c r="P654" s="374">
        <v>9999</v>
      </c>
      <c r="Q654" s="374">
        <v>450</v>
      </c>
      <c r="R654" s="374">
        <v>6059</v>
      </c>
      <c r="S654" s="374">
        <v>5</v>
      </c>
      <c r="T654" s="374">
        <v>4.5547119986796494</v>
      </c>
      <c r="U654" s="374">
        <v>7.7195576827859549</v>
      </c>
      <c r="V654" s="374">
        <v>0</v>
      </c>
      <c r="W654" s="374">
        <v>0</v>
      </c>
      <c r="X654" s="374">
        <v>1.3698630136986301</v>
      </c>
      <c r="Y654" s="374">
        <v>1.6504373659019644E-2</v>
      </c>
      <c r="Z654" s="374">
        <v>2.8549814127077648</v>
      </c>
      <c r="AA654" s="374">
        <v>0</v>
      </c>
      <c r="AB654" s="374">
        <v>1.4262188390983779</v>
      </c>
      <c r="AC654" s="374"/>
      <c r="AD654" s="374">
        <v>-3.5490495184128181</v>
      </c>
      <c r="AE654" s="374"/>
      <c r="AF654" s="374">
        <v>35.243136342484874</v>
      </c>
      <c r="AG654" s="374">
        <v>33.639515873132403</v>
      </c>
      <c r="AH654" s="374">
        <v>0.66017494636078566</v>
      </c>
      <c r="AI654">
        <v>95</v>
      </c>
      <c r="AJ654">
        <v>82.68421052631578</v>
      </c>
      <c r="AK654">
        <v>14.289929801752161</v>
      </c>
    </row>
    <row r="655" spans="1:37" ht="15.6">
      <c r="A655" s="374">
        <v>11</v>
      </c>
      <c r="B655" s="374">
        <v>38</v>
      </c>
      <c r="C655" s="374">
        <v>2022</v>
      </c>
      <c r="D655" s="374">
        <v>99</v>
      </c>
      <c r="E655" s="374">
        <v>99</v>
      </c>
      <c r="F655" s="374">
        <v>99</v>
      </c>
      <c r="G655" s="374">
        <v>99</v>
      </c>
      <c r="H655" s="374">
        <v>99</v>
      </c>
      <c r="I655" s="374">
        <v>99</v>
      </c>
      <c r="J655" s="374">
        <v>999</v>
      </c>
      <c r="K655" s="374">
        <v>99</v>
      </c>
      <c r="L655" s="374">
        <v>6</v>
      </c>
      <c r="M655" s="374">
        <v>99</v>
      </c>
      <c r="N655" s="374">
        <v>99</v>
      </c>
      <c r="O655" s="374">
        <v>99</v>
      </c>
      <c r="P655" s="374">
        <v>9999</v>
      </c>
      <c r="Q655" s="374">
        <v>449</v>
      </c>
      <c r="R655" s="374">
        <v>5133</v>
      </c>
      <c r="S655" s="374">
        <v>6</v>
      </c>
      <c r="T655" s="374">
        <v>4.9758425871809857</v>
      </c>
      <c r="U655" s="374">
        <v>8.8708766803039047</v>
      </c>
      <c r="V655" s="374">
        <v>1.9481784531463087E-2</v>
      </c>
      <c r="W655" s="374">
        <v>0</v>
      </c>
      <c r="X655" s="374">
        <v>2.5131502045587379</v>
      </c>
      <c r="Y655" s="374">
        <v>5.8445353594389265E-2</v>
      </c>
      <c r="Z655" s="374">
        <v>3.180340032538596</v>
      </c>
      <c r="AA655" s="374">
        <v>0</v>
      </c>
      <c r="AB655" s="374">
        <v>1.4167600831539819</v>
      </c>
      <c r="AC655" s="374"/>
      <c r="AD655" s="374">
        <v>1.8324356984340224</v>
      </c>
      <c r="AE655" s="374"/>
      <c r="AF655" s="374">
        <v>29.856910190786408</v>
      </c>
      <c r="AG655" s="374">
        <v>32.748708224984142</v>
      </c>
      <c r="AH655" s="374">
        <v>0.81823495032144944</v>
      </c>
      <c r="AI655">
        <v>134</v>
      </c>
      <c r="AJ655">
        <v>86.117910447761247</v>
      </c>
      <c r="AK655">
        <v>16.044827467550263</v>
      </c>
    </row>
    <row r="656" spans="1:37" ht="15.6">
      <c r="A656" s="374">
        <v>11</v>
      </c>
      <c r="B656" s="374">
        <v>39</v>
      </c>
      <c r="C656" s="374">
        <v>2022</v>
      </c>
      <c r="D656" s="374">
        <v>99</v>
      </c>
      <c r="E656" s="374">
        <v>99</v>
      </c>
      <c r="F656" s="374">
        <v>99</v>
      </c>
      <c r="G656" s="374">
        <v>99</v>
      </c>
      <c r="H656" s="374">
        <v>99</v>
      </c>
      <c r="I656" s="374">
        <v>99</v>
      </c>
      <c r="J656" s="374">
        <v>999</v>
      </c>
      <c r="K656" s="374">
        <v>99</v>
      </c>
      <c r="L656" s="374">
        <v>7</v>
      </c>
      <c r="M656" s="374">
        <v>99</v>
      </c>
      <c r="N656" s="374">
        <v>99</v>
      </c>
      <c r="O656" s="374">
        <v>99</v>
      </c>
      <c r="P656" s="374">
        <v>9999</v>
      </c>
      <c r="Q656" s="374"/>
      <c r="R656" s="374"/>
      <c r="S656" s="374"/>
      <c r="T656" s="374"/>
      <c r="U656" s="374"/>
      <c r="V656" s="374"/>
      <c r="W656" s="374"/>
      <c r="X656" s="374"/>
      <c r="Y656" s="374"/>
      <c r="Z656" s="374"/>
      <c r="AA656" s="374"/>
      <c r="AB656" s="374"/>
      <c r="AC656" s="374"/>
      <c r="AD656" s="374"/>
      <c r="AE656" s="374"/>
      <c r="AF656" s="374"/>
      <c r="AG656" s="374"/>
      <c r="AH656" s="374"/>
    </row>
    <row r="657" spans="1:37" ht="15.6">
      <c r="A657" s="374">
        <v>11</v>
      </c>
      <c r="B657" s="374">
        <v>40</v>
      </c>
      <c r="C657" s="374">
        <v>2022</v>
      </c>
      <c r="D657" s="374">
        <v>99</v>
      </c>
      <c r="E657" s="374">
        <v>99</v>
      </c>
      <c r="F657" s="374">
        <v>99</v>
      </c>
      <c r="G657" s="374">
        <v>99</v>
      </c>
      <c r="H657" s="374">
        <v>99</v>
      </c>
      <c r="I657" s="374">
        <v>99</v>
      </c>
      <c r="J657" s="374">
        <v>999</v>
      </c>
      <c r="K657" s="374">
        <v>99</v>
      </c>
      <c r="L657" s="374">
        <v>8</v>
      </c>
      <c r="M657" s="374">
        <v>99</v>
      </c>
      <c r="N657" s="374">
        <v>99</v>
      </c>
      <c r="O657" s="374">
        <v>99</v>
      </c>
      <c r="P657" s="374">
        <v>9999</v>
      </c>
      <c r="Q657" s="374">
        <v>232</v>
      </c>
      <c r="R657" s="374">
        <v>1680</v>
      </c>
      <c r="S657" s="374">
        <v>8</v>
      </c>
      <c r="T657" s="374">
        <v>5.1172619047619055</v>
      </c>
      <c r="U657" s="374">
        <v>9.523428571428564</v>
      </c>
      <c r="V657" s="374">
        <v>5.9523809523809555E-2</v>
      </c>
      <c r="W657" s="374">
        <v>0.23809523809523819</v>
      </c>
      <c r="X657" s="374">
        <v>5.4166666666666679</v>
      </c>
      <c r="Y657" s="374">
        <v>0.29761904761904778</v>
      </c>
      <c r="Z657" s="374">
        <v>3.8059213617157872</v>
      </c>
      <c r="AA657" s="374">
        <v>0</v>
      </c>
      <c r="AB657" s="374">
        <v>1.5071060657135773</v>
      </c>
      <c r="AC657" s="374"/>
      <c r="AD657" s="374">
        <v>25.315421668656377</v>
      </c>
      <c r="AE657" s="374"/>
      <c r="AF657" s="374">
        <v>9.7719869706840381</v>
      </c>
      <c r="AG657" s="374">
        <v>11.506916940614161</v>
      </c>
      <c r="AH657" s="374">
        <v>1.547619047619047</v>
      </c>
      <c r="AI657">
        <v>28</v>
      </c>
      <c r="AJ657">
        <v>86.167857142857116</v>
      </c>
      <c r="AK657">
        <v>17.920944184262051</v>
      </c>
    </row>
    <row r="658" spans="1:37" ht="15.6">
      <c r="A658" s="374">
        <v>11</v>
      </c>
      <c r="B658" s="374">
        <v>41</v>
      </c>
      <c r="C658" s="374">
        <v>2022</v>
      </c>
      <c r="D658" s="374">
        <v>99</v>
      </c>
      <c r="E658" s="374">
        <v>99</v>
      </c>
      <c r="F658" s="374">
        <v>99</v>
      </c>
      <c r="G658" s="374">
        <v>99</v>
      </c>
      <c r="H658" s="374">
        <v>99</v>
      </c>
      <c r="I658" s="374">
        <v>99</v>
      </c>
      <c r="J658" s="374">
        <v>999</v>
      </c>
      <c r="K658" s="374">
        <v>99</v>
      </c>
      <c r="L658" s="374">
        <v>9</v>
      </c>
      <c r="M658" s="374">
        <v>99</v>
      </c>
      <c r="N658" s="374">
        <v>99</v>
      </c>
      <c r="O658" s="374">
        <v>99</v>
      </c>
      <c r="P658" s="374">
        <v>9999</v>
      </c>
      <c r="Q658" s="374"/>
      <c r="R658" s="374"/>
      <c r="S658" s="374"/>
      <c r="T658" s="374"/>
      <c r="U658" s="374"/>
      <c r="V658" s="374"/>
      <c r="W658" s="374"/>
      <c r="X658" s="374"/>
      <c r="Y658" s="374"/>
      <c r="Z658" s="374"/>
      <c r="AA658" s="374"/>
      <c r="AB658" s="374"/>
      <c r="AC658" s="374"/>
      <c r="AD658" s="374"/>
      <c r="AE658" s="374"/>
      <c r="AF658" s="374"/>
      <c r="AG658" s="374"/>
      <c r="AH658" s="374"/>
    </row>
    <row r="659" spans="1:37" ht="15.6">
      <c r="A659" s="374">
        <v>11</v>
      </c>
      <c r="B659" s="374">
        <v>42</v>
      </c>
      <c r="C659" s="374">
        <v>2022</v>
      </c>
      <c r="D659" s="374">
        <v>99</v>
      </c>
      <c r="E659" s="374">
        <v>99</v>
      </c>
      <c r="F659" s="374">
        <v>99</v>
      </c>
      <c r="G659" s="374">
        <v>99</v>
      </c>
      <c r="H659" s="374">
        <v>99</v>
      </c>
      <c r="I659" s="374">
        <v>99</v>
      </c>
      <c r="J659" s="374">
        <v>999</v>
      </c>
      <c r="K659" s="374">
        <v>99</v>
      </c>
      <c r="L659" s="374">
        <v>10</v>
      </c>
      <c r="M659" s="374">
        <v>99</v>
      </c>
      <c r="N659" s="374">
        <v>99</v>
      </c>
      <c r="O659" s="374">
        <v>99</v>
      </c>
      <c r="P659" s="374">
        <v>9999</v>
      </c>
      <c r="Q659" s="374"/>
      <c r="R659" s="374"/>
      <c r="S659" s="374"/>
      <c r="T659" s="374"/>
      <c r="U659" s="374"/>
      <c r="V659" s="374"/>
      <c r="W659" s="374"/>
      <c r="X659" s="374"/>
      <c r="Y659" s="374"/>
      <c r="Z659" s="374"/>
      <c r="AA659" s="374"/>
      <c r="AB659" s="374"/>
      <c r="AC659" s="374"/>
      <c r="AD659" s="374"/>
      <c r="AE659" s="374"/>
      <c r="AF659" s="374"/>
      <c r="AG659" s="374"/>
      <c r="AH659" s="374"/>
    </row>
    <row r="660" spans="1:37" ht="15.6">
      <c r="A660" s="374">
        <v>11</v>
      </c>
      <c r="B660" s="374">
        <v>43</v>
      </c>
      <c r="C660" s="374">
        <v>2022</v>
      </c>
      <c r="D660" s="374">
        <v>99</v>
      </c>
      <c r="E660" s="374">
        <v>99</v>
      </c>
      <c r="F660" s="374">
        <v>99</v>
      </c>
      <c r="G660" s="374">
        <v>99</v>
      </c>
      <c r="H660" s="374">
        <v>99</v>
      </c>
      <c r="I660" s="374">
        <v>99</v>
      </c>
      <c r="J660" s="374">
        <v>999</v>
      </c>
      <c r="K660" s="374">
        <v>99</v>
      </c>
      <c r="L660" s="374">
        <v>11</v>
      </c>
      <c r="M660" s="374">
        <v>99</v>
      </c>
      <c r="N660" s="374">
        <v>99</v>
      </c>
      <c r="O660" s="374">
        <v>99</v>
      </c>
      <c r="P660" s="374">
        <v>9999</v>
      </c>
      <c r="Q660" s="374">
        <v>13</v>
      </c>
      <c r="R660" s="374">
        <v>98</v>
      </c>
      <c r="S660" s="374">
        <v>11</v>
      </c>
      <c r="T660" s="374">
        <v>5</v>
      </c>
      <c r="U660" s="374">
        <v>13.026530612244901</v>
      </c>
      <c r="V660" s="374">
        <v>0</v>
      </c>
      <c r="W660" s="374">
        <v>0</v>
      </c>
      <c r="X660" s="374">
        <v>28.571428571428577</v>
      </c>
      <c r="Y660" s="374">
        <v>1.0204081632653061</v>
      </c>
      <c r="Z660" s="374">
        <v>4.5892409896744075</v>
      </c>
      <c r="AA660" s="374">
        <v>0</v>
      </c>
      <c r="AB660" s="374">
        <v>1.4214106244380285</v>
      </c>
      <c r="AC660" s="374"/>
      <c r="AD660" s="374">
        <v>5.9129649266737303</v>
      </c>
      <c r="AE660" s="374"/>
      <c r="AF660" s="374">
        <v>0.57003257328990242</v>
      </c>
      <c r="AG660" s="374">
        <v>0.9181448611937002</v>
      </c>
      <c r="AH660" s="374">
        <v>0</v>
      </c>
      <c r="AI660">
        <v>0</v>
      </c>
    </row>
    <row r="661" spans="1:37" ht="15.6">
      <c r="A661" s="374">
        <v>11</v>
      </c>
      <c r="B661" s="374">
        <v>44</v>
      </c>
      <c r="C661" s="374">
        <v>2022</v>
      </c>
      <c r="D661" s="374">
        <v>99</v>
      </c>
      <c r="E661" s="374">
        <v>99</v>
      </c>
      <c r="F661" s="374">
        <v>99</v>
      </c>
      <c r="G661" s="374">
        <v>99</v>
      </c>
      <c r="H661" s="374">
        <v>99</v>
      </c>
      <c r="I661" s="374">
        <v>99</v>
      </c>
      <c r="J661" s="374">
        <v>999</v>
      </c>
      <c r="K661" s="374">
        <v>99</v>
      </c>
      <c r="L661" s="374">
        <v>12</v>
      </c>
      <c r="M661" s="374">
        <v>99</v>
      </c>
      <c r="N661" s="374">
        <v>99</v>
      </c>
      <c r="O661" s="374">
        <v>99</v>
      </c>
      <c r="P661" s="374">
        <v>9999</v>
      </c>
      <c r="Q661" s="374"/>
      <c r="R661" s="374"/>
      <c r="S661" s="374"/>
      <c r="T661" s="374"/>
      <c r="U661" s="374"/>
      <c r="V661" s="374"/>
      <c r="W661" s="374"/>
      <c r="X661" s="374"/>
      <c r="Y661" s="374"/>
      <c r="Z661" s="374"/>
      <c r="AA661" s="374"/>
      <c r="AB661" s="374"/>
      <c r="AC661" s="374"/>
      <c r="AD661" s="374"/>
      <c r="AE661" s="374"/>
      <c r="AF661" s="374"/>
      <c r="AG661" s="374"/>
      <c r="AH661" s="374"/>
    </row>
    <row r="662" spans="1:37" ht="15.6">
      <c r="A662" s="374">
        <v>11</v>
      </c>
      <c r="B662" s="374">
        <v>45</v>
      </c>
      <c r="C662" s="374">
        <v>2022</v>
      </c>
      <c r="D662" s="374">
        <v>99</v>
      </c>
      <c r="E662" s="374">
        <v>99</v>
      </c>
      <c r="F662" s="374">
        <v>99</v>
      </c>
      <c r="G662" s="374">
        <v>99</v>
      </c>
      <c r="H662" s="374">
        <v>99</v>
      </c>
      <c r="I662" s="374">
        <v>99</v>
      </c>
      <c r="J662" s="374">
        <v>999</v>
      </c>
      <c r="K662" s="374">
        <v>99</v>
      </c>
      <c r="L662" s="374">
        <v>13</v>
      </c>
      <c r="M662" s="374">
        <v>99</v>
      </c>
      <c r="N662" s="374">
        <v>99</v>
      </c>
      <c r="O662" s="374">
        <v>99</v>
      </c>
      <c r="P662" s="374">
        <v>9999</v>
      </c>
      <c r="Q662" s="374"/>
      <c r="R662" s="374"/>
      <c r="S662" s="374"/>
      <c r="T662" s="374"/>
      <c r="U662" s="374"/>
      <c r="V662" s="374"/>
      <c r="W662" s="374"/>
      <c r="X662" s="374"/>
      <c r="Y662" s="374"/>
      <c r="Z662" s="374"/>
      <c r="AA662" s="374"/>
      <c r="AB662" s="374"/>
      <c r="AC662" s="374"/>
      <c r="AD662" s="374"/>
      <c r="AE662" s="374"/>
      <c r="AF662" s="374"/>
      <c r="AG662" s="374"/>
      <c r="AH662" s="374"/>
    </row>
    <row r="663" spans="1:37" ht="15.6">
      <c r="A663" s="374">
        <v>11</v>
      </c>
      <c r="B663" s="374">
        <v>46</v>
      </c>
      <c r="C663" s="374">
        <v>2022</v>
      </c>
      <c r="D663" s="374">
        <v>99</v>
      </c>
      <c r="E663" s="374">
        <v>99</v>
      </c>
      <c r="F663" s="374">
        <v>99</v>
      </c>
      <c r="G663" s="374">
        <v>99</v>
      </c>
      <c r="H663" s="374">
        <v>99</v>
      </c>
      <c r="I663" s="374">
        <v>99</v>
      </c>
      <c r="J663" s="374">
        <v>999</v>
      </c>
      <c r="K663" s="374">
        <v>99</v>
      </c>
      <c r="L663" s="374">
        <v>14</v>
      </c>
      <c r="M663" s="374">
        <v>99</v>
      </c>
      <c r="N663" s="374">
        <v>99</v>
      </c>
      <c r="O663" s="374">
        <v>99</v>
      </c>
      <c r="P663" s="374">
        <v>9999</v>
      </c>
      <c r="Q663" s="374"/>
      <c r="R663" s="374"/>
      <c r="S663" s="374"/>
      <c r="T663" s="374"/>
      <c r="U663" s="374"/>
      <c r="V663" s="374"/>
      <c r="W663" s="374"/>
      <c r="X663" s="374"/>
      <c r="Y663" s="374"/>
      <c r="Z663" s="374"/>
      <c r="AA663" s="374"/>
      <c r="AB663" s="374"/>
      <c r="AC663" s="374"/>
      <c r="AD663" s="374"/>
      <c r="AE663" s="374"/>
      <c r="AF663" s="374"/>
      <c r="AG663" s="374"/>
      <c r="AH663" s="374"/>
    </row>
    <row r="664" spans="1:37" ht="15.6">
      <c r="A664" s="374">
        <v>11</v>
      </c>
      <c r="B664" s="374">
        <v>47</v>
      </c>
      <c r="C664" s="374">
        <v>2022</v>
      </c>
      <c r="D664" s="374">
        <v>99</v>
      </c>
      <c r="E664" s="374">
        <v>99</v>
      </c>
      <c r="F664" s="374">
        <v>99</v>
      </c>
      <c r="G664" s="374">
        <v>99</v>
      </c>
      <c r="H664" s="374">
        <v>99</v>
      </c>
      <c r="I664" s="374">
        <v>99</v>
      </c>
      <c r="J664" s="374">
        <v>999</v>
      </c>
      <c r="K664" s="374">
        <v>99</v>
      </c>
      <c r="L664" s="374">
        <v>15</v>
      </c>
      <c r="M664" s="374">
        <v>99</v>
      </c>
      <c r="N664" s="374">
        <v>99</v>
      </c>
      <c r="O664" s="374">
        <v>99</v>
      </c>
      <c r="P664" s="374">
        <v>9999</v>
      </c>
      <c r="Q664" s="374"/>
      <c r="R664" s="374"/>
      <c r="S664" s="374"/>
      <c r="T664" s="374"/>
      <c r="U664" s="374"/>
      <c r="V664" s="374"/>
      <c r="W664" s="374"/>
      <c r="X664" s="374"/>
      <c r="Y664" s="374"/>
      <c r="Z664" s="374"/>
      <c r="AA664" s="374"/>
      <c r="AB664" s="374"/>
      <c r="AC664" s="374"/>
      <c r="AD664" s="374"/>
      <c r="AE664" s="374"/>
      <c r="AF664" s="374"/>
      <c r="AG664" s="374"/>
      <c r="AH664" s="374"/>
    </row>
    <row r="665" spans="1:37" ht="15.6">
      <c r="A665" s="374">
        <v>11</v>
      </c>
      <c r="B665" s="374">
        <v>48</v>
      </c>
      <c r="C665" s="374">
        <v>2021</v>
      </c>
      <c r="D665" s="374">
        <v>99</v>
      </c>
      <c r="E665" s="374">
        <v>99</v>
      </c>
      <c r="F665" s="374">
        <v>99</v>
      </c>
      <c r="G665" s="374">
        <v>99</v>
      </c>
      <c r="H665" s="374">
        <v>99</v>
      </c>
      <c r="I665" s="374">
        <v>99</v>
      </c>
      <c r="J665" s="374">
        <v>999</v>
      </c>
      <c r="K665" s="374">
        <v>99</v>
      </c>
      <c r="L665" s="374">
        <v>1</v>
      </c>
      <c r="M665" s="374">
        <v>99</v>
      </c>
      <c r="N665" s="374">
        <v>99</v>
      </c>
      <c r="O665" s="374">
        <v>99</v>
      </c>
      <c r="P665" s="374">
        <v>9999</v>
      </c>
      <c r="Q665" s="374">
        <v>38</v>
      </c>
      <c r="R665" s="374">
        <v>197</v>
      </c>
      <c r="S665" s="374">
        <v>1</v>
      </c>
      <c r="T665" s="374">
        <v>2.030456852791878</v>
      </c>
      <c r="U665" s="374">
        <v>4.8785279187817281</v>
      </c>
      <c r="V665" s="374">
        <v>0</v>
      </c>
      <c r="W665" s="374">
        <v>0</v>
      </c>
      <c r="X665" s="374">
        <v>0</v>
      </c>
      <c r="Y665" s="374">
        <v>0</v>
      </c>
      <c r="Z665" s="374">
        <v>1.8959468832870576</v>
      </c>
      <c r="AA665" s="374">
        <v>0</v>
      </c>
      <c r="AB665" s="374">
        <v>0.30073732474311959</v>
      </c>
      <c r="AC665" s="374"/>
      <c r="AD665" s="374">
        <v>29.092886182596423</v>
      </c>
      <c r="AE665" s="374"/>
      <c r="AF665" s="374">
        <v>1.1141966755085999</v>
      </c>
      <c r="AG665" s="374">
        <v>0.66875536017785797</v>
      </c>
      <c r="AH665" s="374">
        <v>0</v>
      </c>
    </row>
    <row r="666" spans="1:37" ht="15.6">
      <c r="A666" s="374">
        <v>11</v>
      </c>
      <c r="B666" s="374">
        <v>49</v>
      </c>
      <c r="C666" s="374">
        <v>2021</v>
      </c>
      <c r="D666" s="374">
        <v>99</v>
      </c>
      <c r="E666" s="374">
        <v>99</v>
      </c>
      <c r="F666" s="374">
        <v>99</v>
      </c>
      <c r="G666" s="374">
        <v>99</v>
      </c>
      <c r="H666" s="374">
        <v>99</v>
      </c>
      <c r="I666" s="374">
        <v>99</v>
      </c>
      <c r="J666" s="374">
        <v>999</v>
      </c>
      <c r="K666" s="374">
        <v>99</v>
      </c>
      <c r="L666" s="374">
        <v>2</v>
      </c>
      <c r="M666" s="374">
        <v>99</v>
      </c>
      <c r="N666" s="374">
        <v>99</v>
      </c>
      <c r="O666" s="374">
        <v>99</v>
      </c>
      <c r="P666" s="374">
        <v>9999</v>
      </c>
      <c r="Q666" s="374">
        <v>124</v>
      </c>
      <c r="R666" s="374">
        <v>616</v>
      </c>
      <c r="S666" s="374">
        <v>2</v>
      </c>
      <c r="T666" s="374">
        <v>2.243506493506493</v>
      </c>
      <c r="U666" s="374">
        <v>5.8587987012987028</v>
      </c>
      <c r="V666" s="374">
        <v>0</v>
      </c>
      <c r="W666" s="374">
        <v>0</v>
      </c>
      <c r="X666" s="374">
        <v>0</v>
      </c>
      <c r="Y666" s="374">
        <v>0</v>
      </c>
      <c r="Z666" s="374">
        <v>2.3181697994795512</v>
      </c>
      <c r="AA666" s="374">
        <v>0</v>
      </c>
      <c r="AB666" s="374">
        <v>0.85420467487670115</v>
      </c>
      <c r="AC666" s="374"/>
      <c r="AD666" s="374">
        <v>18.667041906911003</v>
      </c>
      <c r="AE666" s="374"/>
      <c r="AF666" s="374">
        <v>3.4839855437223219</v>
      </c>
      <c r="AG666" s="374">
        <v>2.511317042451739</v>
      </c>
      <c r="AH666" s="374">
        <v>0.32467532467532462</v>
      </c>
    </row>
    <row r="667" spans="1:37" ht="15.6">
      <c r="A667" s="374">
        <v>11</v>
      </c>
      <c r="B667" s="374">
        <v>50</v>
      </c>
      <c r="C667" s="374">
        <v>2021</v>
      </c>
      <c r="D667" s="374">
        <v>99</v>
      </c>
      <c r="E667" s="374">
        <v>99</v>
      </c>
      <c r="F667" s="374">
        <v>99</v>
      </c>
      <c r="G667" s="374">
        <v>99</v>
      </c>
      <c r="H667" s="374">
        <v>99</v>
      </c>
      <c r="I667" s="374">
        <v>99</v>
      </c>
      <c r="J667" s="374">
        <v>999</v>
      </c>
      <c r="K667" s="374">
        <v>99</v>
      </c>
      <c r="L667" s="374">
        <v>3</v>
      </c>
      <c r="M667" s="374">
        <v>99</v>
      </c>
      <c r="N667" s="374">
        <v>99</v>
      </c>
      <c r="O667" s="374">
        <v>99</v>
      </c>
      <c r="P667" s="374">
        <v>9999</v>
      </c>
      <c r="Q667" s="374">
        <v>194</v>
      </c>
      <c r="R667" s="374">
        <v>1081.9000000000001</v>
      </c>
      <c r="S667" s="374">
        <v>2.9999999999999991</v>
      </c>
      <c r="T667" s="374">
        <v>2.7516406322210929</v>
      </c>
      <c r="U667" s="374">
        <v>6.554801737683702</v>
      </c>
      <c r="V667" s="374">
        <v>0</v>
      </c>
      <c r="W667" s="374">
        <v>0</v>
      </c>
      <c r="X667" s="374">
        <v>0.83186985858212403</v>
      </c>
      <c r="Y667" s="374">
        <v>0</v>
      </c>
      <c r="Z667" s="374">
        <v>2.7753947165615278</v>
      </c>
      <c r="AA667" s="374">
        <v>4.1003556185748805E-8</v>
      </c>
      <c r="AB667" s="374">
        <v>1.3691650102402839</v>
      </c>
      <c r="AC667" s="374">
        <v>1.4773954832827765E-5</v>
      </c>
      <c r="AD667" s="374">
        <v>23.005111679450138</v>
      </c>
      <c r="AE667" s="374">
        <v>0</v>
      </c>
      <c r="AF667" s="374">
        <v>6.119032402196722</v>
      </c>
      <c r="AG667" s="374">
        <v>4.9346793287187216</v>
      </c>
      <c r="AH667" s="374">
        <v>0.55457990572141613</v>
      </c>
    </row>
    <row r="668" spans="1:37" ht="15.6">
      <c r="A668" s="374">
        <v>11</v>
      </c>
      <c r="B668" s="374">
        <v>51</v>
      </c>
      <c r="C668" s="374">
        <v>2021</v>
      </c>
      <c r="D668" s="374">
        <v>99</v>
      </c>
      <c r="E668" s="374">
        <v>99</v>
      </c>
      <c r="F668" s="374">
        <v>99</v>
      </c>
      <c r="G668" s="374">
        <v>99</v>
      </c>
      <c r="H668" s="374">
        <v>99</v>
      </c>
      <c r="I668" s="374">
        <v>99</v>
      </c>
      <c r="J668" s="374">
        <v>999</v>
      </c>
      <c r="K668" s="374">
        <v>99</v>
      </c>
      <c r="L668" s="374">
        <v>4</v>
      </c>
      <c r="M668" s="374">
        <v>99</v>
      </c>
      <c r="N668" s="374">
        <v>99</v>
      </c>
      <c r="O668" s="374">
        <v>99</v>
      </c>
      <c r="P668" s="374">
        <v>9999</v>
      </c>
      <c r="Q668" s="374">
        <v>294</v>
      </c>
      <c r="R668" s="374">
        <v>2815</v>
      </c>
      <c r="S668" s="374">
        <v>4</v>
      </c>
      <c r="T668" s="374">
        <v>3.7456483126110118</v>
      </c>
      <c r="U668" s="374">
        <v>6.6969413854351565</v>
      </c>
      <c r="V668" s="374">
        <v>0</v>
      </c>
      <c r="W668" s="374">
        <v>0</v>
      </c>
      <c r="X668" s="374">
        <v>0.74600355239786864</v>
      </c>
      <c r="Y668" s="374">
        <v>0</v>
      </c>
      <c r="Z668" s="374">
        <v>2.6924469029418887</v>
      </c>
      <c r="AA668" s="374">
        <v>0</v>
      </c>
      <c r="AB668" s="374">
        <v>1.5514714486793857</v>
      </c>
      <c r="AC668" s="374"/>
      <c r="AD668" s="374">
        <v>2.140748737409591</v>
      </c>
      <c r="AE668" s="374"/>
      <c r="AF668" s="374">
        <v>15.921135236328464</v>
      </c>
      <c r="AG668" s="374">
        <v>13.117985669080642</v>
      </c>
      <c r="AH668" s="374">
        <v>0.60390763765541744</v>
      </c>
    </row>
    <row r="669" spans="1:37" ht="15.6">
      <c r="A669" s="374">
        <v>11</v>
      </c>
      <c r="B669" s="374">
        <v>52</v>
      </c>
      <c r="C669" s="374">
        <v>2021</v>
      </c>
      <c r="D669" s="374">
        <v>99</v>
      </c>
      <c r="E669" s="374">
        <v>99</v>
      </c>
      <c r="F669" s="374">
        <v>99</v>
      </c>
      <c r="G669" s="374">
        <v>99</v>
      </c>
      <c r="H669" s="374">
        <v>99</v>
      </c>
      <c r="I669" s="374">
        <v>99</v>
      </c>
      <c r="J669" s="374">
        <v>999</v>
      </c>
      <c r="K669" s="374">
        <v>99</v>
      </c>
      <c r="L669" s="374">
        <v>5</v>
      </c>
      <c r="M669" s="374">
        <v>99</v>
      </c>
      <c r="N669" s="374">
        <v>99</v>
      </c>
      <c r="O669" s="374">
        <v>99</v>
      </c>
      <c r="P669" s="374">
        <v>9999</v>
      </c>
      <c r="Q669" s="374">
        <v>443</v>
      </c>
      <c r="R669" s="374">
        <v>6625</v>
      </c>
      <c r="S669" s="374">
        <v>5</v>
      </c>
      <c r="T669" s="374">
        <v>4.552301886792451</v>
      </c>
      <c r="U669" s="374">
        <v>7.8205600000000084</v>
      </c>
      <c r="V669" s="374">
        <v>0</v>
      </c>
      <c r="W669" s="374">
        <v>0</v>
      </c>
      <c r="X669" s="374">
        <v>1.5245283018867923</v>
      </c>
      <c r="Y669" s="374">
        <v>1.5094339622641504E-2</v>
      </c>
      <c r="Z669" s="374">
        <v>2.9018494563867478</v>
      </c>
      <c r="AA669" s="374">
        <v>0</v>
      </c>
      <c r="AB669" s="374">
        <v>1.71123379945919</v>
      </c>
      <c r="AC669" s="374"/>
      <c r="AD669" s="374">
        <v>-2.502212523586691</v>
      </c>
      <c r="AE669" s="374"/>
      <c r="AF669" s="374">
        <v>37.469812057078549</v>
      </c>
      <c r="AG669" s="374">
        <v>36.052550183442065</v>
      </c>
      <c r="AH669" s="374">
        <v>0.57358490566037745</v>
      </c>
    </row>
    <row r="670" spans="1:37" ht="15.6">
      <c r="A670" s="374">
        <v>11</v>
      </c>
      <c r="B670" s="374">
        <v>53</v>
      </c>
      <c r="C670" s="374">
        <v>2021</v>
      </c>
      <c r="D670" s="374">
        <v>99</v>
      </c>
      <c r="E670" s="374">
        <v>99</v>
      </c>
      <c r="F670" s="374">
        <v>99</v>
      </c>
      <c r="G670" s="374">
        <v>99</v>
      </c>
      <c r="H670" s="374">
        <v>99</v>
      </c>
      <c r="I670" s="374">
        <v>99</v>
      </c>
      <c r="J670" s="374">
        <v>999</v>
      </c>
      <c r="K670" s="374">
        <v>99</v>
      </c>
      <c r="L670" s="374">
        <v>6</v>
      </c>
      <c r="M670" s="374">
        <v>99</v>
      </c>
      <c r="N670" s="374">
        <v>99</v>
      </c>
      <c r="O670" s="374">
        <v>99</v>
      </c>
      <c r="P670" s="374">
        <v>9999</v>
      </c>
      <c r="Q670" s="374">
        <v>451</v>
      </c>
      <c r="R670" s="374">
        <v>4761</v>
      </c>
      <c r="S670" s="374">
        <v>6</v>
      </c>
      <c r="T670" s="374">
        <v>4.9355177483721908</v>
      </c>
      <c r="U670" s="374">
        <v>9.3353728208359623</v>
      </c>
      <c r="V670" s="374">
        <v>2.1003990758244065E-2</v>
      </c>
      <c r="W670" s="374">
        <v>0</v>
      </c>
      <c r="X670" s="374">
        <v>4.0747742070993507</v>
      </c>
      <c r="Y670" s="374">
        <v>8.401596303297626E-2</v>
      </c>
      <c r="Z670" s="374">
        <v>3.3998405624812338</v>
      </c>
      <c r="AA670" s="374">
        <v>0</v>
      </c>
      <c r="AB670" s="374">
        <v>1.5863577686391799</v>
      </c>
      <c r="AC670" s="374"/>
      <c r="AD670" s="374">
        <v>6.604768400376952</v>
      </c>
      <c r="AE670" s="374"/>
      <c r="AF670" s="374">
        <v>26.927362294905794</v>
      </c>
      <c r="AG670" s="374">
        <v>30.92730685528695</v>
      </c>
      <c r="AH670" s="374">
        <v>0.79815164881327461</v>
      </c>
    </row>
    <row r="671" spans="1:37" ht="15.6">
      <c r="A671" s="374">
        <v>11</v>
      </c>
      <c r="B671" s="374">
        <v>54</v>
      </c>
      <c r="C671" s="374">
        <v>2021</v>
      </c>
      <c r="D671" s="374">
        <v>99</v>
      </c>
      <c r="E671" s="374">
        <v>99</v>
      </c>
      <c r="F671" s="374">
        <v>99</v>
      </c>
      <c r="G671" s="374">
        <v>99</v>
      </c>
      <c r="H671" s="374">
        <v>99</v>
      </c>
      <c r="I671" s="374">
        <v>99</v>
      </c>
      <c r="J671" s="374">
        <v>999</v>
      </c>
      <c r="K671" s="374">
        <v>99</v>
      </c>
      <c r="L671" s="374">
        <v>7</v>
      </c>
      <c r="M671" s="374">
        <v>99</v>
      </c>
      <c r="N671" s="374">
        <v>99</v>
      </c>
      <c r="O671" s="374">
        <v>99</v>
      </c>
      <c r="P671" s="374">
        <v>9999</v>
      </c>
      <c r="Q671" s="374"/>
      <c r="R671" s="374"/>
      <c r="S671" s="374"/>
      <c r="T671" s="374"/>
      <c r="U671" s="374"/>
      <c r="V671" s="374"/>
      <c r="W671" s="374"/>
      <c r="X671" s="374"/>
      <c r="Y671" s="374"/>
      <c r="Z671" s="374"/>
      <c r="AA671" s="374"/>
      <c r="AB671" s="374"/>
      <c r="AC671" s="374"/>
      <c r="AD671" s="374"/>
      <c r="AE671" s="374"/>
      <c r="AF671" s="374"/>
      <c r="AG671" s="374"/>
      <c r="AH671" s="374"/>
    </row>
    <row r="672" spans="1:37" ht="15.6">
      <c r="A672" s="374">
        <v>11</v>
      </c>
      <c r="B672" s="374">
        <v>55</v>
      </c>
      <c r="C672" s="374">
        <v>2021</v>
      </c>
      <c r="D672" s="374">
        <v>99</v>
      </c>
      <c r="E672" s="374">
        <v>99</v>
      </c>
      <c r="F672" s="374">
        <v>99</v>
      </c>
      <c r="G672" s="374">
        <v>99</v>
      </c>
      <c r="H672" s="374">
        <v>99</v>
      </c>
      <c r="I672" s="374">
        <v>99</v>
      </c>
      <c r="J672" s="374">
        <v>999</v>
      </c>
      <c r="K672" s="374">
        <v>99</v>
      </c>
      <c r="L672" s="374">
        <v>8</v>
      </c>
      <c r="M672" s="374">
        <v>99</v>
      </c>
      <c r="N672" s="374">
        <v>99</v>
      </c>
      <c r="O672" s="374">
        <v>99</v>
      </c>
      <c r="P672" s="374">
        <v>9999</v>
      </c>
      <c r="Q672" s="374">
        <v>239</v>
      </c>
      <c r="R672" s="374">
        <v>1468</v>
      </c>
      <c r="S672" s="374">
        <v>8</v>
      </c>
      <c r="T672" s="374">
        <v>5.2043596730245216</v>
      </c>
      <c r="U672" s="374">
        <v>10.496273841961862</v>
      </c>
      <c r="V672" s="374">
        <v>0</v>
      </c>
      <c r="W672" s="374">
        <v>0.20435967302452313</v>
      </c>
      <c r="X672" s="374">
        <v>10.286103542234333</v>
      </c>
      <c r="Y672" s="374">
        <v>0.40871934604904625</v>
      </c>
      <c r="Z672" s="374">
        <v>4.0358523302119691</v>
      </c>
      <c r="AA672" s="374">
        <v>0</v>
      </c>
      <c r="AB672" s="374">
        <v>1.6960227754459851</v>
      </c>
      <c r="AC672" s="374"/>
      <c r="AD672" s="374">
        <v>23.767061022722402</v>
      </c>
      <c r="AE672" s="374"/>
      <c r="AF672" s="374">
        <v>8.3027447697798138</v>
      </c>
      <c r="AG672" s="374">
        <v>10.721942241419805</v>
      </c>
      <c r="AH672" s="374">
        <v>1.2261580381471389</v>
      </c>
    </row>
    <row r="673" spans="1:34" ht="15.6">
      <c r="A673" s="374">
        <v>11</v>
      </c>
      <c r="B673" s="374">
        <v>56</v>
      </c>
      <c r="C673" s="374">
        <v>2021</v>
      </c>
      <c r="D673" s="374">
        <v>99</v>
      </c>
      <c r="E673" s="374">
        <v>99</v>
      </c>
      <c r="F673" s="374">
        <v>99</v>
      </c>
      <c r="G673" s="374">
        <v>99</v>
      </c>
      <c r="H673" s="374">
        <v>99</v>
      </c>
      <c r="I673" s="374">
        <v>99</v>
      </c>
      <c r="J673" s="374">
        <v>999</v>
      </c>
      <c r="K673" s="374">
        <v>99</v>
      </c>
      <c r="L673" s="374">
        <v>9</v>
      </c>
      <c r="M673" s="374">
        <v>99</v>
      </c>
      <c r="N673" s="374">
        <v>99</v>
      </c>
      <c r="O673" s="374">
        <v>99</v>
      </c>
      <c r="P673" s="374">
        <v>9999</v>
      </c>
      <c r="Q673" s="374"/>
      <c r="R673" s="374"/>
      <c r="S673" s="374"/>
      <c r="T673" s="374"/>
      <c r="U673" s="374"/>
      <c r="V673" s="374"/>
      <c r="W673" s="374"/>
      <c r="X673" s="374"/>
      <c r="Y673" s="374"/>
      <c r="Z673" s="374"/>
      <c r="AA673" s="374"/>
      <c r="AB673" s="374"/>
      <c r="AC673" s="374"/>
      <c r="AD673" s="374"/>
      <c r="AE673" s="374"/>
      <c r="AF673" s="374"/>
      <c r="AG673" s="374"/>
      <c r="AH673" s="374"/>
    </row>
    <row r="674" spans="1:34" ht="15.6">
      <c r="A674" s="374">
        <v>11</v>
      </c>
      <c r="B674" s="374">
        <v>57</v>
      </c>
      <c r="C674" s="374">
        <v>2021</v>
      </c>
      <c r="D674" s="374">
        <v>99</v>
      </c>
      <c r="E674" s="374">
        <v>99</v>
      </c>
      <c r="F674" s="374">
        <v>99</v>
      </c>
      <c r="G674" s="374">
        <v>99</v>
      </c>
      <c r="H674" s="374">
        <v>99</v>
      </c>
      <c r="I674" s="374">
        <v>99</v>
      </c>
      <c r="J674" s="374">
        <v>999</v>
      </c>
      <c r="K674" s="374">
        <v>99</v>
      </c>
      <c r="L674" s="374">
        <v>10</v>
      </c>
      <c r="M674" s="374">
        <v>99</v>
      </c>
      <c r="N674" s="374">
        <v>99</v>
      </c>
      <c r="O674" s="374">
        <v>99</v>
      </c>
      <c r="P674" s="374">
        <v>9999</v>
      </c>
      <c r="Q674" s="374"/>
      <c r="R674" s="374"/>
      <c r="S674" s="374"/>
      <c r="T674" s="374"/>
      <c r="U674" s="374"/>
      <c r="V674" s="374"/>
      <c r="W674" s="374"/>
      <c r="X674" s="374"/>
      <c r="Y674" s="374"/>
      <c r="Z674" s="374"/>
      <c r="AA674" s="374"/>
      <c r="AB674" s="374"/>
      <c r="AC674" s="374"/>
      <c r="AD674" s="374"/>
      <c r="AE674" s="374"/>
      <c r="AF674" s="374"/>
      <c r="AG674" s="374"/>
      <c r="AH674" s="374"/>
    </row>
    <row r="675" spans="1:34" ht="15.6">
      <c r="A675" s="374">
        <v>11</v>
      </c>
      <c r="B675" s="374">
        <v>58</v>
      </c>
      <c r="C675" s="374">
        <v>2021</v>
      </c>
      <c r="D675" s="374">
        <v>99</v>
      </c>
      <c r="E675" s="374">
        <v>99</v>
      </c>
      <c r="F675" s="374">
        <v>99</v>
      </c>
      <c r="G675" s="374">
        <v>99</v>
      </c>
      <c r="H675" s="374">
        <v>99</v>
      </c>
      <c r="I675" s="374">
        <v>99</v>
      </c>
      <c r="J675" s="374">
        <v>999</v>
      </c>
      <c r="K675" s="374">
        <v>99</v>
      </c>
      <c r="L675" s="374">
        <v>11</v>
      </c>
      <c r="M675" s="374">
        <v>99</v>
      </c>
      <c r="N675" s="374">
        <v>99</v>
      </c>
      <c r="O675" s="374">
        <v>99</v>
      </c>
      <c r="P675" s="374">
        <v>9999</v>
      </c>
      <c r="Q675" s="374">
        <v>20</v>
      </c>
      <c r="R675" s="374">
        <v>116</v>
      </c>
      <c r="S675" s="374">
        <v>11</v>
      </c>
      <c r="T675" s="374">
        <v>4.3534482758620694</v>
      </c>
      <c r="U675" s="374">
        <v>13.092068965517235</v>
      </c>
      <c r="V675" s="374">
        <v>0.86206896551724133</v>
      </c>
      <c r="W675" s="374">
        <v>0</v>
      </c>
      <c r="X675" s="374">
        <v>26.724137931034488</v>
      </c>
      <c r="Y675" s="374">
        <v>0.86206896551724133</v>
      </c>
      <c r="Z675" s="374">
        <v>3.98464931984488</v>
      </c>
      <c r="AA675" s="374">
        <v>0</v>
      </c>
      <c r="AB675" s="374">
        <v>1.708267474538455</v>
      </c>
      <c r="AC675" s="374"/>
      <c r="AD675" s="374">
        <v>26.368628833102203</v>
      </c>
      <c r="AE675" s="374"/>
      <c r="AF675" s="374">
        <v>0.65607519979186579</v>
      </c>
      <c r="AG675" s="374">
        <v>1.0567652620463743</v>
      </c>
      <c r="AH675" s="374">
        <v>0</v>
      </c>
    </row>
    <row r="676" spans="1:34" ht="15.6">
      <c r="A676" s="374">
        <v>11</v>
      </c>
      <c r="B676" s="374">
        <v>59</v>
      </c>
      <c r="C676" s="374">
        <v>2021</v>
      </c>
      <c r="D676" s="374">
        <v>99</v>
      </c>
      <c r="E676" s="374">
        <v>99</v>
      </c>
      <c r="F676" s="374">
        <v>99</v>
      </c>
      <c r="G676" s="374">
        <v>99</v>
      </c>
      <c r="H676" s="374">
        <v>99</v>
      </c>
      <c r="I676" s="374">
        <v>99</v>
      </c>
      <c r="J676" s="374">
        <v>999</v>
      </c>
      <c r="K676" s="374">
        <v>99</v>
      </c>
      <c r="L676" s="374">
        <v>12</v>
      </c>
      <c r="M676" s="374">
        <v>99</v>
      </c>
      <c r="N676" s="374">
        <v>99</v>
      </c>
      <c r="O676" s="374">
        <v>99</v>
      </c>
      <c r="P676" s="374">
        <v>9999</v>
      </c>
      <c r="Q676" s="374"/>
      <c r="R676" s="374"/>
      <c r="S676" s="374"/>
      <c r="T676" s="374"/>
      <c r="U676" s="374"/>
      <c r="V676" s="374"/>
      <c r="W676" s="374"/>
      <c r="X676" s="374"/>
      <c r="Y676" s="374"/>
      <c r="Z676" s="374"/>
      <c r="AA676" s="374"/>
      <c r="AB676" s="374"/>
      <c r="AC676" s="374"/>
      <c r="AD676" s="374"/>
      <c r="AE676" s="374"/>
      <c r="AF676" s="374"/>
      <c r="AG676" s="374"/>
      <c r="AH676" s="374"/>
    </row>
    <row r="677" spans="1:34" ht="15.6">
      <c r="A677" s="374">
        <v>11</v>
      </c>
      <c r="B677" s="374">
        <v>60</v>
      </c>
      <c r="C677" s="374">
        <v>2021</v>
      </c>
      <c r="D677" s="374">
        <v>99</v>
      </c>
      <c r="E677" s="374">
        <v>99</v>
      </c>
      <c r="F677" s="374">
        <v>99</v>
      </c>
      <c r="G677" s="374">
        <v>99</v>
      </c>
      <c r="H677" s="374">
        <v>99</v>
      </c>
      <c r="I677" s="374">
        <v>99</v>
      </c>
      <c r="J677" s="374">
        <v>999</v>
      </c>
      <c r="K677" s="374">
        <v>99</v>
      </c>
      <c r="L677" s="374">
        <v>13</v>
      </c>
      <c r="M677" s="374">
        <v>99</v>
      </c>
      <c r="N677" s="374">
        <v>99</v>
      </c>
      <c r="O677" s="374">
        <v>99</v>
      </c>
      <c r="P677" s="374">
        <v>9999</v>
      </c>
      <c r="Q677" s="374"/>
      <c r="R677" s="374"/>
      <c r="S677" s="374"/>
      <c r="T677" s="374"/>
      <c r="U677" s="374"/>
      <c r="V677" s="374"/>
      <c r="W677" s="374"/>
      <c r="X677" s="374"/>
      <c r="Y677" s="374"/>
      <c r="Z677" s="374"/>
      <c r="AA677" s="374"/>
      <c r="AB677" s="374"/>
      <c r="AC677" s="374"/>
      <c r="AD677" s="374"/>
      <c r="AE677" s="374"/>
      <c r="AF677" s="374"/>
      <c r="AG677" s="374"/>
      <c r="AH677" s="374"/>
    </row>
    <row r="678" spans="1:34" ht="15.6">
      <c r="A678" s="374">
        <v>11</v>
      </c>
      <c r="B678" s="374">
        <v>61</v>
      </c>
      <c r="C678" s="374">
        <v>2021</v>
      </c>
      <c r="D678" s="374">
        <v>99</v>
      </c>
      <c r="E678" s="374">
        <v>99</v>
      </c>
      <c r="F678" s="374">
        <v>99</v>
      </c>
      <c r="G678" s="374">
        <v>99</v>
      </c>
      <c r="H678" s="374">
        <v>99</v>
      </c>
      <c r="I678" s="374">
        <v>99</v>
      </c>
      <c r="J678" s="374">
        <v>999</v>
      </c>
      <c r="K678" s="374">
        <v>99</v>
      </c>
      <c r="L678" s="374">
        <v>14</v>
      </c>
      <c r="M678" s="374">
        <v>99</v>
      </c>
      <c r="N678" s="374">
        <v>99</v>
      </c>
      <c r="O678" s="374">
        <v>99</v>
      </c>
      <c r="P678" s="374">
        <v>9999</v>
      </c>
      <c r="Q678" s="374">
        <v>1</v>
      </c>
      <c r="R678" s="374">
        <v>1</v>
      </c>
      <c r="S678" s="374">
        <v>14</v>
      </c>
      <c r="T678" s="374">
        <v>2</v>
      </c>
      <c r="U678" s="374">
        <v>12.5</v>
      </c>
      <c r="V678" s="374">
        <v>0</v>
      </c>
      <c r="W678" s="374">
        <v>0</v>
      </c>
      <c r="X678" s="374">
        <v>0</v>
      </c>
      <c r="Y678" s="374">
        <v>0</v>
      </c>
      <c r="Z678" s="374">
        <v>0</v>
      </c>
      <c r="AA678" s="374">
        <v>0</v>
      </c>
      <c r="AB678" s="374">
        <v>0</v>
      </c>
      <c r="AC678" s="374"/>
      <c r="AD678" s="374"/>
      <c r="AE678" s="374"/>
      <c r="AF678" s="374">
        <v>5.6558206878609121E-3</v>
      </c>
      <c r="AG678" s="374">
        <v>8.6980573758656757E-3</v>
      </c>
      <c r="AH678" s="374">
        <v>0</v>
      </c>
    </row>
    <row r="679" spans="1:34" ht="15.6">
      <c r="A679" s="374">
        <v>11</v>
      </c>
      <c r="B679" s="374">
        <v>62</v>
      </c>
      <c r="C679" s="374">
        <v>2021</v>
      </c>
      <c r="D679" s="374">
        <v>99</v>
      </c>
      <c r="E679" s="374">
        <v>99</v>
      </c>
      <c r="F679" s="374">
        <v>99</v>
      </c>
      <c r="G679" s="374">
        <v>99</v>
      </c>
      <c r="H679" s="374">
        <v>99</v>
      </c>
      <c r="I679" s="374">
        <v>99</v>
      </c>
      <c r="J679" s="374">
        <v>999</v>
      </c>
      <c r="K679" s="374">
        <v>99</v>
      </c>
      <c r="L679" s="374">
        <v>15</v>
      </c>
      <c r="M679" s="374">
        <v>99</v>
      </c>
      <c r="N679" s="374">
        <v>99</v>
      </c>
      <c r="O679" s="374">
        <v>99</v>
      </c>
      <c r="P679" s="374">
        <v>9999</v>
      </c>
      <c r="Q679" s="374"/>
      <c r="R679" s="374"/>
      <c r="S679" s="374"/>
      <c r="T679" s="374"/>
      <c r="U679" s="374"/>
      <c r="V679" s="374"/>
      <c r="W679" s="374"/>
      <c r="X679" s="374"/>
      <c r="Y679" s="374"/>
      <c r="Z679" s="374"/>
      <c r="AA679" s="374"/>
      <c r="AB679" s="374"/>
      <c r="AC679" s="374"/>
      <c r="AD679" s="374"/>
      <c r="AE679" s="374"/>
      <c r="AF679" s="374"/>
      <c r="AG679" s="374"/>
      <c r="AH679" s="374"/>
    </row>
    <row r="680" spans="1:34" ht="15.6">
      <c r="A680" s="374">
        <v>11</v>
      </c>
      <c r="B680" s="374">
        <v>63</v>
      </c>
      <c r="C680" s="374">
        <v>2020</v>
      </c>
      <c r="D680" s="374">
        <v>99</v>
      </c>
      <c r="E680" s="374">
        <v>99</v>
      </c>
      <c r="F680" s="374">
        <v>99</v>
      </c>
      <c r="G680" s="374">
        <v>99</v>
      </c>
      <c r="H680" s="374">
        <v>99</v>
      </c>
      <c r="I680" s="374">
        <v>99</v>
      </c>
      <c r="J680" s="374">
        <v>999</v>
      </c>
      <c r="K680" s="374">
        <v>99</v>
      </c>
      <c r="L680" s="374">
        <v>1</v>
      </c>
      <c r="M680" s="374">
        <v>99</v>
      </c>
      <c r="N680" s="374">
        <v>99</v>
      </c>
      <c r="O680" s="374">
        <v>99</v>
      </c>
      <c r="P680" s="374">
        <v>9999</v>
      </c>
      <c r="Q680" s="374">
        <v>50</v>
      </c>
      <c r="R680" s="374">
        <v>164</v>
      </c>
      <c r="S680" s="374">
        <v>1</v>
      </c>
      <c r="T680" s="374">
        <v>2.0548780487804876</v>
      </c>
      <c r="U680" s="374">
        <v>5.2243292682926814</v>
      </c>
      <c r="V680" s="374">
        <v>0</v>
      </c>
      <c r="W680" s="374">
        <v>0</v>
      </c>
      <c r="X680" s="374">
        <v>1.2195121951219512</v>
      </c>
      <c r="Y680" s="374">
        <v>0</v>
      </c>
      <c r="Z680" s="374">
        <v>2.3839949385835895</v>
      </c>
      <c r="AA680" s="374">
        <v>0</v>
      </c>
      <c r="AB680" s="374">
        <v>0.40202306663114551</v>
      </c>
      <c r="AC680" s="374"/>
      <c r="AD680" s="374">
        <v>13.717326864333428</v>
      </c>
      <c r="AE680" s="374"/>
      <c r="AF680" s="374">
        <v>0.9160987599150936</v>
      </c>
      <c r="AG680" s="374">
        <v>0.61112671597868207</v>
      </c>
      <c r="AH680" s="374">
        <v>0</v>
      </c>
    </row>
    <row r="681" spans="1:34" ht="15.6">
      <c r="A681" s="374">
        <v>11</v>
      </c>
      <c r="B681" s="374">
        <v>64</v>
      </c>
      <c r="C681" s="374">
        <v>2020</v>
      </c>
      <c r="D681" s="374">
        <v>99</v>
      </c>
      <c r="E681" s="374">
        <v>99</v>
      </c>
      <c r="F681" s="374">
        <v>99</v>
      </c>
      <c r="G681" s="374">
        <v>99</v>
      </c>
      <c r="H681" s="374">
        <v>99</v>
      </c>
      <c r="I681" s="374">
        <v>99</v>
      </c>
      <c r="J681" s="374">
        <v>999</v>
      </c>
      <c r="K681" s="374">
        <v>99</v>
      </c>
      <c r="L681" s="374">
        <v>2</v>
      </c>
      <c r="M681" s="374">
        <v>99</v>
      </c>
      <c r="N681" s="374">
        <v>99</v>
      </c>
      <c r="O681" s="374">
        <v>99</v>
      </c>
      <c r="P681" s="374">
        <v>9999</v>
      </c>
      <c r="Q681" s="374">
        <v>146</v>
      </c>
      <c r="R681" s="374">
        <v>613</v>
      </c>
      <c r="S681" s="374">
        <v>2</v>
      </c>
      <c r="T681" s="374">
        <v>2.3181076672104406</v>
      </c>
      <c r="U681" s="374">
        <v>5.9364110929853204</v>
      </c>
      <c r="V681" s="374">
        <v>0</v>
      </c>
      <c r="W681" s="374">
        <v>0</v>
      </c>
      <c r="X681" s="374">
        <v>1.3050570962479611</v>
      </c>
      <c r="Y681" s="374">
        <v>0.32626427406199027</v>
      </c>
      <c r="Z681" s="374">
        <v>2.8355118432805488</v>
      </c>
      <c r="AA681" s="374">
        <v>0</v>
      </c>
      <c r="AB681" s="374">
        <v>0.95491260491440244</v>
      </c>
      <c r="AC681" s="374"/>
      <c r="AD681" s="374">
        <v>7.329792217796653</v>
      </c>
      <c r="AE681" s="374"/>
      <c r="AF681" s="374">
        <v>3.4241984135850738</v>
      </c>
      <c r="AG681" s="374">
        <v>2.5956212630641646</v>
      </c>
      <c r="AH681" s="374">
        <v>0.65252854812398053</v>
      </c>
    </row>
    <row r="682" spans="1:34" ht="15.6">
      <c r="A682" s="374">
        <v>11</v>
      </c>
      <c r="B682" s="374">
        <v>65</v>
      </c>
      <c r="C682" s="374">
        <v>2020</v>
      </c>
      <c r="D682" s="374">
        <v>99</v>
      </c>
      <c r="E682" s="374">
        <v>99</v>
      </c>
      <c r="F682" s="374">
        <v>99</v>
      </c>
      <c r="G682" s="374">
        <v>99</v>
      </c>
      <c r="H682" s="374">
        <v>99</v>
      </c>
      <c r="I682" s="374">
        <v>99</v>
      </c>
      <c r="J682" s="374">
        <v>999</v>
      </c>
      <c r="K682" s="374">
        <v>99</v>
      </c>
      <c r="L682" s="374">
        <v>3</v>
      </c>
      <c r="M682" s="374">
        <v>99</v>
      </c>
      <c r="N682" s="374">
        <v>99</v>
      </c>
      <c r="O682" s="374">
        <v>99</v>
      </c>
      <c r="P682" s="374">
        <v>9999</v>
      </c>
      <c r="Q682" s="374">
        <v>183</v>
      </c>
      <c r="R682" s="374">
        <v>1065</v>
      </c>
      <c r="S682" s="374">
        <v>3</v>
      </c>
      <c r="T682" s="374">
        <v>2.901408450704225</v>
      </c>
      <c r="U682" s="374">
        <v>6.5514460093896707</v>
      </c>
      <c r="V682" s="374">
        <v>0</v>
      </c>
      <c r="W682" s="374">
        <v>0</v>
      </c>
      <c r="X682" s="374">
        <v>0.84507042253521103</v>
      </c>
      <c r="Y682" s="374">
        <v>9.3896713615023497E-2</v>
      </c>
      <c r="Z682" s="374">
        <v>2.6303964914978328</v>
      </c>
      <c r="AA682" s="374">
        <v>0</v>
      </c>
      <c r="AB682" s="374">
        <v>1.3936973783658331</v>
      </c>
      <c r="AC682" s="374"/>
      <c r="AD682" s="374">
        <v>13.137730338952547</v>
      </c>
      <c r="AE682" s="374"/>
      <c r="AF682" s="374">
        <v>5.9490559713998419</v>
      </c>
      <c r="AG682" s="374">
        <v>4.9767251299979005</v>
      </c>
      <c r="AH682" s="374">
        <v>0.65727699530516459</v>
      </c>
    </row>
    <row r="683" spans="1:34" ht="15.6">
      <c r="A683" s="374">
        <v>11</v>
      </c>
      <c r="B683" s="374">
        <v>66</v>
      </c>
      <c r="C683" s="374">
        <v>2020</v>
      </c>
      <c r="D683" s="374">
        <v>99</v>
      </c>
      <c r="E683" s="374">
        <v>99</v>
      </c>
      <c r="F683" s="374">
        <v>99</v>
      </c>
      <c r="G683" s="374">
        <v>99</v>
      </c>
      <c r="H683" s="374">
        <v>99</v>
      </c>
      <c r="I683" s="374">
        <v>99</v>
      </c>
      <c r="J683" s="374">
        <v>999</v>
      </c>
      <c r="K683" s="374">
        <v>99</v>
      </c>
      <c r="L683" s="374">
        <v>4</v>
      </c>
      <c r="M683" s="374">
        <v>99</v>
      </c>
      <c r="N683" s="374">
        <v>99</v>
      </c>
      <c r="O683" s="374">
        <v>99</v>
      </c>
      <c r="P683" s="374">
        <v>9999</v>
      </c>
      <c r="Q683" s="374">
        <v>313</v>
      </c>
      <c r="R683" s="374">
        <v>2768</v>
      </c>
      <c r="S683" s="374">
        <v>4</v>
      </c>
      <c r="T683" s="374">
        <v>3.8746387283236992</v>
      </c>
      <c r="U683" s="374">
        <v>6.9956286127167679</v>
      </c>
      <c r="V683" s="374">
        <v>0</v>
      </c>
      <c r="W683" s="374">
        <v>0</v>
      </c>
      <c r="X683" s="374">
        <v>0.97543352601156075</v>
      </c>
      <c r="Y683" s="374">
        <v>0</v>
      </c>
      <c r="Z683" s="374">
        <v>2.7586276187535712</v>
      </c>
      <c r="AA683" s="374">
        <v>0</v>
      </c>
      <c r="AB683" s="374">
        <v>1.6012887285015549</v>
      </c>
      <c r="AC683" s="374"/>
      <c r="AD683" s="374">
        <v>7.2452357390204813</v>
      </c>
      <c r="AE683" s="374"/>
      <c r="AF683" s="374">
        <v>15.461959557591332</v>
      </c>
      <c r="AG683" s="374">
        <v>13.811781901679076</v>
      </c>
      <c r="AH683" s="374">
        <v>0.86705202312138685</v>
      </c>
    </row>
    <row r="684" spans="1:34" ht="15.6">
      <c r="A684" s="374">
        <v>11</v>
      </c>
      <c r="B684" s="374">
        <v>67</v>
      </c>
      <c r="C684" s="374">
        <v>2020</v>
      </c>
      <c r="D684" s="374">
        <v>99</v>
      </c>
      <c r="E684" s="374">
        <v>99</v>
      </c>
      <c r="F684" s="374">
        <v>99</v>
      </c>
      <c r="G684" s="374">
        <v>99</v>
      </c>
      <c r="H684" s="374">
        <v>99</v>
      </c>
      <c r="I684" s="374">
        <v>99</v>
      </c>
      <c r="J684" s="374">
        <v>999</v>
      </c>
      <c r="K684" s="374">
        <v>99</v>
      </c>
      <c r="L684" s="374">
        <v>5</v>
      </c>
      <c r="M684" s="374">
        <v>99</v>
      </c>
      <c r="N684" s="374">
        <v>99</v>
      </c>
      <c r="O684" s="374">
        <v>99</v>
      </c>
      <c r="P684" s="374">
        <v>9999</v>
      </c>
      <c r="Q684" s="374">
        <v>442</v>
      </c>
      <c r="R684" s="374">
        <v>6680</v>
      </c>
      <c r="S684" s="374">
        <v>5</v>
      </c>
      <c r="T684" s="374">
        <v>4.8883233532934129</v>
      </c>
      <c r="U684" s="374">
        <v>7.4862604790419196</v>
      </c>
      <c r="V684" s="374">
        <v>0</v>
      </c>
      <c r="W684" s="374">
        <v>0</v>
      </c>
      <c r="X684" s="374">
        <v>1.0179640718562875</v>
      </c>
      <c r="Y684" s="374">
        <v>4.4910179640718563E-2</v>
      </c>
      <c r="Z684" s="374">
        <v>2.7974975126616801</v>
      </c>
      <c r="AA684" s="374">
        <v>0</v>
      </c>
      <c r="AB684" s="374">
        <v>1.7116494662876069</v>
      </c>
      <c r="AC684" s="374"/>
      <c r="AD684" s="374">
        <v>-7.1503284568838508</v>
      </c>
      <c r="AE684" s="374"/>
      <c r="AF684" s="374">
        <v>37.314266562395261</v>
      </c>
      <c r="AG684" s="374">
        <v>35.669603123915401</v>
      </c>
      <c r="AH684" s="374">
        <v>0.62874251497005951</v>
      </c>
    </row>
    <row r="685" spans="1:34" ht="15.6">
      <c r="A685" s="374">
        <v>11</v>
      </c>
      <c r="B685" s="374">
        <v>68</v>
      </c>
      <c r="C685" s="374">
        <v>2020</v>
      </c>
      <c r="D685" s="374">
        <v>99</v>
      </c>
      <c r="E685" s="374">
        <v>99</v>
      </c>
      <c r="F685" s="374">
        <v>99</v>
      </c>
      <c r="G685" s="374">
        <v>99</v>
      </c>
      <c r="H685" s="374">
        <v>99</v>
      </c>
      <c r="I685" s="374">
        <v>99</v>
      </c>
      <c r="J685" s="374">
        <v>999</v>
      </c>
      <c r="K685" s="374">
        <v>99</v>
      </c>
      <c r="L685" s="374">
        <v>6</v>
      </c>
      <c r="M685" s="374">
        <v>99</v>
      </c>
      <c r="N685" s="374">
        <v>99</v>
      </c>
      <c r="O685" s="374">
        <v>99</v>
      </c>
      <c r="P685" s="374">
        <v>9999</v>
      </c>
      <c r="Q685" s="374">
        <v>430</v>
      </c>
      <c r="R685" s="374">
        <v>4866</v>
      </c>
      <c r="S685" s="374">
        <v>6</v>
      </c>
      <c r="T685" s="374">
        <v>4.9467735306206322</v>
      </c>
      <c r="U685" s="374">
        <v>8.7978853267570702</v>
      </c>
      <c r="V685" s="374">
        <v>0</v>
      </c>
      <c r="W685" s="374">
        <v>2.0550760378133998E-2</v>
      </c>
      <c r="X685" s="374">
        <v>3.0826140567200979</v>
      </c>
      <c r="Y685" s="374">
        <v>0.10275380189066997</v>
      </c>
      <c r="Z685" s="374">
        <v>3.2405562480151797</v>
      </c>
      <c r="AA685" s="374">
        <v>0</v>
      </c>
      <c r="AB685" s="374">
        <v>1.7240361141518652</v>
      </c>
      <c r="AC685" s="374"/>
      <c r="AD685" s="374">
        <v>-4.9141473909289939</v>
      </c>
      <c r="AE685" s="374"/>
      <c r="AF685" s="374">
        <v>27.181320522846605</v>
      </c>
      <c r="AG685" s="374">
        <v>30.535657962479117</v>
      </c>
      <c r="AH685" s="374">
        <v>0.57542129058775149</v>
      </c>
    </row>
    <row r="686" spans="1:34" ht="15.6">
      <c r="A686" s="374">
        <v>11</v>
      </c>
      <c r="B686" s="374">
        <v>69</v>
      </c>
      <c r="C686" s="374">
        <v>2020</v>
      </c>
      <c r="D686" s="374">
        <v>99</v>
      </c>
      <c r="E686" s="374">
        <v>99</v>
      </c>
      <c r="F686" s="374">
        <v>99</v>
      </c>
      <c r="G686" s="374">
        <v>99</v>
      </c>
      <c r="H686" s="374">
        <v>99</v>
      </c>
      <c r="I686" s="374">
        <v>99</v>
      </c>
      <c r="J686" s="374">
        <v>999</v>
      </c>
      <c r="K686" s="374">
        <v>99</v>
      </c>
      <c r="L686" s="374">
        <v>7</v>
      </c>
      <c r="M686" s="374">
        <v>99</v>
      </c>
      <c r="N686" s="374">
        <v>99</v>
      </c>
      <c r="O686" s="374">
        <v>99</v>
      </c>
      <c r="P686" s="374">
        <v>9999</v>
      </c>
      <c r="Q686" s="374"/>
      <c r="R686" s="374"/>
      <c r="S686" s="374"/>
      <c r="T686" s="374"/>
      <c r="U686" s="374"/>
      <c r="V686" s="374"/>
      <c r="W686" s="374"/>
      <c r="X686" s="374"/>
      <c r="Y686" s="374"/>
      <c r="Z686" s="374"/>
      <c r="AA686" s="374"/>
      <c r="AB686" s="374"/>
      <c r="AC686" s="374"/>
      <c r="AD686" s="374"/>
      <c r="AE686" s="374"/>
      <c r="AF686" s="374"/>
      <c r="AG686" s="374"/>
      <c r="AH686" s="374"/>
    </row>
    <row r="687" spans="1:34" ht="15.6">
      <c r="A687" s="374">
        <v>11</v>
      </c>
      <c r="B687" s="374">
        <v>70</v>
      </c>
      <c r="C687" s="374">
        <v>2020</v>
      </c>
      <c r="D687" s="374">
        <v>99</v>
      </c>
      <c r="E687" s="374">
        <v>99</v>
      </c>
      <c r="F687" s="374">
        <v>99</v>
      </c>
      <c r="G687" s="374">
        <v>99</v>
      </c>
      <c r="H687" s="374">
        <v>99</v>
      </c>
      <c r="I687" s="374">
        <v>99</v>
      </c>
      <c r="J687" s="374">
        <v>999</v>
      </c>
      <c r="K687" s="374">
        <v>99</v>
      </c>
      <c r="L687" s="374">
        <v>8</v>
      </c>
      <c r="M687" s="374">
        <v>99</v>
      </c>
      <c r="N687" s="374">
        <v>99</v>
      </c>
      <c r="O687" s="374">
        <v>99</v>
      </c>
      <c r="P687" s="374">
        <v>9999</v>
      </c>
      <c r="Q687" s="374">
        <v>249</v>
      </c>
      <c r="R687" s="374">
        <v>1597</v>
      </c>
      <c r="S687" s="374">
        <v>8</v>
      </c>
      <c r="T687" s="374">
        <v>4.9830932999373827</v>
      </c>
      <c r="U687" s="374">
        <v>9.0476330619912329</v>
      </c>
      <c r="V687" s="374">
        <v>0</v>
      </c>
      <c r="W687" s="374">
        <v>0.25046963055729499</v>
      </c>
      <c r="X687" s="374">
        <v>4.6963055729492797</v>
      </c>
      <c r="Y687" s="374">
        <v>0.12523481527864749</v>
      </c>
      <c r="Z687" s="374">
        <v>3.6292426085470528</v>
      </c>
      <c r="AA687" s="374">
        <v>0</v>
      </c>
      <c r="AB687" s="374">
        <v>1.6187194547538779</v>
      </c>
      <c r="AC687" s="374"/>
      <c r="AD687" s="374">
        <v>17.173810966621851</v>
      </c>
      <c r="AE687" s="374"/>
      <c r="AF687" s="374">
        <v>8.9207909730756381</v>
      </c>
      <c r="AG687" s="374">
        <v>10.306157515897828</v>
      </c>
      <c r="AH687" s="374">
        <v>0.68879148403256085</v>
      </c>
    </row>
    <row r="688" spans="1:34" ht="15.6">
      <c r="A688" s="374">
        <v>11</v>
      </c>
      <c r="B688" s="374">
        <v>71</v>
      </c>
      <c r="C688" s="374">
        <v>2020</v>
      </c>
      <c r="D688" s="374">
        <v>99</v>
      </c>
      <c r="E688" s="374">
        <v>99</v>
      </c>
      <c r="F688" s="374">
        <v>99</v>
      </c>
      <c r="G688" s="374">
        <v>99</v>
      </c>
      <c r="H688" s="374">
        <v>99</v>
      </c>
      <c r="I688" s="374">
        <v>99</v>
      </c>
      <c r="J688" s="374">
        <v>999</v>
      </c>
      <c r="K688" s="374">
        <v>99</v>
      </c>
      <c r="L688" s="374">
        <v>9</v>
      </c>
      <c r="M688" s="374">
        <v>99</v>
      </c>
      <c r="N688" s="374">
        <v>99</v>
      </c>
      <c r="O688" s="374">
        <v>99</v>
      </c>
      <c r="P688" s="374">
        <v>9999</v>
      </c>
      <c r="Q688" s="374"/>
      <c r="R688" s="374"/>
      <c r="S688" s="374"/>
      <c r="T688" s="374"/>
      <c r="U688" s="374"/>
      <c r="V688" s="374"/>
      <c r="W688" s="374"/>
      <c r="X688" s="374"/>
      <c r="Y688" s="374"/>
      <c r="Z688" s="374"/>
      <c r="AA688" s="374"/>
      <c r="AB688" s="374"/>
      <c r="AC688" s="374"/>
      <c r="AD688" s="374"/>
      <c r="AE688" s="374"/>
      <c r="AF688" s="374"/>
      <c r="AG688" s="374"/>
      <c r="AH688" s="374"/>
    </row>
    <row r="689" spans="1:34" ht="15.6">
      <c r="A689" s="374">
        <v>11</v>
      </c>
      <c r="B689" s="374">
        <v>72</v>
      </c>
      <c r="C689" s="374">
        <v>2020</v>
      </c>
      <c r="D689" s="374">
        <v>99</v>
      </c>
      <c r="E689" s="374">
        <v>99</v>
      </c>
      <c r="F689" s="374">
        <v>99</v>
      </c>
      <c r="G689" s="374">
        <v>99</v>
      </c>
      <c r="H689" s="374">
        <v>99</v>
      </c>
      <c r="I689" s="374">
        <v>99</v>
      </c>
      <c r="J689" s="374">
        <v>999</v>
      </c>
      <c r="K689" s="374">
        <v>99</v>
      </c>
      <c r="L689" s="374">
        <v>10</v>
      </c>
      <c r="M689" s="374">
        <v>99</v>
      </c>
      <c r="N689" s="374">
        <v>99</v>
      </c>
      <c r="O689" s="374">
        <v>99</v>
      </c>
      <c r="P689" s="374">
        <v>9999</v>
      </c>
      <c r="Q689" s="374"/>
      <c r="R689" s="374"/>
      <c r="S689" s="374"/>
      <c r="T689" s="374"/>
      <c r="U689" s="374"/>
      <c r="V689" s="374"/>
      <c r="W689" s="374"/>
      <c r="X689" s="374"/>
      <c r="Y689" s="374"/>
      <c r="Z689" s="374"/>
      <c r="AA689" s="374"/>
      <c r="AB689" s="374"/>
      <c r="AC689" s="374"/>
      <c r="AD689" s="374"/>
      <c r="AE689" s="374"/>
      <c r="AF689" s="374"/>
      <c r="AG689" s="374"/>
      <c r="AH689" s="374"/>
    </row>
    <row r="690" spans="1:34" ht="15.6">
      <c r="A690" s="374">
        <v>11</v>
      </c>
      <c r="B690" s="374">
        <v>73</v>
      </c>
      <c r="C690" s="374">
        <v>2020</v>
      </c>
      <c r="D690" s="374">
        <v>99</v>
      </c>
      <c r="E690" s="374">
        <v>99</v>
      </c>
      <c r="F690" s="374">
        <v>99</v>
      </c>
      <c r="G690" s="374">
        <v>99</v>
      </c>
      <c r="H690" s="374">
        <v>99</v>
      </c>
      <c r="I690" s="374">
        <v>99</v>
      </c>
      <c r="J690" s="374">
        <v>999</v>
      </c>
      <c r="K690" s="374">
        <v>99</v>
      </c>
      <c r="L690" s="374">
        <v>11</v>
      </c>
      <c r="M690" s="374">
        <v>99</v>
      </c>
      <c r="N690" s="374">
        <v>99</v>
      </c>
      <c r="O690" s="374">
        <v>99</v>
      </c>
      <c r="P690" s="374">
        <v>9999</v>
      </c>
      <c r="Q690" s="374">
        <v>23</v>
      </c>
      <c r="R690" s="374">
        <v>149</v>
      </c>
      <c r="S690" s="374">
        <v>11</v>
      </c>
      <c r="T690" s="374">
        <v>4.2550335570469802</v>
      </c>
      <c r="U690" s="374">
        <v>14.051140939597316</v>
      </c>
      <c r="V690" s="374">
        <v>0.67114093959731558</v>
      </c>
      <c r="W690" s="374">
        <v>0</v>
      </c>
      <c r="X690" s="374">
        <v>39.597315436241608</v>
      </c>
      <c r="Y690" s="374">
        <v>0.67114093959731558</v>
      </c>
      <c r="Z690" s="374">
        <v>4.6619310067481408</v>
      </c>
      <c r="AA690" s="374">
        <v>0</v>
      </c>
      <c r="AB690" s="374">
        <v>1.8028849454112987</v>
      </c>
      <c r="AC690" s="374"/>
      <c r="AD690" s="374">
        <v>29.04390404068236</v>
      </c>
      <c r="AE690" s="374"/>
      <c r="AF690" s="374">
        <v>0.83230923919115218</v>
      </c>
      <c r="AG690" s="374">
        <v>1.4933263869878139</v>
      </c>
      <c r="AH690" s="374">
        <v>0</v>
      </c>
    </row>
    <row r="691" spans="1:34" ht="15.6">
      <c r="A691" s="374">
        <v>11</v>
      </c>
      <c r="B691" s="374">
        <v>74</v>
      </c>
      <c r="C691" s="374">
        <v>2020</v>
      </c>
      <c r="D691" s="374">
        <v>99</v>
      </c>
      <c r="E691" s="374">
        <v>99</v>
      </c>
      <c r="F691" s="374">
        <v>99</v>
      </c>
      <c r="G691" s="374">
        <v>99</v>
      </c>
      <c r="H691" s="374">
        <v>99</v>
      </c>
      <c r="I691" s="374">
        <v>99</v>
      </c>
      <c r="J691" s="374">
        <v>999</v>
      </c>
      <c r="K691" s="374">
        <v>99</v>
      </c>
      <c r="L691" s="374">
        <v>12</v>
      </c>
      <c r="M691" s="374">
        <v>99</v>
      </c>
      <c r="N691" s="374">
        <v>99</v>
      </c>
      <c r="O691" s="374">
        <v>99</v>
      </c>
      <c r="P691" s="374">
        <v>9999</v>
      </c>
      <c r="Q691" s="374"/>
      <c r="R691" s="374"/>
      <c r="S691" s="374"/>
      <c r="T691" s="374"/>
      <c r="U691" s="374"/>
      <c r="V691" s="374"/>
      <c r="W691" s="374"/>
      <c r="X691" s="374"/>
      <c r="Y691" s="374"/>
      <c r="Z691" s="374"/>
      <c r="AA691" s="374"/>
      <c r="AB691" s="374"/>
      <c r="AC691" s="374"/>
      <c r="AD691" s="374"/>
      <c r="AE691" s="374"/>
      <c r="AF691" s="374"/>
      <c r="AG691" s="374"/>
      <c r="AH691" s="374"/>
    </row>
    <row r="692" spans="1:34" ht="15.6">
      <c r="A692" s="374">
        <v>11</v>
      </c>
      <c r="B692" s="374">
        <v>75</v>
      </c>
      <c r="C692" s="374">
        <v>2020</v>
      </c>
      <c r="D692" s="374">
        <v>99</v>
      </c>
      <c r="E692" s="374">
        <v>99</v>
      </c>
      <c r="F692" s="374">
        <v>99</v>
      </c>
      <c r="G692" s="374">
        <v>99</v>
      </c>
      <c r="H692" s="374">
        <v>99</v>
      </c>
      <c r="I692" s="374">
        <v>99</v>
      </c>
      <c r="J692" s="374">
        <v>999</v>
      </c>
      <c r="K692" s="374">
        <v>99</v>
      </c>
      <c r="L692" s="374">
        <v>13</v>
      </c>
      <c r="M692" s="374">
        <v>99</v>
      </c>
      <c r="N692" s="374">
        <v>99</v>
      </c>
      <c r="O692" s="374">
        <v>99</v>
      </c>
      <c r="P692" s="374">
        <v>9999</v>
      </c>
      <c r="Q692" s="374"/>
      <c r="R692" s="374"/>
      <c r="S692" s="374"/>
      <c r="T692" s="374"/>
      <c r="U692" s="374"/>
      <c r="V692" s="374"/>
      <c r="W692" s="374"/>
      <c r="X692" s="374"/>
      <c r="Y692" s="374"/>
      <c r="Z692" s="374"/>
      <c r="AA692" s="374"/>
      <c r="AB692" s="374"/>
      <c r="AC692" s="374"/>
      <c r="AD692" s="374"/>
      <c r="AE692" s="374"/>
      <c r="AF692" s="374"/>
      <c r="AG692" s="374"/>
      <c r="AH692" s="374"/>
    </row>
    <row r="693" spans="1:34" ht="15.6">
      <c r="A693" s="374">
        <v>11</v>
      </c>
      <c r="B693" s="374">
        <v>76</v>
      </c>
      <c r="C693" s="374">
        <v>2020</v>
      </c>
      <c r="D693" s="374">
        <v>99</v>
      </c>
      <c r="E693" s="374">
        <v>99</v>
      </c>
      <c r="F693" s="374">
        <v>99</v>
      </c>
      <c r="G693" s="374">
        <v>99</v>
      </c>
      <c r="H693" s="374">
        <v>99</v>
      </c>
      <c r="I693" s="374">
        <v>99</v>
      </c>
      <c r="J693" s="374">
        <v>999</v>
      </c>
      <c r="K693" s="374">
        <v>99</v>
      </c>
      <c r="L693" s="374">
        <v>14</v>
      </c>
      <c r="M693" s="374">
        <v>99</v>
      </c>
      <c r="N693" s="374">
        <v>99</v>
      </c>
      <c r="O693" s="374">
        <v>99</v>
      </c>
      <c r="P693" s="374">
        <v>9999</v>
      </c>
      <c r="Q693" s="374"/>
      <c r="R693" s="374"/>
      <c r="S693" s="374"/>
      <c r="T693" s="374"/>
      <c r="U693" s="374"/>
      <c r="V693" s="374"/>
      <c r="W693" s="374"/>
      <c r="X693" s="374"/>
      <c r="Y693" s="374"/>
      <c r="Z693" s="374"/>
      <c r="AA693" s="374"/>
      <c r="AB693" s="374"/>
      <c r="AC693" s="374"/>
      <c r="AD693" s="374"/>
      <c r="AE693" s="374"/>
      <c r="AF693" s="374"/>
      <c r="AG693" s="374"/>
      <c r="AH693" s="374"/>
    </row>
    <row r="694" spans="1:34" ht="15.6">
      <c r="A694" s="374">
        <v>11</v>
      </c>
      <c r="B694" s="374">
        <v>77</v>
      </c>
      <c r="C694" s="374">
        <v>2020</v>
      </c>
      <c r="D694" s="374">
        <v>99</v>
      </c>
      <c r="E694" s="374">
        <v>99</v>
      </c>
      <c r="F694" s="374">
        <v>99</v>
      </c>
      <c r="G694" s="374">
        <v>99</v>
      </c>
      <c r="H694" s="374">
        <v>99</v>
      </c>
      <c r="I694" s="374">
        <v>99</v>
      </c>
      <c r="J694" s="374">
        <v>999</v>
      </c>
      <c r="K694" s="374">
        <v>99</v>
      </c>
      <c r="L694" s="374">
        <v>15</v>
      </c>
      <c r="M694" s="374">
        <v>99</v>
      </c>
      <c r="N694" s="374">
        <v>99</v>
      </c>
      <c r="O694" s="374">
        <v>99</v>
      </c>
      <c r="P694" s="374">
        <v>9999</v>
      </c>
      <c r="Q694" s="374"/>
      <c r="R694" s="374"/>
      <c r="S694" s="374"/>
      <c r="T694" s="374"/>
      <c r="U694" s="374"/>
      <c r="V694" s="374"/>
      <c r="W694" s="374"/>
      <c r="X694" s="374"/>
      <c r="Y694" s="374"/>
      <c r="Z694" s="374"/>
      <c r="AA694" s="374"/>
      <c r="AB694" s="374"/>
      <c r="AC694" s="374"/>
      <c r="AD694" s="374"/>
      <c r="AE694" s="374"/>
      <c r="AF694" s="374"/>
      <c r="AG694" s="374"/>
      <c r="AH694" s="374"/>
    </row>
    <row r="695" spans="1:34" ht="15.6">
      <c r="A695" s="374">
        <v>11</v>
      </c>
      <c r="B695" s="374">
        <v>78</v>
      </c>
      <c r="C695" s="374">
        <v>2019</v>
      </c>
      <c r="D695" s="374">
        <v>99</v>
      </c>
      <c r="E695" s="374">
        <v>99</v>
      </c>
      <c r="F695" s="374">
        <v>99</v>
      </c>
      <c r="G695" s="374">
        <v>99</v>
      </c>
      <c r="H695" s="374">
        <v>99</v>
      </c>
      <c r="I695" s="374">
        <v>99</v>
      </c>
      <c r="J695" s="374">
        <v>999</v>
      </c>
      <c r="K695" s="374">
        <v>99</v>
      </c>
      <c r="L695" s="374">
        <v>1</v>
      </c>
      <c r="M695" s="374">
        <v>99</v>
      </c>
      <c r="N695" s="374">
        <v>99</v>
      </c>
      <c r="O695" s="374">
        <v>99</v>
      </c>
      <c r="P695" s="374">
        <v>9999</v>
      </c>
      <c r="Q695" s="374">
        <v>48</v>
      </c>
      <c r="R695" s="374">
        <v>144</v>
      </c>
      <c r="S695" s="374">
        <v>1</v>
      </c>
      <c r="T695" s="374">
        <v>2.0625</v>
      </c>
      <c r="U695" s="374">
        <v>4.7059722222222202</v>
      </c>
      <c r="V695" s="374">
        <v>0</v>
      </c>
      <c r="W695" s="374">
        <v>0</v>
      </c>
      <c r="X695" s="374">
        <v>0</v>
      </c>
      <c r="Y695" s="374">
        <v>0</v>
      </c>
      <c r="Z695" s="374">
        <v>1.7076272196971563</v>
      </c>
      <c r="AA695" s="374">
        <v>0</v>
      </c>
      <c r="AB695" s="374">
        <v>0.4284784125250653</v>
      </c>
      <c r="AC695" s="374"/>
      <c r="AD695" s="374">
        <v>26.71382235075674</v>
      </c>
      <c r="AE695" s="374"/>
      <c r="AF695" s="374">
        <v>0.78658436663571296</v>
      </c>
      <c r="AG695" s="374">
        <v>0.4644159427771789</v>
      </c>
      <c r="AH695" s="374">
        <v>0</v>
      </c>
    </row>
    <row r="696" spans="1:34" ht="15.6">
      <c r="A696" s="374">
        <v>11</v>
      </c>
      <c r="B696" s="374">
        <v>79</v>
      </c>
      <c r="C696" s="374">
        <v>2019</v>
      </c>
      <c r="D696" s="374">
        <v>99</v>
      </c>
      <c r="E696" s="374">
        <v>99</v>
      </c>
      <c r="F696" s="374">
        <v>99</v>
      </c>
      <c r="G696" s="374">
        <v>99</v>
      </c>
      <c r="H696" s="374">
        <v>99</v>
      </c>
      <c r="I696" s="374">
        <v>99</v>
      </c>
      <c r="J696" s="374">
        <v>999</v>
      </c>
      <c r="K696" s="374">
        <v>99</v>
      </c>
      <c r="L696" s="374">
        <v>2</v>
      </c>
      <c r="M696" s="374">
        <v>99</v>
      </c>
      <c r="N696" s="374">
        <v>99</v>
      </c>
      <c r="O696" s="374">
        <v>99</v>
      </c>
      <c r="P696" s="374">
        <v>9999</v>
      </c>
      <c r="Q696" s="374">
        <v>139</v>
      </c>
      <c r="R696" s="374">
        <v>667</v>
      </c>
      <c r="S696" s="374">
        <v>2</v>
      </c>
      <c r="T696" s="374">
        <v>2.3508245877061462</v>
      </c>
      <c r="U696" s="374">
        <v>5.2785457271364304</v>
      </c>
      <c r="V696" s="374">
        <v>0</v>
      </c>
      <c r="W696" s="374">
        <v>0</v>
      </c>
      <c r="X696" s="374">
        <v>0</v>
      </c>
      <c r="Y696" s="374">
        <v>0</v>
      </c>
      <c r="Z696" s="374">
        <v>2.1074094634668494</v>
      </c>
      <c r="AA696" s="374">
        <v>0</v>
      </c>
      <c r="AB696" s="374">
        <v>0.96405179932369445</v>
      </c>
      <c r="AC696" s="374"/>
      <c r="AD696" s="374">
        <v>16.763952509931052</v>
      </c>
      <c r="AE696" s="374"/>
      <c r="AF696" s="374">
        <v>3.6434150871251441</v>
      </c>
      <c r="AG696" s="374">
        <v>2.4128781500611876</v>
      </c>
      <c r="AH696" s="374">
        <v>0.59970014992503762</v>
      </c>
    </row>
    <row r="697" spans="1:34" ht="15.6">
      <c r="A697" s="374">
        <v>11</v>
      </c>
      <c r="B697" s="374">
        <v>80</v>
      </c>
      <c r="C697" s="374">
        <v>2019</v>
      </c>
      <c r="D697" s="374">
        <v>99</v>
      </c>
      <c r="E697" s="374">
        <v>99</v>
      </c>
      <c r="F697" s="374">
        <v>99</v>
      </c>
      <c r="G697" s="374">
        <v>99</v>
      </c>
      <c r="H697" s="374">
        <v>99</v>
      </c>
      <c r="I697" s="374">
        <v>99</v>
      </c>
      <c r="J697" s="374">
        <v>999</v>
      </c>
      <c r="K697" s="374">
        <v>99</v>
      </c>
      <c r="L697" s="374">
        <v>3</v>
      </c>
      <c r="M697" s="374">
        <v>99</v>
      </c>
      <c r="N697" s="374">
        <v>99</v>
      </c>
      <c r="O697" s="374">
        <v>99</v>
      </c>
      <c r="P697" s="374">
        <v>9999</v>
      </c>
      <c r="Q697" s="374">
        <v>210</v>
      </c>
      <c r="R697" s="374">
        <v>1332</v>
      </c>
      <c r="S697" s="374">
        <v>3</v>
      </c>
      <c r="T697" s="374">
        <v>3.0225225225225225</v>
      </c>
      <c r="U697" s="374">
        <v>6.0933708708708734</v>
      </c>
      <c r="V697" s="374">
        <v>0</v>
      </c>
      <c r="W697" s="374">
        <v>0</v>
      </c>
      <c r="X697" s="374">
        <v>0.15015015015015012</v>
      </c>
      <c r="Y697" s="374">
        <v>0</v>
      </c>
      <c r="Z697" s="374">
        <v>2.3452402703172619</v>
      </c>
      <c r="AA697" s="374">
        <v>0</v>
      </c>
      <c r="AB697" s="374">
        <v>1.4455389396586011</v>
      </c>
      <c r="AC697" s="374"/>
      <c r="AD697" s="374">
        <v>8.9561383000794521</v>
      </c>
      <c r="AE697" s="374"/>
      <c r="AF697" s="374">
        <v>7.2759053913803484</v>
      </c>
      <c r="AG697" s="374">
        <v>5.562334541626206</v>
      </c>
      <c r="AH697" s="374">
        <v>0.52552552552552556</v>
      </c>
    </row>
    <row r="698" spans="1:34" ht="15.6">
      <c r="A698" s="374">
        <v>11</v>
      </c>
      <c r="B698" s="374">
        <v>81</v>
      </c>
      <c r="C698" s="374">
        <v>2019</v>
      </c>
      <c r="D698" s="374">
        <v>99</v>
      </c>
      <c r="E698" s="374">
        <v>99</v>
      </c>
      <c r="F698" s="374">
        <v>99</v>
      </c>
      <c r="G698" s="374">
        <v>99</v>
      </c>
      <c r="H698" s="374">
        <v>99</v>
      </c>
      <c r="I698" s="374">
        <v>99</v>
      </c>
      <c r="J698" s="374">
        <v>999</v>
      </c>
      <c r="K698" s="374">
        <v>99</v>
      </c>
      <c r="L698" s="374">
        <v>4</v>
      </c>
      <c r="M698" s="374">
        <v>99</v>
      </c>
      <c r="N698" s="374">
        <v>99</v>
      </c>
      <c r="O698" s="374">
        <v>99</v>
      </c>
      <c r="P698" s="374">
        <v>9999</v>
      </c>
      <c r="Q698" s="374">
        <v>307</v>
      </c>
      <c r="R698" s="374">
        <v>2942</v>
      </c>
      <c r="S698" s="374">
        <v>4</v>
      </c>
      <c r="T698" s="374">
        <v>3.721278042148199</v>
      </c>
      <c r="U698" s="374">
        <v>7.0495241332426941</v>
      </c>
      <c r="V698" s="374">
        <v>0</v>
      </c>
      <c r="W698" s="374">
        <v>0</v>
      </c>
      <c r="X698" s="374">
        <v>0.78178110129163825</v>
      </c>
      <c r="Y698" s="374">
        <v>6.7980965329707668E-2</v>
      </c>
      <c r="Z698" s="374">
        <v>2.7403134719350297</v>
      </c>
      <c r="AA698" s="374">
        <v>0</v>
      </c>
      <c r="AB698" s="374">
        <v>1.5852661161225956</v>
      </c>
      <c r="AC698" s="374"/>
      <c r="AD698" s="374">
        <v>11.467306296130602</v>
      </c>
      <c r="AE698" s="374"/>
      <c r="AF698" s="374">
        <v>16.070355601682419</v>
      </c>
      <c r="AG698" s="374">
        <v>14.213392155971816</v>
      </c>
      <c r="AH698" s="374">
        <v>0.64581917063222283</v>
      </c>
    </row>
    <row r="699" spans="1:34" ht="15.6">
      <c r="A699" s="374">
        <v>11</v>
      </c>
      <c r="B699" s="374">
        <v>82</v>
      </c>
      <c r="C699" s="374">
        <v>2019</v>
      </c>
      <c r="D699" s="374">
        <v>99</v>
      </c>
      <c r="E699" s="374">
        <v>99</v>
      </c>
      <c r="F699" s="374">
        <v>99</v>
      </c>
      <c r="G699" s="374">
        <v>99</v>
      </c>
      <c r="H699" s="374">
        <v>99</v>
      </c>
      <c r="I699" s="374">
        <v>99</v>
      </c>
      <c r="J699" s="374">
        <v>999</v>
      </c>
      <c r="K699" s="374">
        <v>99</v>
      </c>
      <c r="L699" s="374">
        <v>5</v>
      </c>
      <c r="M699" s="374">
        <v>99</v>
      </c>
      <c r="N699" s="374">
        <v>99</v>
      </c>
      <c r="O699" s="374">
        <v>99</v>
      </c>
      <c r="P699" s="374">
        <v>9999</v>
      </c>
      <c r="Q699" s="374">
        <v>419</v>
      </c>
      <c r="R699" s="374">
        <v>7117</v>
      </c>
      <c r="S699" s="374">
        <v>5</v>
      </c>
      <c r="T699" s="374">
        <v>4.6280736265280318</v>
      </c>
      <c r="U699" s="374">
        <v>7.7066938316706564</v>
      </c>
      <c r="V699" s="374">
        <v>0</v>
      </c>
      <c r="W699" s="374">
        <v>0</v>
      </c>
      <c r="X699" s="374">
        <v>1.6720528312491216</v>
      </c>
      <c r="Y699" s="374">
        <v>0.14050864128143881</v>
      </c>
      <c r="Z699" s="374">
        <v>3.0091752741451838</v>
      </c>
      <c r="AA699" s="374">
        <v>0</v>
      </c>
      <c r="AB699" s="374">
        <v>1.5649720131407088</v>
      </c>
      <c r="AC699" s="374"/>
      <c r="AD699" s="374">
        <v>1.6643694270948421</v>
      </c>
      <c r="AE699" s="374"/>
      <c r="AF699" s="374">
        <v>38.875839842683121</v>
      </c>
      <c r="AG699" s="374">
        <v>37.588962627352736</v>
      </c>
      <c r="AH699" s="374">
        <v>0.56203456512575523</v>
      </c>
    </row>
    <row r="700" spans="1:34" ht="15.6">
      <c r="A700" s="374">
        <v>11</v>
      </c>
      <c r="B700" s="374">
        <v>83</v>
      </c>
      <c r="C700" s="374">
        <v>2019</v>
      </c>
      <c r="D700" s="374">
        <v>99</v>
      </c>
      <c r="E700" s="374">
        <v>99</v>
      </c>
      <c r="F700" s="374">
        <v>99</v>
      </c>
      <c r="G700" s="374">
        <v>99</v>
      </c>
      <c r="H700" s="374">
        <v>99</v>
      </c>
      <c r="I700" s="374">
        <v>99</v>
      </c>
      <c r="J700" s="374">
        <v>999</v>
      </c>
      <c r="K700" s="374">
        <v>99</v>
      </c>
      <c r="L700" s="374">
        <v>6</v>
      </c>
      <c r="M700" s="374">
        <v>99</v>
      </c>
      <c r="N700" s="374">
        <v>99</v>
      </c>
      <c r="O700" s="374">
        <v>99</v>
      </c>
      <c r="P700" s="374">
        <v>9999</v>
      </c>
      <c r="Q700" s="374">
        <v>421</v>
      </c>
      <c r="R700" s="374">
        <v>4438</v>
      </c>
      <c r="S700" s="374">
        <v>6</v>
      </c>
      <c r="T700" s="374">
        <v>4.8316809373591711</v>
      </c>
      <c r="U700" s="374">
        <v>9.0682131590806705</v>
      </c>
      <c r="V700" s="374">
        <v>6.7598017124831003E-2</v>
      </c>
      <c r="W700" s="374">
        <v>2.253267237494366E-2</v>
      </c>
      <c r="X700" s="374">
        <v>3.6277602523659302</v>
      </c>
      <c r="Y700" s="374">
        <v>0.18026137899954928</v>
      </c>
      <c r="Z700" s="374">
        <v>3.4935268773677857</v>
      </c>
      <c r="AA700" s="374">
        <v>0</v>
      </c>
      <c r="AB700" s="374">
        <v>1.5300258799696933</v>
      </c>
      <c r="AC700" s="374"/>
      <c r="AD700" s="374">
        <v>7.1080416832791444</v>
      </c>
      <c r="AE700" s="374"/>
      <c r="AF700" s="374">
        <v>24.242093188397888</v>
      </c>
      <c r="AG700" s="374">
        <v>27.580636638967963</v>
      </c>
      <c r="AH700" s="374">
        <v>1.0590356016223523</v>
      </c>
    </row>
    <row r="701" spans="1:34" ht="15.6">
      <c r="A701" s="374">
        <v>11</v>
      </c>
      <c r="B701" s="374">
        <v>84</v>
      </c>
      <c r="C701" s="374">
        <v>2019</v>
      </c>
      <c r="D701" s="374">
        <v>99</v>
      </c>
      <c r="E701" s="374">
        <v>99</v>
      </c>
      <c r="F701" s="374">
        <v>99</v>
      </c>
      <c r="G701" s="374">
        <v>99</v>
      </c>
      <c r="H701" s="374">
        <v>99</v>
      </c>
      <c r="I701" s="374">
        <v>99</v>
      </c>
      <c r="J701" s="374">
        <v>999</v>
      </c>
      <c r="K701" s="374">
        <v>99</v>
      </c>
      <c r="L701" s="374">
        <v>7</v>
      </c>
      <c r="M701" s="374">
        <v>99</v>
      </c>
      <c r="N701" s="374">
        <v>99</v>
      </c>
      <c r="O701" s="374">
        <v>99</v>
      </c>
      <c r="P701" s="374">
        <v>9999</v>
      </c>
      <c r="Q701" s="374"/>
      <c r="R701" s="374"/>
      <c r="S701" s="374"/>
      <c r="T701" s="374"/>
      <c r="U701" s="374"/>
      <c r="V701" s="374"/>
      <c r="W701" s="374"/>
      <c r="X701" s="374"/>
      <c r="Y701" s="374"/>
      <c r="Z701" s="374"/>
      <c r="AA701" s="374"/>
      <c r="AB701" s="374"/>
      <c r="AC701" s="374"/>
      <c r="AD701" s="374"/>
      <c r="AE701" s="374"/>
      <c r="AF701" s="374"/>
      <c r="AG701" s="374"/>
      <c r="AH701" s="374"/>
    </row>
    <row r="702" spans="1:34" ht="15.6">
      <c r="A702" s="374">
        <v>11</v>
      </c>
      <c r="B702" s="374">
        <v>85</v>
      </c>
      <c r="C702" s="374">
        <v>2019</v>
      </c>
      <c r="D702" s="374">
        <v>99</v>
      </c>
      <c r="E702" s="374">
        <v>99</v>
      </c>
      <c r="F702" s="374">
        <v>99</v>
      </c>
      <c r="G702" s="374">
        <v>99</v>
      </c>
      <c r="H702" s="374">
        <v>99</v>
      </c>
      <c r="I702" s="374">
        <v>99</v>
      </c>
      <c r="J702" s="374">
        <v>999</v>
      </c>
      <c r="K702" s="374">
        <v>99</v>
      </c>
      <c r="L702" s="374">
        <v>8</v>
      </c>
      <c r="M702" s="374">
        <v>99</v>
      </c>
      <c r="N702" s="374">
        <v>99</v>
      </c>
      <c r="O702" s="374">
        <v>99</v>
      </c>
      <c r="P702" s="374">
        <v>9999</v>
      </c>
      <c r="Q702" s="374">
        <v>255</v>
      </c>
      <c r="R702" s="374">
        <v>1601</v>
      </c>
      <c r="S702" s="374">
        <v>8</v>
      </c>
      <c r="T702" s="374">
        <v>5.0149906308557135</v>
      </c>
      <c r="U702" s="374">
        <v>10.524584634603368</v>
      </c>
      <c r="V702" s="374">
        <v>0</v>
      </c>
      <c r="W702" s="374">
        <v>0.12492192379762648</v>
      </c>
      <c r="X702" s="374">
        <v>10.430980637101811</v>
      </c>
      <c r="Y702" s="374">
        <v>0.31230480949406614</v>
      </c>
      <c r="Z702" s="374">
        <v>4.1638356881864311</v>
      </c>
      <c r="AA702" s="374">
        <v>0</v>
      </c>
      <c r="AB702" s="374">
        <v>1.6253842528172675</v>
      </c>
      <c r="AC702" s="374"/>
      <c r="AD702" s="374">
        <v>30.273917630870823</v>
      </c>
      <c r="AE702" s="374"/>
      <c r="AF702" s="374">
        <v>8.745288687387335</v>
      </c>
      <c r="AG702" s="374">
        <v>11.547595575308378</v>
      </c>
      <c r="AH702" s="374">
        <v>1.4366021236727049</v>
      </c>
    </row>
    <row r="703" spans="1:34" ht="15.6">
      <c r="A703" s="374">
        <v>11</v>
      </c>
      <c r="B703" s="374">
        <v>86</v>
      </c>
      <c r="C703" s="374">
        <v>2019</v>
      </c>
      <c r="D703" s="374">
        <v>99</v>
      </c>
      <c r="E703" s="374">
        <v>99</v>
      </c>
      <c r="F703" s="374">
        <v>99</v>
      </c>
      <c r="G703" s="374">
        <v>99</v>
      </c>
      <c r="H703" s="374">
        <v>99</v>
      </c>
      <c r="I703" s="374">
        <v>99</v>
      </c>
      <c r="J703" s="374">
        <v>999</v>
      </c>
      <c r="K703" s="374">
        <v>99</v>
      </c>
      <c r="L703" s="374">
        <v>9</v>
      </c>
      <c r="M703" s="374">
        <v>99</v>
      </c>
      <c r="N703" s="374">
        <v>99</v>
      </c>
      <c r="O703" s="374">
        <v>99</v>
      </c>
      <c r="P703" s="374">
        <v>9999</v>
      </c>
      <c r="Q703" s="374"/>
      <c r="R703" s="374"/>
      <c r="S703" s="374"/>
      <c r="T703" s="374"/>
      <c r="U703" s="374"/>
      <c r="V703" s="374"/>
      <c r="W703" s="374"/>
      <c r="X703" s="374"/>
      <c r="Y703" s="374"/>
      <c r="Z703" s="374"/>
      <c r="AA703" s="374"/>
      <c r="AB703" s="374"/>
      <c r="AC703" s="374"/>
      <c r="AD703" s="374"/>
      <c r="AE703" s="374"/>
      <c r="AF703" s="374"/>
      <c r="AG703" s="374"/>
      <c r="AH703" s="374"/>
    </row>
    <row r="704" spans="1:34" ht="15.6">
      <c r="A704" s="374">
        <v>11</v>
      </c>
      <c r="B704" s="374">
        <v>87</v>
      </c>
      <c r="C704" s="374">
        <v>2019</v>
      </c>
      <c r="D704" s="374">
        <v>99</v>
      </c>
      <c r="E704" s="374">
        <v>99</v>
      </c>
      <c r="F704" s="374">
        <v>99</v>
      </c>
      <c r="G704" s="374">
        <v>99</v>
      </c>
      <c r="H704" s="374">
        <v>99</v>
      </c>
      <c r="I704" s="374">
        <v>99</v>
      </c>
      <c r="J704" s="374">
        <v>999</v>
      </c>
      <c r="K704" s="374">
        <v>99</v>
      </c>
      <c r="L704" s="374">
        <v>10</v>
      </c>
      <c r="M704" s="374">
        <v>99</v>
      </c>
      <c r="N704" s="374">
        <v>99</v>
      </c>
      <c r="O704" s="374">
        <v>99</v>
      </c>
      <c r="P704" s="374">
        <v>9999</v>
      </c>
      <c r="Q704" s="374"/>
      <c r="R704" s="374"/>
      <c r="S704" s="374"/>
      <c r="T704" s="374"/>
      <c r="U704" s="374"/>
      <c r="V704" s="374"/>
      <c r="W704" s="374"/>
      <c r="X704" s="374"/>
      <c r="Y704" s="374"/>
      <c r="Z704" s="374"/>
      <c r="AA704" s="374"/>
      <c r="AB704" s="374"/>
      <c r="AC704" s="374"/>
      <c r="AD704" s="374"/>
      <c r="AE704" s="374"/>
      <c r="AF704" s="374"/>
      <c r="AG704" s="374"/>
      <c r="AH704" s="374"/>
    </row>
    <row r="705" spans="1:34" ht="15.6">
      <c r="A705" s="374">
        <v>11</v>
      </c>
      <c r="B705" s="374">
        <v>88</v>
      </c>
      <c r="C705" s="374">
        <v>2019</v>
      </c>
      <c r="D705" s="374">
        <v>99</v>
      </c>
      <c r="E705" s="374">
        <v>99</v>
      </c>
      <c r="F705" s="374">
        <v>99</v>
      </c>
      <c r="G705" s="374">
        <v>99</v>
      </c>
      <c r="H705" s="374">
        <v>99</v>
      </c>
      <c r="I705" s="374">
        <v>99</v>
      </c>
      <c r="J705" s="374">
        <v>999</v>
      </c>
      <c r="K705" s="374">
        <v>99</v>
      </c>
      <c r="L705" s="374">
        <v>11</v>
      </c>
      <c r="M705" s="374">
        <v>99</v>
      </c>
      <c r="N705" s="374">
        <v>99</v>
      </c>
      <c r="O705" s="374">
        <v>99</v>
      </c>
      <c r="P705" s="374">
        <v>9999</v>
      </c>
      <c r="Q705" s="374">
        <v>19</v>
      </c>
      <c r="R705" s="374">
        <v>66</v>
      </c>
      <c r="S705" s="374">
        <v>11</v>
      </c>
      <c r="T705" s="374">
        <v>5.1363636363636358</v>
      </c>
      <c r="U705" s="374">
        <v>13.923636363636357</v>
      </c>
      <c r="V705" s="374">
        <v>0</v>
      </c>
      <c r="W705" s="374">
        <v>0</v>
      </c>
      <c r="X705" s="374">
        <v>34.848484848484851</v>
      </c>
      <c r="Y705" s="374">
        <v>1.5151515151515151</v>
      </c>
      <c r="Z705" s="374">
        <v>4.8816706145520348</v>
      </c>
      <c r="AA705" s="374">
        <v>0</v>
      </c>
      <c r="AB705" s="374">
        <v>1.0993987838588914</v>
      </c>
      <c r="AC705" s="374"/>
      <c r="AD705" s="374">
        <v>22.383903211134875</v>
      </c>
      <c r="AE705" s="374"/>
      <c r="AF705" s="374">
        <v>0.36051783470803506</v>
      </c>
      <c r="AG705" s="374">
        <v>0.62978436793453429</v>
      </c>
      <c r="AH705" s="374">
        <v>0</v>
      </c>
    </row>
    <row r="706" spans="1:34" ht="15.6">
      <c r="A706" s="374">
        <v>11</v>
      </c>
      <c r="B706" s="374">
        <v>89</v>
      </c>
      <c r="C706" s="374">
        <v>2019</v>
      </c>
      <c r="D706" s="374">
        <v>99</v>
      </c>
      <c r="E706" s="374">
        <v>99</v>
      </c>
      <c r="F706" s="374">
        <v>99</v>
      </c>
      <c r="G706" s="374">
        <v>99</v>
      </c>
      <c r="H706" s="374">
        <v>99</v>
      </c>
      <c r="I706" s="374">
        <v>99</v>
      </c>
      <c r="J706" s="374">
        <v>999</v>
      </c>
      <c r="K706" s="374">
        <v>99</v>
      </c>
      <c r="L706" s="374">
        <v>12</v>
      </c>
      <c r="M706" s="374">
        <v>99</v>
      </c>
      <c r="N706" s="374">
        <v>99</v>
      </c>
      <c r="O706" s="374">
        <v>99</v>
      </c>
      <c r="P706" s="374">
        <v>9999</v>
      </c>
      <c r="Q706" s="374"/>
      <c r="R706" s="374"/>
      <c r="S706" s="374"/>
      <c r="T706" s="374"/>
      <c r="U706" s="374"/>
      <c r="V706" s="374"/>
      <c r="W706" s="374"/>
      <c r="X706" s="374"/>
      <c r="Y706" s="374"/>
      <c r="Z706" s="374"/>
      <c r="AA706" s="374"/>
      <c r="AB706" s="374"/>
      <c r="AC706" s="374"/>
      <c r="AD706" s="374"/>
      <c r="AE706" s="374"/>
      <c r="AF706" s="374"/>
      <c r="AG706" s="374"/>
      <c r="AH706" s="374"/>
    </row>
    <row r="707" spans="1:34" ht="15.6">
      <c r="A707" s="374">
        <v>11</v>
      </c>
      <c r="B707" s="374">
        <v>90</v>
      </c>
      <c r="C707" s="374">
        <v>2019</v>
      </c>
      <c r="D707" s="374">
        <v>99</v>
      </c>
      <c r="E707" s="374">
        <v>99</v>
      </c>
      <c r="F707" s="374">
        <v>99</v>
      </c>
      <c r="G707" s="374">
        <v>99</v>
      </c>
      <c r="H707" s="374">
        <v>99</v>
      </c>
      <c r="I707" s="374">
        <v>99</v>
      </c>
      <c r="J707" s="374">
        <v>999</v>
      </c>
      <c r="K707" s="374">
        <v>99</v>
      </c>
      <c r="L707" s="374">
        <v>13</v>
      </c>
      <c r="M707" s="374">
        <v>99</v>
      </c>
      <c r="N707" s="374">
        <v>99</v>
      </c>
      <c r="O707" s="374">
        <v>99</v>
      </c>
      <c r="P707" s="374">
        <v>9999</v>
      </c>
      <c r="Q707" s="374"/>
      <c r="R707" s="374"/>
      <c r="S707" s="374"/>
      <c r="T707" s="374"/>
      <c r="U707" s="374"/>
      <c r="V707" s="374"/>
      <c r="W707" s="374"/>
      <c r="X707" s="374"/>
      <c r="Y707" s="374"/>
      <c r="Z707" s="374"/>
      <c r="AA707" s="374"/>
      <c r="AB707" s="374"/>
      <c r="AC707" s="374"/>
      <c r="AD707" s="374"/>
      <c r="AE707" s="374"/>
      <c r="AF707" s="374"/>
      <c r="AG707" s="374"/>
      <c r="AH707" s="374"/>
    </row>
    <row r="708" spans="1:34" ht="15.6">
      <c r="A708" s="374">
        <v>11</v>
      </c>
      <c r="B708" s="374">
        <v>91</v>
      </c>
      <c r="C708" s="374">
        <v>2019</v>
      </c>
      <c r="D708" s="374">
        <v>99</v>
      </c>
      <c r="E708" s="374">
        <v>99</v>
      </c>
      <c r="F708" s="374">
        <v>99</v>
      </c>
      <c r="G708" s="374">
        <v>99</v>
      </c>
      <c r="H708" s="374">
        <v>99</v>
      </c>
      <c r="I708" s="374">
        <v>99</v>
      </c>
      <c r="J708" s="374">
        <v>999</v>
      </c>
      <c r="K708" s="374">
        <v>99</v>
      </c>
      <c r="L708" s="374">
        <v>14</v>
      </c>
      <c r="M708" s="374">
        <v>99</v>
      </c>
      <c r="N708" s="374">
        <v>99</v>
      </c>
      <c r="O708" s="374">
        <v>99</v>
      </c>
      <c r="P708" s="374">
        <v>9999</v>
      </c>
      <c r="Q708" s="374"/>
      <c r="R708" s="374"/>
      <c r="S708" s="374"/>
      <c r="T708" s="374"/>
      <c r="U708" s="374"/>
      <c r="V708" s="374"/>
      <c r="W708" s="374"/>
      <c r="X708" s="374"/>
      <c r="Y708" s="374"/>
      <c r="Z708" s="374"/>
      <c r="AA708" s="374"/>
      <c r="AB708" s="374"/>
      <c r="AC708" s="374"/>
      <c r="AD708" s="374"/>
      <c r="AE708" s="374"/>
      <c r="AF708" s="374"/>
      <c r="AG708" s="374"/>
      <c r="AH708" s="374"/>
    </row>
    <row r="709" spans="1:34" ht="15.6">
      <c r="A709" s="374">
        <v>11</v>
      </c>
      <c r="B709" s="374">
        <v>92</v>
      </c>
      <c r="C709" s="374">
        <v>2019</v>
      </c>
      <c r="D709" s="374">
        <v>99</v>
      </c>
      <c r="E709" s="374">
        <v>99</v>
      </c>
      <c r="F709" s="374">
        <v>99</v>
      </c>
      <c r="G709" s="374">
        <v>99</v>
      </c>
      <c r="H709" s="374">
        <v>99</v>
      </c>
      <c r="I709" s="374">
        <v>99</v>
      </c>
      <c r="J709" s="374">
        <v>999</v>
      </c>
      <c r="K709" s="374">
        <v>99</v>
      </c>
      <c r="L709" s="374">
        <v>15</v>
      </c>
      <c r="M709" s="374">
        <v>99</v>
      </c>
      <c r="N709" s="374">
        <v>99</v>
      </c>
      <c r="O709" s="374">
        <v>99</v>
      </c>
      <c r="P709" s="374">
        <v>9999</v>
      </c>
      <c r="Q709" s="374"/>
      <c r="R709" s="374"/>
      <c r="S709" s="374"/>
      <c r="T709" s="374"/>
      <c r="U709" s="374"/>
      <c r="V709" s="374"/>
      <c r="W709" s="374"/>
      <c r="X709" s="374"/>
      <c r="Y709" s="374"/>
      <c r="Z709" s="374"/>
      <c r="AA709" s="374"/>
      <c r="AB709" s="374"/>
      <c r="AC709" s="374"/>
      <c r="AD709" s="374"/>
      <c r="AE709" s="374"/>
      <c r="AF709" s="374"/>
      <c r="AG709" s="374"/>
      <c r="AH709" s="374"/>
    </row>
    <row r="710" spans="1:34" ht="15.6">
      <c r="A710" s="374">
        <v>11</v>
      </c>
      <c r="B710" s="374">
        <v>93</v>
      </c>
      <c r="C710" s="374">
        <v>2018</v>
      </c>
      <c r="D710" s="374">
        <v>99</v>
      </c>
      <c r="E710" s="374">
        <v>99</v>
      </c>
      <c r="F710" s="374">
        <v>99</v>
      </c>
      <c r="G710" s="374">
        <v>99</v>
      </c>
      <c r="H710" s="374">
        <v>99</v>
      </c>
      <c r="I710" s="374">
        <v>99</v>
      </c>
      <c r="J710" s="374">
        <v>999</v>
      </c>
      <c r="K710" s="374">
        <v>99</v>
      </c>
      <c r="L710" s="374">
        <v>1</v>
      </c>
      <c r="M710" s="374">
        <v>99</v>
      </c>
      <c r="N710" s="374">
        <v>99</v>
      </c>
      <c r="O710" s="374">
        <v>99</v>
      </c>
      <c r="P710" s="374">
        <v>9999</v>
      </c>
      <c r="Q710" s="374">
        <v>45</v>
      </c>
      <c r="R710" s="374">
        <v>179</v>
      </c>
      <c r="S710" s="374">
        <v>1</v>
      </c>
      <c r="T710" s="374">
        <v>2.061452513966481</v>
      </c>
      <c r="U710" s="374">
        <v>4.6653631284916193</v>
      </c>
      <c r="V710" s="374">
        <v>0</v>
      </c>
      <c r="W710" s="374">
        <v>0</v>
      </c>
      <c r="X710" s="374">
        <v>0</v>
      </c>
      <c r="Y710" s="374">
        <v>0</v>
      </c>
      <c r="Z710" s="374">
        <v>1.8366316804384619</v>
      </c>
      <c r="AA710" s="374">
        <v>0</v>
      </c>
      <c r="AB710" s="374">
        <v>0.54065975807531652</v>
      </c>
      <c r="AC710" s="374"/>
      <c r="AD710" s="374">
        <v>28.513207549089046</v>
      </c>
      <c r="AE710" s="374"/>
      <c r="AF710" s="374">
        <v>0.94859565447800764</v>
      </c>
      <c r="AG710" s="374">
        <v>0.56651577669441844</v>
      </c>
      <c r="AH710" s="374">
        <v>0</v>
      </c>
    </row>
    <row r="711" spans="1:34" ht="15.6">
      <c r="A711" s="374">
        <v>11</v>
      </c>
      <c r="B711" s="374">
        <v>94</v>
      </c>
      <c r="C711" s="374">
        <v>2018</v>
      </c>
      <c r="D711" s="374">
        <v>99</v>
      </c>
      <c r="E711" s="374">
        <v>99</v>
      </c>
      <c r="F711" s="374">
        <v>99</v>
      </c>
      <c r="G711" s="374">
        <v>99</v>
      </c>
      <c r="H711" s="374">
        <v>99</v>
      </c>
      <c r="I711" s="374">
        <v>99</v>
      </c>
      <c r="J711" s="374">
        <v>999</v>
      </c>
      <c r="K711" s="374">
        <v>99</v>
      </c>
      <c r="L711" s="374">
        <v>2</v>
      </c>
      <c r="M711" s="374">
        <v>99</v>
      </c>
      <c r="N711" s="374">
        <v>99</v>
      </c>
      <c r="O711" s="374">
        <v>99</v>
      </c>
      <c r="P711" s="374">
        <v>9999</v>
      </c>
      <c r="Q711" s="374">
        <v>143</v>
      </c>
      <c r="R711" s="374">
        <v>618</v>
      </c>
      <c r="S711" s="374">
        <v>2</v>
      </c>
      <c r="T711" s="374">
        <v>2.349514563106796</v>
      </c>
      <c r="U711" s="374">
        <v>6.0724110032362448</v>
      </c>
      <c r="V711" s="374">
        <v>0</v>
      </c>
      <c r="W711" s="374">
        <v>0</v>
      </c>
      <c r="X711" s="374">
        <v>0</v>
      </c>
      <c r="Y711" s="374">
        <v>0</v>
      </c>
      <c r="Z711" s="374">
        <v>2.4104922041001955</v>
      </c>
      <c r="AA711" s="374">
        <v>0</v>
      </c>
      <c r="AB711" s="374">
        <v>1.040059164337249</v>
      </c>
      <c r="AC711" s="374"/>
      <c r="AD711" s="374">
        <v>37.303101963596475</v>
      </c>
      <c r="AE711" s="374"/>
      <c r="AF711" s="374">
        <v>3.2750397456279798</v>
      </c>
      <c r="AG711" s="374">
        <v>2.5457934151478607</v>
      </c>
      <c r="AH711" s="374">
        <v>0.48543689320388361</v>
      </c>
    </row>
    <row r="712" spans="1:34" ht="15.6">
      <c r="A712" s="374">
        <v>11</v>
      </c>
      <c r="B712" s="374">
        <v>95</v>
      </c>
      <c r="C712" s="374">
        <v>2018</v>
      </c>
      <c r="D712" s="374">
        <v>99</v>
      </c>
      <c r="E712" s="374">
        <v>99</v>
      </c>
      <c r="F712" s="374">
        <v>99</v>
      </c>
      <c r="G712" s="374">
        <v>99</v>
      </c>
      <c r="H712" s="374">
        <v>99</v>
      </c>
      <c r="I712" s="374">
        <v>99</v>
      </c>
      <c r="J712" s="374">
        <v>999</v>
      </c>
      <c r="K712" s="374">
        <v>99</v>
      </c>
      <c r="L712" s="374">
        <v>3</v>
      </c>
      <c r="M712" s="374">
        <v>99</v>
      </c>
      <c r="N712" s="374">
        <v>99</v>
      </c>
      <c r="O712" s="374">
        <v>99</v>
      </c>
      <c r="P712" s="374">
        <v>9999</v>
      </c>
      <c r="Q712" s="374">
        <v>207</v>
      </c>
      <c r="R712" s="374">
        <v>1215</v>
      </c>
      <c r="S712" s="374">
        <v>3</v>
      </c>
      <c r="T712" s="374">
        <v>2.865843621399176</v>
      </c>
      <c r="U712" s="374">
        <v>6.4780164609053479</v>
      </c>
      <c r="V712" s="374">
        <v>0</v>
      </c>
      <c r="W712" s="374">
        <v>0</v>
      </c>
      <c r="X712" s="374">
        <v>0.65843621399176944</v>
      </c>
      <c r="Y712" s="374">
        <v>0</v>
      </c>
      <c r="Z712" s="374">
        <v>2.7810115872266232</v>
      </c>
      <c r="AA712" s="374">
        <v>0</v>
      </c>
      <c r="AB712" s="374">
        <v>1.3833615972980704</v>
      </c>
      <c r="AC712" s="374"/>
      <c r="AD712" s="374">
        <v>28.520466804238744</v>
      </c>
      <c r="AE712" s="374"/>
      <c r="AF712" s="374">
        <v>6.4387917329093796</v>
      </c>
      <c r="AG712" s="374">
        <v>5.3393925398738595</v>
      </c>
      <c r="AH712" s="374">
        <v>0.74074074074074081</v>
      </c>
    </row>
    <row r="713" spans="1:34" ht="15.6">
      <c r="A713" s="374">
        <v>11</v>
      </c>
      <c r="B713" s="374">
        <v>96</v>
      </c>
      <c r="C713" s="374">
        <v>2018</v>
      </c>
      <c r="D713" s="374">
        <v>99</v>
      </c>
      <c r="E713" s="374">
        <v>99</v>
      </c>
      <c r="F713" s="374">
        <v>99</v>
      </c>
      <c r="G713" s="374">
        <v>99</v>
      </c>
      <c r="H713" s="374">
        <v>99</v>
      </c>
      <c r="I713" s="374">
        <v>99</v>
      </c>
      <c r="J713" s="374">
        <v>999</v>
      </c>
      <c r="K713" s="374">
        <v>99</v>
      </c>
      <c r="L713" s="374">
        <v>4</v>
      </c>
      <c r="M713" s="374">
        <v>99</v>
      </c>
      <c r="N713" s="374">
        <v>99</v>
      </c>
      <c r="O713" s="374">
        <v>99</v>
      </c>
      <c r="P713" s="374">
        <v>9999</v>
      </c>
      <c r="Q713" s="374">
        <v>339</v>
      </c>
      <c r="R713" s="374">
        <v>2752</v>
      </c>
      <c r="S713" s="374">
        <v>4</v>
      </c>
      <c r="T713" s="374">
        <v>3.5359738372093004</v>
      </c>
      <c r="U713" s="374">
        <v>7.0299091569767489</v>
      </c>
      <c r="V713" s="374">
        <v>0</v>
      </c>
      <c r="W713" s="374">
        <v>0</v>
      </c>
      <c r="X713" s="374">
        <v>0.98110465116279122</v>
      </c>
      <c r="Y713" s="374">
        <v>3.633720930232559E-2</v>
      </c>
      <c r="Z713" s="374">
        <v>2.8290643661762722</v>
      </c>
      <c r="AA713" s="374">
        <v>0</v>
      </c>
      <c r="AB713" s="374">
        <v>1.5613005384641787</v>
      </c>
      <c r="AC713" s="374"/>
      <c r="AD713" s="374">
        <v>20.178652408501087</v>
      </c>
      <c r="AE713" s="374"/>
      <c r="AF713" s="374">
        <v>14.583995760466347</v>
      </c>
      <c r="AG713" s="374">
        <v>13.124164574088136</v>
      </c>
      <c r="AH713" s="374">
        <v>0.98110465116279122</v>
      </c>
    </row>
    <row r="714" spans="1:34" ht="15.6">
      <c r="A714" s="374">
        <v>11</v>
      </c>
      <c r="B714" s="374">
        <v>97</v>
      </c>
      <c r="C714" s="374">
        <v>2018</v>
      </c>
      <c r="D714" s="374">
        <v>99</v>
      </c>
      <c r="E714" s="374">
        <v>99</v>
      </c>
      <c r="F714" s="374">
        <v>99</v>
      </c>
      <c r="G714" s="374">
        <v>99</v>
      </c>
      <c r="H714" s="374">
        <v>99</v>
      </c>
      <c r="I714" s="374">
        <v>99</v>
      </c>
      <c r="J714" s="374">
        <v>999</v>
      </c>
      <c r="K714" s="374">
        <v>99</v>
      </c>
      <c r="L714" s="374">
        <v>5</v>
      </c>
      <c r="M714" s="374">
        <v>99</v>
      </c>
      <c r="N714" s="374">
        <v>99</v>
      </c>
      <c r="O714" s="374">
        <v>99</v>
      </c>
      <c r="P714" s="374">
        <v>9999</v>
      </c>
      <c r="Q714" s="374">
        <v>459</v>
      </c>
      <c r="R714" s="374">
        <v>6847</v>
      </c>
      <c r="S714" s="374">
        <v>5</v>
      </c>
      <c r="T714" s="374">
        <v>4.4368336497736252</v>
      </c>
      <c r="U714" s="374">
        <v>7.5834044106908447</v>
      </c>
      <c r="V714" s="374">
        <v>0</v>
      </c>
      <c r="W714" s="374">
        <v>0</v>
      </c>
      <c r="X714" s="374">
        <v>1.1976047904191618</v>
      </c>
      <c r="Y714" s="374">
        <v>2.9209872937052728E-2</v>
      </c>
      <c r="Z714" s="374">
        <v>2.8825952674379551</v>
      </c>
      <c r="AA714" s="374">
        <v>0</v>
      </c>
      <c r="AB714" s="374">
        <v>1.3577547507287502</v>
      </c>
      <c r="AC714" s="374"/>
      <c r="AD714" s="374">
        <v>-1.1963968130750731</v>
      </c>
      <c r="AE714" s="374"/>
      <c r="AF714" s="374">
        <v>36.285108638049806</v>
      </c>
      <c r="AG714" s="374">
        <v>35.223951128364391</v>
      </c>
      <c r="AH714" s="374">
        <v>0.81787644223747613</v>
      </c>
    </row>
    <row r="715" spans="1:34" ht="15.6">
      <c r="A715" s="374">
        <v>11</v>
      </c>
      <c r="B715" s="374">
        <v>98</v>
      </c>
      <c r="C715" s="374">
        <v>2018</v>
      </c>
      <c r="D715" s="374">
        <v>99</v>
      </c>
      <c r="E715" s="374">
        <v>99</v>
      </c>
      <c r="F715" s="374">
        <v>99</v>
      </c>
      <c r="G715" s="374">
        <v>99</v>
      </c>
      <c r="H715" s="374">
        <v>99</v>
      </c>
      <c r="I715" s="374">
        <v>99</v>
      </c>
      <c r="J715" s="374">
        <v>999</v>
      </c>
      <c r="K715" s="374">
        <v>99</v>
      </c>
      <c r="L715" s="374">
        <v>6</v>
      </c>
      <c r="M715" s="374">
        <v>99</v>
      </c>
      <c r="N715" s="374">
        <v>99</v>
      </c>
      <c r="O715" s="374">
        <v>99</v>
      </c>
      <c r="P715" s="374">
        <v>9999</v>
      </c>
      <c r="Q715" s="374">
        <v>437</v>
      </c>
      <c r="R715" s="374">
        <v>5181</v>
      </c>
      <c r="S715" s="374">
        <v>6</v>
      </c>
      <c r="T715" s="374">
        <v>4.7652962748504146</v>
      </c>
      <c r="U715" s="374">
        <v>8.4907739818567762</v>
      </c>
      <c r="V715" s="374">
        <v>5.790387955993051E-2</v>
      </c>
      <c r="W715" s="374">
        <v>5.790387955993051E-2</v>
      </c>
      <c r="X715" s="374">
        <v>2.7793862188766649</v>
      </c>
      <c r="Y715" s="374">
        <v>0.23161551823972204</v>
      </c>
      <c r="Z715" s="374">
        <v>3.4083910782926954</v>
      </c>
      <c r="AA715" s="374">
        <v>0</v>
      </c>
      <c r="AB715" s="374">
        <v>1.2727452157198758</v>
      </c>
      <c r="AC715" s="374"/>
      <c r="AD715" s="374">
        <v>2.770519695153018</v>
      </c>
      <c r="AE715" s="374"/>
      <c r="AF715" s="374">
        <v>27.45627980922098</v>
      </c>
      <c r="AG715" s="374">
        <v>29.842444710610842</v>
      </c>
      <c r="AH715" s="374">
        <v>0.73344914109245296</v>
      </c>
    </row>
    <row r="716" spans="1:34" ht="15.6">
      <c r="A716" s="374">
        <v>11</v>
      </c>
      <c r="B716" s="374">
        <v>99</v>
      </c>
      <c r="C716" s="374">
        <v>2018</v>
      </c>
      <c r="D716" s="374">
        <v>99</v>
      </c>
      <c r="E716" s="374">
        <v>99</v>
      </c>
      <c r="F716" s="374">
        <v>99</v>
      </c>
      <c r="G716" s="374">
        <v>99</v>
      </c>
      <c r="H716" s="374">
        <v>99</v>
      </c>
      <c r="I716" s="374">
        <v>99</v>
      </c>
      <c r="J716" s="374">
        <v>999</v>
      </c>
      <c r="K716" s="374">
        <v>99</v>
      </c>
      <c r="L716" s="374">
        <v>7</v>
      </c>
      <c r="M716" s="374">
        <v>99</v>
      </c>
      <c r="N716" s="374">
        <v>99</v>
      </c>
      <c r="O716" s="374">
        <v>99</v>
      </c>
      <c r="P716" s="374">
        <v>9999</v>
      </c>
      <c r="Q716" s="374"/>
      <c r="R716" s="374"/>
      <c r="S716" s="374"/>
      <c r="T716" s="374"/>
      <c r="U716" s="374"/>
      <c r="V716" s="374"/>
      <c r="W716" s="374"/>
      <c r="X716" s="374"/>
      <c r="Y716" s="374"/>
      <c r="Z716" s="374"/>
      <c r="AA716" s="374"/>
      <c r="AB716" s="374"/>
      <c r="AC716" s="374"/>
      <c r="AD716" s="374"/>
      <c r="AE716" s="374"/>
      <c r="AF716" s="374"/>
      <c r="AG716" s="374"/>
      <c r="AH716" s="374"/>
    </row>
    <row r="717" spans="1:34" ht="15.6">
      <c r="A717" s="374">
        <v>11</v>
      </c>
      <c r="B717" s="374">
        <v>100</v>
      </c>
      <c r="C717" s="374">
        <v>2018</v>
      </c>
      <c r="D717" s="374">
        <v>99</v>
      </c>
      <c r="E717" s="374">
        <v>99</v>
      </c>
      <c r="F717" s="374">
        <v>99</v>
      </c>
      <c r="G717" s="374">
        <v>99</v>
      </c>
      <c r="H717" s="374">
        <v>99</v>
      </c>
      <c r="I717" s="374">
        <v>99</v>
      </c>
      <c r="J717" s="374">
        <v>999</v>
      </c>
      <c r="K717" s="374">
        <v>99</v>
      </c>
      <c r="L717" s="374">
        <v>8</v>
      </c>
      <c r="M717" s="374">
        <v>99</v>
      </c>
      <c r="N717" s="374">
        <v>99</v>
      </c>
      <c r="O717" s="374">
        <v>99</v>
      </c>
      <c r="P717" s="374">
        <v>9999</v>
      </c>
      <c r="Q717" s="374">
        <v>260</v>
      </c>
      <c r="R717" s="374">
        <v>1979</v>
      </c>
      <c r="S717" s="374">
        <v>8</v>
      </c>
      <c r="T717" s="374">
        <v>4.6968165740272889</v>
      </c>
      <c r="U717" s="374">
        <v>9.2694795351187285</v>
      </c>
      <c r="V717" s="374">
        <v>0.15159171298635676</v>
      </c>
      <c r="W717" s="374">
        <v>5.0530570995452259E-2</v>
      </c>
      <c r="X717" s="374">
        <v>7.7817079332996446</v>
      </c>
      <c r="Y717" s="374">
        <v>0.40424456796361807</v>
      </c>
      <c r="Z717" s="374">
        <v>4.0914983624443471</v>
      </c>
      <c r="AA717" s="374">
        <v>0</v>
      </c>
      <c r="AB717" s="374">
        <v>1.5005624588748461</v>
      </c>
      <c r="AC717" s="374"/>
      <c r="AD717" s="374">
        <v>15.562894699744639</v>
      </c>
      <c r="AE717" s="374"/>
      <c r="AF717" s="374">
        <v>10.487546369899309</v>
      </c>
      <c r="AG717" s="374">
        <v>12.444420263938923</v>
      </c>
      <c r="AH717" s="374">
        <v>0.55583628094997484</v>
      </c>
    </row>
    <row r="718" spans="1:34" ht="15.6">
      <c r="A718" s="374">
        <v>11</v>
      </c>
      <c r="B718" s="374">
        <v>101</v>
      </c>
      <c r="C718" s="374">
        <v>2018</v>
      </c>
      <c r="D718" s="374">
        <v>99</v>
      </c>
      <c r="E718" s="374">
        <v>99</v>
      </c>
      <c r="F718" s="374">
        <v>99</v>
      </c>
      <c r="G718" s="374">
        <v>99</v>
      </c>
      <c r="H718" s="374">
        <v>99</v>
      </c>
      <c r="I718" s="374">
        <v>99</v>
      </c>
      <c r="J718" s="374">
        <v>999</v>
      </c>
      <c r="K718" s="374">
        <v>99</v>
      </c>
      <c r="L718" s="374">
        <v>9</v>
      </c>
      <c r="M718" s="374">
        <v>99</v>
      </c>
      <c r="N718" s="374">
        <v>99</v>
      </c>
      <c r="O718" s="374">
        <v>99</v>
      </c>
      <c r="P718" s="374">
        <v>9999</v>
      </c>
      <c r="Q718" s="374"/>
      <c r="R718" s="374"/>
      <c r="S718" s="374"/>
      <c r="T718" s="374"/>
      <c r="U718" s="374"/>
      <c r="V718" s="374"/>
      <c r="W718" s="374"/>
      <c r="X718" s="374"/>
      <c r="Y718" s="374"/>
      <c r="Z718" s="374"/>
      <c r="AA718" s="374"/>
      <c r="AB718" s="374"/>
      <c r="AC718" s="374"/>
      <c r="AD718" s="374"/>
      <c r="AE718" s="374"/>
      <c r="AF718" s="374"/>
      <c r="AG718" s="374"/>
      <c r="AH718" s="374"/>
    </row>
    <row r="719" spans="1:34" ht="15.6">
      <c r="A719" s="374">
        <v>11</v>
      </c>
      <c r="B719" s="374">
        <v>102</v>
      </c>
      <c r="C719" s="374">
        <v>2018</v>
      </c>
      <c r="D719" s="374">
        <v>99</v>
      </c>
      <c r="E719" s="374">
        <v>99</v>
      </c>
      <c r="F719" s="374">
        <v>99</v>
      </c>
      <c r="G719" s="374">
        <v>99</v>
      </c>
      <c r="H719" s="374">
        <v>99</v>
      </c>
      <c r="I719" s="374">
        <v>99</v>
      </c>
      <c r="J719" s="374">
        <v>999</v>
      </c>
      <c r="K719" s="374">
        <v>99</v>
      </c>
      <c r="L719" s="374">
        <v>10</v>
      </c>
      <c r="M719" s="374">
        <v>99</v>
      </c>
      <c r="N719" s="374">
        <v>99</v>
      </c>
      <c r="O719" s="374">
        <v>99</v>
      </c>
      <c r="P719" s="374">
        <v>9999</v>
      </c>
      <c r="Q719" s="374"/>
      <c r="R719" s="374"/>
      <c r="S719" s="374"/>
      <c r="T719" s="374"/>
      <c r="U719" s="374"/>
      <c r="V719" s="374"/>
      <c r="W719" s="374"/>
      <c r="X719" s="374"/>
      <c r="Y719" s="374"/>
      <c r="Z719" s="374"/>
      <c r="AA719" s="374"/>
      <c r="AB719" s="374"/>
      <c r="AC719" s="374"/>
      <c r="AD719" s="374"/>
      <c r="AE719" s="374"/>
      <c r="AF719" s="374"/>
      <c r="AG719" s="374"/>
      <c r="AH719" s="374"/>
    </row>
    <row r="720" spans="1:34" ht="15.6">
      <c r="A720" s="374">
        <v>11</v>
      </c>
      <c r="B720" s="374">
        <v>103</v>
      </c>
      <c r="C720" s="374">
        <v>2018</v>
      </c>
      <c r="D720" s="374">
        <v>99</v>
      </c>
      <c r="E720" s="374">
        <v>99</v>
      </c>
      <c r="F720" s="374">
        <v>99</v>
      </c>
      <c r="G720" s="374">
        <v>99</v>
      </c>
      <c r="H720" s="374">
        <v>99</v>
      </c>
      <c r="I720" s="374">
        <v>99</v>
      </c>
      <c r="J720" s="374">
        <v>999</v>
      </c>
      <c r="K720" s="374">
        <v>99</v>
      </c>
      <c r="L720" s="374">
        <v>11</v>
      </c>
      <c r="M720" s="374">
        <v>99</v>
      </c>
      <c r="N720" s="374">
        <v>99</v>
      </c>
      <c r="O720" s="374">
        <v>99</v>
      </c>
      <c r="P720" s="374">
        <v>9999</v>
      </c>
      <c r="Q720" s="374">
        <v>21</v>
      </c>
      <c r="R720" s="374">
        <v>99</v>
      </c>
      <c r="S720" s="374">
        <v>11</v>
      </c>
      <c r="T720" s="374">
        <v>4.1919191919191929</v>
      </c>
      <c r="U720" s="374">
        <v>13.599191919191931</v>
      </c>
      <c r="V720" s="374">
        <v>1.0101010101010102</v>
      </c>
      <c r="W720" s="374">
        <v>0</v>
      </c>
      <c r="X720" s="374">
        <v>43.434343434343425</v>
      </c>
      <c r="Y720" s="374">
        <v>1.0101010101010102</v>
      </c>
      <c r="Z720" s="374">
        <v>4.8836471461414313</v>
      </c>
      <c r="AA720" s="374">
        <v>0</v>
      </c>
      <c r="AB720" s="374">
        <v>1.6677376418234682</v>
      </c>
      <c r="AC720" s="374"/>
      <c r="AD720" s="374">
        <v>23.069680958729862</v>
      </c>
      <c r="AE720" s="374"/>
      <c r="AF720" s="374">
        <v>0.52464228934817192</v>
      </c>
      <c r="AG720" s="374">
        <v>0.91331759128155854</v>
      </c>
      <c r="AH720" s="374">
        <v>0</v>
      </c>
    </row>
    <row r="721" spans="1:34" ht="15.6">
      <c r="A721" s="374">
        <v>11</v>
      </c>
      <c r="B721" s="374">
        <v>104</v>
      </c>
      <c r="C721" s="374">
        <v>2018</v>
      </c>
      <c r="D721" s="374">
        <v>99</v>
      </c>
      <c r="E721" s="374">
        <v>99</v>
      </c>
      <c r="F721" s="374">
        <v>99</v>
      </c>
      <c r="G721" s="374">
        <v>99</v>
      </c>
      <c r="H721" s="374">
        <v>99</v>
      </c>
      <c r="I721" s="374">
        <v>99</v>
      </c>
      <c r="J721" s="374">
        <v>999</v>
      </c>
      <c r="K721" s="374">
        <v>99</v>
      </c>
      <c r="L721" s="374">
        <v>12</v>
      </c>
      <c r="M721" s="374">
        <v>99</v>
      </c>
      <c r="N721" s="374">
        <v>99</v>
      </c>
      <c r="O721" s="374">
        <v>99</v>
      </c>
      <c r="P721" s="374">
        <v>9999</v>
      </c>
      <c r="Q721" s="374"/>
      <c r="R721" s="374"/>
      <c r="S721" s="374"/>
      <c r="T721" s="374"/>
      <c r="U721" s="374"/>
      <c r="V721" s="374"/>
      <c r="W721" s="374"/>
      <c r="X721" s="374"/>
      <c r="Y721" s="374"/>
      <c r="Z721" s="374"/>
      <c r="AA721" s="374"/>
      <c r="AB721" s="374"/>
      <c r="AC721" s="374"/>
      <c r="AD721" s="374"/>
      <c r="AE721" s="374"/>
      <c r="AF721" s="374"/>
      <c r="AG721" s="374"/>
      <c r="AH721" s="374"/>
    </row>
    <row r="722" spans="1:34" ht="15.6">
      <c r="A722" s="374">
        <v>11</v>
      </c>
      <c r="B722" s="374">
        <v>105</v>
      </c>
      <c r="C722" s="374">
        <v>2018</v>
      </c>
      <c r="D722" s="374">
        <v>99</v>
      </c>
      <c r="E722" s="374">
        <v>99</v>
      </c>
      <c r="F722" s="374">
        <v>99</v>
      </c>
      <c r="G722" s="374">
        <v>99</v>
      </c>
      <c r="H722" s="374">
        <v>99</v>
      </c>
      <c r="I722" s="374">
        <v>99</v>
      </c>
      <c r="J722" s="374">
        <v>999</v>
      </c>
      <c r="K722" s="374">
        <v>99</v>
      </c>
      <c r="L722" s="374">
        <v>13</v>
      </c>
      <c r="M722" s="374">
        <v>99</v>
      </c>
      <c r="N722" s="374">
        <v>99</v>
      </c>
      <c r="O722" s="374">
        <v>99</v>
      </c>
      <c r="P722" s="374">
        <v>9999</v>
      </c>
      <c r="Q722" s="374"/>
      <c r="R722" s="374"/>
      <c r="S722" s="374"/>
      <c r="T722" s="374"/>
      <c r="U722" s="374"/>
      <c r="V722" s="374"/>
      <c r="W722" s="374"/>
      <c r="X722" s="374"/>
      <c r="Y722" s="374"/>
      <c r="Z722" s="374"/>
      <c r="AA722" s="374"/>
      <c r="AB722" s="374"/>
      <c r="AC722" s="374"/>
      <c r="AD722" s="374"/>
      <c r="AE722" s="374"/>
      <c r="AF722" s="374"/>
      <c r="AG722" s="374"/>
      <c r="AH722" s="374"/>
    </row>
    <row r="723" spans="1:34" ht="15.6">
      <c r="A723" s="374">
        <v>11</v>
      </c>
      <c r="B723" s="374">
        <v>106</v>
      </c>
      <c r="C723" s="374">
        <v>2018</v>
      </c>
      <c r="D723" s="374">
        <v>99</v>
      </c>
      <c r="E723" s="374">
        <v>99</v>
      </c>
      <c r="F723" s="374">
        <v>99</v>
      </c>
      <c r="G723" s="374">
        <v>99</v>
      </c>
      <c r="H723" s="374">
        <v>99</v>
      </c>
      <c r="I723" s="374">
        <v>99</v>
      </c>
      <c r="J723" s="374">
        <v>999</v>
      </c>
      <c r="K723" s="374">
        <v>99</v>
      </c>
      <c r="L723" s="374">
        <v>14</v>
      </c>
      <c r="M723" s="374">
        <v>99</v>
      </c>
      <c r="N723" s="374">
        <v>99</v>
      </c>
      <c r="O723" s="374">
        <v>99</v>
      </c>
      <c r="P723" s="374">
        <v>9999</v>
      </c>
      <c r="Q723" s="374"/>
      <c r="R723" s="374"/>
      <c r="S723" s="374"/>
      <c r="T723" s="374"/>
      <c r="U723" s="374"/>
      <c r="V723" s="374"/>
      <c r="W723" s="374"/>
      <c r="X723" s="374"/>
      <c r="Y723" s="374"/>
      <c r="Z723" s="374"/>
      <c r="AA723" s="374"/>
      <c r="AB723" s="374"/>
      <c r="AC723" s="374"/>
      <c r="AD723" s="374"/>
      <c r="AE723" s="374"/>
      <c r="AF723" s="374"/>
      <c r="AG723" s="374"/>
      <c r="AH723" s="374"/>
    </row>
    <row r="724" spans="1:34" ht="15.6">
      <c r="A724" s="374">
        <v>11</v>
      </c>
      <c r="B724" s="374">
        <v>107</v>
      </c>
      <c r="C724" s="374">
        <v>2018</v>
      </c>
      <c r="D724" s="374">
        <v>99</v>
      </c>
      <c r="E724" s="374">
        <v>99</v>
      </c>
      <c r="F724" s="374">
        <v>99</v>
      </c>
      <c r="G724" s="374">
        <v>99</v>
      </c>
      <c r="H724" s="374">
        <v>99</v>
      </c>
      <c r="I724" s="374">
        <v>99</v>
      </c>
      <c r="J724" s="374">
        <v>999</v>
      </c>
      <c r="K724" s="374">
        <v>99</v>
      </c>
      <c r="L724" s="374">
        <v>15</v>
      </c>
      <c r="M724" s="374">
        <v>99</v>
      </c>
      <c r="N724" s="374">
        <v>99</v>
      </c>
      <c r="O724" s="374">
        <v>99</v>
      </c>
      <c r="P724" s="374">
        <v>9999</v>
      </c>
      <c r="Q724" s="374"/>
      <c r="R724" s="374"/>
      <c r="S724" s="374"/>
      <c r="T724" s="374"/>
      <c r="U724" s="374"/>
      <c r="V724" s="374"/>
      <c r="W724" s="374"/>
      <c r="X724" s="374"/>
      <c r="Y724" s="374"/>
      <c r="Z724" s="374"/>
      <c r="AA724" s="374"/>
      <c r="AB724" s="374"/>
      <c r="AC724" s="374"/>
      <c r="AD724" s="374"/>
      <c r="AE724" s="374"/>
      <c r="AF724" s="374"/>
      <c r="AG724" s="374"/>
      <c r="AH724" s="374"/>
    </row>
    <row r="725" spans="1:34" ht="15.6">
      <c r="A725" s="374">
        <v>11</v>
      </c>
      <c r="B725" s="374">
        <v>108</v>
      </c>
      <c r="C725" s="374">
        <v>2017</v>
      </c>
      <c r="D725" s="374">
        <v>99</v>
      </c>
      <c r="E725" s="374">
        <v>99</v>
      </c>
      <c r="F725" s="374">
        <v>99</v>
      </c>
      <c r="G725" s="374">
        <v>99</v>
      </c>
      <c r="H725" s="374">
        <v>99</v>
      </c>
      <c r="I725" s="374">
        <v>99</v>
      </c>
      <c r="J725" s="374">
        <v>999</v>
      </c>
      <c r="K725" s="374">
        <v>99</v>
      </c>
      <c r="L725" s="374">
        <v>1</v>
      </c>
      <c r="M725" s="374">
        <v>99</v>
      </c>
      <c r="N725" s="374">
        <v>99</v>
      </c>
      <c r="O725" s="374">
        <v>99</v>
      </c>
      <c r="P725" s="374">
        <v>9999</v>
      </c>
      <c r="Q725" s="374">
        <v>60</v>
      </c>
      <c r="R725" s="374">
        <v>196</v>
      </c>
      <c r="S725" s="374">
        <v>1</v>
      </c>
      <c r="T725" s="374">
        <v>2.0051020408163263</v>
      </c>
      <c r="U725" s="374">
        <v>5.1627551020408156</v>
      </c>
      <c r="V725" s="374">
        <v>0</v>
      </c>
      <c r="W725" s="374">
        <v>0</v>
      </c>
      <c r="X725" s="374">
        <v>0</v>
      </c>
      <c r="Y725" s="374">
        <v>0</v>
      </c>
      <c r="Z725" s="374">
        <v>2.223320407386788</v>
      </c>
      <c r="AA725" s="374">
        <v>0</v>
      </c>
      <c r="AB725" s="374">
        <v>0.45733755875599807</v>
      </c>
      <c r="AC725" s="374"/>
      <c r="AD725" s="374">
        <v>16.878172542292742</v>
      </c>
      <c r="AE725" s="374"/>
      <c r="AF725" s="374">
        <v>1.1207685269899359</v>
      </c>
      <c r="AG725" s="374">
        <v>0.76690522403500228</v>
      </c>
      <c r="AH725" s="374">
        <v>0</v>
      </c>
    </row>
    <row r="726" spans="1:34" ht="15.6">
      <c r="A726" s="374">
        <v>11</v>
      </c>
      <c r="B726" s="374">
        <v>109</v>
      </c>
      <c r="C726" s="374">
        <v>2017</v>
      </c>
      <c r="D726" s="374">
        <v>99</v>
      </c>
      <c r="E726" s="374">
        <v>99</v>
      </c>
      <c r="F726" s="374">
        <v>99</v>
      </c>
      <c r="G726" s="374">
        <v>99</v>
      </c>
      <c r="H726" s="374">
        <v>99</v>
      </c>
      <c r="I726" s="374">
        <v>99</v>
      </c>
      <c r="J726" s="374">
        <v>999</v>
      </c>
      <c r="K726" s="374">
        <v>99</v>
      </c>
      <c r="L726" s="374">
        <v>2</v>
      </c>
      <c r="M726" s="374">
        <v>99</v>
      </c>
      <c r="N726" s="374">
        <v>99</v>
      </c>
      <c r="O726" s="374">
        <v>99</v>
      </c>
      <c r="P726" s="374">
        <v>9999</v>
      </c>
      <c r="Q726" s="374">
        <v>161</v>
      </c>
      <c r="R726" s="374">
        <v>730</v>
      </c>
      <c r="S726" s="374">
        <v>2</v>
      </c>
      <c r="T726" s="374">
        <v>2.2027397260273975</v>
      </c>
      <c r="U726" s="374">
        <v>5.8882191780821991</v>
      </c>
      <c r="V726" s="374">
        <v>0</v>
      </c>
      <c r="W726" s="374">
        <v>0</v>
      </c>
      <c r="X726" s="374">
        <v>0.54794520547945202</v>
      </c>
      <c r="Y726" s="374">
        <v>0</v>
      </c>
      <c r="Z726" s="374">
        <v>2.4077951845186174</v>
      </c>
      <c r="AA726" s="374">
        <v>0</v>
      </c>
      <c r="AB726" s="374">
        <v>0.7530709007606976</v>
      </c>
      <c r="AC726" s="374"/>
      <c r="AD726" s="374">
        <v>22.282332586187028</v>
      </c>
      <c r="AE726" s="374"/>
      <c r="AF726" s="374">
        <v>4.174290942360475</v>
      </c>
      <c r="AG726" s="374">
        <v>3.2576987992806155</v>
      </c>
      <c r="AH726" s="374">
        <v>1.095890410958904</v>
      </c>
    </row>
    <row r="727" spans="1:34" ht="15.6">
      <c r="A727" s="374">
        <v>11</v>
      </c>
      <c r="B727" s="374">
        <v>110</v>
      </c>
      <c r="C727" s="374">
        <v>2017</v>
      </c>
      <c r="D727" s="374">
        <v>99</v>
      </c>
      <c r="E727" s="374">
        <v>99</v>
      </c>
      <c r="F727" s="374">
        <v>99</v>
      </c>
      <c r="G727" s="374">
        <v>99</v>
      </c>
      <c r="H727" s="374">
        <v>99</v>
      </c>
      <c r="I727" s="374">
        <v>99</v>
      </c>
      <c r="J727" s="374">
        <v>999</v>
      </c>
      <c r="K727" s="374">
        <v>99</v>
      </c>
      <c r="L727" s="374">
        <v>3</v>
      </c>
      <c r="M727" s="374">
        <v>99</v>
      </c>
      <c r="N727" s="374">
        <v>99</v>
      </c>
      <c r="O727" s="374">
        <v>99</v>
      </c>
      <c r="P727" s="374">
        <v>9999</v>
      </c>
      <c r="Q727" s="374">
        <v>257</v>
      </c>
      <c r="R727" s="374">
        <v>1489</v>
      </c>
      <c r="S727" s="374">
        <v>3</v>
      </c>
      <c r="T727" s="374">
        <v>2.7394224311618536</v>
      </c>
      <c r="U727" s="374">
        <v>6.5226326393552689</v>
      </c>
      <c r="V727" s="374">
        <v>0</v>
      </c>
      <c r="W727" s="374">
        <v>0</v>
      </c>
      <c r="X727" s="374">
        <v>0.40295500335795847</v>
      </c>
      <c r="Y727" s="374">
        <v>0</v>
      </c>
      <c r="Z727" s="374">
        <v>2.4939910700301193</v>
      </c>
      <c r="AA727" s="374">
        <v>0</v>
      </c>
      <c r="AB727" s="374">
        <v>1.2954681310255716</v>
      </c>
      <c r="AC727" s="374"/>
      <c r="AD727" s="374">
        <v>18.944531343490123</v>
      </c>
      <c r="AE727" s="374"/>
      <c r="AF727" s="374">
        <v>8.5144098810612991</v>
      </c>
      <c r="AG727" s="374">
        <v>7.3607440625286529</v>
      </c>
      <c r="AH727" s="374">
        <v>1.2088650100738751</v>
      </c>
    </row>
    <row r="728" spans="1:34" ht="15.6">
      <c r="A728" s="374">
        <v>11</v>
      </c>
      <c r="B728" s="374">
        <v>111</v>
      </c>
      <c r="C728" s="374">
        <v>2017</v>
      </c>
      <c r="D728" s="374">
        <v>99</v>
      </c>
      <c r="E728" s="374">
        <v>99</v>
      </c>
      <c r="F728" s="374">
        <v>99</v>
      </c>
      <c r="G728" s="374">
        <v>99</v>
      </c>
      <c r="H728" s="374">
        <v>99</v>
      </c>
      <c r="I728" s="374">
        <v>99</v>
      </c>
      <c r="J728" s="374">
        <v>999</v>
      </c>
      <c r="K728" s="374">
        <v>99</v>
      </c>
      <c r="L728" s="374">
        <v>4</v>
      </c>
      <c r="M728" s="374">
        <v>99</v>
      </c>
      <c r="N728" s="374">
        <v>99</v>
      </c>
      <c r="O728" s="374">
        <v>99</v>
      </c>
      <c r="P728" s="374">
        <v>9999</v>
      </c>
      <c r="Q728" s="374">
        <v>345</v>
      </c>
      <c r="R728" s="374">
        <v>2958</v>
      </c>
      <c r="S728" s="374">
        <v>4</v>
      </c>
      <c r="T728" s="374">
        <v>3.6348884381338737</v>
      </c>
      <c r="U728" s="374">
        <v>6.8985801217038452</v>
      </c>
      <c r="V728" s="374">
        <v>0</v>
      </c>
      <c r="W728" s="374">
        <v>0</v>
      </c>
      <c r="X728" s="374">
        <v>0.70993914807302227</v>
      </c>
      <c r="Y728" s="374">
        <v>3.3806626098715355E-2</v>
      </c>
      <c r="Z728" s="374">
        <v>2.5901666937066046</v>
      </c>
      <c r="AA728" s="374">
        <v>0</v>
      </c>
      <c r="AB728" s="374">
        <v>1.5715609300923588</v>
      </c>
      <c r="AC728" s="374"/>
      <c r="AD728" s="374">
        <v>-1.1812578111259338</v>
      </c>
      <c r="AE728" s="374"/>
      <c r="AF728" s="374">
        <v>16.914455626715462</v>
      </c>
      <c r="AG728" s="374">
        <v>15.465429391894691</v>
      </c>
      <c r="AH728" s="374">
        <v>0.47329276538201487</v>
      </c>
    </row>
    <row r="729" spans="1:34" ht="15.6">
      <c r="A729" s="374">
        <v>11</v>
      </c>
      <c r="B729" s="374">
        <v>112</v>
      </c>
      <c r="C729" s="374">
        <v>2017</v>
      </c>
      <c r="D729" s="374">
        <v>99</v>
      </c>
      <c r="E729" s="374">
        <v>99</v>
      </c>
      <c r="F729" s="374">
        <v>99</v>
      </c>
      <c r="G729" s="374">
        <v>99</v>
      </c>
      <c r="H729" s="374">
        <v>99</v>
      </c>
      <c r="I729" s="374">
        <v>99</v>
      </c>
      <c r="J729" s="374">
        <v>999</v>
      </c>
      <c r="K729" s="374">
        <v>99</v>
      </c>
      <c r="L729" s="374">
        <v>5</v>
      </c>
      <c r="M729" s="374">
        <v>99</v>
      </c>
      <c r="N729" s="374">
        <v>99</v>
      </c>
      <c r="O729" s="374">
        <v>99</v>
      </c>
      <c r="P729" s="374">
        <v>9999</v>
      </c>
      <c r="Q729" s="374">
        <v>469</v>
      </c>
      <c r="R729" s="374">
        <v>6975</v>
      </c>
      <c r="S729" s="374">
        <v>5.0293906810035844</v>
      </c>
      <c r="T729" s="374">
        <v>4.314121863799282</v>
      </c>
      <c r="U729" s="374">
        <v>7.3731182795699075</v>
      </c>
      <c r="V729" s="374">
        <v>0</v>
      </c>
      <c r="W729" s="374">
        <v>0</v>
      </c>
      <c r="X729" s="374">
        <v>1.1182795698924732</v>
      </c>
      <c r="Y729" s="374">
        <v>7.1684587813620068E-2</v>
      </c>
      <c r="Z729" s="374">
        <v>2.8029474931029874</v>
      </c>
      <c r="AA729" s="374">
        <v>1.9498727064561632</v>
      </c>
      <c r="AB729" s="374">
        <v>1.4184023015674609</v>
      </c>
      <c r="AC729" s="374">
        <v>-3.9649674600469633</v>
      </c>
      <c r="AD729" s="374">
        <v>-1.4049560664587919</v>
      </c>
      <c r="AE729" s="374">
        <v>-4.5845463761763003</v>
      </c>
      <c r="AF729" s="374">
        <v>39.884492223238802</v>
      </c>
      <c r="AG729" s="374">
        <v>38.97620160990229</v>
      </c>
      <c r="AH729" s="374">
        <v>0.41577060931899634</v>
      </c>
    </row>
    <row r="730" spans="1:34" ht="15.6">
      <c r="A730" s="374">
        <v>11</v>
      </c>
      <c r="B730" s="374">
        <v>113</v>
      </c>
      <c r="C730" s="374">
        <v>2017</v>
      </c>
      <c r="D730" s="374">
        <v>99</v>
      </c>
      <c r="E730" s="374">
        <v>99</v>
      </c>
      <c r="F730" s="374">
        <v>99</v>
      </c>
      <c r="G730" s="374">
        <v>99</v>
      </c>
      <c r="H730" s="374">
        <v>99</v>
      </c>
      <c r="I730" s="374">
        <v>99</v>
      </c>
      <c r="J730" s="374">
        <v>999</v>
      </c>
      <c r="K730" s="374">
        <v>99</v>
      </c>
      <c r="L730" s="374">
        <v>6</v>
      </c>
      <c r="M730" s="374">
        <v>99</v>
      </c>
      <c r="N730" s="374">
        <v>99</v>
      </c>
      <c r="O730" s="374">
        <v>99</v>
      </c>
      <c r="P730" s="374">
        <v>9999</v>
      </c>
      <c r="Q730" s="374">
        <v>391</v>
      </c>
      <c r="R730" s="374">
        <v>3499</v>
      </c>
      <c r="S730" s="374">
        <v>6</v>
      </c>
      <c r="T730" s="374">
        <v>4.6021720491569029</v>
      </c>
      <c r="U730" s="374">
        <v>8.5259788511003016</v>
      </c>
      <c r="V730" s="374">
        <v>5.715918833952556E-2</v>
      </c>
      <c r="W730" s="374">
        <v>2.857959416976278E-2</v>
      </c>
      <c r="X730" s="374">
        <v>3.3152329236924838</v>
      </c>
      <c r="Y730" s="374">
        <v>0.22863675335810224</v>
      </c>
      <c r="Z730" s="374">
        <v>3.4370561272801012</v>
      </c>
      <c r="AA730" s="374">
        <v>0</v>
      </c>
      <c r="AB730" s="374">
        <v>1.3786249981476804</v>
      </c>
      <c r="AC730" s="374"/>
      <c r="AD730" s="374">
        <v>7.6959318927468399</v>
      </c>
      <c r="AE730" s="374"/>
      <c r="AF730" s="374">
        <v>20.008005489478496</v>
      </c>
      <c r="AG730" s="374">
        <v>22.609569528117181</v>
      </c>
      <c r="AH730" s="374">
        <v>0.9431266076021726</v>
      </c>
    </row>
    <row r="731" spans="1:34" ht="15.6">
      <c r="A731" s="374">
        <v>11</v>
      </c>
      <c r="B731" s="374">
        <v>114</v>
      </c>
      <c r="C731" s="374">
        <v>2017</v>
      </c>
      <c r="D731" s="374">
        <v>99</v>
      </c>
      <c r="E731" s="374">
        <v>99</v>
      </c>
      <c r="F731" s="374">
        <v>99</v>
      </c>
      <c r="G731" s="374">
        <v>99</v>
      </c>
      <c r="H731" s="374">
        <v>99</v>
      </c>
      <c r="I731" s="374">
        <v>99</v>
      </c>
      <c r="J731" s="374">
        <v>999</v>
      </c>
      <c r="K731" s="374">
        <v>99</v>
      </c>
      <c r="L731" s="374">
        <v>7</v>
      </c>
      <c r="M731" s="374">
        <v>99</v>
      </c>
      <c r="N731" s="374">
        <v>99</v>
      </c>
      <c r="O731" s="374">
        <v>99</v>
      </c>
      <c r="P731" s="374">
        <v>9999</v>
      </c>
      <c r="Q731" s="374"/>
      <c r="R731" s="374"/>
      <c r="S731" s="374"/>
      <c r="T731" s="374"/>
      <c r="U731" s="374"/>
      <c r="V731" s="374"/>
      <c r="W731" s="374"/>
      <c r="X731" s="374"/>
      <c r="Y731" s="374"/>
      <c r="Z731" s="374"/>
      <c r="AA731" s="374"/>
      <c r="AB731" s="374"/>
      <c r="AC731" s="374"/>
      <c r="AD731" s="374"/>
      <c r="AE731" s="374"/>
      <c r="AF731" s="374"/>
      <c r="AG731" s="374"/>
      <c r="AH731" s="374"/>
    </row>
    <row r="732" spans="1:34" ht="15.6">
      <c r="A732" s="374">
        <v>11</v>
      </c>
      <c r="B732" s="374">
        <v>115</v>
      </c>
      <c r="C732" s="374">
        <v>2017</v>
      </c>
      <c r="D732" s="374">
        <v>99</v>
      </c>
      <c r="E732" s="374">
        <v>99</v>
      </c>
      <c r="F732" s="374">
        <v>99</v>
      </c>
      <c r="G732" s="374">
        <v>99</v>
      </c>
      <c r="H732" s="374">
        <v>99</v>
      </c>
      <c r="I732" s="374">
        <v>99</v>
      </c>
      <c r="J732" s="374">
        <v>999</v>
      </c>
      <c r="K732" s="374">
        <v>99</v>
      </c>
      <c r="L732" s="374">
        <v>8</v>
      </c>
      <c r="M732" s="374">
        <v>99</v>
      </c>
      <c r="N732" s="374">
        <v>99</v>
      </c>
      <c r="O732" s="374">
        <v>99</v>
      </c>
      <c r="P732" s="374">
        <v>9999</v>
      </c>
      <c r="Q732" s="374">
        <v>226</v>
      </c>
      <c r="R732" s="374">
        <v>1580</v>
      </c>
      <c r="S732" s="374">
        <v>8</v>
      </c>
      <c r="T732" s="374">
        <v>4.5455696202531648</v>
      </c>
      <c r="U732" s="374">
        <v>9.2865189873417613</v>
      </c>
      <c r="V732" s="374">
        <v>6.3291139240506319E-2</v>
      </c>
      <c r="W732" s="374">
        <v>6.3291139240506319E-2</v>
      </c>
      <c r="X732" s="374">
        <v>6.2658227848101262</v>
      </c>
      <c r="Y732" s="374">
        <v>0.31645569620253161</v>
      </c>
      <c r="Z732" s="374">
        <v>3.9256397410131858</v>
      </c>
      <c r="AA732" s="374">
        <v>0</v>
      </c>
      <c r="AB732" s="374">
        <v>1.7392925572149731</v>
      </c>
      <c r="AC732" s="374"/>
      <c r="AD732" s="374">
        <v>4.8305669053429598</v>
      </c>
      <c r="AE732" s="374"/>
      <c r="AF732" s="374">
        <v>9.0347666971637732</v>
      </c>
      <c r="AG732" s="374">
        <v>11.120239431463943</v>
      </c>
      <c r="AH732" s="374">
        <v>0.50632911392405056</v>
      </c>
    </row>
    <row r="733" spans="1:34" ht="15.6">
      <c r="A733" s="374">
        <v>11</v>
      </c>
      <c r="B733" s="374">
        <v>116</v>
      </c>
      <c r="C733" s="374">
        <v>2017</v>
      </c>
      <c r="D733" s="374">
        <v>99</v>
      </c>
      <c r="E733" s="374">
        <v>99</v>
      </c>
      <c r="F733" s="374">
        <v>99</v>
      </c>
      <c r="G733" s="374">
        <v>99</v>
      </c>
      <c r="H733" s="374">
        <v>99</v>
      </c>
      <c r="I733" s="374">
        <v>99</v>
      </c>
      <c r="J733" s="374">
        <v>999</v>
      </c>
      <c r="K733" s="374">
        <v>99</v>
      </c>
      <c r="L733" s="374">
        <v>9</v>
      </c>
      <c r="M733" s="374">
        <v>99</v>
      </c>
      <c r="N733" s="374">
        <v>99</v>
      </c>
      <c r="O733" s="374">
        <v>99</v>
      </c>
      <c r="P733" s="374">
        <v>9999</v>
      </c>
      <c r="Q733" s="374"/>
      <c r="R733" s="374"/>
      <c r="S733" s="374"/>
      <c r="T733" s="374"/>
      <c r="U733" s="374"/>
      <c r="V733" s="374"/>
      <c r="W733" s="374"/>
      <c r="X733" s="374"/>
      <c r="Y733" s="374"/>
      <c r="Z733" s="374"/>
      <c r="AA733" s="374"/>
      <c r="AB733" s="374"/>
      <c r="AC733" s="374"/>
      <c r="AD733" s="374"/>
      <c r="AE733" s="374"/>
      <c r="AF733" s="374"/>
      <c r="AG733" s="374"/>
      <c r="AH733" s="374"/>
    </row>
    <row r="734" spans="1:34" ht="15.6">
      <c r="A734" s="374">
        <v>11</v>
      </c>
      <c r="B734" s="374">
        <v>117</v>
      </c>
      <c r="C734" s="374">
        <v>2017</v>
      </c>
      <c r="D734" s="374">
        <v>99</v>
      </c>
      <c r="E734" s="374">
        <v>99</v>
      </c>
      <c r="F734" s="374">
        <v>99</v>
      </c>
      <c r="G734" s="374">
        <v>99</v>
      </c>
      <c r="H734" s="374">
        <v>99</v>
      </c>
      <c r="I734" s="374">
        <v>99</v>
      </c>
      <c r="J734" s="374">
        <v>999</v>
      </c>
      <c r="K734" s="374">
        <v>99</v>
      </c>
      <c r="L734" s="374">
        <v>10</v>
      </c>
      <c r="M734" s="374">
        <v>99</v>
      </c>
      <c r="N734" s="374">
        <v>99</v>
      </c>
      <c r="O734" s="374">
        <v>99</v>
      </c>
      <c r="P734" s="374">
        <v>9999</v>
      </c>
      <c r="Q734" s="374"/>
      <c r="R734" s="374"/>
      <c r="S734" s="374"/>
      <c r="T734" s="374"/>
      <c r="U734" s="374"/>
      <c r="V734" s="374"/>
      <c r="W734" s="374"/>
      <c r="X734" s="374"/>
      <c r="Y734" s="374"/>
      <c r="Z734" s="374"/>
      <c r="AA734" s="374"/>
      <c r="AB734" s="374"/>
      <c r="AC734" s="374"/>
      <c r="AD734" s="374"/>
      <c r="AE734" s="374"/>
      <c r="AF734" s="374"/>
      <c r="AG734" s="374"/>
      <c r="AH734" s="374"/>
    </row>
    <row r="735" spans="1:34" ht="15.6">
      <c r="A735" s="374">
        <v>11</v>
      </c>
      <c r="B735" s="374">
        <v>118</v>
      </c>
      <c r="C735" s="374">
        <v>2017</v>
      </c>
      <c r="D735" s="374">
        <v>99</v>
      </c>
      <c r="E735" s="374">
        <v>99</v>
      </c>
      <c r="F735" s="374">
        <v>99</v>
      </c>
      <c r="G735" s="374">
        <v>99</v>
      </c>
      <c r="H735" s="374">
        <v>99</v>
      </c>
      <c r="I735" s="374">
        <v>99</v>
      </c>
      <c r="J735" s="374">
        <v>999</v>
      </c>
      <c r="K735" s="374">
        <v>99</v>
      </c>
      <c r="L735" s="374">
        <v>11</v>
      </c>
      <c r="M735" s="374">
        <v>99</v>
      </c>
      <c r="N735" s="374">
        <v>99</v>
      </c>
      <c r="O735" s="374">
        <v>99</v>
      </c>
      <c r="P735" s="374">
        <v>9999</v>
      </c>
      <c r="Q735" s="374">
        <v>15</v>
      </c>
      <c r="R735" s="374">
        <v>60</v>
      </c>
      <c r="S735" s="374">
        <v>11</v>
      </c>
      <c r="T735" s="374">
        <v>4.5999999999999996</v>
      </c>
      <c r="U735" s="374">
        <v>9.571666666666669</v>
      </c>
      <c r="V735" s="374">
        <v>0</v>
      </c>
      <c r="W735" s="374">
        <v>0</v>
      </c>
      <c r="X735" s="374">
        <v>10</v>
      </c>
      <c r="Y735" s="374">
        <v>0</v>
      </c>
      <c r="Z735" s="374">
        <v>3.9878186044781678</v>
      </c>
      <c r="AA735" s="374">
        <v>0</v>
      </c>
      <c r="AB735" s="374">
        <v>1.3564659966250543</v>
      </c>
      <c r="AC735" s="374"/>
      <c r="AD735" s="374">
        <v>-10.346301614040041</v>
      </c>
      <c r="AE735" s="374"/>
      <c r="AF735" s="374">
        <v>0.34309240622140896</v>
      </c>
      <c r="AG735" s="374">
        <v>0.43525414582794913</v>
      </c>
      <c r="AH735" s="374">
        <v>0</v>
      </c>
    </row>
    <row r="736" spans="1:34" ht="15.6">
      <c r="A736" s="374">
        <v>11</v>
      </c>
      <c r="B736" s="374">
        <v>119</v>
      </c>
      <c r="C736" s="374">
        <v>2017</v>
      </c>
      <c r="D736" s="374">
        <v>99</v>
      </c>
      <c r="E736" s="374">
        <v>99</v>
      </c>
      <c r="F736" s="374">
        <v>99</v>
      </c>
      <c r="G736" s="374">
        <v>99</v>
      </c>
      <c r="H736" s="374">
        <v>99</v>
      </c>
      <c r="I736" s="374">
        <v>99</v>
      </c>
      <c r="J736" s="374">
        <v>999</v>
      </c>
      <c r="K736" s="374">
        <v>99</v>
      </c>
      <c r="L736" s="374">
        <v>12</v>
      </c>
      <c r="M736" s="374">
        <v>99</v>
      </c>
      <c r="N736" s="374">
        <v>99</v>
      </c>
      <c r="O736" s="374">
        <v>99</v>
      </c>
      <c r="P736" s="374">
        <v>9999</v>
      </c>
      <c r="Q736" s="374"/>
      <c r="R736" s="374"/>
      <c r="S736" s="374"/>
      <c r="T736" s="374"/>
      <c r="U736" s="374"/>
      <c r="V736" s="374"/>
      <c r="W736" s="374"/>
      <c r="X736" s="374"/>
      <c r="Y736" s="374"/>
      <c r="Z736" s="374"/>
      <c r="AA736" s="374"/>
      <c r="AB736" s="374"/>
      <c r="AC736" s="374"/>
      <c r="AD736" s="374"/>
      <c r="AE736" s="374"/>
      <c r="AF736" s="374"/>
      <c r="AG736" s="374"/>
      <c r="AH736" s="374"/>
    </row>
    <row r="737" spans="1:34" ht="15.6">
      <c r="A737" s="374">
        <v>11</v>
      </c>
      <c r="B737" s="374">
        <v>120</v>
      </c>
      <c r="C737" s="374">
        <v>2017</v>
      </c>
      <c r="D737" s="374">
        <v>99</v>
      </c>
      <c r="E737" s="374">
        <v>99</v>
      </c>
      <c r="F737" s="374">
        <v>99</v>
      </c>
      <c r="G737" s="374">
        <v>99</v>
      </c>
      <c r="H737" s="374">
        <v>99</v>
      </c>
      <c r="I737" s="374">
        <v>99</v>
      </c>
      <c r="J737" s="374">
        <v>999</v>
      </c>
      <c r="K737" s="374">
        <v>99</v>
      </c>
      <c r="L737" s="374">
        <v>13</v>
      </c>
      <c r="M737" s="374">
        <v>99</v>
      </c>
      <c r="N737" s="374">
        <v>99</v>
      </c>
      <c r="O737" s="374">
        <v>99</v>
      </c>
      <c r="P737" s="374">
        <v>9999</v>
      </c>
      <c r="Q737" s="374"/>
      <c r="R737" s="374"/>
      <c r="S737" s="374"/>
      <c r="T737" s="374"/>
      <c r="U737" s="374"/>
      <c r="V737" s="374"/>
      <c r="W737" s="374"/>
      <c r="X737" s="374"/>
      <c r="Y737" s="374"/>
      <c r="Z737" s="374"/>
      <c r="AA737" s="374"/>
      <c r="AB737" s="374"/>
      <c r="AC737" s="374"/>
      <c r="AD737" s="374"/>
      <c r="AE737" s="374"/>
      <c r="AF737" s="374"/>
      <c r="AG737" s="374"/>
      <c r="AH737" s="374"/>
    </row>
    <row r="738" spans="1:34" ht="15.6">
      <c r="A738" s="374">
        <v>11</v>
      </c>
      <c r="B738" s="374">
        <v>121</v>
      </c>
      <c r="C738" s="374">
        <v>2017</v>
      </c>
      <c r="D738" s="374">
        <v>99</v>
      </c>
      <c r="E738" s="374">
        <v>99</v>
      </c>
      <c r="F738" s="374">
        <v>99</v>
      </c>
      <c r="G738" s="374">
        <v>99</v>
      </c>
      <c r="H738" s="374">
        <v>99</v>
      </c>
      <c r="I738" s="374">
        <v>99</v>
      </c>
      <c r="J738" s="374">
        <v>999</v>
      </c>
      <c r="K738" s="374">
        <v>99</v>
      </c>
      <c r="L738" s="374">
        <v>14</v>
      </c>
      <c r="M738" s="374">
        <v>99</v>
      </c>
      <c r="N738" s="374">
        <v>99</v>
      </c>
      <c r="O738" s="374">
        <v>99</v>
      </c>
      <c r="P738" s="374">
        <v>9999</v>
      </c>
      <c r="Q738" s="374">
        <v>1</v>
      </c>
      <c r="R738" s="374">
        <v>1</v>
      </c>
      <c r="S738" s="374">
        <v>14</v>
      </c>
      <c r="T738" s="374">
        <v>8</v>
      </c>
      <c r="U738" s="374">
        <v>10.5</v>
      </c>
      <c r="V738" s="374">
        <v>0</v>
      </c>
      <c r="W738" s="374">
        <v>0</v>
      </c>
      <c r="X738" s="374">
        <v>0</v>
      </c>
      <c r="Y738" s="374">
        <v>0</v>
      </c>
      <c r="Z738" s="374">
        <v>0</v>
      </c>
      <c r="AA738" s="374">
        <v>0</v>
      </c>
      <c r="AB738" s="374">
        <v>0</v>
      </c>
      <c r="AC738" s="374"/>
      <c r="AD738" s="374"/>
      <c r="AE738" s="374"/>
      <c r="AF738" s="374">
        <v>5.7182067703568148E-3</v>
      </c>
      <c r="AG738" s="374">
        <v>7.9578069496664891E-3</v>
      </c>
      <c r="AH738" s="374">
        <v>0</v>
      </c>
    </row>
    <row r="739" spans="1:34" ht="15.6">
      <c r="A739" s="374">
        <v>11</v>
      </c>
      <c r="B739" s="374">
        <v>122</v>
      </c>
      <c r="C739" s="374">
        <v>2017</v>
      </c>
      <c r="D739" s="374">
        <v>99</v>
      </c>
      <c r="E739" s="374">
        <v>99</v>
      </c>
      <c r="F739" s="374">
        <v>99</v>
      </c>
      <c r="G739" s="374">
        <v>99</v>
      </c>
      <c r="H739" s="374">
        <v>99</v>
      </c>
      <c r="I739" s="374">
        <v>99</v>
      </c>
      <c r="J739" s="374">
        <v>999</v>
      </c>
      <c r="K739" s="374">
        <v>99</v>
      </c>
      <c r="L739" s="374">
        <v>15</v>
      </c>
      <c r="M739" s="374">
        <v>99</v>
      </c>
      <c r="N739" s="374">
        <v>99</v>
      </c>
      <c r="O739" s="374">
        <v>99</v>
      </c>
      <c r="P739" s="374">
        <v>9999</v>
      </c>
      <c r="Q739" s="374"/>
      <c r="R739" s="374"/>
      <c r="S739" s="374"/>
      <c r="T739" s="374"/>
      <c r="U739" s="374"/>
      <c r="V739" s="374"/>
      <c r="W739" s="374"/>
      <c r="X739" s="374"/>
      <c r="Y739" s="374"/>
      <c r="Z739" s="374"/>
      <c r="AA739" s="374"/>
      <c r="AB739" s="374"/>
      <c r="AC739" s="374"/>
      <c r="AD739" s="374"/>
      <c r="AE739" s="374"/>
      <c r="AF739" s="374"/>
      <c r="AG739" s="374"/>
      <c r="AH739" s="374"/>
    </row>
    <row r="740" spans="1:34" ht="15.6">
      <c r="A740" s="374">
        <v>11</v>
      </c>
      <c r="B740" s="374">
        <v>123</v>
      </c>
      <c r="C740" s="374">
        <v>2016</v>
      </c>
      <c r="D740" s="374">
        <v>99</v>
      </c>
      <c r="E740" s="374">
        <v>99</v>
      </c>
      <c r="F740" s="374">
        <v>99</v>
      </c>
      <c r="G740" s="374">
        <v>99</v>
      </c>
      <c r="H740" s="374">
        <v>99</v>
      </c>
      <c r="I740" s="374">
        <v>99</v>
      </c>
      <c r="J740" s="374">
        <v>999</v>
      </c>
      <c r="K740" s="374">
        <v>99</v>
      </c>
      <c r="L740" s="374">
        <v>1</v>
      </c>
      <c r="M740" s="374">
        <v>99</v>
      </c>
      <c r="N740" s="374">
        <v>99</v>
      </c>
      <c r="O740" s="374">
        <v>99</v>
      </c>
      <c r="P740" s="374">
        <v>9999</v>
      </c>
      <c r="Q740" s="374">
        <v>35</v>
      </c>
      <c r="R740" s="374">
        <v>131</v>
      </c>
      <c r="S740" s="374">
        <v>1</v>
      </c>
      <c r="T740" s="374">
        <v>1.969465648854962</v>
      </c>
      <c r="U740" s="374">
        <v>4.3045801526717558</v>
      </c>
      <c r="V740" s="374">
        <v>0</v>
      </c>
      <c r="W740" s="374">
        <v>0</v>
      </c>
      <c r="X740" s="374">
        <v>0</v>
      </c>
      <c r="Y740" s="374">
        <v>0</v>
      </c>
      <c r="Z740" s="374">
        <v>1.7457850044445573</v>
      </c>
      <c r="AA740" s="374">
        <v>0</v>
      </c>
      <c r="AB740" s="374">
        <v>0.24522715120929803</v>
      </c>
      <c r="AC740" s="374"/>
      <c r="AD740" s="374">
        <v>-0.323947814236349</v>
      </c>
      <c r="AE740" s="374"/>
      <c r="AF740" s="374">
        <v>0.8881958098854158</v>
      </c>
      <c r="AG740" s="374">
        <v>0.50173815478875639</v>
      </c>
      <c r="AH740" s="374">
        <v>0.76335877862595458</v>
      </c>
    </row>
    <row r="741" spans="1:34" ht="15.6">
      <c r="A741" s="374">
        <v>11</v>
      </c>
      <c r="B741" s="374">
        <v>124</v>
      </c>
      <c r="C741" s="374">
        <v>2016</v>
      </c>
      <c r="D741" s="374">
        <v>99</v>
      </c>
      <c r="E741" s="374">
        <v>99</v>
      </c>
      <c r="F741" s="374">
        <v>99</v>
      </c>
      <c r="G741" s="374">
        <v>99</v>
      </c>
      <c r="H741" s="374">
        <v>99</v>
      </c>
      <c r="I741" s="374">
        <v>99</v>
      </c>
      <c r="J741" s="374">
        <v>999</v>
      </c>
      <c r="K741" s="374">
        <v>99</v>
      </c>
      <c r="L741" s="374">
        <v>2</v>
      </c>
      <c r="M741" s="374">
        <v>99</v>
      </c>
      <c r="N741" s="374">
        <v>99</v>
      </c>
      <c r="O741" s="374">
        <v>99</v>
      </c>
      <c r="P741" s="374">
        <v>9999</v>
      </c>
      <c r="Q741" s="374">
        <v>138</v>
      </c>
      <c r="R741" s="374">
        <v>568</v>
      </c>
      <c r="S741" s="374">
        <v>2</v>
      </c>
      <c r="T741" s="374">
        <v>2.130281690140845</v>
      </c>
      <c r="U741" s="374">
        <v>5.2760563380281722</v>
      </c>
      <c r="V741" s="374">
        <v>0</v>
      </c>
      <c r="W741" s="374">
        <v>0</v>
      </c>
      <c r="X741" s="374">
        <v>0.17605633802816897</v>
      </c>
      <c r="Y741" s="374">
        <v>0</v>
      </c>
      <c r="Z741" s="374">
        <v>2.3050749148396856</v>
      </c>
      <c r="AA741" s="374">
        <v>0</v>
      </c>
      <c r="AB741" s="374">
        <v>0.64780120370674199</v>
      </c>
      <c r="AC741" s="374"/>
      <c r="AD741" s="374">
        <v>36.53481961774407</v>
      </c>
      <c r="AE741" s="374"/>
      <c r="AF741" s="374">
        <v>3.8511085497321846</v>
      </c>
      <c r="AG741" s="374">
        <v>2.6664460050912329</v>
      </c>
      <c r="AH741" s="374">
        <v>0</v>
      </c>
    </row>
    <row r="742" spans="1:34" ht="15.6">
      <c r="A742" s="374">
        <v>11</v>
      </c>
      <c r="B742" s="374">
        <v>125</v>
      </c>
      <c r="C742" s="374">
        <v>2016</v>
      </c>
      <c r="D742" s="374">
        <v>99</v>
      </c>
      <c r="E742" s="374">
        <v>99</v>
      </c>
      <c r="F742" s="374">
        <v>99</v>
      </c>
      <c r="G742" s="374">
        <v>99</v>
      </c>
      <c r="H742" s="374">
        <v>99</v>
      </c>
      <c r="I742" s="374">
        <v>99</v>
      </c>
      <c r="J742" s="374">
        <v>999</v>
      </c>
      <c r="K742" s="374">
        <v>99</v>
      </c>
      <c r="L742" s="374">
        <v>3</v>
      </c>
      <c r="M742" s="374">
        <v>99</v>
      </c>
      <c r="N742" s="374">
        <v>99</v>
      </c>
      <c r="O742" s="374">
        <v>99</v>
      </c>
      <c r="P742" s="374">
        <v>9999</v>
      </c>
      <c r="Q742" s="374">
        <v>228</v>
      </c>
      <c r="R742" s="374">
        <v>1148</v>
      </c>
      <c r="S742" s="374">
        <v>3</v>
      </c>
      <c r="T742" s="374">
        <v>2.6463414634146338</v>
      </c>
      <c r="U742" s="374">
        <v>6.6374564459930276</v>
      </c>
      <c r="V742" s="374">
        <v>0</v>
      </c>
      <c r="W742" s="374">
        <v>0</v>
      </c>
      <c r="X742" s="374">
        <v>0.26132404181184671</v>
      </c>
      <c r="Y742" s="374">
        <v>0</v>
      </c>
      <c r="Z742" s="374">
        <v>2.6278045202288398</v>
      </c>
      <c r="AA742" s="374">
        <v>0</v>
      </c>
      <c r="AB742" s="374">
        <v>1.2432446850147276</v>
      </c>
      <c r="AC742" s="374"/>
      <c r="AD742" s="374">
        <v>33.019611159190902</v>
      </c>
      <c r="AE742" s="374"/>
      <c r="AF742" s="374">
        <v>7.7835785476981521</v>
      </c>
      <c r="AG742" s="374">
        <v>6.7798269052302951</v>
      </c>
      <c r="AH742" s="374">
        <v>0.34843205574912889</v>
      </c>
    </row>
    <row r="743" spans="1:34" ht="15.6">
      <c r="A743" s="374">
        <v>11</v>
      </c>
      <c r="B743" s="374">
        <v>126</v>
      </c>
      <c r="C743" s="374">
        <v>2016</v>
      </c>
      <c r="D743" s="374">
        <v>99</v>
      </c>
      <c r="E743" s="374">
        <v>99</v>
      </c>
      <c r="F743" s="374">
        <v>99</v>
      </c>
      <c r="G743" s="374">
        <v>99</v>
      </c>
      <c r="H743" s="374">
        <v>99</v>
      </c>
      <c r="I743" s="374">
        <v>99</v>
      </c>
      <c r="J743" s="374">
        <v>999</v>
      </c>
      <c r="K743" s="374">
        <v>99</v>
      </c>
      <c r="L743" s="374">
        <v>4</v>
      </c>
      <c r="M743" s="374">
        <v>99</v>
      </c>
      <c r="N743" s="374">
        <v>99</v>
      </c>
      <c r="O743" s="374">
        <v>99</v>
      </c>
      <c r="P743" s="374">
        <v>9999</v>
      </c>
      <c r="Q743" s="374">
        <v>318</v>
      </c>
      <c r="R743" s="374">
        <v>2238</v>
      </c>
      <c r="S743" s="374">
        <v>4</v>
      </c>
      <c r="T743" s="374">
        <v>3.4539767649687225</v>
      </c>
      <c r="U743" s="374">
        <v>7.1501787310098281</v>
      </c>
      <c r="V743" s="374">
        <v>0</v>
      </c>
      <c r="W743" s="374">
        <v>0</v>
      </c>
      <c r="X743" s="374">
        <v>1.0723860589812333</v>
      </c>
      <c r="Y743" s="374">
        <v>4.4682752457551378E-2</v>
      </c>
      <c r="Z743" s="374">
        <v>2.8509138845274995</v>
      </c>
      <c r="AA743" s="374">
        <v>0</v>
      </c>
      <c r="AB743" s="374">
        <v>1.5244154751953589</v>
      </c>
      <c r="AC743" s="374"/>
      <c r="AD743" s="374">
        <v>11.396098649617322</v>
      </c>
      <c r="AE743" s="374"/>
      <c r="AF743" s="374">
        <v>15.1739100955997</v>
      </c>
      <c r="AG743" s="374">
        <v>14.238099178480503</v>
      </c>
      <c r="AH743" s="374">
        <v>0.26809651474530832</v>
      </c>
    </row>
    <row r="744" spans="1:34" ht="15.6">
      <c r="A744" s="374">
        <v>11</v>
      </c>
      <c r="B744" s="374">
        <v>127</v>
      </c>
      <c r="C744" s="374">
        <v>2016</v>
      </c>
      <c r="D744" s="374">
        <v>99</v>
      </c>
      <c r="E744" s="374">
        <v>99</v>
      </c>
      <c r="F744" s="374">
        <v>99</v>
      </c>
      <c r="G744" s="374">
        <v>99</v>
      </c>
      <c r="H744" s="374">
        <v>99</v>
      </c>
      <c r="I744" s="374">
        <v>99</v>
      </c>
      <c r="J744" s="374">
        <v>999</v>
      </c>
      <c r="K744" s="374">
        <v>99</v>
      </c>
      <c r="L744" s="374">
        <v>5</v>
      </c>
      <c r="M744" s="374">
        <v>99</v>
      </c>
      <c r="N744" s="374">
        <v>99</v>
      </c>
      <c r="O744" s="374">
        <v>99</v>
      </c>
      <c r="P744" s="374">
        <v>9999</v>
      </c>
      <c r="Q744" s="374">
        <v>429</v>
      </c>
      <c r="R744" s="374">
        <v>5270</v>
      </c>
      <c r="S744" s="374">
        <v>5</v>
      </c>
      <c r="T744" s="374">
        <v>4.2007590132827319</v>
      </c>
      <c r="U744" s="374">
        <v>7.3964705882353021</v>
      </c>
      <c r="V744" s="374">
        <v>0</v>
      </c>
      <c r="W744" s="374">
        <v>0</v>
      </c>
      <c r="X744" s="374">
        <v>1.6318785578747628</v>
      </c>
      <c r="Y744" s="374">
        <v>5.692599620493359E-2</v>
      </c>
      <c r="Z744" s="374">
        <v>2.9696086911488289</v>
      </c>
      <c r="AA744" s="374">
        <v>0</v>
      </c>
      <c r="AB744" s="374">
        <v>1.4430095161664838</v>
      </c>
      <c r="AC744" s="374"/>
      <c r="AD744" s="374">
        <v>7.7458468060146561</v>
      </c>
      <c r="AE744" s="374"/>
      <c r="AF744" s="374">
        <v>35.731236016001098</v>
      </c>
      <c r="AG744" s="374">
        <v>34.682483118944617</v>
      </c>
      <c r="AH744" s="374">
        <v>0.58823529411764708</v>
      </c>
    </row>
    <row r="745" spans="1:34" ht="15.6">
      <c r="A745" s="374">
        <v>11</v>
      </c>
      <c r="B745" s="374">
        <v>128</v>
      </c>
      <c r="C745" s="374">
        <v>2016</v>
      </c>
      <c r="D745" s="374">
        <v>99</v>
      </c>
      <c r="E745" s="374">
        <v>99</v>
      </c>
      <c r="F745" s="374">
        <v>99</v>
      </c>
      <c r="G745" s="374">
        <v>99</v>
      </c>
      <c r="H745" s="374">
        <v>99</v>
      </c>
      <c r="I745" s="374">
        <v>99</v>
      </c>
      <c r="J745" s="374">
        <v>999</v>
      </c>
      <c r="K745" s="374">
        <v>99</v>
      </c>
      <c r="L745" s="374">
        <v>6</v>
      </c>
      <c r="M745" s="374">
        <v>99</v>
      </c>
      <c r="N745" s="374">
        <v>99</v>
      </c>
      <c r="O745" s="374">
        <v>99</v>
      </c>
      <c r="P745" s="374">
        <v>9999</v>
      </c>
      <c r="Q745" s="374">
        <v>348</v>
      </c>
      <c r="R745" s="374">
        <v>3681</v>
      </c>
      <c r="S745" s="374">
        <v>6</v>
      </c>
      <c r="T745" s="374">
        <v>4.6386851399076336</v>
      </c>
      <c r="U745" s="374">
        <v>8.3455854387394712</v>
      </c>
      <c r="V745" s="374">
        <v>5.4333061668024991E-2</v>
      </c>
      <c r="W745" s="374">
        <v>8.1499592502037491E-2</v>
      </c>
      <c r="X745" s="374">
        <v>3.8304808475957626</v>
      </c>
      <c r="Y745" s="374">
        <v>0.21733224667209997</v>
      </c>
      <c r="Z745" s="374">
        <v>3.5831903560634046</v>
      </c>
      <c r="AA745" s="374">
        <v>0</v>
      </c>
      <c r="AB745" s="374">
        <v>1.3310342072516359</v>
      </c>
      <c r="AC745" s="374"/>
      <c r="AD745" s="374">
        <v>9.9853684589718323</v>
      </c>
      <c r="AE745" s="374"/>
      <c r="AF745" s="374">
        <v>24.957624245711568</v>
      </c>
      <c r="AG745" s="374">
        <v>27.333651868994625</v>
      </c>
      <c r="AH745" s="374">
        <v>0.59766367834827505</v>
      </c>
    </row>
    <row r="746" spans="1:34" ht="15.6">
      <c r="A746" s="374">
        <v>11</v>
      </c>
      <c r="B746" s="374">
        <v>129</v>
      </c>
      <c r="C746" s="374">
        <v>2016</v>
      </c>
      <c r="D746" s="374">
        <v>99</v>
      </c>
      <c r="E746" s="374">
        <v>99</v>
      </c>
      <c r="F746" s="374">
        <v>99</v>
      </c>
      <c r="G746" s="374">
        <v>99</v>
      </c>
      <c r="H746" s="374">
        <v>99</v>
      </c>
      <c r="I746" s="374">
        <v>99</v>
      </c>
      <c r="J746" s="374">
        <v>999</v>
      </c>
      <c r="K746" s="374">
        <v>99</v>
      </c>
      <c r="L746" s="374">
        <v>7</v>
      </c>
      <c r="M746" s="374">
        <v>99</v>
      </c>
      <c r="N746" s="374">
        <v>99</v>
      </c>
      <c r="O746" s="374">
        <v>99</v>
      </c>
      <c r="P746" s="374">
        <v>9999</v>
      </c>
      <c r="Q746" s="374"/>
      <c r="R746" s="374"/>
      <c r="S746" s="374"/>
      <c r="T746" s="374"/>
      <c r="U746" s="374"/>
      <c r="V746" s="374"/>
      <c r="W746" s="374"/>
      <c r="X746" s="374"/>
      <c r="Y746" s="374"/>
      <c r="Z746" s="374"/>
      <c r="AA746" s="374"/>
      <c r="AB746" s="374"/>
      <c r="AC746" s="374"/>
      <c r="AD746" s="374"/>
      <c r="AE746" s="374"/>
      <c r="AF746" s="374"/>
      <c r="AG746" s="374"/>
      <c r="AH746" s="374"/>
    </row>
    <row r="747" spans="1:34" ht="15.6">
      <c r="A747" s="374">
        <v>11</v>
      </c>
      <c r="B747" s="374">
        <v>130</v>
      </c>
      <c r="C747" s="374">
        <v>2016</v>
      </c>
      <c r="D747" s="374">
        <v>99</v>
      </c>
      <c r="E747" s="374">
        <v>99</v>
      </c>
      <c r="F747" s="374">
        <v>99</v>
      </c>
      <c r="G747" s="374">
        <v>99</v>
      </c>
      <c r="H747" s="374">
        <v>99</v>
      </c>
      <c r="I747" s="374">
        <v>99</v>
      </c>
      <c r="J747" s="374">
        <v>999</v>
      </c>
      <c r="K747" s="374">
        <v>99</v>
      </c>
      <c r="L747" s="374">
        <v>8</v>
      </c>
      <c r="M747" s="374">
        <v>99</v>
      </c>
      <c r="N747" s="374">
        <v>99</v>
      </c>
      <c r="O747" s="374">
        <v>99</v>
      </c>
      <c r="P747" s="374">
        <v>9999</v>
      </c>
      <c r="Q747" s="374">
        <v>206</v>
      </c>
      <c r="R747" s="374">
        <v>1665</v>
      </c>
      <c r="S747" s="374">
        <v>8</v>
      </c>
      <c r="T747" s="374">
        <v>4.3201201201201185</v>
      </c>
      <c r="U747" s="374">
        <v>8.9709909909910017</v>
      </c>
      <c r="V747" s="374">
        <v>6.0060060060060046E-2</v>
      </c>
      <c r="W747" s="374">
        <v>0.18018018018018012</v>
      </c>
      <c r="X747" s="374">
        <v>6.2462462462462485</v>
      </c>
      <c r="Y747" s="374">
        <v>0.42042042042042049</v>
      </c>
      <c r="Z747" s="374">
        <v>4.0674278467118405</v>
      </c>
      <c r="AA747" s="374">
        <v>0</v>
      </c>
      <c r="AB747" s="374">
        <v>1.8955259439505896</v>
      </c>
      <c r="AC747" s="374"/>
      <c r="AD747" s="374">
        <v>8.627880886148743</v>
      </c>
      <c r="AE747" s="374"/>
      <c r="AF747" s="374">
        <v>11.288900942436776</v>
      </c>
      <c r="AG747" s="374">
        <v>13.290144168528512</v>
      </c>
      <c r="AH747" s="374">
        <v>0.90090090090090069</v>
      </c>
    </row>
    <row r="748" spans="1:34" ht="15.6">
      <c r="A748" s="374">
        <v>11</v>
      </c>
      <c r="B748" s="374">
        <v>131</v>
      </c>
      <c r="C748" s="374">
        <v>2016</v>
      </c>
      <c r="D748" s="374">
        <v>99</v>
      </c>
      <c r="E748" s="374">
        <v>99</v>
      </c>
      <c r="F748" s="374">
        <v>99</v>
      </c>
      <c r="G748" s="374">
        <v>99</v>
      </c>
      <c r="H748" s="374">
        <v>99</v>
      </c>
      <c r="I748" s="374">
        <v>99</v>
      </c>
      <c r="J748" s="374">
        <v>999</v>
      </c>
      <c r="K748" s="374">
        <v>99</v>
      </c>
      <c r="L748" s="374">
        <v>9</v>
      </c>
      <c r="M748" s="374">
        <v>99</v>
      </c>
      <c r="N748" s="374">
        <v>99</v>
      </c>
      <c r="O748" s="374">
        <v>99</v>
      </c>
      <c r="P748" s="374">
        <v>9999</v>
      </c>
      <c r="Q748" s="374"/>
      <c r="R748" s="374"/>
      <c r="S748" s="374"/>
      <c r="T748" s="374"/>
      <c r="U748" s="374"/>
      <c r="V748" s="374"/>
      <c r="W748" s="374"/>
      <c r="X748" s="374"/>
      <c r="Y748" s="374"/>
      <c r="Z748" s="374"/>
      <c r="AA748" s="374"/>
      <c r="AB748" s="374"/>
      <c r="AC748" s="374"/>
      <c r="AD748" s="374"/>
      <c r="AE748" s="374"/>
      <c r="AF748" s="374"/>
      <c r="AG748" s="374"/>
      <c r="AH748" s="374"/>
    </row>
    <row r="749" spans="1:34" ht="15.6">
      <c r="A749" s="374">
        <v>11</v>
      </c>
      <c r="B749" s="374">
        <v>132</v>
      </c>
      <c r="C749" s="374">
        <v>2016</v>
      </c>
      <c r="D749" s="374">
        <v>99</v>
      </c>
      <c r="E749" s="374">
        <v>99</v>
      </c>
      <c r="F749" s="374">
        <v>99</v>
      </c>
      <c r="G749" s="374">
        <v>99</v>
      </c>
      <c r="H749" s="374">
        <v>99</v>
      </c>
      <c r="I749" s="374">
        <v>99</v>
      </c>
      <c r="J749" s="374">
        <v>999</v>
      </c>
      <c r="K749" s="374">
        <v>99</v>
      </c>
      <c r="L749" s="374">
        <v>10</v>
      </c>
      <c r="M749" s="374">
        <v>99</v>
      </c>
      <c r="N749" s="374">
        <v>99</v>
      </c>
      <c r="O749" s="374">
        <v>99</v>
      </c>
      <c r="P749" s="374">
        <v>9999</v>
      </c>
      <c r="Q749" s="374"/>
      <c r="R749" s="374"/>
      <c r="S749" s="374"/>
      <c r="T749" s="374"/>
      <c r="U749" s="374"/>
      <c r="V749" s="374"/>
      <c r="W749" s="374"/>
      <c r="X749" s="374"/>
      <c r="Y749" s="374"/>
      <c r="Z749" s="374"/>
      <c r="AA749" s="374"/>
      <c r="AB749" s="374"/>
      <c r="AC749" s="374"/>
      <c r="AD749" s="374"/>
      <c r="AE749" s="374"/>
      <c r="AF749" s="374"/>
      <c r="AG749" s="374"/>
      <c r="AH749" s="374"/>
    </row>
    <row r="750" spans="1:34" ht="15.6">
      <c r="A750" s="374">
        <v>11</v>
      </c>
      <c r="B750" s="374">
        <v>133</v>
      </c>
      <c r="C750" s="374">
        <v>2016</v>
      </c>
      <c r="D750" s="374">
        <v>99</v>
      </c>
      <c r="E750" s="374">
        <v>99</v>
      </c>
      <c r="F750" s="374">
        <v>99</v>
      </c>
      <c r="G750" s="374">
        <v>99</v>
      </c>
      <c r="H750" s="374">
        <v>99</v>
      </c>
      <c r="I750" s="374">
        <v>99</v>
      </c>
      <c r="J750" s="374">
        <v>999</v>
      </c>
      <c r="K750" s="374">
        <v>99</v>
      </c>
      <c r="L750" s="374">
        <v>11</v>
      </c>
      <c r="M750" s="374">
        <v>99</v>
      </c>
      <c r="N750" s="374">
        <v>99</v>
      </c>
      <c r="O750" s="374">
        <v>99</v>
      </c>
      <c r="P750" s="374">
        <v>9999</v>
      </c>
      <c r="Q750" s="374">
        <v>13</v>
      </c>
      <c r="R750" s="374">
        <v>48</v>
      </c>
      <c r="S750" s="374">
        <v>11</v>
      </c>
      <c r="T750" s="374">
        <v>4.7708333333333321</v>
      </c>
      <c r="U750" s="374">
        <v>11.885416666666664</v>
      </c>
      <c r="V750" s="374">
        <v>0</v>
      </c>
      <c r="W750" s="374">
        <v>0</v>
      </c>
      <c r="X750" s="374">
        <v>12.5</v>
      </c>
      <c r="Y750" s="374">
        <v>0</v>
      </c>
      <c r="Z750" s="374">
        <v>4.2284251197172225</v>
      </c>
      <c r="AA750" s="374">
        <v>0</v>
      </c>
      <c r="AB750" s="374">
        <v>2.0231944968841287</v>
      </c>
      <c r="AC750" s="374"/>
      <c r="AD750" s="374">
        <v>-2.9857106221969012</v>
      </c>
      <c r="AE750" s="374"/>
      <c r="AF750" s="374">
        <v>0.32544579293511411</v>
      </c>
      <c r="AG750" s="374">
        <v>0.50761059994145319</v>
      </c>
      <c r="AH750" s="374">
        <v>0</v>
      </c>
    </row>
    <row r="751" spans="1:34" ht="15.6">
      <c r="A751" s="374">
        <v>11</v>
      </c>
      <c r="B751" s="374">
        <v>134</v>
      </c>
      <c r="C751" s="374">
        <v>2016</v>
      </c>
      <c r="D751" s="374">
        <v>99</v>
      </c>
      <c r="E751" s="374">
        <v>99</v>
      </c>
      <c r="F751" s="374">
        <v>99</v>
      </c>
      <c r="G751" s="374">
        <v>99</v>
      </c>
      <c r="H751" s="374">
        <v>99</v>
      </c>
      <c r="I751" s="374">
        <v>99</v>
      </c>
      <c r="J751" s="374">
        <v>999</v>
      </c>
      <c r="K751" s="374">
        <v>99</v>
      </c>
      <c r="L751" s="374">
        <v>12</v>
      </c>
      <c r="M751" s="374">
        <v>99</v>
      </c>
      <c r="N751" s="374">
        <v>99</v>
      </c>
      <c r="O751" s="374">
        <v>99</v>
      </c>
      <c r="P751" s="374">
        <v>9999</v>
      </c>
      <c r="Q751" s="374"/>
      <c r="R751" s="374"/>
      <c r="S751" s="374"/>
      <c r="T751" s="374"/>
      <c r="U751" s="374"/>
      <c r="V751" s="374"/>
      <c r="W751" s="374"/>
      <c r="X751" s="374"/>
      <c r="Y751" s="374"/>
      <c r="Z751" s="374"/>
      <c r="AA751" s="374"/>
      <c r="AB751" s="374"/>
      <c r="AC751" s="374"/>
      <c r="AD751" s="374"/>
      <c r="AE751" s="374"/>
      <c r="AF751" s="374"/>
      <c r="AG751" s="374"/>
      <c r="AH751" s="374"/>
    </row>
    <row r="752" spans="1:34" ht="15.6">
      <c r="A752" s="374">
        <v>11</v>
      </c>
      <c r="B752" s="374">
        <v>135</v>
      </c>
      <c r="C752" s="374">
        <v>2016</v>
      </c>
      <c r="D752" s="374">
        <v>99</v>
      </c>
      <c r="E752" s="374">
        <v>99</v>
      </c>
      <c r="F752" s="374">
        <v>99</v>
      </c>
      <c r="G752" s="374">
        <v>99</v>
      </c>
      <c r="H752" s="374">
        <v>99</v>
      </c>
      <c r="I752" s="374">
        <v>99</v>
      </c>
      <c r="J752" s="374">
        <v>999</v>
      </c>
      <c r="K752" s="374">
        <v>99</v>
      </c>
      <c r="L752" s="374">
        <v>13</v>
      </c>
      <c r="M752" s="374">
        <v>99</v>
      </c>
      <c r="N752" s="374">
        <v>99</v>
      </c>
      <c r="O752" s="374">
        <v>99</v>
      </c>
      <c r="P752" s="374">
        <v>9999</v>
      </c>
      <c r="Q752" s="374"/>
      <c r="R752" s="374"/>
      <c r="S752" s="374"/>
      <c r="T752" s="374"/>
      <c r="U752" s="374"/>
      <c r="V752" s="374"/>
      <c r="W752" s="374"/>
      <c r="X752" s="374"/>
      <c r="Y752" s="374"/>
      <c r="Z752" s="374"/>
      <c r="AA752" s="374"/>
      <c r="AB752" s="374"/>
      <c r="AC752" s="374"/>
      <c r="AD752" s="374"/>
      <c r="AE752" s="374"/>
      <c r="AF752" s="374"/>
      <c r="AG752" s="374"/>
      <c r="AH752" s="374"/>
    </row>
    <row r="753" spans="1:34" ht="15.6">
      <c r="A753" s="374">
        <v>11</v>
      </c>
      <c r="B753" s="374">
        <v>136</v>
      </c>
      <c r="C753" s="374">
        <v>2016</v>
      </c>
      <c r="D753" s="374">
        <v>99</v>
      </c>
      <c r="E753" s="374">
        <v>99</v>
      </c>
      <c r="F753" s="374">
        <v>99</v>
      </c>
      <c r="G753" s="374">
        <v>99</v>
      </c>
      <c r="H753" s="374">
        <v>99</v>
      </c>
      <c r="I753" s="374">
        <v>99</v>
      </c>
      <c r="J753" s="374">
        <v>999</v>
      </c>
      <c r="K753" s="374">
        <v>99</v>
      </c>
      <c r="L753" s="374">
        <v>14</v>
      </c>
      <c r="M753" s="374">
        <v>99</v>
      </c>
      <c r="N753" s="374">
        <v>99</v>
      </c>
      <c r="O753" s="374">
        <v>99</v>
      </c>
      <c r="P753" s="374">
        <v>9999</v>
      </c>
      <c r="Q753" s="374"/>
      <c r="R753" s="374"/>
      <c r="S753" s="374"/>
      <c r="T753" s="374"/>
      <c r="U753" s="374"/>
      <c r="V753" s="374"/>
      <c r="W753" s="374"/>
      <c r="X753" s="374"/>
      <c r="Y753" s="374"/>
      <c r="Z753" s="374"/>
      <c r="AA753" s="374"/>
      <c r="AB753" s="374"/>
      <c r="AC753" s="374"/>
      <c r="AD753" s="374"/>
      <c r="AE753" s="374"/>
      <c r="AF753" s="374"/>
      <c r="AG753" s="374"/>
      <c r="AH753" s="374"/>
    </row>
    <row r="754" spans="1:34" ht="15.6">
      <c r="A754" s="374">
        <v>11</v>
      </c>
      <c r="B754" s="374">
        <v>137</v>
      </c>
      <c r="C754" s="374">
        <v>2016</v>
      </c>
      <c r="D754" s="374">
        <v>99</v>
      </c>
      <c r="E754" s="374">
        <v>99</v>
      </c>
      <c r="F754" s="374">
        <v>99</v>
      </c>
      <c r="G754" s="374">
        <v>99</v>
      </c>
      <c r="H754" s="374">
        <v>99</v>
      </c>
      <c r="I754" s="374">
        <v>99</v>
      </c>
      <c r="J754" s="374">
        <v>999</v>
      </c>
      <c r="K754" s="374">
        <v>99</v>
      </c>
      <c r="L754" s="374">
        <v>15</v>
      </c>
      <c r="M754" s="374">
        <v>99</v>
      </c>
      <c r="N754" s="374">
        <v>99</v>
      </c>
      <c r="O754" s="374">
        <v>99</v>
      </c>
      <c r="P754" s="374">
        <v>9999</v>
      </c>
      <c r="Q754" s="374"/>
      <c r="R754" s="374"/>
      <c r="S754" s="374"/>
      <c r="T754" s="374"/>
      <c r="U754" s="374"/>
      <c r="V754" s="374"/>
      <c r="W754" s="374"/>
      <c r="X754" s="374"/>
      <c r="Y754" s="374"/>
      <c r="Z754" s="374"/>
      <c r="AA754" s="374"/>
      <c r="AB754" s="374"/>
      <c r="AC754" s="374"/>
      <c r="AD754" s="374"/>
      <c r="AE754" s="374"/>
      <c r="AF754" s="374"/>
      <c r="AG754" s="374"/>
      <c r="AH754" s="374"/>
    </row>
    <row r="755" spans="1:34" s="458" customFormat="1" ht="15.6">
      <c r="A755" s="374">
        <v>11</v>
      </c>
      <c r="B755" s="374">
        <v>138</v>
      </c>
      <c r="C755" s="374">
        <v>2015</v>
      </c>
      <c r="D755" s="374">
        <v>99</v>
      </c>
      <c r="E755" s="374">
        <v>99</v>
      </c>
      <c r="F755" s="374">
        <v>99</v>
      </c>
      <c r="G755" s="374">
        <v>99</v>
      </c>
      <c r="H755" s="374">
        <v>99</v>
      </c>
      <c r="I755" s="374">
        <v>99</v>
      </c>
      <c r="J755" s="374">
        <v>999</v>
      </c>
      <c r="K755" s="374">
        <v>99</v>
      </c>
      <c r="L755" s="374">
        <v>1</v>
      </c>
      <c r="M755" s="374">
        <v>99</v>
      </c>
      <c r="N755" s="374">
        <v>99</v>
      </c>
      <c r="O755" s="374">
        <v>99</v>
      </c>
      <c r="P755" s="374">
        <v>9999</v>
      </c>
      <c r="Q755" s="374">
        <v>41</v>
      </c>
      <c r="R755" s="374">
        <v>146</v>
      </c>
      <c r="S755" s="374">
        <v>1</v>
      </c>
      <c r="T755" s="374">
        <v>1.972602739726028</v>
      </c>
      <c r="U755" s="374">
        <v>4.3500000000000005</v>
      </c>
      <c r="V755" s="374">
        <v>0</v>
      </c>
      <c r="W755" s="374">
        <v>0</v>
      </c>
      <c r="X755" s="374">
        <v>0</v>
      </c>
      <c r="Y755" s="374">
        <v>0</v>
      </c>
      <c r="Z755" s="374">
        <v>1.7854530141545089</v>
      </c>
      <c r="AA755" s="374">
        <v>0</v>
      </c>
      <c r="AB755" s="374">
        <v>0.23247346230790619</v>
      </c>
      <c r="AC755" s="374"/>
      <c r="AD755" s="374">
        <v>6.6006290427963092</v>
      </c>
      <c r="AE755" s="374"/>
      <c r="AF755" s="374">
        <v>0.94879126592149732</v>
      </c>
      <c r="AG755" s="374">
        <v>0.5566384680916705</v>
      </c>
      <c r="AH755" s="374">
        <v>0</v>
      </c>
    </row>
    <row r="756" spans="1:34" s="458" customFormat="1" ht="15.6">
      <c r="A756" s="374">
        <v>11</v>
      </c>
      <c r="B756" s="374">
        <v>139</v>
      </c>
      <c r="C756" s="374">
        <v>2015</v>
      </c>
      <c r="D756" s="374">
        <v>99</v>
      </c>
      <c r="E756" s="374">
        <v>99</v>
      </c>
      <c r="F756" s="374">
        <v>99</v>
      </c>
      <c r="G756" s="374">
        <v>99</v>
      </c>
      <c r="H756" s="374">
        <v>99</v>
      </c>
      <c r="I756" s="374">
        <v>99</v>
      </c>
      <c r="J756" s="374">
        <v>999</v>
      </c>
      <c r="K756" s="374">
        <v>99</v>
      </c>
      <c r="L756" s="374">
        <v>2</v>
      </c>
      <c r="M756" s="374">
        <v>99</v>
      </c>
      <c r="N756" s="374">
        <v>99</v>
      </c>
      <c r="O756" s="374">
        <v>99</v>
      </c>
      <c r="P756" s="374">
        <v>9999</v>
      </c>
      <c r="Q756" s="374">
        <v>161</v>
      </c>
      <c r="R756" s="374">
        <v>590</v>
      </c>
      <c r="S756" s="374">
        <v>2</v>
      </c>
      <c r="T756" s="374">
        <v>2.1559322033898312</v>
      </c>
      <c r="U756" s="374">
        <v>5.5174576271186409</v>
      </c>
      <c r="V756" s="374">
        <v>0</v>
      </c>
      <c r="W756" s="374">
        <v>0</v>
      </c>
      <c r="X756" s="374">
        <v>0.16949152542372875</v>
      </c>
      <c r="Y756" s="374">
        <v>0</v>
      </c>
      <c r="Z756" s="374">
        <v>2.4289741806446781</v>
      </c>
      <c r="AA756" s="374">
        <v>0</v>
      </c>
      <c r="AB756" s="374">
        <v>0.69092695938154691</v>
      </c>
      <c r="AC756" s="374"/>
      <c r="AD756" s="374">
        <v>28.913791388398408</v>
      </c>
      <c r="AE756" s="374"/>
      <c r="AF756" s="374">
        <v>3.8341564855731742</v>
      </c>
      <c r="AG756" s="374">
        <v>2.8531336878898044</v>
      </c>
      <c r="AH756" s="374">
        <v>0.677966101694915</v>
      </c>
    </row>
    <row r="757" spans="1:34" s="458" customFormat="1" ht="15.6">
      <c r="A757" s="374">
        <v>11</v>
      </c>
      <c r="B757" s="374">
        <v>140</v>
      </c>
      <c r="C757" s="374">
        <v>2015</v>
      </c>
      <c r="D757" s="374">
        <v>99</v>
      </c>
      <c r="E757" s="374">
        <v>99</v>
      </c>
      <c r="F757" s="374">
        <v>99</v>
      </c>
      <c r="G757" s="374">
        <v>99</v>
      </c>
      <c r="H757" s="374">
        <v>99</v>
      </c>
      <c r="I757" s="374">
        <v>99</v>
      </c>
      <c r="J757" s="374">
        <v>999</v>
      </c>
      <c r="K757" s="374">
        <v>99</v>
      </c>
      <c r="L757" s="374">
        <v>3</v>
      </c>
      <c r="M757" s="374">
        <v>99</v>
      </c>
      <c r="N757" s="374">
        <v>99</v>
      </c>
      <c r="O757" s="374">
        <v>99</v>
      </c>
      <c r="P757" s="374">
        <v>9999</v>
      </c>
      <c r="Q757" s="374">
        <v>226</v>
      </c>
      <c r="R757" s="374">
        <v>1456</v>
      </c>
      <c r="S757" s="374">
        <v>3</v>
      </c>
      <c r="T757" s="374">
        <v>2.6353021978021967</v>
      </c>
      <c r="U757" s="374">
        <v>6.4219780219780302</v>
      </c>
      <c r="V757" s="374">
        <v>0</v>
      </c>
      <c r="W757" s="374">
        <v>0</v>
      </c>
      <c r="X757" s="374">
        <v>0.20604395604395601</v>
      </c>
      <c r="Y757" s="374">
        <v>0</v>
      </c>
      <c r="Z757" s="374">
        <v>2.5926296505693576</v>
      </c>
      <c r="AA757" s="374">
        <v>0</v>
      </c>
      <c r="AB757" s="374">
        <v>1.2412732371785948</v>
      </c>
      <c r="AC757" s="374"/>
      <c r="AD757" s="374">
        <v>26.497327604664719</v>
      </c>
      <c r="AE757" s="374"/>
      <c r="AF757" s="374">
        <v>9.4619183779568488</v>
      </c>
      <c r="AG757" s="374">
        <v>8.1952327697124296</v>
      </c>
      <c r="AH757" s="374">
        <v>0.61813186813186805</v>
      </c>
    </row>
    <row r="758" spans="1:34" s="458" customFormat="1" ht="15.6">
      <c r="A758" s="374">
        <v>11</v>
      </c>
      <c r="B758" s="374">
        <v>141</v>
      </c>
      <c r="C758" s="374">
        <v>2015</v>
      </c>
      <c r="D758" s="374">
        <v>99</v>
      </c>
      <c r="E758" s="374">
        <v>99</v>
      </c>
      <c r="F758" s="374">
        <v>99</v>
      </c>
      <c r="G758" s="374">
        <v>99</v>
      </c>
      <c r="H758" s="374">
        <v>99</v>
      </c>
      <c r="I758" s="374">
        <v>99</v>
      </c>
      <c r="J758" s="374">
        <v>999</v>
      </c>
      <c r="K758" s="374">
        <v>99</v>
      </c>
      <c r="L758" s="374">
        <v>4</v>
      </c>
      <c r="M758" s="374">
        <v>99</v>
      </c>
      <c r="N758" s="374">
        <v>99</v>
      </c>
      <c r="O758" s="374">
        <v>99</v>
      </c>
      <c r="P758" s="374">
        <v>9999</v>
      </c>
      <c r="Q758" s="374">
        <v>336</v>
      </c>
      <c r="R758" s="374">
        <v>3049</v>
      </c>
      <c r="S758" s="374">
        <v>4</v>
      </c>
      <c r="T758" s="374">
        <v>3.4421121679239093</v>
      </c>
      <c r="U758" s="374">
        <v>6.7434568711052902</v>
      </c>
      <c r="V758" s="374">
        <v>0</v>
      </c>
      <c r="W758" s="374">
        <v>0</v>
      </c>
      <c r="X758" s="374">
        <v>0.81994096425057372</v>
      </c>
      <c r="Y758" s="374">
        <v>0</v>
      </c>
      <c r="Z758" s="374">
        <v>2.61998975788948</v>
      </c>
      <c r="AA758" s="374">
        <v>0</v>
      </c>
      <c r="AB758" s="374">
        <v>1.5162866551577803</v>
      </c>
      <c r="AC758" s="374"/>
      <c r="AD758" s="374">
        <v>3.7375884787534006</v>
      </c>
      <c r="AE758" s="374"/>
      <c r="AF758" s="374">
        <v>19.814140889004424</v>
      </c>
      <c r="AG758" s="374">
        <v>18.020677396849695</v>
      </c>
      <c r="AH758" s="374">
        <v>0.32797638570022952</v>
      </c>
    </row>
    <row r="759" spans="1:34" s="458" customFormat="1" ht="15.6">
      <c r="A759" s="374">
        <v>11</v>
      </c>
      <c r="B759" s="374">
        <v>142</v>
      </c>
      <c r="C759" s="374">
        <v>2015</v>
      </c>
      <c r="D759" s="374">
        <v>99</v>
      </c>
      <c r="E759" s="374">
        <v>99</v>
      </c>
      <c r="F759" s="374">
        <v>99</v>
      </c>
      <c r="G759" s="374">
        <v>99</v>
      </c>
      <c r="H759" s="374">
        <v>99</v>
      </c>
      <c r="I759" s="374">
        <v>99</v>
      </c>
      <c r="J759" s="374">
        <v>999</v>
      </c>
      <c r="K759" s="374">
        <v>99</v>
      </c>
      <c r="L759" s="374">
        <v>5</v>
      </c>
      <c r="M759" s="374">
        <v>99</v>
      </c>
      <c r="N759" s="374">
        <v>99</v>
      </c>
      <c r="O759" s="374">
        <v>99</v>
      </c>
      <c r="P759" s="374">
        <v>9999</v>
      </c>
      <c r="Q759" s="374">
        <v>420</v>
      </c>
      <c r="R759" s="374">
        <v>5556</v>
      </c>
      <c r="S759" s="374">
        <v>5</v>
      </c>
      <c r="T759" s="374">
        <v>4.1240100791936642</v>
      </c>
      <c r="U759" s="374">
        <v>7.3141468682505311</v>
      </c>
      <c r="V759" s="374">
        <v>0</v>
      </c>
      <c r="W759" s="374">
        <v>0</v>
      </c>
      <c r="X759" s="374">
        <v>1.3858891288696902</v>
      </c>
      <c r="Y759" s="374">
        <v>7.1994240460763123E-2</v>
      </c>
      <c r="Z759" s="374">
        <v>2.9497394076599925</v>
      </c>
      <c r="AA759" s="374">
        <v>0</v>
      </c>
      <c r="AB759" s="374">
        <v>1.4346552237835799</v>
      </c>
      <c r="AC759" s="374"/>
      <c r="AD759" s="374">
        <v>4.710968728392066</v>
      </c>
      <c r="AE759" s="374"/>
      <c r="AF759" s="374">
        <v>36.106056667533153</v>
      </c>
      <c r="AG759" s="374">
        <v>35.616973835976104</v>
      </c>
      <c r="AH759" s="374">
        <v>0.26997840172786169</v>
      </c>
    </row>
    <row r="760" spans="1:34" s="458" customFormat="1" ht="15.6">
      <c r="A760" s="374">
        <v>11</v>
      </c>
      <c r="B760" s="374">
        <v>143</v>
      </c>
      <c r="C760" s="374">
        <v>2015</v>
      </c>
      <c r="D760" s="374">
        <v>99</v>
      </c>
      <c r="E760" s="374">
        <v>99</v>
      </c>
      <c r="F760" s="374">
        <v>99</v>
      </c>
      <c r="G760" s="374">
        <v>99</v>
      </c>
      <c r="H760" s="374">
        <v>99</v>
      </c>
      <c r="I760" s="374">
        <v>99</v>
      </c>
      <c r="J760" s="374">
        <v>999</v>
      </c>
      <c r="K760" s="374">
        <v>99</v>
      </c>
      <c r="L760" s="374">
        <v>6</v>
      </c>
      <c r="M760" s="374">
        <v>99</v>
      </c>
      <c r="N760" s="374">
        <v>99</v>
      </c>
      <c r="O760" s="374">
        <v>99</v>
      </c>
      <c r="P760" s="374">
        <v>9999</v>
      </c>
      <c r="Q760" s="374">
        <v>338</v>
      </c>
      <c r="R760" s="374">
        <v>3230</v>
      </c>
      <c r="S760" s="374">
        <v>6</v>
      </c>
      <c r="T760" s="374">
        <v>4.4693498452012363</v>
      </c>
      <c r="U760" s="374">
        <v>8.5246439628482999</v>
      </c>
      <c r="V760" s="374">
        <v>6.1919504643962883E-2</v>
      </c>
      <c r="W760" s="374">
        <v>0</v>
      </c>
      <c r="X760" s="374">
        <v>3.4365325077399373</v>
      </c>
      <c r="Y760" s="374">
        <v>0.24767801857585153</v>
      </c>
      <c r="Z760" s="374">
        <v>3.4808373401249142</v>
      </c>
      <c r="AA760" s="374">
        <v>0</v>
      </c>
      <c r="AB760" s="374">
        <v>1.4747057884330901</v>
      </c>
      <c r="AC760" s="374"/>
      <c r="AD760" s="374">
        <v>-1.4460574331071381</v>
      </c>
      <c r="AE760" s="374"/>
      <c r="AF760" s="374">
        <v>20.990382115934494</v>
      </c>
      <c r="AG760" s="374">
        <v>24.132920112607327</v>
      </c>
      <c r="AH760" s="374">
        <v>0.4024767801857585</v>
      </c>
    </row>
    <row r="761" spans="1:34" s="458" customFormat="1" ht="15.6">
      <c r="A761" s="374">
        <v>11</v>
      </c>
      <c r="B761" s="374">
        <v>144</v>
      </c>
      <c r="C761" s="374">
        <v>2015</v>
      </c>
      <c r="D761" s="374">
        <v>99</v>
      </c>
      <c r="E761" s="374">
        <v>99</v>
      </c>
      <c r="F761" s="374">
        <v>99</v>
      </c>
      <c r="G761" s="374">
        <v>99</v>
      </c>
      <c r="H761" s="374">
        <v>99</v>
      </c>
      <c r="I761" s="374">
        <v>99</v>
      </c>
      <c r="J761" s="374">
        <v>999</v>
      </c>
      <c r="K761" s="374">
        <v>99</v>
      </c>
      <c r="L761" s="374">
        <v>7</v>
      </c>
      <c r="M761" s="374">
        <v>99</v>
      </c>
      <c r="N761" s="374">
        <v>99</v>
      </c>
      <c r="O761" s="374">
        <v>99</v>
      </c>
      <c r="P761" s="374">
        <v>9999</v>
      </c>
      <c r="Q761" s="374"/>
      <c r="R761" s="374"/>
      <c r="S761" s="374"/>
      <c r="T761" s="374"/>
      <c r="U761" s="374"/>
      <c r="V761" s="374"/>
      <c r="W761" s="374"/>
      <c r="X761" s="374"/>
      <c r="Y761" s="374"/>
      <c r="Z761" s="374"/>
      <c r="AA761" s="374"/>
      <c r="AB761" s="374"/>
      <c r="AC761" s="374"/>
      <c r="AD761" s="374"/>
      <c r="AE761" s="374"/>
      <c r="AF761" s="374"/>
      <c r="AG761" s="374"/>
      <c r="AH761" s="374"/>
    </row>
    <row r="762" spans="1:34" s="458" customFormat="1" ht="15.6">
      <c r="A762" s="374">
        <v>11</v>
      </c>
      <c r="B762" s="374">
        <v>145</v>
      </c>
      <c r="C762" s="374">
        <v>2015</v>
      </c>
      <c r="D762" s="374">
        <v>99</v>
      </c>
      <c r="E762" s="374">
        <v>99</v>
      </c>
      <c r="F762" s="374">
        <v>99</v>
      </c>
      <c r="G762" s="374">
        <v>99</v>
      </c>
      <c r="H762" s="374">
        <v>99</v>
      </c>
      <c r="I762" s="374">
        <v>99</v>
      </c>
      <c r="J762" s="374">
        <v>999</v>
      </c>
      <c r="K762" s="374">
        <v>99</v>
      </c>
      <c r="L762" s="374">
        <v>8</v>
      </c>
      <c r="M762" s="374">
        <v>99</v>
      </c>
      <c r="N762" s="374">
        <v>99</v>
      </c>
      <c r="O762" s="374">
        <v>99</v>
      </c>
      <c r="P762" s="374">
        <v>9999</v>
      </c>
      <c r="Q762" s="374">
        <v>207</v>
      </c>
      <c r="R762" s="374">
        <v>1331</v>
      </c>
      <c r="S762" s="374">
        <v>8</v>
      </c>
      <c r="T762" s="374">
        <v>4.1735537190082654</v>
      </c>
      <c r="U762" s="374">
        <v>8.8885048835462008</v>
      </c>
      <c r="V762" s="374">
        <v>7.5131480090157771E-2</v>
      </c>
      <c r="W762" s="374">
        <v>7.5131480090157771E-2</v>
      </c>
      <c r="X762" s="374">
        <v>8.1893313298271977</v>
      </c>
      <c r="Y762" s="374">
        <v>0.75131480090157776</v>
      </c>
      <c r="Z762" s="374">
        <v>4.2125152631192009</v>
      </c>
      <c r="AA762" s="374">
        <v>0</v>
      </c>
      <c r="AB762" s="374">
        <v>1.9063161832747983</v>
      </c>
      <c r="AC762" s="374"/>
      <c r="AD762" s="374">
        <v>6.9519509712360472</v>
      </c>
      <c r="AE762" s="374"/>
      <c r="AF762" s="374">
        <v>8.6495970886404976</v>
      </c>
      <c r="AG762" s="374">
        <v>10.369023871209752</v>
      </c>
      <c r="AH762" s="374">
        <v>0.15026296018031557</v>
      </c>
    </row>
    <row r="763" spans="1:34" s="458" customFormat="1" ht="15.6">
      <c r="A763" s="374">
        <v>11</v>
      </c>
      <c r="B763" s="374">
        <v>146</v>
      </c>
      <c r="C763" s="374">
        <v>2015</v>
      </c>
      <c r="D763" s="374">
        <v>99</v>
      </c>
      <c r="E763" s="374">
        <v>99</v>
      </c>
      <c r="F763" s="374">
        <v>99</v>
      </c>
      <c r="G763" s="374">
        <v>99</v>
      </c>
      <c r="H763" s="374">
        <v>99</v>
      </c>
      <c r="I763" s="374">
        <v>99</v>
      </c>
      <c r="J763" s="374">
        <v>999</v>
      </c>
      <c r="K763" s="374">
        <v>99</v>
      </c>
      <c r="L763" s="374">
        <v>9</v>
      </c>
      <c r="M763" s="374">
        <v>99</v>
      </c>
      <c r="N763" s="374">
        <v>99</v>
      </c>
      <c r="O763" s="374">
        <v>99</v>
      </c>
      <c r="P763" s="374">
        <v>9999</v>
      </c>
      <c r="Q763" s="374"/>
      <c r="R763" s="374"/>
      <c r="S763" s="374"/>
      <c r="T763" s="374"/>
      <c r="U763" s="374"/>
      <c r="V763" s="374"/>
      <c r="W763" s="374"/>
      <c r="X763" s="374"/>
      <c r="Y763" s="374"/>
      <c r="Z763" s="374"/>
      <c r="AA763" s="374"/>
      <c r="AB763" s="374"/>
      <c r="AC763" s="374"/>
      <c r="AD763" s="374"/>
      <c r="AE763" s="374"/>
      <c r="AF763" s="374"/>
      <c r="AG763" s="374"/>
      <c r="AH763" s="374"/>
    </row>
    <row r="764" spans="1:34" s="458" customFormat="1" ht="15.6">
      <c r="A764" s="374">
        <v>11</v>
      </c>
      <c r="B764" s="374">
        <v>147</v>
      </c>
      <c r="C764" s="374">
        <v>2015</v>
      </c>
      <c r="D764" s="374">
        <v>99</v>
      </c>
      <c r="E764" s="374">
        <v>99</v>
      </c>
      <c r="F764" s="374">
        <v>99</v>
      </c>
      <c r="G764" s="374">
        <v>99</v>
      </c>
      <c r="H764" s="374">
        <v>99</v>
      </c>
      <c r="I764" s="374">
        <v>99</v>
      </c>
      <c r="J764" s="374">
        <v>999</v>
      </c>
      <c r="K764" s="374">
        <v>99</v>
      </c>
      <c r="L764" s="374">
        <v>10</v>
      </c>
      <c r="M764" s="374">
        <v>99</v>
      </c>
      <c r="N764" s="374">
        <v>99</v>
      </c>
      <c r="O764" s="374">
        <v>99</v>
      </c>
      <c r="P764" s="374">
        <v>9999</v>
      </c>
      <c r="Q764" s="374"/>
      <c r="R764" s="374"/>
      <c r="S764" s="374"/>
      <c r="T764" s="374"/>
      <c r="U764" s="374"/>
      <c r="V764" s="374"/>
      <c r="W764" s="374"/>
      <c r="X764" s="374"/>
      <c r="Y764" s="374"/>
      <c r="Z764" s="374"/>
      <c r="AA764" s="374"/>
      <c r="AB764" s="374"/>
      <c r="AC764" s="374"/>
      <c r="AD764" s="374"/>
      <c r="AE764" s="374"/>
      <c r="AF764" s="374"/>
      <c r="AG764" s="374"/>
      <c r="AH764" s="374"/>
    </row>
    <row r="765" spans="1:34" s="458" customFormat="1" ht="15.6">
      <c r="A765" s="374">
        <v>11</v>
      </c>
      <c r="B765" s="374">
        <v>148</v>
      </c>
      <c r="C765" s="374">
        <v>2015</v>
      </c>
      <c r="D765" s="374">
        <v>99</v>
      </c>
      <c r="E765" s="374">
        <v>99</v>
      </c>
      <c r="F765" s="374">
        <v>99</v>
      </c>
      <c r="G765" s="374">
        <v>99</v>
      </c>
      <c r="H765" s="374">
        <v>99</v>
      </c>
      <c r="I765" s="374">
        <v>99</v>
      </c>
      <c r="J765" s="374">
        <v>999</v>
      </c>
      <c r="K765" s="374">
        <v>99</v>
      </c>
      <c r="L765" s="374">
        <v>11</v>
      </c>
      <c r="M765" s="374">
        <v>99</v>
      </c>
      <c r="N765" s="374">
        <v>99</v>
      </c>
      <c r="O765" s="374">
        <v>99</v>
      </c>
      <c r="P765" s="374">
        <v>9999</v>
      </c>
      <c r="Q765" s="374">
        <v>10</v>
      </c>
      <c r="R765" s="374">
        <v>30</v>
      </c>
      <c r="S765" s="374">
        <v>11</v>
      </c>
      <c r="T765" s="374">
        <v>5.3333333333333321</v>
      </c>
      <c r="U765" s="374">
        <v>9.7133333333333312</v>
      </c>
      <c r="V765" s="374">
        <v>0</v>
      </c>
      <c r="W765" s="374">
        <v>0</v>
      </c>
      <c r="X765" s="374">
        <v>16.666666666666671</v>
      </c>
      <c r="Y765" s="374">
        <v>0</v>
      </c>
      <c r="Z765" s="374">
        <v>4.3526033078556061</v>
      </c>
      <c r="AA765" s="374">
        <v>0</v>
      </c>
      <c r="AB765" s="374">
        <v>1.4907119849998605</v>
      </c>
      <c r="AC765" s="374"/>
      <c r="AD765" s="374">
        <v>20.275256730315345</v>
      </c>
      <c r="AE765" s="374"/>
      <c r="AF765" s="374">
        <v>0.19495710943592412</v>
      </c>
      <c r="AG765" s="374">
        <v>0.25539985766322282</v>
      </c>
      <c r="AH765" s="374">
        <v>0</v>
      </c>
    </row>
    <row r="766" spans="1:34" s="458" customFormat="1" ht="15.6">
      <c r="A766" s="374">
        <v>11</v>
      </c>
      <c r="B766" s="374">
        <v>149</v>
      </c>
      <c r="C766" s="374">
        <v>2015</v>
      </c>
      <c r="D766" s="374">
        <v>99</v>
      </c>
      <c r="E766" s="374">
        <v>99</v>
      </c>
      <c r="F766" s="374">
        <v>99</v>
      </c>
      <c r="G766" s="374">
        <v>99</v>
      </c>
      <c r="H766" s="374">
        <v>99</v>
      </c>
      <c r="I766" s="374">
        <v>99</v>
      </c>
      <c r="J766" s="374">
        <v>999</v>
      </c>
      <c r="K766" s="374">
        <v>99</v>
      </c>
      <c r="L766" s="374">
        <v>12</v>
      </c>
      <c r="M766" s="374">
        <v>99</v>
      </c>
      <c r="N766" s="374">
        <v>99</v>
      </c>
      <c r="O766" s="374">
        <v>99</v>
      </c>
      <c r="P766" s="374">
        <v>9999</v>
      </c>
      <c r="Q766" s="374"/>
      <c r="R766" s="374"/>
      <c r="S766" s="374"/>
      <c r="T766" s="374"/>
      <c r="U766" s="374"/>
      <c r="V766" s="374"/>
      <c r="W766" s="374"/>
      <c r="X766" s="374"/>
      <c r="Y766" s="374"/>
      <c r="Z766" s="374"/>
      <c r="AA766" s="374"/>
      <c r="AB766" s="374"/>
      <c r="AC766" s="374"/>
      <c r="AD766" s="374"/>
      <c r="AE766" s="374"/>
      <c r="AF766" s="374"/>
      <c r="AG766" s="374"/>
      <c r="AH766" s="374"/>
    </row>
    <row r="767" spans="1:34" s="458" customFormat="1" ht="15.6">
      <c r="A767" s="374">
        <v>11</v>
      </c>
      <c r="B767" s="374">
        <v>150</v>
      </c>
      <c r="C767" s="374">
        <v>2015</v>
      </c>
      <c r="D767" s="374">
        <v>99</v>
      </c>
      <c r="E767" s="374">
        <v>99</v>
      </c>
      <c r="F767" s="374">
        <v>99</v>
      </c>
      <c r="G767" s="374">
        <v>99</v>
      </c>
      <c r="H767" s="374">
        <v>99</v>
      </c>
      <c r="I767" s="374">
        <v>99</v>
      </c>
      <c r="J767" s="374">
        <v>999</v>
      </c>
      <c r="K767" s="374">
        <v>99</v>
      </c>
      <c r="L767" s="374">
        <v>13</v>
      </c>
      <c r="M767" s="374">
        <v>99</v>
      </c>
      <c r="N767" s="374">
        <v>99</v>
      </c>
      <c r="O767" s="374">
        <v>99</v>
      </c>
      <c r="P767" s="374">
        <v>9999</v>
      </c>
      <c r="Q767" s="374"/>
      <c r="R767" s="374"/>
      <c r="S767" s="374"/>
      <c r="T767" s="374"/>
      <c r="U767" s="374"/>
      <c r="V767" s="374"/>
      <c r="W767" s="374"/>
      <c r="X767" s="374"/>
      <c r="Y767" s="374"/>
      <c r="Z767" s="374"/>
      <c r="AA767" s="374"/>
      <c r="AB767" s="374"/>
      <c r="AC767" s="374"/>
      <c r="AD767" s="374"/>
      <c r="AE767" s="374"/>
      <c r="AF767" s="374"/>
      <c r="AG767" s="374"/>
      <c r="AH767" s="374"/>
    </row>
    <row r="768" spans="1:34" s="458" customFormat="1" ht="15.6">
      <c r="A768" s="374">
        <v>11</v>
      </c>
      <c r="B768" s="374">
        <v>151</v>
      </c>
      <c r="C768" s="374">
        <v>2015</v>
      </c>
      <c r="D768" s="374">
        <v>99</v>
      </c>
      <c r="E768" s="374">
        <v>99</v>
      </c>
      <c r="F768" s="374">
        <v>99</v>
      </c>
      <c r="G768" s="374">
        <v>99</v>
      </c>
      <c r="H768" s="374">
        <v>99</v>
      </c>
      <c r="I768" s="374">
        <v>99</v>
      </c>
      <c r="J768" s="374">
        <v>999</v>
      </c>
      <c r="K768" s="374">
        <v>99</v>
      </c>
      <c r="L768" s="374">
        <v>14</v>
      </c>
      <c r="M768" s="374">
        <v>99</v>
      </c>
      <c r="N768" s="374">
        <v>99</v>
      </c>
      <c r="O768" s="374">
        <v>99</v>
      </c>
      <c r="P768" s="374">
        <v>9999</v>
      </c>
      <c r="Q768" s="374"/>
      <c r="R768" s="374"/>
      <c r="S768" s="374"/>
      <c r="T768" s="374"/>
      <c r="U768" s="374"/>
      <c r="V768" s="374"/>
      <c r="W768" s="374"/>
      <c r="X768" s="374"/>
      <c r="Y768" s="374"/>
      <c r="Z768" s="374"/>
      <c r="AA768" s="374"/>
      <c r="AB768" s="374"/>
      <c r="AC768" s="374"/>
      <c r="AD768" s="374"/>
      <c r="AE768" s="374"/>
      <c r="AF768" s="374"/>
      <c r="AG768" s="374"/>
      <c r="AH768" s="374"/>
    </row>
    <row r="769" spans="1:37" s="458" customFormat="1" ht="15.6">
      <c r="A769" s="374">
        <v>11</v>
      </c>
      <c r="B769" s="374">
        <v>152</v>
      </c>
      <c r="C769" s="374">
        <v>2015</v>
      </c>
      <c r="D769" s="374">
        <v>99</v>
      </c>
      <c r="E769" s="374">
        <v>99</v>
      </c>
      <c r="F769" s="374">
        <v>99</v>
      </c>
      <c r="G769" s="374">
        <v>99</v>
      </c>
      <c r="H769" s="374">
        <v>99</v>
      </c>
      <c r="I769" s="374">
        <v>99</v>
      </c>
      <c r="J769" s="374">
        <v>999</v>
      </c>
      <c r="K769" s="374">
        <v>99</v>
      </c>
      <c r="L769" s="374">
        <v>15</v>
      </c>
      <c r="M769" s="374">
        <v>99</v>
      </c>
      <c r="N769" s="374">
        <v>99</v>
      </c>
      <c r="O769" s="374">
        <v>99</v>
      </c>
      <c r="P769" s="374">
        <v>9999</v>
      </c>
      <c r="Q769" s="374"/>
      <c r="R769" s="374"/>
      <c r="S769" s="374"/>
      <c r="T769" s="374"/>
      <c r="U769" s="374"/>
      <c r="V769" s="374"/>
      <c r="W769" s="374"/>
      <c r="X769" s="374"/>
      <c r="Y769" s="374"/>
      <c r="Z769" s="374"/>
      <c r="AA769" s="374"/>
      <c r="AB769" s="374"/>
      <c r="AC769" s="374"/>
      <c r="AD769" s="374"/>
      <c r="AE769" s="374"/>
      <c r="AF769" s="374"/>
      <c r="AG769" s="374"/>
      <c r="AH769" s="374"/>
    </row>
    <row r="770" spans="1:37" ht="15.6">
      <c r="A770" s="374">
        <v>12</v>
      </c>
      <c r="B770" s="374">
        <v>1</v>
      </c>
      <c r="C770" s="374">
        <v>2024</v>
      </c>
      <c r="D770" s="374">
        <v>99</v>
      </c>
      <c r="E770" s="374">
        <v>99</v>
      </c>
      <c r="F770" s="374">
        <v>99</v>
      </c>
      <c r="G770" s="374">
        <v>99</v>
      </c>
      <c r="H770" s="374">
        <v>99</v>
      </c>
      <c r="I770" s="374">
        <v>99</v>
      </c>
      <c r="J770" s="374">
        <v>999</v>
      </c>
      <c r="K770" s="374">
        <v>99</v>
      </c>
      <c r="L770" s="374">
        <v>99</v>
      </c>
      <c r="M770" s="374">
        <v>1</v>
      </c>
      <c r="N770" s="374">
        <v>99</v>
      </c>
      <c r="O770" s="374">
        <v>99</v>
      </c>
      <c r="P770" s="374">
        <v>9999</v>
      </c>
      <c r="Q770" s="374">
        <v>12</v>
      </c>
      <c r="R770" s="374">
        <v>16</v>
      </c>
      <c r="S770" s="374">
        <v>2.5</v>
      </c>
      <c r="T770" s="374">
        <v>1</v>
      </c>
      <c r="U770" s="374">
        <v>4.6687500000000002</v>
      </c>
      <c r="V770" s="374">
        <v>0</v>
      </c>
      <c r="W770" s="374">
        <v>0</v>
      </c>
      <c r="X770" s="374">
        <v>0</v>
      </c>
      <c r="Y770" s="374">
        <v>0</v>
      </c>
      <c r="Z770" s="374">
        <v>2.2734111897103002</v>
      </c>
      <c r="AA770" s="374">
        <v>1.58113883008419</v>
      </c>
      <c r="AB770" s="374">
        <v>0</v>
      </c>
      <c r="AC770" s="374">
        <v>36.774128683405877</v>
      </c>
      <c r="AD770" s="374"/>
      <c r="AE770" s="374"/>
      <c r="AF770" s="374">
        <v>9.6606690013283425E-2</v>
      </c>
      <c r="AG770" s="374">
        <v>5.462782508857824E-2</v>
      </c>
      <c r="AH770" s="374">
        <v>25</v>
      </c>
      <c r="AI770" s="374">
        <v>15</v>
      </c>
      <c r="AJ770" s="374">
        <v>72.466666666666683</v>
      </c>
      <c r="AK770" s="374">
        <v>10.758280147856023</v>
      </c>
    </row>
    <row r="771" spans="1:37" ht="15.6">
      <c r="A771" s="374">
        <v>12</v>
      </c>
      <c r="B771" s="374">
        <v>2</v>
      </c>
      <c r="C771" s="374">
        <v>2024</v>
      </c>
      <c r="D771" s="374">
        <v>99</v>
      </c>
      <c r="E771" s="374">
        <v>99</v>
      </c>
      <c r="F771" s="374">
        <v>99</v>
      </c>
      <c r="G771" s="374">
        <v>99</v>
      </c>
      <c r="H771" s="374">
        <v>99</v>
      </c>
      <c r="I771" s="374">
        <v>99</v>
      </c>
      <c r="J771" s="374">
        <v>999</v>
      </c>
      <c r="K771" s="374">
        <v>99</v>
      </c>
      <c r="L771" s="374">
        <v>99</v>
      </c>
      <c r="M771" s="374">
        <v>2</v>
      </c>
      <c r="N771" s="374">
        <v>99</v>
      </c>
      <c r="O771" s="374">
        <v>99</v>
      </c>
      <c r="P771" s="374">
        <v>9999</v>
      </c>
      <c r="Q771" s="374">
        <v>248</v>
      </c>
      <c r="R771" s="374">
        <v>1691</v>
      </c>
      <c r="S771" s="374">
        <v>3.887049083382613</v>
      </c>
      <c r="T771" s="374">
        <v>2</v>
      </c>
      <c r="U771" s="374">
        <v>6.3581312832643277</v>
      </c>
      <c r="V771" s="374">
        <v>0</v>
      </c>
      <c r="W771" s="374">
        <v>0</v>
      </c>
      <c r="X771" s="374">
        <v>0.17740981667652275</v>
      </c>
      <c r="Y771" s="374">
        <v>0</v>
      </c>
      <c r="Z771" s="374">
        <v>2.3399843432603049</v>
      </c>
      <c r="AA771" s="374">
        <v>1.3638542401898317</v>
      </c>
      <c r="AB771" s="374">
        <v>0</v>
      </c>
      <c r="AC771" s="374">
        <v>46.675280780453136</v>
      </c>
      <c r="AD771" s="374"/>
      <c r="AE771" s="374"/>
      <c r="AF771" s="374">
        <v>10.210119550778892</v>
      </c>
      <c r="AG771" s="374">
        <v>7.8626040725884385</v>
      </c>
      <c r="AH771" s="374">
        <v>2.0697811945594329</v>
      </c>
      <c r="AI771" s="374">
        <v>1426</v>
      </c>
      <c r="AJ771" s="374">
        <v>78.843828892005604</v>
      </c>
      <c r="AK771" s="374">
        <v>12.600710864949052</v>
      </c>
    </row>
    <row r="772" spans="1:37" ht="15.6">
      <c r="A772" s="374">
        <v>12</v>
      </c>
      <c r="B772" s="374">
        <v>3</v>
      </c>
      <c r="C772" s="374">
        <v>2024</v>
      </c>
      <c r="D772" s="374">
        <v>99</v>
      </c>
      <c r="E772" s="374">
        <v>99</v>
      </c>
      <c r="F772" s="374">
        <v>99</v>
      </c>
      <c r="G772" s="374">
        <v>99</v>
      </c>
      <c r="H772" s="374">
        <v>99</v>
      </c>
      <c r="I772" s="374">
        <v>99</v>
      </c>
      <c r="J772" s="374">
        <v>999</v>
      </c>
      <c r="K772" s="374">
        <v>99</v>
      </c>
      <c r="L772" s="374">
        <v>99</v>
      </c>
      <c r="M772" s="374">
        <v>3</v>
      </c>
      <c r="N772" s="374">
        <v>99</v>
      </c>
      <c r="O772" s="374">
        <v>99</v>
      </c>
      <c r="P772" s="374">
        <v>9999</v>
      </c>
      <c r="Q772" s="374">
        <v>360</v>
      </c>
      <c r="R772" s="374">
        <v>2321</v>
      </c>
      <c r="S772" s="374">
        <v>4.422662645411461</v>
      </c>
      <c r="T772" s="374">
        <v>3</v>
      </c>
      <c r="U772" s="374">
        <v>7.8065058164584356</v>
      </c>
      <c r="V772" s="374">
        <v>4.3084877208099941E-2</v>
      </c>
      <c r="W772" s="374">
        <v>0</v>
      </c>
      <c r="X772" s="374">
        <v>1.077121930202499</v>
      </c>
      <c r="Y772" s="374">
        <v>4.3084877208099941E-2</v>
      </c>
      <c r="Z772" s="374">
        <v>2.6868880534057089</v>
      </c>
      <c r="AA772" s="374">
        <v>1.0842112242659965</v>
      </c>
      <c r="AB772" s="374">
        <v>0</v>
      </c>
      <c r="AC772" s="374">
        <v>47.639587806169878</v>
      </c>
      <c r="AD772" s="374"/>
      <c r="AE772" s="374"/>
      <c r="AF772" s="374">
        <v>14.014007970051923</v>
      </c>
      <c r="AG772" s="374">
        <v>13.250282463151828</v>
      </c>
      <c r="AH772" s="374">
        <v>2.6281775096940976</v>
      </c>
      <c r="AI772" s="374">
        <v>2259</v>
      </c>
      <c r="AJ772" s="374">
        <v>82.433466135458261</v>
      </c>
      <c r="AK772" s="374">
        <v>13.564446489205077</v>
      </c>
    </row>
    <row r="773" spans="1:37" ht="15.6">
      <c r="A773" s="374">
        <v>12</v>
      </c>
      <c r="B773" s="374">
        <v>4</v>
      </c>
      <c r="C773" s="374">
        <v>2024</v>
      </c>
      <c r="D773" s="374">
        <v>99</v>
      </c>
      <c r="E773" s="374">
        <v>99</v>
      </c>
      <c r="F773" s="374">
        <v>99</v>
      </c>
      <c r="G773" s="374">
        <v>99</v>
      </c>
      <c r="H773" s="374">
        <v>99</v>
      </c>
      <c r="I773" s="374">
        <v>99</v>
      </c>
      <c r="J773" s="374">
        <v>999</v>
      </c>
      <c r="K773" s="374">
        <v>99</v>
      </c>
      <c r="L773" s="374">
        <v>99</v>
      </c>
      <c r="M773" s="374">
        <v>4</v>
      </c>
      <c r="N773" s="374">
        <v>99</v>
      </c>
      <c r="O773" s="374">
        <v>99</v>
      </c>
      <c r="P773" s="374">
        <v>9999</v>
      </c>
      <c r="Q773" s="374">
        <v>443</v>
      </c>
      <c r="R773" s="374">
        <v>3205</v>
      </c>
      <c r="S773" s="374">
        <v>5.6695787831513282</v>
      </c>
      <c r="T773" s="374">
        <v>3.9975039001560062</v>
      </c>
      <c r="U773" s="374">
        <v>8.5101716068642723</v>
      </c>
      <c r="V773" s="374">
        <v>0</v>
      </c>
      <c r="W773" s="374">
        <v>0</v>
      </c>
      <c r="X773" s="374">
        <v>2.0280811232449296</v>
      </c>
      <c r="Y773" s="374">
        <v>3.1201248049921994E-2</v>
      </c>
      <c r="Z773" s="374">
        <v>3.0475210972109577</v>
      </c>
      <c r="AA773" s="374">
        <v>1.0629315027407165</v>
      </c>
      <c r="AB773" s="374">
        <v>0.14128895299179589</v>
      </c>
      <c r="AC773" s="374">
        <v>51.697013881095053</v>
      </c>
      <c r="AD773" s="374">
        <v>11.020291005410311</v>
      </c>
      <c r="AE773" s="374">
        <v>9.4232185159200696</v>
      </c>
      <c r="AF773" s="374">
        <v>19.351527593285837</v>
      </c>
      <c r="AG773" s="374">
        <v>19.946176600715937</v>
      </c>
      <c r="AH773" s="374">
        <v>1.9344773790951637</v>
      </c>
      <c r="AI773" s="374">
        <v>3123</v>
      </c>
      <c r="AJ773" s="374">
        <v>82.84998398975344</v>
      </c>
      <c r="AK773" s="374">
        <v>14.463570241079452</v>
      </c>
    </row>
    <row r="774" spans="1:37" ht="15.6">
      <c r="A774" s="374">
        <v>12</v>
      </c>
      <c r="B774" s="374">
        <v>5</v>
      </c>
      <c r="C774" s="374">
        <v>2024</v>
      </c>
      <c r="D774" s="374">
        <v>99</v>
      </c>
      <c r="E774" s="374">
        <v>99</v>
      </c>
      <c r="F774" s="374">
        <v>99</v>
      </c>
      <c r="G774" s="374">
        <v>99</v>
      </c>
      <c r="H774" s="374">
        <v>99</v>
      </c>
      <c r="I774" s="374">
        <v>99</v>
      </c>
      <c r="J774" s="374">
        <v>999</v>
      </c>
      <c r="K774" s="374">
        <v>99</v>
      </c>
      <c r="L774" s="374">
        <v>99</v>
      </c>
      <c r="M774" s="374">
        <v>5</v>
      </c>
      <c r="N774" s="374">
        <v>99</v>
      </c>
      <c r="O774" s="374">
        <v>99</v>
      </c>
      <c r="P774" s="374">
        <v>9999</v>
      </c>
      <c r="Q774" s="374">
        <v>489</v>
      </c>
      <c r="R774" s="374">
        <v>6192</v>
      </c>
      <c r="S774" s="374">
        <v>5.8217054263565906</v>
      </c>
      <c r="T774" s="374">
        <v>4.9765826873385004</v>
      </c>
      <c r="U774" s="374">
        <v>8.2014050387596953</v>
      </c>
      <c r="V774" s="374">
        <v>1.614987080103359E-2</v>
      </c>
      <c r="W774" s="374">
        <v>0</v>
      </c>
      <c r="X774" s="374">
        <v>2.2771317829457369</v>
      </c>
      <c r="Y774" s="374">
        <v>0.12919896640826872</v>
      </c>
      <c r="Z774" s="374">
        <v>3.3370763329930919</v>
      </c>
      <c r="AA774" s="374">
        <v>1.2094296543978751</v>
      </c>
      <c r="AB774" s="374">
        <v>0.37518395351714784</v>
      </c>
      <c r="AC774" s="374">
        <v>30.779705673749209</v>
      </c>
      <c r="AD774" s="374">
        <v>-0.24890407639564455</v>
      </c>
      <c r="AE774" s="374">
        <v>11.892745437222157</v>
      </c>
      <c r="AF774" s="374">
        <v>37.38678903514068</v>
      </c>
      <c r="AG774" s="374">
        <v>37.137487339434806</v>
      </c>
      <c r="AH774" s="374">
        <v>1.8733850129198968</v>
      </c>
      <c r="AI774" s="374">
        <v>4992</v>
      </c>
      <c r="AJ774" s="374">
        <v>81.10030048076905</v>
      </c>
      <c r="AK774" s="374">
        <v>15.270833965473447</v>
      </c>
    </row>
    <row r="775" spans="1:37" ht="15.6">
      <c r="A775" s="374">
        <v>12</v>
      </c>
      <c r="B775" s="374">
        <v>6</v>
      </c>
      <c r="C775" s="374">
        <v>2024</v>
      </c>
      <c r="D775" s="374">
        <v>99</v>
      </c>
      <c r="E775" s="374">
        <v>99</v>
      </c>
      <c r="F775" s="374">
        <v>99</v>
      </c>
      <c r="G775" s="374">
        <v>99</v>
      </c>
      <c r="H775" s="374">
        <v>99</v>
      </c>
      <c r="I775" s="374">
        <v>99</v>
      </c>
      <c r="J775" s="374">
        <v>999</v>
      </c>
      <c r="K775" s="374">
        <v>99</v>
      </c>
      <c r="L775" s="374">
        <v>99</v>
      </c>
      <c r="M775" s="374">
        <v>6</v>
      </c>
      <c r="N775" s="374">
        <v>99</v>
      </c>
      <c r="O775" s="374">
        <v>99</v>
      </c>
      <c r="P775" s="374">
        <v>9999</v>
      </c>
      <c r="Q775" s="374">
        <v>313</v>
      </c>
      <c r="R775" s="374">
        <v>2043</v>
      </c>
      <c r="S775" s="374">
        <v>6.4224180127263821</v>
      </c>
      <c r="T775" s="374">
        <v>5.9882525697503661</v>
      </c>
      <c r="U775" s="374">
        <v>9.2033773861967685</v>
      </c>
      <c r="V775" s="374">
        <v>0</v>
      </c>
      <c r="W775" s="374">
        <v>0</v>
      </c>
      <c r="X775" s="374">
        <v>5.3842388644150763</v>
      </c>
      <c r="Y775" s="374">
        <v>9.7895252080274095E-2</v>
      </c>
      <c r="Z775" s="374">
        <v>3.4674972669276234</v>
      </c>
      <c r="AA775" s="374">
        <v>1.0500106647052108</v>
      </c>
      <c r="AB775" s="374">
        <v>0.37527478049841217</v>
      </c>
      <c r="AC775" s="374">
        <v>44.700412149947297</v>
      </c>
      <c r="AD775" s="374">
        <v>17.697351168216038</v>
      </c>
      <c r="AE775" s="374">
        <v>19.146894936490433</v>
      </c>
      <c r="AF775" s="374">
        <v>12.335466731071127</v>
      </c>
      <c r="AG775" s="374">
        <v>13.750196535849962</v>
      </c>
      <c r="AH775" s="374">
        <v>1.0768477728830153</v>
      </c>
      <c r="AI775" s="374">
        <v>1968</v>
      </c>
      <c r="AJ775" s="374">
        <v>82.187500000000071</v>
      </c>
      <c r="AK775" s="374">
        <v>16.0833933995442</v>
      </c>
    </row>
    <row r="776" spans="1:37" ht="15.6">
      <c r="A776" s="374">
        <v>12</v>
      </c>
      <c r="B776" s="374">
        <v>7</v>
      </c>
      <c r="C776" s="374">
        <v>2024</v>
      </c>
      <c r="D776" s="374">
        <v>99</v>
      </c>
      <c r="E776" s="374">
        <v>99</v>
      </c>
      <c r="F776" s="374">
        <v>99</v>
      </c>
      <c r="G776" s="374">
        <v>99</v>
      </c>
      <c r="H776" s="374">
        <v>99</v>
      </c>
      <c r="I776" s="374">
        <v>99</v>
      </c>
      <c r="J776" s="374">
        <v>999</v>
      </c>
      <c r="K776" s="374">
        <v>99</v>
      </c>
      <c r="L776" s="374">
        <v>99</v>
      </c>
      <c r="M776" s="374">
        <v>7</v>
      </c>
      <c r="N776" s="374">
        <v>99</v>
      </c>
      <c r="O776" s="374">
        <v>99</v>
      </c>
      <c r="P776" s="374">
        <v>9999</v>
      </c>
      <c r="Q776" s="374">
        <v>161</v>
      </c>
      <c r="R776" s="374">
        <v>780</v>
      </c>
      <c r="S776" s="374">
        <v>6.8358974358974356</v>
      </c>
      <c r="T776" s="374">
        <v>6.9820512820512812</v>
      </c>
      <c r="U776" s="374">
        <v>9.5879487179487288</v>
      </c>
      <c r="V776" s="374">
        <v>0</v>
      </c>
      <c r="W776" s="374">
        <v>0</v>
      </c>
      <c r="X776" s="374">
        <v>7.564102564102563</v>
      </c>
      <c r="Y776" s="374">
        <v>0.12820512820512819</v>
      </c>
      <c r="Z776" s="374">
        <v>3.8531683130447343</v>
      </c>
      <c r="AA776" s="374">
        <v>1.1053453293758071</v>
      </c>
      <c r="AB776" s="374">
        <v>0.50095897517266219</v>
      </c>
      <c r="AC776" s="374">
        <v>55.30135997066656</v>
      </c>
      <c r="AD776" s="374">
        <v>18.120885621579806</v>
      </c>
      <c r="AE776" s="374">
        <v>22.157911770344214</v>
      </c>
      <c r="AF776" s="374">
        <v>4.7095761381475665</v>
      </c>
      <c r="AG776" s="374">
        <v>5.4690716560567836</v>
      </c>
      <c r="AH776" s="374">
        <v>1.1538461538461535</v>
      </c>
      <c r="AI776" s="374">
        <v>761</v>
      </c>
      <c r="AJ776" s="374">
        <v>82.882917214191849</v>
      </c>
      <c r="AK776" s="374">
        <v>16.489605860856102</v>
      </c>
    </row>
    <row r="777" spans="1:37" ht="15.6">
      <c r="A777" s="374">
        <v>12</v>
      </c>
      <c r="B777" s="374">
        <v>8</v>
      </c>
      <c r="C777" s="374">
        <v>2024</v>
      </c>
      <c r="D777" s="374">
        <v>99</v>
      </c>
      <c r="E777" s="374">
        <v>99</v>
      </c>
      <c r="F777" s="374">
        <v>99</v>
      </c>
      <c r="G777" s="374">
        <v>99</v>
      </c>
      <c r="H777" s="374">
        <v>99</v>
      </c>
      <c r="I777" s="374">
        <v>99</v>
      </c>
      <c r="J777" s="374">
        <v>999</v>
      </c>
      <c r="K777" s="374">
        <v>99</v>
      </c>
      <c r="L777" s="374">
        <v>99</v>
      </c>
      <c r="M777" s="374">
        <v>8</v>
      </c>
      <c r="N777" s="374">
        <v>99</v>
      </c>
      <c r="O777" s="374">
        <v>99</v>
      </c>
      <c r="P777" s="374">
        <v>9999</v>
      </c>
      <c r="Q777" s="374">
        <v>95</v>
      </c>
      <c r="R777" s="374">
        <v>308</v>
      </c>
      <c r="S777" s="374">
        <v>7.1136363636363624</v>
      </c>
      <c r="T777" s="374">
        <v>8</v>
      </c>
      <c r="U777" s="374">
        <v>10.867857142857147</v>
      </c>
      <c r="V777" s="374">
        <v>0</v>
      </c>
      <c r="W777" s="374">
        <v>0</v>
      </c>
      <c r="X777" s="374">
        <v>15.259740259740262</v>
      </c>
      <c r="Y777" s="374">
        <v>0.32467532467532462</v>
      </c>
      <c r="Z777" s="374">
        <v>4.6505731338296652</v>
      </c>
      <c r="AA777" s="374">
        <v>1.2981289323142984</v>
      </c>
      <c r="AB777" s="374">
        <v>0</v>
      </c>
      <c r="AC777" s="374">
        <v>49.549335147197809</v>
      </c>
      <c r="AD777" s="374"/>
      <c r="AE777" s="374"/>
      <c r="AF777" s="374">
        <v>1.8596787827557064</v>
      </c>
      <c r="AG777" s="374">
        <v>2.4478677231458903</v>
      </c>
      <c r="AH777" s="374">
        <v>1.2987012987012985</v>
      </c>
      <c r="AI777" s="374">
        <v>229</v>
      </c>
      <c r="AJ777" s="374">
        <v>87.27554585152842</v>
      </c>
      <c r="AK777" s="374">
        <v>17.550222277784805</v>
      </c>
    </row>
    <row r="778" spans="1:37" ht="15.6">
      <c r="A778" s="374">
        <v>12</v>
      </c>
      <c r="B778" s="374">
        <v>9</v>
      </c>
      <c r="C778" s="374">
        <v>2024</v>
      </c>
      <c r="D778" s="374">
        <v>99</v>
      </c>
      <c r="E778" s="374">
        <v>99</v>
      </c>
      <c r="F778" s="374">
        <v>99</v>
      </c>
      <c r="G778" s="374">
        <v>99</v>
      </c>
      <c r="H778" s="374">
        <v>99</v>
      </c>
      <c r="I778" s="374">
        <v>99</v>
      </c>
      <c r="J778" s="374">
        <v>999</v>
      </c>
      <c r="K778" s="374">
        <v>99</v>
      </c>
      <c r="L778" s="374">
        <v>99</v>
      </c>
      <c r="M778" s="374">
        <v>9</v>
      </c>
      <c r="N778" s="374">
        <v>99</v>
      </c>
      <c r="O778" s="374">
        <v>99</v>
      </c>
      <c r="P778" s="374">
        <v>9999</v>
      </c>
      <c r="Q778" s="374">
        <v>4</v>
      </c>
      <c r="R778" s="374">
        <v>6</v>
      </c>
      <c r="S778" s="374">
        <v>8.3333333333333357</v>
      </c>
      <c r="T778" s="374">
        <v>9</v>
      </c>
      <c r="U778" s="374">
        <v>18.616666666666664</v>
      </c>
      <c r="V778" s="374">
        <v>0</v>
      </c>
      <c r="W778" s="374">
        <v>100</v>
      </c>
      <c r="X778" s="374">
        <v>83.333333333333314</v>
      </c>
      <c r="Y778" s="374">
        <v>16.666666666666671</v>
      </c>
      <c r="Z778" s="374">
        <v>2.8210025798562568</v>
      </c>
      <c r="AA778" s="374">
        <v>0.47140452079101841</v>
      </c>
      <c r="AB778" s="374">
        <v>0</v>
      </c>
      <c r="AC778" s="374">
        <v>35.927642425353397</v>
      </c>
      <c r="AD778" s="374"/>
      <c r="AE778" s="374"/>
      <c r="AF778" s="374">
        <v>3.622750875498127E-2</v>
      </c>
      <c r="AG778" s="374">
        <v>8.1685783967793676E-2</v>
      </c>
      <c r="AH778" s="374">
        <v>0</v>
      </c>
      <c r="AI778" s="374">
        <v>6</v>
      </c>
      <c r="AJ778" s="374">
        <v>101.59999999999998</v>
      </c>
      <c r="AK778" s="374">
        <v>17.645442603197676</v>
      </c>
    </row>
    <row r="779" spans="1:37" ht="15.6">
      <c r="A779" s="374">
        <v>12</v>
      </c>
      <c r="B779" s="374">
        <v>10</v>
      </c>
      <c r="C779" s="374">
        <v>2024</v>
      </c>
      <c r="D779" s="374">
        <v>99</v>
      </c>
      <c r="E779" s="374">
        <v>99</v>
      </c>
      <c r="F779" s="374">
        <v>99</v>
      </c>
      <c r="G779" s="374">
        <v>99</v>
      </c>
      <c r="H779" s="374">
        <v>99</v>
      </c>
      <c r="I779" s="374">
        <v>99</v>
      </c>
      <c r="J779" s="374">
        <v>999</v>
      </c>
      <c r="K779" s="374">
        <v>99</v>
      </c>
      <c r="L779" s="374">
        <v>99</v>
      </c>
      <c r="M779" s="374">
        <v>10</v>
      </c>
      <c r="N779" s="374">
        <v>99</v>
      </c>
      <c r="O779" s="374">
        <v>99</v>
      </c>
      <c r="P779" s="374">
        <v>9999</v>
      </c>
      <c r="Q779" s="374"/>
      <c r="R779" s="374"/>
      <c r="S779" s="374"/>
      <c r="T779" s="374"/>
      <c r="U779" s="374"/>
      <c r="V779" s="374"/>
      <c r="W779" s="374"/>
      <c r="X779" s="374"/>
      <c r="Y779" s="374"/>
      <c r="Z779" s="374"/>
      <c r="AA779" s="374"/>
      <c r="AB779" s="374"/>
      <c r="AC779" s="374"/>
      <c r="AD779" s="374"/>
      <c r="AE779" s="374"/>
      <c r="AF779" s="374"/>
      <c r="AG779" s="374"/>
      <c r="AH779" s="374"/>
      <c r="AI779" s="374"/>
      <c r="AJ779" s="374"/>
      <c r="AK779" s="374"/>
    </row>
    <row r="780" spans="1:37" ht="15.6">
      <c r="A780" s="374">
        <v>12</v>
      </c>
      <c r="B780" s="374">
        <v>11</v>
      </c>
      <c r="C780" s="374">
        <v>2024</v>
      </c>
      <c r="D780" s="374">
        <v>99</v>
      </c>
      <c r="E780" s="374">
        <v>99</v>
      </c>
      <c r="F780" s="374">
        <v>99</v>
      </c>
      <c r="G780" s="374">
        <v>99</v>
      </c>
      <c r="H780" s="374">
        <v>99</v>
      </c>
      <c r="I780" s="374">
        <v>99</v>
      </c>
      <c r="J780" s="374">
        <v>999</v>
      </c>
      <c r="K780" s="374">
        <v>99</v>
      </c>
      <c r="L780" s="374">
        <v>99</v>
      </c>
      <c r="M780" s="374">
        <v>11</v>
      </c>
      <c r="N780" s="374">
        <v>99</v>
      </c>
      <c r="O780" s="374">
        <v>99</v>
      </c>
      <c r="P780" s="374">
        <v>9999</v>
      </c>
      <c r="Q780" s="374"/>
      <c r="R780" s="374"/>
      <c r="S780" s="374"/>
      <c r="T780" s="374"/>
      <c r="U780" s="374"/>
      <c r="V780" s="374"/>
      <c r="W780" s="374"/>
      <c r="X780" s="374"/>
      <c r="Y780" s="374"/>
      <c r="Z780" s="374"/>
      <c r="AA780" s="374"/>
      <c r="AB780" s="374"/>
      <c r="AC780" s="374"/>
      <c r="AD780" s="374"/>
      <c r="AE780" s="374"/>
      <c r="AF780" s="374"/>
      <c r="AG780" s="374"/>
      <c r="AH780" s="374"/>
      <c r="AI780" s="374"/>
      <c r="AJ780" s="374"/>
      <c r="AK780" s="374"/>
    </row>
    <row r="781" spans="1:37" ht="15.6">
      <c r="A781" s="374">
        <v>12</v>
      </c>
      <c r="B781" s="374">
        <v>12</v>
      </c>
      <c r="C781" s="374">
        <v>2024</v>
      </c>
      <c r="D781" s="374">
        <v>99</v>
      </c>
      <c r="E781" s="374">
        <v>99</v>
      </c>
      <c r="F781" s="374">
        <v>99</v>
      </c>
      <c r="G781" s="374">
        <v>99</v>
      </c>
      <c r="H781" s="374">
        <v>99</v>
      </c>
      <c r="I781" s="374">
        <v>99</v>
      </c>
      <c r="J781" s="374">
        <v>999</v>
      </c>
      <c r="K781" s="374">
        <v>99</v>
      </c>
      <c r="L781" s="374">
        <v>99</v>
      </c>
      <c r="M781" s="374">
        <v>12</v>
      </c>
      <c r="N781" s="374">
        <v>99</v>
      </c>
      <c r="O781" s="374">
        <v>99</v>
      </c>
      <c r="P781" s="374">
        <v>9999</v>
      </c>
      <c r="Q781" s="374"/>
      <c r="R781" s="374"/>
      <c r="S781" s="374"/>
      <c r="T781" s="374"/>
      <c r="U781" s="374"/>
      <c r="V781" s="374"/>
      <c r="W781" s="374"/>
      <c r="X781" s="374"/>
      <c r="Y781" s="374"/>
      <c r="Z781" s="374"/>
      <c r="AA781" s="374"/>
      <c r="AB781" s="374"/>
      <c r="AC781" s="374"/>
      <c r="AD781" s="374"/>
      <c r="AE781" s="374"/>
      <c r="AF781" s="374"/>
      <c r="AG781" s="374"/>
      <c r="AH781" s="374"/>
      <c r="AI781" s="374"/>
      <c r="AJ781" s="374"/>
      <c r="AK781" s="374"/>
    </row>
    <row r="782" spans="1:37" ht="15.6">
      <c r="A782" s="374">
        <v>12</v>
      </c>
      <c r="B782" s="374">
        <v>13</v>
      </c>
      <c r="C782" s="374">
        <v>2024</v>
      </c>
      <c r="D782" s="374">
        <v>99</v>
      </c>
      <c r="E782" s="374">
        <v>99</v>
      </c>
      <c r="F782" s="374">
        <v>99</v>
      </c>
      <c r="G782" s="374">
        <v>99</v>
      </c>
      <c r="H782" s="374">
        <v>99</v>
      </c>
      <c r="I782" s="374">
        <v>99</v>
      </c>
      <c r="J782" s="374">
        <v>999</v>
      </c>
      <c r="K782" s="374">
        <v>99</v>
      </c>
      <c r="L782" s="374">
        <v>99</v>
      </c>
      <c r="M782" s="374">
        <v>13</v>
      </c>
      <c r="N782" s="374">
        <v>99</v>
      </c>
      <c r="O782" s="374">
        <v>99</v>
      </c>
      <c r="P782" s="374">
        <v>9999</v>
      </c>
      <c r="Q782" s="374"/>
      <c r="R782" s="374"/>
      <c r="S782" s="374"/>
      <c r="T782" s="374"/>
      <c r="U782" s="374"/>
      <c r="V782" s="374"/>
      <c r="W782" s="374"/>
      <c r="X782" s="374"/>
      <c r="Y782" s="374"/>
      <c r="Z782" s="374"/>
      <c r="AA782" s="374"/>
      <c r="AB782" s="374"/>
      <c r="AC782" s="374"/>
      <c r="AD782" s="374"/>
      <c r="AE782" s="374"/>
      <c r="AF782" s="374"/>
      <c r="AG782" s="374"/>
      <c r="AH782" s="374"/>
      <c r="AI782" s="374"/>
      <c r="AJ782" s="374"/>
      <c r="AK782" s="374"/>
    </row>
    <row r="783" spans="1:37" ht="15.6">
      <c r="A783" s="374">
        <v>12</v>
      </c>
      <c r="B783" s="374">
        <v>14</v>
      </c>
      <c r="C783" s="374">
        <v>2024</v>
      </c>
      <c r="D783" s="374">
        <v>99</v>
      </c>
      <c r="E783" s="374">
        <v>99</v>
      </c>
      <c r="F783" s="374">
        <v>99</v>
      </c>
      <c r="G783" s="374">
        <v>99</v>
      </c>
      <c r="H783" s="374">
        <v>99</v>
      </c>
      <c r="I783" s="374">
        <v>99</v>
      </c>
      <c r="J783" s="374">
        <v>999</v>
      </c>
      <c r="K783" s="374">
        <v>99</v>
      </c>
      <c r="L783" s="374">
        <v>99</v>
      </c>
      <c r="M783" s="374">
        <v>14</v>
      </c>
      <c r="N783" s="374">
        <v>99</v>
      </c>
      <c r="O783" s="374">
        <v>99</v>
      </c>
      <c r="P783" s="374">
        <v>9999</v>
      </c>
      <c r="Q783" s="374"/>
      <c r="R783" s="374"/>
      <c r="S783" s="374"/>
      <c r="T783" s="374"/>
      <c r="U783" s="374"/>
      <c r="V783" s="374"/>
      <c r="W783" s="374"/>
      <c r="X783" s="374"/>
      <c r="Y783" s="374"/>
      <c r="Z783" s="374"/>
      <c r="AA783" s="374"/>
      <c r="AB783" s="374"/>
      <c r="AC783" s="374"/>
      <c r="AD783" s="374"/>
      <c r="AE783" s="374"/>
      <c r="AF783" s="374"/>
      <c r="AG783" s="374"/>
      <c r="AH783" s="374"/>
      <c r="AI783" s="374"/>
      <c r="AJ783" s="374"/>
      <c r="AK783" s="374"/>
    </row>
    <row r="784" spans="1:37" ht="15.6">
      <c r="A784" s="374">
        <v>12</v>
      </c>
      <c r="B784" s="374">
        <v>15</v>
      </c>
      <c r="C784" s="374">
        <v>2024</v>
      </c>
      <c r="D784" s="374">
        <v>99</v>
      </c>
      <c r="E784" s="374">
        <v>99</v>
      </c>
      <c r="F784" s="374">
        <v>99</v>
      </c>
      <c r="G784" s="374">
        <v>99</v>
      </c>
      <c r="H784" s="374">
        <v>99</v>
      </c>
      <c r="I784" s="374">
        <v>99</v>
      </c>
      <c r="J784" s="374">
        <v>999</v>
      </c>
      <c r="K784" s="374">
        <v>99</v>
      </c>
      <c r="L784" s="374">
        <v>99</v>
      </c>
      <c r="M784" s="374">
        <v>15</v>
      </c>
      <c r="N784" s="374">
        <v>99</v>
      </c>
      <c r="O784" s="374">
        <v>99</v>
      </c>
      <c r="P784" s="374">
        <v>9999</v>
      </c>
      <c r="Q784" s="374"/>
      <c r="R784" s="374"/>
      <c r="S784" s="374"/>
      <c r="T784" s="374"/>
      <c r="U784" s="374"/>
      <c r="V784" s="374"/>
      <c r="W784" s="374"/>
      <c r="X784" s="374"/>
      <c r="Y784" s="374"/>
      <c r="Z784" s="374"/>
      <c r="AA784" s="374"/>
      <c r="AB784" s="374"/>
      <c r="AC784" s="374"/>
      <c r="AD784" s="374"/>
      <c r="AE784" s="374"/>
      <c r="AF784" s="374"/>
      <c r="AG784" s="374"/>
      <c r="AH784" s="374"/>
      <c r="AI784" s="374"/>
      <c r="AJ784" s="374"/>
      <c r="AK784" s="374"/>
    </row>
    <row r="785" spans="1:37" ht="15.6">
      <c r="A785" s="374">
        <v>12</v>
      </c>
      <c r="B785" s="374">
        <v>16</v>
      </c>
      <c r="C785" s="374">
        <v>2023</v>
      </c>
      <c r="D785" s="374">
        <v>99</v>
      </c>
      <c r="E785" s="374">
        <v>99</v>
      </c>
      <c r="F785" s="374">
        <v>99</v>
      </c>
      <c r="G785" s="374">
        <v>99</v>
      </c>
      <c r="H785" s="374">
        <v>99</v>
      </c>
      <c r="I785" s="374">
        <v>99</v>
      </c>
      <c r="J785" s="374">
        <v>999</v>
      </c>
      <c r="K785" s="374">
        <v>99</v>
      </c>
      <c r="L785" s="374">
        <v>99</v>
      </c>
      <c r="M785" s="374">
        <v>1</v>
      </c>
      <c r="N785" s="374">
        <v>99</v>
      </c>
      <c r="O785" s="374">
        <v>99</v>
      </c>
      <c r="P785" s="374">
        <v>9999</v>
      </c>
      <c r="Q785" s="374">
        <v>3</v>
      </c>
      <c r="R785" s="374">
        <v>4</v>
      </c>
      <c r="S785" s="374">
        <v>3</v>
      </c>
      <c r="T785" s="374">
        <v>1</v>
      </c>
      <c r="U785" s="374">
        <v>6.4249999999999998</v>
      </c>
      <c r="V785" s="374">
        <v>0</v>
      </c>
      <c r="W785" s="374">
        <v>0</v>
      </c>
      <c r="X785" s="374">
        <v>0</v>
      </c>
      <c r="Y785" s="374">
        <v>0</v>
      </c>
      <c r="Z785" s="374">
        <v>1.5642490210960651</v>
      </c>
      <c r="AA785" s="374">
        <v>2</v>
      </c>
      <c r="AB785" s="374">
        <v>0</v>
      </c>
      <c r="AC785" s="374">
        <v>65.526651203002416</v>
      </c>
      <c r="AD785" s="374"/>
      <c r="AE785" s="374"/>
      <c r="AF785" s="374">
        <v>2.2819327970791257E-2</v>
      </c>
      <c r="AG785" s="374">
        <v>1.8314848638821879E-2</v>
      </c>
      <c r="AH785" s="374">
        <v>0</v>
      </c>
      <c r="AI785" s="374">
        <v>3</v>
      </c>
      <c r="AJ785" s="374">
        <v>81.766666666666652</v>
      </c>
      <c r="AK785" s="374">
        <v>13.125717414715091</v>
      </c>
    </row>
    <row r="786" spans="1:37" ht="15.6">
      <c r="A786" s="374">
        <v>12</v>
      </c>
      <c r="B786" s="374">
        <v>17</v>
      </c>
      <c r="C786" s="374">
        <v>2023</v>
      </c>
      <c r="D786" s="374">
        <v>99</v>
      </c>
      <c r="E786" s="374">
        <v>99</v>
      </c>
      <c r="F786" s="374">
        <v>99</v>
      </c>
      <c r="G786" s="374">
        <v>99</v>
      </c>
      <c r="H786" s="374">
        <v>99</v>
      </c>
      <c r="I786" s="374">
        <v>99</v>
      </c>
      <c r="J786" s="374">
        <v>999</v>
      </c>
      <c r="K786" s="374">
        <v>99</v>
      </c>
      <c r="L786" s="374">
        <v>99</v>
      </c>
      <c r="M786" s="374">
        <v>2</v>
      </c>
      <c r="N786" s="374">
        <v>99</v>
      </c>
      <c r="O786" s="374">
        <v>99</v>
      </c>
      <c r="P786" s="374">
        <v>9999</v>
      </c>
      <c r="Q786" s="374">
        <v>402</v>
      </c>
      <c r="R786" s="374">
        <v>4277</v>
      </c>
      <c r="S786" s="374">
        <v>4.2733224222585928</v>
      </c>
      <c r="T786" s="374">
        <v>2</v>
      </c>
      <c r="U786" s="374">
        <v>7.0274257657236312</v>
      </c>
      <c r="V786" s="374">
        <v>0</v>
      </c>
      <c r="W786" s="374">
        <v>0</v>
      </c>
      <c r="X786" s="374">
        <v>0.70142623334112708</v>
      </c>
      <c r="Y786" s="374">
        <v>0</v>
      </c>
      <c r="Z786" s="374">
        <v>2.6910494686743904</v>
      </c>
      <c r="AA786" s="374">
        <v>1.5391004001385786</v>
      </c>
      <c r="AB786" s="374">
        <v>0</v>
      </c>
      <c r="AC786" s="374">
        <v>46.562186774237219</v>
      </c>
      <c r="AD786" s="374"/>
      <c r="AE786" s="374"/>
      <c r="AF786" s="374">
        <v>24.399566432768555</v>
      </c>
      <c r="AG786" s="374">
        <v>21.419322379105896</v>
      </c>
      <c r="AH786" s="374">
        <v>0.72480710778583124</v>
      </c>
      <c r="AI786" s="374">
        <v>331</v>
      </c>
      <c r="AJ786" s="374">
        <v>81.49033232628399</v>
      </c>
      <c r="AK786" s="374">
        <v>12.29649132808154</v>
      </c>
    </row>
    <row r="787" spans="1:37" ht="15.6">
      <c r="A787" s="374">
        <v>12</v>
      </c>
      <c r="B787" s="374">
        <v>18</v>
      </c>
      <c r="C787" s="374">
        <v>2023</v>
      </c>
      <c r="D787" s="374">
        <v>99</v>
      </c>
      <c r="E787" s="374">
        <v>99</v>
      </c>
      <c r="F787" s="374">
        <v>99</v>
      </c>
      <c r="G787" s="374">
        <v>99</v>
      </c>
      <c r="H787" s="374">
        <v>99</v>
      </c>
      <c r="I787" s="374">
        <v>99</v>
      </c>
      <c r="J787" s="374">
        <v>999</v>
      </c>
      <c r="K787" s="374">
        <v>99</v>
      </c>
      <c r="L787" s="374">
        <v>99</v>
      </c>
      <c r="M787" s="374">
        <v>3</v>
      </c>
      <c r="N787" s="374">
        <v>99</v>
      </c>
      <c r="O787" s="374">
        <v>99</v>
      </c>
      <c r="P787" s="374">
        <v>9999</v>
      </c>
      <c r="Q787" s="374">
        <v>73</v>
      </c>
      <c r="R787" s="374">
        <v>386</v>
      </c>
      <c r="S787" s="374">
        <v>4.8652849740932647</v>
      </c>
      <c r="T787" s="374">
        <v>3</v>
      </c>
      <c r="U787" s="374">
        <v>8.2655440414507808</v>
      </c>
      <c r="V787" s="374">
        <v>0</v>
      </c>
      <c r="W787" s="374">
        <v>0</v>
      </c>
      <c r="X787" s="374">
        <v>2.0725388601036276</v>
      </c>
      <c r="Y787" s="374">
        <v>0</v>
      </c>
      <c r="Z787" s="374">
        <v>3.0364588284665111</v>
      </c>
      <c r="AA787" s="374">
        <v>1.0517624225086022</v>
      </c>
      <c r="AB787" s="374">
        <v>0</v>
      </c>
      <c r="AC787" s="374">
        <v>33.819577621271321</v>
      </c>
      <c r="AD787" s="374"/>
      <c r="AE787" s="374"/>
      <c r="AF787" s="374">
        <v>2.2020651491813568</v>
      </c>
      <c r="AG787" s="374">
        <v>2.2736779993058849</v>
      </c>
      <c r="AH787" s="374">
        <v>2.3316062176165802</v>
      </c>
      <c r="AI787" s="374">
        <v>234</v>
      </c>
      <c r="AJ787" s="374">
        <v>81.758119658119654</v>
      </c>
      <c r="AK787" s="374">
        <v>13.636726866017904</v>
      </c>
    </row>
    <row r="788" spans="1:37" ht="15.6">
      <c r="A788" s="374">
        <v>12</v>
      </c>
      <c r="B788" s="374">
        <v>19</v>
      </c>
      <c r="C788" s="374">
        <v>2023</v>
      </c>
      <c r="D788" s="374">
        <v>99</v>
      </c>
      <c r="E788" s="374">
        <v>99</v>
      </c>
      <c r="F788" s="374">
        <v>99</v>
      </c>
      <c r="G788" s="374">
        <v>99</v>
      </c>
      <c r="H788" s="374">
        <v>99</v>
      </c>
      <c r="I788" s="374">
        <v>99</v>
      </c>
      <c r="J788" s="374">
        <v>999</v>
      </c>
      <c r="K788" s="374">
        <v>99</v>
      </c>
      <c r="L788" s="374">
        <v>99</v>
      </c>
      <c r="M788" s="374">
        <v>4</v>
      </c>
      <c r="N788" s="374">
        <v>99</v>
      </c>
      <c r="O788" s="374">
        <v>99</v>
      </c>
      <c r="P788" s="374">
        <v>9999</v>
      </c>
      <c r="Q788" s="374">
        <v>115</v>
      </c>
      <c r="R788" s="374">
        <v>637</v>
      </c>
      <c r="S788" s="374">
        <v>5.2056514913657779</v>
      </c>
      <c r="T788" s="374">
        <v>4</v>
      </c>
      <c r="U788" s="374">
        <v>9.8908948194662489</v>
      </c>
      <c r="V788" s="374">
        <v>0</v>
      </c>
      <c r="W788" s="374">
        <v>0</v>
      </c>
      <c r="X788" s="374">
        <v>3.2967032967032961</v>
      </c>
      <c r="Y788" s="374">
        <v>0</v>
      </c>
      <c r="Z788" s="374">
        <v>3.1080053596265818</v>
      </c>
      <c r="AA788" s="374">
        <v>0.86992272580465702</v>
      </c>
      <c r="AB788" s="374">
        <v>0</v>
      </c>
      <c r="AC788" s="374">
        <v>25.733022963432223</v>
      </c>
      <c r="AD788" s="374"/>
      <c r="AE788" s="374"/>
      <c r="AF788" s="374">
        <v>3.6339779793485074</v>
      </c>
      <c r="AG788" s="374">
        <v>4.4899884766107903</v>
      </c>
      <c r="AH788" s="374">
        <v>1.7268445839874405</v>
      </c>
      <c r="AI788" s="374">
        <v>345</v>
      </c>
      <c r="AJ788" s="374">
        <v>85.952753623188357</v>
      </c>
      <c r="AK788" s="374">
        <v>13.71010306691165</v>
      </c>
    </row>
    <row r="789" spans="1:37" ht="15.6">
      <c r="A789" s="374">
        <v>12</v>
      </c>
      <c r="B789" s="374">
        <v>20</v>
      </c>
      <c r="C789" s="374">
        <v>2023</v>
      </c>
      <c r="D789" s="374">
        <v>99</v>
      </c>
      <c r="E789" s="374">
        <v>99</v>
      </c>
      <c r="F789" s="374">
        <v>99</v>
      </c>
      <c r="G789" s="374">
        <v>99</v>
      </c>
      <c r="H789" s="374">
        <v>99</v>
      </c>
      <c r="I789" s="374">
        <v>99</v>
      </c>
      <c r="J789" s="374">
        <v>999</v>
      </c>
      <c r="K789" s="374">
        <v>99</v>
      </c>
      <c r="L789" s="374">
        <v>99</v>
      </c>
      <c r="M789" s="374">
        <v>5</v>
      </c>
      <c r="N789" s="374">
        <v>99</v>
      </c>
      <c r="O789" s="374">
        <v>99</v>
      </c>
      <c r="P789" s="374">
        <v>9999</v>
      </c>
      <c r="Q789" s="374">
        <v>543</v>
      </c>
      <c r="R789" s="374">
        <v>10586</v>
      </c>
      <c r="S789" s="374">
        <v>5.6161911959191402</v>
      </c>
      <c r="T789" s="374">
        <v>4.9985830341961091</v>
      </c>
      <c r="U789" s="374">
        <v>8.0130360853958393</v>
      </c>
      <c r="V789" s="374">
        <v>0</v>
      </c>
      <c r="W789" s="374">
        <v>0</v>
      </c>
      <c r="X789" s="374">
        <v>2.1160022671452872</v>
      </c>
      <c r="Y789" s="374">
        <v>0</v>
      </c>
      <c r="Z789" s="374">
        <v>3.0409451715525675</v>
      </c>
      <c r="AA789" s="374">
        <v>1.227463951649745</v>
      </c>
      <c r="AB789" s="374">
        <v>8.4159498735267915E-2</v>
      </c>
      <c r="AC789" s="374">
        <v>23.088279559540879</v>
      </c>
      <c r="AD789" s="374">
        <v>-0.62027018856274252</v>
      </c>
      <c r="AE789" s="374">
        <v>-6.0131091504161001</v>
      </c>
      <c r="AF789" s="374">
        <v>60.391351474699086</v>
      </c>
      <c r="AG789" s="374">
        <v>60.450402748510157</v>
      </c>
      <c r="AH789" s="374">
        <v>0.71792934063857938</v>
      </c>
      <c r="AI789" s="374">
        <v>790</v>
      </c>
      <c r="AJ789" s="374">
        <v>84.764303797468514</v>
      </c>
      <c r="AK789" s="374">
        <v>14.329254121445119</v>
      </c>
    </row>
    <row r="790" spans="1:37" ht="15.6">
      <c r="A790" s="374">
        <v>12</v>
      </c>
      <c r="B790" s="374">
        <v>21</v>
      </c>
      <c r="C790" s="374">
        <v>2023</v>
      </c>
      <c r="D790" s="374">
        <v>99</v>
      </c>
      <c r="E790" s="374">
        <v>99</v>
      </c>
      <c r="F790" s="374">
        <v>99</v>
      </c>
      <c r="G790" s="374">
        <v>99</v>
      </c>
      <c r="H790" s="374">
        <v>99</v>
      </c>
      <c r="I790" s="374">
        <v>99</v>
      </c>
      <c r="J790" s="374">
        <v>999</v>
      </c>
      <c r="K790" s="374">
        <v>99</v>
      </c>
      <c r="L790" s="374">
        <v>99</v>
      </c>
      <c r="M790" s="374">
        <v>6</v>
      </c>
      <c r="N790" s="374">
        <v>99</v>
      </c>
      <c r="O790" s="374">
        <v>99</v>
      </c>
      <c r="P790" s="374">
        <v>9999</v>
      </c>
      <c r="Q790" s="374">
        <v>78</v>
      </c>
      <c r="R790" s="374">
        <v>394</v>
      </c>
      <c r="S790" s="374">
        <v>5.8527918781725869</v>
      </c>
      <c r="T790" s="374">
        <v>6</v>
      </c>
      <c r="U790" s="374">
        <v>9.3286802030456872</v>
      </c>
      <c r="V790" s="374">
        <v>0</v>
      </c>
      <c r="W790" s="374">
        <v>0</v>
      </c>
      <c r="X790" s="374">
        <v>2.5380710659898478</v>
      </c>
      <c r="Y790" s="374">
        <v>0.25380710659898476</v>
      </c>
      <c r="Z790" s="374">
        <v>3.0851889154349568</v>
      </c>
      <c r="AA790" s="374">
        <v>0.91443851032894163</v>
      </c>
      <c r="AB790" s="374">
        <v>0</v>
      </c>
      <c r="AC790" s="374">
        <v>13.12242184981843</v>
      </c>
      <c r="AD790" s="374"/>
      <c r="AE790" s="374"/>
      <c r="AF790" s="374">
        <v>2.2477038051229381</v>
      </c>
      <c r="AG790" s="374">
        <v>2.6193084113614722</v>
      </c>
      <c r="AH790" s="374">
        <v>1.7766497461928938</v>
      </c>
      <c r="AI790" s="374">
        <v>364</v>
      </c>
      <c r="AJ790" s="374">
        <v>83.389835164835148</v>
      </c>
      <c r="AK790" s="374">
        <v>15.133960204702086</v>
      </c>
    </row>
    <row r="791" spans="1:37" ht="15.6">
      <c r="A791" s="374">
        <v>12</v>
      </c>
      <c r="B791" s="374">
        <v>22</v>
      </c>
      <c r="C791" s="374">
        <v>2023</v>
      </c>
      <c r="D791" s="374">
        <v>99</v>
      </c>
      <c r="E791" s="374">
        <v>99</v>
      </c>
      <c r="F791" s="374">
        <v>99</v>
      </c>
      <c r="G791" s="374">
        <v>99</v>
      </c>
      <c r="H791" s="374">
        <v>99</v>
      </c>
      <c r="I791" s="374">
        <v>99</v>
      </c>
      <c r="J791" s="374">
        <v>999</v>
      </c>
      <c r="K791" s="374">
        <v>99</v>
      </c>
      <c r="L791" s="374">
        <v>99</v>
      </c>
      <c r="M791" s="374">
        <v>7</v>
      </c>
      <c r="N791" s="374">
        <v>99</v>
      </c>
      <c r="O791" s="374">
        <v>99</v>
      </c>
      <c r="P791" s="374">
        <v>9999</v>
      </c>
      <c r="Q791" s="374">
        <v>57</v>
      </c>
      <c r="R791" s="374">
        <v>226</v>
      </c>
      <c r="S791" s="374">
        <v>6.2256637168141591</v>
      </c>
      <c r="T791" s="374">
        <v>7</v>
      </c>
      <c r="U791" s="374">
        <v>10.050442477876112</v>
      </c>
      <c r="V791" s="374">
        <v>0</v>
      </c>
      <c r="W791" s="374">
        <v>0</v>
      </c>
      <c r="X791" s="374">
        <v>4.4247787610619476</v>
      </c>
      <c r="Y791" s="374">
        <v>0</v>
      </c>
      <c r="Z791" s="374">
        <v>3.0153332017353671</v>
      </c>
      <c r="AA791" s="374">
        <v>1.042230314520999</v>
      </c>
      <c r="AB791" s="374">
        <v>0</v>
      </c>
      <c r="AC791" s="374">
        <v>13.717463488464022</v>
      </c>
      <c r="AD791" s="374"/>
      <c r="AE791" s="374"/>
      <c r="AF791" s="374">
        <v>1.2892920303497062</v>
      </c>
      <c r="AG791" s="374">
        <v>1.6186905524599229</v>
      </c>
      <c r="AH791" s="374">
        <v>0.88495575221238942</v>
      </c>
      <c r="AI791" s="374">
        <v>210</v>
      </c>
      <c r="AJ791" s="374">
        <v>86.346190476190529</v>
      </c>
      <c r="AK791" s="374">
        <v>15.327089430547257</v>
      </c>
    </row>
    <row r="792" spans="1:37" ht="15.6">
      <c r="A792" s="374">
        <v>12</v>
      </c>
      <c r="B792" s="374">
        <v>23</v>
      </c>
      <c r="C792" s="374">
        <v>2023</v>
      </c>
      <c r="D792" s="374">
        <v>99</v>
      </c>
      <c r="E792" s="374">
        <v>99</v>
      </c>
      <c r="F792" s="374">
        <v>99</v>
      </c>
      <c r="G792" s="374">
        <v>99</v>
      </c>
      <c r="H792" s="374">
        <v>99</v>
      </c>
      <c r="I792" s="374">
        <v>99</v>
      </c>
      <c r="J792" s="374">
        <v>999</v>
      </c>
      <c r="K792" s="374">
        <v>99</v>
      </c>
      <c r="L792" s="374">
        <v>99</v>
      </c>
      <c r="M792" s="374">
        <v>8</v>
      </c>
      <c r="N792" s="374">
        <v>99</v>
      </c>
      <c r="O792" s="374">
        <v>99</v>
      </c>
      <c r="P792" s="374">
        <v>9999</v>
      </c>
      <c r="Q792" s="374">
        <v>193</v>
      </c>
      <c r="R792" s="374">
        <v>1005</v>
      </c>
      <c r="S792" s="374">
        <v>6.5313432835820908</v>
      </c>
      <c r="T792" s="374">
        <v>8</v>
      </c>
      <c r="U792" s="374">
        <v>9.7490547263681577</v>
      </c>
      <c r="V792" s="374">
        <v>0</v>
      </c>
      <c r="W792" s="374">
        <v>0</v>
      </c>
      <c r="X792" s="374">
        <v>8.258706467661689</v>
      </c>
      <c r="Y792" s="374">
        <v>0.59701492537313428</v>
      </c>
      <c r="Z792" s="374">
        <v>3.9695096131820145</v>
      </c>
      <c r="AA792" s="374">
        <v>1.3369091428686295</v>
      </c>
      <c r="AB792" s="374">
        <v>0</v>
      </c>
      <c r="AC792" s="374">
        <v>25.336609540223844</v>
      </c>
      <c r="AD792" s="374"/>
      <c r="AE792" s="374"/>
      <c r="AF792" s="374">
        <v>5.7333561526613046</v>
      </c>
      <c r="AG792" s="374">
        <v>6.982304435542761</v>
      </c>
      <c r="AH792" s="374">
        <v>1.4925373134328361</v>
      </c>
      <c r="AI792" s="374">
        <v>101</v>
      </c>
      <c r="AJ792" s="374">
        <v>88.264356435643606</v>
      </c>
      <c r="AK792" s="374">
        <v>16.570865979091131</v>
      </c>
    </row>
    <row r="793" spans="1:37" ht="15.6">
      <c r="A793" s="374">
        <v>12</v>
      </c>
      <c r="B793" s="374">
        <v>24</v>
      </c>
      <c r="C793" s="374">
        <v>2023</v>
      </c>
      <c r="D793" s="374">
        <v>99</v>
      </c>
      <c r="E793" s="374">
        <v>99</v>
      </c>
      <c r="F793" s="374">
        <v>99</v>
      </c>
      <c r="G793" s="374">
        <v>99</v>
      </c>
      <c r="H793" s="374">
        <v>99</v>
      </c>
      <c r="I793" s="374">
        <v>99</v>
      </c>
      <c r="J793" s="374">
        <v>999</v>
      </c>
      <c r="K793" s="374">
        <v>99</v>
      </c>
      <c r="L793" s="374">
        <v>99</v>
      </c>
      <c r="M793" s="374">
        <v>9</v>
      </c>
      <c r="N793" s="374">
        <v>99</v>
      </c>
      <c r="O793" s="374">
        <v>99</v>
      </c>
      <c r="P793" s="374">
        <v>9999</v>
      </c>
      <c r="Q793" s="374">
        <v>9</v>
      </c>
      <c r="R793" s="374">
        <v>11</v>
      </c>
      <c r="S793" s="374">
        <v>7.1818181818181808</v>
      </c>
      <c r="T793" s="374">
        <v>9</v>
      </c>
      <c r="U793" s="374">
        <v>13</v>
      </c>
      <c r="V793" s="374">
        <v>0</v>
      </c>
      <c r="W793" s="374">
        <v>100</v>
      </c>
      <c r="X793" s="374">
        <v>27.272727272727277</v>
      </c>
      <c r="Y793" s="374">
        <v>0</v>
      </c>
      <c r="Z793" s="374">
        <v>4.0682808520195755</v>
      </c>
      <c r="AA793" s="374">
        <v>1.1134044285378077</v>
      </c>
      <c r="AB793" s="374">
        <v>0</v>
      </c>
      <c r="AC793" s="374">
        <v>26.692858534945799</v>
      </c>
      <c r="AD793" s="374"/>
      <c r="AE793" s="374"/>
      <c r="AF793" s="374">
        <v>6.2753151919675981E-2</v>
      </c>
      <c r="AG793" s="374">
        <v>0.10190752355453418</v>
      </c>
      <c r="AH793" s="374">
        <v>0</v>
      </c>
      <c r="AI793" s="374">
        <v>11</v>
      </c>
      <c r="AJ793" s="374">
        <v>88.545454545454533</v>
      </c>
      <c r="AK793" s="374">
        <v>18.103536546060901</v>
      </c>
    </row>
    <row r="794" spans="1:37" ht="15.6">
      <c r="A794" s="374">
        <v>12</v>
      </c>
      <c r="B794" s="374">
        <v>25</v>
      </c>
      <c r="C794" s="374">
        <v>2023</v>
      </c>
      <c r="D794" s="374">
        <v>99</v>
      </c>
      <c r="E794" s="374">
        <v>99</v>
      </c>
      <c r="F794" s="374">
        <v>99</v>
      </c>
      <c r="G794" s="374">
        <v>99</v>
      </c>
      <c r="H794" s="374">
        <v>99</v>
      </c>
      <c r="I794" s="374">
        <v>99</v>
      </c>
      <c r="J794" s="374">
        <v>999</v>
      </c>
      <c r="K794" s="374">
        <v>99</v>
      </c>
      <c r="L794" s="374">
        <v>99</v>
      </c>
      <c r="M794" s="374">
        <v>10</v>
      </c>
      <c r="N794" s="374">
        <v>99</v>
      </c>
      <c r="O794" s="374">
        <v>99</v>
      </c>
      <c r="P794" s="374">
        <v>9999</v>
      </c>
      <c r="Q794" s="374"/>
      <c r="R794" s="374"/>
      <c r="S794" s="374"/>
      <c r="T794" s="374"/>
      <c r="U794" s="374"/>
      <c r="V794" s="374"/>
      <c r="W794" s="374"/>
      <c r="X794" s="374"/>
      <c r="Y794" s="374"/>
      <c r="Z794" s="374"/>
      <c r="AA794" s="374"/>
      <c r="AB794" s="374"/>
      <c r="AC794" s="374"/>
      <c r="AD794" s="374"/>
      <c r="AE794" s="374"/>
      <c r="AF794" s="374"/>
      <c r="AG794" s="374"/>
      <c r="AH794" s="374"/>
      <c r="AI794" s="374"/>
      <c r="AJ794" s="374"/>
      <c r="AK794" s="374"/>
    </row>
    <row r="795" spans="1:37" ht="15.6">
      <c r="A795" s="374">
        <v>12</v>
      </c>
      <c r="B795" s="374">
        <v>26</v>
      </c>
      <c r="C795" s="374">
        <v>2023</v>
      </c>
      <c r="D795" s="374">
        <v>99</v>
      </c>
      <c r="E795" s="374">
        <v>99</v>
      </c>
      <c r="F795" s="374">
        <v>99</v>
      </c>
      <c r="G795" s="374">
        <v>99</v>
      </c>
      <c r="H795" s="374">
        <v>99</v>
      </c>
      <c r="I795" s="374">
        <v>99</v>
      </c>
      <c r="J795" s="374">
        <v>999</v>
      </c>
      <c r="K795" s="374">
        <v>99</v>
      </c>
      <c r="L795" s="374">
        <v>99</v>
      </c>
      <c r="M795" s="374">
        <v>11</v>
      </c>
      <c r="N795" s="374">
        <v>99</v>
      </c>
      <c r="O795" s="374">
        <v>99</v>
      </c>
      <c r="P795" s="374">
        <v>9999</v>
      </c>
      <c r="Q795" s="374">
        <v>3</v>
      </c>
      <c r="R795" s="374">
        <v>3</v>
      </c>
      <c r="S795" s="374">
        <v>6.6666666666666687</v>
      </c>
      <c r="T795" s="374">
        <v>11</v>
      </c>
      <c r="U795" s="374">
        <v>12.200000000000003</v>
      </c>
      <c r="V795" s="374">
        <v>0</v>
      </c>
      <c r="W795" s="374">
        <v>100</v>
      </c>
      <c r="X795" s="374">
        <v>0</v>
      </c>
      <c r="Y795" s="374">
        <v>0</v>
      </c>
      <c r="Z795" s="374">
        <v>1.2247448713915889</v>
      </c>
      <c r="AA795" s="374">
        <v>0.9428090415820618</v>
      </c>
      <c r="AB795" s="374">
        <v>0</v>
      </c>
      <c r="AC795" s="374">
        <v>-8.2046407952365523E-13</v>
      </c>
      <c r="AD795" s="374"/>
      <c r="AE795" s="374"/>
      <c r="AF795" s="374">
        <v>1.7114495978093443E-2</v>
      </c>
      <c r="AG795" s="374">
        <v>2.6082624909761903E-2</v>
      </c>
      <c r="AH795" s="374">
        <v>0</v>
      </c>
      <c r="AI795" s="374">
        <v>2</v>
      </c>
      <c r="AJ795" s="374">
        <v>91</v>
      </c>
      <c r="AK795" s="374">
        <v>16.111825817303679</v>
      </c>
    </row>
    <row r="796" spans="1:37" ht="15.6">
      <c r="A796" s="374">
        <v>12</v>
      </c>
      <c r="B796" s="374">
        <v>27</v>
      </c>
      <c r="C796" s="374">
        <v>2023</v>
      </c>
      <c r="D796" s="374">
        <v>99</v>
      </c>
      <c r="E796" s="374">
        <v>99</v>
      </c>
      <c r="F796" s="374">
        <v>99</v>
      </c>
      <c r="G796" s="374">
        <v>99</v>
      </c>
      <c r="H796" s="374">
        <v>99</v>
      </c>
      <c r="I796" s="374">
        <v>99</v>
      </c>
      <c r="J796" s="374">
        <v>999</v>
      </c>
      <c r="K796" s="374">
        <v>99</v>
      </c>
      <c r="L796" s="374">
        <v>99</v>
      </c>
      <c r="M796" s="374">
        <v>12</v>
      </c>
      <c r="N796" s="374">
        <v>99</v>
      </c>
      <c r="O796" s="374">
        <v>99</v>
      </c>
      <c r="P796" s="374">
        <v>9999</v>
      </c>
      <c r="Q796" s="374"/>
      <c r="R796" s="374"/>
      <c r="S796" s="374"/>
      <c r="T796" s="374"/>
      <c r="U796" s="374"/>
      <c r="V796" s="374"/>
      <c r="W796" s="374"/>
      <c r="X796" s="374"/>
      <c r="Y796" s="374"/>
      <c r="Z796" s="374"/>
      <c r="AA796" s="374"/>
      <c r="AB796" s="374"/>
      <c r="AC796" s="374"/>
      <c r="AD796" s="374"/>
      <c r="AE796" s="374"/>
      <c r="AF796" s="374"/>
      <c r="AG796" s="374"/>
      <c r="AH796" s="374"/>
    </row>
    <row r="797" spans="1:37" ht="15.6">
      <c r="A797" s="374">
        <v>12</v>
      </c>
      <c r="B797" s="374">
        <v>28</v>
      </c>
      <c r="C797" s="374">
        <v>2023</v>
      </c>
      <c r="D797" s="374">
        <v>99</v>
      </c>
      <c r="E797" s="374">
        <v>99</v>
      </c>
      <c r="F797" s="374">
        <v>99</v>
      </c>
      <c r="G797" s="374">
        <v>99</v>
      </c>
      <c r="H797" s="374">
        <v>99</v>
      </c>
      <c r="I797" s="374">
        <v>99</v>
      </c>
      <c r="J797" s="374">
        <v>999</v>
      </c>
      <c r="K797" s="374">
        <v>99</v>
      </c>
      <c r="L797" s="374">
        <v>99</v>
      </c>
      <c r="M797" s="374">
        <v>13</v>
      </c>
      <c r="N797" s="374">
        <v>99</v>
      </c>
      <c r="O797" s="374">
        <v>99</v>
      </c>
      <c r="P797" s="374">
        <v>9999</v>
      </c>
      <c r="Q797" s="374"/>
      <c r="R797" s="374"/>
      <c r="S797" s="374"/>
      <c r="T797" s="374"/>
      <c r="U797" s="374"/>
      <c r="V797" s="374"/>
      <c r="W797" s="374"/>
      <c r="X797" s="374"/>
      <c r="Y797" s="374"/>
      <c r="Z797" s="374"/>
      <c r="AA797" s="374"/>
      <c r="AB797" s="374"/>
      <c r="AC797" s="374"/>
      <c r="AD797" s="374"/>
      <c r="AE797" s="374"/>
      <c r="AF797" s="374"/>
      <c r="AG797" s="374"/>
      <c r="AH797" s="374"/>
    </row>
    <row r="798" spans="1:37" ht="15.6">
      <c r="A798" s="374">
        <v>12</v>
      </c>
      <c r="B798" s="374">
        <v>29</v>
      </c>
      <c r="C798" s="374">
        <v>2023</v>
      </c>
      <c r="D798" s="374">
        <v>99</v>
      </c>
      <c r="E798" s="374">
        <v>99</v>
      </c>
      <c r="F798" s="374">
        <v>99</v>
      </c>
      <c r="G798" s="374">
        <v>99</v>
      </c>
      <c r="H798" s="374">
        <v>99</v>
      </c>
      <c r="I798" s="374">
        <v>99</v>
      </c>
      <c r="J798" s="374">
        <v>999</v>
      </c>
      <c r="K798" s="374">
        <v>99</v>
      </c>
      <c r="L798" s="374">
        <v>99</v>
      </c>
      <c r="M798" s="374">
        <v>14</v>
      </c>
      <c r="N798" s="374">
        <v>99</v>
      </c>
      <c r="O798" s="374">
        <v>99</v>
      </c>
      <c r="P798" s="374">
        <v>9999</v>
      </c>
      <c r="Q798" s="374"/>
      <c r="R798" s="374"/>
      <c r="S798" s="374"/>
      <c r="T798" s="374"/>
      <c r="U798" s="374"/>
      <c r="V798" s="374"/>
      <c r="W798" s="374"/>
      <c r="X798" s="374"/>
      <c r="Y798" s="374"/>
      <c r="Z798" s="374"/>
      <c r="AA798" s="374"/>
      <c r="AB798" s="374"/>
      <c r="AC798" s="374"/>
      <c r="AD798" s="374"/>
      <c r="AE798" s="374"/>
      <c r="AF798" s="374"/>
      <c r="AG798" s="374"/>
      <c r="AH798" s="374"/>
    </row>
    <row r="799" spans="1:37" ht="15.6">
      <c r="A799" s="374">
        <v>12</v>
      </c>
      <c r="B799" s="374">
        <v>30</v>
      </c>
      <c r="C799" s="374">
        <v>2023</v>
      </c>
      <c r="D799" s="374">
        <v>99</v>
      </c>
      <c r="E799" s="374">
        <v>99</v>
      </c>
      <c r="F799" s="374">
        <v>99</v>
      </c>
      <c r="G799" s="374">
        <v>99</v>
      </c>
      <c r="H799" s="374">
        <v>99</v>
      </c>
      <c r="I799" s="374">
        <v>99</v>
      </c>
      <c r="J799" s="374">
        <v>999</v>
      </c>
      <c r="K799" s="374">
        <v>99</v>
      </c>
      <c r="L799" s="374">
        <v>99</v>
      </c>
      <c r="M799" s="374">
        <v>15</v>
      </c>
      <c r="N799" s="374">
        <v>99</v>
      </c>
      <c r="O799" s="374">
        <v>99</v>
      </c>
      <c r="P799" s="374">
        <v>9999</v>
      </c>
      <c r="Q799" s="374"/>
      <c r="R799" s="374"/>
      <c r="S799" s="374"/>
      <c r="T799" s="374"/>
      <c r="U799" s="374"/>
      <c r="V799" s="374"/>
      <c r="W799" s="374"/>
      <c r="X799" s="374"/>
      <c r="Y799" s="374"/>
      <c r="Z799" s="374"/>
      <c r="AA799" s="374"/>
      <c r="AB799" s="374"/>
      <c r="AC799" s="374"/>
      <c r="AD799" s="374"/>
      <c r="AE799" s="374"/>
      <c r="AF799" s="374"/>
      <c r="AG799" s="374"/>
      <c r="AH799" s="374"/>
    </row>
    <row r="800" spans="1:37" ht="15.6">
      <c r="A800" s="374">
        <v>12</v>
      </c>
      <c r="B800" s="374">
        <v>31</v>
      </c>
      <c r="C800" s="374">
        <v>2022</v>
      </c>
      <c r="D800" s="374">
        <v>99</v>
      </c>
      <c r="E800" s="374">
        <v>99</v>
      </c>
      <c r="F800" s="374">
        <v>99</v>
      </c>
      <c r="G800" s="374">
        <v>99</v>
      </c>
      <c r="H800" s="374">
        <v>99</v>
      </c>
      <c r="I800" s="374">
        <v>99</v>
      </c>
      <c r="J800" s="374">
        <v>999</v>
      </c>
      <c r="K800" s="374">
        <v>99</v>
      </c>
      <c r="L800" s="374">
        <v>99</v>
      </c>
      <c r="M800" s="374">
        <v>1</v>
      </c>
      <c r="N800" s="374">
        <v>99</v>
      </c>
      <c r="O800" s="374">
        <v>99</v>
      </c>
      <c r="P800" s="374">
        <v>9999</v>
      </c>
      <c r="Q800" s="374"/>
      <c r="R800" s="374"/>
      <c r="S800" s="374"/>
      <c r="T800" s="374"/>
      <c r="U800" s="374"/>
      <c r="V800" s="374"/>
      <c r="W800" s="374"/>
      <c r="X800" s="374"/>
      <c r="Y800" s="374"/>
      <c r="Z800" s="374"/>
      <c r="AA800" s="374"/>
      <c r="AB800" s="374"/>
      <c r="AC800" s="374"/>
      <c r="AD800" s="374"/>
      <c r="AE800" s="374"/>
      <c r="AF800" s="374"/>
      <c r="AG800" s="374"/>
      <c r="AH800" s="374"/>
    </row>
    <row r="801" spans="1:37" ht="15.6">
      <c r="A801" s="374">
        <v>12</v>
      </c>
      <c r="B801" s="374">
        <v>32</v>
      </c>
      <c r="C801" s="374">
        <v>2022</v>
      </c>
      <c r="D801" s="374">
        <v>99</v>
      </c>
      <c r="E801" s="374">
        <v>99</v>
      </c>
      <c r="F801" s="374">
        <v>99</v>
      </c>
      <c r="G801" s="374">
        <v>99</v>
      </c>
      <c r="H801" s="374">
        <v>99</v>
      </c>
      <c r="I801" s="374">
        <v>99</v>
      </c>
      <c r="J801" s="374">
        <v>999</v>
      </c>
      <c r="K801" s="374">
        <v>99</v>
      </c>
      <c r="L801" s="374">
        <v>99</v>
      </c>
      <c r="M801" s="374">
        <v>2</v>
      </c>
      <c r="N801" s="374">
        <v>99</v>
      </c>
      <c r="O801" s="374">
        <v>99</v>
      </c>
      <c r="P801" s="374">
        <v>9999</v>
      </c>
      <c r="Q801" s="374">
        <v>419</v>
      </c>
      <c r="R801" s="374">
        <v>4316</v>
      </c>
      <c r="S801" s="374">
        <v>4.2157089898053748</v>
      </c>
      <c r="T801" s="374">
        <v>2</v>
      </c>
      <c r="U801" s="374">
        <v>7.3644161260426575</v>
      </c>
      <c r="V801" s="374">
        <v>0</v>
      </c>
      <c r="W801" s="374">
        <v>0</v>
      </c>
      <c r="X801" s="374">
        <v>0.83410565338276188</v>
      </c>
      <c r="Y801" s="374">
        <v>0</v>
      </c>
      <c r="Z801" s="374">
        <v>2.8456521242407002</v>
      </c>
      <c r="AA801" s="374">
        <v>1.5739549933986301</v>
      </c>
      <c r="AB801" s="374">
        <v>0</v>
      </c>
      <c r="AC801" s="374">
        <v>38.217513970253449</v>
      </c>
      <c r="AD801" s="374"/>
      <c r="AE801" s="374"/>
      <c r="AF801" s="374">
        <v>25.104699860400192</v>
      </c>
      <c r="AG801" s="374">
        <v>22.859994631808551</v>
      </c>
      <c r="AH801" s="374">
        <v>0.92678405931417984</v>
      </c>
      <c r="AI801">
        <v>69</v>
      </c>
      <c r="AJ801">
        <v>79.243478260869509</v>
      </c>
      <c r="AK801">
        <v>12.962722267666598</v>
      </c>
    </row>
    <row r="802" spans="1:37" ht="15.6">
      <c r="A802" s="374">
        <v>12</v>
      </c>
      <c r="B802" s="374">
        <v>33</v>
      </c>
      <c r="C802" s="374">
        <v>2022</v>
      </c>
      <c r="D802" s="374">
        <v>99</v>
      </c>
      <c r="E802" s="374">
        <v>99</v>
      </c>
      <c r="F802" s="374">
        <v>99</v>
      </c>
      <c r="G802" s="374">
        <v>99</v>
      </c>
      <c r="H802" s="374">
        <v>99</v>
      </c>
      <c r="I802" s="374">
        <v>99</v>
      </c>
      <c r="J802" s="374">
        <v>999</v>
      </c>
      <c r="K802" s="374">
        <v>99</v>
      </c>
      <c r="L802" s="374">
        <v>99</v>
      </c>
      <c r="M802" s="374">
        <v>3</v>
      </c>
      <c r="N802" s="374">
        <v>99</v>
      </c>
      <c r="O802" s="374">
        <v>99</v>
      </c>
      <c r="P802" s="374">
        <v>9999</v>
      </c>
      <c r="Q802" s="374">
        <v>18</v>
      </c>
      <c r="R802" s="374">
        <v>110</v>
      </c>
      <c r="S802" s="374">
        <v>4.581818181818182</v>
      </c>
      <c r="T802" s="374">
        <v>3</v>
      </c>
      <c r="U802" s="374">
        <v>8.6809090909090951</v>
      </c>
      <c r="V802" s="374">
        <v>0</v>
      </c>
      <c r="W802" s="374">
        <v>0</v>
      </c>
      <c r="X802" s="374">
        <v>0</v>
      </c>
      <c r="Y802" s="374">
        <v>0</v>
      </c>
      <c r="Z802" s="374">
        <v>1.9356697433632328</v>
      </c>
      <c r="AA802" s="374">
        <v>0.9083633452215838</v>
      </c>
      <c r="AB802" s="374">
        <v>0</v>
      </c>
      <c r="AC802" s="374">
        <v>6.1122446331690732</v>
      </c>
      <c r="AD802" s="374"/>
      <c r="AE802" s="374"/>
      <c r="AF802" s="374">
        <v>0.63983248022335948</v>
      </c>
      <c r="AG802" s="374">
        <v>0.6867746576483339</v>
      </c>
      <c r="AH802" s="374">
        <v>0</v>
      </c>
      <c r="AI802">
        <v>54</v>
      </c>
      <c r="AJ802">
        <v>80.68518518518519</v>
      </c>
      <c r="AK802">
        <v>13.956366132492052</v>
      </c>
    </row>
    <row r="803" spans="1:37" ht="15.6">
      <c r="A803" s="374">
        <v>12</v>
      </c>
      <c r="B803" s="374">
        <v>34</v>
      </c>
      <c r="C803" s="374">
        <v>2022</v>
      </c>
      <c r="D803" s="374">
        <v>99</v>
      </c>
      <c r="E803" s="374">
        <v>99</v>
      </c>
      <c r="F803" s="374">
        <v>99</v>
      </c>
      <c r="G803" s="374">
        <v>99</v>
      </c>
      <c r="H803" s="374">
        <v>99</v>
      </c>
      <c r="I803" s="374">
        <v>99</v>
      </c>
      <c r="J803" s="374">
        <v>999</v>
      </c>
      <c r="K803" s="374">
        <v>99</v>
      </c>
      <c r="L803" s="374">
        <v>99</v>
      </c>
      <c r="M803" s="374">
        <v>4</v>
      </c>
      <c r="N803" s="374">
        <v>99</v>
      </c>
      <c r="O803" s="374">
        <v>99</v>
      </c>
      <c r="P803" s="374">
        <v>9999</v>
      </c>
      <c r="Q803" s="374">
        <v>17</v>
      </c>
      <c r="R803" s="374">
        <v>131</v>
      </c>
      <c r="S803" s="374">
        <v>5.4503816793893121</v>
      </c>
      <c r="T803" s="374">
        <v>4</v>
      </c>
      <c r="U803" s="374">
        <v>10.329007633587789</v>
      </c>
      <c r="V803" s="374">
        <v>0</v>
      </c>
      <c r="W803" s="374">
        <v>0</v>
      </c>
      <c r="X803" s="374">
        <v>0.76335877862595458</v>
      </c>
      <c r="Y803" s="374">
        <v>0</v>
      </c>
      <c r="Z803" s="374">
        <v>2.4376026437458287</v>
      </c>
      <c r="AA803" s="374">
        <v>0.86680725432641903</v>
      </c>
      <c r="AB803" s="374">
        <v>0</v>
      </c>
      <c r="AC803" s="374">
        <v>-10.878648125787906</v>
      </c>
      <c r="AD803" s="374"/>
      <c r="AE803" s="374"/>
      <c r="AF803" s="374">
        <v>0.76198231735691013</v>
      </c>
      <c r="AG803" s="374">
        <v>0.9731645086019064</v>
      </c>
      <c r="AH803" s="374">
        <v>0</v>
      </c>
      <c r="AI803">
        <v>84</v>
      </c>
      <c r="AJ803">
        <v>84.11785714285719</v>
      </c>
      <c r="AK803">
        <v>15.66171787636087</v>
      </c>
    </row>
    <row r="804" spans="1:37" ht="15.6">
      <c r="A804" s="374">
        <v>12</v>
      </c>
      <c r="B804" s="374">
        <v>35</v>
      </c>
      <c r="C804" s="374">
        <v>2022</v>
      </c>
      <c r="D804" s="374">
        <v>99</v>
      </c>
      <c r="E804" s="374">
        <v>99</v>
      </c>
      <c r="F804" s="374">
        <v>99</v>
      </c>
      <c r="G804" s="374">
        <v>99</v>
      </c>
      <c r="H804" s="374">
        <v>99</v>
      </c>
      <c r="I804" s="374">
        <v>99</v>
      </c>
      <c r="J804" s="374">
        <v>999</v>
      </c>
      <c r="K804" s="374">
        <v>99</v>
      </c>
      <c r="L804" s="374">
        <v>99</v>
      </c>
      <c r="M804" s="374">
        <v>5</v>
      </c>
      <c r="N804" s="374">
        <v>99</v>
      </c>
      <c r="O804" s="374">
        <v>99</v>
      </c>
      <c r="P804" s="374">
        <v>9999</v>
      </c>
      <c r="Q804" s="374">
        <v>529</v>
      </c>
      <c r="R804" s="374">
        <v>11457</v>
      </c>
      <c r="S804" s="374">
        <v>5.5209915335602684</v>
      </c>
      <c r="T804" s="374">
        <v>4.9982543423234702</v>
      </c>
      <c r="U804" s="374">
        <v>8.1482866369904983</v>
      </c>
      <c r="V804" s="374">
        <v>1.7456576765296324E-2</v>
      </c>
      <c r="W804" s="374">
        <v>0</v>
      </c>
      <c r="X804" s="374">
        <v>2.688312821855634</v>
      </c>
      <c r="Y804" s="374">
        <v>3.4913153530592649E-2</v>
      </c>
      <c r="Z804" s="374">
        <v>3.2369905036741522</v>
      </c>
      <c r="AA804" s="374">
        <v>1.2454403715711519</v>
      </c>
      <c r="AB804" s="374">
        <v>0.13211180660552263</v>
      </c>
      <c r="AC804" s="374">
        <v>18.682375182706661</v>
      </c>
      <c r="AD804" s="374">
        <v>5.7753708372881905</v>
      </c>
      <c r="AE804" s="374">
        <v>1.6136944606235974</v>
      </c>
      <c r="AF804" s="374">
        <v>66.641461144718477</v>
      </c>
      <c r="AG804" s="374">
        <v>67.141892578058119</v>
      </c>
      <c r="AH804" s="374">
        <v>0.6022518984027232</v>
      </c>
      <c r="AI804">
        <v>77</v>
      </c>
      <c r="AJ804">
        <v>86.437662337662317</v>
      </c>
      <c r="AK804">
        <v>16.03249347776978</v>
      </c>
    </row>
    <row r="805" spans="1:37" ht="15.6">
      <c r="A805" s="374">
        <v>12</v>
      </c>
      <c r="B805" s="374">
        <v>36</v>
      </c>
      <c r="C805" s="374">
        <v>2022</v>
      </c>
      <c r="D805" s="374">
        <v>99</v>
      </c>
      <c r="E805" s="374">
        <v>99</v>
      </c>
      <c r="F805" s="374">
        <v>99</v>
      </c>
      <c r="G805" s="374">
        <v>99</v>
      </c>
      <c r="H805" s="374">
        <v>99</v>
      </c>
      <c r="I805" s="374">
        <v>99</v>
      </c>
      <c r="J805" s="374">
        <v>999</v>
      </c>
      <c r="K805" s="374">
        <v>99</v>
      </c>
      <c r="L805" s="374">
        <v>99</v>
      </c>
      <c r="M805" s="374">
        <v>6</v>
      </c>
      <c r="N805" s="374">
        <v>99</v>
      </c>
      <c r="O805" s="374">
        <v>99</v>
      </c>
      <c r="P805" s="374">
        <v>9999</v>
      </c>
      <c r="Q805" s="374">
        <v>7</v>
      </c>
      <c r="R805" s="374">
        <v>29</v>
      </c>
      <c r="S805" s="374">
        <v>6.517241379310347</v>
      </c>
      <c r="T805" s="374">
        <v>6</v>
      </c>
      <c r="U805" s="374">
        <v>12.251724137931031</v>
      </c>
      <c r="V805" s="374">
        <v>0</v>
      </c>
      <c r="W805" s="374">
        <v>0</v>
      </c>
      <c r="X805" s="374">
        <v>10.344827586206899</v>
      </c>
      <c r="Y805" s="374">
        <v>0</v>
      </c>
      <c r="Z805" s="374">
        <v>2.6342074237778621</v>
      </c>
      <c r="AA805" s="374">
        <v>1.163250192650549</v>
      </c>
      <c r="AB805" s="374">
        <v>0</v>
      </c>
      <c r="AC805" s="374">
        <v>-0.87309885731090386</v>
      </c>
      <c r="AD805" s="374"/>
      <c r="AE805" s="374"/>
      <c r="AF805" s="374">
        <v>0.16868310842252213</v>
      </c>
      <c r="AG805" s="374">
        <v>0.25553569574034235</v>
      </c>
      <c r="AH805" s="374">
        <v>0</v>
      </c>
      <c r="AI805">
        <v>26</v>
      </c>
      <c r="AJ805">
        <v>91.32307692307694</v>
      </c>
      <c r="AK805">
        <v>16.092458475040019</v>
      </c>
    </row>
    <row r="806" spans="1:37" ht="15.6">
      <c r="A806" s="374">
        <v>12</v>
      </c>
      <c r="B806" s="374">
        <v>37</v>
      </c>
      <c r="C806" s="374">
        <v>2022</v>
      </c>
      <c r="D806" s="374">
        <v>99</v>
      </c>
      <c r="E806" s="374">
        <v>99</v>
      </c>
      <c r="F806" s="374">
        <v>99</v>
      </c>
      <c r="G806" s="374">
        <v>99</v>
      </c>
      <c r="H806" s="374">
        <v>99</v>
      </c>
      <c r="I806" s="374">
        <v>99</v>
      </c>
      <c r="J806" s="374">
        <v>999</v>
      </c>
      <c r="K806" s="374">
        <v>99</v>
      </c>
      <c r="L806" s="374">
        <v>99</v>
      </c>
      <c r="M806" s="374">
        <v>7</v>
      </c>
      <c r="N806" s="374">
        <v>99</v>
      </c>
      <c r="O806" s="374">
        <v>99</v>
      </c>
      <c r="P806" s="374">
        <v>9999</v>
      </c>
      <c r="Q806" s="374">
        <v>2</v>
      </c>
      <c r="R806" s="374">
        <v>8</v>
      </c>
      <c r="S806" s="374">
        <v>7.125</v>
      </c>
      <c r="T806" s="374">
        <v>7</v>
      </c>
      <c r="U806" s="374">
        <v>11.912500000000001</v>
      </c>
      <c r="V806" s="374">
        <v>0</v>
      </c>
      <c r="W806" s="374">
        <v>0</v>
      </c>
      <c r="X806" s="374">
        <v>0</v>
      </c>
      <c r="Y806" s="374">
        <v>0</v>
      </c>
      <c r="Z806" s="374">
        <v>1.5243338709088587</v>
      </c>
      <c r="AA806" s="374">
        <v>1.165922381636102</v>
      </c>
      <c r="AB806" s="374">
        <v>0</v>
      </c>
      <c r="AC806" s="374">
        <v>33.672011483125118</v>
      </c>
      <c r="AD806" s="374"/>
      <c r="AE806" s="374"/>
      <c r="AF806" s="374">
        <v>4.6533271288971598E-2</v>
      </c>
      <c r="AG806" s="374">
        <v>6.8540815660159404E-2</v>
      </c>
      <c r="AH806" s="374">
        <v>0</v>
      </c>
      <c r="AI806">
        <v>8</v>
      </c>
      <c r="AJ806">
        <v>88.6875</v>
      </c>
      <c r="AK806">
        <v>16.999006715789498</v>
      </c>
    </row>
    <row r="807" spans="1:37" ht="15.6">
      <c r="A807" s="374">
        <v>12</v>
      </c>
      <c r="B807" s="374">
        <v>38</v>
      </c>
      <c r="C807" s="374">
        <v>2022</v>
      </c>
      <c r="D807" s="374">
        <v>99</v>
      </c>
      <c r="E807" s="374">
        <v>99</v>
      </c>
      <c r="F807" s="374">
        <v>99</v>
      </c>
      <c r="G807" s="374">
        <v>99</v>
      </c>
      <c r="H807" s="374">
        <v>99</v>
      </c>
      <c r="I807" s="374">
        <v>99</v>
      </c>
      <c r="J807" s="374">
        <v>999</v>
      </c>
      <c r="K807" s="374">
        <v>99</v>
      </c>
      <c r="L807" s="374">
        <v>99</v>
      </c>
      <c r="M807" s="374">
        <v>8</v>
      </c>
      <c r="N807" s="374">
        <v>99</v>
      </c>
      <c r="O807" s="374">
        <v>99</v>
      </c>
      <c r="P807" s="374">
        <v>9999</v>
      </c>
      <c r="Q807" s="374">
        <v>171</v>
      </c>
      <c r="R807" s="374">
        <v>1137</v>
      </c>
      <c r="S807" s="374">
        <v>6.1319261213720306</v>
      </c>
      <c r="T807" s="374">
        <v>8</v>
      </c>
      <c r="U807" s="374">
        <v>9.754705364995587</v>
      </c>
      <c r="V807" s="374">
        <v>0</v>
      </c>
      <c r="W807" s="374">
        <v>0</v>
      </c>
      <c r="X807" s="374">
        <v>6.3324538258575211</v>
      </c>
      <c r="Y807" s="374">
        <v>0.43975373790677214</v>
      </c>
      <c r="Z807" s="374">
        <v>3.7025885696842815</v>
      </c>
      <c r="AA807" s="374">
        <v>1.187819699794934</v>
      </c>
      <c r="AB807" s="374">
        <v>0</v>
      </c>
      <c r="AC807" s="374">
        <v>37.861835032771999</v>
      </c>
      <c r="AD807" s="374"/>
      <c r="AE807" s="374"/>
      <c r="AF807" s="374">
        <v>6.6135411819450924</v>
      </c>
      <c r="AG807" s="374">
        <v>7.9768419786819811</v>
      </c>
      <c r="AH807" s="374">
        <v>1.4072119613016709</v>
      </c>
      <c r="AI807">
        <v>3</v>
      </c>
      <c r="AJ807">
        <v>92.53333333333336</v>
      </c>
      <c r="AK807">
        <v>16.347549719284011</v>
      </c>
    </row>
    <row r="808" spans="1:37" ht="15.6">
      <c r="A808" s="374">
        <v>12</v>
      </c>
      <c r="B808" s="374">
        <v>39</v>
      </c>
      <c r="C808" s="374">
        <v>2022</v>
      </c>
      <c r="D808" s="374">
        <v>99</v>
      </c>
      <c r="E808" s="374">
        <v>99</v>
      </c>
      <c r="F808" s="374">
        <v>99</v>
      </c>
      <c r="G808" s="374">
        <v>99</v>
      </c>
      <c r="H808" s="374">
        <v>99</v>
      </c>
      <c r="I808" s="374">
        <v>99</v>
      </c>
      <c r="J808" s="374">
        <v>999</v>
      </c>
      <c r="K808" s="374">
        <v>99</v>
      </c>
      <c r="L808" s="374">
        <v>99</v>
      </c>
      <c r="M808" s="374">
        <v>9</v>
      </c>
      <c r="N808" s="374">
        <v>99</v>
      </c>
      <c r="O808" s="374">
        <v>99</v>
      </c>
      <c r="P808" s="374">
        <v>9999</v>
      </c>
      <c r="Q808" s="374">
        <v>1</v>
      </c>
      <c r="R808" s="374">
        <v>1</v>
      </c>
      <c r="S808" s="374">
        <v>8</v>
      </c>
      <c r="T808" s="374">
        <v>9</v>
      </c>
      <c r="U808" s="374">
        <v>15.7</v>
      </c>
      <c r="V808" s="374">
        <v>0</v>
      </c>
      <c r="W808" s="374">
        <v>100</v>
      </c>
      <c r="X808" s="374">
        <v>0</v>
      </c>
      <c r="Y808" s="374">
        <v>0</v>
      </c>
      <c r="Z808" s="374">
        <v>0</v>
      </c>
      <c r="AA808" s="374">
        <v>0</v>
      </c>
      <c r="AB808" s="374">
        <v>0</v>
      </c>
      <c r="AC808" s="374"/>
      <c r="AD808" s="374"/>
      <c r="AE808" s="374"/>
      <c r="AF808" s="374">
        <v>5.8166589111214488E-3</v>
      </c>
      <c r="AG808" s="374">
        <v>1.1291613912534131E-2</v>
      </c>
      <c r="AH808" s="374">
        <v>0</v>
      </c>
    </row>
    <row r="809" spans="1:37" ht="15.6">
      <c r="A809" s="374">
        <v>12</v>
      </c>
      <c r="B809" s="374">
        <v>40</v>
      </c>
      <c r="C809" s="374">
        <v>2022</v>
      </c>
      <c r="D809" s="374">
        <v>99</v>
      </c>
      <c r="E809" s="374">
        <v>99</v>
      </c>
      <c r="F809" s="374">
        <v>99</v>
      </c>
      <c r="G809" s="374">
        <v>99</v>
      </c>
      <c r="H809" s="374">
        <v>99</v>
      </c>
      <c r="I809" s="374">
        <v>99</v>
      </c>
      <c r="J809" s="374">
        <v>999</v>
      </c>
      <c r="K809" s="374">
        <v>99</v>
      </c>
      <c r="L809" s="374">
        <v>99</v>
      </c>
      <c r="M809" s="374">
        <v>10</v>
      </c>
      <c r="N809" s="374">
        <v>99</v>
      </c>
      <c r="O809" s="374">
        <v>99</v>
      </c>
      <c r="P809" s="374">
        <v>9999</v>
      </c>
      <c r="Q809" s="374"/>
      <c r="R809" s="374"/>
      <c r="S809" s="374"/>
      <c r="T809" s="374"/>
      <c r="U809" s="374"/>
      <c r="V809" s="374"/>
      <c r="W809" s="374"/>
      <c r="X809" s="374"/>
      <c r="Y809" s="374"/>
      <c r="Z809" s="374"/>
      <c r="AA809" s="374"/>
      <c r="AB809" s="374"/>
      <c r="AC809" s="374"/>
      <c r="AD809" s="374"/>
      <c r="AE809" s="374"/>
      <c r="AF809" s="374"/>
      <c r="AG809" s="374"/>
      <c r="AH809" s="374"/>
    </row>
    <row r="810" spans="1:37" ht="15.6">
      <c r="A810" s="374">
        <v>12</v>
      </c>
      <c r="B810" s="374">
        <v>41</v>
      </c>
      <c r="C810" s="374">
        <v>2022</v>
      </c>
      <c r="D810" s="374">
        <v>99</v>
      </c>
      <c r="E810" s="374">
        <v>99</v>
      </c>
      <c r="F810" s="374">
        <v>99</v>
      </c>
      <c r="G810" s="374">
        <v>99</v>
      </c>
      <c r="H810" s="374">
        <v>99</v>
      </c>
      <c r="I810" s="374">
        <v>99</v>
      </c>
      <c r="J810" s="374">
        <v>999</v>
      </c>
      <c r="K810" s="374">
        <v>99</v>
      </c>
      <c r="L810" s="374">
        <v>99</v>
      </c>
      <c r="M810" s="374">
        <v>11</v>
      </c>
      <c r="N810" s="374">
        <v>99</v>
      </c>
      <c r="O810" s="374">
        <v>99</v>
      </c>
      <c r="P810" s="374">
        <v>9999</v>
      </c>
      <c r="Q810" s="374">
        <v>2</v>
      </c>
      <c r="R810" s="374">
        <v>3</v>
      </c>
      <c r="S810" s="374">
        <v>8</v>
      </c>
      <c r="T810" s="374">
        <v>11</v>
      </c>
      <c r="U810" s="374">
        <v>12.03333333333333</v>
      </c>
      <c r="V810" s="374">
        <v>0</v>
      </c>
      <c r="W810" s="374">
        <v>100</v>
      </c>
      <c r="X810" s="374">
        <v>33.333333333333343</v>
      </c>
      <c r="Y810" s="374">
        <v>33.333333333333343</v>
      </c>
      <c r="Z810" s="374">
        <v>9.9466353886907672</v>
      </c>
      <c r="AA810" s="374">
        <v>0</v>
      </c>
      <c r="AB810" s="374">
        <v>0</v>
      </c>
      <c r="AC810" s="374"/>
      <c r="AD810" s="374"/>
      <c r="AE810" s="374"/>
      <c r="AF810" s="374">
        <v>1.7449976733364347E-2</v>
      </c>
      <c r="AG810" s="374">
        <v>2.5963519888056182E-2</v>
      </c>
      <c r="AH810" s="374">
        <v>0</v>
      </c>
      <c r="AI810">
        <v>0</v>
      </c>
    </row>
    <row r="811" spans="1:37" ht="15.6">
      <c r="A811" s="374">
        <v>12</v>
      </c>
      <c r="B811" s="374">
        <v>42</v>
      </c>
      <c r="C811" s="374">
        <v>2022</v>
      </c>
      <c r="D811" s="374">
        <v>99</v>
      </c>
      <c r="E811" s="374">
        <v>99</v>
      </c>
      <c r="F811" s="374">
        <v>99</v>
      </c>
      <c r="G811" s="374">
        <v>99</v>
      </c>
      <c r="H811" s="374">
        <v>99</v>
      </c>
      <c r="I811" s="374">
        <v>99</v>
      </c>
      <c r="J811" s="374">
        <v>999</v>
      </c>
      <c r="K811" s="374">
        <v>99</v>
      </c>
      <c r="L811" s="374">
        <v>99</v>
      </c>
      <c r="M811" s="374">
        <v>12</v>
      </c>
      <c r="N811" s="374">
        <v>99</v>
      </c>
      <c r="O811" s="374">
        <v>99</v>
      </c>
      <c r="P811" s="374">
        <v>9999</v>
      </c>
      <c r="Q811" s="374"/>
      <c r="R811" s="374"/>
      <c r="S811" s="374"/>
      <c r="T811" s="374"/>
      <c r="U811" s="374"/>
      <c r="V811" s="374"/>
      <c r="W811" s="374"/>
      <c r="X811" s="374"/>
      <c r="Y811" s="374"/>
      <c r="Z811" s="374"/>
      <c r="AA811" s="374"/>
      <c r="AB811" s="374"/>
      <c r="AC811" s="374"/>
      <c r="AD811" s="374"/>
      <c r="AE811" s="374"/>
      <c r="AF811" s="374"/>
      <c r="AG811" s="374"/>
      <c r="AH811" s="374"/>
    </row>
    <row r="812" spans="1:37" ht="15.6">
      <c r="A812" s="374">
        <v>12</v>
      </c>
      <c r="B812" s="374">
        <v>43</v>
      </c>
      <c r="C812" s="374">
        <v>2022</v>
      </c>
      <c r="D812" s="374">
        <v>99</v>
      </c>
      <c r="E812" s="374">
        <v>99</v>
      </c>
      <c r="F812" s="374">
        <v>99</v>
      </c>
      <c r="G812" s="374">
        <v>99</v>
      </c>
      <c r="H812" s="374">
        <v>99</v>
      </c>
      <c r="I812" s="374">
        <v>99</v>
      </c>
      <c r="J812" s="374">
        <v>999</v>
      </c>
      <c r="K812" s="374">
        <v>99</v>
      </c>
      <c r="L812" s="374">
        <v>99</v>
      </c>
      <c r="M812" s="374">
        <v>13</v>
      </c>
      <c r="N812" s="374">
        <v>99</v>
      </c>
      <c r="O812" s="374">
        <v>99</v>
      </c>
      <c r="P812" s="374">
        <v>9999</v>
      </c>
      <c r="Q812" s="374"/>
      <c r="R812" s="374"/>
      <c r="S812" s="374"/>
      <c r="T812" s="374"/>
      <c r="U812" s="374"/>
      <c r="V812" s="374"/>
      <c r="W812" s="374"/>
      <c r="X812" s="374"/>
      <c r="Y812" s="374"/>
      <c r="Z812" s="374"/>
      <c r="AA812" s="374"/>
      <c r="AB812" s="374"/>
      <c r="AC812" s="374"/>
      <c r="AD812" s="374"/>
      <c r="AE812" s="374"/>
      <c r="AF812" s="374"/>
      <c r="AG812" s="374"/>
      <c r="AH812" s="374"/>
    </row>
    <row r="813" spans="1:37" ht="15.6">
      <c r="A813" s="374">
        <v>12</v>
      </c>
      <c r="B813" s="374">
        <v>44</v>
      </c>
      <c r="C813" s="374">
        <v>2022</v>
      </c>
      <c r="D813" s="374">
        <v>99</v>
      </c>
      <c r="E813" s="374">
        <v>99</v>
      </c>
      <c r="F813" s="374">
        <v>99</v>
      </c>
      <c r="G813" s="374">
        <v>99</v>
      </c>
      <c r="H813" s="374">
        <v>99</v>
      </c>
      <c r="I813" s="374">
        <v>99</v>
      </c>
      <c r="J813" s="374">
        <v>999</v>
      </c>
      <c r="K813" s="374">
        <v>99</v>
      </c>
      <c r="L813" s="374">
        <v>99</v>
      </c>
      <c r="M813" s="374">
        <v>14</v>
      </c>
      <c r="N813" s="374">
        <v>99</v>
      </c>
      <c r="O813" s="374">
        <v>99</v>
      </c>
      <c r="P813" s="374">
        <v>9999</v>
      </c>
      <c r="Q813" s="374"/>
      <c r="R813" s="374"/>
      <c r="S813" s="374"/>
      <c r="T813" s="374"/>
      <c r="U813" s="374"/>
      <c r="V813" s="374"/>
      <c r="W813" s="374"/>
      <c r="X813" s="374"/>
      <c r="Y813" s="374"/>
      <c r="Z813" s="374"/>
      <c r="AA813" s="374"/>
      <c r="AB813" s="374"/>
      <c r="AC813" s="374"/>
      <c r="AD813" s="374"/>
      <c r="AE813" s="374"/>
      <c r="AF813" s="374"/>
      <c r="AG813" s="374"/>
      <c r="AH813" s="374"/>
    </row>
    <row r="814" spans="1:37" ht="15.6">
      <c r="A814" s="374">
        <v>12</v>
      </c>
      <c r="B814" s="374">
        <v>45</v>
      </c>
      <c r="C814" s="374">
        <v>2022</v>
      </c>
      <c r="D814" s="374">
        <v>99</v>
      </c>
      <c r="E814" s="374">
        <v>99</v>
      </c>
      <c r="F814" s="374">
        <v>99</v>
      </c>
      <c r="G814" s="374">
        <v>99</v>
      </c>
      <c r="H814" s="374">
        <v>99</v>
      </c>
      <c r="I814" s="374">
        <v>99</v>
      </c>
      <c r="J814" s="374">
        <v>999</v>
      </c>
      <c r="K814" s="374">
        <v>99</v>
      </c>
      <c r="L814" s="374">
        <v>99</v>
      </c>
      <c r="M814" s="374">
        <v>15</v>
      </c>
      <c r="N814" s="374">
        <v>99</v>
      </c>
      <c r="O814" s="374">
        <v>99</v>
      </c>
      <c r="P814" s="374">
        <v>9999</v>
      </c>
      <c r="Q814" s="374"/>
      <c r="R814" s="374"/>
      <c r="S814" s="374"/>
      <c r="T814" s="374"/>
      <c r="U814" s="374"/>
      <c r="V814" s="374"/>
      <c r="W814" s="374"/>
      <c r="X814" s="374"/>
      <c r="Y814" s="374"/>
      <c r="Z814" s="374"/>
      <c r="AA814" s="374"/>
      <c r="AB814" s="374"/>
      <c r="AC814" s="374"/>
      <c r="AD814" s="374"/>
      <c r="AE814" s="374"/>
      <c r="AF814" s="374"/>
      <c r="AG814" s="374"/>
      <c r="AH814" s="374"/>
    </row>
    <row r="815" spans="1:37" ht="15.6">
      <c r="A815" s="374">
        <v>12</v>
      </c>
      <c r="B815" s="374">
        <v>46</v>
      </c>
      <c r="C815" s="374">
        <v>2021</v>
      </c>
      <c r="D815" s="374">
        <v>99</v>
      </c>
      <c r="E815" s="374">
        <v>99</v>
      </c>
      <c r="F815" s="374">
        <v>99</v>
      </c>
      <c r="G815" s="374">
        <v>99</v>
      </c>
      <c r="H815" s="374">
        <v>99</v>
      </c>
      <c r="I815" s="374">
        <v>99</v>
      </c>
      <c r="J815" s="374">
        <v>999</v>
      </c>
      <c r="K815" s="374">
        <v>99</v>
      </c>
      <c r="L815" s="374">
        <v>99</v>
      </c>
      <c r="M815" s="374">
        <v>1</v>
      </c>
      <c r="N815" s="374">
        <v>99</v>
      </c>
      <c r="O815" s="374">
        <v>99</v>
      </c>
      <c r="P815" s="374">
        <v>9999</v>
      </c>
      <c r="Q815" s="374"/>
      <c r="R815" s="374"/>
      <c r="S815" s="374"/>
      <c r="T815" s="374"/>
      <c r="U815" s="374"/>
      <c r="V815" s="374"/>
      <c r="W815" s="374"/>
      <c r="X815" s="374"/>
      <c r="Y815" s="374"/>
      <c r="Z815" s="374"/>
      <c r="AA815" s="374"/>
      <c r="AB815" s="374"/>
      <c r="AC815" s="374"/>
      <c r="AD815" s="374"/>
      <c r="AE815" s="374"/>
      <c r="AF815" s="374"/>
      <c r="AG815" s="374"/>
      <c r="AH815" s="374"/>
    </row>
    <row r="816" spans="1:37" ht="15.6">
      <c r="A816" s="374">
        <v>12</v>
      </c>
      <c r="B816" s="374">
        <v>47</v>
      </c>
      <c r="C816" s="374">
        <v>2021</v>
      </c>
      <c r="D816" s="374">
        <v>99</v>
      </c>
      <c r="E816" s="374">
        <v>99</v>
      </c>
      <c r="F816" s="374">
        <v>99</v>
      </c>
      <c r="G816" s="374">
        <v>99</v>
      </c>
      <c r="H816" s="374">
        <v>99</v>
      </c>
      <c r="I816" s="374">
        <v>99</v>
      </c>
      <c r="J816" s="374">
        <v>999</v>
      </c>
      <c r="K816" s="374">
        <v>99</v>
      </c>
      <c r="L816" s="374">
        <v>99</v>
      </c>
      <c r="M816" s="374">
        <v>2</v>
      </c>
      <c r="N816" s="374">
        <v>99</v>
      </c>
      <c r="O816" s="374">
        <v>99</v>
      </c>
      <c r="P816" s="374">
        <v>9999</v>
      </c>
      <c r="Q816" s="374">
        <v>411</v>
      </c>
      <c r="R816" s="374">
        <v>5380</v>
      </c>
      <c r="S816" s="374">
        <v>4.2838289962825291</v>
      </c>
      <c r="T816" s="374">
        <v>2</v>
      </c>
      <c r="U816" s="374">
        <v>7.2718252788104065</v>
      </c>
      <c r="V816" s="374">
        <v>0</v>
      </c>
      <c r="W816" s="374">
        <v>0</v>
      </c>
      <c r="X816" s="374">
        <v>0.66914498141263956</v>
      </c>
      <c r="Y816" s="374">
        <v>1.8587360594795536E-2</v>
      </c>
      <c r="Z816" s="374">
        <v>2.9881978342489575</v>
      </c>
      <c r="AA816" s="374">
        <v>1.5934107535390196</v>
      </c>
      <c r="AB816" s="374">
        <v>0</v>
      </c>
      <c r="AC816" s="374">
        <v>39.392940814705945</v>
      </c>
      <c r="AD816" s="374"/>
      <c r="AE816" s="374"/>
      <c r="AF816" s="374">
        <v>30.4283153006917</v>
      </c>
      <c r="AG816" s="374">
        <v>27.223124307417152</v>
      </c>
      <c r="AH816" s="374">
        <v>0.8364312267657994</v>
      </c>
    </row>
    <row r="817" spans="1:34" ht="15.6">
      <c r="A817" s="374">
        <v>12</v>
      </c>
      <c r="B817" s="374">
        <v>48</v>
      </c>
      <c r="C817" s="374">
        <v>2021</v>
      </c>
      <c r="D817" s="374">
        <v>99</v>
      </c>
      <c r="E817" s="374">
        <v>99</v>
      </c>
      <c r="F817" s="374">
        <v>99</v>
      </c>
      <c r="G817" s="374">
        <v>99</v>
      </c>
      <c r="H817" s="374">
        <v>99</v>
      </c>
      <c r="I817" s="374">
        <v>99</v>
      </c>
      <c r="J817" s="374">
        <v>999</v>
      </c>
      <c r="K817" s="374">
        <v>99</v>
      </c>
      <c r="L817" s="374">
        <v>99</v>
      </c>
      <c r="M817" s="374">
        <v>3</v>
      </c>
      <c r="N817" s="374">
        <v>99</v>
      </c>
      <c r="O817" s="374">
        <v>99</v>
      </c>
      <c r="P817" s="374">
        <v>9999</v>
      </c>
      <c r="Q817" s="374"/>
      <c r="R817" s="374"/>
      <c r="S817" s="374"/>
      <c r="T817" s="374"/>
      <c r="U817" s="374"/>
      <c r="V817" s="374"/>
      <c r="W817" s="374"/>
      <c r="X817" s="374"/>
      <c r="Y817" s="374"/>
      <c r="Z817" s="374"/>
      <c r="AA817" s="374"/>
      <c r="AB817" s="374"/>
      <c r="AC817" s="374"/>
      <c r="AD817" s="374"/>
      <c r="AE817" s="374"/>
      <c r="AF817" s="374"/>
      <c r="AG817" s="374"/>
      <c r="AH817" s="374"/>
    </row>
    <row r="818" spans="1:34" ht="15.6">
      <c r="A818" s="374">
        <v>12</v>
      </c>
      <c r="B818" s="374">
        <v>49</v>
      </c>
      <c r="C818" s="374">
        <v>2021</v>
      </c>
      <c r="D818" s="374">
        <v>99</v>
      </c>
      <c r="E818" s="374">
        <v>99</v>
      </c>
      <c r="F818" s="374">
        <v>99</v>
      </c>
      <c r="G818" s="374">
        <v>99</v>
      </c>
      <c r="H818" s="374">
        <v>99</v>
      </c>
      <c r="I818" s="374">
        <v>99</v>
      </c>
      <c r="J818" s="374">
        <v>999</v>
      </c>
      <c r="K818" s="374">
        <v>99</v>
      </c>
      <c r="L818" s="374">
        <v>99</v>
      </c>
      <c r="M818" s="374">
        <v>4</v>
      </c>
      <c r="N818" s="374">
        <v>99</v>
      </c>
      <c r="O818" s="374">
        <v>99</v>
      </c>
      <c r="P818" s="374">
        <v>9999</v>
      </c>
      <c r="Q818" s="374"/>
      <c r="R818" s="374"/>
      <c r="S818" s="374"/>
      <c r="T818" s="374"/>
      <c r="U818" s="374"/>
      <c r="V818" s="374"/>
      <c r="W818" s="374"/>
      <c r="X818" s="374"/>
      <c r="Y818" s="374"/>
      <c r="Z818" s="374"/>
      <c r="AA818" s="374"/>
      <c r="AB818" s="374"/>
      <c r="AC818" s="374"/>
      <c r="AD818" s="374"/>
      <c r="AE818" s="374"/>
      <c r="AF818" s="374"/>
      <c r="AG818" s="374"/>
      <c r="AH818" s="374"/>
    </row>
    <row r="819" spans="1:34" ht="15.6">
      <c r="A819" s="374">
        <v>12</v>
      </c>
      <c r="B819" s="374">
        <v>50</v>
      </c>
      <c r="C819" s="374">
        <v>2021</v>
      </c>
      <c r="D819" s="374">
        <v>99</v>
      </c>
      <c r="E819" s="374">
        <v>99</v>
      </c>
      <c r="F819" s="374">
        <v>99</v>
      </c>
      <c r="G819" s="374">
        <v>99</v>
      </c>
      <c r="H819" s="374">
        <v>99</v>
      </c>
      <c r="I819" s="374">
        <v>99</v>
      </c>
      <c r="J819" s="374">
        <v>999</v>
      </c>
      <c r="K819" s="374">
        <v>99</v>
      </c>
      <c r="L819" s="374">
        <v>99</v>
      </c>
      <c r="M819" s="374">
        <v>5</v>
      </c>
      <c r="N819" s="374">
        <v>99</v>
      </c>
      <c r="O819" s="374">
        <v>99</v>
      </c>
      <c r="P819" s="374">
        <v>9999</v>
      </c>
      <c r="Q819" s="374">
        <v>519</v>
      </c>
      <c r="R819" s="374">
        <v>10688.9</v>
      </c>
      <c r="S819" s="374">
        <v>5.4354236638007665</v>
      </c>
      <c r="T819" s="374">
        <v>5.0000467774981523</v>
      </c>
      <c r="U819" s="374">
        <v>8.3555454724059608</v>
      </c>
      <c r="V819" s="374">
        <v>1.8710999260915528E-2</v>
      </c>
      <c r="W819" s="374">
        <v>0</v>
      </c>
      <c r="X819" s="374">
        <v>2.9656933828551111</v>
      </c>
      <c r="Y819" s="374">
        <v>5.6132997782746594E-2</v>
      </c>
      <c r="Z819" s="374">
        <v>3.3604799424831295</v>
      </c>
      <c r="AA819" s="374">
        <v>1.225344410443586</v>
      </c>
      <c r="AB819" s="374">
        <v>5.097578919475116E-3</v>
      </c>
      <c r="AC819" s="374">
        <v>33.077327055268285</v>
      </c>
      <c r="AD819" s="374">
        <v>0.38836694901944208</v>
      </c>
      <c r="AE819" s="374">
        <v>-1.8238511008854237</v>
      </c>
      <c r="AF819" s="374">
        <v>60.454501750476496</v>
      </c>
      <c r="AG819" s="374">
        <v>62.146986731983297</v>
      </c>
      <c r="AH819" s="374">
        <v>0.61746297561021235</v>
      </c>
    </row>
    <row r="820" spans="1:34" ht="15.6">
      <c r="A820" s="374">
        <v>12</v>
      </c>
      <c r="B820" s="374">
        <v>51</v>
      </c>
      <c r="C820" s="374">
        <v>2021</v>
      </c>
      <c r="D820" s="374">
        <v>99</v>
      </c>
      <c r="E820" s="374">
        <v>99</v>
      </c>
      <c r="F820" s="374">
        <v>99</v>
      </c>
      <c r="G820" s="374">
        <v>99</v>
      </c>
      <c r="H820" s="374">
        <v>99</v>
      </c>
      <c r="I820" s="374">
        <v>99</v>
      </c>
      <c r="J820" s="374">
        <v>999</v>
      </c>
      <c r="K820" s="374">
        <v>99</v>
      </c>
      <c r="L820" s="374">
        <v>99</v>
      </c>
      <c r="M820" s="374">
        <v>6</v>
      </c>
      <c r="N820" s="374">
        <v>99</v>
      </c>
      <c r="O820" s="374">
        <v>99</v>
      </c>
      <c r="P820" s="374">
        <v>9999</v>
      </c>
      <c r="Q820" s="374">
        <v>1</v>
      </c>
      <c r="R820" s="374">
        <v>1</v>
      </c>
      <c r="S820" s="374">
        <v>5</v>
      </c>
      <c r="T820" s="374">
        <v>6</v>
      </c>
      <c r="U820" s="374">
        <v>15.3</v>
      </c>
      <c r="V820" s="374">
        <v>0</v>
      </c>
      <c r="W820" s="374">
        <v>0</v>
      </c>
      <c r="X820" s="374">
        <v>0</v>
      </c>
      <c r="Y820" s="374">
        <v>0</v>
      </c>
      <c r="Z820" s="374">
        <v>0</v>
      </c>
      <c r="AA820" s="374">
        <v>0</v>
      </c>
      <c r="AB820" s="374">
        <v>0</v>
      </c>
      <c r="AC820" s="374"/>
      <c r="AD820" s="374"/>
      <c r="AE820" s="374"/>
      <c r="AF820" s="374">
        <v>5.6558206878609121E-3</v>
      </c>
      <c r="AG820" s="374">
        <v>1.0646422228059577E-2</v>
      </c>
      <c r="AH820" s="374">
        <v>0</v>
      </c>
    </row>
    <row r="821" spans="1:34" ht="15.6">
      <c r="A821" s="374">
        <v>12</v>
      </c>
      <c r="B821" s="374">
        <v>52</v>
      </c>
      <c r="C821" s="374">
        <v>2021</v>
      </c>
      <c r="D821" s="374">
        <v>99</v>
      </c>
      <c r="E821" s="374">
        <v>99</v>
      </c>
      <c r="F821" s="374">
        <v>99</v>
      </c>
      <c r="G821" s="374">
        <v>99</v>
      </c>
      <c r="H821" s="374">
        <v>99</v>
      </c>
      <c r="I821" s="374">
        <v>99</v>
      </c>
      <c r="J821" s="374">
        <v>999</v>
      </c>
      <c r="K821" s="374">
        <v>99</v>
      </c>
      <c r="L821" s="374">
        <v>99</v>
      </c>
      <c r="M821" s="374">
        <v>7</v>
      </c>
      <c r="N821" s="374">
        <v>99</v>
      </c>
      <c r="O821" s="374">
        <v>99</v>
      </c>
      <c r="P821" s="374">
        <v>9999</v>
      </c>
      <c r="Q821" s="374">
        <v>1</v>
      </c>
      <c r="R821" s="374">
        <v>1</v>
      </c>
      <c r="S821" s="374">
        <v>6</v>
      </c>
      <c r="T821" s="374">
        <v>7</v>
      </c>
      <c r="U821" s="374">
        <v>12</v>
      </c>
      <c r="V821" s="374">
        <v>0</v>
      </c>
      <c r="W821" s="374">
        <v>0</v>
      </c>
      <c r="X821" s="374">
        <v>0</v>
      </c>
      <c r="Y821" s="374">
        <v>0</v>
      </c>
      <c r="Z821" s="374">
        <v>0</v>
      </c>
      <c r="AA821" s="374">
        <v>0</v>
      </c>
      <c r="AB821" s="374">
        <v>0</v>
      </c>
      <c r="AC821" s="374"/>
      <c r="AD821" s="374"/>
      <c r="AE821" s="374"/>
      <c r="AF821" s="374">
        <v>5.6558206878609121E-3</v>
      </c>
      <c r="AG821" s="374">
        <v>8.3501350808310396E-3</v>
      </c>
      <c r="AH821" s="374">
        <v>0</v>
      </c>
    </row>
    <row r="822" spans="1:34" ht="15.6">
      <c r="A822" s="374">
        <v>12</v>
      </c>
      <c r="B822" s="374">
        <v>53</v>
      </c>
      <c r="C822" s="374">
        <v>2021</v>
      </c>
      <c r="D822" s="374">
        <v>99</v>
      </c>
      <c r="E822" s="374">
        <v>99</v>
      </c>
      <c r="F822" s="374">
        <v>99</v>
      </c>
      <c r="G822" s="374">
        <v>99</v>
      </c>
      <c r="H822" s="374">
        <v>99</v>
      </c>
      <c r="I822" s="374">
        <v>99</v>
      </c>
      <c r="J822" s="374">
        <v>999</v>
      </c>
      <c r="K822" s="374">
        <v>99</v>
      </c>
      <c r="L822" s="374">
        <v>99</v>
      </c>
      <c r="M822" s="374">
        <v>8</v>
      </c>
      <c r="N822" s="374">
        <v>99</v>
      </c>
      <c r="O822" s="374">
        <v>99</v>
      </c>
      <c r="P822" s="374">
        <v>9999</v>
      </c>
      <c r="Q822" s="374">
        <v>200</v>
      </c>
      <c r="R822" s="374">
        <v>1607</v>
      </c>
      <c r="S822" s="374">
        <v>5.8985687616677014</v>
      </c>
      <c r="T822" s="374">
        <v>8</v>
      </c>
      <c r="U822" s="374">
        <v>9.4522713130056015</v>
      </c>
      <c r="V822" s="374">
        <v>0</v>
      </c>
      <c r="W822" s="374">
        <v>0</v>
      </c>
      <c r="X822" s="374">
        <v>9.3963907902924699</v>
      </c>
      <c r="Y822" s="374">
        <v>0.24891101431238324</v>
      </c>
      <c r="Z822" s="374">
        <v>3.9559200797637639</v>
      </c>
      <c r="AA822" s="374">
        <v>1.1828653018979998</v>
      </c>
      <c r="AB822" s="374">
        <v>0</v>
      </c>
      <c r="AC822" s="374">
        <v>37.648472611875881</v>
      </c>
      <c r="AD822" s="374"/>
      <c r="AE822" s="374"/>
      <c r="AF822" s="374">
        <v>9.0889038453924869</v>
      </c>
      <c r="AG822" s="374">
        <v>10.56974015423395</v>
      </c>
      <c r="AH822" s="374">
        <v>0.49782202862476649</v>
      </c>
    </row>
    <row r="823" spans="1:34" ht="15.6">
      <c r="A823" s="374">
        <v>12</v>
      </c>
      <c r="B823" s="374">
        <v>54</v>
      </c>
      <c r="C823" s="374">
        <v>2021</v>
      </c>
      <c r="D823" s="374">
        <v>99</v>
      </c>
      <c r="E823" s="374">
        <v>99</v>
      </c>
      <c r="F823" s="374">
        <v>99</v>
      </c>
      <c r="G823" s="374">
        <v>99</v>
      </c>
      <c r="H823" s="374">
        <v>99</v>
      </c>
      <c r="I823" s="374">
        <v>99</v>
      </c>
      <c r="J823" s="374">
        <v>999</v>
      </c>
      <c r="K823" s="374">
        <v>99</v>
      </c>
      <c r="L823" s="374">
        <v>99</v>
      </c>
      <c r="M823" s="374">
        <v>9</v>
      </c>
      <c r="N823" s="374">
        <v>99</v>
      </c>
      <c r="O823" s="374">
        <v>99</v>
      </c>
      <c r="P823" s="374">
        <v>9999</v>
      </c>
      <c r="Q823" s="374"/>
      <c r="R823" s="374"/>
      <c r="S823" s="374"/>
      <c r="T823" s="374"/>
      <c r="U823" s="374"/>
      <c r="V823" s="374"/>
      <c r="W823" s="374"/>
      <c r="X823" s="374"/>
      <c r="Y823" s="374"/>
      <c r="Z823" s="374"/>
      <c r="AA823" s="374"/>
      <c r="AB823" s="374"/>
      <c r="AC823" s="374"/>
      <c r="AD823" s="374"/>
      <c r="AE823" s="374"/>
      <c r="AF823" s="374"/>
      <c r="AG823" s="374"/>
      <c r="AH823" s="374"/>
    </row>
    <row r="824" spans="1:34" ht="15.6">
      <c r="A824" s="374">
        <v>12</v>
      </c>
      <c r="B824" s="374">
        <v>55</v>
      </c>
      <c r="C824" s="374">
        <v>2021</v>
      </c>
      <c r="D824" s="374">
        <v>99</v>
      </c>
      <c r="E824" s="374">
        <v>99</v>
      </c>
      <c r="F824" s="374">
        <v>99</v>
      </c>
      <c r="G824" s="374">
        <v>99</v>
      </c>
      <c r="H824" s="374">
        <v>99</v>
      </c>
      <c r="I824" s="374">
        <v>99</v>
      </c>
      <c r="J824" s="374">
        <v>999</v>
      </c>
      <c r="K824" s="374">
        <v>99</v>
      </c>
      <c r="L824" s="374">
        <v>99</v>
      </c>
      <c r="M824" s="374">
        <v>10</v>
      </c>
      <c r="N824" s="374">
        <v>99</v>
      </c>
      <c r="O824" s="374">
        <v>99</v>
      </c>
      <c r="P824" s="374">
        <v>9999</v>
      </c>
      <c r="Q824" s="374"/>
      <c r="R824" s="374"/>
      <c r="S824" s="374"/>
      <c r="T824" s="374"/>
      <c r="U824" s="374"/>
      <c r="V824" s="374"/>
      <c r="W824" s="374"/>
      <c r="X824" s="374"/>
      <c r="Y824" s="374"/>
      <c r="Z824" s="374"/>
      <c r="AA824" s="374"/>
      <c r="AB824" s="374"/>
      <c r="AC824" s="374"/>
      <c r="AD824" s="374"/>
      <c r="AE824" s="374"/>
      <c r="AF824" s="374"/>
      <c r="AG824" s="374"/>
      <c r="AH824" s="374"/>
    </row>
    <row r="825" spans="1:34" ht="15.6">
      <c r="A825" s="374">
        <v>12</v>
      </c>
      <c r="B825" s="374">
        <v>56</v>
      </c>
      <c r="C825" s="374">
        <v>2021</v>
      </c>
      <c r="D825" s="374">
        <v>99</v>
      </c>
      <c r="E825" s="374">
        <v>99</v>
      </c>
      <c r="F825" s="374">
        <v>99</v>
      </c>
      <c r="G825" s="374">
        <v>99</v>
      </c>
      <c r="H825" s="374">
        <v>99</v>
      </c>
      <c r="I825" s="374">
        <v>99</v>
      </c>
      <c r="J825" s="374">
        <v>999</v>
      </c>
      <c r="K825" s="374">
        <v>99</v>
      </c>
      <c r="L825" s="374">
        <v>99</v>
      </c>
      <c r="M825" s="374">
        <v>11</v>
      </c>
      <c r="N825" s="374">
        <v>99</v>
      </c>
      <c r="O825" s="374">
        <v>99</v>
      </c>
      <c r="P825" s="374">
        <v>9999</v>
      </c>
      <c r="Q825" s="374">
        <v>3</v>
      </c>
      <c r="R825" s="374">
        <v>3</v>
      </c>
      <c r="S825" s="374">
        <v>8</v>
      </c>
      <c r="T825" s="374">
        <v>11</v>
      </c>
      <c r="U825" s="374">
        <v>19.713333333333335</v>
      </c>
      <c r="V825" s="374">
        <v>0</v>
      </c>
      <c r="W825" s="374">
        <v>100</v>
      </c>
      <c r="X825" s="374">
        <v>100</v>
      </c>
      <c r="Y825" s="374">
        <v>33.333333333333343</v>
      </c>
      <c r="Z825" s="374">
        <v>2.7534382546594576</v>
      </c>
      <c r="AA825" s="374">
        <v>0</v>
      </c>
      <c r="AB825" s="374">
        <v>0</v>
      </c>
      <c r="AC825" s="374"/>
      <c r="AD825" s="374"/>
      <c r="AE825" s="374"/>
      <c r="AF825" s="374">
        <v>1.6967462063582735E-2</v>
      </c>
      <c r="AG825" s="374">
        <v>4.1152249056695643E-2</v>
      </c>
      <c r="AH825" s="374">
        <v>0</v>
      </c>
    </row>
    <row r="826" spans="1:34" ht="15.6">
      <c r="A826" s="374">
        <v>12</v>
      </c>
      <c r="B826" s="374">
        <v>57</v>
      </c>
      <c r="C826" s="374">
        <v>2021</v>
      </c>
      <c r="D826" s="374">
        <v>99</v>
      </c>
      <c r="E826" s="374">
        <v>99</v>
      </c>
      <c r="F826" s="374">
        <v>99</v>
      </c>
      <c r="G826" s="374">
        <v>99</v>
      </c>
      <c r="H826" s="374">
        <v>99</v>
      </c>
      <c r="I826" s="374">
        <v>99</v>
      </c>
      <c r="J826" s="374">
        <v>999</v>
      </c>
      <c r="K826" s="374">
        <v>99</v>
      </c>
      <c r="L826" s="374">
        <v>99</v>
      </c>
      <c r="M826" s="374">
        <v>12</v>
      </c>
      <c r="N826" s="374">
        <v>99</v>
      </c>
      <c r="O826" s="374">
        <v>99</v>
      </c>
      <c r="P826" s="374">
        <v>9999</v>
      </c>
      <c r="Q826" s="374"/>
      <c r="R826" s="374"/>
      <c r="S826" s="374"/>
      <c r="T826" s="374"/>
      <c r="U826" s="374"/>
      <c r="V826" s="374"/>
      <c r="W826" s="374"/>
      <c r="X826" s="374"/>
      <c r="Y826" s="374"/>
      <c r="Z826" s="374"/>
      <c r="AA826" s="374"/>
      <c r="AB826" s="374"/>
      <c r="AC826" s="374"/>
      <c r="AD826" s="374"/>
      <c r="AE826" s="374"/>
      <c r="AF826" s="374"/>
      <c r="AG826" s="374"/>
      <c r="AH826" s="374"/>
    </row>
    <row r="827" spans="1:34" ht="15.6">
      <c r="A827" s="374">
        <v>12</v>
      </c>
      <c r="B827" s="374">
        <v>58</v>
      </c>
      <c r="C827" s="374">
        <v>2021</v>
      </c>
      <c r="D827" s="374">
        <v>99</v>
      </c>
      <c r="E827" s="374">
        <v>99</v>
      </c>
      <c r="F827" s="374">
        <v>99</v>
      </c>
      <c r="G827" s="374">
        <v>99</v>
      </c>
      <c r="H827" s="374">
        <v>99</v>
      </c>
      <c r="I827" s="374">
        <v>99</v>
      </c>
      <c r="J827" s="374">
        <v>999</v>
      </c>
      <c r="K827" s="374">
        <v>99</v>
      </c>
      <c r="L827" s="374">
        <v>99</v>
      </c>
      <c r="M827" s="374">
        <v>13</v>
      </c>
      <c r="N827" s="374">
        <v>99</v>
      </c>
      <c r="O827" s="374">
        <v>99</v>
      </c>
      <c r="P827" s="374">
        <v>9999</v>
      </c>
      <c r="Q827" s="374"/>
      <c r="R827" s="374"/>
      <c r="S827" s="374"/>
      <c r="T827" s="374"/>
      <c r="U827" s="374"/>
      <c r="V827" s="374"/>
      <c r="W827" s="374"/>
      <c r="X827" s="374"/>
      <c r="Y827" s="374"/>
      <c r="Z827" s="374"/>
      <c r="AA827" s="374"/>
      <c r="AB827" s="374"/>
      <c r="AC827" s="374"/>
      <c r="AD827" s="374"/>
      <c r="AE827" s="374"/>
      <c r="AF827" s="374"/>
      <c r="AG827" s="374"/>
      <c r="AH827" s="374"/>
    </row>
    <row r="828" spans="1:34" ht="15.6">
      <c r="A828" s="374">
        <v>12</v>
      </c>
      <c r="B828" s="374">
        <v>59</v>
      </c>
      <c r="C828" s="374">
        <v>2021</v>
      </c>
      <c r="D828" s="374">
        <v>99</v>
      </c>
      <c r="E828" s="374">
        <v>99</v>
      </c>
      <c r="F828" s="374">
        <v>99</v>
      </c>
      <c r="G828" s="374">
        <v>99</v>
      </c>
      <c r="H828" s="374">
        <v>99</v>
      </c>
      <c r="I828" s="374">
        <v>99</v>
      </c>
      <c r="J828" s="374">
        <v>999</v>
      </c>
      <c r="K828" s="374">
        <v>99</v>
      </c>
      <c r="L828" s="374">
        <v>99</v>
      </c>
      <c r="M828" s="374">
        <v>14</v>
      </c>
      <c r="N828" s="374">
        <v>99</v>
      </c>
      <c r="O828" s="374">
        <v>99</v>
      </c>
      <c r="P828" s="374">
        <v>9999</v>
      </c>
      <c r="Q828" s="374"/>
      <c r="R828" s="374"/>
      <c r="S828" s="374"/>
      <c r="T828" s="374"/>
      <c r="U828" s="374"/>
      <c r="V828" s="374"/>
      <c r="W828" s="374"/>
      <c r="X828" s="374"/>
      <c r="Y828" s="374"/>
      <c r="Z828" s="374"/>
      <c r="AA828" s="374"/>
      <c r="AB828" s="374"/>
      <c r="AC828" s="374"/>
      <c r="AD828" s="374"/>
      <c r="AE828" s="374"/>
      <c r="AF828" s="374"/>
      <c r="AG828" s="374"/>
      <c r="AH828" s="374"/>
    </row>
    <row r="829" spans="1:34" ht="15.6">
      <c r="A829" s="374">
        <v>12</v>
      </c>
      <c r="B829" s="374">
        <v>60</v>
      </c>
      <c r="C829" s="374">
        <v>2021</v>
      </c>
      <c r="D829" s="374">
        <v>99</v>
      </c>
      <c r="E829" s="374">
        <v>99</v>
      </c>
      <c r="F829" s="374">
        <v>99</v>
      </c>
      <c r="G829" s="374">
        <v>99</v>
      </c>
      <c r="H829" s="374">
        <v>99</v>
      </c>
      <c r="I829" s="374">
        <v>99</v>
      </c>
      <c r="J829" s="374">
        <v>999</v>
      </c>
      <c r="K829" s="374">
        <v>99</v>
      </c>
      <c r="L829" s="374">
        <v>99</v>
      </c>
      <c r="M829" s="374">
        <v>15</v>
      </c>
      <c r="N829" s="374">
        <v>99</v>
      </c>
      <c r="O829" s="374">
        <v>99</v>
      </c>
      <c r="P829" s="374">
        <v>9999</v>
      </c>
      <c r="Q829" s="374"/>
      <c r="R829" s="374"/>
      <c r="S829" s="374"/>
      <c r="T829" s="374"/>
      <c r="U829" s="374"/>
      <c r="V829" s="374"/>
      <c r="W829" s="374"/>
      <c r="X829" s="374"/>
      <c r="Y829" s="374"/>
      <c r="Z829" s="374"/>
      <c r="AA829" s="374"/>
      <c r="AB829" s="374"/>
      <c r="AC829" s="374"/>
      <c r="AD829" s="374"/>
      <c r="AE829" s="374"/>
      <c r="AF829" s="374"/>
      <c r="AG829" s="374"/>
      <c r="AH829" s="374"/>
    </row>
    <row r="830" spans="1:34" ht="15.6">
      <c r="A830" s="374">
        <v>12</v>
      </c>
      <c r="B830" s="374">
        <v>61</v>
      </c>
      <c r="C830" s="374">
        <v>2020</v>
      </c>
      <c r="D830" s="374">
        <v>99</v>
      </c>
      <c r="E830" s="374">
        <v>99</v>
      </c>
      <c r="F830" s="374">
        <v>99</v>
      </c>
      <c r="G830" s="374">
        <v>99</v>
      </c>
      <c r="H830" s="374">
        <v>99</v>
      </c>
      <c r="I830" s="374">
        <v>99</v>
      </c>
      <c r="J830" s="374">
        <v>999</v>
      </c>
      <c r="K830" s="374">
        <v>99</v>
      </c>
      <c r="L830" s="374">
        <v>99</v>
      </c>
      <c r="M830" s="374">
        <v>1</v>
      </c>
      <c r="N830" s="374">
        <v>99</v>
      </c>
      <c r="O830" s="374">
        <v>99</v>
      </c>
      <c r="P830" s="374">
        <v>9999</v>
      </c>
      <c r="Q830" s="374"/>
      <c r="R830" s="374"/>
      <c r="S830" s="374"/>
      <c r="T830" s="374"/>
      <c r="U830" s="374"/>
      <c r="V830" s="374"/>
      <c r="W830" s="374"/>
      <c r="X830" s="374"/>
      <c r="Y830" s="374"/>
      <c r="Z830" s="374"/>
      <c r="AA830" s="374"/>
      <c r="AB830" s="374"/>
      <c r="AC830" s="374"/>
      <c r="AD830" s="374"/>
      <c r="AE830" s="374"/>
      <c r="AF830" s="374"/>
      <c r="AG830" s="374"/>
      <c r="AH830" s="374"/>
    </row>
    <row r="831" spans="1:34" ht="15.6">
      <c r="A831" s="374">
        <v>12</v>
      </c>
      <c r="B831" s="374">
        <v>62</v>
      </c>
      <c r="C831" s="374">
        <v>2020</v>
      </c>
      <c r="D831" s="374">
        <v>99</v>
      </c>
      <c r="E831" s="374">
        <v>99</v>
      </c>
      <c r="F831" s="374">
        <v>99</v>
      </c>
      <c r="G831" s="374">
        <v>99</v>
      </c>
      <c r="H831" s="374">
        <v>99</v>
      </c>
      <c r="I831" s="374">
        <v>99</v>
      </c>
      <c r="J831" s="374">
        <v>999</v>
      </c>
      <c r="K831" s="374">
        <v>99</v>
      </c>
      <c r="L831" s="374">
        <v>99</v>
      </c>
      <c r="M831" s="374">
        <v>2</v>
      </c>
      <c r="N831" s="374">
        <v>99</v>
      </c>
      <c r="O831" s="374">
        <v>99</v>
      </c>
      <c r="P831" s="374">
        <v>9999</v>
      </c>
      <c r="Q831" s="374">
        <v>433</v>
      </c>
      <c r="R831" s="374">
        <v>4906</v>
      </c>
      <c r="S831" s="374">
        <v>4.3768854463921727</v>
      </c>
      <c r="T831" s="374">
        <v>2</v>
      </c>
      <c r="U831" s="374">
        <v>7.3847554015491426</v>
      </c>
      <c r="V831" s="374">
        <v>0</v>
      </c>
      <c r="W831" s="374">
        <v>0</v>
      </c>
      <c r="X831" s="374">
        <v>1.4472075010191601</v>
      </c>
      <c r="Y831" s="374">
        <v>4.0766408479412958E-2</v>
      </c>
      <c r="Z831" s="374">
        <v>3.0574678698339879</v>
      </c>
      <c r="AA831" s="374">
        <v>1.7168108885110451</v>
      </c>
      <c r="AB831" s="374">
        <v>0</v>
      </c>
      <c r="AC831" s="374">
        <v>39.018388821024125</v>
      </c>
      <c r="AD831" s="374"/>
      <c r="AE831" s="374"/>
      <c r="AF831" s="374">
        <v>27.404759244777111</v>
      </c>
      <c r="AG831" s="374">
        <v>25.841667830493378</v>
      </c>
      <c r="AH831" s="374">
        <v>0.65226253567060732</v>
      </c>
    </row>
    <row r="832" spans="1:34" ht="15.6">
      <c r="A832" s="374">
        <v>12</v>
      </c>
      <c r="B832" s="374">
        <v>63</v>
      </c>
      <c r="C832" s="374">
        <v>2020</v>
      </c>
      <c r="D832" s="374">
        <v>99</v>
      </c>
      <c r="E832" s="374">
        <v>99</v>
      </c>
      <c r="F832" s="374">
        <v>99</v>
      </c>
      <c r="G832" s="374">
        <v>99</v>
      </c>
      <c r="H832" s="374">
        <v>99</v>
      </c>
      <c r="I832" s="374">
        <v>99</v>
      </c>
      <c r="J832" s="374">
        <v>999</v>
      </c>
      <c r="K832" s="374">
        <v>99</v>
      </c>
      <c r="L832" s="374">
        <v>99</v>
      </c>
      <c r="M832" s="374">
        <v>3</v>
      </c>
      <c r="N832" s="374">
        <v>99</v>
      </c>
      <c r="O832" s="374">
        <v>99</v>
      </c>
      <c r="P832" s="374">
        <v>9999</v>
      </c>
      <c r="Q832" s="374"/>
      <c r="R832" s="374"/>
      <c r="S832" s="374"/>
      <c r="T832" s="374"/>
      <c r="U832" s="374"/>
      <c r="V832" s="374"/>
      <c r="W832" s="374"/>
      <c r="X832" s="374"/>
      <c r="Y832" s="374"/>
      <c r="Z832" s="374"/>
      <c r="AA832" s="374"/>
      <c r="AB832" s="374"/>
      <c r="AC832" s="374"/>
      <c r="AD832" s="374"/>
      <c r="AE832" s="374"/>
      <c r="AF832" s="374"/>
      <c r="AG832" s="374"/>
      <c r="AH832" s="374"/>
    </row>
    <row r="833" spans="1:34" ht="15.6">
      <c r="A833" s="374">
        <v>12</v>
      </c>
      <c r="B833" s="374">
        <v>64</v>
      </c>
      <c r="C833" s="374">
        <v>2020</v>
      </c>
      <c r="D833" s="374">
        <v>99</v>
      </c>
      <c r="E833" s="374">
        <v>99</v>
      </c>
      <c r="F833" s="374">
        <v>99</v>
      </c>
      <c r="G833" s="374">
        <v>99</v>
      </c>
      <c r="H833" s="374">
        <v>99</v>
      </c>
      <c r="I833" s="374">
        <v>99</v>
      </c>
      <c r="J833" s="374">
        <v>999</v>
      </c>
      <c r="K833" s="374">
        <v>99</v>
      </c>
      <c r="L833" s="374">
        <v>99</v>
      </c>
      <c r="M833" s="374">
        <v>4</v>
      </c>
      <c r="N833" s="374">
        <v>99</v>
      </c>
      <c r="O833" s="374">
        <v>99</v>
      </c>
      <c r="P833" s="374">
        <v>9999</v>
      </c>
      <c r="Q833" s="374">
        <v>1</v>
      </c>
      <c r="R833" s="374">
        <v>1</v>
      </c>
      <c r="S833" s="374">
        <v>4</v>
      </c>
      <c r="T833" s="374">
        <v>4</v>
      </c>
      <c r="U833" s="374">
        <v>9.2000000000000011</v>
      </c>
      <c r="V833" s="374">
        <v>0</v>
      </c>
      <c r="W833" s="374">
        <v>0</v>
      </c>
      <c r="X833" s="374">
        <v>0</v>
      </c>
      <c r="Y833" s="374">
        <v>0</v>
      </c>
      <c r="Z833" s="374">
        <v>0</v>
      </c>
      <c r="AA833" s="374">
        <v>0</v>
      </c>
      <c r="AB833" s="374">
        <v>0</v>
      </c>
      <c r="AC833" s="374"/>
      <c r="AD833" s="374"/>
      <c r="AE833" s="374"/>
      <c r="AF833" s="374">
        <v>5.5859680482627638E-3</v>
      </c>
      <c r="AG833" s="374">
        <v>6.5621281609307587E-3</v>
      </c>
      <c r="AH833" s="374">
        <v>0</v>
      </c>
    </row>
    <row r="834" spans="1:34" ht="15.6">
      <c r="A834" s="374">
        <v>12</v>
      </c>
      <c r="B834" s="374">
        <v>65</v>
      </c>
      <c r="C834" s="374">
        <v>2020</v>
      </c>
      <c r="D834" s="374">
        <v>99</v>
      </c>
      <c r="E834" s="374">
        <v>99</v>
      </c>
      <c r="F834" s="374">
        <v>99</v>
      </c>
      <c r="G834" s="374">
        <v>99</v>
      </c>
      <c r="H834" s="374">
        <v>99</v>
      </c>
      <c r="I834" s="374">
        <v>99</v>
      </c>
      <c r="J834" s="374">
        <v>999</v>
      </c>
      <c r="K834" s="374">
        <v>99</v>
      </c>
      <c r="L834" s="374">
        <v>99</v>
      </c>
      <c r="M834" s="374">
        <v>5</v>
      </c>
      <c r="N834" s="374">
        <v>99</v>
      </c>
      <c r="O834" s="374">
        <v>99</v>
      </c>
      <c r="P834" s="374">
        <v>9999</v>
      </c>
      <c r="Q834" s="374">
        <v>511</v>
      </c>
      <c r="R834" s="374">
        <v>10962</v>
      </c>
      <c r="S834" s="374">
        <v>5.4380587484035772</v>
      </c>
      <c r="T834" s="374">
        <v>4.9986316365626706</v>
      </c>
      <c r="U834" s="374">
        <v>7.9589454479109856</v>
      </c>
      <c r="V834" s="374">
        <v>9.1224229155263646E-3</v>
      </c>
      <c r="W834" s="374">
        <v>0</v>
      </c>
      <c r="X834" s="374">
        <v>2.2623608830505377</v>
      </c>
      <c r="Y834" s="374">
        <v>8.2101806239737285E-2</v>
      </c>
      <c r="Z834" s="374">
        <v>3.2097873610638521</v>
      </c>
      <c r="AA834" s="374">
        <v>1.2812929169272305</v>
      </c>
      <c r="AB834" s="374">
        <v>8.270395860025137E-2</v>
      </c>
      <c r="AC834" s="374">
        <v>24.283015034380995</v>
      </c>
      <c r="AD834" s="374">
        <v>-1.5331918600140411</v>
      </c>
      <c r="AE834" s="374">
        <v>-0.29520112447812374</v>
      </c>
      <c r="AF834" s="374">
        <v>61.233381745056406</v>
      </c>
      <c r="AG834" s="374">
        <v>62.230344678634779</v>
      </c>
      <c r="AH834" s="374">
        <v>0.67505929574895107</v>
      </c>
    </row>
    <row r="835" spans="1:34" ht="15.6">
      <c r="A835" s="374">
        <v>12</v>
      </c>
      <c r="B835" s="374">
        <v>66</v>
      </c>
      <c r="C835" s="374">
        <v>2020</v>
      </c>
      <c r="D835" s="374">
        <v>99</v>
      </c>
      <c r="E835" s="374">
        <v>99</v>
      </c>
      <c r="F835" s="374">
        <v>99</v>
      </c>
      <c r="G835" s="374">
        <v>99</v>
      </c>
      <c r="H835" s="374">
        <v>99</v>
      </c>
      <c r="I835" s="374">
        <v>99</v>
      </c>
      <c r="J835" s="374">
        <v>999</v>
      </c>
      <c r="K835" s="374">
        <v>99</v>
      </c>
      <c r="L835" s="374">
        <v>99</v>
      </c>
      <c r="M835" s="374">
        <v>6</v>
      </c>
      <c r="N835" s="374">
        <v>99</v>
      </c>
      <c r="O835" s="374">
        <v>99</v>
      </c>
      <c r="P835" s="374">
        <v>9999</v>
      </c>
      <c r="Q835" s="374"/>
      <c r="R835" s="374"/>
      <c r="S835" s="374"/>
      <c r="T835" s="374"/>
      <c r="U835" s="374"/>
      <c r="V835" s="374"/>
      <c r="W835" s="374"/>
      <c r="X835" s="374"/>
      <c r="Y835" s="374"/>
      <c r="Z835" s="374"/>
      <c r="AA835" s="374"/>
      <c r="AB835" s="374"/>
      <c r="AC835" s="374"/>
      <c r="AD835" s="374"/>
      <c r="AE835" s="374"/>
      <c r="AF835" s="374"/>
      <c r="AG835" s="374"/>
      <c r="AH835" s="374"/>
    </row>
    <row r="836" spans="1:34" ht="15.6">
      <c r="A836" s="374">
        <v>12</v>
      </c>
      <c r="B836" s="374">
        <v>67</v>
      </c>
      <c r="C836" s="374">
        <v>2020</v>
      </c>
      <c r="D836" s="374">
        <v>99</v>
      </c>
      <c r="E836" s="374">
        <v>99</v>
      </c>
      <c r="F836" s="374">
        <v>99</v>
      </c>
      <c r="G836" s="374">
        <v>99</v>
      </c>
      <c r="H836" s="374">
        <v>99</v>
      </c>
      <c r="I836" s="374">
        <v>99</v>
      </c>
      <c r="J836" s="374">
        <v>999</v>
      </c>
      <c r="K836" s="374">
        <v>99</v>
      </c>
      <c r="L836" s="374">
        <v>99</v>
      </c>
      <c r="M836" s="374">
        <v>7</v>
      </c>
      <c r="N836" s="374">
        <v>99</v>
      </c>
      <c r="O836" s="374">
        <v>99</v>
      </c>
      <c r="P836" s="374">
        <v>9999</v>
      </c>
      <c r="Q836" s="374"/>
      <c r="R836" s="374"/>
      <c r="S836" s="374"/>
      <c r="T836" s="374"/>
      <c r="U836" s="374"/>
      <c r="V836" s="374"/>
      <c r="W836" s="374"/>
      <c r="X836" s="374"/>
      <c r="Y836" s="374"/>
      <c r="Z836" s="374"/>
      <c r="AA836" s="374"/>
      <c r="AB836" s="374"/>
      <c r="AC836" s="374"/>
      <c r="AD836" s="374"/>
      <c r="AE836" s="374"/>
      <c r="AF836" s="374"/>
      <c r="AG836" s="374"/>
      <c r="AH836" s="374"/>
    </row>
    <row r="837" spans="1:34" ht="15.6">
      <c r="A837" s="374">
        <v>12</v>
      </c>
      <c r="B837" s="374">
        <v>68</v>
      </c>
      <c r="C837" s="374">
        <v>2020</v>
      </c>
      <c r="D837" s="374">
        <v>99</v>
      </c>
      <c r="E837" s="374">
        <v>99</v>
      </c>
      <c r="F837" s="374">
        <v>99</v>
      </c>
      <c r="G837" s="374">
        <v>99</v>
      </c>
      <c r="H837" s="374">
        <v>99</v>
      </c>
      <c r="I837" s="374">
        <v>99</v>
      </c>
      <c r="J837" s="374">
        <v>999</v>
      </c>
      <c r="K837" s="374">
        <v>99</v>
      </c>
      <c r="L837" s="374">
        <v>99</v>
      </c>
      <c r="M837" s="374">
        <v>8</v>
      </c>
      <c r="N837" s="374">
        <v>99</v>
      </c>
      <c r="O837" s="374">
        <v>99</v>
      </c>
      <c r="P837" s="374">
        <v>9999</v>
      </c>
      <c r="Q837" s="374">
        <v>207</v>
      </c>
      <c r="R837" s="374">
        <v>2028</v>
      </c>
      <c r="S837" s="374">
        <v>5.690828402366864</v>
      </c>
      <c r="T837" s="374">
        <v>8</v>
      </c>
      <c r="U837" s="374">
        <v>8.2034763313609602</v>
      </c>
      <c r="V837" s="374">
        <v>0</v>
      </c>
      <c r="W837" s="374">
        <v>0</v>
      </c>
      <c r="X837" s="374">
        <v>3.7475345167652847</v>
      </c>
      <c r="Y837" s="374">
        <v>0.14792899408284027</v>
      </c>
      <c r="Z837" s="374">
        <v>3.2764063779367181</v>
      </c>
      <c r="AA837" s="374">
        <v>1.0652178450154037</v>
      </c>
      <c r="AB837" s="374">
        <v>0</v>
      </c>
      <c r="AC837" s="374">
        <v>38.405478825621458</v>
      </c>
      <c r="AD837" s="374"/>
      <c r="AE837" s="374"/>
      <c r="AF837" s="374">
        <v>11.328343201876883</v>
      </c>
      <c r="AG837" s="374">
        <v>11.866503203103132</v>
      </c>
      <c r="AH837" s="374">
        <v>0.49309664694280081</v>
      </c>
    </row>
    <row r="838" spans="1:34" ht="15.6">
      <c r="A838" s="374">
        <v>12</v>
      </c>
      <c r="B838" s="374">
        <v>69</v>
      </c>
      <c r="C838" s="374">
        <v>2020</v>
      </c>
      <c r="D838" s="374">
        <v>99</v>
      </c>
      <c r="E838" s="374">
        <v>99</v>
      </c>
      <c r="F838" s="374">
        <v>99</v>
      </c>
      <c r="G838" s="374">
        <v>99</v>
      </c>
      <c r="H838" s="374">
        <v>99</v>
      </c>
      <c r="I838" s="374">
        <v>99</v>
      </c>
      <c r="J838" s="374">
        <v>999</v>
      </c>
      <c r="K838" s="374">
        <v>99</v>
      </c>
      <c r="L838" s="374">
        <v>99</v>
      </c>
      <c r="M838" s="374">
        <v>9</v>
      </c>
      <c r="N838" s="374">
        <v>99</v>
      </c>
      <c r="O838" s="374">
        <v>99</v>
      </c>
      <c r="P838" s="374">
        <v>9999</v>
      </c>
      <c r="Q838" s="374"/>
      <c r="R838" s="374"/>
      <c r="S838" s="374"/>
      <c r="T838" s="374"/>
      <c r="U838" s="374"/>
      <c r="V838" s="374"/>
      <c r="W838" s="374"/>
      <c r="X838" s="374"/>
      <c r="Y838" s="374"/>
      <c r="Z838" s="374"/>
      <c r="AA838" s="374"/>
      <c r="AB838" s="374"/>
      <c r="AC838" s="374"/>
      <c r="AD838" s="374"/>
      <c r="AE838" s="374"/>
      <c r="AF838" s="374"/>
      <c r="AG838" s="374"/>
      <c r="AH838" s="374"/>
    </row>
    <row r="839" spans="1:34" ht="15.6">
      <c r="A839" s="374">
        <v>12</v>
      </c>
      <c r="B839" s="374">
        <v>70</v>
      </c>
      <c r="C839" s="374">
        <v>2020</v>
      </c>
      <c r="D839" s="374">
        <v>99</v>
      </c>
      <c r="E839" s="374">
        <v>99</v>
      </c>
      <c r="F839" s="374">
        <v>99</v>
      </c>
      <c r="G839" s="374">
        <v>99</v>
      </c>
      <c r="H839" s="374">
        <v>99</v>
      </c>
      <c r="I839" s="374">
        <v>99</v>
      </c>
      <c r="J839" s="374">
        <v>999</v>
      </c>
      <c r="K839" s="374">
        <v>99</v>
      </c>
      <c r="L839" s="374">
        <v>99</v>
      </c>
      <c r="M839" s="374">
        <v>10</v>
      </c>
      <c r="N839" s="374">
        <v>99</v>
      </c>
      <c r="O839" s="374">
        <v>99</v>
      </c>
      <c r="P839" s="374">
        <v>9999</v>
      </c>
      <c r="Q839" s="374"/>
      <c r="R839" s="374"/>
      <c r="S839" s="374"/>
      <c r="T839" s="374"/>
      <c r="U839" s="374"/>
      <c r="V839" s="374"/>
      <c r="W839" s="374"/>
      <c r="X839" s="374"/>
      <c r="Y839" s="374"/>
      <c r="Z839" s="374"/>
      <c r="AA839" s="374"/>
      <c r="AB839" s="374"/>
      <c r="AC839" s="374"/>
      <c r="AD839" s="374"/>
      <c r="AE839" s="374"/>
      <c r="AF839" s="374"/>
      <c r="AG839" s="374"/>
      <c r="AH839" s="374"/>
    </row>
    <row r="840" spans="1:34" ht="15.6">
      <c r="A840" s="374">
        <v>12</v>
      </c>
      <c r="B840" s="374">
        <v>71</v>
      </c>
      <c r="C840" s="374">
        <v>2020</v>
      </c>
      <c r="D840" s="374">
        <v>99</v>
      </c>
      <c r="E840" s="374">
        <v>99</v>
      </c>
      <c r="F840" s="374">
        <v>99</v>
      </c>
      <c r="G840" s="374">
        <v>99</v>
      </c>
      <c r="H840" s="374">
        <v>99</v>
      </c>
      <c r="I840" s="374">
        <v>99</v>
      </c>
      <c r="J840" s="374">
        <v>999</v>
      </c>
      <c r="K840" s="374">
        <v>99</v>
      </c>
      <c r="L840" s="374">
        <v>99</v>
      </c>
      <c r="M840" s="374">
        <v>11</v>
      </c>
      <c r="N840" s="374">
        <v>99</v>
      </c>
      <c r="O840" s="374">
        <v>99</v>
      </c>
      <c r="P840" s="374">
        <v>9999</v>
      </c>
      <c r="Q840" s="374">
        <v>4</v>
      </c>
      <c r="R840" s="374">
        <v>5</v>
      </c>
      <c r="S840" s="374">
        <v>7.6</v>
      </c>
      <c r="T840" s="374">
        <v>11</v>
      </c>
      <c r="U840" s="374">
        <v>15.4</v>
      </c>
      <c r="V840" s="374">
        <v>0</v>
      </c>
      <c r="W840" s="374">
        <v>100</v>
      </c>
      <c r="X840" s="374">
        <v>60</v>
      </c>
      <c r="Y840" s="374">
        <v>0</v>
      </c>
      <c r="Z840" s="374">
        <v>4.6559037790744755</v>
      </c>
      <c r="AA840" s="374">
        <v>0.7999999999999986</v>
      </c>
      <c r="AB840" s="374">
        <v>0</v>
      </c>
      <c r="AC840" s="374">
        <v>81.187244826426493</v>
      </c>
      <c r="AD840" s="374"/>
      <c r="AE840" s="374"/>
      <c r="AF840" s="374">
        <v>2.7929840241313821E-2</v>
      </c>
      <c r="AG840" s="374">
        <v>5.4922159607790032E-2</v>
      </c>
      <c r="AH840" s="374">
        <v>0</v>
      </c>
    </row>
    <row r="841" spans="1:34" ht="15.6">
      <c r="A841" s="374">
        <v>12</v>
      </c>
      <c r="B841" s="374">
        <v>72</v>
      </c>
      <c r="C841" s="374">
        <v>2020</v>
      </c>
      <c r="D841" s="374">
        <v>99</v>
      </c>
      <c r="E841" s="374">
        <v>99</v>
      </c>
      <c r="F841" s="374">
        <v>99</v>
      </c>
      <c r="G841" s="374">
        <v>99</v>
      </c>
      <c r="H841" s="374">
        <v>99</v>
      </c>
      <c r="I841" s="374">
        <v>99</v>
      </c>
      <c r="J841" s="374">
        <v>999</v>
      </c>
      <c r="K841" s="374">
        <v>99</v>
      </c>
      <c r="L841" s="374">
        <v>99</v>
      </c>
      <c r="M841" s="374">
        <v>12</v>
      </c>
      <c r="N841" s="374">
        <v>99</v>
      </c>
      <c r="O841" s="374">
        <v>99</v>
      </c>
      <c r="P841" s="374">
        <v>9999</v>
      </c>
      <c r="Q841" s="374"/>
      <c r="R841" s="374"/>
      <c r="S841" s="374"/>
      <c r="T841" s="374"/>
      <c r="U841" s="374"/>
      <c r="V841" s="374"/>
      <c r="W841" s="374"/>
      <c r="X841" s="374"/>
      <c r="Y841" s="374"/>
      <c r="Z841" s="374"/>
      <c r="AA841" s="374"/>
      <c r="AB841" s="374"/>
      <c r="AC841" s="374"/>
      <c r="AD841" s="374"/>
      <c r="AE841" s="374"/>
      <c r="AF841" s="374"/>
      <c r="AG841" s="374"/>
      <c r="AH841" s="374"/>
    </row>
    <row r="842" spans="1:34" ht="15.6">
      <c r="A842" s="374">
        <v>12</v>
      </c>
      <c r="B842" s="374">
        <v>73</v>
      </c>
      <c r="C842" s="374">
        <v>2020</v>
      </c>
      <c r="D842" s="374">
        <v>99</v>
      </c>
      <c r="E842" s="374">
        <v>99</v>
      </c>
      <c r="F842" s="374">
        <v>99</v>
      </c>
      <c r="G842" s="374">
        <v>99</v>
      </c>
      <c r="H842" s="374">
        <v>99</v>
      </c>
      <c r="I842" s="374">
        <v>99</v>
      </c>
      <c r="J842" s="374">
        <v>999</v>
      </c>
      <c r="K842" s="374">
        <v>99</v>
      </c>
      <c r="L842" s="374">
        <v>99</v>
      </c>
      <c r="M842" s="374">
        <v>13</v>
      </c>
      <c r="N842" s="374">
        <v>99</v>
      </c>
      <c r="O842" s="374">
        <v>99</v>
      </c>
      <c r="P842" s="374">
        <v>9999</v>
      </c>
      <c r="Q842" s="374"/>
      <c r="R842" s="374"/>
      <c r="S842" s="374"/>
      <c r="T842" s="374"/>
      <c r="U842" s="374"/>
      <c r="V842" s="374"/>
      <c r="W842" s="374"/>
      <c r="X842" s="374"/>
      <c r="Y842" s="374"/>
      <c r="Z842" s="374"/>
      <c r="AA842" s="374"/>
      <c r="AB842" s="374"/>
      <c r="AC842" s="374"/>
      <c r="AD842" s="374"/>
      <c r="AE842" s="374"/>
      <c r="AF842" s="374"/>
      <c r="AG842" s="374"/>
      <c r="AH842" s="374"/>
    </row>
    <row r="843" spans="1:34" ht="15.6">
      <c r="A843" s="374">
        <v>12</v>
      </c>
      <c r="B843" s="374">
        <v>74</v>
      </c>
      <c r="C843" s="374">
        <v>2020</v>
      </c>
      <c r="D843" s="374">
        <v>99</v>
      </c>
      <c r="E843" s="374">
        <v>99</v>
      </c>
      <c r="F843" s="374">
        <v>99</v>
      </c>
      <c r="G843" s="374">
        <v>99</v>
      </c>
      <c r="H843" s="374">
        <v>99</v>
      </c>
      <c r="I843" s="374">
        <v>99</v>
      </c>
      <c r="J843" s="374">
        <v>999</v>
      </c>
      <c r="K843" s="374">
        <v>99</v>
      </c>
      <c r="L843" s="374">
        <v>99</v>
      </c>
      <c r="M843" s="374">
        <v>14</v>
      </c>
      <c r="N843" s="374">
        <v>99</v>
      </c>
      <c r="O843" s="374">
        <v>99</v>
      </c>
      <c r="P843" s="374">
        <v>9999</v>
      </c>
      <c r="Q843" s="374"/>
      <c r="R843" s="374"/>
      <c r="S843" s="374"/>
      <c r="T843" s="374"/>
      <c r="U843" s="374"/>
      <c r="V843" s="374"/>
      <c r="W843" s="374"/>
      <c r="X843" s="374"/>
      <c r="Y843" s="374"/>
      <c r="Z843" s="374"/>
      <c r="AA843" s="374"/>
      <c r="AB843" s="374"/>
      <c r="AC843" s="374"/>
      <c r="AD843" s="374"/>
      <c r="AE843" s="374"/>
      <c r="AF843" s="374"/>
      <c r="AG843" s="374"/>
      <c r="AH843" s="374"/>
    </row>
    <row r="844" spans="1:34" ht="15.6">
      <c r="A844" s="374">
        <v>12</v>
      </c>
      <c r="B844" s="374">
        <v>75</v>
      </c>
      <c r="C844" s="374">
        <v>2020</v>
      </c>
      <c r="D844" s="374">
        <v>99</v>
      </c>
      <c r="E844" s="374">
        <v>99</v>
      </c>
      <c r="F844" s="374">
        <v>99</v>
      </c>
      <c r="G844" s="374">
        <v>99</v>
      </c>
      <c r="H844" s="374">
        <v>99</v>
      </c>
      <c r="I844" s="374">
        <v>99</v>
      </c>
      <c r="J844" s="374">
        <v>999</v>
      </c>
      <c r="K844" s="374">
        <v>99</v>
      </c>
      <c r="L844" s="374">
        <v>99</v>
      </c>
      <c r="M844" s="374">
        <v>15</v>
      </c>
      <c r="N844" s="374">
        <v>99</v>
      </c>
      <c r="O844" s="374">
        <v>99</v>
      </c>
      <c r="P844" s="374">
        <v>9999</v>
      </c>
      <c r="Q844" s="374"/>
      <c r="R844" s="374"/>
      <c r="S844" s="374"/>
      <c r="T844" s="374"/>
      <c r="U844" s="374"/>
      <c r="V844" s="374"/>
      <c r="W844" s="374"/>
      <c r="X844" s="374"/>
      <c r="Y844" s="374"/>
      <c r="Z844" s="374"/>
      <c r="AA844" s="374"/>
      <c r="AB844" s="374"/>
      <c r="AC844" s="374"/>
      <c r="AD844" s="374"/>
      <c r="AE844" s="374"/>
      <c r="AF844" s="374"/>
      <c r="AG844" s="374"/>
      <c r="AH844" s="374"/>
    </row>
    <row r="845" spans="1:34" ht="15.6">
      <c r="A845" s="374">
        <v>12</v>
      </c>
      <c r="B845" s="374">
        <v>76</v>
      </c>
      <c r="C845" s="374">
        <v>2019</v>
      </c>
      <c r="D845" s="374">
        <v>99</v>
      </c>
      <c r="E845" s="374">
        <v>99</v>
      </c>
      <c r="F845" s="374">
        <v>99</v>
      </c>
      <c r="G845" s="374">
        <v>99</v>
      </c>
      <c r="H845" s="374">
        <v>99</v>
      </c>
      <c r="I845" s="374">
        <v>99</v>
      </c>
      <c r="J845" s="374">
        <v>999</v>
      </c>
      <c r="K845" s="374">
        <v>99</v>
      </c>
      <c r="L845" s="374">
        <v>99</v>
      </c>
      <c r="M845" s="374">
        <v>1</v>
      </c>
      <c r="N845" s="374">
        <v>99</v>
      </c>
      <c r="O845" s="374">
        <v>99</v>
      </c>
      <c r="P845" s="374">
        <v>9999</v>
      </c>
      <c r="Q845" s="374"/>
      <c r="R845" s="374"/>
      <c r="S845" s="374"/>
      <c r="T845" s="374"/>
      <c r="U845" s="374"/>
      <c r="V845" s="374"/>
      <c r="W845" s="374"/>
      <c r="X845" s="374"/>
      <c r="Y845" s="374"/>
      <c r="Z845" s="374"/>
      <c r="AA845" s="374"/>
      <c r="AB845" s="374"/>
      <c r="AC845" s="374"/>
      <c r="AD845" s="374"/>
      <c r="AE845" s="374"/>
      <c r="AF845" s="374"/>
      <c r="AG845" s="374"/>
      <c r="AH845" s="374"/>
    </row>
    <row r="846" spans="1:34" ht="15.6">
      <c r="A846" s="374">
        <v>12</v>
      </c>
      <c r="B846" s="374">
        <v>77</v>
      </c>
      <c r="C846" s="374">
        <v>2019</v>
      </c>
      <c r="D846" s="374">
        <v>99</v>
      </c>
      <c r="E846" s="374">
        <v>99</v>
      </c>
      <c r="F846" s="374">
        <v>99</v>
      </c>
      <c r="G846" s="374">
        <v>99</v>
      </c>
      <c r="H846" s="374">
        <v>99</v>
      </c>
      <c r="I846" s="374">
        <v>99</v>
      </c>
      <c r="J846" s="374">
        <v>999</v>
      </c>
      <c r="K846" s="374">
        <v>99</v>
      </c>
      <c r="L846" s="374">
        <v>99</v>
      </c>
      <c r="M846" s="374">
        <v>2</v>
      </c>
      <c r="N846" s="374">
        <v>99</v>
      </c>
      <c r="O846" s="374">
        <v>99</v>
      </c>
      <c r="P846" s="374">
        <v>9999</v>
      </c>
      <c r="Q846" s="374">
        <v>413</v>
      </c>
      <c r="R846" s="374">
        <v>5321</v>
      </c>
      <c r="S846" s="374">
        <v>4.2501409509490697</v>
      </c>
      <c r="T846" s="374">
        <v>2</v>
      </c>
      <c r="U846" s="374">
        <v>7.1564950197331187</v>
      </c>
      <c r="V846" s="374">
        <v>0</v>
      </c>
      <c r="W846" s="374">
        <v>0</v>
      </c>
      <c r="X846" s="374">
        <v>0.71415147528660017</v>
      </c>
      <c r="Y846" s="374">
        <v>0</v>
      </c>
      <c r="Z846" s="374">
        <v>2.9388361454651992</v>
      </c>
      <c r="AA846" s="374">
        <v>1.5190367769135835</v>
      </c>
      <c r="AB846" s="374">
        <v>0</v>
      </c>
      <c r="AC846" s="374">
        <v>44.404483655053426</v>
      </c>
      <c r="AD846" s="374"/>
      <c r="AE846" s="374"/>
      <c r="AF846" s="374">
        <v>29.065384825476595</v>
      </c>
      <c r="AG846" s="374">
        <v>26.096898769783554</v>
      </c>
      <c r="AH846" s="374">
        <v>0.60139071603082128</v>
      </c>
    </row>
    <row r="847" spans="1:34" ht="15.6">
      <c r="A847" s="374">
        <v>12</v>
      </c>
      <c r="B847" s="374">
        <v>78</v>
      </c>
      <c r="C847" s="374">
        <v>2019</v>
      </c>
      <c r="D847" s="374">
        <v>99</v>
      </c>
      <c r="E847" s="374">
        <v>99</v>
      </c>
      <c r="F847" s="374">
        <v>99</v>
      </c>
      <c r="G847" s="374">
        <v>99</v>
      </c>
      <c r="H847" s="374">
        <v>99</v>
      </c>
      <c r="I847" s="374">
        <v>99</v>
      </c>
      <c r="J847" s="374">
        <v>999</v>
      </c>
      <c r="K847" s="374">
        <v>99</v>
      </c>
      <c r="L847" s="374">
        <v>99</v>
      </c>
      <c r="M847" s="374">
        <v>3</v>
      </c>
      <c r="N847" s="374">
        <v>99</v>
      </c>
      <c r="O847" s="374">
        <v>99</v>
      </c>
      <c r="P847" s="374">
        <v>9999</v>
      </c>
      <c r="Q847" s="374"/>
      <c r="R847" s="374"/>
      <c r="S847" s="374"/>
      <c r="T847" s="374"/>
      <c r="U847" s="374"/>
      <c r="V847" s="374"/>
      <c r="W847" s="374"/>
      <c r="X847" s="374"/>
      <c r="Y847" s="374"/>
      <c r="Z847" s="374"/>
      <c r="AA847" s="374"/>
      <c r="AB847" s="374"/>
      <c r="AC847" s="374"/>
      <c r="AD847" s="374"/>
      <c r="AE847" s="374"/>
      <c r="AF847" s="374"/>
      <c r="AG847" s="374"/>
      <c r="AH847" s="374"/>
    </row>
    <row r="848" spans="1:34" ht="15.6">
      <c r="A848" s="374">
        <v>12</v>
      </c>
      <c r="B848" s="374">
        <v>79</v>
      </c>
      <c r="C848" s="374">
        <v>2019</v>
      </c>
      <c r="D848" s="374">
        <v>99</v>
      </c>
      <c r="E848" s="374">
        <v>99</v>
      </c>
      <c r="F848" s="374">
        <v>99</v>
      </c>
      <c r="G848" s="374">
        <v>99</v>
      </c>
      <c r="H848" s="374">
        <v>99</v>
      </c>
      <c r="I848" s="374">
        <v>99</v>
      </c>
      <c r="J848" s="374">
        <v>999</v>
      </c>
      <c r="K848" s="374">
        <v>99</v>
      </c>
      <c r="L848" s="374">
        <v>99</v>
      </c>
      <c r="M848" s="374">
        <v>4</v>
      </c>
      <c r="N848" s="374">
        <v>99</v>
      </c>
      <c r="O848" s="374">
        <v>99</v>
      </c>
      <c r="P848" s="374">
        <v>9999</v>
      </c>
      <c r="Q848" s="374">
        <v>1</v>
      </c>
      <c r="R848" s="374">
        <v>4</v>
      </c>
      <c r="S848" s="374">
        <v>5.75</v>
      </c>
      <c r="T848" s="374">
        <v>4</v>
      </c>
      <c r="U848" s="374">
        <v>8.625</v>
      </c>
      <c r="V848" s="374">
        <v>0</v>
      </c>
      <c r="W848" s="374">
        <v>0</v>
      </c>
      <c r="X848" s="374">
        <v>0</v>
      </c>
      <c r="Y848" s="374">
        <v>0</v>
      </c>
      <c r="Z848" s="374">
        <v>1.4497844667397997</v>
      </c>
      <c r="AA848" s="374">
        <v>0.4330127018922193</v>
      </c>
      <c r="AB848" s="374">
        <v>0</v>
      </c>
      <c r="AC848" s="374">
        <v>80.641938297082433</v>
      </c>
      <c r="AD848" s="374"/>
      <c r="AE848" s="374"/>
      <c r="AF848" s="374">
        <v>2.1849565739880925E-2</v>
      </c>
      <c r="AG848" s="374">
        <v>2.3643641392162237E-2</v>
      </c>
      <c r="AH848" s="374">
        <v>0</v>
      </c>
    </row>
    <row r="849" spans="1:34" ht="15.6">
      <c r="A849" s="374">
        <v>12</v>
      </c>
      <c r="B849" s="374">
        <v>80</v>
      </c>
      <c r="C849" s="374">
        <v>2019</v>
      </c>
      <c r="D849" s="374">
        <v>99</v>
      </c>
      <c r="E849" s="374">
        <v>99</v>
      </c>
      <c r="F849" s="374">
        <v>99</v>
      </c>
      <c r="G849" s="374">
        <v>99</v>
      </c>
      <c r="H849" s="374">
        <v>99</v>
      </c>
      <c r="I849" s="374">
        <v>99</v>
      </c>
      <c r="J849" s="374">
        <v>999</v>
      </c>
      <c r="K849" s="374">
        <v>99</v>
      </c>
      <c r="L849" s="374">
        <v>99</v>
      </c>
      <c r="M849" s="374">
        <v>5</v>
      </c>
      <c r="N849" s="374">
        <v>99</v>
      </c>
      <c r="O849" s="374">
        <v>99</v>
      </c>
      <c r="P849" s="374">
        <v>9999</v>
      </c>
      <c r="Q849" s="374">
        <v>520</v>
      </c>
      <c r="R849" s="374">
        <v>11645</v>
      </c>
      <c r="S849" s="374">
        <v>5.369514813224562</v>
      </c>
      <c r="T849" s="374">
        <v>5</v>
      </c>
      <c r="U849" s="374">
        <v>8.0810631172177185</v>
      </c>
      <c r="V849" s="374">
        <v>2.5762129669386E-2</v>
      </c>
      <c r="W849" s="374">
        <v>0</v>
      </c>
      <c r="X849" s="374">
        <v>2.6534993559467579</v>
      </c>
      <c r="Y849" s="374">
        <v>7.7286389008158013E-2</v>
      </c>
      <c r="Z849" s="374">
        <v>3.3362583567494113</v>
      </c>
      <c r="AA849" s="374">
        <v>1.245928629644169</v>
      </c>
      <c r="AB849" s="374">
        <v>0</v>
      </c>
      <c r="AC849" s="374">
        <v>30.337081116023693</v>
      </c>
      <c r="AD849" s="374"/>
      <c r="AE849" s="374"/>
      <c r="AF849" s="374">
        <v>63.609548260228351</v>
      </c>
      <c r="AG849" s="374">
        <v>64.491616136093214</v>
      </c>
      <c r="AH849" s="374">
        <v>0.71275225418634602</v>
      </c>
    </row>
    <row r="850" spans="1:34" ht="15.6">
      <c r="A850" s="374">
        <v>12</v>
      </c>
      <c r="B850" s="374">
        <v>81</v>
      </c>
      <c r="C850" s="374">
        <v>2019</v>
      </c>
      <c r="D850" s="374">
        <v>99</v>
      </c>
      <c r="E850" s="374">
        <v>99</v>
      </c>
      <c r="F850" s="374">
        <v>99</v>
      </c>
      <c r="G850" s="374">
        <v>99</v>
      </c>
      <c r="H850" s="374">
        <v>99</v>
      </c>
      <c r="I850" s="374">
        <v>99</v>
      </c>
      <c r="J850" s="374">
        <v>999</v>
      </c>
      <c r="K850" s="374">
        <v>99</v>
      </c>
      <c r="L850" s="374">
        <v>99</v>
      </c>
      <c r="M850" s="374">
        <v>6</v>
      </c>
      <c r="N850" s="374">
        <v>99</v>
      </c>
      <c r="O850" s="374">
        <v>99</v>
      </c>
      <c r="P850" s="374">
        <v>9999</v>
      </c>
      <c r="Q850" s="374"/>
      <c r="R850" s="374"/>
      <c r="S850" s="374"/>
      <c r="T850" s="374"/>
      <c r="U850" s="374"/>
      <c r="V850" s="374"/>
      <c r="W850" s="374"/>
      <c r="X850" s="374"/>
      <c r="Y850" s="374"/>
      <c r="Z850" s="374"/>
      <c r="AA850" s="374"/>
      <c r="AB850" s="374"/>
      <c r="AC850" s="374"/>
      <c r="AD850" s="374"/>
      <c r="AE850" s="374"/>
      <c r="AF850" s="374"/>
      <c r="AG850" s="374"/>
      <c r="AH850" s="374"/>
    </row>
    <row r="851" spans="1:34" ht="15.6">
      <c r="A851" s="374">
        <v>12</v>
      </c>
      <c r="B851" s="374">
        <v>82</v>
      </c>
      <c r="C851" s="374">
        <v>2019</v>
      </c>
      <c r="D851" s="374">
        <v>99</v>
      </c>
      <c r="E851" s="374">
        <v>99</v>
      </c>
      <c r="F851" s="374">
        <v>99</v>
      </c>
      <c r="G851" s="374">
        <v>99</v>
      </c>
      <c r="H851" s="374">
        <v>99</v>
      </c>
      <c r="I851" s="374">
        <v>99</v>
      </c>
      <c r="J851" s="374">
        <v>999</v>
      </c>
      <c r="K851" s="374">
        <v>99</v>
      </c>
      <c r="L851" s="374">
        <v>99</v>
      </c>
      <c r="M851" s="374">
        <v>7</v>
      </c>
      <c r="N851" s="374">
        <v>99</v>
      </c>
      <c r="O851" s="374">
        <v>99</v>
      </c>
      <c r="P851" s="374">
        <v>9999</v>
      </c>
      <c r="Q851" s="374"/>
      <c r="R851" s="374"/>
      <c r="S851" s="374"/>
      <c r="T851" s="374"/>
      <c r="U851" s="374"/>
      <c r="V851" s="374"/>
      <c r="W851" s="374"/>
      <c r="X851" s="374"/>
      <c r="Y851" s="374"/>
      <c r="Z851" s="374"/>
      <c r="AA851" s="374"/>
      <c r="AB851" s="374"/>
      <c r="AC851" s="374"/>
      <c r="AD851" s="374"/>
      <c r="AE851" s="374"/>
      <c r="AF851" s="374"/>
      <c r="AG851" s="374"/>
      <c r="AH851" s="374"/>
    </row>
    <row r="852" spans="1:34" ht="15.6">
      <c r="A852" s="374">
        <v>12</v>
      </c>
      <c r="B852" s="374">
        <v>83</v>
      </c>
      <c r="C852" s="374">
        <v>2019</v>
      </c>
      <c r="D852" s="374">
        <v>99</v>
      </c>
      <c r="E852" s="374">
        <v>99</v>
      </c>
      <c r="F852" s="374">
        <v>99</v>
      </c>
      <c r="G852" s="374">
        <v>99</v>
      </c>
      <c r="H852" s="374">
        <v>99</v>
      </c>
      <c r="I852" s="374">
        <v>99</v>
      </c>
      <c r="J852" s="374">
        <v>999</v>
      </c>
      <c r="K852" s="374">
        <v>99</v>
      </c>
      <c r="L852" s="374">
        <v>99</v>
      </c>
      <c r="M852" s="374">
        <v>8</v>
      </c>
      <c r="N852" s="374">
        <v>99</v>
      </c>
      <c r="O852" s="374">
        <v>99</v>
      </c>
      <c r="P852" s="374">
        <v>9999</v>
      </c>
      <c r="Q852" s="374">
        <v>216</v>
      </c>
      <c r="R852" s="374">
        <v>1334</v>
      </c>
      <c r="S852" s="374">
        <v>5.8478260869565206</v>
      </c>
      <c r="T852" s="374">
        <v>8</v>
      </c>
      <c r="U852" s="374">
        <v>10.212833583208399</v>
      </c>
      <c r="V852" s="374">
        <v>0</v>
      </c>
      <c r="W852" s="374">
        <v>0</v>
      </c>
      <c r="X852" s="374">
        <v>10.869565217391305</v>
      </c>
      <c r="Y852" s="374">
        <v>1.199400299850075</v>
      </c>
      <c r="Z852" s="374">
        <v>4.4210048489969056</v>
      </c>
      <c r="AA852" s="374">
        <v>1.1878030492035636</v>
      </c>
      <c r="AB852" s="374">
        <v>0</v>
      </c>
      <c r="AC852" s="374">
        <v>40.95986518642956</v>
      </c>
      <c r="AD852" s="374"/>
      <c r="AE852" s="374"/>
      <c r="AF852" s="374">
        <v>7.2868301742502881</v>
      </c>
      <c r="AG852" s="374">
        <v>9.3367848937828093</v>
      </c>
      <c r="AH852" s="374">
        <v>1.8740629685157424</v>
      </c>
    </row>
    <row r="853" spans="1:34" ht="15.6">
      <c r="A853" s="374">
        <v>12</v>
      </c>
      <c r="B853" s="374">
        <v>84</v>
      </c>
      <c r="C853" s="374">
        <v>2019</v>
      </c>
      <c r="D853" s="374">
        <v>99</v>
      </c>
      <c r="E853" s="374">
        <v>99</v>
      </c>
      <c r="F853" s="374">
        <v>99</v>
      </c>
      <c r="G853" s="374">
        <v>99</v>
      </c>
      <c r="H853" s="374">
        <v>99</v>
      </c>
      <c r="I853" s="374">
        <v>99</v>
      </c>
      <c r="J853" s="374">
        <v>999</v>
      </c>
      <c r="K853" s="374">
        <v>99</v>
      </c>
      <c r="L853" s="374">
        <v>99</v>
      </c>
      <c r="M853" s="374">
        <v>9</v>
      </c>
      <c r="N853" s="374">
        <v>99</v>
      </c>
      <c r="O853" s="374">
        <v>99</v>
      </c>
      <c r="P853" s="374">
        <v>9999</v>
      </c>
      <c r="Q853" s="374"/>
      <c r="R853" s="374"/>
      <c r="S853" s="374"/>
      <c r="T853" s="374"/>
      <c r="U853" s="374"/>
      <c r="V853" s="374"/>
      <c r="W853" s="374"/>
      <c r="X853" s="374"/>
      <c r="Y853" s="374"/>
      <c r="Z853" s="374"/>
      <c r="AA853" s="374"/>
      <c r="AB853" s="374"/>
      <c r="AC853" s="374"/>
      <c r="AD853" s="374"/>
      <c r="AE853" s="374"/>
      <c r="AF853" s="374"/>
      <c r="AG853" s="374"/>
      <c r="AH853" s="374"/>
    </row>
    <row r="854" spans="1:34" ht="15.6">
      <c r="A854" s="374">
        <v>12</v>
      </c>
      <c r="B854" s="374">
        <v>85</v>
      </c>
      <c r="C854" s="374">
        <v>2019</v>
      </c>
      <c r="D854" s="374">
        <v>99</v>
      </c>
      <c r="E854" s="374">
        <v>99</v>
      </c>
      <c r="F854" s="374">
        <v>99</v>
      </c>
      <c r="G854" s="374">
        <v>99</v>
      </c>
      <c r="H854" s="374">
        <v>99</v>
      </c>
      <c r="I854" s="374">
        <v>99</v>
      </c>
      <c r="J854" s="374">
        <v>999</v>
      </c>
      <c r="K854" s="374">
        <v>99</v>
      </c>
      <c r="L854" s="374">
        <v>99</v>
      </c>
      <c r="M854" s="374">
        <v>10</v>
      </c>
      <c r="N854" s="374">
        <v>99</v>
      </c>
      <c r="O854" s="374">
        <v>99</v>
      </c>
      <c r="P854" s="374">
        <v>9999</v>
      </c>
      <c r="Q854" s="374"/>
      <c r="R854" s="374"/>
      <c r="S854" s="374"/>
      <c r="T854" s="374"/>
      <c r="U854" s="374"/>
      <c r="V854" s="374"/>
      <c r="W854" s="374"/>
      <c r="X854" s="374"/>
      <c r="Y854" s="374"/>
      <c r="Z854" s="374"/>
      <c r="AA854" s="374"/>
      <c r="AB854" s="374"/>
      <c r="AC854" s="374"/>
      <c r="AD854" s="374"/>
      <c r="AE854" s="374"/>
      <c r="AF854" s="374"/>
      <c r="AG854" s="374"/>
      <c r="AH854" s="374"/>
    </row>
    <row r="855" spans="1:34" ht="15.6">
      <c r="A855" s="374">
        <v>12</v>
      </c>
      <c r="B855" s="374">
        <v>86</v>
      </c>
      <c r="C855" s="374">
        <v>2019</v>
      </c>
      <c r="D855" s="374">
        <v>99</v>
      </c>
      <c r="E855" s="374">
        <v>99</v>
      </c>
      <c r="F855" s="374">
        <v>99</v>
      </c>
      <c r="G855" s="374">
        <v>99</v>
      </c>
      <c r="H855" s="374">
        <v>99</v>
      </c>
      <c r="I855" s="374">
        <v>99</v>
      </c>
      <c r="J855" s="374">
        <v>999</v>
      </c>
      <c r="K855" s="374">
        <v>99</v>
      </c>
      <c r="L855" s="374">
        <v>99</v>
      </c>
      <c r="M855" s="374">
        <v>11</v>
      </c>
      <c r="N855" s="374">
        <v>99</v>
      </c>
      <c r="O855" s="374">
        <v>99</v>
      </c>
      <c r="P855" s="374">
        <v>9999</v>
      </c>
      <c r="Q855" s="374">
        <v>3</v>
      </c>
      <c r="R855" s="374">
        <v>3</v>
      </c>
      <c r="S855" s="374">
        <v>7.3333333333333313</v>
      </c>
      <c r="T855" s="374">
        <v>11</v>
      </c>
      <c r="U855" s="374">
        <v>24.833333333333329</v>
      </c>
      <c r="V855" s="374">
        <v>0</v>
      </c>
      <c r="W855" s="374">
        <v>100</v>
      </c>
      <c r="X855" s="374">
        <v>100</v>
      </c>
      <c r="Y855" s="374">
        <v>33.333333333333343</v>
      </c>
      <c r="Z855" s="374">
        <v>3.6279777042068999</v>
      </c>
      <c r="AA855" s="374">
        <v>0.94280904158206635</v>
      </c>
      <c r="AB855" s="374">
        <v>0</v>
      </c>
      <c r="AC855" s="374">
        <v>-98.751278263298431</v>
      </c>
      <c r="AD855" s="374"/>
      <c r="AE855" s="374"/>
      <c r="AF855" s="374">
        <v>1.6387174304910695E-2</v>
      </c>
      <c r="AG855" s="374">
        <v>5.1056558948292384E-2</v>
      </c>
      <c r="AH855" s="374">
        <v>0</v>
      </c>
    </row>
    <row r="856" spans="1:34" ht="15.6">
      <c r="A856" s="374">
        <v>12</v>
      </c>
      <c r="B856" s="374">
        <v>87</v>
      </c>
      <c r="C856" s="374">
        <v>2019</v>
      </c>
      <c r="D856" s="374">
        <v>99</v>
      </c>
      <c r="E856" s="374">
        <v>99</v>
      </c>
      <c r="F856" s="374">
        <v>99</v>
      </c>
      <c r="G856" s="374">
        <v>99</v>
      </c>
      <c r="H856" s="374">
        <v>99</v>
      </c>
      <c r="I856" s="374">
        <v>99</v>
      </c>
      <c r="J856" s="374">
        <v>999</v>
      </c>
      <c r="K856" s="374">
        <v>99</v>
      </c>
      <c r="L856" s="374">
        <v>99</v>
      </c>
      <c r="M856" s="374">
        <v>12</v>
      </c>
      <c r="N856" s="374">
        <v>99</v>
      </c>
      <c r="O856" s="374">
        <v>99</v>
      </c>
      <c r="P856" s="374">
        <v>9999</v>
      </c>
      <c r="Q856" s="374"/>
      <c r="R856" s="374"/>
      <c r="S856" s="374"/>
      <c r="T856" s="374"/>
      <c r="U856" s="374"/>
      <c r="V856" s="374"/>
      <c r="W856" s="374"/>
      <c r="X856" s="374"/>
      <c r="Y856" s="374"/>
      <c r="Z856" s="374"/>
      <c r="AA856" s="374"/>
      <c r="AB856" s="374"/>
      <c r="AC856" s="374"/>
      <c r="AD856" s="374"/>
      <c r="AE856" s="374"/>
      <c r="AF856" s="374"/>
      <c r="AG856" s="374"/>
      <c r="AH856" s="374"/>
    </row>
    <row r="857" spans="1:34" ht="15.6">
      <c r="A857" s="374">
        <v>12</v>
      </c>
      <c r="B857" s="374">
        <v>88</v>
      </c>
      <c r="C857" s="374">
        <v>2019</v>
      </c>
      <c r="D857" s="374">
        <v>99</v>
      </c>
      <c r="E857" s="374">
        <v>99</v>
      </c>
      <c r="F857" s="374">
        <v>99</v>
      </c>
      <c r="G857" s="374">
        <v>99</v>
      </c>
      <c r="H857" s="374">
        <v>99</v>
      </c>
      <c r="I857" s="374">
        <v>99</v>
      </c>
      <c r="J857" s="374">
        <v>999</v>
      </c>
      <c r="K857" s="374">
        <v>99</v>
      </c>
      <c r="L857" s="374">
        <v>99</v>
      </c>
      <c r="M857" s="374">
        <v>13</v>
      </c>
      <c r="N857" s="374">
        <v>99</v>
      </c>
      <c r="O857" s="374">
        <v>99</v>
      </c>
      <c r="P857" s="374">
        <v>9999</v>
      </c>
      <c r="Q857" s="374"/>
      <c r="R857" s="374"/>
      <c r="S857" s="374"/>
      <c r="T857" s="374"/>
      <c r="U857" s="374"/>
      <c r="V857" s="374"/>
      <c r="W857" s="374"/>
      <c r="X857" s="374"/>
      <c r="Y857" s="374"/>
      <c r="Z857" s="374"/>
      <c r="AA857" s="374"/>
      <c r="AB857" s="374"/>
      <c r="AC857" s="374"/>
      <c r="AD857" s="374"/>
      <c r="AE857" s="374"/>
      <c r="AF857" s="374"/>
      <c r="AG857" s="374"/>
      <c r="AH857" s="374"/>
    </row>
    <row r="858" spans="1:34" ht="15.6">
      <c r="A858" s="374">
        <v>12</v>
      </c>
      <c r="B858" s="374">
        <v>89</v>
      </c>
      <c r="C858" s="374">
        <v>2019</v>
      </c>
      <c r="D858" s="374">
        <v>99</v>
      </c>
      <c r="E858" s="374">
        <v>99</v>
      </c>
      <c r="F858" s="374">
        <v>99</v>
      </c>
      <c r="G858" s="374">
        <v>99</v>
      </c>
      <c r="H858" s="374">
        <v>99</v>
      </c>
      <c r="I858" s="374">
        <v>99</v>
      </c>
      <c r="J858" s="374">
        <v>999</v>
      </c>
      <c r="K858" s="374">
        <v>99</v>
      </c>
      <c r="L858" s="374">
        <v>99</v>
      </c>
      <c r="M858" s="374">
        <v>14</v>
      </c>
      <c r="N858" s="374">
        <v>99</v>
      </c>
      <c r="O858" s="374">
        <v>99</v>
      </c>
      <c r="P858" s="374">
        <v>9999</v>
      </c>
      <c r="Q858" s="374"/>
      <c r="R858" s="374"/>
      <c r="S858" s="374"/>
      <c r="T858" s="374"/>
      <c r="U858" s="374"/>
      <c r="V858" s="374"/>
      <c r="W858" s="374"/>
      <c r="X858" s="374"/>
      <c r="Y858" s="374"/>
      <c r="Z858" s="374"/>
      <c r="AA858" s="374"/>
      <c r="AB858" s="374"/>
      <c r="AC858" s="374"/>
      <c r="AD858" s="374"/>
      <c r="AE858" s="374"/>
      <c r="AF858" s="374"/>
      <c r="AG858" s="374"/>
      <c r="AH858" s="374"/>
    </row>
    <row r="859" spans="1:34" ht="15.6">
      <c r="A859" s="374">
        <v>12</v>
      </c>
      <c r="B859" s="374">
        <v>90</v>
      </c>
      <c r="C859" s="374">
        <v>2019</v>
      </c>
      <c r="D859" s="374">
        <v>99</v>
      </c>
      <c r="E859" s="374">
        <v>99</v>
      </c>
      <c r="F859" s="374">
        <v>99</v>
      </c>
      <c r="G859" s="374">
        <v>99</v>
      </c>
      <c r="H859" s="374">
        <v>99</v>
      </c>
      <c r="I859" s="374">
        <v>99</v>
      </c>
      <c r="J859" s="374">
        <v>999</v>
      </c>
      <c r="K859" s="374">
        <v>99</v>
      </c>
      <c r="L859" s="374">
        <v>99</v>
      </c>
      <c r="M859" s="374">
        <v>15</v>
      </c>
      <c r="N859" s="374">
        <v>99</v>
      </c>
      <c r="O859" s="374">
        <v>99</v>
      </c>
      <c r="P859" s="374">
        <v>9999</v>
      </c>
      <c r="Q859" s="374"/>
      <c r="R859" s="374"/>
      <c r="S859" s="374"/>
      <c r="T859" s="374"/>
      <c r="U859" s="374"/>
      <c r="V859" s="374"/>
      <c r="W859" s="374"/>
      <c r="X859" s="374"/>
      <c r="Y859" s="374"/>
      <c r="Z859" s="374"/>
      <c r="AA859" s="374"/>
      <c r="AB859" s="374"/>
      <c r="AC859" s="374"/>
      <c r="AD859" s="374"/>
      <c r="AE859" s="374"/>
      <c r="AF859" s="374"/>
      <c r="AG859" s="374"/>
      <c r="AH859" s="374"/>
    </row>
    <row r="860" spans="1:34" ht="15.6">
      <c r="A860" s="374">
        <v>12</v>
      </c>
      <c r="B860" s="374">
        <v>91</v>
      </c>
      <c r="C860" s="374">
        <v>2018</v>
      </c>
      <c r="D860" s="374">
        <v>99</v>
      </c>
      <c r="E860" s="374">
        <v>99</v>
      </c>
      <c r="F860" s="374">
        <v>99</v>
      </c>
      <c r="G860" s="374">
        <v>99</v>
      </c>
      <c r="H860" s="374">
        <v>99</v>
      </c>
      <c r="I860" s="374">
        <v>99</v>
      </c>
      <c r="J860" s="374">
        <v>999</v>
      </c>
      <c r="K860" s="374">
        <v>99</v>
      </c>
      <c r="L860" s="374">
        <v>99</v>
      </c>
      <c r="M860" s="374">
        <v>1</v>
      </c>
      <c r="N860" s="374">
        <v>99</v>
      </c>
      <c r="O860" s="374">
        <v>99</v>
      </c>
      <c r="P860" s="374">
        <v>9999</v>
      </c>
      <c r="Q860" s="374"/>
      <c r="R860" s="374"/>
      <c r="S860" s="374"/>
      <c r="T860" s="374"/>
      <c r="U860" s="374"/>
      <c r="V860" s="374"/>
      <c r="W860" s="374"/>
      <c r="X860" s="374"/>
      <c r="Y860" s="374"/>
      <c r="Z860" s="374"/>
      <c r="AA860" s="374"/>
      <c r="AB860" s="374"/>
      <c r="AC860" s="374"/>
      <c r="AD860" s="374"/>
      <c r="AE860" s="374"/>
      <c r="AF860" s="374"/>
      <c r="AG860" s="374"/>
      <c r="AH860" s="374"/>
    </row>
    <row r="861" spans="1:34" ht="15.6">
      <c r="A861" s="374">
        <v>12</v>
      </c>
      <c r="B861" s="374">
        <v>92</v>
      </c>
      <c r="C861" s="374">
        <v>2018</v>
      </c>
      <c r="D861" s="374">
        <v>99</v>
      </c>
      <c r="E861" s="374">
        <v>99</v>
      </c>
      <c r="F861" s="374">
        <v>99</v>
      </c>
      <c r="G861" s="374">
        <v>99</v>
      </c>
      <c r="H861" s="374">
        <v>99</v>
      </c>
      <c r="I861" s="374">
        <v>99</v>
      </c>
      <c r="J861" s="374">
        <v>999</v>
      </c>
      <c r="K861" s="374">
        <v>99</v>
      </c>
      <c r="L861" s="374">
        <v>99</v>
      </c>
      <c r="M861" s="374">
        <v>2</v>
      </c>
      <c r="N861" s="374">
        <v>99</v>
      </c>
      <c r="O861" s="374">
        <v>99</v>
      </c>
      <c r="P861" s="374">
        <v>9999</v>
      </c>
      <c r="Q861" s="374">
        <v>454</v>
      </c>
      <c r="R861" s="374">
        <v>5394</v>
      </c>
      <c r="S861" s="374">
        <v>4.3596588802373004</v>
      </c>
      <c r="T861" s="374">
        <v>2</v>
      </c>
      <c r="U861" s="374">
        <v>7.1113737486095596</v>
      </c>
      <c r="V861" s="374">
        <v>0</v>
      </c>
      <c r="W861" s="374">
        <v>0</v>
      </c>
      <c r="X861" s="374">
        <v>1.2791991101223581</v>
      </c>
      <c r="Y861" s="374">
        <v>1.8539117538005186E-2</v>
      </c>
      <c r="Z861" s="374">
        <v>3.0814195682394647</v>
      </c>
      <c r="AA861" s="374">
        <v>1.6703849016773091</v>
      </c>
      <c r="AB861" s="374">
        <v>0</v>
      </c>
      <c r="AC861" s="374">
        <v>36.415325963337281</v>
      </c>
      <c r="AD861" s="374"/>
      <c r="AE861" s="374"/>
      <c r="AF861" s="374">
        <v>28.585055643879176</v>
      </c>
      <c r="AG861" s="374">
        <v>26.021838162228512</v>
      </c>
      <c r="AH861" s="374">
        <v>0.87133852428624403</v>
      </c>
    </row>
    <row r="862" spans="1:34" ht="15.6">
      <c r="A862" s="374">
        <v>12</v>
      </c>
      <c r="B862" s="374">
        <v>93</v>
      </c>
      <c r="C862" s="374">
        <v>2018</v>
      </c>
      <c r="D862" s="374">
        <v>99</v>
      </c>
      <c r="E862" s="374">
        <v>99</v>
      </c>
      <c r="F862" s="374">
        <v>99</v>
      </c>
      <c r="G862" s="374">
        <v>99</v>
      </c>
      <c r="H862" s="374">
        <v>99</v>
      </c>
      <c r="I862" s="374">
        <v>99</v>
      </c>
      <c r="J862" s="374">
        <v>999</v>
      </c>
      <c r="K862" s="374">
        <v>99</v>
      </c>
      <c r="L862" s="374">
        <v>99</v>
      </c>
      <c r="M862" s="374">
        <v>3</v>
      </c>
      <c r="N862" s="374">
        <v>99</v>
      </c>
      <c r="O862" s="374">
        <v>99</v>
      </c>
      <c r="P862" s="374">
        <v>9999</v>
      </c>
      <c r="Q862" s="374">
        <v>5</v>
      </c>
      <c r="R862" s="374">
        <v>25</v>
      </c>
      <c r="S862" s="374">
        <v>4</v>
      </c>
      <c r="T862" s="374">
        <v>3</v>
      </c>
      <c r="U862" s="374">
        <v>7.1040000000000019</v>
      </c>
      <c r="V862" s="374">
        <v>0</v>
      </c>
      <c r="W862" s="374">
        <v>0</v>
      </c>
      <c r="X862" s="374">
        <v>0</v>
      </c>
      <c r="Y862" s="374">
        <v>0</v>
      </c>
      <c r="Z862" s="374">
        <v>3.0590822153057622</v>
      </c>
      <c r="AA862" s="374">
        <v>0.84852813742385691</v>
      </c>
      <c r="AB862" s="374">
        <v>0</v>
      </c>
      <c r="AC862" s="374">
        <v>73.659792407897413</v>
      </c>
      <c r="AD862" s="374"/>
      <c r="AE862" s="374"/>
      <c r="AF862" s="374">
        <v>0.13248542660307364</v>
      </c>
      <c r="AG862" s="374">
        <v>0.12048042383059372</v>
      </c>
      <c r="AH862" s="374">
        <v>0</v>
      </c>
    </row>
    <row r="863" spans="1:34" ht="15.6">
      <c r="A863" s="374">
        <v>12</v>
      </c>
      <c r="B863" s="374">
        <v>94</v>
      </c>
      <c r="C863" s="374">
        <v>2018</v>
      </c>
      <c r="D863" s="374">
        <v>99</v>
      </c>
      <c r="E863" s="374">
        <v>99</v>
      </c>
      <c r="F863" s="374">
        <v>99</v>
      </c>
      <c r="G863" s="374">
        <v>99</v>
      </c>
      <c r="H863" s="374">
        <v>99</v>
      </c>
      <c r="I863" s="374">
        <v>99</v>
      </c>
      <c r="J863" s="374">
        <v>999</v>
      </c>
      <c r="K863" s="374">
        <v>99</v>
      </c>
      <c r="L863" s="374">
        <v>99</v>
      </c>
      <c r="M863" s="374">
        <v>4</v>
      </c>
      <c r="N863" s="374">
        <v>99</v>
      </c>
      <c r="O863" s="374">
        <v>99</v>
      </c>
      <c r="P863" s="374">
        <v>9999</v>
      </c>
      <c r="Q863" s="374">
        <v>4</v>
      </c>
      <c r="R863" s="374">
        <v>21</v>
      </c>
      <c r="S863" s="374">
        <v>5.3333333333333321</v>
      </c>
      <c r="T863" s="374">
        <v>4</v>
      </c>
      <c r="U863" s="374">
        <v>10.828571428571429</v>
      </c>
      <c r="V863" s="374">
        <v>0</v>
      </c>
      <c r="W863" s="374">
        <v>0</v>
      </c>
      <c r="X863" s="374">
        <v>0</v>
      </c>
      <c r="Y863" s="374">
        <v>0</v>
      </c>
      <c r="Z863" s="374">
        <v>3.425276194236416</v>
      </c>
      <c r="AA863" s="374">
        <v>0.6424160744396239</v>
      </c>
      <c r="AB863" s="374">
        <v>0</v>
      </c>
      <c r="AC863" s="374">
        <v>32.028044643652443</v>
      </c>
      <c r="AD863" s="374"/>
      <c r="AE863" s="374"/>
      <c r="AF863" s="374">
        <v>0.11128775834658183</v>
      </c>
      <c r="AG863" s="374">
        <v>0.15426378591822645</v>
      </c>
      <c r="AH863" s="374">
        <v>0</v>
      </c>
    </row>
    <row r="864" spans="1:34" ht="15.6">
      <c r="A864" s="374">
        <v>12</v>
      </c>
      <c r="B864" s="374">
        <v>95</v>
      </c>
      <c r="C864" s="374">
        <v>2018</v>
      </c>
      <c r="D864" s="374">
        <v>99</v>
      </c>
      <c r="E864" s="374">
        <v>99</v>
      </c>
      <c r="F864" s="374">
        <v>99</v>
      </c>
      <c r="G864" s="374">
        <v>99</v>
      </c>
      <c r="H864" s="374">
        <v>99</v>
      </c>
      <c r="I864" s="374">
        <v>99</v>
      </c>
      <c r="J864" s="374">
        <v>999</v>
      </c>
      <c r="K864" s="374">
        <v>99</v>
      </c>
      <c r="L864" s="374">
        <v>99</v>
      </c>
      <c r="M864" s="374">
        <v>5</v>
      </c>
      <c r="N864" s="374">
        <v>99</v>
      </c>
      <c r="O864" s="374">
        <v>99</v>
      </c>
      <c r="P864" s="374">
        <v>9999</v>
      </c>
      <c r="Q864" s="374">
        <v>527</v>
      </c>
      <c r="R864" s="374">
        <v>12794</v>
      </c>
      <c r="S864" s="374">
        <v>5.5239956229482559</v>
      </c>
      <c r="T864" s="374">
        <v>4.9839768641550739</v>
      </c>
      <c r="U864" s="374">
        <v>7.9659895263404676</v>
      </c>
      <c r="V864" s="374">
        <v>5.4713146787556649E-2</v>
      </c>
      <c r="W864" s="374">
        <v>0</v>
      </c>
      <c r="X864" s="374">
        <v>2.4933562607472246</v>
      </c>
      <c r="Y864" s="374">
        <v>0.12505862122870096</v>
      </c>
      <c r="Z864" s="374">
        <v>3.2504719913469704</v>
      </c>
      <c r="AA864" s="374">
        <v>1.2462585351316697</v>
      </c>
      <c r="AB864" s="374">
        <v>0.2825932383167164</v>
      </c>
      <c r="AC864" s="374">
        <v>19.599962916964223</v>
      </c>
      <c r="AD864" s="374">
        <v>-0.33161929555955399</v>
      </c>
      <c r="AE864" s="374">
        <v>5.269135914543118</v>
      </c>
      <c r="AF864" s="374">
        <v>67.800741918388994</v>
      </c>
      <c r="AG864" s="374">
        <v>69.138444217835129</v>
      </c>
      <c r="AH864" s="374">
        <v>0.66437392527747396</v>
      </c>
    </row>
    <row r="865" spans="1:34" ht="15.6">
      <c r="A865" s="374">
        <v>12</v>
      </c>
      <c r="B865" s="374">
        <v>96</v>
      </c>
      <c r="C865" s="374">
        <v>2018</v>
      </c>
      <c r="D865" s="374">
        <v>99</v>
      </c>
      <c r="E865" s="374">
        <v>99</v>
      </c>
      <c r="F865" s="374">
        <v>99</v>
      </c>
      <c r="G865" s="374">
        <v>99</v>
      </c>
      <c r="H865" s="374">
        <v>99</v>
      </c>
      <c r="I865" s="374">
        <v>99</v>
      </c>
      <c r="J865" s="374">
        <v>999</v>
      </c>
      <c r="K865" s="374">
        <v>99</v>
      </c>
      <c r="L865" s="374">
        <v>99</v>
      </c>
      <c r="M865" s="374">
        <v>6</v>
      </c>
      <c r="N865" s="374">
        <v>99</v>
      </c>
      <c r="O865" s="374">
        <v>99</v>
      </c>
      <c r="P865" s="374">
        <v>9999</v>
      </c>
      <c r="Q865" s="374"/>
      <c r="R865" s="374"/>
      <c r="S865" s="374"/>
      <c r="T865" s="374"/>
      <c r="U865" s="374"/>
      <c r="V865" s="374"/>
      <c r="W865" s="374"/>
      <c r="X865" s="374"/>
      <c r="Y865" s="374"/>
      <c r="Z865" s="374"/>
      <c r="AA865" s="374"/>
      <c r="AB865" s="374"/>
      <c r="AC865" s="374"/>
      <c r="AD865" s="374"/>
      <c r="AE865" s="374"/>
      <c r="AF865" s="374"/>
      <c r="AG865" s="374"/>
      <c r="AH865" s="374"/>
    </row>
    <row r="866" spans="1:34" ht="15.6">
      <c r="A866" s="374">
        <v>12</v>
      </c>
      <c r="B866" s="374">
        <v>97</v>
      </c>
      <c r="C866" s="374">
        <v>2018</v>
      </c>
      <c r="D866" s="374">
        <v>99</v>
      </c>
      <c r="E866" s="374">
        <v>99</v>
      </c>
      <c r="F866" s="374">
        <v>99</v>
      </c>
      <c r="G866" s="374">
        <v>99</v>
      </c>
      <c r="H866" s="374">
        <v>99</v>
      </c>
      <c r="I866" s="374">
        <v>99</v>
      </c>
      <c r="J866" s="374">
        <v>999</v>
      </c>
      <c r="K866" s="374">
        <v>99</v>
      </c>
      <c r="L866" s="374">
        <v>99</v>
      </c>
      <c r="M866" s="374">
        <v>7</v>
      </c>
      <c r="N866" s="374">
        <v>99</v>
      </c>
      <c r="O866" s="374">
        <v>99</v>
      </c>
      <c r="P866" s="374">
        <v>9999</v>
      </c>
      <c r="Q866" s="374"/>
      <c r="R866" s="374"/>
      <c r="S866" s="374"/>
      <c r="T866" s="374"/>
      <c r="U866" s="374"/>
      <c r="V866" s="374"/>
      <c r="W866" s="374"/>
      <c r="X866" s="374"/>
      <c r="Y866" s="374"/>
      <c r="Z866" s="374"/>
      <c r="AA866" s="374"/>
      <c r="AB866" s="374"/>
      <c r="AC866" s="374"/>
      <c r="AD866" s="374"/>
      <c r="AE866" s="374"/>
      <c r="AF866" s="374"/>
      <c r="AG866" s="374"/>
      <c r="AH866" s="374"/>
    </row>
    <row r="867" spans="1:34" ht="15.6">
      <c r="A867" s="374">
        <v>12</v>
      </c>
      <c r="B867" s="374">
        <v>98</v>
      </c>
      <c r="C867" s="374">
        <v>2018</v>
      </c>
      <c r="D867" s="374">
        <v>99</v>
      </c>
      <c r="E867" s="374">
        <v>99</v>
      </c>
      <c r="F867" s="374">
        <v>99</v>
      </c>
      <c r="G867" s="374">
        <v>99</v>
      </c>
      <c r="H867" s="374">
        <v>99</v>
      </c>
      <c r="I867" s="374">
        <v>99</v>
      </c>
      <c r="J867" s="374">
        <v>999</v>
      </c>
      <c r="K867" s="374">
        <v>99</v>
      </c>
      <c r="L867" s="374">
        <v>99</v>
      </c>
      <c r="M867" s="374">
        <v>8</v>
      </c>
      <c r="N867" s="374">
        <v>99</v>
      </c>
      <c r="O867" s="374">
        <v>99</v>
      </c>
      <c r="P867" s="374">
        <v>9999</v>
      </c>
      <c r="Q867" s="374">
        <v>164</v>
      </c>
      <c r="R867" s="374">
        <v>632</v>
      </c>
      <c r="S867" s="374">
        <v>6.1424050632911387</v>
      </c>
      <c r="T867" s="374">
        <v>8</v>
      </c>
      <c r="U867" s="374">
        <v>10.542436708860752</v>
      </c>
      <c r="V867" s="374">
        <v>0</v>
      </c>
      <c r="W867" s="374">
        <v>0</v>
      </c>
      <c r="X867" s="374">
        <v>10.759493670886078</v>
      </c>
      <c r="Y867" s="374">
        <v>0.94936708860759444</v>
      </c>
      <c r="Z867" s="374">
        <v>4.0848313197182673</v>
      </c>
      <c r="AA867" s="374">
        <v>1.2933517590480132</v>
      </c>
      <c r="AB867" s="374">
        <v>0</v>
      </c>
      <c r="AC867" s="374">
        <v>18.106996291988075</v>
      </c>
      <c r="AD867" s="374"/>
      <c r="AE867" s="374"/>
      <c r="AF867" s="374">
        <v>3.3492315845257026</v>
      </c>
      <c r="AG867" s="374">
        <v>4.5199289274040311</v>
      </c>
      <c r="AH867" s="374">
        <v>1.8987341772151889</v>
      </c>
    </row>
    <row r="868" spans="1:34" ht="15.6">
      <c r="A868" s="374">
        <v>12</v>
      </c>
      <c r="B868" s="374">
        <v>99</v>
      </c>
      <c r="C868" s="374">
        <v>2018</v>
      </c>
      <c r="D868" s="374">
        <v>99</v>
      </c>
      <c r="E868" s="374">
        <v>99</v>
      </c>
      <c r="F868" s="374">
        <v>99</v>
      </c>
      <c r="G868" s="374">
        <v>99</v>
      </c>
      <c r="H868" s="374">
        <v>99</v>
      </c>
      <c r="I868" s="374">
        <v>99</v>
      </c>
      <c r="J868" s="374">
        <v>999</v>
      </c>
      <c r="K868" s="374">
        <v>99</v>
      </c>
      <c r="L868" s="374">
        <v>99</v>
      </c>
      <c r="M868" s="374">
        <v>9</v>
      </c>
      <c r="N868" s="374">
        <v>99</v>
      </c>
      <c r="O868" s="374">
        <v>99</v>
      </c>
      <c r="P868" s="374">
        <v>9999</v>
      </c>
      <c r="Q868" s="374"/>
      <c r="R868" s="374"/>
      <c r="S868" s="374"/>
      <c r="T868" s="374"/>
      <c r="U868" s="374"/>
      <c r="V868" s="374"/>
      <c r="W868" s="374"/>
      <c r="X868" s="374"/>
      <c r="Y868" s="374"/>
      <c r="Z868" s="374"/>
      <c r="AA868" s="374"/>
      <c r="AB868" s="374"/>
      <c r="AC868" s="374"/>
      <c r="AD868" s="374"/>
      <c r="AE868" s="374"/>
      <c r="AF868" s="374"/>
      <c r="AG868" s="374"/>
      <c r="AH868" s="374"/>
    </row>
    <row r="869" spans="1:34" ht="15.6">
      <c r="A869" s="374">
        <v>12</v>
      </c>
      <c r="B869" s="374">
        <v>100</v>
      </c>
      <c r="C869" s="374">
        <v>2018</v>
      </c>
      <c r="D869" s="374">
        <v>99</v>
      </c>
      <c r="E869" s="374">
        <v>99</v>
      </c>
      <c r="F869" s="374">
        <v>99</v>
      </c>
      <c r="G869" s="374">
        <v>99</v>
      </c>
      <c r="H869" s="374">
        <v>99</v>
      </c>
      <c r="I869" s="374">
        <v>99</v>
      </c>
      <c r="J869" s="374">
        <v>999</v>
      </c>
      <c r="K869" s="374">
        <v>99</v>
      </c>
      <c r="L869" s="374">
        <v>99</v>
      </c>
      <c r="M869" s="374">
        <v>10</v>
      </c>
      <c r="N869" s="374">
        <v>99</v>
      </c>
      <c r="O869" s="374">
        <v>99</v>
      </c>
      <c r="P869" s="374">
        <v>9999</v>
      </c>
      <c r="Q869" s="374"/>
      <c r="R869" s="374"/>
      <c r="S869" s="374"/>
      <c r="T869" s="374"/>
      <c r="U869" s="374"/>
      <c r="V869" s="374"/>
      <c r="W869" s="374"/>
      <c r="X869" s="374"/>
      <c r="Y869" s="374"/>
      <c r="Z869" s="374"/>
      <c r="AA869" s="374"/>
      <c r="AB869" s="374"/>
      <c r="AC869" s="374"/>
      <c r="AD869" s="374"/>
      <c r="AE869" s="374"/>
      <c r="AF869" s="374"/>
      <c r="AG869" s="374"/>
      <c r="AH869" s="374"/>
    </row>
    <row r="870" spans="1:34" ht="15.6">
      <c r="A870" s="374">
        <v>12</v>
      </c>
      <c r="B870" s="374">
        <v>101</v>
      </c>
      <c r="C870" s="374">
        <v>2018</v>
      </c>
      <c r="D870" s="374">
        <v>99</v>
      </c>
      <c r="E870" s="374">
        <v>99</v>
      </c>
      <c r="F870" s="374">
        <v>99</v>
      </c>
      <c r="G870" s="374">
        <v>99</v>
      </c>
      <c r="H870" s="374">
        <v>99</v>
      </c>
      <c r="I870" s="374">
        <v>99</v>
      </c>
      <c r="J870" s="374">
        <v>999</v>
      </c>
      <c r="K870" s="374">
        <v>99</v>
      </c>
      <c r="L870" s="374">
        <v>99</v>
      </c>
      <c r="M870" s="374">
        <v>11</v>
      </c>
      <c r="N870" s="374">
        <v>99</v>
      </c>
      <c r="O870" s="374">
        <v>99</v>
      </c>
      <c r="P870" s="374">
        <v>9999</v>
      </c>
      <c r="Q870" s="374">
        <v>4</v>
      </c>
      <c r="R870" s="374">
        <v>4</v>
      </c>
      <c r="S870" s="374">
        <v>6.5</v>
      </c>
      <c r="T870" s="374">
        <v>11</v>
      </c>
      <c r="U870" s="374">
        <v>16.600000000000001</v>
      </c>
      <c r="V870" s="374">
        <v>0</v>
      </c>
      <c r="W870" s="374">
        <v>100</v>
      </c>
      <c r="X870" s="374">
        <v>50</v>
      </c>
      <c r="Y870" s="374">
        <v>25</v>
      </c>
      <c r="Z870" s="374">
        <v>9.3362197917572622</v>
      </c>
      <c r="AA870" s="374">
        <v>0.8660254037844386</v>
      </c>
      <c r="AB870" s="374">
        <v>0</v>
      </c>
      <c r="AC870" s="374">
        <v>88.430960641059343</v>
      </c>
      <c r="AD870" s="374"/>
      <c r="AE870" s="374"/>
      <c r="AF870" s="374">
        <v>2.1197668256491786E-2</v>
      </c>
      <c r="AG870" s="374">
        <v>4.5044482783510281E-2</v>
      </c>
      <c r="AH870" s="374">
        <v>0</v>
      </c>
    </row>
    <row r="871" spans="1:34" ht="15.6">
      <c r="A871" s="374">
        <v>12</v>
      </c>
      <c r="B871" s="374">
        <v>102</v>
      </c>
      <c r="C871" s="374">
        <v>2018</v>
      </c>
      <c r="D871" s="374">
        <v>99</v>
      </c>
      <c r="E871" s="374">
        <v>99</v>
      </c>
      <c r="F871" s="374">
        <v>99</v>
      </c>
      <c r="G871" s="374">
        <v>99</v>
      </c>
      <c r="H871" s="374">
        <v>99</v>
      </c>
      <c r="I871" s="374">
        <v>99</v>
      </c>
      <c r="J871" s="374">
        <v>999</v>
      </c>
      <c r="K871" s="374">
        <v>99</v>
      </c>
      <c r="L871" s="374">
        <v>99</v>
      </c>
      <c r="M871" s="374">
        <v>12</v>
      </c>
      <c r="N871" s="374">
        <v>99</v>
      </c>
      <c r="O871" s="374">
        <v>99</v>
      </c>
      <c r="P871" s="374">
        <v>9999</v>
      </c>
      <c r="Q871" s="374"/>
      <c r="R871" s="374"/>
      <c r="S871" s="374"/>
      <c r="T871" s="374"/>
      <c r="U871" s="374"/>
      <c r="V871" s="374"/>
      <c r="W871" s="374"/>
      <c r="X871" s="374"/>
      <c r="Y871" s="374"/>
      <c r="Z871" s="374"/>
      <c r="AA871" s="374"/>
      <c r="AB871" s="374"/>
      <c r="AC871" s="374"/>
      <c r="AD871" s="374"/>
      <c r="AE871" s="374"/>
      <c r="AF871" s="374"/>
      <c r="AG871" s="374"/>
      <c r="AH871" s="374"/>
    </row>
    <row r="872" spans="1:34" ht="15.6">
      <c r="A872" s="374">
        <v>12</v>
      </c>
      <c r="B872" s="374">
        <v>103</v>
      </c>
      <c r="C872" s="374">
        <v>2018</v>
      </c>
      <c r="D872" s="374">
        <v>99</v>
      </c>
      <c r="E872" s="374">
        <v>99</v>
      </c>
      <c r="F872" s="374">
        <v>99</v>
      </c>
      <c r="G872" s="374">
        <v>99</v>
      </c>
      <c r="H872" s="374">
        <v>99</v>
      </c>
      <c r="I872" s="374">
        <v>99</v>
      </c>
      <c r="J872" s="374">
        <v>999</v>
      </c>
      <c r="K872" s="374">
        <v>99</v>
      </c>
      <c r="L872" s="374">
        <v>99</v>
      </c>
      <c r="M872" s="374">
        <v>13</v>
      </c>
      <c r="N872" s="374">
        <v>99</v>
      </c>
      <c r="O872" s="374">
        <v>99</v>
      </c>
      <c r="P872" s="374">
        <v>9999</v>
      </c>
      <c r="Q872" s="374"/>
      <c r="R872" s="374"/>
      <c r="S872" s="374"/>
      <c r="T872" s="374"/>
      <c r="U872" s="374"/>
      <c r="V872" s="374"/>
      <c r="W872" s="374"/>
      <c r="X872" s="374"/>
      <c r="Y872" s="374"/>
      <c r="Z872" s="374"/>
      <c r="AA872" s="374"/>
      <c r="AB872" s="374"/>
      <c r="AC872" s="374"/>
      <c r="AD872" s="374"/>
      <c r="AE872" s="374"/>
      <c r="AF872" s="374"/>
      <c r="AG872" s="374"/>
      <c r="AH872" s="374"/>
    </row>
    <row r="873" spans="1:34" ht="15.6">
      <c r="A873" s="374">
        <v>12</v>
      </c>
      <c r="B873" s="374">
        <v>104</v>
      </c>
      <c r="C873" s="374">
        <v>2018</v>
      </c>
      <c r="D873" s="374">
        <v>99</v>
      </c>
      <c r="E873" s="374">
        <v>99</v>
      </c>
      <c r="F873" s="374">
        <v>99</v>
      </c>
      <c r="G873" s="374">
        <v>99</v>
      </c>
      <c r="H873" s="374">
        <v>99</v>
      </c>
      <c r="I873" s="374">
        <v>99</v>
      </c>
      <c r="J873" s="374">
        <v>999</v>
      </c>
      <c r="K873" s="374">
        <v>99</v>
      </c>
      <c r="L873" s="374">
        <v>99</v>
      </c>
      <c r="M873" s="374">
        <v>14</v>
      </c>
      <c r="N873" s="374">
        <v>99</v>
      </c>
      <c r="O873" s="374">
        <v>99</v>
      </c>
      <c r="P873" s="374">
        <v>9999</v>
      </c>
      <c r="Q873" s="374"/>
      <c r="R873" s="374"/>
      <c r="S873" s="374"/>
      <c r="T873" s="374"/>
      <c r="U873" s="374"/>
      <c r="V873" s="374"/>
      <c r="W873" s="374"/>
      <c r="X873" s="374"/>
      <c r="Y873" s="374"/>
      <c r="Z873" s="374"/>
      <c r="AA873" s="374"/>
      <c r="AB873" s="374"/>
      <c r="AC873" s="374"/>
      <c r="AD873" s="374"/>
      <c r="AE873" s="374"/>
      <c r="AF873" s="374"/>
      <c r="AG873" s="374"/>
      <c r="AH873" s="374"/>
    </row>
    <row r="874" spans="1:34" ht="15.6">
      <c r="A874" s="374">
        <v>12</v>
      </c>
      <c r="B874" s="374">
        <v>105</v>
      </c>
      <c r="C874" s="374">
        <v>2018</v>
      </c>
      <c r="D874" s="374">
        <v>99</v>
      </c>
      <c r="E874" s="374">
        <v>99</v>
      </c>
      <c r="F874" s="374">
        <v>99</v>
      </c>
      <c r="G874" s="374">
        <v>99</v>
      </c>
      <c r="H874" s="374">
        <v>99</v>
      </c>
      <c r="I874" s="374">
        <v>99</v>
      </c>
      <c r="J874" s="374">
        <v>999</v>
      </c>
      <c r="K874" s="374">
        <v>99</v>
      </c>
      <c r="L874" s="374">
        <v>99</v>
      </c>
      <c r="M874" s="374">
        <v>15</v>
      </c>
      <c r="N874" s="374">
        <v>99</v>
      </c>
      <c r="O874" s="374">
        <v>99</v>
      </c>
      <c r="P874" s="374">
        <v>9999</v>
      </c>
      <c r="Q874" s="374"/>
      <c r="R874" s="374"/>
      <c r="S874" s="374"/>
      <c r="T874" s="374"/>
      <c r="U874" s="374"/>
      <c r="V874" s="374"/>
      <c r="W874" s="374"/>
      <c r="X874" s="374"/>
      <c r="Y874" s="374"/>
      <c r="Z874" s="374"/>
      <c r="AA874" s="374"/>
      <c r="AB874" s="374"/>
      <c r="AC874" s="374"/>
      <c r="AD874" s="374"/>
      <c r="AE874" s="374"/>
      <c r="AF874" s="374"/>
      <c r="AG874" s="374"/>
      <c r="AH874" s="374"/>
    </row>
    <row r="875" spans="1:34" ht="15.6">
      <c r="A875" s="374">
        <v>12</v>
      </c>
      <c r="B875" s="374">
        <v>106</v>
      </c>
      <c r="C875" s="374">
        <v>2017</v>
      </c>
      <c r="D875" s="374">
        <v>99</v>
      </c>
      <c r="E875" s="374">
        <v>99</v>
      </c>
      <c r="F875" s="374">
        <v>99</v>
      </c>
      <c r="G875" s="374">
        <v>99</v>
      </c>
      <c r="H875" s="374">
        <v>99</v>
      </c>
      <c r="I875" s="374">
        <v>99</v>
      </c>
      <c r="J875" s="374">
        <v>999</v>
      </c>
      <c r="K875" s="374">
        <v>99</v>
      </c>
      <c r="L875" s="374">
        <v>99</v>
      </c>
      <c r="M875" s="374">
        <v>1</v>
      </c>
      <c r="N875" s="374">
        <v>99</v>
      </c>
      <c r="O875" s="374">
        <v>99</v>
      </c>
      <c r="P875" s="374">
        <v>9999</v>
      </c>
      <c r="Q875" s="374">
        <v>2</v>
      </c>
      <c r="R875" s="374">
        <v>3</v>
      </c>
      <c r="S875" s="374">
        <v>1.333333333333333</v>
      </c>
      <c r="T875" s="374">
        <v>1</v>
      </c>
      <c r="U875" s="374">
        <v>6.8</v>
      </c>
      <c r="V875" s="374">
        <v>0</v>
      </c>
      <c r="W875" s="374">
        <v>0</v>
      </c>
      <c r="X875" s="374">
        <v>0</v>
      </c>
      <c r="Y875" s="374">
        <v>0</v>
      </c>
      <c r="Z875" s="374">
        <v>1.9096247449870023</v>
      </c>
      <c r="AA875" s="374">
        <v>0.47140452079103184</v>
      </c>
      <c r="AB875" s="374">
        <v>0</v>
      </c>
      <c r="AC875" s="374">
        <v>99.977145468790624</v>
      </c>
      <c r="AD875" s="374"/>
      <c r="AE875" s="374"/>
      <c r="AF875" s="374">
        <v>1.715462031107045E-2</v>
      </c>
      <c r="AG875" s="374">
        <v>1.5460882073637751E-2</v>
      </c>
      <c r="AH875" s="374">
        <v>0</v>
      </c>
    </row>
    <row r="876" spans="1:34" ht="15.6">
      <c r="A876" s="374">
        <v>12</v>
      </c>
      <c r="B876" s="374">
        <v>107</v>
      </c>
      <c r="C876" s="374">
        <v>2017</v>
      </c>
      <c r="D876" s="374">
        <v>99</v>
      </c>
      <c r="E876" s="374">
        <v>99</v>
      </c>
      <c r="F876" s="374">
        <v>99</v>
      </c>
      <c r="G876" s="374">
        <v>99</v>
      </c>
      <c r="H876" s="374">
        <v>99</v>
      </c>
      <c r="I876" s="374">
        <v>99</v>
      </c>
      <c r="J876" s="374">
        <v>999</v>
      </c>
      <c r="K876" s="374">
        <v>99</v>
      </c>
      <c r="L876" s="374">
        <v>99</v>
      </c>
      <c r="M876" s="374">
        <v>2</v>
      </c>
      <c r="N876" s="374">
        <v>99</v>
      </c>
      <c r="O876" s="374">
        <v>99</v>
      </c>
      <c r="P876" s="374">
        <v>9999</v>
      </c>
      <c r="Q876" s="374">
        <v>463</v>
      </c>
      <c r="R876" s="374">
        <v>5872</v>
      </c>
      <c r="S876" s="374">
        <v>4.1444141689373284</v>
      </c>
      <c r="T876" s="374">
        <v>2</v>
      </c>
      <c r="U876" s="374">
        <v>7.0614782016348716</v>
      </c>
      <c r="V876" s="374">
        <v>0</v>
      </c>
      <c r="W876" s="374">
        <v>0</v>
      </c>
      <c r="X876" s="374">
        <v>0.78337874659400508</v>
      </c>
      <c r="Y876" s="374">
        <v>1.7029972752043598E-2</v>
      </c>
      <c r="Z876" s="374">
        <v>2.8218966210185101</v>
      </c>
      <c r="AA876" s="374">
        <v>1.517694049869424</v>
      </c>
      <c r="AB876" s="374">
        <v>0</v>
      </c>
      <c r="AC876" s="374">
        <v>33.172475868921623</v>
      </c>
      <c r="AD876" s="374"/>
      <c r="AE876" s="374"/>
      <c r="AF876" s="374">
        <v>33.577310155535223</v>
      </c>
      <c r="AG876" s="374">
        <v>31.425758587421026</v>
      </c>
      <c r="AH876" s="374">
        <v>1.1069482288828341</v>
      </c>
    </row>
    <row r="877" spans="1:34" ht="15.6">
      <c r="A877" s="374">
        <v>12</v>
      </c>
      <c r="B877" s="374">
        <v>108</v>
      </c>
      <c r="C877" s="374">
        <v>2017</v>
      </c>
      <c r="D877" s="374">
        <v>99</v>
      </c>
      <c r="E877" s="374">
        <v>99</v>
      </c>
      <c r="F877" s="374">
        <v>99</v>
      </c>
      <c r="G877" s="374">
        <v>99</v>
      </c>
      <c r="H877" s="374">
        <v>99</v>
      </c>
      <c r="I877" s="374">
        <v>99</v>
      </c>
      <c r="J877" s="374">
        <v>999</v>
      </c>
      <c r="K877" s="374">
        <v>99</v>
      </c>
      <c r="L877" s="374">
        <v>99</v>
      </c>
      <c r="M877" s="374">
        <v>3</v>
      </c>
      <c r="N877" s="374">
        <v>99</v>
      </c>
      <c r="O877" s="374">
        <v>99</v>
      </c>
      <c r="P877" s="374">
        <v>9999</v>
      </c>
      <c r="Q877" s="374">
        <v>6</v>
      </c>
      <c r="R877" s="374">
        <v>74</v>
      </c>
      <c r="S877" s="374">
        <v>4.2297297297297307</v>
      </c>
      <c r="T877" s="374">
        <v>3</v>
      </c>
      <c r="U877" s="374">
        <v>7.2689189189189198</v>
      </c>
      <c r="V877" s="374">
        <v>0</v>
      </c>
      <c r="W877" s="374">
        <v>0</v>
      </c>
      <c r="X877" s="374">
        <v>0</v>
      </c>
      <c r="Y877" s="374">
        <v>0</v>
      </c>
      <c r="Z877" s="374">
        <v>2.7865471065836376</v>
      </c>
      <c r="AA877" s="374">
        <v>1.2362464690988553</v>
      </c>
      <c r="AB877" s="374">
        <v>0</v>
      </c>
      <c r="AC877" s="374">
        <v>-4.5000945710276801</v>
      </c>
      <c r="AD877" s="374"/>
      <c r="AE877" s="374"/>
      <c r="AF877" s="374">
        <v>0.42314730100640441</v>
      </c>
      <c r="AG877" s="374">
        <v>0.40766708173577199</v>
      </c>
      <c r="AH877" s="374">
        <v>0</v>
      </c>
    </row>
    <row r="878" spans="1:34" ht="15.6">
      <c r="A878" s="374">
        <v>12</v>
      </c>
      <c r="B878" s="374">
        <v>109</v>
      </c>
      <c r="C878" s="374">
        <v>2017</v>
      </c>
      <c r="D878" s="374">
        <v>99</v>
      </c>
      <c r="E878" s="374">
        <v>99</v>
      </c>
      <c r="F878" s="374">
        <v>99</v>
      </c>
      <c r="G878" s="374">
        <v>99</v>
      </c>
      <c r="H878" s="374">
        <v>99</v>
      </c>
      <c r="I878" s="374">
        <v>99</v>
      </c>
      <c r="J878" s="374">
        <v>999</v>
      </c>
      <c r="K878" s="374">
        <v>99</v>
      </c>
      <c r="L878" s="374">
        <v>99</v>
      </c>
      <c r="M878" s="374">
        <v>4</v>
      </c>
      <c r="N878" s="374">
        <v>99</v>
      </c>
      <c r="O878" s="374">
        <v>99</v>
      </c>
      <c r="P878" s="374">
        <v>9999</v>
      </c>
      <c r="Q878" s="374">
        <v>9</v>
      </c>
      <c r="R878" s="374">
        <v>54</v>
      </c>
      <c r="S878" s="374">
        <v>5.4444444444444438</v>
      </c>
      <c r="T878" s="374">
        <v>4</v>
      </c>
      <c r="U878" s="374">
        <v>7.8388888888888895</v>
      </c>
      <c r="V878" s="374">
        <v>0</v>
      </c>
      <c r="W878" s="374">
        <v>0</v>
      </c>
      <c r="X878" s="374">
        <v>0</v>
      </c>
      <c r="Y878" s="374">
        <v>0</v>
      </c>
      <c r="Z878" s="374">
        <v>2.6857936730733796</v>
      </c>
      <c r="AA878" s="374">
        <v>1.1811273125260713</v>
      </c>
      <c r="AB878" s="374">
        <v>0</v>
      </c>
      <c r="AC878" s="374">
        <v>-3.5804156745570528</v>
      </c>
      <c r="AD878" s="374"/>
      <c r="AE878" s="374"/>
      <c r="AF878" s="374">
        <v>0.30878316559926794</v>
      </c>
      <c r="AG878" s="374">
        <v>0.32081330302798344</v>
      </c>
      <c r="AH878" s="374">
        <v>0</v>
      </c>
    </row>
    <row r="879" spans="1:34" ht="15.6">
      <c r="A879" s="374">
        <v>12</v>
      </c>
      <c r="B879" s="374">
        <v>110</v>
      </c>
      <c r="C879" s="374">
        <v>2017</v>
      </c>
      <c r="D879" s="374">
        <v>99</v>
      </c>
      <c r="E879" s="374">
        <v>99</v>
      </c>
      <c r="F879" s="374">
        <v>99</v>
      </c>
      <c r="G879" s="374">
        <v>99</v>
      </c>
      <c r="H879" s="374">
        <v>99</v>
      </c>
      <c r="I879" s="374">
        <v>99</v>
      </c>
      <c r="J879" s="374">
        <v>999</v>
      </c>
      <c r="K879" s="374">
        <v>99</v>
      </c>
      <c r="L879" s="374">
        <v>99</v>
      </c>
      <c r="M879" s="374">
        <v>5</v>
      </c>
      <c r="N879" s="374">
        <v>99</v>
      </c>
      <c r="O879" s="374">
        <v>99</v>
      </c>
      <c r="P879" s="374">
        <v>9999</v>
      </c>
      <c r="Q879" s="374">
        <v>479</v>
      </c>
      <c r="R879" s="374">
        <v>10997</v>
      </c>
      <c r="S879" s="374">
        <v>5.4062926252614334</v>
      </c>
      <c r="T879" s="374">
        <v>4.9468036737291996</v>
      </c>
      <c r="U879" s="374">
        <v>7.6620351004819556</v>
      </c>
      <c r="V879" s="374">
        <v>2.7280167318359545E-2</v>
      </c>
      <c r="W879" s="374">
        <v>0</v>
      </c>
      <c r="X879" s="374">
        <v>1.9368918796035277</v>
      </c>
      <c r="Y879" s="374">
        <v>0.10912066927343818</v>
      </c>
      <c r="Z879" s="374">
        <v>3.1049875200590922</v>
      </c>
      <c r="AA879" s="374">
        <v>1.9941873464430659</v>
      </c>
      <c r="AB879" s="374">
        <v>0.51298321826868398</v>
      </c>
      <c r="AC879" s="374">
        <v>10.965398673711531</v>
      </c>
      <c r="AD879" s="374">
        <v>-9.8692640438769672</v>
      </c>
      <c r="AE879" s="374">
        <v>-17.1320850537324</v>
      </c>
      <c r="AF879" s="374">
        <v>62.883119853613906</v>
      </c>
      <c r="AG879" s="374">
        <v>63.859051323307519</v>
      </c>
      <c r="AH879" s="374">
        <v>0.39101573156315378</v>
      </c>
    </row>
    <row r="880" spans="1:34" ht="15.6">
      <c r="A880" s="374">
        <v>12</v>
      </c>
      <c r="B880" s="374">
        <v>111</v>
      </c>
      <c r="C880" s="374">
        <v>2017</v>
      </c>
      <c r="D880" s="374">
        <v>99</v>
      </c>
      <c r="E880" s="374">
        <v>99</v>
      </c>
      <c r="F880" s="374">
        <v>99</v>
      </c>
      <c r="G880" s="374">
        <v>99</v>
      </c>
      <c r="H880" s="374">
        <v>99</v>
      </c>
      <c r="I880" s="374">
        <v>99</v>
      </c>
      <c r="J880" s="374">
        <v>999</v>
      </c>
      <c r="K880" s="374">
        <v>99</v>
      </c>
      <c r="L880" s="374">
        <v>99</v>
      </c>
      <c r="M880" s="374">
        <v>6</v>
      </c>
      <c r="N880" s="374">
        <v>99</v>
      </c>
      <c r="O880" s="374">
        <v>99</v>
      </c>
      <c r="P880" s="374">
        <v>9999</v>
      </c>
      <c r="Q880" s="374">
        <v>1</v>
      </c>
      <c r="R880" s="374">
        <v>1</v>
      </c>
      <c r="S880" s="374">
        <v>8</v>
      </c>
      <c r="T880" s="374">
        <v>6</v>
      </c>
      <c r="U880" s="374">
        <v>10.5</v>
      </c>
      <c r="V880" s="374">
        <v>0</v>
      </c>
      <c r="W880" s="374">
        <v>0</v>
      </c>
      <c r="X880" s="374">
        <v>0</v>
      </c>
      <c r="Y880" s="374">
        <v>0</v>
      </c>
      <c r="Z880" s="374">
        <v>0</v>
      </c>
      <c r="AA880" s="374">
        <v>0</v>
      </c>
      <c r="AB880" s="374">
        <v>0</v>
      </c>
      <c r="AC880" s="374"/>
      <c r="AD880" s="374"/>
      <c r="AE880" s="374"/>
      <c r="AF880" s="374">
        <v>5.7182067703568148E-3</v>
      </c>
      <c r="AG880" s="374">
        <v>7.9578069496664891E-3</v>
      </c>
      <c r="AH880" s="374">
        <v>0</v>
      </c>
    </row>
    <row r="881" spans="1:34" ht="15.6">
      <c r="A881" s="374">
        <v>12</v>
      </c>
      <c r="B881" s="374">
        <v>112</v>
      </c>
      <c r="C881" s="374">
        <v>2017</v>
      </c>
      <c r="D881" s="374">
        <v>99</v>
      </c>
      <c r="E881" s="374">
        <v>99</v>
      </c>
      <c r="F881" s="374">
        <v>99</v>
      </c>
      <c r="G881" s="374">
        <v>99</v>
      </c>
      <c r="H881" s="374">
        <v>99</v>
      </c>
      <c r="I881" s="374">
        <v>99</v>
      </c>
      <c r="J881" s="374">
        <v>999</v>
      </c>
      <c r="K881" s="374">
        <v>99</v>
      </c>
      <c r="L881" s="374">
        <v>99</v>
      </c>
      <c r="M881" s="374">
        <v>7</v>
      </c>
      <c r="N881" s="374">
        <v>99</v>
      </c>
      <c r="O881" s="374">
        <v>99</v>
      </c>
      <c r="P881" s="374">
        <v>9999</v>
      </c>
      <c r="Q881" s="374">
        <v>1</v>
      </c>
      <c r="R881" s="374">
        <v>1</v>
      </c>
      <c r="S881" s="374">
        <v>5</v>
      </c>
      <c r="T881" s="374">
        <v>7</v>
      </c>
      <c r="U881" s="374">
        <v>9.4</v>
      </c>
      <c r="V881" s="374">
        <v>0</v>
      </c>
      <c r="W881" s="374">
        <v>0</v>
      </c>
      <c r="X881" s="374">
        <v>0</v>
      </c>
      <c r="Y881" s="374">
        <v>0</v>
      </c>
      <c r="Z881" s="374">
        <v>0</v>
      </c>
      <c r="AA881" s="374">
        <v>0</v>
      </c>
      <c r="AB881" s="374">
        <v>0</v>
      </c>
      <c r="AC881" s="374"/>
      <c r="AD881" s="374"/>
      <c r="AE881" s="374"/>
      <c r="AF881" s="374">
        <v>5.7182067703568148E-3</v>
      </c>
      <c r="AG881" s="374">
        <v>7.1241319358919079E-3</v>
      </c>
      <c r="AH881" s="374">
        <v>0</v>
      </c>
    </row>
    <row r="882" spans="1:34" ht="15.6">
      <c r="A882" s="374">
        <v>12</v>
      </c>
      <c r="B882" s="374">
        <v>113</v>
      </c>
      <c r="C882" s="374">
        <v>2017</v>
      </c>
      <c r="D882" s="374">
        <v>99</v>
      </c>
      <c r="E882" s="374">
        <v>99</v>
      </c>
      <c r="F882" s="374">
        <v>99</v>
      </c>
      <c r="G882" s="374">
        <v>99</v>
      </c>
      <c r="H882" s="374">
        <v>99</v>
      </c>
      <c r="I882" s="374">
        <v>99</v>
      </c>
      <c r="J882" s="374">
        <v>999</v>
      </c>
      <c r="K882" s="374">
        <v>99</v>
      </c>
      <c r="L882" s="374">
        <v>99</v>
      </c>
      <c r="M882" s="374">
        <v>8</v>
      </c>
      <c r="N882" s="374">
        <v>99</v>
      </c>
      <c r="O882" s="374">
        <v>99</v>
      </c>
      <c r="P882" s="374">
        <v>9999</v>
      </c>
      <c r="Q882" s="374">
        <v>142</v>
      </c>
      <c r="R882" s="374">
        <v>484</v>
      </c>
      <c r="S882" s="374">
        <v>6.0247933884297513</v>
      </c>
      <c r="T882" s="374">
        <v>8</v>
      </c>
      <c r="U882" s="374">
        <v>10.719008264462817</v>
      </c>
      <c r="V882" s="374">
        <v>0</v>
      </c>
      <c r="W882" s="374">
        <v>0</v>
      </c>
      <c r="X882" s="374">
        <v>14.462809917355372</v>
      </c>
      <c r="Y882" s="374">
        <v>1.2396694214876036</v>
      </c>
      <c r="Z882" s="374">
        <v>4.5168017656317661</v>
      </c>
      <c r="AA882" s="374">
        <v>1.3799796975231644</v>
      </c>
      <c r="AB882" s="374">
        <v>0</v>
      </c>
      <c r="AC882" s="374">
        <v>32.075914042196978</v>
      </c>
      <c r="AD882" s="374"/>
      <c r="AE882" s="374"/>
      <c r="AF882" s="374">
        <v>2.7676120768526995</v>
      </c>
      <c r="AG882" s="374">
        <v>3.9319145195114071</v>
      </c>
      <c r="AH882" s="374">
        <v>0.41322314049586795</v>
      </c>
    </row>
    <row r="883" spans="1:34" ht="15.6">
      <c r="A883" s="374">
        <v>12</v>
      </c>
      <c r="B883" s="374">
        <v>114</v>
      </c>
      <c r="C883" s="374">
        <v>2017</v>
      </c>
      <c r="D883" s="374">
        <v>99</v>
      </c>
      <c r="E883" s="374">
        <v>99</v>
      </c>
      <c r="F883" s="374">
        <v>99</v>
      </c>
      <c r="G883" s="374">
        <v>99</v>
      </c>
      <c r="H883" s="374">
        <v>99</v>
      </c>
      <c r="I883" s="374">
        <v>99</v>
      </c>
      <c r="J883" s="374">
        <v>999</v>
      </c>
      <c r="K883" s="374">
        <v>99</v>
      </c>
      <c r="L883" s="374">
        <v>99</v>
      </c>
      <c r="M883" s="374">
        <v>9</v>
      </c>
      <c r="N883" s="374">
        <v>99</v>
      </c>
      <c r="O883" s="374">
        <v>99</v>
      </c>
      <c r="P883" s="374">
        <v>9999</v>
      </c>
      <c r="Q883" s="374"/>
      <c r="R883" s="374"/>
      <c r="S883" s="374"/>
      <c r="T883" s="374"/>
      <c r="U883" s="374"/>
      <c r="V883" s="374"/>
      <c r="W883" s="374"/>
      <c r="X883" s="374"/>
      <c r="Y883" s="374"/>
      <c r="Z883" s="374"/>
      <c r="AA883" s="374"/>
      <c r="AB883" s="374"/>
      <c r="AC883" s="374"/>
      <c r="AD883" s="374"/>
      <c r="AE883" s="374"/>
      <c r="AF883" s="374"/>
      <c r="AG883" s="374"/>
      <c r="AH883" s="374"/>
    </row>
    <row r="884" spans="1:34" ht="15.6">
      <c r="A884" s="374">
        <v>12</v>
      </c>
      <c r="B884" s="374">
        <v>115</v>
      </c>
      <c r="C884" s="374">
        <v>2017</v>
      </c>
      <c r="D884" s="374">
        <v>99</v>
      </c>
      <c r="E884" s="374">
        <v>99</v>
      </c>
      <c r="F884" s="374">
        <v>99</v>
      </c>
      <c r="G884" s="374">
        <v>99</v>
      </c>
      <c r="H884" s="374">
        <v>99</v>
      </c>
      <c r="I884" s="374">
        <v>99</v>
      </c>
      <c r="J884" s="374">
        <v>999</v>
      </c>
      <c r="K884" s="374">
        <v>99</v>
      </c>
      <c r="L884" s="374">
        <v>99</v>
      </c>
      <c r="M884" s="374">
        <v>10</v>
      </c>
      <c r="N884" s="374">
        <v>99</v>
      </c>
      <c r="O884" s="374">
        <v>99</v>
      </c>
      <c r="P884" s="374">
        <v>9999</v>
      </c>
      <c r="Q884" s="374"/>
      <c r="R884" s="374"/>
      <c r="S884" s="374"/>
      <c r="T884" s="374"/>
      <c r="U884" s="374"/>
      <c r="V884" s="374"/>
      <c r="W884" s="374"/>
      <c r="X884" s="374"/>
      <c r="Y884" s="374"/>
      <c r="Z884" s="374"/>
      <c r="AA884" s="374"/>
      <c r="AB884" s="374"/>
      <c r="AC884" s="374"/>
      <c r="AD884" s="374"/>
      <c r="AE884" s="374"/>
      <c r="AF884" s="374"/>
      <c r="AG884" s="374"/>
      <c r="AH884" s="374"/>
    </row>
    <row r="885" spans="1:34" ht="15.6">
      <c r="A885" s="374">
        <v>12</v>
      </c>
      <c r="B885" s="374">
        <v>116</v>
      </c>
      <c r="C885" s="374">
        <v>2017</v>
      </c>
      <c r="D885" s="374">
        <v>99</v>
      </c>
      <c r="E885" s="374">
        <v>99</v>
      </c>
      <c r="F885" s="374">
        <v>99</v>
      </c>
      <c r="G885" s="374">
        <v>99</v>
      </c>
      <c r="H885" s="374">
        <v>99</v>
      </c>
      <c r="I885" s="374">
        <v>99</v>
      </c>
      <c r="J885" s="374">
        <v>999</v>
      </c>
      <c r="K885" s="374">
        <v>99</v>
      </c>
      <c r="L885" s="374">
        <v>99</v>
      </c>
      <c r="M885" s="374">
        <v>11</v>
      </c>
      <c r="N885" s="374">
        <v>99</v>
      </c>
      <c r="O885" s="374">
        <v>99</v>
      </c>
      <c r="P885" s="374">
        <v>9999</v>
      </c>
      <c r="Q885" s="374">
        <v>2</v>
      </c>
      <c r="R885" s="374">
        <v>2</v>
      </c>
      <c r="S885" s="374">
        <v>7</v>
      </c>
      <c r="T885" s="374">
        <v>11</v>
      </c>
      <c r="U885" s="374">
        <v>16</v>
      </c>
      <c r="V885" s="374">
        <v>0</v>
      </c>
      <c r="W885" s="374">
        <v>100</v>
      </c>
      <c r="X885" s="374">
        <v>50</v>
      </c>
      <c r="Y885" s="374">
        <v>0</v>
      </c>
      <c r="Z885" s="374">
        <v>6.2</v>
      </c>
      <c r="AA885" s="374">
        <v>1</v>
      </c>
      <c r="AB885" s="374">
        <v>0</v>
      </c>
      <c r="AC885" s="374">
        <v>-100.00000000000001</v>
      </c>
      <c r="AD885" s="374"/>
      <c r="AE885" s="374"/>
      <c r="AF885" s="374">
        <v>1.143641354071363E-2</v>
      </c>
      <c r="AG885" s="374">
        <v>2.4252364037078825E-2</v>
      </c>
      <c r="AH885" s="374">
        <v>0</v>
      </c>
    </row>
    <row r="886" spans="1:34" ht="15.6">
      <c r="A886" s="374">
        <v>12</v>
      </c>
      <c r="B886" s="374">
        <v>117</v>
      </c>
      <c r="C886" s="374">
        <v>2017</v>
      </c>
      <c r="D886" s="374">
        <v>99</v>
      </c>
      <c r="E886" s="374">
        <v>99</v>
      </c>
      <c r="F886" s="374">
        <v>99</v>
      </c>
      <c r="G886" s="374">
        <v>99</v>
      </c>
      <c r="H886" s="374">
        <v>99</v>
      </c>
      <c r="I886" s="374">
        <v>99</v>
      </c>
      <c r="J886" s="374">
        <v>999</v>
      </c>
      <c r="K886" s="374">
        <v>99</v>
      </c>
      <c r="L886" s="374">
        <v>99</v>
      </c>
      <c r="M886" s="374">
        <v>12</v>
      </c>
      <c r="N886" s="374">
        <v>99</v>
      </c>
      <c r="O886" s="374">
        <v>99</v>
      </c>
      <c r="P886" s="374">
        <v>9999</v>
      </c>
      <c r="Q886" s="374"/>
      <c r="R886" s="374"/>
      <c r="S886" s="374"/>
      <c r="T886" s="374"/>
      <c r="U886" s="374"/>
      <c r="V886" s="374"/>
      <c r="W886" s="374"/>
      <c r="X886" s="374"/>
      <c r="Y886" s="374"/>
      <c r="Z886" s="374"/>
      <c r="AA886" s="374"/>
      <c r="AB886" s="374"/>
      <c r="AC886" s="374"/>
      <c r="AD886" s="374"/>
      <c r="AE886" s="374"/>
      <c r="AF886" s="374"/>
      <c r="AG886" s="374"/>
      <c r="AH886" s="374"/>
    </row>
    <row r="887" spans="1:34" ht="15.6">
      <c r="A887" s="374">
        <v>12</v>
      </c>
      <c r="B887" s="374">
        <v>118</v>
      </c>
      <c r="C887" s="374">
        <v>2017</v>
      </c>
      <c r="D887" s="374">
        <v>99</v>
      </c>
      <c r="E887" s="374">
        <v>99</v>
      </c>
      <c r="F887" s="374">
        <v>99</v>
      </c>
      <c r="G887" s="374">
        <v>99</v>
      </c>
      <c r="H887" s="374">
        <v>99</v>
      </c>
      <c r="I887" s="374">
        <v>99</v>
      </c>
      <c r="J887" s="374">
        <v>999</v>
      </c>
      <c r="K887" s="374">
        <v>99</v>
      </c>
      <c r="L887" s="374">
        <v>99</v>
      </c>
      <c r="M887" s="374">
        <v>13</v>
      </c>
      <c r="N887" s="374">
        <v>99</v>
      </c>
      <c r="O887" s="374">
        <v>99</v>
      </c>
      <c r="P887" s="374">
        <v>9999</v>
      </c>
      <c r="Q887" s="374"/>
      <c r="R887" s="374"/>
      <c r="S887" s="374"/>
      <c r="T887" s="374"/>
      <c r="U887" s="374"/>
      <c r="V887" s="374"/>
      <c r="W887" s="374"/>
      <c r="X887" s="374"/>
      <c r="Y887" s="374"/>
      <c r="Z887" s="374"/>
      <c r="AA887" s="374"/>
      <c r="AB887" s="374"/>
      <c r="AC887" s="374"/>
      <c r="AD887" s="374"/>
      <c r="AE887" s="374"/>
      <c r="AF887" s="374"/>
      <c r="AG887" s="374"/>
      <c r="AH887" s="374"/>
    </row>
    <row r="888" spans="1:34" ht="15.6">
      <c r="A888" s="374">
        <v>12</v>
      </c>
      <c r="B888" s="374">
        <v>119</v>
      </c>
      <c r="C888" s="374">
        <v>2017</v>
      </c>
      <c r="D888" s="374">
        <v>99</v>
      </c>
      <c r="E888" s="374">
        <v>99</v>
      </c>
      <c r="F888" s="374">
        <v>99</v>
      </c>
      <c r="G888" s="374">
        <v>99</v>
      </c>
      <c r="H888" s="374">
        <v>99</v>
      </c>
      <c r="I888" s="374">
        <v>99</v>
      </c>
      <c r="J888" s="374">
        <v>999</v>
      </c>
      <c r="K888" s="374">
        <v>99</v>
      </c>
      <c r="L888" s="374">
        <v>99</v>
      </c>
      <c r="M888" s="374">
        <v>14</v>
      </c>
      <c r="N888" s="374">
        <v>99</v>
      </c>
      <c r="O888" s="374">
        <v>99</v>
      </c>
      <c r="P888" s="374">
        <v>9999</v>
      </c>
      <c r="Q888" s="374"/>
      <c r="R888" s="374"/>
      <c r="S888" s="374"/>
      <c r="T888" s="374"/>
      <c r="U888" s="374"/>
      <c r="V888" s="374"/>
      <c r="W888" s="374"/>
      <c r="X888" s="374"/>
      <c r="Y888" s="374"/>
      <c r="Z888" s="374"/>
      <c r="AA888" s="374"/>
      <c r="AB888" s="374"/>
      <c r="AC888" s="374"/>
      <c r="AD888" s="374"/>
      <c r="AE888" s="374"/>
      <c r="AF888" s="374"/>
      <c r="AG888" s="374"/>
      <c r="AH888" s="374"/>
    </row>
    <row r="889" spans="1:34" ht="15.6">
      <c r="A889" s="374">
        <v>12</v>
      </c>
      <c r="B889" s="374">
        <v>120</v>
      </c>
      <c r="C889" s="374">
        <v>2017</v>
      </c>
      <c r="D889" s="374">
        <v>99</v>
      </c>
      <c r="E889" s="374">
        <v>99</v>
      </c>
      <c r="F889" s="374">
        <v>99</v>
      </c>
      <c r="G889" s="374">
        <v>99</v>
      </c>
      <c r="H889" s="374">
        <v>99</v>
      </c>
      <c r="I889" s="374">
        <v>99</v>
      </c>
      <c r="J889" s="374">
        <v>999</v>
      </c>
      <c r="K889" s="374">
        <v>99</v>
      </c>
      <c r="L889" s="374">
        <v>99</v>
      </c>
      <c r="M889" s="374">
        <v>15</v>
      </c>
      <c r="N889" s="374">
        <v>99</v>
      </c>
      <c r="O889" s="374">
        <v>99</v>
      </c>
      <c r="P889" s="374">
        <v>9999</v>
      </c>
      <c r="Q889" s="374"/>
      <c r="R889" s="374"/>
      <c r="S889" s="374"/>
      <c r="T889" s="374"/>
      <c r="U889" s="374"/>
      <c r="V889" s="374"/>
      <c r="W889" s="374"/>
      <c r="X889" s="374"/>
      <c r="Y889" s="374"/>
      <c r="Z889" s="374"/>
      <c r="AA889" s="374"/>
      <c r="AB889" s="374"/>
      <c r="AC889" s="374"/>
      <c r="AD889" s="374"/>
      <c r="AE889" s="374"/>
      <c r="AF889" s="374"/>
      <c r="AG889" s="374"/>
      <c r="AH889" s="374"/>
    </row>
    <row r="890" spans="1:34" ht="15.6">
      <c r="A890" s="374">
        <v>12</v>
      </c>
      <c r="B890" s="374">
        <v>121</v>
      </c>
      <c r="C890" s="374">
        <v>2016</v>
      </c>
      <c r="D890" s="374">
        <v>99</v>
      </c>
      <c r="E890" s="374">
        <v>99</v>
      </c>
      <c r="F890" s="374">
        <v>99</v>
      </c>
      <c r="G890" s="374">
        <v>99</v>
      </c>
      <c r="H890" s="374">
        <v>99</v>
      </c>
      <c r="I890" s="374">
        <v>99</v>
      </c>
      <c r="J890" s="374">
        <v>999</v>
      </c>
      <c r="K890" s="374">
        <v>99</v>
      </c>
      <c r="L890" s="374">
        <v>99</v>
      </c>
      <c r="M890" s="374">
        <v>1</v>
      </c>
      <c r="N890" s="374">
        <v>99</v>
      </c>
      <c r="O890" s="374">
        <v>99</v>
      </c>
      <c r="P890" s="374">
        <v>9999</v>
      </c>
      <c r="Q890" s="374">
        <v>1</v>
      </c>
      <c r="R890" s="374">
        <v>1</v>
      </c>
      <c r="S890" s="374">
        <v>5</v>
      </c>
      <c r="T890" s="374">
        <v>1</v>
      </c>
      <c r="U890" s="374">
        <v>3.6</v>
      </c>
      <c r="V890" s="374">
        <v>0</v>
      </c>
      <c r="W890" s="374">
        <v>0</v>
      </c>
      <c r="X890" s="374">
        <v>0</v>
      </c>
      <c r="Y890" s="374">
        <v>0</v>
      </c>
      <c r="Z890" s="374">
        <v>0</v>
      </c>
      <c r="AA890" s="374">
        <v>0</v>
      </c>
      <c r="AB890" s="374">
        <v>0</v>
      </c>
      <c r="AC890" s="374"/>
      <c r="AD890" s="374"/>
      <c r="AE890" s="374"/>
      <c r="AF890" s="374">
        <v>6.7801206861482126E-3</v>
      </c>
      <c r="AG890" s="374">
        <v>3.2031519014710458E-3</v>
      </c>
      <c r="AH890" s="374">
        <v>0</v>
      </c>
    </row>
    <row r="891" spans="1:34" ht="15.6">
      <c r="A891" s="374">
        <v>12</v>
      </c>
      <c r="B891" s="374">
        <v>122</v>
      </c>
      <c r="C891" s="374">
        <v>2016</v>
      </c>
      <c r="D891" s="374">
        <v>99</v>
      </c>
      <c r="E891" s="374">
        <v>99</v>
      </c>
      <c r="F891" s="374">
        <v>99</v>
      </c>
      <c r="G891" s="374">
        <v>99</v>
      </c>
      <c r="H891" s="374">
        <v>99</v>
      </c>
      <c r="I891" s="374">
        <v>99</v>
      </c>
      <c r="J891" s="374">
        <v>999</v>
      </c>
      <c r="K891" s="374">
        <v>99</v>
      </c>
      <c r="L891" s="374">
        <v>99</v>
      </c>
      <c r="M891" s="374">
        <v>2</v>
      </c>
      <c r="N891" s="374">
        <v>99</v>
      </c>
      <c r="O891" s="374">
        <v>99</v>
      </c>
      <c r="P891" s="374">
        <v>9999</v>
      </c>
      <c r="Q891" s="374">
        <v>415</v>
      </c>
      <c r="R891" s="374">
        <v>4992</v>
      </c>
      <c r="S891" s="374">
        <v>4.2756410256410247</v>
      </c>
      <c r="T891" s="374">
        <v>2</v>
      </c>
      <c r="U891" s="374">
        <v>6.6972956730769262</v>
      </c>
      <c r="V891" s="374">
        <v>0</v>
      </c>
      <c r="W891" s="374">
        <v>0</v>
      </c>
      <c r="X891" s="374">
        <v>0.46073717948717963</v>
      </c>
      <c r="Y891" s="374">
        <v>0</v>
      </c>
      <c r="Z891" s="374">
        <v>2.7704200153795941</v>
      </c>
      <c r="AA891" s="374">
        <v>1.5843483977636938</v>
      </c>
      <c r="AB891" s="374">
        <v>0</v>
      </c>
      <c r="AC891" s="374">
        <v>26.088753889150276</v>
      </c>
      <c r="AD891" s="374"/>
      <c r="AE891" s="374"/>
      <c r="AF891" s="374">
        <v>33.846362465251879</v>
      </c>
      <c r="AG891" s="374">
        <v>29.747404779636486</v>
      </c>
      <c r="AH891" s="374">
        <v>0.44070512820512808</v>
      </c>
    </row>
    <row r="892" spans="1:34" ht="15.6">
      <c r="A892" s="374">
        <v>12</v>
      </c>
      <c r="B892" s="374">
        <v>123</v>
      </c>
      <c r="C892" s="374">
        <v>2016</v>
      </c>
      <c r="D892" s="374">
        <v>99</v>
      </c>
      <c r="E892" s="374">
        <v>99</v>
      </c>
      <c r="F892" s="374">
        <v>99</v>
      </c>
      <c r="G892" s="374">
        <v>99</v>
      </c>
      <c r="H892" s="374">
        <v>99</v>
      </c>
      <c r="I892" s="374">
        <v>99</v>
      </c>
      <c r="J892" s="374">
        <v>999</v>
      </c>
      <c r="K892" s="374">
        <v>99</v>
      </c>
      <c r="L892" s="374">
        <v>99</v>
      </c>
      <c r="M892" s="374">
        <v>3</v>
      </c>
      <c r="N892" s="374">
        <v>99</v>
      </c>
      <c r="O892" s="374">
        <v>99</v>
      </c>
      <c r="P892" s="374">
        <v>9999</v>
      </c>
      <c r="Q892" s="374">
        <v>6</v>
      </c>
      <c r="R892" s="374">
        <v>25</v>
      </c>
      <c r="S892" s="374">
        <v>5.4</v>
      </c>
      <c r="T892" s="374">
        <v>3</v>
      </c>
      <c r="U892" s="374">
        <v>9.9959999999999987</v>
      </c>
      <c r="V892" s="374">
        <v>0</v>
      </c>
      <c r="W892" s="374">
        <v>0</v>
      </c>
      <c r="X892" s="374">
        <v>0</v>
      </c>
      <c r="Y892" s="374">
        <v>0</v>
      </c>
      <c r="Z892" s="374">
        <v>2.1062725369714235</v>
      </c>
      <c r="AA892" s="374">
        <v>1.3266499161421581</v>
      </c>
      <c r="AB892" s="374">
        <v>0</v>
      </c>
      <c r="AC892" s="374">
        <v>13.226991165656596</v>
      </c>
      <c r="AD892" s="374"/>
      <c r="AE892" s="374"/>
      <c r="AF892" s="374">
        <v>0.16950301715370533</v>
      </c>
      <c r="AG892" s="374">
        <v>0.22235212782711505</v>
      </c>
      <c r="AH892" s="374">
        <v>24</v>
      </c>
    </row>
    <row r="893" spans="1:34" ht="15.6">
      <c r="A893" s="374">
        <v>12</v>
      </c>
      <c r="B893" s="374">
        <v>124</v>
      </c>
      <c r="C893" s="374">
        <v>2016</v>
      </c>
      <c r="D893" s="374">
        <v>99</v>
      </c>
      <c r="E893" s="374">
        <v>99</v>
      </c>
      <c r="F893" s="374">
        <v>99</v>
      </c>
      <c r="G893" s="374">
        <v>99</v>
      </c>
      <c r="H893" s="374">
        <v>99</v>
      </c>
      <c r="I893" s="374">
        <v>99</v>
      </c>
      <c r="J893" s="374">
        <v>999</v>
      </c>
      <c r="K893" s="374">
        <v>99</v>
      </c>
      <c r="L893" s="374">
        <v>99</v>
      </c>
      <c r="M893" s="374">
        <v>4</v>
      </c>
      <c r="N893" s="374">
        <v>99</v>
      </c>
      <c r="O893" s="374">
        <v>99</v>
      </c>
      <c r="P893" s="374">
        <v>9999</v>
      </c>
      <c r="Q893" s="374">
        <v>5</v>
      </c>
      <c r="R893" s="374">
        <v>13</v>
      </c>
      <c r="S893" s="374">
        <v>6.0769230769230758</v>
      </c>
      <c r="T893" s="374">
        <v>4</v>
      </c>
      <c r="U893" s="374">
        <v>10.069230769230767</v>
      </c>
      <c r="V893" s="374">
        <v>0</v>
      </c>
      <c r="W893" s="374">
        <v>0</v>
      </c>
      <c r="X893" s="374">
        <v>0</v>
      </c>
      <c r="Y893" s="374">
        <v>0</v>
      </c>
      <c r="Z893" s="374">
        <v>2.3840445966997499</v>
      </c>
      <c r="AA893" s="374">
        <v>1.1409536133993341</v>
      </c>
      <c r="AB893" s="374">
        <v>0</v>
      </c>
      <c r="AC893" s="374">
        <v>73.048554069886805</v>
      </c>
      <c r="AD893" s="374"/>
      <c r="AE893" s="374"/>
      <c r="AF893" s="374">
        <v>8.8141568919926749E-2</v>
      </c>
      <c r="AG893" s="374">
        <v>0.11647016219515548</v>
      </c>
      <c r="AH893" s="374">
        <v>7.6923076923076898</v>
      </c>
    </row>
    <row r="894" spans="1:34" ht="15.6">
      <c r="A894" s="374">
        <v>12</v>
      </c>
      <c r="B894" s="374">
        <v>125</v>
      </c>
      <c r="C894" s="374">
        <v>2016</v>
      </c>
      <c r="D894" s="374">
        <v>99</v>
      </c>
      <c r="E894" s="374">
        <v>99</v>
      </c>
      <c r="F894" s="374">
        <v>99</v>
      </c>
      <c r="G894" s="374">
        <v>99</v>
      </c>
      <c r="H894" s="374">
        <v>99</v>
      </c>
      <c r="I894" s="374">
        <v>99</v>
      </c>
      <c r="J894" s="374">
        <v>999</v>
      </c>
      <c r="K894" s="374">
        <v>99</v>
      </c>
      <c r="L894" s="374">
        <v>99</v>
      </c>
      <c r="M894" s="374">
        <v>5</v>
      </c>
      <c r="N894" s="374">
        <v>99</v>
      </c>
      <c r="O894" s="374">
        <v>99</v>
      </c>
      <c r="P894" s="374">
        <v>9999</v>
      </c>
      <c r="Q894" s="374">
        <v>470</v>
      </c>
      <c r="R894" s="374">
        <v>9355</v>
      </c>
      <c r="S894" s="374">
        <v>5.5622661678246921</v>
      </c>
      <c r="T894" s="374">
        <v>4.900587920897916</v>
      </c>
      <c r="U894" s="374">
        <v>7.9201603420630722</v>
      </c>
      <c r="V894" s="374">
        <v>3.2068412613575625E-2</v>
      </c>
      <c r="W894" s="374">
        <v>0</v>
      </c>
      <c r="X894" s="374">
        <v>2.9502939604489575</v>
      </c>
      <c r="Y894" s="374">
        <v>0.13896312132549438</v>
      </c>
      <c r="Z894" s="374">
        <v>3.3518254917507142</v>
      </c>
      <c r="AA894" s="374">
        <v>1.2554309579336165</v>
      </c>
      <c r="AB894" s="374">
        <v>0.69798111295293652</v>
      </c>
      <c r="AC894" s="374">
        <v>15.529905329607068</v>
      </c>
      <c r="AD894" s="374">
        <v>-16.975371347520316</v>
      </c>
      <c r="AE894" s="374">
        <v>-16.676987093461875</v>
      </c>
      <c r="AF894" s="374">
        <v>63.428029018916561</v>
      </c>
      <c r="AG894" s="374">
        <v>65.925403930801252</v>
      </c>
      <c r="AH894" s="374">
        <v>0.42757883484767528</v>
      </c>
    </row>
    <row r="895" spans="1:34" ht="15.6">
      <c r="A895" s="374">
        <v>12</v>
      </c>
      <c r="B895" s="374">
        <v>126</v>
      </c>
      <c r="C895" s="374">
        <v>2016</v>
      </c>
      <c r="D895" s="374">
        <v>99</v>
      </c>
      <c r="E895" s="374">
        <v>99</v>
      </c>
      <c r="F895" s="374">
        <v>99</v>
      </c>
      <c r="G895" s="374">
        <v>99</v>
      </c>
      <c r="H895" s="374">
        <v>99</v>
      </c>
      <c r="I895" s="374">
        <v>99</v>
      </c>
      <c r="J895" s="374">
        <v>999</v>
      </c>
      <c r="K895" s="374">
        <v>99</v>
      </c>
      <c r="L895" s="374">
        <v>99</v>
      </c>
      <c r="M895" s="374">
        <v>6</v>
      </c>
      <c r="N895" s="374">
        <v>99</v>
      </c>
      <c r="O895" s="374">
        <v>99</v>
      </c>
      <c r="P895" s="374">
        <v>9999</v>
      </c>
      <c r="Q895" s="374">
        <v>2</v>
      </c>
      <c r="R895" s="374">
        <v>4</v>
      </c>
      <c r="S895" s="374">
        <v>6.5</v>
      </c>
      <c r="T895" s="374">
        <v>6</v>
      </c>
      <c r="U895" s="374">
        <v>12</v>
      </c>
      <c r="V895" s="374">
        <v>0</v>
      </c>
      <c r="W895" s="374">
        <v>0</v>
      </c>
      <c r="X895" s="374">
        <v>0</v>
      </c>
      <c r="Y895" s="374">
        <v>0</v>
      </c>
      <c r="Z895" s="374">
        <v>2.5951878544721985</v>
      </c>
      <c r="AA895" s="374">
        <v>1.5</v>
      </c>
      <c r="AB895" s="374">
        <v>0</v>
      </c>
      <c r="AC895" s="374">
        <v>42.386141646910531</v>
      </c>
      <c r="AD895" s="374"/>
      <c r="AE895" s="374"/>
      <c r="AF895" s="374">
        <v>2.7120482744592847E-2</v>
      </c>
      <c r="AG895" s="374">
        <v>4.2708692019613942E-2</v>
      </c>
      <c r="AH895" s="374">
        <v>0</v>
      </c>
    </row>
    <row r="896" spans="1:34" ht="15.6">
      <c r="A896" s="374">
        <v>12</v>
      </c>
      <c r="B896" s="374">
        <v>127</v>
      </c>
      <c r="C896" s="374">
        <v>2016</v>
      </c>
      <c r="D896" s="374">
        <v>99</v>
      </c>
      <c r="E896" s="374">
        <v>99</v>
      </c>
      <c r="F896" s="374">
        <v>99</v>
      </c>
      <c r="G896" s="374">
        <v>99</v>
      </c>
      <c r="H896" s="374">
        <v>99</v>
      </c>
      <c r="I896" s="374">
        <v>99</v>
      </c>
      <c r="J896" s="374">
        <v>999</v>
      </c>
      <c r="K896" s="374">
        <v>99</v>
      </c>
      <c r="L896" s="374">
        <v>99</v>
      </c>
      <c r="M896" s="374">
        <v>7</v>
      </c>
      <c r="N896" s="374">
        <v>99</v>
      </c>
      <c r="O896" s="374">
        <v>99</v>
      </c>
      <c r="P896" s="374">
        <v>9999</v>
      </c>
      <c r="Q896" s="374"/>
      <c r="R896" s="374"/>
      <c r="S896" s="374"/>
      <c r="T896" s="374"/>
      <c r="U896" s="374"/>
      <c r="V896" s="374"/>
      <c r="W896" s="374"/>
      <c r="X896" s="374"/>
      <c r="Y896" s="374"/>
      <c r="Z896" s="374"/>
      <c r="AA896" s="374"/>
      <c r="AB896" s="374"/>
      <c r="AC896" s="374"/>
      <c r="AD896" s="374"/>
      <c r="AE896" s="374"/>
      <c r="AF896" s="374"/>
      <c r="AG896" s="374"/>
      <c r="AH896" s="374"/>
    </row>
    <row r="897" spans="1:34" ht="15.6">
      <c r="A897" s="374">
        <v>12</v>
      </c>
      <c r="B897" s="374">
        <v>128</v>
      </c>
      <c r="C897" s="374">
        <v>2016</v>
      </c>
      <c r="D897" s="374">
        <v>99</v>
      </c>
      <c r="E897" s="374">
        <v>99</v>
      </c>
      <c r="F897" s="374">
        <v>99</v>
      </c>
      <c r="G897" s="374">
        <v>99</v>
      </c>
      <c r="H897" s="374">
        <v>99</v>
      </c>
      <c r="I897" s="374">
        <v>99</v>
      </c>
      <c r="J897" s="374">
        <v>999</v>
      </c>
      <c r="K897" s="374">
        <v>99</v>
      </c>
      <c r="L897" s="374">
        <v>99</v>
      </c>
      <c r="M897" s="374">
        <v>8</v>
      </c>
      <c r="N897" s="374">
        <v>99</v>
      </c>
      <c r="O897" s="374">
        <v>99</v>
      </c>
      <c r="P897" s="374">
        <v>9999</v>
      </c>
      <c r="Q897" s="374">
        <v>119</v>
      </c>
      <c r="R897" s="374">
        <v>353</v>
      </c>
      <c r="S897" s="374">
        <v>6.4617563739376749</v>
      </c>
      <c r="T897" s="374">
        <v>8</v>
      </c>
      <c r="U897" s="374">
        <v>12.15949008498583</v>
      </c>
      <c r="V897" s="374">
        <v>0</v>
      </c>
      <c r="W897" s="374">
        <v>0</v>
      </c>
      <c r="X897" s="374">
        <v>16.997167138810202</v>
      </c>
      <c r="Y897" s="374">
        <v>0.84985835694051004</v>
      </c>
      <c r="Z897" s="374">
        <v>4.1556373902916741</v>
      </c>
      <c r="AA897" s="374">
        <v>1.4059099369606329</v>
      </c>
      <c r="AB897" s="374">
        <v>0</v>
      </c>
      <c r="AC897" s="374">
        <v>14.512471750343227</v>
      </c>
      <c r="AD897" s="374"/>
      <c r="AE897" s="374"/>
      <c r="AF897" s="374">
        <v>2.3933826022103197</v>
      </c>
      <c r="AG897" s="374">
        <v>3.8191358074122688</v>
      </c>
      <c r="AH897" s="374">
        <v>2.8328611898016995</v>
      </c>
    </row>
    <row r="898" spans="1:34" ht="15.6">
      <c r="A898" s="374">
        <v>12</v>
      </c>
      <c r="B898" s="374">
        <v>129</v>
      </c>
      <c r="C898" s="374">
        <v>2016</v>
      </c>
      <c r="D898" s="374">
        <v>99</v>
      </c>
      <c r="E898" s="374">
        <v>99</v>
      </c>
      <c r="F898" s="374">
        <v>99</v>
      </c>
      <c r="G898" s="374">
        <v>99</v>
      </c>
      <c r="H898" s="374">
        <v>99</v>
      </c>
      <c r="I898" s="374">
        <v>99</v>
      </c>
      <c r="J898" s="374">
        <v>999</v>
      </c>
      <c r="K898" s="374">
        <v>99</v>
      </c>
      <c r="L898" s="374">
        <v>99</v>
      </c>
      <c r="M898" s="374">
        <v>9</v>
      </c>
      <c r="N898" s="374">
        <v>99</v>
      </c>
      <c r="O898" s="374">
        <v>99</v>
      </c>
      <c r="P898" s="374">
        <v>9999</v>
      </c>
      <c r="Q898" s="374"/>
      <c r="R898" s="374"/>
      <c r="S898" s="374"/>
      <c r="T898" s="374"/>
      <c r="U898" s="374"/>
      <c r="V898" s="374"/>
      <c r="W898" s="374"/>
      <c r="X898" s="374"/>
      <c r="Y898" s="374"/>
      <c r="Z898" s="374"/>
      <c r="AA898" s="374"/>
      <c r="AB898" s="374"/>
      <c r="AC898" s="374"/>
      <c r="AD898" s="374"/>
      <c r="AE898" s="374"/>
      <c r="AF898" s="374"/>
      <c r="AG898" s="374"/>
      <c r="AH898" s="374"/>
    </row>
    <row r="899" spans="1:34" ht="15.6">
      <c r="A899" s="374">
        <v>12</v>
      </c>
      <c r="B899" s="374">
        <v>130</v>
      </c>
      <c r="C899" s="374">
        <v>2016</v>
      </c>
      <c r="D899" s="374">
        <v>99</v>
      </c>
      <c r="E899" s="374">
        <v>99</v>
      </c>
      <c r="F899" s="374">
        <v>99</v>
      </c>
      <c r="G899" s="374">
        <v>99</v>
      </c>
      <c r="H899" s="374">
        <v>99</v>
      </c>
      <c r="I899" s="374">
        <v>99</v>
      </c>
      <c r="J899" s="374">
        <v>999</v>
      </c>
      <c r="K899" s="374">
        <v>99</v>
      </c>
      <c r="L899" s="374">
        <v>99</v>
      </c>
      <c r="M899" s="374">
        <v>10</v>
      </c>
      <c r="N899" s="374">
        <v>99</v>
      </c>
      <c r="O899" s="374">
        <v>99</v>
      </c>
      <c r="P899" s="374">
        <v>9999</v>
      </c>
      <c r="Q899" s="374"/>
      <c r="R899" s="374"/>
      <c r="S899" s="374"/>
      <c r="T899" s="374"/>
      <c r="U899" s="374"/>
      <c r="V899" s="374"/>
      <c r="W899" s="374"/>
      <c r="X899" s="374"/>
      <c r="Y899" s="374"/>
      <c r="Z899" s="374"/>
      <c r="AA899" s="374"/>
      <c r="AB899" s="374"/>
      <c r="AC899" s="374"/>
      <c r="AD899" s="374"/>
      <c r="AE899" s="374"/>
      <c r="AF899" s="374"/>
      <c r="AG899" s="374"/>
      <c r="AH899" s="374"/>
    </row>
    <row r="900" spans="1:34" ht="15.6">
      <c r="A900" s="374">
        <v>12</v>
      </c>
      <c r="B900" s="374">
        <v>131</v>
      </c>
      <c r="C900" s="374">
        <v>2016</v>
      </c>
      <c r="D900" s="374">
        <v>99</v>
      </c>
      <c r="E900" s="374">
        <v>99</v>
      </c>
      <c r="F900" s="374">
        <v>99</v>
      </c>
      <c r="G900" s="374">
        <v>99</v>
      </c>
      <c r="H900" s="374">
        <v>99</v>
      </c>
      <c r="I900" s="374">
        <v>99</v>
      </c>
      <c r="J900" s="374">
        <v>999</v>
      </c>
      <c r="K900" s="374">
        <v>99</v>
      </c>
      <c r="L900" s="374">
        <v>99</v>
      </c>
      <c r="M900" s="374">
        <v>11</v>
      </c>
      <c r="N900" s="374">
        <v>99</v>
      </c>
      <c r="O900" s="374">
        <v>99</v>
      </c>
      <c r="P900" s="374">
        <v>9999</v>
      </c>
      <c r="Q900" s="374">
        <v>6</v>
      </c>
      <c r="R900" s="374">
        <v>6</v>
      </c>
      <c r="S900" s="374">
        <v>7</v>
      </c>
      <c r="T900" s="374">
        <v>11</v>
      </c>
      <c r="U900" s="374">
        <v>23.100000000000005</v>
      </c>
      <c r="V900" s="374">
        <v>0</v>
      </c>
      <c r="W900" s="374">
        <v>100</v>
      </c>
      <c r="X900" s="374">
        <v>100</v>
      </c>
      <c r="Y900" s="374">
        <v>50</v>
      </c>
      <c r="Z900" s="374">
        <v>4.2696604080418057</v>
      </c>
      <c r="AA900" s="374">
        <v>1</v>
      </c>
      <c r="AB900" s="374">
        <v>0</v>
      </c>
      <c r="AC900" s="374">
        <v>-48.403537264325855</v>
      </c>
      <c r="AD900" s="374"/>
      <c r="AE900" s="374"/>
      <c r="AF900" s="374">
        <v>4.0680724116889264E-2</v>
      </c>
      <c r="AG900" s="374">
        <v>0.12332134820663528</v>
      </c>
      <c r="AH900" s="374">
        <v>0</v>
      </c>
    </row>
    <row r="901" spans="1:34" ht="15.6">
      <c r="A901" s="374">
        <v>12</v>
      </c>
      <c r="B901" s="374">
        <v>132</v>
      </c>
      <c r="C901" s="374">
        <v>2016</v>
      </c>
      <c r="D901" s="374">
        <v>99</v>
      </c>
      <c r="E901" s="374">
        <v>99</v>
      </c>
      <c r="F901" s="374">
        <v>99</v>
      </c>
      <c r="G901" s="374">
        <v>99</v>
      </c>
      <c r="H901" s="374">
        <v>99</v>
      </c>
      <c r="I901" s="374">
        <v>99</v>
      </c>
      <c r="J901" s="374">
        <v>999</v>
      </c>
      <c r="K901" s="374">
        <v>99</v>
      </c>
      <c r="L901" s="374">
        <v>99</v>
      </c>
      <c r="M901" s="374">
        <v>12</v>
      </c>
      <c r="N901" s="374">
        <v>99</v>
      </c>
      <c r="O901" s="374">
        <v>99</v>
      </c>
      <c r="P901" s="374">
        <v>9999</v>
      </c>
      <c r="Q901" s="374"/>
      <c r="R901" s="374"/>
      <c r="S901" s="374"/>
      <c r="T901" s="374"/>
      <c r="U901" s="374"/>
      <c r="V901" s="374"/>
      <c r="W901" s="374"/>
      <c r="X901" s="374"/>
      <c r="Y901" s="374"/>
      <c r="Z901" s="374"/>
      <c r="AA901" s="374"/>
      <c r="AB901" s="374"/>
      <c r="AC901" s="374"/>
      <c r="AD901" s="374"/>
      <c r="AE901" s="374"/>
      <c r="AF901" s="374"/>
      <c r="AG901" s="374"/>
      <c r="AH901" s="374"/>
    </row>
    <row r="902" spans="1:34" ht="15.6">
      <c r="A902" s="374">
        <v>12</v>
      </c>
      <c r="B902" s="374">
        <v>133</v>
      </c>
      <c r="C902" s="374">
        <v>2016</v>
      </c>
      <c r="D902" s="374">
        <v>99</v>
      </c>
      <c r="E902" s="374">
        <v>99</v>
      </c>
      <c r="F902" s="374">
        <v>99</v>
      </c>
      <c r="G902" s="374">
        <v>99</v>
      </c>
      <c r="H902" s="374">
        <v>99</v>
      </c>
      <c r="I902" s="374">
        <v>99</v>
      </c>
      <c r="J902" s="374">
        <v>999</v>
      </c>
      <c r="K902" s="374">
        <v>99</v>
      </c>
      <c r="L902" s="374">
        <v>99</v>
      </c>
      <c r="M902" s="374">
        <v>13</v>
      </c>
      <c r="N902" s="374">
        <v>99</v>
      </c>
      <c r="O902" s="374">
        <v>99</v>
      </c>
      <c r="P902" s="374">
        <v>9999</v>
      </c>
      <c r="Q902" s="374"/>
      <c r="R902" s="374"/>
      <c r="S902" s="374"/>
      <c r="T902" s="374"/>
      <c r="U902" s="374"/>
      <c r="V902" s="374"/>
      <c r="W902" s="374"/>
      <c r="X902" s="374"/>
      <c r="Y902" s="374"/>
      <c r="Z902" s="374"/>
      <c r="AA902" s="374"/>
      <c r="AB902" s="374"/>
      <c r="AC902" s="374"/>
      <c r="AD902" s="374"/>
      <c r="AE902" s="374"/>
      <c r="AF902" s="374"/>
      <c r="AG902" s="374"/>
      <c r="AH902" s="374"/>
    </row>
    <row r="903" spans="1:34" ht="15.6">
      <c r="A903" s="374">
        <v>12</v>
      </c>
      <c r="B903" s="374">
        <v>134</v>
      </c>
      <c r="C903" s="374">
        <v>2016</v>
      </c>
      <c r="D903" s="374">
        <v>99</v>
      </c>
      <c r="E903" s="374">
        <v>99</v>
      </c>
      <c r="F903" s="374">
        <v>99</v>
      </c>
      <c r="G903" s="374">
        <v>99</v>
      </c>
      <c r="H903" s="374">
        <v>99</v>
      </c>
      <c r="I903" s="374">
        <v>99</v>
      </c>
      <c r="J903" s="374">
        <v>999</v>
      </c>
      <c r="K903" s="374">
        <v>99</v>
      </c>
      <c r="L903" s="374">
        <v>99</v>
      </c>
      <c r="M903" s="374">
        <v>14</v>
      </c>
      <c r="N903" s="374">
        <v>99</v>
      </c>
      <c r="O903" s="374">
        <v>99</v>
      </c>
      <c r="P903" s="374">
        <v>9999</v>
      </c>
      <c r="Q903" s="374"/>
      <c r="R903" s="374"/>
      <c r="S903" s="374"/>
      <c r="T903" s="374"/>
      <c r="U903" s="374"/>
      <c r="V903" s="374"/>
      <c r="W903" s="374"/>
      <c r="X903" s="374"/>
      <c r="Y903" s="374"/>
      <c r="Z903" s="374"/>
      <c r="AA903" s="374"/>
      <c r="AB903" s="374"/>
      <c r="AC903" s="374"/>
      <c r="AD903" s="374"/>
      <c r="AE903" s="374"/>
      <c r="AF903" s="374"/>
      <c r="AG903" s="374"/>
      <c r="AH903" s="374"/>
    </row>
    <row r="904" spans="1:34" ht="15.6">
      <c r="A904" s="374">
        <v>12</v>
      </c>
      <c r="B904" s="374">
        <v>135</v>
      </c>
      <c r="C904" s="374">
        <v>2016</v>
      </c>
      <c r="D904" s="374">
        <v>99</v>
      </c>
      <c r="E904" s="374">
        <v>99</v>
      </c>
      <c r="F904" s="374">
        <v>99</v>
      </c>
      <c r="G904" s="374">
        <v>99</v>
      </c>
      <c r="H904" s="374">
        <v>99</v>
      </c>
      <c r="I904" s="374">
        <v>99</v>
      </c>
      <c r="J904" s="374">
        <v>999</v>
      </c>
      <c r="K904" s="374">
        <v>99</v>
      </c>
      <c r="L904" s="374">
        <v>99</v>
      </c>
      <c r="M904" s="374">
        <v>15</v>
      </c>
      <c r="N904" s="374">
        <v>99</v>
      </c>
      <c r="O904" s="374">
        <v>99</v>
      </c>
      <c r="P904" s="374">
        <v>9999</v>
      </c>
      <c r="Q904" s="374"/>
      <c r="R904" s="374"/>
      <c r="S904" s="374"/>
      <c r="T904" s="374"/>
      <c r="U904" s="374"/>
      <c r="V904" s="374"/>
      <c r="W904" s="374"/>
      <c r="X904" s="374"/>
      <c r="Y904" s="374"/>
      <c r="Z904" s="374"/>
      <c r="AA904" s="374"/>
      <c r="AB904" s="374"/>
      <c r="AC904" s="374"/>
      <c r="AD904" s="374"/>
      <c r="AE904" s="374"/>
      <c r="AF904" s="374"/>
      <c r="AG904" s="374"/>
      <c r="AH904" s="374"/>
    </row>
    <row r="905" spans="1:34" s="458" customFormat="1" ht="15.6">
      <c r="A905" s="374">
        <v>12</v>
      </c>
      <c r="B905" s="374">
        <v>136</v>
      </c>
      <c r="C905" s="374">
        <v>2015</v>
      </c>
      <c r="D905" s="374">
        <v>99</v>
      </c>
      <c r="E905" s="374">
        <v>99</v>
      </c>
      <c r="F905" s="374">
        <v>99</v>
      </c>
      <c r="G905" s="374">
        <v>99</v>
      </c>
      <c r="H905" s="374">
        <v>99</v>
      </c>
      <c r="I905" s="374">
        <v>99</v>
      </c>
      <c r="J905" s="374">
        <v>999</v>
      </c>
      <c r="K905" s="374">
        <v>99</v>
      </c>
      <c r="L905" s="374">
        <v>99</v>
      </c>
      <c r="M905" s="374">
        <v>1</v>
      </c>
      <c r="N905" s="374">
        <v>99</v>
      </c>
      <c r="O905" s="374">
        <v>99</v>
      </c>
      <c r="P905" s="374">
        <v>9999</v>
      </c>
      <c r="Q905" s="374">
        <v>1</v>
      </c>
      <c r="R905" s="374">
        <v>1</v>
      </c>
      <c r="S905" s="374">
        <v>3</v>
      </c>
      <c r="T905" s="374">
        <v>1</v>
      </c>
      <c r="U905" s="374">
        <v>4.2</v>
      </c>
      <c r="V905" s="374">
        <v>0</v>
      </c>
      <c r="W905" s="374">
        <v>0</v>
      </c>
      <c r="X905" s="374">
        <v>0</v>
      </c>
      <c r="Y905" s="374">
        <v>0</v>
      </c>
      <c r="Z905" s="374">
        <v>0</v>
      </c>
      <c r="AA905" s="374">
        <v>0</v>
      </c>
      <c r="AB905" s="374">
        <v>0</v>
      </c>
      <c r="AC905" s="374"/>
      <c r="AD905" s="374"/>
      <c r="AE905" s="374"/>
      <c r="AF905" s="374">
        <v>6.498570314530802E-3</v>
      </c>
      <c r="AG905" s="374">
        <v>3.6811235490238048E-3</v>
      </c>
      <c r="AH905" s="374">
        <v>0</v>
      </c>
    </row>
    <row r="906" spans="1:34" s="458" customFormat="1" ht="15.6">
      <c r="A906" s="374">
        <v>12</v>
      </c>
      <c r="B906" s="374">
        <v>137</v>
      </c>
      <c r="C906" s="374">
        <v>2015</v>
      </c>
      <c r="D906" s="374">
        <v>99</v>
      </c>
      <c r="E906" s="374">
        <v>99</v>
      </c>
      <c r="F906" s="374">
        <v>99</v>
      </c>
      <c r="G906" s="374">
        <v>99</v>
      </c>
      <c r="H906" s="374">
        <v>99</v>
      </c>
      <c r="I906" s="374">
        <v>99</v>
      </c>
      <c r="J906" s="374">
        <v>999</v>
      </c>
      <c r="K906" s="374">
        <v>99</v>
      </c>
      <c r="L906" s="374">
        <v>99</v>
      </c>
      <c r="M906" s="374">
        <v>2</v>
      </c>
      <c r="N906" s="374">
        <v>99</v>
      </c>
      <c r="O906" s="374">
        <v>99</v>
      </c>
      <c r="P906" s="374">
        <v>9999</v>
      </c>
      <c r="Q906" s="374">
        <v>431</v>
      </c>
      <c r="R906" s="374">
        <v>5742</v>
      </c>
      <c r="S906" s="374">
        <v>4.1581330546847779</v>
      </c>
      <c r="T906" s="374">
        <v>2</v>
      </c>
      <c r="U906" s="374">
        <v>6.6170323928944486</v>
      </c>
      <c r="V906" s="374">
        <v>0</v>
      </c>
      <c r="W906" s="374">
        <v>0</v>
      </c>
      <c r="X906" s="374">
        <v>0.52246603970741889</v>
      </c>
      <c r="Y906" s="374">
        <v>0</v>
      </c>
      <c r="Z906" s="374">
        <v>2.6395497644946095</v>
      </c>
      <c r="AA906" s="374">
        <v>1.4602843457061936</v>
      </c>
      <c r="AB906" s="374">
        <v>0</v>
      </c>
      <c r="AC906" s="374">
        <v>26.413349590317832</v>
      </c>
      <c r="AD906" s="374"/>
      <c r="AE906" s="374"/>
      <c r="AF906" s="374">
        <v>37.314790746035875</v>
      </c>
      <c r="AG906" s="374">
        <v>33.301021248847427</v>
      </c>
      <c r="AH906" s="374">
        <v>0.24381748519679552</v>
      </c>
    </row>
    <row r="907" spans="1:34" s="458" customFormat="1" ht="15.6">
      <c r="A907" s="374">
        <v>12</v>
      </c>
      <c r="B907" s="374">
        <v>138</v>
      </c>
      <c r="C907" s="374">
        <v>2015</v>
      </c>
      <c r="D907" s="374">
        <v>99</v>
      </c>
      <c r="E907" s="374">
        <v>99</v>
      </c>
      <c r="F907" s="374">
        <v>99</v>
      </c>
      <c r="G907" s="374">
        <v>99</v>
      </c>
      <c r="H907" s="374">
        <v>99</v>
      </c>
      <c r="I907" s="374">
        <v>99</v>
      </c>
      <c r="J907" s="374">
        <v>999</v>
      </c>
      <c r="K907" s="374">
        <v>99</v>
      </c>
      <c r="L907" s="374">
        <v>99</v>
      </c>
      <c r="M907" s="374">
        <v>3</v>
      </c>
      <c r="N907" s="374">
        <v>99</v>
      </c>
      <c r="O907" s="374">
        <v>99</v>
      </c>
      <c r="P907" s="374">
        <v>9999</v>
      </c>
      <c r="Q907" s="374">
        <v>5</v>
      </c>
      <c r="R907" s="374">
        <v>6</v>
      </c>
      <c r="S907" s="374">
        <v>4.6666666666666679</v>
      </c>
      <c r="T907" s="374">
        <v>3</v>
      </c>
      <c r="U907" s="374">
        <v>7.8666666666666689</v>
      </c>
      <c r="V907" s="374">
        <v>0</v>
      </c>
      <c r="W907" s="374">
        <v>0</v>
      </c>
      <c r="X907" s="374">
        <v>0</v>
      </c>
      <c r="Y907" s="374">
        <v>0</v>
      </c>
      <c r="Z907" s="374">
        <v>2.6543465402157929</v>
      </c>
      <c r="AA907" s="374">
        <v>1.1055415967851316</v>
      </c>
      <c r="AB907" s="374">
        <v>0</v>
      </c>
      <c r="AC907" s="374">
        <v>9.2766434603707655</v>
      </c>
      <c r="AD907" s="374"/>
      <c r="AE907" s="374"/>
      <c r="AF907" s="374">
        <v>3.8991421887184824E-2</v>
      </c>
      <c r="AG907" s="374">
        <v>4.1368817027124659E-2</v>
      </c>
      <c r="AH907" s="374">
        <v>0</v>
      </c>
    </row>
    <row r="908" spans="1:34" s="458" customFormat="1" ht="15.6">
      <c r="A908" s="374">
        <v>12</v>
      </c>
      <c r="B908" s="374">
        <v>139</v>
      </c>
      <c r="C908" s="374">
        <v>2015</v>
      </c>
      <c r="D908" s="374">
        <v>99</v>
      </c>
      <c r="E908" s="374">
        <v>99</v>
      </c>
      <c r="F908" s="374">
        <v>99</v>
      </c>
      <c r="G908" s="374">
        <v>99</v>
      </c>
      <c r="H908" s="374">
        <v>99</v>
      </c>
      <c r="I908" s="374">
        <v>99</v>
      </c>
      <c r="J908" s="374">
        <v>999</v>
      </c>
      <c r="K908" s="374">
        <v>99</v>
      </c>
      <c r="L908" s="374">
        <v>99</v>
      </c>
      <c r="M908" s="374">
        <v>4</v>
      </c>
      <c r="N908" s="374">
        <v>99</v>
      </c>
      <c r="O908" s="374">
        <v>99</v>
      </c>
      <c r="P908" s="374">
        <v>9999</v>
      </c>
      <c r="Q908" s="374">
        <v>5</v>
      </c>
      <c r="R908" s="374">
        <v>7</v>
      </c>
      <c r="S908" s="374">
        <v>4.1428571428571441</v>
      </c>
      <c r="T908" s="374">
        <v>4</v>
      </c>
      <c r="U908" s="374">
        <v>8.4</v>
      </c>
      <c r="V908" s="374">
        <v>0</v>
      </c>
      <c r="W908" s="374">
        <v>0</v>
      </c>
      <c r="X908" s="374">
        <v>0</v>
      </c>
      <c r="Y908" s="374">
        <v>0</v>
      </c>
      <c r="Z908" s="374">
        <v>2.6403462976338119</v>
      </c>
      <c r="AA908" s="374">
        <v>0.63887656499993883</v>
      </c>
      <c r="AB908" s="374">
        <v>0</v>
      </c>
      <c r="AC908" s="374">
        <v>13.550149717883135</v>
      </c>
      <c r="AD908" s="374"/>
      <c r="AE908" s="374"/>
      <c r="AF908" s="374">
        <v>4.5489992201715616E-2</v>
      </c>
      <c r="AG908" s="374">
        <v>5.1535729686333277E-2</v>
      </c>
      <c r="AH908" s="374">
        <v>0</v>
      </c>
    </row>
    <row r="909" spans="1:34" s="458" customFormat="1" ht="15.6">
      <c r="A909" s="374">
        <v>12</v>
      </c>
      <c r="B909" s="374">
        <v>140</v>
      </c>
      <c r="C909" s="374">
        <v>2015</v>
      </c>
      <c r="D909" s="374">
        <v>99</v>
      </c>
      <c r="E909" s="374">
        <v>99</v>
      </c>
      <c r="F909" s="374">
        <v>99</v>
      </c>
      <c r="G909" s="374">
        <v>99</v>
      </c>
      <c r="H909" s="374">
        <v>99</v>
      </c>
      <c r="I909" s="374">
        <v>99</v>
      </c>
      <c r="J909" s="374">
        <v>999</v>
      </c>
      <c r="K909" s="374">
        <v>99</v>
      </c>
      <c r="L909" s="374">
        <v>99</v>
      </c>
      <c r="M909" s="374">
        <v>5</v>
      </c>
      <c r="N909" s="374">
        <v>99</v>
      </c>
      <c r="O909" s="374">
        <v>99</v>
      </c>
      <c r="P909" s="374">
        <v>9999</v>
      </c>
      <c r="Q909" s="374">
        <v>465</v>
      </c>
      <c r="R909" s="374">
        <v>9410</v>
      </c>
      <c r="S909" s="374">
        <v>5.3816153028692861</v>
      </c>
      <c r="T909" s="374">
        <v>4.8522848034006358</v>
      </c>
      <c r="U909" s="374">
        <v>7.7492348565355949</v>
      </c>
      <c r="V909" s="374">
        <v>3.1880977683315624E-2</v>
      </c>
      <c r="W909" s="374">
        <v>0</v>
      </c>
      <c r="X909" s="374">
        <v>2.4229543039319874</v>
      </c>
      <c r="Y909" s="374">
        <v>0.11689691817215728</v>
      </c>
      <c r="Z909" s="374">
        <v>3.2727237060284877</v>
      </c>
      <c r="AA909" s="374">
        <v>1.2259425421365544</v>
      </c>
      <c r="AB909" s="374">
        <v>0.84661455438140443</v>
      </c>
      <c r="AC909" s="374">
        <v>17.746207993959018</v>
      </c>
      <c r="AD909" s="374">
        <v>-22.090466054597751</v>
      </c>
      <c r="AE909" s="374">
        <v>-15.661002229253237</v>
      </c>
      <c r="AF909" s="374">
        <v>61.151546659734862</v>
      </c>
      <c r="AG909" s="374">
        <v>63.911579412352488</v>
      </c>
      <c r="AH909" s="374">
        <v>0.38257173219978752</v>
      </c>
    </row>
    <row r="910" spans="1:34" s="458" customFormat="1" ht="15.6">
      <c r="A910" s="374">
        <v>12</v>
      </c>
      <c r="B910" s="374">
        <v>141</v>
      </c>
      <c r="C910" s="374">
        <v>2015</v>
      </c>
      <c r="D910" s="374">
        <v>99</v>
      </c>
      <c r="E910" s="374">
        <v>99</v>
      </c>
      <c r="F910" s="374">
        <v>99</v>
      </c>
      <c r="G910" s="374">
        <v>99</v>
      </c>
      <c r="H910" s="374">
        <v>99</v>
      </c>
      <c r="I910" s="374">
        <v>99</v>
      </c>
      <c r="J910" s="374">
        <v>999</v>
      </c>
      <c r="K910" s="374">
        <v>99</v>
      </c>
      <c r="L910" s="374">
        <v>99</v>
      </c>
      <c r="M910" s="374">
        <v>6</v>
      </c>
      <c r="N910" s="374">
        <v>99</v>
      </c>
      <c r="O910" s="374">
        <v>99</v>
      </c>
      <c r="P910" s="374">
        <v>9999</v>
      </c>
      <c r="Q910" s="374">
        <v>5</v>
      </c>
      <c r="R910" s="374">
        <v>7</v>
      </c>
      <c r="S910" s="374">
        <v>5.5714285714285694</v>
      </c>
      <c r="T910" s="374">
        <v>6</v>
      </c>
      <c r="U910" s="374">
        <v>9.4714285714285769</v>
      </c>
      <c r="V910" s="374">
        <v>0</v>
      </c>
      <c r="W910" s="374">
        <v>0</v>
      </c>
      <c r="X910" s="374">
        <v>0</v>
      </c>
      <c r="Y910" s="374">
        <v>0</v>
      </c>
      <c r="Z910" s="374">
        <v>2.411113723521777</v>
      </c>
      <c r="AA910" s="374">
        <v>0.49487165930539456</v>
      </c>
      <c r="AB910" s="374">
        <v>0</v>
      </c>
      <c r="AC910" s="374">
        <v>-40.53610236602939</v>
      </c>
      <c r="AD910" s="374"/>
      <c r="AE910" s="374"/>
      <c r="AF910" s="374">
        <v>4.5489992201715616E-2</v>
      </c>
      <c r="AG910" s="374">
        <v>5.8109164595304345E-2</v>
      </c>
      <c r="AH910" s="374">
        <v>0</v>
      </c>
    </row>
    <row r="911" spans="1:34" s="458" customFormat="1" ht="15.6">
      <c r="A911" s="374">
        <v>12</v>
      </c>
      <c r="B911" s="374">
        <v>142</v>
      </c>
      <c r="C911" s="374">
        <v>2015</v>
      </c>
      <c r="D911" s="374">
        <v>99</v>
      </c>
      <c r="E911" s="374">
        <v>99</v>
      </c>
      <c r="F911" s="374">
        <v>99</v>
      </c>
      <c r="G911" s="374">
        <v>99</v>
      </c>
      <c r="H911" s="374">
        <v>99</v>
      </c>
      <c r="I911" s="374">
        <v>99</v>
      </c>
      <c r="J911" s="374">
        <v>999</v>
      </c>
      <c r="K911" s="374">
        <v>99</v>
      </c>
      <c r="L911" s="374">
        <v>99</v>
      </c>
      <c r="M911" s="374">
        <v>7</v>
      </c>
      <c r="N911" s="374">
        <v>99</v>
      </c>
      <c r="O911" s="374">
        <v>99</v>
      </c>
      <c r="P911" s="374">
        <v>9999</v>
      </c>
      <c r="Q911" s="374"/>
      <c r="R911" s="374"/>
      <c r="S911" s="374"/>
      <c r="T911" s="374"/>
      <c r="U911" s="374"/>
      <c r="V911" s="374"/>
      <c r="W911" s="374"/>
      <c r="X911" s="374"/>
      <c r="Y911" s="374"/>
      <c r="Z911" s="374"/>
      <c r="AA911" s="374"/>
      <c r="AB911" s="374"/>
      <c r="AC911" s="374"/>
      <c r="AD911" s="374"/>
      <c r="AE911" s="374"/>
      <c r="AF911" s="374"/>
      <c r="AG911" s="374"/>
      <c r="AH911" s="374"/>
    </row>
    <row r="912" spans="1:34" s="458" customFormat="1" ht="15.6">
      <c r="A912" s="374">
        <v>12</v>
      </c>
      <c r="B912" s="374">
        <v>143</v>
      </c>
      <c r="C912" s="374">
        <v>2015</v>
      </c>
      <c r="D912" s="374">
        <v>99</v>
      </c>
      <c r="E912" s="374">
        <v>99</v>
      </c>
      <c r="F912" s="374">
        <v>99</v>
      </c>
      <c r="G912" s="374">
        <v>99</v>
      </c>
      <c r="H912" s="374">
        <v>99</v>
      </c>
      <c r="I912" s="374">
        <v>99</v>
      </c>
      <c r="J912" s="374">
        <v>999</v>
      </c>
      <c r="K912" s="374">
        <v>99</v>
      </c>
      <c r="L912" s="374">
        <v>99</v>
      </c>
      <c r="M912" s="374">
        <v>8</v>
      </c>
      <c r="N912" s="374">
        <v>99</v>
      </c>
      <c r="O912" s="374">
        <v>99</v>
      </c>
      <c r="P912" s="374">
        <v>9999</v>
      </c>
      <c r="Q912" s="374">
        <v>101</v>
      </c>
      <c r="R912" s="374">
        <v>214</v>
      </c>
      <c r="S912" s="374">
        <v>6.5607476635514006</v>
      </c>
      <c r="T912" s="374">
        <v>8</v>
      </c>
      <c r="U912" s="374">
        <v>13.988785046728969</v>
      </c>
      <c r="V912" s="374">
        <v>0</v>
      </c>
      <c r="W912" s="374">
        <v>0</v>
      </c>
      <c r="X912" s="374">
        <v>34.112149532710283</v>
      </c>
      <c r="Y912" s="374">
        <v>5.1401869158878508</v>
      </c>
      <c r="Z912" s="374">
        <v>4.7261813457244406</v>
      </c>
      <c r="AA912" s="374">
        <v>1.4120811849093231</v>
      </c>
      <c r="AB912" s="374">
        <v>0</v>
      </c>
      <c r="AC912" s="374">
        <v>10.793141203040001</v>
      </c>
      <c r="AD912" s="374"/>
      <c r="AE912" s="374"/>
      <c r="AF912" s="374">
        <v>1.3906940473095919</v>
      </c>
      <c r="AG912" s="374">
        <v>2.6237646324661097</v>
      </c>
      <c r="AH912" s="374">
        <v>1.4018691588785048</v>
      </c>
    </row>
    <row r="913" spans="1:37" s="458" customFormat="1" ht="15.6">
      <c r="A913" s="374">
        <v>12</v>
      </c>
      <c r="B913" s="374">
        <v>144</v>
      </c>
      <c r="C913" s="374">
        <v>2015</v>
      </c>
      <c r="D913" s="374">
        <v>99</v>
      </c>
      <c r="E913" s="374">
        <v>99</v>
      </c>
      <c r="F913" s="374">
        <v>99</v>
      </c>
      <c r="G913" s="374">
        <v>99</v>
      </c>
      <c r="H913" s="374">
        <v>99</v>
      </c>
      <c r="I913" s="374">
        <v>99</v>
      </c>
      <c r="J913" s="374">
        <v>999</v>
      </c>
      <c r="K913" s="374">
        <v>99</v>
      </c>
      <c r="L913" s="374">
        <v>99</v>
      </c>
      <c r="M913" s="374">
        <v>9</v>
      </c>
      <c r="N913" s="374">
        <v>99</v>
      </c>
      <c r="O913" s="374">
        <v>99</v>
      </c>
      <c r="P913" s="374">
        <v>9999</v>
      </c>
      <c r="Q913" s="374"/>
      <c r="R913" s="374"/>
      <c r="S913" s="374"/>
      <c r="T913" s="374"/>
      <c r="U913" s="374"/>
      <c r="V913" s="374"/>
      <c r="W913" s="374"/>
      <c r="X913" s="374"/>
      <c r="Y913" s="374"/>
      <c r="Z913" s="374"/>
      <c r="AA913" s="374"/>
      <c r="AB913" s="374"/>
      <c r="AC913" s="374"/>
      <c r="AD913" s="374"/>
      <c r="AE913" s="374"/>
      <c r="AF913" s="374"/>
      <c r="AG913" s="374"/>
      <c r="AH913" s="374"/>
    </row>
    <row r="914" spans="1:37" s="458" customFormat="1" ht="15.6">
      <c r="A914" s="374">
        <v>12</v>
      </c>
      <c r="B914" s="374">
        <v>145</v>
      </c>
      <c r="C914" s="374">
        <v>2015</v>
      </c>
      <c r="D914" s="374">
        <v>99</v>
      </c>
      <c r="E914" s="374">
        <v>99</v>
      </c>
      <c r="F914" s="374">
        <v>99</v>
      </c>
      <c r="G914" s="374">
        <v>99</v>
      </c>
      <c r="H914" s="374">
        <v>99</v>
      </c>
      <c r="I914" s="374">
        <v>99</v>
      </c>
      <c r="J914" s="374">
        <v>999</v>
      </c>
      <c r="K914" s="374">
        <v>99</v>
      </c>
      <c r="L914" s="374">
        <v>99</v>
      </c>
      <c r="M914" s="374">
        <v>10</v>
      </c>
      <c r="N914" s="374">
        <v>99</v>
      </c>
      <c r="O914" s="374">
        <v>99</v>
      </c>
      <c r="P914" s="374">
        <v>9999</v>
      </c>
      <c r="Q914" s="374"/>
      <c r="R914" s="374"/>
      <c r="S914" s="374"/>
      <c r="T914" s="374"/>
      <c r="U914" s="374"/>
      <c r="V914" s="374"/>
      <c r="W914" s="374"/>
      <c r="X914" s="374"/>
      <c r="Y914" s="374"/>
      <c r="Z914" s="374"/>
      <c r="AA914" s="374"/>
      <c r="AB914" s="374"/>
      <c r="AC914" s="374"/>
      <c r="AD914" s="374"/>
      <c r="AE914" s="374"/>
      <c r="AF914" s="374"/>
      <c r="AG914" s="374"/>
      <c r="AH914" s="374"/>
    </row>
    <row r="915" spans="1:37" s="458" customFormat="1" ht="15.6">
      <c r="A915" s="374">
        <v>12</v>
      </c>
      <c r="B915" s="374">
        <v>146</v>
      </c>
      <c r="C915" s="374">
        <v>2015</v>
      </c>
      <c r="D915" s="374">
        <v>99</v>
      </c>
      <c r="E915" s="374">
        <v>99</v>
      </c>
      <c r="F915" s="374">
        <v>99</v>
      </c>
      <c r="G915" s="374">
        <v>99</v>
      </c>
      <c r="H915" s="374">
        <v>99</v>
      </c>
      <c r="I915" s="374">
        <v>99</v>
      </c>
      <c r="J915" s="374">
        <v>999</v>
      </c>
      <c r="K915" s="374">
        <v>99</v>
      </c>
      <c r="L915" s="374">
        <v>99</v>
      </c>
      <c r="M915" s="374">
        <v>11</v>
      </c>
      <c r="N915" s="374">
        <v>99</v>
      </c>
      <c r="O915" s="374">
        <v>99</v>
      </c>
      <c r="P915" s="374">
        <v>9999</v>
      </c>
      <c r="Q915" s="374">
        <v>1</v>
      </c>
      <c r="R915" s="374">
        <v>1</v>
      </c>
      <c r="S915" s="374">
        <v>8</v>
      </c>
      <c r="T915" s="374">
        <v>11</v>
      </c>
      <c r="U915" s="374">
        <v>10.200000000000003</v>
      </c>
      <c r="V915" s="374">
        <v>0</v>
      </c>
      <c r="W915" s="374">
        <v>100</v>
      </c>
      <c r="X915" s="374">
        <v>0</v>
      </c>
      <c r="Y915" s="374">
        <v>0</v>
      </c>
      <c r="Z915" s="374">
        <v>0</v>
      </c>
      <c r="AA915" s="374">
        <v>0</v>
      </c>
      <c r="AB915" s="374">
        <v>0</v>
      </c>
      <c r="AC915" s="374"/>
      <c r="AD915" s="374"/>
      <c r="AE915" s="374"/>
      <c r="AF915" s="374">
        <v>6.498570314530802E-3</v>
      </c>
      <c r="AG915" s="374">
        <v>8.9398714762006695E-3</v>
      </c>
      <c r="AH915" s="374">
        <v>0</v>
      </c>
    </row>
    <row r="916" spans="1:37" s="458" customFormat="1" ht="15.6">
      <c r="A916" s="374">
        <v>12</v>
      </c>
      <c r="B916" s="374">
        <v>147</v>
      </c>
      <c r="C916" s="374">
        <v>2015</v>
      </c>
      <c r="D916" s="374">
        <v>99</v>
      </c>
      <c r="E916" s="374">
        <v>99</v>
      </c>
      <c r="F916" s="374">
        <v>99</v>
      </c>
      <c r="G916" s="374">
        <v>99</v>
      </c>
      <c r="H916" s="374">
        <v>99</v>
      </c>
      <c r="I916" s="374">
        <v>99</v>
      </c>
      <c r="J916" s="374">
        <v>999</v>
      </c>
      <c r="K916" s="374">
        <v>99</v>
      </c>
      <c r="L916" s="374">
        <v>99</v>
      </c>
      <c r="M916" s="374">
        <v>12</v>
      </c>
      <c r="N916" s="374">
        <v>99</v>
      </c>
      <c r="O916" s="374">
        <v>99</v>
      </c>
      <c r="P916" s="374">
        <v>9999</v>
      </c>
      <c r="Q916" s="374"/>
      <c r="R916" s="374"/>
      <c r="S916" s="374"/>
      <c r="T916" s="374"/>
      <c r="U916" s="374"/>
      <c r="V916" s="374"/>
      <c r="W916" s="374"/>
      <c r="X916" s="374"/>
      <c r="Y916" s="374"/>
      <c r="Z916" s="374"/>
      <c r="AA916" s="374"/>
      <c r="AB916" s="374"/>
      <c r="AC916" s="374"/>
      <c r="AD916" s="374"/>
      <c r="AE916" s="374"/>
      <c r="AF916" s="374"/>
      <c r="AG916" s="374"/>
      <c r="AH916" s="374"/>
    </row>
    <row r="917" spans="1:37" s="458" customFormat="1" ht="15.6">
      <c r="A917" s="374">
        <v>12</v>
      </c>
      <c r="B917" s="374">
        <v>148</v>
      </c>
      <c r="C917" s="374">
        <v>2015</v>
      </c>
      <c r="D917" s="374">
        <v>99</v>
      </c>
      <c r="E917" s="374">
        <v>99</v>
      </c>
      <c r="F917" s="374">
        <v>99</v>
      </c>
      <c r="G917" s="374">
        <v>99</v>
      </c>
      <c r="H917" s="374">
        <v>99</v>
      </c>
      <c r="I917" s="374">
        <v>99</v>
      </c>
      <c r="J917" s="374">
        <v>999</v>
      </c>
      <c r="K917" s="374">
        <v>99</v>
      </c>
      <c r="L917" s="374">
        <v>99</v>
      </c>
      <c r="M917" s="374">
        <v>13</v>
      </c>
      <c r="N917" s="374">
        <v>99</v>
      </c>
      <c r="O917" s="374">
        <v>99</v>
      </c>
      <c r="P917" s="374">
        <v>9999</v>
      </c>
      <c r="Q917" s="374"/>
      <c r="R917" s="374"/>
      <c r="S917" s="374"/>
      <c r="T917" s="374"/>
      <c r="U917" s="374"/>
      <c r="V917" s="374"/>
      <c r="W917" s="374"/>
      <c r="X917" s="374"/>
      <c r="Y917" s="374"/>
      <c r="Z917" s="374"/>
      <c r="AA917" s="374"/>
      <c r="AB917" s="374"/>
      <c r="AC917" s="374"/>
      <c r="AD917" s="374"/>
      <c r="AE917" s="374"/>
      <c r="AF917" s="374"/>
      <c r="AG917" s="374"/>
      <c r="AH917" s="374"/>
    </row>
    <row r="918" spans="1:37" s="458" customFormat="1" ht="15.6">
      <c r="A918" s="374">
        <v>12</v>
      </c>
      <c r="B918" s="374">
        <v>149</v>
      </c>
      <c r="C918" s="374">
        <v>2015</v>
      </c>
      <c r="D918" s="374">
        <v>99</v>
      </c>
      <c r="E918" s="374">
        <v>99</v>
      </c>
      <c r="F918" s="374">
        <v>99</v>
      </c>
      <c r="G918" s="374">
        <v>99</v>
      </c>
      <c r="H918" s="374">
        <v>99</v>
      </c>
      <c r="I918" s="374">
        <v>99</v>
      </c>
      <c r="J918" s="374">
        <v>999</v>
      </c>
      <c r="K918" s="374">
        <v>99</v>
      </c>
      <c r="L918" s="374">
        <v>99</v>
      </c>
      <c r="M918" s="374">
        <v>14</v>
      </c>
      <c r="N918" s="374">
        <v>99</v>
      </c>
      <c r="O918" s="374">
        <v>99</v>
      </c>
      <c r="P918" s="374">
        <v>9999</v>
      </c>
      <c r="Q918" s="374"/>
      <c r="R918" s="374"/>
      <c r="S918" s="374"/>
      <c r="T918" s="374"/>
      <c r="U918" s="374"/>
      <c r="V918" s="374"/>
      <c r="W918" s="374"/>
      <c r="X918" s="374"/>
      <c r="Y918" s="374"/>
      <c r="Z918" s="374"/>
      <c r="AA918" s="374"/>
      <c r="AB918" s="374"/>
      <c r="AC918" s="374"/>
      <c r="AD918" s="374"/>
      <c r="AE918" s="374"/>
      <c r="AF918" s="374"/>
      <c r="AG918" s="374"/>
      <c r="AH918" s="374"/>
    </row>
    <row r="919" spans="1:37" s="458" customFormat="1" ht="15.6">
      <c r="A919" s="374">
        <v>12</v>
      </c>
      <c r="B919" s="374">
        <v>150</v>
      </c>
      <c r="C919" s="374">
        <v>2015</v>
      </c>
      <c r="D919" s="374">
        <v>99</v>
      </c>
      <c r="E919" s="374">
        <v>99</v>
      </c>
      <c r="F919" s="374">
        <v>99</v>
      </c>
      <c r="G919" s="374">
        <v>99</v>
      </c>
      <c r="H919" s="374">
        <v>99</v>
      </c>
      <c r="I919" s="374">
        <v>99</v>
      </c>
      <c r="J919" s="374">
        <v>999</v>
      </c>
      <c r="K919" s="374">
        <v>99</v>
      </c>
      <c r="L919" s="374">
        <v>99</v>
      </c>
      <c r="M919" s="374">
        <v>15</v>
      </c>
      <c r="N919" s="374">
        <v>99</v>
      </c>
      <c r="O919" s="374">
        <v>99</v>
      </c>
      <c r="P919" s="374">
        <v>9999</v>
      </c>
      <c r="Q919" s="374"/>
      <c r="R919" s="374"/>
      <c r="S919" s="374"/>
      <c r="T919" s="374"/>
      <c r="U919" s="374"/>
      <c r="V919" s="374"/>
      <c r="W919" s="374"/>
      <c r="X919" s="374"/>
      <c r="Y919" s="374"/>
      <c r="Z919" s="374"/>
      <c r="AA919" s="374"/>
      <c r="AB919" s="374"/>
      <c r="AC919" s="374"/>
      <c r="AD919" s="374"/>
      <c r="AE919" s="374"/>
      <c r="AF919" s="374"/>
      <c r="AG919" s="374"/>
      <c r="AH919" s="374"/>
    </row>
    <row r="920" spans="1:37" ht="15.6">
      <c r="A920" s="374">
        <v>13</v>
      </c>
      <c r="B920" s="374">
        <v>1</v>
      </c>
      <c r="C920" s="374">
        <v>2024</v>
      </c>
      <c r="D920" s="374">
        <v>99</v>
      </c>
      <c r="E920" s="374">
        <v>99</v>
      </c>
      <c r="F920" s="374">
        <v>99</v>
      </c>
      <c r="G920" s="374">
        <v>99</v>
      </c>
      <c r="H920" s="374">
        <v>99</v>
      </c>
      <c r="I920" s="374">
        <v>99</v>
      </c>
      <c r="J920" s="374">
        <v>999</v>
      </c>
      <c r="K920" s="374">
        <v>99</v>
      </c>
      <c r="L920" s="374">
        <v>99</v>
      </c>
      <c r="M920" s="374">
        <v>99</v>
      </c>
      <c r="N920" s="374">
        <v>403</v>
      </c>
      <c r="O920" s="374">
        <v>99</v>
      </c>
      <c r="P920" s="374">
        <v>9999</v>
      </c>
      <c r="Q920" s="374">
        <v>87</v>
      </c>
      <c r="R920" s="374">
        <v>555</v>
      </c>
      <c r="S920" s="374">
        <v>3.967567567567567</v>
      </c>
      <c r="T920" s="374">
        <v>3.4900900900900886</v>
      </c>
      <c r="U920" s="374">
        <v>3.2091891891891882</v>
      </c>
      <c r="V920" s="374">
        <v>0</v>
      </c>
      <c r="W920" s="374">
        <v>0</v>
      </c>
      <c r="X920" s="374">
        <v>0</v>
      </c>
      <c r="Y920" s="374">
        <v>0</v>
      </c>
      <c r="Z920" s="374">
        <v>0.99017073342155326</v>
      </c>
      <c r="AA920" s="374">
        <v>1.6392792396705338</v>
      </c>
      <c r="AB920" s="374">
        <v>1.4854825984986619</v>
      </c>
      <c r="AC920" s="374">
        <v>-13.413288991723972</v>
      </c>
      <c r="AD920" s="374">
        <v>-18.901391043325681</v>
      </c>
      <c r="AE920" s="374">
        <v>72.94320615710177</v>
      </c>
      <c r="AF920" s="374">
        <v>3.3510445598357697</v>
      </c>
      <c r="AG920" s="374">
        <v>1.3025116367505585</v>
      </c>
      <c r="AH920" s="374">
        <v>6.4864864864864877</v>
      </c>
      <c r="AI920" s="374">
        <v>468</v>
      </c>
      <c r="AJ920" s="374">
        <v>68.487820512820562</v>
      </c>
      <c r="AK920" s="374">
        <v>11.763433907060012</v>
      </c>
    </row>
    <row r="921" spans="1:37" ht="15.6">
      <c r="A921" s="374">
        <v>13</v>
      </c>
      <c r="B921" s="374">
        <v>2</v>
      </c>
      <c r="C921" s="374">
        <v>2024</v>
      </c>
      <c r="D921" s="374">
        <v>99</v>
      </c>
      <c r="E921" s="374">
        <v>99</v>
      </c>
      <c r="F921" s="374">
        <v>99</v>
      </c>
      <c r="G921" s="374">
        <v>99</v>
      </c>
      <c r="H921" s="374">
        <v>99</v>
      </c>
      <c r="I921" s="374">
        <v>99</v>
      </c>
      <c r="J921" s="374">
        <v>999</v>
      </c>
      <c r="K921" s="374">
        <v>99</v>
      </c>
      <c r="L921" s="374">
        <v>99</v>
      </c>
      <c r="M921" s="374">
        <v>99</v>
      </c>
      <c r="N921" s="374">
        <v>404</v>
      </c>
      <c r="O921" s="374">
        <v>99</v>
      </c>
      <c r="P921" s="374">
        <v>9999</v>
      </c>
      <c r="Q921" s="374">
        <v>162</v>
      </c>
      <c r="R921" s="374">
        <v>1260</v>
      </c>
      <c r="S921" s="374">
        <v>4.5238095238095219</v>
      </c>
      <c r="T921" s="374">
        <v>3.8920634920634911</v>
      </c>
      <c r="U921" s="374">
        <v>4.6211904761904723</v>
      </c>
      <c r="V921" s="374">
        <v>0</v>
      </c>
      <c r="W921" s="374">
        <v>0</v>
      </c>
      <c r="X921" s="374">
        <v>0</v>
      </c>
      <c r="Y921" s="374">
        <v>0</v>
      </c>
      <c r="Z921" s="374">
        <v>0.28463874944768902</v>
      </c>
      <c r="AA921" s="374">
        <v>1.2886210527874649</v>
      </c>
      <c r="AB921" s="374">
        <v>1.3707027032623305</v>
      </c>
      <c r="AC921" s="374">
        <v>13.115510565006883</v>
      </c>
      <c r="AD921" s="374">
        <v>5.875136949717179</v>
      </c>
      <c r="AE921" s="374">
        <v>60.624693799718479</v>
      </c>
      <c r="AF921" s="374">
        <v>7.6077768385460685</v>
      </c>
      <c r="AG921" s="374">
        <v>4.2581183017839939</v>
      </c>
      <c r="AH921" s="374">
        <v>2.3809523809523818</v>
      </c>
      <c r="AI921" s="374">
        <v>992</v>
      </c>
      <c r="AJ921" s="374">
        <v>71.05705645161288</v>
      </c>
      <c r="AK921" s="374">
        <v>13.011258866898263</v>
      </c>
    </row>
    <row r="922" spans="1:37" ht="15.6">
      <c r="A922" s="374">
        <v>13</v>
      </c>
      <c r="B922" s="374">
        <v>3</v>
      </c>
      <c r="C922" s="374">
        <v>2024</v>
      </c>
      <c r="D922" s="374">
        <v>99</v>
      </c>
      <c r="E922" s="374">
        <v>99</v>
      </c>
      <c r="F922" s="374">
        <v>99</v>
      </c>
      <c r="G922" s="374">
        <v>99</v>
      </c>
      <c r="H922" s="374">
        <v>99</v>
      </c>
      <c r="I922" s="374">
        <v>99</v>
      </c>
      <c r="J922" s="374">
        <v>999</v>
      </c>
      <c r="K922" s="374">
        <v>99</v>
      </c>
      <c r="L922" s="374">
        <v>99</v>
      </c>
      <c r="M922" s="374">
        <v>99</v>
      </c>
      <c r="N922" s="374">
        <v>405</v>
      </c>
      <c r="O922" s="374">
        <v>99</v>
      </c>
      <c r="P922" s="374">
        <v>9999</v>
      </c>
      <c r="Q922" s="374">
        <v>212</v>
      </c>
      <c r="R922" s="374">
        <v>2485</v>
      </c>
      <c r="S922" s="374">
        <v>4.9967806841046283</v>
      </c>
      <c r="T922" s="374">
        <v>4.2325955734406451</v>
      </c>
      <c r="U922" s="374">
        <v>5.5940040241448683</v>
      </c>
      <c r="V922" s="374">
        <v>0</v>
      </c>
      <c r="W922" s="374">
        <v>0</v>
      </c>
      <c r="X922" s="374">
        <v>0</v>
      </c>
      <c r="Y922" s="374">
        <v>0</v>
      </c>
      <c r="Z922" s="374">
        <v>0.28346849970637622</v>
      </c>
      <c r="AA922" s="374">
        <v>1.3248855150377639</v>
      </c>
      <c r="AB922" s="374">
        <v>1.3690396343947764</v>
      </c>
      <c r="AC922" s="374">
        <v>12.852809181263437</v>
      </c>
      <c r="AD922" s="374">
        <v>10.510991697243869</v>
      </c>
      <c r="AE922" s="374">
        <v>55.306637567997683</v>
      </c>
      <c r="AF922" s="374">
        <v>15.004226542688084</v>
      </c>
      <c r="AG922" s="374">
        <v>10.165821410158436</v>
      </c>
      <c r="AH922" s="374">
        <v>1.0060362173038233</v>
      </c>
      <c r="AI922" s="374">
        <v>2048</v>
      </c>
      <c r="AJ922" s="374">
        <v>73.645996093749986</v>
      </c>
      <c r="AK922" s="374">
        <v>14.182779156354401</v>
      </c>
    </row>
    <row r="923" spans="1:37" ht="15.6">
      <c r="A923" s="374">
        <v>13</v>
      </c>
      <c r="B923" s="374">
        <v>4</v>
      </c>
      <c r="C923" s="374">
        <v>2024</v>
      </c>
      <c r="D923" s="374">
        <v>99</v>
      </c>
      <c r="E923" s="374">
        <v>99</v>
      </c>
      <c r="F923" s="374">
        <v>99</v>
      </c>
      <c r="G923" s="374">
        <v>99</v>
      </c>
      <c r="H923" s="374">
        <v>99</v>
      </c>
      <c r="I923" s="374">
        <v>99</v>
      </c>
      <c r="J923" s="374">
        <v>999</v>
      </c>
      <c r="K923" s="374">
        <v>99</v>
      </c>
      <c r="L923" s="374">
        <v>99</v>
      </c>
      <c r="M923" s="374">
        <v>99</v>
      </c>
      <c r="N923" s="374">
        <v>406</v>
      </c>
      <c r="O923" s="374">
        <v>99</v>
      </c>
      <c r="P923" s="374">
        <v>9999</v>
      </c>
      <c r="Q923" s="374">
        <v>270</v>
      </c>
      <c r="R923" s="374">
        <v>2767</v>
      </c>
      <c r="S923" s="374">
        <v>5.2865919768702572</v>
      </c>
      <c r="T923" s="374">
        <v>4.4904228406216129</v>
      </c>
      <c r="U923" s="374">
        <v>6.5236718467654491</v>
      </c>
      <c r="V923" s="374">
        <v>0</v>
      </c>
      <c r="W923" s="374">
        <v>0</v>
      </c>
      <c r="X923" s="374">
        <v>0</v>
      </c>
      <c r="Y923" s="374">
        <v>0</v>
      </c>
      <c r="Z923" s="374">
        <v>0.288209139593543</v>
      </c>
      <c r="AA923" s="374">
        <v>1.3121065589718011</v>
      </c>
      <c r="AB923" s="374">
        <v>1.3379852868606628</v>
      </c>
      <c r="AC923" s="374">
        <v>6.7784918823682707</v>
      </c>
      <c r="AD923" s="374">
        <v>4.5807753802124864</v>
      </c>
      <c r="AE923" s="374">
        <v>54.760511047591059</v>
      </c>
      <c r="AF923" s="374">
        <v>16.706919454172201</v>
      </c>
      <c r="AG923" s="374">
        <v>13.200627452127522</v>
      </c>
      <c r="AH923" s="374">
        <v>1.4456089627755691</v>
      </c>
      <c r="AI923" s="374">
        <v>2437</v>
      </c>
      <c r="AJ923" s="374">
        <v>76.590439064423549</v>
      </c>
      <c r="AK923" s="374">
        <v>14.696635490034373</v>
      </c>
    </row>
    <row r="924" spans="1:37" ht="15.6">
      <c r="A924" s="374">
        <v>13</v>
      </c>
      <c r="B924" s="374">
        <v>5</v>
      </c>
      <c r="C924" s="374">
        <v>2024</v>
      </c>
      <c r="D924" s="374">
        <v>99</v>
      </c>
      <c r="E924" s="374">
        <v>99</v>
      </c>
      <c r="F924" s="374">
        <v>99</v>
      </c>
      <c r="G924" s="374">
        <v>99</v>
      </c>
      <c r="H924" s="374">
        <v>99</v>
      </c>
      <c r="I924" s="374">
        <v>99</v>
      </c>
      <c r="J924" s="374">
        <v>999</v>
      </c>
      <c r="K924" s="374">
        <v>99</v>
      </c>
      <c r="L924" s="374">
        <v>99</v>
      </c>
      <c r="M924" s="374">
        <v>99</v>
      </c>
      <c r="N924" s="374">
        <v>407</v>
      </c>
      <c r="O924" s="374">
        <v>99</v>
      </c>
      <c r="P924" s="374">
        <v>9999</v>
      </c>
      <c r="Q924" s="374">
        <v>324</v>
      </c>
      <c r="R924" s="374">
        <v>2419</v>
      </c>
      <c r="S924" s="374">
        <v>5.53410500206697</v>
      </c>
      <c r="T924" s="374">
        <v>4.5646961554361294</v>
      </c>
      <c r="U924" s="374">
        <v>7.5102935097147583</v>
      </c>
      <c r="V924" s="374">
        <v>0</v>
      </c>
      <c r="W924" s="374">
        <v>0</v>
      </c>
      <c r="X924" s="374">
        <v>0</v>
      </c>
      <c r="Y924" s="374">
        <v>0</v>
      </c>
      <c r="Z924" s="374">
        <v>0.27757117869545311</v>
      </c>
      <c r="AA924" s="374">
        <v>1.2543329346412719</v>
      </c>
      <c r="AB924" s="374">
        <v>1.3661327710396287</v>
      </c>
      <c r="AC924" s="374">
        <v>0.4987781698581944</v>
      </c>
      <c r="AD924" s="374">
        <v>-1.1949353964837317</v>
      </c>
      <c r="AE924" s="374">
        <v>58.897867740835181</v>
      </c>
      <c r="AF924" s="374">
        <v>14.605723946383289</v>
      </c>
      <c r="AG924" s="374">
        <v>13.285750328169163</v>
      </c>
      <c r="AH924" s="374">
        <v>1.3642000826787923</v>
      </c>
      <c r="AI924" s="374">
        <v>2234</v>
      </c>
      <c r="AJ924" s="374">
        <v>80.10752014324089</v>
      </c>
      <c r="AK924" s="374">
        <v>14.794964425130315</v>
      </c>
    </row>
    <row r="925" spans="1:37" ht="15.6">
      <c r="A925" s="374">
        <v>13</v>
      </c>
      <c r="B925" s="374">
        <v>6</v>
      </c>
      <c r="C925" s="374">
        <v>2024</v>
      </c>
      <c r="D925" s="374">
        <v>99</v>
      </c>
      <c r="E925" s="374">
        <v>99</v>
      </c>
      <c r="F925" s="374">
        <v>99</v>
      </c>
      <c r="G925" s="374">
        <v>99</v>
      </c>
      <c r="H925" s="374">
        <v>99</v>
      </c>
      <c r="I925" s="374">
        <v>99</v>
      </c>
      <c r="J925" s="374">
        <v>999</v>
      </c>
      <c r="K925" s="374">
        <v>99</v>
      </c>
      <c r="L925" s="374">
        <v>99</v>
      </c>
      <c r="M925" s="374">
        <v>99</v>
      </c>
      <c r="N925" s="374">
        <v>408</v>
      </c>
      <c r="O925" s="374">
        <v>99</v>
      </c>
      <c r="P925" s="374">
        <v>9999</v>
      </c>
      <c r="Q925" s="374">
        <v>358</v>
      </c>
      <c r="R925" s="374">
        <v>1691</v>
      </c>
      <c r="S925" s="374">
        <v>5.5878178592548808</v>
      </c>
      <c r="T925" s="374">
        <v>4.528681253696039</v>
      </c>
      <c r="U925" s="374">
        <v>8.5272619751626255</v>
      </c>
      <c r="V925" s="374">
        <v>0</v>
      </c>
      <c r="W925" s="374">
        <v>0</v>
      </c>
      <c r="X925" s="374">
        <v>0</v>
      </c>
      <c r="Y925" s="374">
        <v>0</v>
      </c>
      <c r="Z925" s="374">
        <v>0.28963283813472129</v>
      </c>
      <c r="AA925" s="374">
        <v>1.1882803042842041</v>
      </c>
      <c r="AB925" s="374">
        <v>1.3703282463617608</v>
      </c>
      <c r="AC925" s="374">
        <v>-1.6492583369466476</v>
      </c>
      <c r="AD925" s="374">
        <v>-5.3598304527759053</v>
      </c>
      <c r="AE925" s="374">
        <v>51.987801883987089</v>
      </c>
      <c r="AF925" s="374">
        <v>10.210119550778892</v>
      </c>
      <c r="AG925" s="374">
        <v>10.544998482560418</v>
      </c>
      <c r="AH925" s="374">
        <v>2.5428740390301598</v>
      </c>
      <c r="AI925" s="374">
        <v>1581</v>
      </c>
      <c r="AJ925" s="374">
        <v>83.438203668564256</v>
      </c>
      <c r="AK925" s="374">
        <v>14.772286085936404</v>
      </c>
    </row>
    <row r="926" spans="1:37" ht="15.6">
      <c r="A926" s="374">
        <v>13</v>
      </c>
      <c r="B926" s="374">
        <v>7</v>
      </c>
      <c r="C926" s="374">
        <v>2024</v>
      </c>
      <c r="D926" s="374">
        <v>99</v>
      </c>
      <c r="E926" s="374">
        <v>99</v>
      </c>
      <c r="F926" s="374">
        <v>99</v>
      </c>
      <c r="G926" s="374">
        <v>99</v>
      </c>
      <c r="H926" s="374">
        <v>99</v>
      </c>
      <c r="I926" s="374">
        <v>99</v>
      </c>
      <c r="J926" s="374">
        <v>999</v>
      </c>
      <c r="K926" s="374">
        <v>99</v>
      </c>
      <c r="L926" s="374">
        <v>99</v>
      </c>
      <c r="M926" s="374">
        <v>99</v>
      </c>
      <c r="N926" s="374">
        <v>409</v>
      </c>
      <c r="O926" s="374">
        <v>99</v>
      </c>
      <c r="P926" s="374">
        <v>9999</v>
      </c>
      <c r="Q926" s="374">
        <v>339</v>
      </c>
      <c r="R926" s="374">
        <v>1336</v>
      </c>
      <c r="S926" s="374">
        <v>5.7664670658682642</v>
      </c>
      <c r="T926" s="374">
        <v>4.4408682634730532</v>
      </c>
      <c r="U926" s="374">
        <v>9.5059131736526954</v>
      </c>
      <c r="V926" s="374">
        <v>0</v>
      </c>
      <c r="W926" s="374">
        <v>0</v>
      </c>
      <c r="X926" s="374">
        <v>0</v>
      </c>
      <c r="Y926" s="374">
        <v>0</v>
      </c>
      <c r="Z926" s="374">
        <v>0.80059076518489136</v>
      </c>
      <c r="AA926" s="374">
        <v>1.0733355463335441</v>
      </c>
      <c r="AB926" s="374">
        <v>1.3600723697321981</v>
      </c>
      <c r="AC926" s="374">
        <v>21.580037453240354</v>
      </c>
      <c r="AD926" s="374">
        <v>30.666898641961858</v>
      </c>
      <c r="AE926" s="374">
        <v>53.04541771373956</v>
      </c>
      <c r="AF926" s="374">
        <v>8.066658616109164</v>
      </c>
      <c r="AG926" s="374">
        <v>9.2873884316256383</v>
      </c>
      <c r="AH926" s="374">
        <v>2.6197604790419158</v>
      </c>
      <c r="AI926" s="374">
        <v>1243</v>
      </c>
      <c r="AJ926" s="374">
        <v>86.492437650844707</v>
      </c>
      <c r="AK926" s="374">
        <v>14.876035665503878</v>
      </c>
    </row>
    <row r="927" spans="1:37" ht="15.6">
      <c r="A927" s="374">
        <v>13</v>
      </c>
      <c r="B927" s="374">
        <v>8</v>
      </c>
      <c r="C927" s="374">
        <v>2024</v>
      </c>
      <c r="D927" s="374">
        <v>99</v>
      </c>
      <c r="E927" s="374">
        <v>99</v>
      </c>
      <c r="F927" s="374">
        <v>99</v>
      </c>
      <c r="G927" s="374">
        <v>99</v>
      </c>
      <c r="H927" s="374">
        <v>99</v>
      </c>
      <c r="I927" s="374">
        <v>99</v>
      </c>
      <c r="J927" s="374">
        <v>999</v>
      </c>
      <c r="K927" s="374">
        <v>99</v>
      </c>
      <c r="L927" s="374">
        <v>99</v>
      </c>
      <c r="M927" s="374">
        <v>99</v>
      </c>
      <c r="N927" s="374">
        <v>410</v>
      </c>
      <c r="O927" s="374">
        <v>99</v>
      </c>
      <c r="P927" s="374">
        <v>9999</v>
      </c>
      <c r="Q927" s="374">
        <v>331</v>
      </c>
      <c r="R927" s="374">
        <v>1098</v>
      </c>
      <c r="S927" s="374">
        <v>6.0947176684881601</v>
      </c>
      <c r="T927" s="374">
        <v>4.5655737704918034</v>
      </c>
      <c r="U927" s="374">
        <v>10.477140255009106</v>
      </c>
      <c r="V927" s="374">
        <v>0</v>
      </c>
      <c r="W927" s="374">
        <v>0</v>
      </c>
      <c r="X927" s="374">
        <v>0</v>
      </c>
      <c r="Y927" s="374">
        <v>0</v>
      </c>
      <c r="Z927" s="374">
        <v>1.137038391054884</v>
      </c>
      <c r="AA927" s="374">
        <v>1.1146275985703689</v>
      </c>
      <c r="AB927" s="374">
        <v>1.3380308944229979</v>
      </c>
      <c r="AC927" s="374">
        <v>29.339188271009522</v>
      </c>
      <c r="AD927" s="374">
        <v>37.17449899625796</v>
      </c>
      <c r="AE927" s="374">
        <v>50.085391752323289</v>
      </c>
      <c r="AF927" s="374">
        <v>6.6296341021615746</v>
      </c>
      <c r="AG927" s="374">
        <v>8.4127581932596414</v>
      </c>
      <c r="AH927" s="374">
        <v>1.8214936247723128</v>
      </c>
      <c r="AI927" s="374">
        <v>1029</v>
      </c>
      <c r="AJ927" s="374">
        <v>88.340524781341088</v>
      </c>
      <c r="AK927" s="374">
        <v>15.44010853113191</v>
      </c>
    </row>
    <row r="928" spans="1:37" ht="15.6">
      <c r="A928" s="374">
        <v>13</v>
      </c>
      <c r="B928" s="374">
        <v>9</v>
      </c>
      <c r="C928" s="374">
        <v>2024</v>
      </c>
      <c r="D928" s="374">
        <v>99</v>
      </c>
      <c r="E928" s="374">
        <v>99</v>
      </c>
      <c r="F928" s="374">
        <v>99</v>
      </c>
      <c r="G928" s="374">
        <v>99</v>
      </c>
      <c r="H928" s="374">
        <v>99</v>
      </c>
      <c r="I928" s="374">
        <v>99</v>
      </c>
      <c r="J928" s="374">
        <v>999</v>
      </c>
      <c r="K928" s="374">
        <v>99</v>
      </c>
      <c r="L928" s="374">
        <v>99</v>
      </c>
      <c r="M928" s="374">
        <v>99</v>
      </c>
      <c r="N928" s="374">
        <v>411</v>
      </c>
      <c r="O928" s="374">
        <v>99</v>
      </c>
      <c r="P928" s="374">
        <v>9999</v>
      </c>
      <c r="Q928" s="374">
        <v>310</v>
      </c>
      <c r="R928" s="374">
        <v>850</v>
      </c>
      <c r="S928" s="374">
        <v>6.3588235294117652</v>
      </c>
      <c r="T928" s="374">
        <v>4.7435294117647056</v>
      </c>
      <c r="U928" s="374">
        <v>11.516352941176462</v>
      </c>
      <c r="V928" s="374">
        <v>0</v>
      </c>
      <c r="W928" s="374">
        <v>0</v>
      </c>
      <c r="X928" s="374">
        <v>0</v>
      </c>
      <c r="Y928" s="374">
        <v>0</v>
      </c>
      <c r="Z928" s="374">
        <v>0.83046598833802721</v>
      </c>
      <c r="AA928" s="374">
        <v>1.1558337065051476</v>
      </c>
      <c r="AB928" s="374">
        <v>1.2806659167446521</v>
      </c>
      <c r="AC928" s="374">
        <v>20.32266931699353</v>
      </c>
      <c r="AD928" s="374">
        <v>24.918217842556288</v>
      </c>
      <c r="AE928" s="374">
        <v>36.577893089105721</v>
      </c>
      <c r="AF928" s="374">
        <v>5.1322304069556806</v>
      </c>
      <c r="AG928" s="374">
        <v>7.1585852343987053</v>
      </c>
      <c r="AH928" s="374">
        <v>3.0588235294117645</v>
      </c>
      <c r="AI928" s="374">
        <v>797</v>
      </c>
      <c r="AJ928" s="374">
        <v>90.351568381430383</v>
      </c>
      <c r="AK928" s="374">
        <v>15.768720259008459</v>
      </c>
    </row>
    <row r="929" spans="1:37" ht="15.6">
      <c r="A929" s="374">
        <v>13</v>
      </c>
      <c r="B929" s="374">
        <v>10</v>
      </c>
      <c r="C929" s="374">
        <v>2024</v>
      </c>
      <c r="D929" s="374">
        <v>99</v>
      </c>
      <c r="E929" s="374">
        <v>99</v>
      </c>
      <c r="F929" s="374">
        <v>99</v>
      </c>
      <c r="G929" s="374">
        <v>99</v>
      </c>
      <c r="H929" s="374">
        <v>99</v>
      </c>
      <c r="I929" s="374">
        <v>99</v>
      </c>
      <c r="J929" s="374">
        <v>999</v>
      </c>
      <c r="K929" s="374">
        <v>99</v>
      </c>
      <c r="L929" s="374">
        <v>99</v>
      </c>
      <c r="M929" s="374">
        <v>99</v>
      </c>
      <c r="N929" s="374">
        <v>412</v>
      </c>
      <c r="O929" s="374">
        <v>99</v>
      </c>
      <c r="P929" s="374">
        <v>9999</v>
      </c>
      <c r="Q929" s="374">
        <v>276</v>
      </c>
      <c r="R929" s="374">
        <v>676</v>
      </c>
      <c r="S929" s="374">
        <v>6.4437869822485201</v>
      </c>
      <c r="T929" s="374">
        <v>4.7588757396449717</v>
      </c>
      <c r="U929" s="374">
        <v>12.473224852071027</v>
      </c>
      <c r="V929" s="374">
        <v>0</v>
      </c>
      <c r="W929" s="374">
        <v>0</v>
      </c>
      <c r="X929" s="374">
        <v>0</v>
      </c>
      <c r="Y929" s="374">
        <v>0</v>
      </c>
      <c r="Z929" s="374">
        <v>1.0044172924484056</v>
      </c>
      <c r="AA929" s="374">
        <v>1.1934634010034311</v>
      </c>
      <c r="AB929" s="374">
        <v>1.3618300130924421</v>
      </c>
      <c r="AC929" s="374">
        <v>21.797201679592057</v>
      </c>
      <c r="AD929" s="374">
        <v>27.51656290367297</v>
      </c>
      <c r="AE929" s="374">
        <v>42.808567856506471</v>
      </c>
      <c r="AF929" s="374">
        <v>4.0816326530612246</v>
      </c>
      <c r="AG929" s="374">
        <v>6.1662163100988483</v>
      </c>
      <c r="AH929" s="374">
        <v>1.6272189349112423</v>
      </c>
      <c r="AI929" s="374">
        <v>635</v>
      </c>
      <c r="AJ929" s="374">
        <v>92.866929133858207</v>
      </c>
      <c r="AK929" s="374">
        <v>15.758178218118404</v>
      </c>
    </row>
    <row r="930" spans="1:37" ht="15.6">
      <c r="A930" s="374">
        <v>13</v>
      </c>
      <c r="B930" s="374">
        <v>11</v>
      </c>
      <c r="C930" s="374">
        <v>2024</v>
      </c>
      <c r="D930" s="374">
        <v>99</v>
      </c>
      <c r="E930" s="374">
        <v>99</v>
      </c>
      <c r="F930" s="374">
        <v>99</v>
      </c>
      <c r="G930" s="374">
        <v>99</v>
      </c>
      <c r="H930" s="374">
        <v>99</v>
      </c>
      <c r="I930" s="374">
        <v>99</v>
      </c>
      <c r="J930" s="374">
        <v>999</v>
      </c>
      <c r="K930" s="374">
        <v>99</v>
      </c>
      <c r="L930" s="374">
        <v>99</v>
      </c>
      <c r="M930" s="374">
        <v>99</v>
      </c>
      <c r="N930" s="374">
        <v>413</v>
      </c>
      <c r="O930" s="374">
        <v>99</v>
      </c>
      <c r="P930" s="374">
        <v>9999</v>
      </c>
      <c r="Q930" s="374">
        <v>199</v>
      </c>
      <c r="R930" s="374">
        <v>457</v>
      </c>
      <c r="S930" s="374">
        <v>6.6345733041575512</v>
      </c>
      <c r="T930" s="374">
        <v>5.0175054704595183</v>
      </c>
      <c r="U930" s="374">
        <v>13.519912472647702</v>
      </c>
      <c r="V930" s="374">
        <v>0</v>
      </c>
      <c r="W930" s="374">
        <v>0</v>
      </c>
      <c r="X930" s="374">
        <v>0</v>
      </c>
      <c r="Y930" s="374">
        <v>0</v>
      </c>
      <c r="Z930" s="374">
        <v>0.29298432941816754</v>
      </c>
      <c r="AA930" s="374">
        <v>1.2673079566073595</v>
      </c>
      <c r="AB930" s="374">
        <v>1.3046457606155699</v>
      </c>
      <c r="AC930" s="374">
        <v>12.626583028501161</v>
      </c>
      <c r="AD930" s="374">
        <v>12.560221083684716</v>
      </c>
      <c r="AE930" s="374">
        <v>47.237191528714909</v>
      </c>
      <c r="AF930" s="374">
        <v>2.7593285835044079</v>
      </c>
      <c r="AG930" s="374">
        <v>4.5183866143546112</v>
      </c>
      <c r="AH930" s="374">
        <v>1.3129102844638945</v>
      </c>
      <c r="AI930" s="374">
        <v>423</v>
      </c>
      <c r="AJ930" s="374">
        <v>94.483215130023595</v>
      </c>
      <c r="AK930" s="374">
        <v>16.166242194197455</v>
      </c>
    </row>
    <row r="931" spans="1:37" ht="15.6">
      <c r="A931" s="374">
        <v>13</v>
      </c>
      <c r="B931" s="374">
        <v>12</v>
      </c>
      <c r="C931" s="374">
        <v>2024</v>
      </c>
      <c r="D931" s="374">
        <v>99</v>
      </c>
      <c r="E931" s="374">
        <v>99</v>
      </c>
      <c r="F931" s="374">
        <v>99</v>
      </c>
      <c r="G931" s="374">
        <v>99</v>
      </c>
      <c r="H931" s="374">
        <v>99</v>
      </c>
      <c r="I931" s="374">
        <v>99</v>
      </c>
      <c r="J931" s="374">
        <v>999</v>
      </c>
      <c r="K931" s="374">
        <v>99</v>
      </c>
      <c r="L931" s="374">
        <v>99</v>
      </c>
      <c r="M931" s="374">
        <v>99</v>
      </c>
      <c r="N931" s="374">
        <v>414</v>
      </c>
      <c r="O931" s="374">
        <v>99</v>
      </c>
      <c r="P931" s="374">
        <v>9999</v>
      </c>
      <c r="Q931" s="374">
        <v>149</v>
      </c>
      <c r="R931" s="374">
        <v>283</v>
      </c>
      <c r="S931" s="374">
        <v>6.7915194346289756</v>
      </c>
      <c r="T931" s="374">
        <v>5.0706713780918733</v>
      </c>
      <c r="U931" s="374">
        <v>14.545229681978796</v>
      </c>
      <c r="V931" s="374">
        <v>0</v>
      </c>
      <c r="W931" s="374">
        <v>0</v>
      </c>
      <c r="X931" s="374">
        <v>0</v>
      </c>
      <c r="Y931" s="374">
        <v>0</v>
      </c>
      <c r="Z931" s="374">
        <v>0.28657265601540555</v>
      </c>
      <c r="AA931" s="374">
        <v>1.1475887251673069</v>
      </c>
      <c r="AB931" s="374">
        <v>1.2701890074404236</v>
      </c>
      <c r="AC931" s="374">
        <v>-7.3401571537314432</v>
      </c>
      <c r="AD931" s="374">
        <v>-12.430147043115916</v>
      </c>
      <c r="AE931" s="374">
        <v>37.857808599010376</v>
      </c>
      <c r="AF931" s="374">
        <v>1.7087308296099515</v>
      </c>
      <c r="AG931" s="374">
        <v>3.0102344901220159</v>
      </c>
      <c r="AH931" s="374">
        <v>1.0600706713780919</v>
      </c>
      <c r="AI931" s="374">
        <v>263</v>
      </c>
      <c r="AJ931" s="374">
        <v>96.365019011406844</v>
      </c>
      <c r="AK931" s="374">
        <v>16.400150796234772</v>
      </c>
    </row>
    <row r="932" spans="1:37" ht="15.6">
      <c r="A932" s="374">
        <v>13</v>
      </c>
      <c r="B932" s="374">
        <v>13</v>
      </c>
      <c r="C932" s="374">
        <v>2024</v>
      </c>
      <c r="D932" s="374">
        <v>99</v>
      </c>
      <c r="E932" s="374">
        <v>99</v>
      </c>
      <c r="F932" s="374">
        <v>99</v>
      </c>
      <c r="G932" s="374">
        <v>99</v>
      </c>
      <c r="H932" s="374">
        <v>99</v>
      </c>
      <c r="I932" s="374">
        <v>99</v>
      </c>
      <c r="J932" s="374">
        <v>999</v>
      </c>
      <c r="K932" s="374">
        <v>99</v>
      </c>
      <c r="L932" s="374">
        <v>99</v>
      </c>
      <c r="M932" s="374">
        <v>99</v>
      </c>
      <c r="N932" s="374">
        <v>415</v>
      </c>
      <c r="O932" s="374">
        <v>99</v>
      </c>
      <c r="P932" s="374">
        <v>9999</v>
      </c>
      <c r="Q932" s="374">
        <v>120</v>
      </c>
      <c r="R932" s="374">
        <v>230</v>
      </c>
      <c r="S932" s="374">
        <v>7.0260869565217394</v>
      </c>
      <c r="T932" s="374">
        <v>5.4304347826086961</v>
      </c>
      <c r="U932" s="374">
        <v>15.498695652173915</v>
      </c>
      <c r="V932" s="374">
        <v>0</v>
      </c>
      <c r="W932" s="374">
        <v>0.43478260869565216</v>
      </c>
      <c r="X932" s="374">
        <v>0</v>
      </c>
      <c r="Y932" s="374">
        <v>0</v>
      </c>
      <c r="Z932" s="374">
        <v>0.28582153671606059</v>
      </c>
      <c r="AA932" s="374">
        <v>1.1109014715063956</v>
      </c>
      <c r="AB932" s="374">
        <v>1.3742776071081337</v>
      </c>
      <c r="AC932" s="374">
        <v>3.1601285552470646</v>
      </c>
      <c r="AD932" s="374">
        <v>-3.0670356674163113</v>
      </c>
      <c r="AE932" s="374">
        <v>53.089493031899032</v>
      </c>
      <c r="AF932" s="374">
        <v>1.3887211689409491</v>
      </c>
      <c r="AG932" s="374">
        <v>2.6068515139659301</v>
      </c>
      <c r="AH932" s="374">
        <v>0</v>
      </c>
      <c r="AI932" s="374">
        <v>221</v>
      </c>
      <c r="AJ932" s="374">
        <v>97.819909502262476</v>
      </c>
      <c r="AK932" s="374">
        <v>16.693502201429471</v>
      </c>
    </row>
    <row r="933" spans="1:37" ht="15.6">
      <c r="A933" s="374">
        <v>13</v>
      </c>
      <c r="B933" s="374">
        <v>14</v>
      </c>
      <c r="C933" s="374">
        <v>2024</v>
      </c>
      <c r="D933" s="374">
        <v>99</v>
      </c>
      <c r="E933" s="374">
        <v>99</v>
      </c>
      <c r="F933" s="374">
        <v>99</v>
      </c>
      <c r="G933" s="374">
        <v>99</v>
      </c>
      <c r="H933" s="374">
        <v>99</v>
      </c>
      <c r="I933" s="374">
        <v>99</v>
      </c>
      <c r="J933" s="374">
        <v>999</v>
      </c>
      <c r="K933" s="374">
        <v>99</v>
      </c>
      <c r="L933" s="374">
        <v>99</v>
      </c>
      <c r="M933" s="374">
        <v>99</v>
      </c>
      <c r="N933" s="374">
        <v>416</v>
      </c>
      <c r="O933" s="374">
        <v>99</v>
      </c>
      <c r="P933" s="374">
        <v>9999</v>
      </c>
      <c r="Q933" s="374">
        <v>86</v>
      </c>
      <c r="R933" s="374">
        <v>177</v>
      </c>
      <c r="S933" s="374">
        <v>6.9548022598870061</v>
      </c>
      <c r="T933" s="374">
        <v>5.3502824858757068</v>
      </c>
      <c r="U933" s="374">
        <v>16.488700564971747</v>
      </c>
      <c r="V933" s="374">
        <v>0</v>
      </c>
      <c r="W933" s="374">
        <v>1.1299435028248583</v>
      </c>
      <c r="X933" s="374">
        <v>100</v>
      </c>
      <c r="Y933" s="374">
        <v>0</v>
      </c>
      <c r="Z933" s="374">
        <v>0.28341541978031443</v>
      </c>
      <c r="AA933" s="374">
        <v>1.2204436029647123</v>
      </c>
      <c r="AB933" s="374">
        <v>1.3493720780227729</v>
      </c>
      <c r="AC933" s="374">
        <v>-13.214638732164188</v>
      </c>
      <c r="AD933" s="374">
        <v>-6.499327888728331</v>
      </c>
      <c r="AE933" s="374">
        <v>46.246031644444805</v>
      </c>
      <c r="AF933" s="374">
        <v>1.0687115082719483</v>
      </c>
      <c r="AG933" s="374">
        <v>2.1342879186213595</v>
      </c>
      <c r="AH933" s="374">
        <v>0.56497175141242917</v>
      </c>
      <c r="AI933" s="374">
        <v>164</v>
      </c>
      <c r="AJ933" s="374">
        <v>100.08963414634142</v>
      </c>
      <c r="AK933" s="374">
        <v>16.596443817710568</v>
      </c>
    </row>
    <row r="934" spans="1:37" ht="15.6">
      <c r="A934" s="374">
        <v>13</v>
      </c>
      <c r="B934" s="374">
        <v>15</v>
      </c>
      <c r="C934" s="374">
        <v>2024</v>
      </c>
      <c r="D934" s="374">
        <v>99</v>
      </c>
      <c r="E934" s="374">
        <v>99</v>
      </c>
      <c r="F934" s="374">
        <v>99</v>
      </c>
      <c r="G934" s="374">
        <v>99</v>
      </c>
      <c r="H934" s="374">
        <v>99</v>
      </c>
      <c r="I934" s="374">
        <v>99</v>
      </c>
      <c r="J934" s="374">
        <v>999</v>
      </c>
      <c r="K934" s="374">
        <v>99</v>
      </c>
      <c r="L934" s="374">
        <v>99</v>
      </c>
      <c r="M934" s="374">
        <v>99</v>
      </c>
      <c r="N934" s="374">
        <v>417</v>
      </c>
      <c r="O934" s="374">
        <v>99</v>
      </c>
      <c r="P934" s="374">
        <v>9999</v>
      </c>
      <c r="Q934" s="374">
        <v>61</v>
      </c>
      <c r="R934" s="374">
        <v>96</v>
      </c>
      <c r="S934" s="374">
        <v>7.375</v>
      </c>
      <c r="T934" s="374">
        <v>5.7395833333333321</v>
      </c>
      <c r="U934" s="374">
        <v>17.540624999999995</v>
      </c>
      <c r="V934" s="374">
        <v>0</v>
      </c>
      <c r="W934" s="374">
        <v>0</v>
      </c>
      <c r="X934" s="374">
        <v>100</v>
      </c>
      <c r="Y934" s="374">
        <v>0</v>
      </c>
      <c r="Z934" s="374">
        <v>0.3002006707328273</v>
      </c>
      <c r="AA934" s="374">
        <v>1.2353305900311329</v>
      </c>
      <c r="AB934" s="374">
        <v>1.4012255920165848</v>
      </c>
      <c r="AC934" s="374">
        <v>13.307091277979644</v>
      </c>
      <c r="AD934" s="374">
        <v>15.391957404629473</v>
      </c>
      <c r="AE934" s="374">
        <v>57.394735844809027</v>
      </c>
      <c r="AF934" s="374">
        <v>0.57964014007970033</v>
      </c>
      <c r="AG934" s="374">
        <v>1.2314296474786739</v>
      </c>
      <c r="AH934" s="374">
        <v>1.041666666666667</v>
      </c>
      <c r="AI934" s="374">
        <v>91</v>
      </c>
      <c r="AJ934" s="374">
        <v>100.63846153846151</v>
      </c>
      <c r="AK934" s="374">
        <v>17.507123271806517</v>
      </c>
    </row>
    <row r="935" spans="1:37" ht="15.6">
      <c r="A935" s="374">
        <v>13</v>
      </c>
      <c r="B935" s="374">
        <v>16</v>
      </c>
      <c r="C935" s="374">
        <v>2024</v>
      </c>
      <c r="D935" s="374">
        <v>99</v>
      </c>
      <c r="E935" s="374">
        <v>99</v>
      </c>
      <c r="F935" s="374">
        <v>99</v>
      </c>
      <c r="G935" s="374">
        <v>99</v>
      </c>
      <c r="H935" s="374">
        <v>99</v>
      </c>
      <c r="I935" s="374">
        <v>99</v>
      </c>
      <c r="J935" s="374">
        <v>999</v>
      </c>
      <c r="K935" s="374">
        <v>99</v>
      </c>
      <c r="L935" s="374">
        <v>99</v>
      </c>
      <c r="M935" s="374">
        <v>99</v>
      </c>
      <c r="N935" s="374">
        <v>418</v>
      </c>
      <c r="O935" s="374">
        <v>99</v>
      </c>
      <c r="P935" s="374">
        <v>9999</v>
      </c>
      <c r="Q935" s="374">
        <v>42</v>
      </c>
      <c r="R935" s="374">
        <v>68</v>
      </c>
      <c r="S935" s="374">
        <v>7.5147058823529393</v>
      </c>
      <c r="T935" s="374">
        <v>5.6911764705882355</v>
      </c>
      <c r="U935" s="374">
        <v>18.505882352941175</v>
      </c>
      <c r="V935" s="374">
        <v>0</v>
      </c>
      <c r="W935" s="374">
        <v>0</v>
      </c>
      <c r="X935" s="374">
        <v>100</v>
      </c>
      <c r="Y935" s="374">
        <v>0</v>
      </c>
      <c r="Z935" s="374">
        <v>0.28278153745241191</v>
      </c>
      <c r="AA935" s="374">
        <v>1.0777515682691339</v>
      </c>
      <c r="AB935" s="374">
        <v>1.4877673060977723</v>
      </c>
      <c r="AC935" s="374">
        <v>0.9366695260309702</v>
      </c>
      <c r="AD935" s="374">
        <v>-4.4618589554363801</v>
      </c>
      <c r="AE935" s="374">
        <v>44.764707668561869</v>
      </c>
      <c r="AF935" s="374">
        <v>0.41057843255645449</v>
      </c>
      <c r="AG935" s="374">
        <v>0.92026312036769564</v>
      </c>
      <c r="AH935" s="374">
        <v>1.4705882352941178</v>
      </c>
      <c r="AI935" s="374">
        <v>63</v>
      </c>
      <c r="AJ935" s="374">
        <v>102.16666666666669</v>
      </c>
      <c r="AK935" s="374">
        <v>17.537595175640725</v>
      </c>
    </row>
    <row r="936" spans="1:37" ht="15.6">
      <c r="A936" s="374">
        <v>13</v>
      </c>
      <c r="B936" s="374">
        <v>17</v>
      </c>
      <c r="C936" s="374">
        <v>2024</v>
      </c>
      <c r="D936" s="374">
        <v>99</v>
      </c>
      <c r="E936" s="374">
        <v>99</v>
      </c>
      <c r="F936" s="374">
        <v>99</v>
      </c>
      <c r="G936" s="374">
        <v>99</v>
      </c>
      <c r="H936" s="374">
        <v>99</v>
      </c>
      <c r="I936" s="374">
        <v>99</v>
      </c>
      <c r="J936" s="374">
        <v>999</v>
      </c>
      <c r="K936" s="374">
        <v>99</v>
      </c>
      <c r="L936" s="374">
        <v>99</v>
      </c>
      <c r="M936" s="374">
        <v>99</v>
      </c>
      <c r="N936" s="374">
        <v>419</v>
      </c>
      <c r="O936" s="374">
        <v>99</v>
      </c>
      <c r="P936" s="374">
        <v>9999</v>
      </c>
      <c r="Q936" s="374">
        <v>28</v>
      </c>
      <c r="R936" s="374">
        <v>50</v>
      </c>
      <c r="S936" s="374">
        <v>7.62</v>
      </c>
      <c r="T936" s="374">
        <v>5.6</v>
      </c>
      <c r="U936" s="374">
        <v>19.513999999999999</v>
      </c>
      <c r="V936" s="374">
        <v>0</v>
      </c>
      <c r="W936" s="374">
        <v>2</v>
      </c>
      <c r="X936" s="374">
        <v>100</v>
      </c>
      <c r="Y936" s="374">
        <v>0</v>
      </c>
      <c r="Z936" s="374">
        <v>0.29394557319334796</v>
      </c>
      <c r="AA936" s="374">
        <v>1.3695254652616005</v>
      </c>
      <c r="AB936" s="374">
        <v>1.428285685708572</v>
      </c>
      <c r="AC936" s="374">
        <v>0.32789658611645778</v>
      </c>
      <c r="AD936" s="374">
        <v>-10.09912735166556</v>
      </c>
      <c r="AE936" s="374">
        <v>37.217413148928578</v>
      </c>
      <c r="AF936" s="374">
        <v>0.3018959062915107</v>
      </c>
      <c r="AG936" s="374">
        <v>0.71352568860677124</v>
      </c>
      <c r="AH936" s="374">
        <v>0</v>
      </c>
      <c r="AI936" s="374">
        <v>42</v>
      </c>
      <c r="AJ936" s="374">
        <v>104.25</v>
      </c>
      <c r="AK936" s="374">
        <v>17.630584235571671</v>
      </c>
    </row>
    <row r="937" spans="1:37" ht="15.6">
      <c r="A937" s="374">
        <v>13</v>
      </c>
      <c r="B937" s="374">
        <v>18</v>
      </c>
      <c r="C937" s="374">
        <v>2024</v>
      </c>
      <c r="D937" s="374">
        <v>99</v>
      </c>
      <c r="E937" s="374">
        <v>99</v>
      </c>
      <c r="F937" s="374">
        <v>99</v>
      </c>
      <c r="G937" s="374">
        <v>99</v>
      </c>
      <c r="H937" s="374">
        <v>99</v>
      </c>
      <c r="I937" s="374">
        <v>99</v>
      </c>
      <c r="J937" s="374">
        <v>999</v>
      </c>
      <c r="K937" s="374">
        <v>99</v>
      </c>
      <c r="L937" s="374">
        <v>99</v>
      </c>
      <c r="M937" s="374">
        <v>99</v>
      </c>
      <c r="N937" s="374">
        <v>420</v>
      </c>
      <c r="O937" s="374">
        <v>99</v>
      </c>
      <c r="P937" s="374">
        <v>9999</v>
      </c>
      <c r="Q937" s="374">
        <v>35</v>
      </c>
      <c r="R937" s="374">
        <v>64</v>
      </c>
      <c r="S937" s="374">
        <v>7.03125</v>
      </c>
      <c r="T937" s="374">
        <v>5.703125</v>
      </c>
      <c r="U937" s="374">
        <v>23.123437500000005</v>
      </c>
      <c r="V937" s="374">
        <v>3.125</v>
      </c>
      <c r="W937" s="374">
        <v>3.125</v>
      </c>
      <c r="X937" s="374">
        <v>100</v>
      </c>
      <c r="Y937" s="374">
        <v>23.4375</v>
      </c>
      <c r="Z937" s="374">
        <v>8.8518667202796077</v>
      </c>
      <c r="AA937" s="374">
        <v>2.6337280492678063</v>
      </c>
      <c r="AB937" s="374">
        <v>1.6363038331480499</v>
      </c>
      <c r="AC937" s="374">
        <v>-37.334124631421325</v>
      </c>
      <c r="AD937" s="374">
        <v>-46.10092972170191</v>
      </c>
      <c r="AE937" s="374">
        <v>45.173257227841056</v>
      </c>
      <c r="AF937" s="374">
        <v>0.3864267600531337</v>
      </c>
      <c r="AG937" s="374">
        <v>1.0822452255500268</v>
      </c>
      <c r="AH937" s="374">
        <v>3.125</v>
      </c>
      <c r="AI937" s="374">
        <v>48</v>
      </c>
      <c r="AJ937" s="374">
        <v>107.06041666666664</v>
      </c>
      <c r="AK937" s="374">
        <v>17.998435622263823</v>
      </c>
    </row>
    <row r="938" spans="1:37" ht="15.6">
      <c r="A938" s="374">
        <v>13</v>
      </c>
      <c r="B938" s="374">
        <v>19</v>
      </c>
      <c r="C938" s="374">
        <v>2023</v>
      </c>
      <c r="D938" s="374">
        <v>99</v>
      </c>
      <c r="E938" s="374">
        <v>99</v>
      </c>
      <c r="F938" s="374">
        <v>99</v>
      </c>
      <c r="G938" s="374">
        <v>99</v>
      </c>
      <c r="H938" s="374">
        <v>99</v>
      </c>
      <c r="I938" s="374">
        <v>99</v>
      </c>
      <c r="J938" s="374">
        <v>999</v>
      </c>
      <c r="K938" s="374">
        <v>99</v>
      </c>
      <c r="L938" s="374">
        <v>99</v>
      </c>
      <c r="M938" s="374">
        <v>99</v>
      </c>
      <c r="N938" s="374">
        <v>403</v>
      </c>
      <c r="O938" s="374">
        <v>99</v>
      </c>
      <c r="P938" s="374">
        <v>9999</v>
      </c>
      <c r="Q938" s="374">
        <v>96</v>
      </c>
      <c r="R938" s="374">
        <v>729</v>
      </c>
      <c r="S938" s="374">
        <v>3.8271604938271593</v>
      </c>
      <c r="T938" s="374">
        <v>3.3950617283950626</v>
      </c>
      <c r="U938" s="374">
        <v>3.4905349794238711</v>
      </c>
      <c r="V938" s="374">
        <v>0</v>
      </c>
      <c r="W938" s="374">
        <v>0</v>
      </c>
      <c r="X938" s="374">
        <v>0</v>
      </c>
      <c r="Y938" s="374">
        <v>0</v>
      </c>
      <c r="Z938" s="374">
        <v>0.46925310785234559</v>
      </c>
      <c r="AA938" s="374">
        <v>1.4488168495980838</v>
      </c>
      <c r="AB938" s="374">
        <v>1.4898938115106752</v>
      </c>
      <c r="AC938" s="374">
        <v>16.97016527773895</v>
      </c>
      <c r="AD938" s="374">
        <v>25.66869649671008</v>
      </c>
      <c r="AE938" s="374">
        <v>52.540289614470446</v>
      </c>
      <c r="AF938" s="374">
        <v>4.1588225226767053</v>
      </c>
      <c r="AG938" s="374">
        <v>1.8133838072508297</v>
      </c>
      <c r="AH938" s="374">
        <v>0</v>
      </c>
      <c r="AI938" s="374">
        <v>49</v>
      </c>
      <c r="AJ938" s="374">
        <v>68.426530612244889</v>
      </c>
      <c r="AK938" s="374">
        <v>10.800106168335377</v>
      </c>
    </row>
    <row r="939" spans="1:37" ht="15.6">
      <c r="A939" s="374">
        <v>13</v>
      </c>
      <c r="B939" s="374">
        <v>20</v>
      </c>
      <c r="C939" s="374">
        <v>2023</v>
      </c>
      <c r="D939" s="374">
        <v>99</v>
      </c>
      <c r="E939" s="374">
        <v>99</v>
      </c>
      <c r="F939" s="374">
        <v>99</v>
      </c>
      <c r="G939" s="374">
        <v>99</v>
      </c>
      <c r="H939" s="374">
        <v>99</v>
      </c>
      <c r="I939" s="374">
        <v>99</v>
      </c>
      <c r="J939" s="374">
        <v>999</v>
      </c>
      <c r="K939" s="374">
        <v>99</v>
      </c>
      <c r="L939" s="374">
        <v>99</v>
      </c>
      <c r="M939" s="374">
        <v>99</v>
      </c>
      <c r="N939" s="374">
        <v>404</v>
      </c>
      <c r="O939" s="374">
        <v>99</v>
      </c>
      <c r="P939" s="374">
        <v>9999</v>
      </c>
      <c r="Q939" s="374">
        <v>184</v>
      </c>
      <c r="R939" s="374">
        <v>1788</v>
      </c>
      <c r="S939" s="374">
        <v>4.6112975391498869</v>
      </c>
      <c r="T939" s="374">
        <v>3.8702460850111855</v>
      </c>
      <c r="U939" s="374">
        <v>4.6048657718120793</v>
      </c>
      <c r="V939" s="374">
        <v>0</v>
      </c>
      <c r="W939" s="374">
        <v>0</v>
      </c>
      <c r="X939" s="374">
        <v>0</v>
      </c>
      <c r="Y939" s="374">
        <v>0</v>
      </c>
      <c r="Z939" s="374">
        <v>0.28008834075543793</v>
      </c>
      <c r="AA939" s="374">
        <v>1.5014630802217941</v>
      </c>
      <c r="AB939" s="374">
        <v>1.5079760150735975</v>
      </c>
      <c r="AC939" s="374">
        <v>10.370878805910719</v>
      </c>
      <c r="AD939" s="374">
        <v>6.65114374755521</v>
      </c>
      <c r="AE939" s="374">
        <v>55.697470273197055</v>
      </c>
      <c r="AF939" s="374">
        <v>10.200239602943697</v>
      </c>
      <c r="AG939" s="374">
        <v>5.8675216446591554</v>
      </c>
      <c r="AH939" s="374">
        <v>0.16778523489932889</v>
      </c>
      <c r="AI939" s="374">
        <v>160</v>
      </c>
      <c r="AJ939" s="374">
        <v>74.951875000000001</v>
      </c>
      <c r="AK939" s="374">
        <v>11.858247255707802</v>
      </c>
    </row>
    <row r="940" spans="1:37" ht="15.6">
      <c r="A940" s="374">
        <v>13</v>
      </c>
      <c r="B940" s="374">
        <v>21</v>
      </c>
      <c r="C940" s="374">
        <v>2023</v>
      </c>
      <c r="D940" s="374">
        <v>99</v>
      </c>
      <c r="E940" s="374">
        <v>99</v>
      </c>
      <c r="F940" s="374">
        <v>99</v>
      </c>
      <c r="G940" s="374">
        <v>99</v>
      </c>
      <c r="H940" s="374">
        <v>99</v>
      </c>
      <c r="I940" s="374">
        <v>99</v>
      </c>
      <c r="J940" s="374">
        <v>999</v>
      </c>
      <c r="K940" s="374">
        <v>99</v>
      </c>
      <c r="L940" s="374">
        <v>99</v>
      </c>
      <c r="M940" s="374">
        <v>99</v>
      </c>
      <c r="N940" s="374">
        <v>405</v>
      </c>
      <c r="O940" s="374">
        <v>99</v>
      </c>
      <c r="P940" s="374">
        <v>9999</v>
      </c>
      <c r="Q940" s="374">
        <v>229</v>
      </c>
      <c r="R940" s="374">
        <v>2758</v>
      </c>
      <c r="S940" s="374">
        <v>5.0949963741841913</v>
      </c>
      <c r="T940" s="374">
        <v>4.2675852066714999</v>
      </c>
      <c r="U940" s="374">
        <v>5.5627991298042048</v>
      </c>
      <c r="V940" s="374">
        <v>0</v>
      </c>
      <c r="W940" s="374">
        <v>3.6258158085569245E-2</v>
      </c>
      <c r="X940" s="374">
        <v>0</v>
      </c>
      <c r="Y940" s="374">
        <v>0</v>
      </c>
      <c r="Z940" s="374">
        <v>0.287725187351625</v>
      </c>
      <c r="AA940" s="374">
        <v>1.4415253269704378</v>
      </c>
      <c r="AB940" s="374">
        <v>1.5799369964623868</v>
      </c>
      <c r="AC940" s="374">
        <v>4.8645697190211408</v>
      </c>
      <c r="AD940" s="374">
        <v>6.7440920517063914</v>
      </c>
      <c r="AE940" s="374">
        <v>49.89164363261969</v>
      </c>
      <c r="AF940" s="374">
        <v>15.733926635860575</v>
      </c>
      <c r="AG940" s="374">
        <v>10.933465789359287</v>
      </c>
      <c r="AH940" s="374">
        <v>0.18129079042784624</v>
      </c>
      <c r="AI940" s="374">
        <v>255</v>
      </c>
      <c r="AJ940" s="374">
        <v>76.08784313725495</v>
      </c>
      <c r="AK940" s="374">
        <v>13.333874356650917</v>
      </c>
    </row>
    <row r="941" spans="1:37" ht="15.6">
      <c r="A941" s="374">
        <v>13</v>
      </c>
      <c r="B941" s="374">
        <v>22</v>
      </c>
      <c r="C941" s="374">
        <v>2023</v>
      </c>
      <c r="D941" s="374">
        <v>99</v>
      </c>
      <c r="E941" s="374">
        <v>99</v>
      </c>
      <c r="F941" s="374">
        <v>99</v>
      </c>
      <c r="G941" s="374">
        <v>99</v>
      </c>
      <c r="H941" s="374">
        <v>99</v>
      </c>
      <c r="I941" s="374">
        <v>99</v>
      </c>
      <c r="J941" s="374">
        <v>999</v>
      </c>
      <c r="K941" s="374">
        <v>99</v>
      </c>
      <c r="L941" s="374">
        <v>99</v>
      </c>
      <c r="M941" s="374">
        <v>99</v>
      </c>
      <c r="N941" s="374">
        <v>406</v>
      </c>
      <c r="O941" s="374">
        <v>99</v>
      </c>
      <c r="P941" s="374">
        <v>9999</v>
      </c>
      <c r="Q941" s="374">
        <v>286</v>
      </c>
      <c r="R941" s="374">
        <v>2753</v>
      </c>
      <c r="S941" s="374">
        <v>5.1885216127860545</v>
      </c>
      <c r="T941" s="374">
        <v>4.4217217580820929</v>
      </c>
      <c r="U941" s="374">
        <v>6.5374137304758451</v>
      </c>
      <c r="V941" s="374">
        <v>0</v>
      </c>
      <c r="W941" s="374">
        <v>0</v>
      </c>
      <c r="X941" s="374">
        <v>0</v>
      </c>
      <c r="Y941" s="374">
        <v>0</v>
      </c>
      <c r="Z941" s="374">
        <v>0.28791267907882501</v>
      </c>
      <c r="AA941" s="374">
        <v>1.3410663201468973</v>
      </c>
      <c r="AB941" s="374">
        <v>1.571562235517302</v>
      </c>
      <c r="AC941" s="374">
        <v>3.0934605684126426</v>
      </c>
      <c r="AD941" s="374">
        <v>7.4308284494382484</v>
      </c>
      <c r="AE941" s="374">
        <v>45.468177834511181</v>
      </c>
      <c r="AF941" s="374">
        <v>15.705402475897081</v>
      </c>
      <c r="AG941" s="374">
        <v>12.82573884736178</v>
      </c>
      <c r="AH941" s="374">
        <v>0.58118416273156559</v>
      </c>
      <c r="AI941" s="374">
        <v>342</v>
      </c>
      <c r="AJ941" s="374">
        <v>79.930701754385979</v>
      </c>
      <c r="AK941" s="374">
        <v>13.594186417651043</v>
      </c>
    </row>
    <row r="942" spans="1:37" ht="15.6">
      <c r="A942" s="374">
        <v>13</v>
      </c>
      <c r="B942" s="374">
        <v>23</v>
      </c>
      <c r="C942" s="374">
        <v>2023</v>
      </c>
      <c r="D942" s="374">
        <v>99</v>
      </c>
      <c r="E942" s="374">
        <v>99</v>
      </c>
      <c r="F942" s="374">
        <v>99</v>
      </c>
      <c r="G942" s="374">
        <v>99</v>
      </c>
      <c r="H942" s="374">
        <v>99</v>
      </c>
      <c r="I942" s="374">
        <v>99</v>
      </c>
      <c r="J942" s="374">
        <v>999</v>
      </c>
      <c r="K942" s="374">
        <v>99</v>
      </c>
      <c r="L942" s="374">
        <v>99</v>
      </c>
      <c r="M942" s="374">
        <v>99</v>
      </c>
      <c r="N942" s="374">
        <v>407</v>
      </c>
      <c r="O942" s="374">
        <v>99</v>
      </c>
      <c r="P942" s="374">
        <v>9999</v>
      </c>
      <c r="Q942" s="374">
        <v>341</v>
      </c>
      <c r="R942" s="374">
        <v>2460</v>
      </c>
      <c r="S942" s="374">
        <v>5.3182926829268302</v>
      </c>
      <c r="T942" s="374">
        <v>4.5235772357723585</v>
      </c>
      <c r="U942" s="374">
        <v>7.5217479674796515</v>
      </c>
      <c r="V942" s="374">
        <v>0</v>
      </c>
      <c r="W942" s="374">
        <v>0</v>
      </c>
      <c r="X942" s="374">
        <v>0</v>
      </c>
      <c r="Y942" s="374">
        <v>0</v>
      </c>
      <c r="Z942" s="374">
        <v>0.27711234825023556</v>
      </c>
      <c r="AA942" s="374">
        <v>1.2859112787341622</v>
      </c>
      <c r="AB942" s="374">
        <v>1.5944049174480752</v>
      </c>
      <c r="AC942" s="374">
        <v>1.9246316533068524</v>
      </c>
      <c r="AD942" s="374">
        <v>-1.0038993062196893</v>
      </c>
      <c r="AE942" s="374">
        <v>42.251941028716779</v>
      </c>
      <c r="AF942" s="374">
        <v>14.033886702036622</v>
      </c>
      <c r="AG942" s="374">
        <v>13.186334699939316</v>
      </c>
      <c r="AH942" s="374">
        <v>0.65040650406504052</v>
      </c>
      <c r="AI942" s="374">
        <v>364</v>
      </c>
      <c r="AJ942" s="374">
        <v>83.613736263736229</v>
      </c>
      <c r="AK942" s="374">
        <v>13.53897885005623</v>
      </c>
    </row>
    <row r="943" spans="1:37" ht="15.6">
      <c r="A943" s="374">
        <v>13</v>
      </c>
      <c r="B943" s="374">
        <v>24</v>
      </c>
      <c r="C943" s="374">
        <v>2023</v>
      </c>
      <c r="D943" s="374">
        <v>99</v>
      </c>
      <c r="E943" s="374">
        <v>99</v>
      </c>
      <c r="F943" s="374">
        <v>99</v>
      </c>
      <c r="G943" s="374">
        <v>99</v>
      </c>
      <c r="H943" s="374">
        <v>99</v>
      </c>
      <c r="I943" s="374">
        <v>99</v>
      </c>
      <c r="J943" s="374">
        <v>999</v>
      </c>
      <c r="K943" s="374">
        <v>99</v>
      </c>
      <c r="L943" s="374">
        <v>99</v>
      </c>
      <c r="M943" s="374">
        <v>99</v>
      </c>
      <c r="N943" s="374">
        <v>408</v>
      </c>
      <c r="O943" s="374">
        <v>99</v>
      </c>
      <c r="P943" s="374">
        <v>9999</v>
      </c>
      <c r="Q943" s="374">
        <v>353</v>
      </c>
      <c r="R943" s="374">
        <v>1780</v>
      </c>
      <c r="S943" s="374">
        <v>5.4657303370786527</v>
      </c>
      <c r="T943" s="374">
        <v>4.5191011235955054</v>
      </c>
      <c r="U943" s="374">
        <v>8.5310674157303303</v>
      </c>
      <c r="V943" s="374">
        <v>0</v>
      </c>
      <c r="W943" s="374">
        <v>0.11235955056179776</v>
      </c>
      <c r="X943" s="374">
        <v>0</v>
      </c>
      <c r="Y943" s="374">
        <v>0</v>
      </c>
      <c r="Z943" s="374">
        <v>0.2882258515870203</v>
      </c>
      <c r="AA943" s="374">
        <v>1.2796834120777978</v>
      </c>
      <c r="AB943" s="374">
        <v>1.6159928526718117</v>
      </c>
      <c r="AC943" s="374">
        <v>2.0783641492437197</v>
      </c>
      <c r="AD943" s="374">
        <v>-4.0414201434320756</v>
      </c>
      <c r="AE943" s="374">
        <v>36.693211307875451</v>
      </c>
      <c r="AF943" s="374">
        <v>10.154600947002113</v>
      </c>
      <c r="AG943" s="374">
        <v>10.821652569459237</v>
      </c>
      <c r="AH943" s="374">
        <v>1.0112359550561798</v>
      </c>
      <c r="AI943" s="374">
        <v>319</v>
      </c>
      <c r="AJ943" s="374">
        <v>85.008463949843204</v>
      </c>
      <c r="AK943" s="374">
        <v>14.341587652822263</v>
      </c>
    </row>
    <row r="944" spans="1:37" ht="15.6">
      <c r="A944" s="374">
        <v>13</v>
      </c>
      <c r="B944" s="374">
        <v>25</v>
      </c>
      <c r="C944" s="374">
        <v>2023</v>
      </c>
      <c r="D944" s="374">
        <v>99</v>
      </c>
      <c r="E944" s="374">
        <v>99</v>
      </c>
      <c r="F944" s="374">
        <v>99</v>
      </c>
      <c r="G944" s="374">
        <v>99</v>
      </c>
      <c r="H944" s="374">
        <v>99</v>
      </c>
      <c r="I944" s="374">
        <v>99</v>
      </c>
      <c r="J944" s="374">
        <v>999</v>
      </c>
      <c r="K944" s="374">
        <v>99</v>
      </c>
      <c r="L944" s="374">
        <v>99</v>
      </c>
      <c r="M944" s="374">
        <v>99</v>
      </c>
      <c r="N944" s="374">
        <v>409</v>
      </c>
      <c r="O944" s="374">
        <v>99</v>
      </c>
      <c r="P944" s="374">
        <v>9999</v>
      </c>
      <c r="Q944" s="374">
        <v>339</v>
      </c>
      <c r="R944" s="374">
        <v>1381</v>
      </c>
      <c r="S944" s="374">
        <v>5.6169442433019539</v>
      </c>
      <c r="T944" s="374">
        <v>4.414192614047793</v>
      </c>
      <c r="U944" s="374">
        <v>9.5433019551050009</v>
      </c>
      <c r="V944" s="374">
        <v>0</v>
      </c>
      <c r="W944" s="374">
        <v>7.2411296162201308E-2</v>
      </c>
      <c r="X944" s="374">
        <v>0</v>
      </c>
      <c r="Y944" s="374">
        <v>0</v>
      </c>
      <c r="Z944" s="374">
        <v>0.28095541852909123</v>
      </c>
      <c r="AA944" s="374">
        <v>1.2355943272648029</v>
      </c>
      <c r="AB944" s="374">
        <v>1.5352677097015777</v>
      </c>
      <c r="AC944" s="374">
        <v>5.0909950613969919</v>
      </c>
      <c r="AD944" s="374">
        <v>2.0197456806294349</v>
      </c>
      <c r="AE944" s="374">
        <v>27.335357643382757</v>
      </c>
      <c r="AF944" s="374">
        <v>7.8783729819156845</v>
      </c>
      <c r="AG944" s="374">
        <v>9.3920966795963388</v>
      </c>
      <c r="AH944" s="374">
        <v>1.2309920347574219</v>
      </c>
      <c r="AI944" s="374">
        <v>240</v>
      </c>
      <c r="AJ944" s="374">
        <v>87.222083333333359</v>
      </c>
      <c r="AK944" s="374">
        <v>14.698238429535971</v>
      </c>
    </row>
    <row r="945" spans="1:37" ht="15.6">
      <c r="A945" s="374">
        <v>13</v>
      </c>
      <c r="B945" s="374">
        <v>26</v>
      </c>
      <c r="C945" s="374">
        <v>2023</v>
      </c>
      <c r="D945" s="374">
        <v>99</v>
      </c>
      <c r="E945" s="374">
        <v>99</v>
      </c>
      <c r="F945" s="374">
        <v>99</v>
      </c>
      <c r="G945" s="374">
        <v>99</v>
      </c>
      <c r="H945" s="374">
        <v>99</v>
      </c>
      <c r="I945" s="374">
        <v>99</v>
      </c>
      <c r="J945" s="374">
        <v>999</v>
      </c>
      <c r="K945" s="374">
        <v>99</v>
      </c>
      <c r="L945" s="374">
        <v>99</v>
      </c>
      <c r="M945" s="374">
        <v>99</v>
      </c>
      <c r="N945" s="374">
        <v>410</v>
      </c>
      <c r="O945" s="374">
        <v>99</v>
      </c>
      <c r="P945" s="374">
        <v>9999</v>
      </c>
      <c r="Q945" s="374">
        <v>315</v>
      </c>
      <c r="R945" s="374">
        <v>1085</v>
      </c>
      <c r="S945" s="374">
        <v>5.7889400921658991</v>
      </c>
      <c r="T945" s="374">
        <v>4.4884792626728123</v>
      </c>
      <c r="U945" s="374">
        <v>10.536129032258067</v>
      </c>
      <c r="V945" s="374">
        <v>0</v>
      </c>
      <c r="W945" s="374">
        <v>9.2165898617511524E-2</v>
      </c>
      <c r="X945" s="374">
        <v>0</v>
      </c>
      <c r="Y945" s="374">
        <v>0</v>
      </c>
      <c r="Z945" s="374">
        <v>0.28186956805662622</v>
      </c>
      <c r="AA945" s="374">
        <v>1.1916248756791399</v>
      </c>
      <c r="AB945" s="374">
        <v>1.5393774523534511</v>
      </c>
      <c r="AC945" s="374">
        <v>2.4623326290944698</v>
      </c>
      <c r="AD945" s="374">
        <v>4.0680127544449682</v>
      </c>
      <c r="AE945" s="374">
        <v>21.196088840297275</v>
      </c>
      <c r="AF945" s="374">
        <v>6.1897427120771304</v>
      </c>
      <c r="AG945" s="374">
        <v>8.1466869721564485</v>
      </c>
      <c r="AH945" s="374">
        <v>2.3041474654377878</v>
      </c>
      <c r="AI945" s="374">
        <v>222</v>
      </c>
      <c r="AJ945" s="374">
        <v>89.411711711711717</v>
      </c>
      <c r="AK945" s="374">
        <v>15.026812796421963</v>
      </c>
    </row>
    <row r="946" spans="1:37" ht="15.6">
      <c r="A946" s="374">
        <v>13</v>
      </c>
      <c r="B946" s="374">
        <v>27</v>
      </c>
      <c r="C946" s="374">
        <v>2023</v>
      </c>
      <c r="D946" s="374">
        <v>99</v>
      </c>
      <c r="E946" s="374">
        <v>99</v>
      </c>
      <c r="F946" s="374">
        <v>99</v>
      </c>
      <c r="G946" s="374">
        <v>99</v>
      </c>
      <c r="H946" s="374">
        <v>99</v>
      </c>
      <c r="I946" s="374">
        <v>99</v>
      </c>
      <c r="J946" s="374">
        <v>999</v>
      </c>
      <c r="K946" s="374">
        <v>99</v>
      </c>
      <c r="L946" s="374">
        <v>99</v>
      </c>
      <c r="M946" s="374">
        <v>99</v>
      </c>
      <c r="N946" s="374">
        <v>411</v>
      </c>
      <c r="O946" s="374">
        <v>99</v>
      </c>
      <c r="P946" s="374">
        <v>9999</v>
      </c>
      <c r="Q946" s="374">
        <v>289</v>
      </c>
      <c r="R946" s="374">
        <v>858</v>
      </c>
      <c r="S946" s="374">
        <v>5.8717948717948723</v>
      </c>
      <c r="T946" s="374">
        <v>4.6678321678321684</v>
      </c>
      <c r="U946" s="374">
        <v>11.530536130536127</v>
      </c>
      <c r="V946" s="374">
        <v>0</v>
      </c>
      <c r="W946" s="374">
        <v>0.11655011655011656</v>
      </c>
      <c r="X946" s="374">
        <v>0</v>
      </c>
      <c r="Y946" s="374">
        <v>0</v>
      </c>
      <c r="Z946" s="374">
        <v>0.28448610967370996</v>
      </c>
      <c r="AA946" s="374">
        <v>1.2069618545320235</v>
      </c>
      <c r="AB946" s="374">
        <v>1.5314618790501713</v>
      </c>
      <c r="AC946" s="374">
        <v>8.1664857848095593</v>
      </c>
      <c r="AD946" s="374">
        <v>6.4210686144111317</v>
      </c>
      <c r="AE946" s="374">
        <v>25.944315811858655</v>
      </c>
      <c r="AF946" s="374">
        <v>4.8947458497347265</v>
      </c>
      <c r="AG946" s="374">
        <v>7.0502902939141245</v>
      </c>
      <c r="AH946" s="374">
        <v>1.6317016317016313</v>
      </c>
      <c r="AI946" s="374">
        <v>164</v>
      </c>
      <c r="AJ946" s="374">
        <v>90.39268292682921</v>
      </c>
      <c r="AK946" s="374">
        <v>15.825877944505759</v>
      </c>
    </row>
    <row r="947" spans="1:37" ht="15.6">
      <c r="A947" s="374">
        <v>13</v>
      </c>
      <c r="B947" s="374">
        <v>28</v>
      </c>
      <c r="C947" s="374">
        <v>2023</v>
      </c>
      <c r="D947" s="374">
        <v>99</v>
      </c>
      <c r="E947" s="374">
        <v>99</v>
      </c>
      <c r="F947" s="374">
        <v>99</v>
      </c>
      <c r="G947" s="374">
        <v>99</v>
      </c>
      <c r="H947" s="374">
        <v>99</v>
      </c>
      <c r="I947" s="374">
        <v>99</v>
      </c>
      <c r="J947" s="374">
        <v>999</v>
      </c>
      <c r="K947" s="374">
        <v>99</v>
      </c>
      <c r="L947" s="374">
        <v>99</v>
      </c>
      <c r="M947" s="374">
        <v>99</v>
      </c>
      <c r="N947" s="374">
        <v>412</v>
      </c>
      <c r="O947" s="374">
        <v>99</v>
      </c>
      <c r="P947" s="374">
        <v>9999</v>
      </c>
      <c r="Q947" s="374">
        <v>275</v>
      </c>
      <c r="R947" s="374">
        <v>642</v>
      </c>
      <c r="S947" s="374">
        <v>6.141744548286602</v>
      </c>
      <c r="T947" s="374">
        <v>4.8006230529595006</v>
      </c>
      <c r="U947" s="374">
        <v>12.496417445482871</v>
      </c>
      <c r="V947" s="374">
        <v>0</v>
      </c>
      <c r="W947" s="374">
        <v>0.15576323987538937</v>
      </c>
      <c r="X947" s="374">
        <v>0</v>
      </c>
      <c r="Y947" s="374">
        <v>0</v>
      </c>
      <c r="Z947" s="374">
        <v>0.28046956655492195</v>
      </c>
      <c r="AA947" s="374">
        <v>1.2910555258707841</v>
      </c>
      <c r="AB947" s="374">
        <v>1.4937459189473925</v>
      </c>
      <c r="AC947" s="374">
        <v>5.38824267447007</v>
      </c>
      <c r="AD947" s="374">
        <v>-1.7320277295946829</v>
      </c>
      <c r="AE947" s="374">
        <v>26.342184268883127</v>
      </c>
      <c r="AF947" s="374">
        <v>3.662502139311997</v>
      </c>
      <c r="AG947" s="374">
        <v>5.7172971274193296</v>
      </c>
      <c r="AH947" s="374">
        <v>2.0249221183800623</v>
      </c>
      <c r="AI947" s="374">
        <v>103</v>
      </c>
      <c r="AJ947" s="374">
        <v>92.180582524271898</v>
      </c>
      <c r="AK947" s="374">
        <v>16.142820346920601</v>
      </c>
    </row>
    <row r="948" spans="1:37" ht="15.6">
      <c r="A948" s="374">
        <v>13</v>
      </c>
      <c r="B948" s="374">
        <v>29</v>
      </c>
      <c r="C948" s="374">
        <v>2023</v>
      </c>
      <c r="D948" s="374">
        <v>99</v>
      </c>
      <c r="E948" s="374">
        <v>99</v>
      </c>
      <c r="F948" s="374">
        <v>99</v>
      </c>
      <c r="G948" s="374">
        <v>99</v>
      </c>
      <c r="H948" s="374">
        <v>99</v>
      </c>
      <c r="I948" s="374">
        <v>99</v>
      </c>
      <c r="J948" s="374">
        <v>999</v>
      </c>
      <c r="K948" s="374">
        <v>99</v>
      </c>
      <c r="L948" s="374">
        <v>99</v>
      </c>
      <c r="M948" s="374">
        <v>99</v>
      </c>
      <c r="N948" s="374">
        <v>413</v>
      </c>
      <c r="O948" s="374">
        <v>99</v>
      </c>
      <c r="P948" s="374">
        <v>9999</v>
      </c>
      <c r="Q948" s="374">
        <v>195</v>
      </c>
      <c r="R948" s="374">
        <v>411</v>
      </c>
      <c r="S948" s="374">
        <v>6.236009732360098</v>
      </c>
      <c r="T948" s="374">
        <v>5.012165450121655</v>
      </c>
      <c r="U948" s="374">
        <v>13.51265206812654</v>
      </c>
      <c r="V948" s="374">
        <v>0</v>
      </c>
      <c r="W948" s="374">
        <v>0.24330900243309003</v>
      </c>
      <c r="X948" s="374">
        <v>0</v>
      </c>
      <c r="Y948" s="374">
        <v>0</v>
      </c>
      <c r="Z948" s="374">
        <v>0.29370611644294975</v>
      </c>
      <c r="AA948" s="374">
        <v>1.3346469100856411</v>
      </c>
      <c r="AB948" s="374">
        <v>1.5354205402429599</v>
      </c>
      <c r="AC948" s="374">
        <v>-3.1824628834585882</v>
      </c>
      <c r="AD948" s="374">
        <v>5.8467763451233772</v>
      </c>
      <c r="AE948" s="374">
        <v>20.637831898157255</v>
      </c>
      <c r="AF948" s="374">
        <v>2.3446859489988015</v>
      </c>
      <c r="AG948" s="374">
        <v>3.9577889060476825</v>
      </c>
      <c r="AH948" s="374">
        <v>3.1630170316301705</v>
      </c>
      <c r="AI948">
        <v>63</v>
      </c>
      <c r="AJ948">
        <v>93.411111111111168</v>
      </c>
      <c r="AK948">
        <v>16.656337572240851</v>
      </c>
    </row>
    <row r="949" spans="1:37" ht="15.6">
      <c r="A949" s="374">
        <v>13</v>
      </c>
      <c r="B949" s="374">
        <v>30</v>
      </c>
      <c r="C949" s="374">
        <v>2023</v>
      </c>
      <c r="D949" s="374">
        <v>99</v>
      </c>
      <c r="E949" s="374">
        <v>99</v>
      </c>
      <c r="F949" s="374">
        <v>99</v>
      </c>
      <c r="G949" s="374">
        <v>99</v>
      </c>
      <c r="H949" s="374">
        <v>99</v>
      </c>
      <c r="I949" s="374">
        <v>99</v>
      </c>
      <c r="J949" s="374">
        <v>999</v>
      </c>
      <c r="K949" s="374">
        <v>99</v>
      </c>
      <c r="L949" s="374">
        <v>99</v>
      </c>
      <c r="M949" s="374">
        <v>99</v>
      </c>
      <c r="N949" s="374">
        <v>414</v>
      </c>
      <c r="O949" s="374">
        <v>99</v>
      </c>
      <c r="P949" s="374">
        <v>9999</v>
      </c>
      <c r="Q949" s="374">
        <v>149</v>
      </c>
      <c r="R949" s="374">
        <v>298</v>
      </c>
      <c r="S949" s="374">
        <v>6.1610738255033555</v>
      </c>
      <c r="T949" s="374">
        <v>5.1577181208053693</v>
      </c>
      <c r="U949" s="374">
        <v>14.511409395973148</v>
      </c>
      <c r="V949" s="374">
        <v>0</v>
      </c>
      <c r="W949" s="374">
        <v>0.67114093959731558</v>
      </c>
      <c r="X949" s="374">
        <v>0</v>
      </c>
      <c r="Y949" s="374">
        <v>0</v>
      </c>
      <c r="Z949" s="374">
        <v>0.28568302736892409</v>
      </c>
      <c r="AA949" s="374">
        <v>1.4026203382746678</v>
      </c>
      <c r="AB949" s="374">
        <v>1.6257029954050497</v>
      </c>
      <c r="AC949" s="374">
        <v>-6.9907448047736755</v>
      </c>
      <c r="AD949" s="374">
        <v>-2.1215334299546065</v>
      </c>
      <c r="AE949" s="374">
        <v>26.55278117120713</v>
      </c>
      <c r="AF949" s="374">
        <v>1.7000399338239491</v>
      </c>
      <c r="AG949" s="374">
        <v>3.0817405234911091</v>
      </c>
      <c r="AH949" s="374">
        <v>2.3489932885906044</v>
      </c>
      <c r="AI949">
        <v>42</v>
      </c>
      <c r="AJ949">
        <v>96.564285714285759</v>
      </c>
      <c r="AK949">
        <v>16.215743683287332</v>
      </c>
    </row>
    <row r="950" spans="1:37" ht="15.6">
      <c r="A950" s="374">
        <v>13</v>
      </c>
      <c r="B950" s="374">
        <v>31</v>
      </c>
      <c r="C950" s="374">
        <v>2023</v>
      </c>
      <c r="D950" s="374">
        <v>99</v>
      </c>
      <c r="E950" s="374">
        <v>99</v>
      </c>
      <c r="F950" s="374">
        <v>99</v>
      </c>
      <c r="G950" s="374">
        <v>99</v>
      </c>
      <c r="H950" s="374">
        <v>99</v>
      </c>
      <c r="I950" s="374">
        <v>99</v>
      </c>
      <c r="J950" s="374">
        <v>999</v>
      </c>
      <c r="K950" s="374">
        <v>99</v>
      </c>
      <c r="L950" s="374">
        <v>99</v>
      </c>
      <c r="M950" s="374">
        <v>99</v>
      </c>
      <c r="N950" s="374">
        <v>415</v>
      </c>
      <c r="O950" s="374">
        <v>99</v>
      </c>
      <c r="P950" s="374">
        <v>9999</v>
      </c>
      <c r="Q950" s="374">
        <v>92</v>
      </c>
      <c r="R950" s="374">
        <v>197</v>
      </c>
      <c r="S950" s="374">
        <v>6.1522842639593902</v>
      </c>
      <c r="T950" s="374">
        <v>5.2182741116751279</v>
      </c>
      <c r="U950" s="374">
        <v>15.506091370558371</v>
      </c>
      <c r="V950" s="374">
        <v>0</v>
      </c>
      <c r="W950" s="374">
        <v>0.50761421319796951</v>
      </c>
      <c r="X950" s="374">
        <v>0</v>
      </c>
      <c r="Y950" s="374">
        <v>0</v>
      </c>
      <c r="Z950" s="374">
        <v>0.30204623940349706</v>
      </c>
      <c r="AA950" s="374">
        <v>1.4023755626387611</v>
      </c>
      <c r="AB950" s="374">
        <v>1.6703053205773739</v>
      </c>
      <c r="AC950" s="374">
        <v>-4.7728532701940196</v>
      </c>
      <c r="AD950" s="374">
        <v>-2.3764643446879279</v>
      </c>
      <c r="AE950" s="374">
        <v>27.403025170575486</v>
      </c>
      <c r="AF950" s="374">
        <v>1.1238519025614691</v>
      </c>
      <c r="AG950" s="374">
        <v>2.1769014839303242</v>
      </c>
      <c r="AH950" s="374">
        <v>1.015228426395939</v>
      </c>
      <c r="AI950">
        <v>23</v>
      </c>
      <c r="AJ950">
        <v>98.37826086956521</v>
      </c>
      <c r="AK950">
        <v>16.5126370141294</v>
      </c>
    </row>
    <row r="951" spans="1:37" ht="15.6">
      <c r="A951" s="374">
        <v>13</v>
      </c>
      <c r="B951" s="374">
        <v>32</v>
      </c>
      <c r="C951" s="374">
        <v>2023</v>
      </c>
      <c r="D951" s="374">
        <v>99</v>
      </c>
      <c r="E951" s="374">
        <v>99</v>
      </c>
      <c r="F951" s="374">
        <v>99</v>
      </c>
      <c r="G951" s="374">
        <v>99</v>
      </c>
      <c r="H951" s="374">
        <v>99</v>
      </c>
      <c r="I951" s="374">
        <v>99</v>
      </c>
      <c r="J951" s="374">
        <v>999</v>
      </c>
      <c r="K951" s="374">
        <v>99</v>
      </c>
      <c r="L951" s="374">
        <v>99</v>
      </c>
      <c r="M951" s="374">
        <v>99</v>
      </c>
      <c r="N951" s="374">
        <v>416</v>
      </c>
      <c r="O951" s="374">
        <v>99</v>
      </c>
      <c r="P951" s="374">
        <v>9999</v>
      </c>
      <c r="Q951" s="374">
        <v>79</v>
      </c>
      <c r="R951" s="374">
        <v>136</v>
      </c>
      <c r="S951" s="374">
        <v>6.4485294117647056</v>
      </c>
      <c r="T951" s="374">
        <v>5.3970588235294121</v>
      </c>
      <c r="U951" s="374">
        <v>16.523529411764699</v>
      </c>
      <c r="V951" s="374">
        <v>0</v>
      </c>
      <c r="W951" s="374">
        <v>0.73529411764705888</v>
      </c>
      <c r="X951" s="374">
        <v>100</v>
      </c>
      <c r="Y951" s="374">
        <v>0</v>
      </c>
      <c r="Z951" s="374">
        <v>0.2923624095990881</v>
      </c>
      <c r="AA951" s="374">
        <v>1.670768812734287</v>
      </c>
      <c r="AB951" s="374">
        <v>1.6327503490803923</v>
      </c>
      <c r="AC951" s="374">
        <v>-8.4828109199451802</v>
      </c>
      <c r="AD951" s="374">
        <v>-6.2701357976737642</v>
      </c>
      <c r="AE951" s="374">
        <v>43.875736653252879</v>
      </c>
      <c r="AF951" s="374">
        <v>0.775857151006903</v>
      </c>
      <c r="AG951" s="374">
        <v>1.6014446638583899</v>
      </c>
      <c r="AH951" s="374">
        <v>0.73529411764705888</v>
      </c>
      <c r="AI951">
        <v>16</v>
      </c>
      <c r="AJ951">
        <v>100.76250000000002</v>
      </c>
      <c r="AK951">
        <v>16.561161376297758</v>
      </c>
    </row>
    <row r="952" spans="1:37" ht="15.6">
      <c r="A952" s="374">
        <v>13</v>
      </c>
      <c r="B952" s="374">
        <v>33</v>
      </c>
      <c r="C952" s="374">
        <v>2023</v>
      </c>
      <c r="D952" s="374">
        <v>99</v>
      </c>
      <c r="E952" s="374">
        <v>99</v>
      </c>
      <c r="F952" s="374">
        <v>99</v>
      </c>
      <c r="G952" s="374">
        <v>99</v>
      </c>
      <c r="H952" s="374">
        <v>99</v>
      </c>
      <c r="I952" s="374">
        <v>99</v>
      </c>
      <c r="J952" s="374">
        <v>999</v>
      </c>
      <c r="K952" s="374">
        <v>99</v>
      </c>
      <c r="L952" s="374">
        <v>99</v>
      </c>
      <c r="M952" s="374">
        <v>99</v>
      </c>
      <c r="N952" s="374">
        <v>417</v>
      </c>
      <c r="O952" s="374">
        <v>99</v>
      </c>
      <c r="P952" s="374">
        <v>9999</v>
      </c>
      <c r="Q952" s="374">
        <v>59</v>
      </c>
      <c r="R952" s="374">
        <v>94</v>
      </c>
      <c r="S952" s="374">
        <v>6.2659574468085104</v>
      </c>
      <c r="T952" s="374">
        <v>5.3191489361702144</v>
      </c>
      <c r="U952" s="374">
        <v>17.515957446808507</v>
      </c>
      <c r="V952" s="374">
        <v>0</v>
      </c>
      <c r="W952" s="374">
        <v>0</v>
      </c>
      <c r="X952" s="374">
        <v>100</v>
      </c>
      <c r="Y952" s="374">
        <v>0</v>
      </c>
      <c r="Z952" s="374">
        <v>0.29975280293965545</v>
      </c>
      <c r="AA952" s="374">
        <v>1.5789542183740299</v>
      </c>
      <c r="AB952" s="374">
        <v>1.6451913550828348</v>
      </c>
      <c r="AC952" s="374">
        <v>-13.48384019251773</v>
      </c>
      <c r="AD952" s="374">
        <v>-16.133178771369529</v>
      </c>
      <c r="AE952" s="374">
        <v>21.713826822539563</v>
      </c>
      <c r="AF952" s="374">
        <v>0.53625420731359452</v>
      </c>
      <c r="AG952" s="374">
        <v>1.1733618009268598</v>
      </c>
      <c r="AH952" s="374">
        <v>0</v>
      </c>
      <c r="AI952">
        <v>14</v>
      </c>
      <c r="AJ952">
        <v>101.21428571428569</v>
      </c>
      <c r="AK952">
        <v>17.1361220430305</v>
      </c>
    </row>
    <row r="953" spans="1:37" ht="15.6">
      <c r="A953" s="374">
        <v>13</v>
      </c>
      <c r="B953" s="374">
        <v>34</v>
      </c>
      <c r="C953" s="374">
        <v>2023</v>
      </c>
      <c r="D953" s="374">
        <v>99</v>
      </c>
      <c r="E953" s="374">
        <v>99</v>
      </c>
      <c r="F953" s="374">
        <v>99</v>
      </c>
      <c r="G953" s="374">
        <v>99</v>
      </c>
      <c r="H953" s="374">
        <v>99</v>
      </c>
      <c r="I953" s="374">
        <v>99</v>
      </c>
      <c r="J953" s="374">
        <v>999</v>
      </c>
      <c r="K953" s="374">
        <v>99</v>
      </c>
      <c r="L953" s="374">
        <v>99</v>
      </c>
      <c r="M953" s="374">
        <v>99</v>
      </c>
      <c r="N953" s="374">
        <v>418</v>
      </c>
      <c r="O953" s="374">
        <v>99</v>
      </c>
      <c r="P953" s="374">
        <v>9999</v>
      </c>
      <c r="Q953" s="374">
        <v>39</v>
      </c>
      <c r="R953" s="374">
        <v>65</v>
      </c>
      <c r="S953" s="374">
        <v>6.3230769230769219</v>
      </c>
      <c r="T953" s="374">
        <v>5.2307692307692317</v>
      </c>
      <c r="U953" s="374">
        <v>18.496923076923071</v>
      </c>
      <c r="V953" s="374">
        <v>0</v>
      </c>
      <c r="W953" s="374">
        <v>3.0769230769230762</v>
      </c>
      <c r="X953" s="374">
        <v>100</v>
      </c>
      <c r="Y953" s="374">
        <v>0</v>
      </c>
      <c r="Z953" s="374">
        <v>0.2822814911335515</v>
      </c>
      <c r="AA953" s="374">
        <v>1.4153846153846157</v>
      </c>
      <c r="AB953" s="374">
        <v>1.8040060614705495</v>
      </c>
      <c r="AC953" s="374">
        <v>-5.9121705584334094</v>
      </c>
      <c r="AD953" s="374">
        <v>6.1816517125799955</v>
      </c>
      <c r="AE953" s="374">
        <v>24.796170271793844</v>
      </c>
      <c r="AF953" s="374">
        <v>0.37081407952535805</v>
      </c>
      <c r="AG953" s="374">
        <v>0.85680710188543219</v>
      </c>
      <c r="AH953" s="374">
        <v>1.5384615384615381</v>
      </c>
      <c r="AI953">
        <v>7</v>
      </c>
      <c r="AJ953">
        <v>100.1857142857143</v>
      </c>
      <c r="AK953">
        <v>18.631247991729563</v>
      </c>
    </row>
    <row r="954" spans="1:37" ht="15.6">
      <c r="A954" s="374">
        <v>13</v>
      </c>
      <c r="B954" s="374">
        <v>35</v>
      </c>
      <c r="C954" s="374">
        <v>2023</v>
      </c>
      <c r="D954" s="374">
        <v>99</v>
      </c>
      <c r="E954" s="374">
        <v>99</v>
      </c>
      <c r="F954" s="374">
        <v>99</v>
      </c>
      <c r="G954" s="374">
        <v>99</v>
      </c>
      <c r="H954" s="374">
        <v>99</v>
      </c>
      <c r="I954" s="374">
        <v>99</v>
      </c>
      <c r="J954" s="374">
        <v>999</v>
      </c>
      <c r="K954" s="374">
        <v>99</v>
      </c>
      <c r="L954" s="374">
        <v>99</v>
      </c>
      <c r="M954" s="374">
        <v>99</v>
      </c>
      <c r="N954" s="374">
        <v>419</v>
      </c>
      <c r="O954" s="374">
        <v>99</v>
      </c>
      <c r="P954" s="374">
        <v>9999</v>
      </c>
      <c r="Q954" s="374">
        <v>19</v>
      </c>
      <c r="R954" s="374">
        <v>31</v>
      </c>
      <c r="S954" s="374">
        <v>6.838709677419355</v>
      </c>
      <c r="T954" s="374">
        <v>5.3225806451612891</v>
      </c>
      <c r="U954" s="374">
        <v>19.5</v>
      </c>
      <c r="V954" s="374">
        <v>0</v>
      </c>
      <c r="W954" s="374">
        <v>0</v>
      </c>
      <c r="X954" s="374">
        <v>100</v>
      </c>
      <c r="Y954" s="374">
        <v>0</v>
      </c>
      <c r="Z954" s="374">
        <v>0.27708156479350976</v>
      </c>
      <c r="AA954" s="374">
        <v>2.1716171199621725</v>
      </c>
      <c r="AB954" s="374">
        <v>1.4455068711231029</v>
      </c>
      <c r="AC954" s="374">
        <v>-15.01085566719193</v>
      </c>
      <c r="AD954" s="374">
        <v>-1.6107958788584835</v>
      </c>
      <c r="AE954" s="374">
        <v>10.906090397698584</v>
      </c>
      <c r="AF954" s="374">
        <v>0.17684979177363236</v>
      </c>
      <c r="AG954" s="374">
        <v>0.43079089502598639</v>
      </c>
      <c r="AH954" s="374">
        <v>0</v>
      </c>
      <c r="AI954">
        <v>3</v>
      </c>
      <c r="AJ954">
        <v>103.2</v>
      </c>
      <c r="AK954">
        <v>17.660592753966974</v>
      </c>
    </row>
    <row r="955" spans="1:37" ht="15.6">
      <c r="A955" s="374">
        <v>13</v>
      </c>
      <c r="B955" s="374">
        <v>36</v>
      </c>
      <c r="C955" s="374">
        <v>2023</v>
      </c>
      <c r="D955" s="374">
        <v>99</v>
      </c>
      <c r="E955" s="374">
        <v>99</v>
      </c>
      <c r="F955" s="374">
        <v>99</v>
      </c>
      <c r="G955" s="374">
        <v>99</v>
      </c>
      <c r="H955" s="374">
        <v>99</v>
      </c>
      <c r="I955" s="374">
        <v>99</v>
      </c>
      <c r="J955" s="374">
        <v>999</v>
      </c>
      <c r="K955" s="374">
        <v>99</v>
      </c>
      <c r="L955" s="374">
        <v>99</v>
      </c>
      <c r="M955" s="374">
        <v>99</v>
      </c>
      <c r="N955" s="374">
        <v>420</v>
      </c>
      <c r="O955" s="374">
        <v>99</v>
      </c>
      <c r="P955" s="374">
        <v>9999</v>
      </c>
      <c r="Q955" s="374">
        <v>28</v>
      </c>
      <c r="R955" s="374">
        <v>63</v>
      </c>
      <c r="S955" s="374">
        <v>6.5079365079365079</v>
      </c>
      <c r="T955" s="374">
        <v>5.8730158730158708</v>
      </c>
      <c r="U955" s="374">
        <v>21.531746031746032</v>
      </c>
      <c r="V955" s="374">
        <v>0</v>
      </c>
      <c r="W955" s="374">
        <v>0</v>
      </c>
      <c r="X955" s="374">
        <v>100</v>
      </c>
      <c r="Y955" s="374">
        <v>11.111111111111112</v>
      </c>
      <c r="Z955" s="374">
        <v>1.7050648544036378</v>
      </c>
      <c r="AA955" s="374">
        <v>1.6121858953136028</v>
      </c>
      <c r="AB955" s="374">
        <v>1.7319780735815045</v>
      </c>
      <c r="AC955" s="374">
        <v>7.4397514578031396</v>
      </c>
      <c r="AD955" s="374">
        <v>34.536324214044107</v>
      </c>
      <c r="AE955" s="374">
        <v>10.268420763621544</v>
      </c>
      <c r="AF955" s="374">
        <v>0.35940441553996239</v>
      </c>
      <c r="AG955" s="374">
        <v>0.96669619371836324</v>
      </c>
      <c r="AH955" s="374">
        <v>0</v>
      </c>
      <c r="AI955">
        <v>5</v>
      </c>
      <c r="AJ955">
        <v>108.54</v>
      </c>
      <c r="AK955">
        <v>16.775430585376682</v>
      </c>
    </row>
    <row r="956" spans="1:37" ht="15.6">
      <c r="A956" s="374">
        <v>13</v>
      </c>
      <c r="B956" s="374">
        <v>37</v>
      </c>
      <c r="C956" s="374">
        <v>2022</v>
      </c>
      <c r="D956" s="374">
        <v>99</v>
      </c>
      <c r="E956" s="374">
        <v>99</v>
      </c>
      <c r="F956" s="374">
        <v>99</v>
      </c>
      <c r="G956" s="374">
        <v>99</v>
      </c>
      <c r="H956" s="374">
        <v>99</v>
      </c>
      <c r="I956" s="374">
        <v>99</v>
      </c>
      <c r="J956" s="374">
        <v>999</v>
      </c>
      <c r="K956" s="374">
        <v>99</v>
      </c>
      <c r="L956" s="374">
        <v>99</v>
      </c>
      <c r="M956" s="374">
        <v>99</v>
      </c>
      <c r="N956" s="374">
        <v>403</v>
      </c>
      <c r="O956" s="374">
        <v>99</v>
      </c>
      <c r="P956" s="374">
        <v>9999</v>
      </c>
      <c r="Q956" s="374">
        <v>89</v>
      </c>
      <c r="R956" s="374">
        <v>714</v>
      </c>
      <c r="S956" s="374">
        <v>3.9439775910364143</v>
      </c>
      <c r="T956" s="374">
        <v>3.2857142857142847</v>
      </c>
      <c r="U956" s="374">
        <v>3.5717086834733887</v>
      </c>
      <c r="V956" s="374">
        <v>0</v>
      </c>
      <c r="W956" s="374">
        <v>0</v>
      </c>
      <c r="X956" s="374">
        <v>0</v>
      </c>
      <c r="Y956" s="374">
        <v>0</v>
      </c>
      <c r="Z956" s="374">
        <v>0.40046981409019194</v>
      </c>
      <c r="AA956" s="374">
        <v>1.5501690084245363</v>
      </c>
      <c r="AB956" s="374">
        <v>1.4846149779161812</v>
      </c>
      <c r="AC956" s="374">
        <v>39.699725806932179</v>
      </c>
      <c r="AD956" s="374">
        <v>33.114272838258124</v>
      </c>
      <c r="AE956" s="374">
        <v>57.17058878921852</v>
      </c>
      <c r="AF956" s="374">
        <v>4.1530944625407153</v>
      </c>
      <c r="AG956" s="374">
        <v>1.8341320891557065</v>
      </c>
      <c r="AH956" s="374">
        <v>0.14005602240896359</v>
      </c>
      <c r="AI956">
        <v>9</v>
      </c>
      <c r="AJ956">
        <v>68.766666666666652</v>
      </c>
      <c r="AK956">
        <v>10.954704769931597</v>
      </c>
    </row>
    <row r="957" spans="1:37" ht="15.6">
      <c r="A957" s="374">
        <v>13</v>
      </c>
      <c r="B957" s="374">
        <v>38</v>
      </c>
      <c r="C957" s="374">
        <v>2022</v>
      </c>
      <c r="D957" s="374">
        <v>99</v>
      </c>
      <c r="E957" s="374">
        <v>99</v>
      </c>
      <c r="F957" s="374">
        <v>99</v>
      </c>
      <c r="G957" s="374">
        <v>99</v>
      </c>
      <c r="H957" s="374">
        <v>99</v>
      </c>
      <c r="I957" s="374">
        <v>99</v>
      </c>
      <c r="J957" s="374">
        <v>999</v>
      </c>
      <c r="K957" s="374">
        <v>99</v>
      </c>
      <c r="L957" s="374">
        <v>99</v>
      </c>
      <c r="M957" s="374">
        <v>99</v>
      </c>
      <c r="N957" s="374">
        <v>404</v>
      </c>
      <c r="O957" s="374">
        <v>99</v>
      </c>
      <c r="P957" s="374">
        <v>9999</v>
      </c>
      <c r="Q957" s="374">
        <v>147</v>
      </c>
      <c r="R957" s="374">
        <v>1821</v>
      </c>
      <c r="S957" s="374">
        <v>4.8292147171883588</v>
      </c>
      <c r="T957" s="374">
        <v>4.1213618890719372</v>
      </c>
      <c r="U957" s="374">
        <v>4.5950137287204837</v>
      </c>
      <c r="V957" s="374">
        <v>0</v>
      </c>
      <c r="W957" s="374">
        <v>0.10982976386600768</v>
      </c>
      <c r="X957" s="374">
        <v>0</v>
      </c>
      <c r="Y957" s="374">
        <v>0</v>
      </c>
      <c r="Z957" s="374">
        <v>0.36213195420348637</v>
      </c>
      <c r="AA957" s="374">
        <v>1.4319423752294655</v>
      </c>
      <c r="AB957" s="374">
        <v>1.5027302669101743</v>
      </c>
      <c r="AC957" s="374">
        <v>6.6197576356646417</v>
      </c>
      <c r="AD957" s="374">
        <v>16.384246508525287</v>
      </c>
      <c r="AE957" s="374">
        <v>48.558329419460051</v>
      </c>
      <c r="AF957" s="374">
        <v>10.59213587715216</v>
      </c>
      <c r="AG957" s="374">
        <v>6.0180130729559105</v>
      </c>
      <c r="AH957" s="374">
        <v>5.491488193300384E-2</v>
      </c>
      <c r="AI957">
        <v>16</v>
      </c>
      <c r="AJ957">
        <v>72.899999999999977</v>
      </c>
      <c r="AK957">
        <v>12.26377307698586</v>
      </c>
    </row>
    <row r="958" spans="1:37" ht="15.6">
      <c r="A958" s="374">
        <v>13</v>
      </c>
      <c r="B958" s="374">
        <v>39</v>
      </c>
      <c r="C958" s="374">
        <v>2022</v>
      </c>
      <c r="D958" s="374">
        <v>99</v>
      </c>
      <c r="E958" s="374">
        <v>99</v>
      </c>
      <c r="F958" s="374">
        <v>99</v>
      </c>
      <c r="G958" s="374">
        <v>99</v>
      </c>
      <c r="H958" s="374">
        <v>99</v>
      </c>
      <c r="I958" s="374">
        <v>99</v>
      </c>
      <c r="J958" s="374">
        <v>999</v>
      </c>
      <c r="K958" s="374">
        <v>99</v>
      </c>
      <c r="L958" s="374">
        <v>99</v>
      </c>
      <c r="M958" s="374">
        <v>99</v>
      </c>
      <c r="N958" s="374">
        <v>405</v>
      </c>
      <c r="O958" s="374">
        <v>99</v>
      </c>
      <c r="P958" s="374">
        <v>9999</v>
      </c>
      <c r="Q958" s="374">
        <v>209</v>
      </c>
      <c r="R958" s="374">
        <v>2720</v>
      </c>
      <c r="S958" s="374">
        <v>4.9525735294117652</v>
      </c>
      <c r="T958" s="374">
        <v>4.3834558823529424</v>
      </c>
      <c r="U958" s="374">
        <v>5.5533235294117667</v>
      </c>
      <c r="V958" s="374">
        <v>0</v>
      </c>
      <c r="W958" s="374">
        <v>0</v>
      </c>
      <c r="X958" s="374">
        <v>0</v>
      </c>
      <c r="Y958" s="374">
        <v>0</v>
      </c>
      <c r="Z958" s="374">
        <v>0.28262357740491911</v>
      </c>
      <c r="AA958" s="374">
        <v>1.396013492436236</v>
      </c>
      <c r="AB958" s="374">
        <v>1.4689251165575572</v>
      </c>
      <c r="AC958" s="374">
        <v>2.224141937377571</v>
      </c>
      <c r="AD958" s="374">
        <v>4.5450620122330623</v>
      </c>
      <c r="AE958" s="374">
        <v>43.036539976925553</v>
      </c>
      <c r="AF958" s="374">
        <v>15.821312238250348</v>
      </c>
      <c r="AG958" s="374">
        <v>10.863712090024514</v>
      </c>
      <c r="AH958" s="374">
        <v>0.33088235294117646</v>
      </c>
      <c r="AI958">
        <v>19</v>
      </c>
      <c r="AJ958">
        <v>76.410526315789511</v>
      </c>
      <c r="AK958">
        <v>12.736328999505735</v>
      </c>
    </row>
    <row r="959" spans="1:37" ht="15.6">
      <c r="A959" s="374">
        <v>13</v>
      </c>
      <c r="B959" s="374">
        <v>40</v>
      </c>
      <c r="C959" s="374">
        <v>2022</v>
      </c>
      <c r="D959" s="374">
        <v>99</v>
      </c>
      <c r="E959" s="374">
        <v>99</v>
      </c>
      <c r="F959" s="374">
        <v>99</v>
      </c>
      <c r="G959" s="374">
        <v>99</v>
      </c>
      <c r="H959" s="374">
        <v>99</v>
      </c>
      <c r="I959" s="374">
        <v>99</v>
      </c>
      <c r="J959" s="374">
        <v>999</v>
      </c>
      <c r="K959" s="374">
        <v>99</v>
      </c>
      <c r="L959" s="374">
        <v>99</v>
      </c>
      <c r="M959" s="374">
        <v>99</v>
      </c>
      <c r="N959" s="374">
        <v>406</v>
      </c>
      <c r="O959" s="374">
        <v>99</v>
      </c>
      <c r="P959" s="374">
        <v>9999</v>
      </c>
      <c r="Q959" s="374">
        <v>272</v>
      </c>
      <c r="R959" s="374">
        <v>2550</v>
      </c>
      <c r="S959" s="374">
        <v>5.1086274509803919</v>
      </c>
      <c r="T959" s="374">
        <v>4.4811764705882355</v>
      </c>
      <c r="U959" s="374">
        <v>6.5339294117646993</v>
      </c>
      <c r="V959" s="374">
        <v>0</v>
      </c>
      <c r="W959" s="374">
        <v>0</v>
      </c>
      <c r="X959" s="374">
        <v>0</v>
      </c>
      <c r="Y959" s="374">
        <v>0</v>
      </c>
      <c r="Z959" s="374">
        <v>0.39248280956242498</v>
      </c>
      <c r="AA959" s="374">
        <v>1.3589081828595071</v>
      </c>
      <c r="AB959" s="374">
        <v>1.5538183796999652</v>
      </c>
      <c r="AC959" s="374">
        <v>2.4941627695682236</v>
      </c>
      <c r="AD959" s="374">
        <v>7.0109909721239445</v>
      </c>
      <c r="AE959" s="374">
        <v>40.166923271346825</v>
      </c>
      <c r="AF959" s="374">
        <v>14.832480223359706</v>
      </c>
      <c r="AG959" s="374">
        <v>11.983149747513748</v>
      </c>
      <c r="AH959" s="374">
        <v>0.31372549019607843</v>
      </c>
      <c r="AI959">
        <v>30</v>
      </c>
      <c r="AJ959">
        <v>78.336666666666659</v>
      </c>
      <c r="AK959">
        <v>13.812350052418136</v>
      </c>
    </row>
    <row r="960" spans="1:37" ht="15.6">
      <c r="A960" s="374">
        <v>13</v>
      </c>
      <c r="B960" s="374">
        <v>41</v>
      </c>
      <c r="C960" s="374">
        <v>2022</v>
      </c>
      <c r="D960" s="374">
        <v>99</v>
      </c>
      <c r="E960" s="374">
        <v>99</v>
      </c>
      <c r="F960" s="374">
        <v>99</v>
      </c>
      <c r="G960" s="374">
        <v>99</v>
      </c>
      <c r="H960" s="374">
        <v>99</v>
      </c>
      <c r="I960" s="374">
        <v>99</v>
      </c>
      <c r="J960" s="374">
        <v>999</v>
      </c>
      <c r="K960" s="374">
        <v>99</v>
      </c>
      <c r="L960" s="374">
        <v>99</v>
      </c>
      <c r="M960" s="374">
        <v>99</v>
      </c>
      <c r="N960" s="374">
        <v>407</v>
      </c>
      <c r="O960" s="374">
        <v>99</v>
      </c>
      <c r="P960" s="374">
        <v>9999</v>
      </c>
      <c r="Q960" s="374">
        <v>323</v>
      </c>
      <c r="R960" s="374">
        <v>2310</v>
      </c>
      <c r="S960" s="374">
        <v>5.1822510822510814</v>
      </c>
      <c r="T960" s="374">
        <v>4.4640692640692636</v>
      </c>
      <c r="U960" s="374">
        <v>7.5149090909090814</v>
      </c>
      <c r="V960" s="374">
        <v>0</v>
      </c>
      <c r="W960" s="374">
        <v>0</v>
      </c>
      <c r="X960" s="374">
        <v>0</v>
      </c>
      <c r="Y960" s="374">
        <v>0</v>
      </c>
      <c r="Z960" s="374">
        <v>0.27759100602690434</v>
      </c>
      <c r="AA960" s="374">
        <v>1.3798601306827243</v>
      </c>
      <c r="AB960" s="374">
        <v>1.6383549120118375</v>
      </c>
      <c r="AC960" s="374">
        <v>-1.0213127140681038</v>
      </c>
      <c r="AD960" s="374">
        <v>-7.0680186294623609E-2</v>
      </c>
      <c r="AE960" s="374">
        <v>42.943949319114893</v>
      </c>
      <c r="AF960" s="374">
        <v>13.436482084690549</v>
      </c>
      <c r="AG960" s="374">
        <v>12.485101542535135</v>
      </c>
      <c r="AH960" s="374">
        <v>0.4329004329004329</v>
      </c>
      <c r="AI960">
        <v>57</v>
      </c>
      <c r="AJ960">
        <v>81.508771929824519</v>
      </c>
      <c r="AK960">
        <v>14.116211612897304</v>
      </c>
    </row>
    <row r="961" spans="1:37" ht="15.6">
      <c r="A961" s="374">
        <v>13</v>
      </c>
      <c r="B961" s="374">
        <v>42</v>
      </c>
      <c r="C961" s="374">
        <v>2022</v>
      </c>
      <c r="D961" s="374">
        <v>99</v>
      </c>
      <c r="E961" s="374">
        <v>99</v>
      </c>
      <c r="F961" s="374">
        <v>99</v>
      </c>
      <c r="G961" s="374">
        <v>99</v>
      </c>
      <c r="H961" s="374">
        <v>99</v>
      </c>
      <c r="I961" s="374">
        <v>99</v>
      </c>
      <c r="J961" s="374">
        <v>999</v>
      </c>
      <c r="K961" s="374">
        <v>99</v>
      </c>
      <c r="L961" s="374">
        <v>99</v>
      </c>
      <c r="M961" s="374">
        <v>99</v>
      </c>
      <c r="N961" s="374">
        <v>408</v>
      </c>
      <c r="O961" s="374">
        <v>99</v>
      </c>
      <c r="P961" s="374">
        <v>9999</v>
      </c>
      <c r="Q961" s="374">
        <v>326</v>
      </c>
      <c r="R961" s="374">
        <v>1663</v>
      </c>
      <c r="S961" s="374">
        <v>5.2988574864702338</v>
      </c>
      <c r="T961" s="374">
        <v>4.420324714371616</v>
      </c>
      <c r="U961" s="374">
        <v>8.5390980156343996</v>
      </c>
      <c r="V961" s="374">
        <v>0</v>
      </c>
      <c r="W961" s="374">
        <v>0</v>
      </c>
      <c r="X961" s="374">
        <v>0</v>
      </c>
      <c r="Y961" s="374">
        <v>0</v>
      </c>
      <c r="Z961" s="374">
        <v>0.28917787028731079</v>
      </c>
      <c r="AA961" s="374">
        <v>1.3082990175939657</v>
      </c>
      <c r="AB961" s="374">
        <v>1.7174413951203764</v>
      </c>
      <c r="AC961" s="374">
        <v>5.751798950788392</v>
      </c>
      <c r="AD961" s="374">
        <v>-3.3658747896490744</v>
      </c>
      <c r="AE961" s="374">
        <v>32.812869527145288</v>
      </c>
      <c r="AF961" s="374">
        <v>9.6731037691949719</v>
      </c>
      <c r="AG961" s="374">
        <v>10.213171286447109</v>
      </c>
      <c r="AH961" s="374">
        <v>0.84185207456404099</v>
      </c>
      <c r="AI961">
        <v>30</v>
      </c>
      <c r="AJ961">
        <v>82.82</v>
      </c>
      <c r="AK961">
        <v>15.192214550350895</v>
      </c>
    </row>
    <row r="962" spans="1:37" ht="15.6">
      <c r="A962" s="374">
        <v>13</v>
      </c>
      <c r="B962" s="374">
        <v>43</v>
      </c>
      <c r="C962" s="374">
        <v>2022</v>
      </c>
      <c r="D962" s="374">
        <v>99</v>
      </c>
      <c r="E962" s="374">
        <v>99</v>
      </c>
      <c r="F962" s="374">
        <v>99</v>
      </c>
      <c r="G962" s="374">
        <v>99</v>
      </c>
      <c r="H962" s="374">
        <v>99</v>
      </c>
      <c r="I962" s="374">
        <v>99</v>
      </c>
      <c r="J962" s="374">
        <v>999</v>
      </c>
      <c r="K962" s="374">
        <v>99</v>
      </c>
      <c r="L962" s="374">
        <v>99</v>
      </c>
      <c r="M962" s="374">
        <v>99</v>
      </c>
      <c r="N962" s="374">
        <v>409</v>
      </c>
      <c r="O962" s="374">
        <v>99</v>
      </c>
      <c r="P962" s="374">
        <v>9999</v>
      </c>
      <c r="Q962" s="374">
        <v>341</v>
      </c>
      <c r="R962" s="374">
        <v>1381</v>
      </c>
      <c r="S962" s="374">
        <v>5.407675597393192</v>
      </c>
      <c r="T962" s="374">
        <v>4.3555394641564069</v>
      </c>
      <c r="U962" s="374">
        <v>9.5439753801593117</v>
      </c>
      <c r="V962" s="374">
        <v>0</v>
      </c>
      <c r="W962" s="374">
        <v>0</v>
      </c>
      <c r="X962" s="374">
        <v>0</v>
      </c>
      <c r="Y962" s="374">
        <v>0</v>
      </c>
      <c r="Z962" s="374">
        <v>0.28373207824435304</v>
      </c>
      <c r="AA962" s="374">
        <v>1.2591385394204062</v>
      </c>
      <c r="AB962" s="374">
        <v>1.6079162698044358</v>
      </c>
      <c r="AC962" s="374">
        <v>2.0353475072952913</v>
      </c>
      <c r="AD962" s="374">
        <v>1.0234471748218421</v>
      </c>
      <c r="AE962" s="374">
        <v>34.365012699475734</v>
      </c>
      <c r="AF962" s="374">
        <v>8.0328059562587271</v>
      </c>
      <c r="AG962" s="374">
        <v>9.4793674164586061</v>
      </c>
      <c r="AH962" s="374">
        <v>1.8102824040550327</v>
      </c>
      <c r="AI962">
        <v>50</v>
      </c>
      <c r="AJ962">
        <v>86.231999999999985</v>
      </c>
      <c r="AK962">
        <v>15.405739004563181</v>
      </c>
    </row>
    <row r="963" spans="1:37" ht="15.6">
      <c r="A963" s="374">
        <v>13</v>
      </c>
      <c r="B963" s="374">
        <v>44</v>
      </c>
      <c r="C963" s="374">
        <v>2022</v>
      </c>
      <c r="D963" s="374">
        <v>99</v>
      </c>
      <c r="E963" s="374">
        <v>99</v>
      </c>
      <c r="F963" s="374">
        <v>99</v>
      </c>
      <c r="G963" s="374">
        <v>99</v>
      </c>
      <c r="H963" s="374">
        <v>99</v>
      </c>
      <c r="I963" s="374">
        <v>99</v>
      </c>
      <c r="J963" s="374">
        <v>999</v>
      </c>
      <c r="K963" s="374">
        <v>99</v>
      </c>
      <c r="L963" s="374">
        <v>99</v>
      </c>
      <c r="M963" s="374">
        <v>99</v>
      </c>
      <c r="N963" s="374">
        <v>410</v>
      </c>
      <c r="O963" s="374">
        <v>99</v>
      </c>
      <c r="P963" s="374">
        <v>9999</v>
      </c>
      <c r="Q963" s="374">
        <v>308</v>
      </c>
      <c r="R963" s="374">
        <v>1099</v>
      </c>
      <c r="S963" s="374">
        <v>5.5705186533212006</v>
      </c>
      <c r="T963" s="374">
        <v>4.5104640582347582</v>
      </c>
      <c r="U963" s="374">
        <v>10.536278434940868</v>
      </c>
      <c r="V963" s="374">
        <v>0</v>
      </c>
      <c r="W963" s="374">
        <v>0</v>
      </c>
      <c r="X963" s="374">
        <v>0</v>
      </c>
      <c r="Y963" s="374">
        <v>0</v>
      </c>
      <c r="Z963" s="374">
        <v>0.29153055174534881</v>
      </c>
      <c r="AA963" s="374">
        <v>1.3020893144028456</v>
      </c>
      <c r="AB963" s="374">
        <v>1.5797368111414161</v>
      </c>
      <c r="AC963" s="374">
        <v>3.0043262762474394</v>
      </c>
      <c r="AD963" s="374">
        <v>-0.3857076464033895</v>
      </c>
      <c r="AE963" s="374">
        <v>27.998752102693366</v>
      </c>
      <c r="AF963" s="374">
        <v>6.3925081433224751</v>
      </c>
      <c r="AG963" s="374">
        <v>8.3280111713618297</v>
      </c>
      <c r="AH963" s="374">
        <v>1.6378525932666059</v>
      </c>
      <c r="AI963">
        <v>41</v>
      </c>
      <c r="AJ963">
        <v>87.073170731707279</v>
      </c>
      <c r="AK963">
        <v>16.09646687633127</v>
      </c>
    </row>
    <row r="964" spans="1:37" ht="15.6">
      <c r="A964" s="374">
        <v>13</v>
      </c>
      <c r="B964" s="374">
        <v>45</v>
      </c>
      <c r="C964" s="374">
        <v>2022</v>
      </c>
      <c r="D964" s="374">
        <v>99</v>
      </c>
      <c r="E964" s="374">
        <v>99</v>
      </c>
      <c r="F964" s="374">
        <v>99</v>
      </c>
      <c r="G964" s="374">
        <v>99</v>
      </c>
      <c r="H964" s="374">
        <v>99</v>
      </c>
      <c r="I964" s="374">
        <v>99</v>
      </c>
      <c r="J964" s="374">
        <v>999</v>
      </c>
      <c r="K964" s="374">
        <v>99</v>
      </c>
      <c r="L964" s="374">
        <v>99</v>
      </c>
      <c r="M964" s="374">
        <v>99</v>
      </c>
      <c r="N964" s="374">
        <v>411</v>
      </c>
      <c r="O964" s="374">
        <v>99</v>
      </c>
      <c r="P964" s="374">
        <v>9999</v>
      </c>
      <c r="Q964" s="374">
        <v>287</v>
      </c>
      <c r="R964" s="374">
        <v>833</v>
      </c>
      <c r="S964" s="374">
        <v>5.7154861944777906</v>
      </c>
      <c r="T964" s="374">
        <v>4.566626650660262</v>
      </c>
      <c r="U964" s="374">
        <v>11.544573829531821</v>
      </c>
      <c r="V964" s="374">
        <v>0</v>
      </c>
      <c r="W964" s="374">
        <v>0</v>
      </c>
      <c r="X964" s="374">
        <v>0</v>
      </c>
      <c r="Y964" s="374">
        <v>0</v>
      </c>
      <c r="Z964" s="374">
        <v>0.28767034978209632</v>
      </c>
      <c r="AA964" s="374">
        <v>1.3173376275957152</v>
      </c>
      <c r="AB964" s="374">
        <v>1.6030254337603456</v>
      </c>
      <c r="AC964" s="374">
        <v>2.7604522311951714</v>
      </c>
      <c r="AD964" s="374">
        <v>2.4994407740978222</v>
      </c>
      <c r="AE964" s="374">
        <v>29.463935207060619</v>
      </c>
      <c r="AF964" s="374">
        <v>4.8452768729641686</v>
      </c>
      <c r="AG964" s="374">
        <v>6.9163868216365234</v>
      </c>
      <c r="AH964" s="374">
        <v>1.8007202881152464</v>
      </c>
      <c r="AI964">
        <v>37</v>
      </c>
      <c r="AJ964">
        <v>88.491891891891868</v>
      </c>
      <c r="AK964">
        <v>16.928075126386073</v>
      </c>
    </row>
    <row r="965" spans="1:37" ht="15.6">
      <c r="A965" s="374">
        <v>13</v>
      </c>
      <c r="B965" s="374">
        <v>46</v>
      </c>
      <c r="C965" s="374">
        <v>2022</v>
      </c>
      <c r="D965" s="374">
        <v>99</v>
      </c>
      <c r="E965" s="374">
        <v>99</v>
      </c>
      <c r="F965" s="374">
        <v>99</v>
      </c>
      <c r="G965" s="374">
        <v>99</v>
      </c>
      <c r="H965" s="374">
        <v>99</v>
      </c>
      <c r="I965" s="374">
        <v>99</v>
      </c>
      <c r="J965" s="374">
        <v>999</v>
      </c>
      <c r="K965" s="374">
        <v>99</v>
      </c>
      <c r="L965" s="374">
        <v>99</v>
      </c>
      <c r="M965" s="374">
        <v>99</v>
      </c>
      <c r="N965" s="374">
        <v>412</v>
      </c>
      <c r="O965" s="374">
        <v>99</v>
      </c>
      <c r="P965" s="374">
        <v>9999</v>
      </c>
      <c r="Q965" s="374">
        <v>256</v>
      </c>
      <c r="R965" s="374">
        <v>701</v>
      </c>
      <c r="S965" s="374">
        <v>5.9372325249643367</v>
      </c>
      <c r="T965" s="374">
        <v>4.7603423680456487</v>
      </c>
      <c r="U965" s="374">
        <v>12.493851640513544</v>
      </c>
      <c r="V965" s="374">
        <v>0</v>
      </c>
      <c r="W965" s="374">
        <v>0</v>
      </c>
      <c r="X965" s="374">
        <v>0</v>
      </c>
      <c r="Y965" s="374">
        <v>0</v>
      </c>
      <c r="Z965" s="374">
        <v>0.27942676335255362</v>
      </c>
      <c r="AA965" s="374">
        <v>1.3057746380122153</v>
      </c>
      <c r="AB965" s="374">
        <v>1.535011055749111</v>
      </c>
      <c r="AC965" s="374">
        <v>2.6153969009898459</v>
      </c>
      <c r="AD965" s="374">
        <v>2.1508514286524663</v>
      </c>
      <c r="AE965" s="374">
        <v>22.735893298025591</v>
      </c>
      <c r="AF965" s="374">
        <v>4.0774778966961378</v>
      </c>
      <c r="AG965" s="374">
        <v>6.2989872644979261</v>
      </c>
      <c r="AH965" s="374">
        <v>1.4265335235378029</v>
      </c>
      <c r="AI965">
        <v>13</v>
      </c>
      <c r="AJ965">
        <v>92.276923076923097</v>
      </c>
      <c r="AK965">
        <v>15.99944790659378</v>
      </c>
    </row>
    <row r="966" spans="1:37" ht="15.6">
      <c r="A966" s="374">
        <v>13</v>
      </c>
      <c r="B966" s="374">
        <v>47</v>
      </c>
      <c r="C966" s="374">
        <v>2022</v>
      </c>
      <c r="D966" s="374">
        <v>99</v>
      </c>
      <c r="E966" s="374">
        <v>99</v>
      </c>
      <c r="F966" s="374">
        <v>99</v>
      </c>
      <c r="G966" s="374">
        <v>99</v>
      </c>
      <c r="H966" s="374">
        <v>99</v>
      </c>
      <c r="I966" s="374">
        <v>99</v>
      </c>
      <c r="J966" s="374">
        <v>999</v>
      </c>
      <c r="K966" s="374">
        <v>99</v>
      </c>
      <c r="L966" s="374">
        <v>99</v>
      </c>
      <c r="M966" s="374">
        <v>99</v>
      </c>
      <c r="N966" s="374">
        <v>413</v>
      </c>
      <c r="O966" s="374">
        <v>99</v>
      </c>
      <c r="P966" s="374">
        <v>9999</v>
      </c>
      <c r="Q966" s="374">
        <v>184</v>
      </c>
      <c r="R966" s="374">
        <v>431</v>
      </c>
      <c r="S966" s="374">
        <v>6.1020881670533651</v>
      </c>
      <c r="T966" s="374">
        <v>4.9698375870069595</v>
      </c>
      <c r="U966" s="374">
        <v>13.525754060324816</v>
      </c>
      <c r="V966" s="374">
        <v>0</v>
      </c>
      <c r="W966" s="374">
        <v>0</v>
      </c>
      <c r="X966" s="374">
        <v>0</v>
      </c>
      <c r="Y966" s="374">
        <v>0</v>
      </c>
      <c r="Z966" s="374">
        <v>0.29943539263628421</v>
      </c>
      <c r="AA966" s="374">
        <v>1.3906450127157921</v>
      </c>
      <c r="AB966" s="374">
        <v>1.5627685949233285</v>
      </c>
      <c r="AC966" s="374">
        <v>0.37154618737446654</v>
      </c>
      <c r="AD966" s="374">
        <v>8.4462130684622387</v>
      </c>
      <c r="AE966" s="374">
        <v>27.899492142434529</v>
      </c>
      <c r="AF966" s="374">
        <v>2.5069799906933454</v>
      </c>
      <c r="AG966" s="374">
        <v>4.1927128958286044</v>
      </c>
      <c r="AH966" s="374">
        <v>1.3921113689095128</v>
      </c>
      <c r="AI966">
        <v>6</v>
      </c>
      <c r="AJ966">
        <v>93.116666666666688</v>
      </c>
      <c r="AK966">
        <v>16.736764034740816</v>
      </c>
    </row>
    <row r="967" spans="1:37" ht="15.6">
      <c r="A967" s="374">
        <v>13</v>
      </c>
      <c r="B967" s="374">
        <v>48</v>
      </c>
      <c r="C967" s="374">
        <v>2022</v>
      </c>
      <c r="D967" s="374">
        <v>99</v>
      </c>
      <c r="E967" s="374">
        <v>99</v>
      </c>
      <c r="F967" s="374">
        <v>99</v>
      </c>
      <c r="G967" s="374">
        <v>99</v>
      </c>
      <c r="H967" s="374">
        <v>99</v>
      </c>
      <c r="I967" s="374">
        <v>99</v>
      </c>
      <c r="J967" s="374">
        <v>999</v>
      </c>
      <c r="K967" s="374">
        <v>99</v>
      </c>
      <c r="L967" s="374">
        <v>99</v>
      </c>
      <c r="M967" s="374">
        <v>99</v>
      </c>
      <c r="N967" s="374">
        <v>414</v>
      </c>
      <c r="O967" s="374">
        <v>99</v>
      </c>
      <c r="P967" s="374">
        <v>9999</v>
      </c>
      <c r="Q967" s="374">
        <v>153</v>
      </c>
      <c r="R967" s="374">
        <v>307</v>
      </c>
      <c r="S967" s="374">
        <v>6.0814332247557008</v>
      </c>
      <c r="T967" s="374">
        <v>4.9902280130293164</v>
      </c>
      <c r="U967" s="374">
        <v>14.495439739413676</v>
      </c>
      <c r="V967" s="374">
        <v>0</v>
      </c>
      <c r="W967" s="374">
        <v>0</v>
      </c>
      <c r="X967" s="374">
        <v>0</v>
      </c>
      <c r="Y967" s="374">
        <v>0</v>
      </c>
      <c r="Z967" s="374">
        <v>0.27839474490550326</v>
      </c>
      <c r="AA967" s="374">
        <v>1.54093352282393</v>
      </c>
      <c r="AB967" s="374">
        <v>1.769236464659194</v>
      </c>
      <c r="AC967" s="374">
        <v>-5.760088465753852</v>
      </c>
      <c r="AD967" s="374">
        <v>3.0330459441316906</v>
      </c>
      <c r="AE967" s="374">
        <v>22.132816952318159</v>
      </c>
      <c r="AF967" s="374">
        <v>1.785714285714286</v>
      </c>
      <c r="AG967" s="374">
        <v>3.2005612147877858</v>
      </c>
      <c r="AH967" s="374">
        <v>0.65146579804560245</v>
      </c>
      <c r="AI967">
        <v>5</v>
      </c>
      <c r="AJ967">
        <v>95.5</v>
      </c>
      <c r="AK967">
        <v>16.582889565617158</v>
      </c>
    </row>
    <row r="968" spans="1:37" ht="15.6">
      <c r="A968" s="374">
        <v>13</v>
      </c>
      <c r="B968" s="374">
        <v>49</v>
      </c>
      <c r="C968" s="374">
        <v>2022</v>
      </c>
      <c r="D968" s="374">
        <v>99</v>
      </c>
      <c r="E968" s="374">
        <v>99</v>
      </c>
      <c r="F968" s="374">
        <v>99</v>
      </c>
      <c r="G968" s="374">
        <v>99</v>
      </c>
      <c r="H968" s="374">
        <v>99</v>
      </c>
      <c r="I968" s="374">
        <v>99</v>
      </c>
      <c r="J968" s="374">
        <v>999</v>
      </c>
      <c r="K968" s="374">
        <v>99</v>
      </c>
      <c r="L968" s="374">
        <v>99</v>
      </c>
      <c r="M968" s="374">
        <v>99</v>
      </c>
      <c r="N968" s="374">
        <v>415</v>
      </c>
      <c r="O968" s="374">
        <v>99</v>
      </c>
      <c r="P968" s="374">
        <v>9999</v>
      </c>
      <c r="Q968" s="374">
        <v>128</v>
      </c>
      <c r="R968" s="374">
        <v>241</v>
      </c>
      <c r="S968" s="374">
        <v>6.1493775933609962</v>
      </c>
      <c r="T968" s="374">
        <v>5.1742738589211612</v>
      </c>
      <c r="U968" s="374">
        <v>15.517136929460596</v>
      </c>
      <c r="V968" s="374">
        <v>0</v>
      </c>
      <c r="W968" s="374">
        <v>0.4149377593360995</v>
      </c>
      <c r="X968" s="374">
        <v>0</v>
      </c>
      <c r="Y968" s="374">
        <v>0</v>
      </c>
      <c r="Z968" s="374">
        <v>0.28937279779673336</v>
      </c>
      <c r="AA968" s="374">
        <v>1.5839212943047003</v>
      </c>
      <c r="AB968" s="374">
        <v>1.5734842511085914</v>
      </c>
      <c r="AC968" s="374">
        <v>-8.615659105451261</v>
      </c>
      <c r="AD968" s="374">
        <v>3.991734514243813</v>
      </c>
      <c r="AE968" s="374">
        <v>26.759221668623297</v>
      </c>
      <c r="AF968" s="374">
        <v>1.4018147975802697</v>
      </c>
      <c r="AG968" s="374">
        <v>2.689583320747142</v>
      </c>
      <c r="AH968" s="374">
        <v>1.2448132780082983</v>
      </c>
      <c r="AI968">
        <v>3</v>
      </c>
      <c r="AJ968">
        <v>94.666666666666686</v>
      </c>
      <c r="AK968">
        <v>18.266313382105839</v>
      </c>
    </row>
    <row r="969" spans="1:37" ht="15.6">
      <c r="A969" s="374">
        <v>13</v>
      </c>
      <c r="B969" s="374">
        <v>50</v>
      </c>
      <c r="C969" s="374">
        <v>2022</v>
      </c>
      <c r="D969" s="374">
        <v>99</v>
      </c>
      <c r="E969" s="374">
        <v>99</v>
      </c>
      <c r="F969" s="374">
        <v>99</v>
      </c>
      <c r="G969" s="374">
        <v>99</v>
      </c>
      <c r="H969" s="374">
        <v>99</v>
      </c>
      <c r="I969" s="374">
        <v>99</v>
      </c>
      <c r="J969" s="374">
        <v>999</v>
      </c>
      <c r="K969" s="374">
        <v>99</v>
      </c>
      <c r="L969" s="374">
        <v>99</v>
      </c>
      <c r="M969" s="374">
        <v>99</v>
      </c>
      <c r="N969" s="374">
        <v>416</v>
      </c>
      <c r="O969" s="374">
        <v>99</v>
      </c>
      <c r="P969" s="374">
        <v>9999</v>
      </c>
      <c r="Q969" s="374">
        <v>74</v>
      </c>
      <c r="R969" s="374">
        <v>145</v>
      </c>
      <c r="S969" s="374">
        <v>5.9310344827586228</v>
      </c>
      <c r="T969" s="374">
        <v>4.9379310344827596</v>
      </c>
      <c r="U969" s="374">
        <v>16.574206896551722</v>
      </c>
      <c r="V969" s="374">
        <v>0</v>
      </c>
      <c r="W969" s="374">
        <v>0</v>
      </c>
      <c r="X969" s="374">
        <v>100</v>
      </c>
      <c r="Y969" s="374">
        <v>0</v>
      </c>
      <c r="Z969" s="374">
        <v>0.25654378927287574</v>
      </c>
      <c r="AA969" s="374">
        <v>1.8997465254290919</v>
      </c>
      <c r="AB969" s="374">
        <v>1.5546179912415878</v>
      </c>
      <c r="AC969" s="374">
        <v>-4.5535652686658441</v>
      </c>
      <c r="AD969" s="374">
        <v>-9.7391282597202267</v>
      </c>
      <c r="AE969" s="374">
        <v>31.379430500741364</v>
      </c>
      <c r="AF969" s="374">
        <v>0.84341554211261061</v>
      </c>
      <c r="AG969" s="374">
        <v>1.7284512134673147</v>
      </c>
      <c r="AH969" s="374">
        <v>0.68965517241379304</v>
      </c>
      <c r="AI969">
        <v>0</v>
      </c>
    </row>
    <row r="970" spans="1:37" ht="15.6">
      <c r="A970" s="374">
        <v>13</v>
      </c>
      <c r="B970" s="374">
        <v>51</v>
      </c>
      <c r="C970" s="374">
        <v>2022</v>
      </c>
      <c r="D970" s="374">
        <v>99</v>
      </c>
      <c r="E970" s="374">
        <v>99</v>
      </c>
      <c r="F970" s="374">
        <v>99</v>
      </c>
      <c r="G970" s="374">
        <v>99</v>
      </c>
      <c r="H970" s="374">
        <v>99</v>
      </c>
      <c r="I970" s="374">
        <v>99</v>
      </c>
      <c r="J970" s="374">
        <v>999</v>
      </c>
      <c r="K970" s="374">
        <v>99</v>
      </c>
      <c r="L970" s="374">
        <v>99</v>
      </c>
      <c r="M970" s="374">
        <v>99</v>
      </c>
      <c r="N970" s="374">
        <v>417</v>
      </c>
      <c r="O970" s="374">
        <v>99</v>
      </c>
      <c r="P970" s="374">
        <v>9999</v>
      </c>
      <c r="Q970" s="374">
        <v>61</v>
      </c>
      <c r="R970" s="374">
        <v>102</v>
      </c>
      <c r="S970" s="374">
        <v>6.0588235294117645</v>
      </c>
      <c r="T970" s="374">
        <v>5.3529411764705879</v>
      </c>
      <c r="U970" s="374">
        <v>17.454803921568629</v>
      </c>
      <c r="V970" s="374">
        <v>0</v>
      </c>
      <c r="W970" s="374">
        <v>0</v>
      </c>
      <c r="X970" s="374">
        <v>100</v>
      </c>
      <c r="Y970" s="374">
        <v>0</v>
      </c>
      <c r="Z970" s="374">
        <v>0.29766651425742008</v>
      </c>
      <c r="AA970" s="374">
        <v>2.004032842925684</v>
      </c>
      <c r="AB970" s="374">
        <v>1.4729392971234037</v>
      </c>
      <c r="AC970" s="374">
        <v>26.905737558301311</v>
      </c>
      <c r="AD970" s="374">
        <v>4.979854864596164</v>
      </c>
      <c r="AE970" s="374">
        <v>10.257004040027237</v>
      </c>
      <c r="AF970" s="374">
        <v>0.59329920893438803</v>
      </c>
      <c r="AG970" s="374">
        <v>1.2804762097921456</v>
      </c>
      <c r="AH970" s="374">
        <v>0</v>
      </c>
      <c r="AI970">
        <v>1</v>
      </c>
      <c r="AJ970">
        <v>100.2</v>
      </c>
      <c r="AK970">
        <v>17.494820996212201</v>
      </c>
    </row>
    <row r="971" spans="1:37" ht="15.6">
      <c r="A971" s="374">
        <v>13</v>
      </c>
      <c r="B971" s="374">
        <v>52</v>
      </c>
      <c r="C971" s="374">
        <v>2022</v>
      </c>
      <c r="D971" s="374">
        <v>99</v>
      </c>
      <c r="E971" s="374">
        <v>99</v>
      </c>
      <c r="F971" s="374">
        <v>99</v>
      </c>
      <c r="G971" s="374">
        <v>99</v>
      </c>
      <c r="H971" s="374">
        <v>99</v>
      </c>
      <c r="I971" s="374">
        <v>99</v>
      </c>
      <c r="J971" s="374">
        <v>999</v>
      </c>
      <c r="K971" s="374">
        <v>99</v>
      </c>
      <c r="L971" s="374">
        <v>99</v>
      </c>
      <c r="M971" s="374">
        <v>99</v>
      </c>
      <c r="N971" s="374">
        <v>418</v>
      </c>
      <c r="O971" s="374">
        <v>99</v>
      </c>
      <c r="P971" s="374">
        <v>9999</v>
      </c>
      <c r="Q971" s="374">
        <v>42</v>
      </c>
      <c r="R971" s="374">
        <v>72</v>
      </c>
      <c r="S971" s="374">
        <v>6.041666666666667</v>
      </c>
      <c r="T971" s="374">
        <v>5.625</v>
      </c>
      <c r="U971" s="374">
        <v>18.441666666666663</v>
      </c>
      <c r="V971" s="374">
        <v>0</v>
      </c>
      <c r="W971" s="374">
        <v>0</v>
      </c>
      <c r="X971" s="374">
        <v>100</v>
      </c>
      <c r="Y971" s="374">
        <v>0</v>
      </c>
      <c r="Z971" s="374">
        <v>0.28662305869903754</v>
      </c>
      <c r="AA971" s="374">
        <v>2.2138296381308717</v>
      </c>
      <c r="AB971" s="374">
        <v>1.4666429922331701</v>
      </c>
      <c r="AC971" s="374">
        <v>12.859380615665531</v>
      </c>
      <c r="AD971" s="374">
        <v>26.514107141611483</v>
      </c>
      <c r="AE971" s="374">
        <v>4.3310572712996676</v>
      </c>
      <c r="AF971" s="374">
        <v>0.4187994416007445</v>
      </c>
      <c r="AG971" s="374">
        <v>0.95496846834795179</v>
      </c>
      <c r="AH971" s="374">
        <v>2.7777777777777781</v>
      </c>
      <c r="AI971">
        <v>2</v>
      </c>
      <c r="AJ971">
        <v>101.1</v>
      </c>
      <c r="AK971">
        <v>18.052684793049213</v>
      </c>
    </row>
    <row r="972" spans="1:37" ht="15.6">
      <c r="A972" s="374">
        <v>13</v>
      </c>
      <c r="B972" s="374">
        <v>53</v>
      </c>
      <c r="C972" s="374">
        <v>2022</v>
      </c>
      <c r="D972" s="374">
        <v>99</v>
      </c>
      <c r="E972" s="374">
        <v>99</v>
      </c>
      <c r="F972" s="374">
        <v>99</v>
      </c>
      <c r="G972" s="374">
        <v>99</v>
      </c>
      <c r="H972" s="374">
        <v>99</v>
      </c>
      <c r="I972" s="374">
        <v>99</v>
      </c>
      <c r="J972" s="374">
        <v>999</v>
      </c>
      <c r="K972" s="374">
        <v>99</v>
      </c>
      <c r="L972" s="374">
        <v>99</v>
      </c>
      <c r="M972" s="374">
        <v>99</v>
      </c>
      <c r="N972" s="374">
        <v>419</v>
      </c>
      <c r="O972" s="374">
        <v>99</v>
      </c>
      <c r="P972" s="374">
        <v>9999</v>
      </c>
      <c r="Q972" s="374">
        <v>33</v>
      </c>
      <c r="R972" s="374">
        <v>46</v>
      </c>
      <c r="S972" s="374">
        <v>5.9130434782608692</v>
      </c>
      <c r="T972" s="374">
        <v>5.2391304347826084</v>
      </c>
      <c r="U972" s="374">
        <v>19.489130434782606</v>
      </c>
      <c r="V972" s="374">
        <v>0</v>
      </c>
      <c r="W972" s="374">
        <v>0</v>
      </c>
      <c r="X972" s="374">
        <v>100</v>
      </c>
      <c r="Y972" s="374">
        <v>0</v>
      </c>
      <c r="Z972" s="374">
        <v>0.26883667327941291</v>
      </c>
      <c r="AA972" s="374">
        <v>1.9090868174000153</v>
      </c>
      <c r="AB972" s="374">
        <v>1.3860294025473998</v>
      </c>
      <c r="AC972" s="374">
        <v>9.134437686108825</v>
      </c>
      <c r="AD972" s="374">
        <v>24.617781696016142</v>
      </c>
      <c r="AE972" s="374">
        <v>9.8231076644592576</v>
      </c>
      <c r="AF972" s="374">
        <v>0.26756630991158681</v>
      </c>
      <c r="AG972" s="374">
        <v>0.64477273073801711</v>
      </c>
      <c r="AH972" s="374">
        <v>0</v>
      </c>
      <c r="AI972">
        <v>2</v>
      </c>
      <c r="AJ972">
        <v>106.05</v>
      </c>
      <c r="AK972">
        <v>16.862354853236347</v>
      </c>
    </row>
    <row r="973" spans="1:37" ht="15.6">
      <c r="A973" s="374">
        <v>13</v>
      </c>
      <c r="B973" s="374">
        <v>54</v>
      </c>
      <c r="C973" s="374">
        <v>2022</v>
      </c>
      <c r="D973" s="374">
        <v>99</v>
      </c>
      <c r="E973" s="374">
        <v>99</v>
      </c>
      <c r="F973" s="374">
        <v>99</v>
      </c>
      <c r="G973" s="374">
        <v>99</v>
      </c>
      <c r="H973" s="374">
        <v>99</v>
      </c>
      <c r="I973" s="374">
        <v>99</v>
      </c>
      <c r="J973" s="374">
        <v>999</v>
      </c>
      <c r="K973" s="374">
        <v>99</v>
      </c>
      <c r="L973" s="374">
        <v>99</v>
      </c>
      <c r="M973" s="374">
        <v>99</v>
      </c>
      <c r="N973" s="374">
        <v>420</v>
      </c>
      <c r="O973" s="374">
        <v>99</v>
      </c>
      <c r="P973" s="374">
        <v>9999</v>
      </c>
      <c r="Q973" s="374">
        <v>23</v>
      </c>
      <c r="R973" s="374">
        <v>56</v>
      </c>
      <c r="S973" s="374">
        <v>6.2321428571428559</v>
      </c>
      <c r="T973" s="374">
        <v>5.5892857142857153</v>
      </c>
      <c r="U973" s="374">
        <v>22.058928571428563</v>
      </c>
      <c r="V973" s="374">
        <v>3.5714285714285721</v>
      </c>
      <c r="W973" s="374">
        <v>1.785714285714286</v>
      </c>
      <c r="X973" s="374">
        <v>100</v>
      </c>
      <c r="Y973" s="374">
        <v>17.857142857142861</v>
      </c>
      <c r="Z973" s="374">
        <v>1.87852305070794</v>
      </c>
      <c r="AA973" s="374">
        <v>2.3603198287260896</v>
      </c>
      <c r="AB973" s="374">
        <v>1.5443073541499539</v>
      </c>
      <c r="AC973" s="374">
        <v>28.326274907139009</v>
      </c>
      <c r="AD973" s="374">
        <v>44.784391924419531</v>
      </c>
      <c r="AE973" s="374">
        <v>25.641012474706937</v>
      </c>
      <c r="AF973" s="374">
        <v>0.32573289902280123</v>
      </c>
      <c r="AG973" s="374">
        <v>0.88844144370404066</v>
      </c>
      <c r="AH973" s="374">
        <v>0</v>
      </c>
      <c r="AI973">
        <v>0</v>
      </c>
    </row>
    <row r="974" spans="1:37" ht="15.6">
      <c r="A974" s="374">
        <v>13</v>
      </c>
      <c r="B974" s="374">
        <v>55</v>
      </c>
      <c r="C974" s="374">
        <v>2021</v>
      </c>
      <c r="D974" s="374">
        <v>99</v>
      </c>
      <c r="E974" s="374">
        <v>99</v>
      </c>
      <c r="F974" s="374">
        <v>99</v>
      </c>
      <c r="G974" s="374">
        <v>99</v>
      </c>
      <c r="H974" s="374">
        <v>99</v>
      </c>
      <c r="I974" s="374">
        <v>99</v>
      </c>
      <c r="J974" s="374">
        <v>999</v>
      </c>
      <c r="K974" s="374">
        <v>99</v>
      </c>
      <c r="L974" s="374">
        <v>99</v>
      </c>
      <c r="M974" s="374">
        <v>99</v>
      </c>
      <c r="N974" s="374">
        <v>403</v>
      </c>
      <c r="O974" s="374">
        <v>99</v>
      </c>
      <c r="P974" s="374">
        <v>9999</v>
      </c>
      <c r="Q974" s="374">
        <v>90</v>
      </c>
      <c r="R974" s="374">
        <v>865</v>
      </c>
      <c r="S974" s="374">
        <v>3.4242774566473995</v>
      </c>
      <c r="T974" s="374">
        <v>2.8393063583815032</v>
      </c>
      <c r="U974" s="374">
        <v>3.5178381502890166</v>
      </c>
      <c r="V974" s="374">
        <v>0</v>
      </c>
      <c r="W974" s="374">
        <v>0</v>
      </c>
      <c r="X974" s="374">
        <v>0</v>
      </c>
      <c r="Y974" s="374">
        <v>0</v>
      </c>
      <c r="Z974" s="374">
        <v>0.41903171806091039</v>
      </c>
      <c r="AA974" s="374">
        <v>1.3631356971329571</v>
      </c>
      <c r="AB974" s="374">
        <v>1.3466565679210452</v>
      </c>
      <c r="AC974" s="374">
        <v>39.184190693027048</v>
      </c>
      <c r="AD974" s="374">
        <v>22.976162507297236</v>
      </c>
      <c r="AE974" s="374">
        <v>45.783307613591553</v>
      </c>
      <c r="AF974" s="374">
        <v>4.8922848949996878</v>
      </c>
      <c r="AG974" s="374">
        <v>2.1174063784594348</v>
      </c>
      <c r="AH974" s="374">
        <v>0.23121387283236983</v>
      </c>
    </row>
    <row r="975" spans="1:37" ht="15.6">
      <c r="A975" s="374">
        <v>13</v>
      </c>
      <c r="B975" s="374">
        <v>56</v>
      </c>
      <c r="C975" s="374">
        <v>2021</v>
      </c>
      <c r="D975" s="374">
        <v>99</v>
      </c>
      <c r="E975" s="374">
        <v>99</v>
      </c>
      <c r="F975" s="374">
        <v>99</v>
      </c>
      <c r="G975" s="374">
        <v>99</v>
      </c>
      <c r="H975" s="374">
        <v>99</v>
      </c>
      <c r="I975" s="374">
        <v>99</v>
      </c>
      <c r="J975" s="374">
        <v>999</v>
      </c>
      <c r="K975" s="374">
        <v>99</v>
      </c>
      <c r="L975" s="374">
        <v>99</v>
      </c>
      <c r="M975" s="374">
        <v>99</v>
      </c>
      <c r="N975" s="374">
        <v>404</v>
      </c>
      <c r="O975" s="374">
        <v>99</v>
      </c>
      <c r="P975" s="374">
        <v>9999</v>
      </c>
      <c r="Q975" s="374">
        <v>153</v>
      </c>
      <c r="R975" s="374">
        <v>2021</v>
      </c>
      <c r="S975" s="374">
        <v>4.4235526966848084</v>
      </c>
      <c r="T975" s="374">
        <v>3.8421573478475999</v>
      </c>
      <c r="U975" s="374">
        <v>4.5969569520039562</v>
      </c>
      <c r="V975" s="374">
        <v>0</v>
      </c>
      <c r="W975" s="374">
        <v>0</v>
      </c>
      <c r="X975" s="374">
        <v>0</v>
      </c>
      <c r="Y975" s="374">
        <v>0</v>
      </c>
      <c r="Z975" s="374">
        <v>0.28749768000682696</v>
      </c>
      <c r="AA975" s="374">
        <v>1.2831336293449578</v>
      </c>
      <c r="AB975" s="374">
        <v>1.5973518712158212</v>
      </c>
      <c r="AC975" s="374">
        <v>14.44650230187791</v>
      </c>
      <c r="AD975" s="374">
        <v>15.032559630058801</v>
      </c>
      <c r="AE975" s="374">
        <v>43.698543918642997</v>
      </c>
      <c r="AF975" s="374">
        <v>11.430413610166903</v>
      </c>
      <c r="AG975" s="374">
        <v>6.4647093718088984</v>
      </c>
      <c r="AH975" s="374">
        <v>0.19792182088075211</v>
      </c>
    </row>
    <row r="976" spans="1:37" ht="15.6">
      <c r="A976" s="374">
        <v>13</v>
      </c>
      <c r="B976" s="374">
        <v>57</v>
      </c>
      <c r="C976" s="374">
        <v>2021</v>
      </c>
      <c r="D976" s="374">
        <v>99</v>
      </c>
      <c r="E976" s="374">
        <v>99</v>
      </c>
      <c r="F976" s="374">
        <v>99</v>
      </c>
      <c r="G976" s="374">
        <v>99</v>
      </c>
      <c r="H976" s="374">
        <v>99</v>
      </c>
      <c r="I976" s="374">
        <v>99</v>
      </c>
      <c r="J976" s="374">
        <v>999</v>
      </c>
      <c r="K976" s="374">
        <v>99</v>
      </c>
      <c r="L976" s="374">
        <v>99</v>
      </c>
      <c r="M976" s="374">
        <v>99</v>
      </c>
      <c r="N976" s="374">
        <v>405</v>
      </c>
      <c r="O976" s="374">
        <v>99</v>
      </c>
      <c r="P976" s="374">
        <v>9999</v>
      </c>
      <c r="Q976" s="374">
        <v>201</v>
      </c>
      <c r="R976" s="374">
        <v>2724</v>
      </c>
      <c r="S976" s="374">
        <v>4.8821585903083689</v>
      </c>
      <c r="T976" s="374">
        <v>4.3303964757709252</v>
      </c>
      <c r="U976" s="374">
        <v>5.5434251101321603</v>
      </c>
      <c r="V976" s="374">
        <v>0</v>
      </c>
      <c r="W976" s="374">
        <v>0</v>
      </c>
      <c r="X976" s="374">
        <v>0</v>
      </c>
      <c r="Y976" s="374">
        <v>0</v>
      </c>
      <c r="Z976" s="374">
        <v>0.27922889397133938</v>
      </c>
      <c r="AA976" s="374">
        <v>1.2074129981591701</v>
      </c>
      <c r="AB976" s="374">
        <v>1.6562792869220859</v>
      </c>
      <c r="AC976" s="374">
        <v>6.0464455565458444</v>
      </c>
      <c r="AD976" s="374">
        <v>3.2130063802707398</v>
      </c>
      <c r="AE976" s="374">
        <v>36.091060480886178</v>
      </c>
      <c r="AF976" s="374">
        <v>15.406455553733124</v>
      </c>
      <c r="AG976" s="374">
        <v>10.507455104976859</v>
      </c>
      <c r="AH976" s="374">
        <v>0.29368575624082227</v>
      </c>
    </row>
    <row r="977" spans="1:34" ht="15.6">
      <c r="A977" s="374">
        <v>13</v>
      </c>
      <c r="B977" s="374">
        <v>58</v>
      </c>
      <c r="C977" s="374">
        <v>2021</v>
      </c>
      <c r="D977" s="374">
        <v>99</v>
      </c>
      <c r="E977" s="374">
        <v>99</v>
      </c>
      <c r="F977" s="374">
        <v>99</v>
      </c>
      <c r="G977" s="374">
        <v>99</v>
      </c>
      <c r="H977" s="374">
        <v>99</v>
      </c>
      <c r="I977" s="374">
        <v>99</v>
      </c>
      <c r="J977" s="374">
        <v>999</v>
      </c>
      <c r="K977" s="374">
        <v>99</v>
      </c>
      <c r="L977" s="374">
        <v>99</v>
      </c>
      <c r="M977" s="374">
        <v>99</v>
      </c>
      <c r="N977" s="374">
        <v>406</v>
      </c>
      <c r="O977" s="374">
        <v>99</v>
      </c>
      <c r="P977" s="374">
        <v>9999</v>
      </c>
      <c r="Q977" s="374">
        <v>252</v>
      </c>
      <c r="R977" s="374">
        <v>2413</v>
      </c>
      <c r="S977" s="374">
        <v>5.0314960629921268</v>
      </c>
      <c r="T977" s="374">
        <v>4.6071280563613763</v>
      </c>
      <c r="U977" s="374">
        <v>6.5144591794446702</v>
      </c>
      <c r="V977" s="374">
        <v>0</v>
      </c>
      <c r="W977" s="374">
        <v>0</v>
      </c>
      <c r="X977" s="374">
        <v>0</v>
      </c>
      <c r="Y977" s="374">
        <v>0</v>
      </c>
      <c r="Z977" s="374">
        <v>0.2870109900769785</v>
      </c>
      <c r="AA977" s="374">
        <v>1.2653706934332205</v>
      </c>
      <c r="AB977" s="374">
        <v>1.8102665037274055</v>
      </c>
      <c r="AC977" s="374">
        <v>3.3937780872490357</v>
      </c>
      <c r="AD977" s="374">
        <v>1.0861572578930316</v>
      </c>
      <c r="AE977" s="374">
        <v>34.516638903698102</v>
      </c>
      <c r="AF977" s="374">
        <v>13.647495319808378</v>
      </c>
      <c r="AG977" s="374">
        <v>10.938252490688722</v>
      </c>
      <c r="AH977" s="374">
        <v>0.45586406962287607</v>
      </c>
    </row>
    <row r="978" spans="1:34" ht="15.6">
      <c r="A978" s="374">
        <v>13</v>
      </c>
      <c r="B978" s="374">
        <v>59</v>
      </c>
      <c r="C978" s="374">
        <v>2021</v>
      </c>
      <c r="D978" s="374">
        <v>99</v>
      </c>
      <c r="E978" s="374">
        <v>99</v>
      </c>
      <c r="F978" s="374">
        <v>99</v>
      </c>
      <c r="G978" s="374">
        <v>99</v>
      </c>
      <c r="H978" s="374">
        <v>99</v>
      </c>
      <c r="I978" s="374">
        <v>99</v>
      </c>
      <c r="J978" s="374">
        <v>999</v>
      </c>
      <c r="K978" s="374">
        <v>99</v>
      </c>
      <c r="L978" s="374">
        <v>99</v>
      </c>
      <c r="M978" s="374">
        <v>99</v>
      </c>
      <c r="N978" s="374">
        <v>407</v>
      </c>
      <c r="O978" s="374">
        <v>99</v>
      </c>
      <c r="P978" s="374">
        <v>9999</v>
      </c>
      <c r="Q978" s="374">
        <v>315</v>
      </c>
      <c r="R978" s="374">
        <v>2189</v>
      </c>
      <c r="S978" s="374">
        <v>5.152581087254454</v>
      </c>
      <c r="T978" s="374">
        <v>4.5326633165829158</v>
      </c>
      <c r="U978" s="374">
        <v>7.489767016902686</v>
      </c>
      <c r="V978" s="374">
        <v>0</v>
      </c>
      <c r="W978" s="374">
        <v>0</v>
      </c>
      <c r="X978" s="374">
        <v>0</v>
      </c>
      <c r="Y978" s="374">
        <v>0</v>
      </c>
      <c r="Z978" s="374">
        <v>0.28154178173866007</v>
      </c>
      <c r="AA978" s="374">
        <v>1.3270627111801299</v>
      </c>
      <c r="AB978" s="374">
        <v>1.8626813484290423</v>
      </c>
      <c r="AC978" s="374">
        <v>0.66121374417896484</v>
      </c>
      <c r="AD978" s="374">
        <v>-1.7429459263470528</v>
      </c>
      <c r="AE978" s="374">
        <v>34.819776176171381</v>
      </c>
      <c r="AF978" s="374">
        <v>12.380591485727537</v>
      </c>
      <c r="AG978" s="374">
        <v>11.408441638644412</v>
      </c>
      <c r="AH978" s="374">
        <v>0.45682960255824578</v>
      </c>
    </row>
    <row r="979" spans="1:34" ht="15.6">
      <c r="A979" s="374">
        <v>13</v>
      </c>
      <c r="B979" s="374">
        <v>60</v>
      </c>
      <c r="C979" s="374">
        <v>2021</v>
      </c>
      <c r="D979" s="374">
        <v>99</v>
      </c>
      <c r="E979" s="374">
        <v>99</v>
      </c>
      <c r="F979" s="374">
        <v>99</v>
      </c>
      <c r="G979" s="374">
        <v>99</v>
      </c>
      <c r="H979" s="374">
        <v>99</v>
      </c>
      <c r="I979" s="374">
        <v>99</v>
      </c>
      <c r="J979" s="374">
        <v>999</v>
      </c>
      <c r="K979" s="374">
        <v>99</v>
      </c>
      <c r="L979" s="374">
        <v>99</v>
      </c>
      <c r="M979" s="374">
        <v>99</v>
      </c>
      <c r="N979" s="374">
        <v>408</v>
      </c>
      <c r="O979" s="374">
        <v>99</v>
      </c>
      <c r="P979" s="374">
        <v>9999</v>
      </c>
      <c r="Q979" s="374">
        <v>315</v>
      </c>
      <c r="R979" s="374">
        <v>1684</v>
      </c>
      <c r="S979" s="374">
        <v>5.2351543942992862</v>
      </c>
      <c r="T979" s="374">
        <v>4.3889548693586695</v>
      </c>
      <c r="U979" s="374">
        <v>8.4889667458432303</v>
      </c>
      <c r="V979" s="374">
        <v>0</v>
      </c>
      <c r="W979" s="374">
        <v>0</v>
      </c>
      <c r="X979" s="374">
        <v>0</v>
      </c>
      <c r="Y979" s="374">
        <v>0</v>
      </c>
      <c r="Z979" s="374">
        <v>0.28428056686957831</v>
      </c>
      <c r="AA979" s="374">
        <v>1.3996264474188904</v>
      </c>
      <c r="AB979" s="374">
        <v>1.8336771981040831</v>
      </c>
      <c r="AC979" s="374">
        <v>-2.2537173968935527</v>
      </c>
      <c r="AD979" s="374">
        <v>-9.4304010568603758</v>
      </c>
      <c r="AE979" s="374">
        <v>28.36639214714112</v>
      </c>
      <c r="AF979" s="374">
        <v>9.5244020383577759</v>
      </c>
      <c r="AG979" s="374">
        <v>9.9473906697678114</v>
      </c>
      <c r="AH979" s="374">
        <v>1.1282660332541563</v>
      </c>
    </row>
    <row r="980" spans="1:34" ht="15.6">
      <c r="A980" s="374">
        <v>13</v>
      </c>
      <c r="B980" s="374">
        <v>61</v>
      </c>
      <c r="C980" s="374">
        <v>2021</v>
      </c>
      <c r="D980" s="374">
        <v>99</v>
      </c>
      <c r="E980" s="374">
        <v>99</v>
      </c>
      <c r="F980" s="374">
        <v>99</v>
      </c>
      <c r="G980" s="374">
        <v>99</v>
      </c>
      <c r="H980" s="374">
        <v>99</v>
      </c>
      <c r="I980" s="374">
        <v>99</v>
      </c>
      <c r="J980" s="374">
        <v>999</v>
      </c>
      <c r="K980" s="374">
        <v>99</v>
      </c>
      <c r="L980" s="374">
        <v>99</v>
      </c>
      <c r="M980" s="374">
        <v>99</v>
      </c>
      <c r="N980" s="374">
        <v>409</v>
      </c>
      <c r="O980" s="374">
        <v>99</v>
      </c>
      <c r="P980" s="374">
        <v>9999</v>
      </c>
      <c r="Q980" s="374">
        <v>310</v>
      </c>
      <c r="R980" s="374">
        <v>1449.9</v>
      </c>
      <c r="S980" s="374">
        <v>5.300158631629766</v>
      </c>
      <c r="T980" s="374">
        <v>4.2782260845575557</v>
      </c>
      <c r="U980" s="374">
        <v>9.5083591971860013</v>
      </c>
      <c r="V980" s="374">
        <v>0</v>
      </c>
      <c r="W980" s="374">
        <v>0</v>
      </c>
      <c r="X980" s="374">
        <v>0</v>
      </c>
      <c r="Y980" s="374">
        <v>0</v>
      </c>
      <c r="Z980" s="374">
        <v>0.31069142457439258</v>
      </c>
      <c r="AA980" s="374">
        <v>1.3062559272842222</v>
      </c>
      <c r="AB980" s="374">
        <v>1.7136842840137478</v>
      </c>
      <c r="AC980" s="374">
        <v>3.0525372526523742</v>
      </c>
      <c r="AD980" s="374">
        <v>-2.2064719086423898</v>
      </c>
      <c r="AE980" s="374">
        <v>29.890042539215692</v>
      </c>
      <c r="AF980" s="374">
        <v>8.2003744153295344</v>
      </c>
      <c r="AG980" s="374">
        <v>9.5930318122750382</v>
      </c>
      <c r="AH980" s="374">
        <v>0.96558383336781861</v>
      </c>
    </row>
    <row r="981" spans="1:34" ht="15.6">
      <c r="A981" s="374">
        <v>13</v>
      </c>
      <c r="B981" s="374">
        <v>62</v>
      </c>
      <c r="C981" s="374">
        <v>2021</v>
      </c>
      <c r="D981" s="374">
        <v>99</v>
      </c>
      <c r="E981" s="374">
        <v>99</v>
      </c>
      <c r="F981" s="374">
        <v>99</v>
      </c>
      <c r="G981" s="374">
        <v>99</v>
      </c>
      <c r="H981" s="374">
        <v>99</v>
      </c>
      <c r="I981" s="374">
        <v>99</v>
      </c>
      <c r="J981" s="374">
        <v>999</v>
      </c>
      <c r="K981" s="374">
        <v>99</v>
      </c>
      <c r="L981" s="374">
        <v>99</v>
      </c>
      <c r="M981" s="374">
        <v>99</v>
      </c>
      <c r="N981" s="374">
        <v>410</v>
      </c>
      <c r="O981" s="374">
        <v>99</v>
      </c>
      <c r="P981" s="374">
        <v>9999</v>
      </c>
      <c r="Q981" s="374">
        <v>303</v>
      </c>
      <c r="R981" s="374">
        <v>1101</v>
      </c>
      <c r="S981" s="374">
        <v>5.5449591280653934</v>
      </c>
      <c r="T981" s="374">
        <v>4.3569482288828345</v>
      </c>
      <c r="U981" s="374">
        <v>10.5308174386921</v>
      </c>
      <c r="V981" s="374">
        <v>0</v>
      </c>
      <c r="W981" s="374">
        <v>0</v>
      </c>
      <c r="X981" s="374">
        <v>0</v>
      </c>
      <c r="Y981" s="374">
        <v>0</v>
      </c>
      <c r="Z981" s="374">
        <v>0.28733082817275568</v>
      </c>
      <c r="AA981" s="374">
        <v>1.2596672582144803</v>
      </c>
      <c r="AB981" s="374">
        <v>1.6656816379025252</v>
      </c>
      <c r="AC981" s="374">
        <v>4.5921356856994286</v>
      </c>
      <c r="AD981" s="374">
        <v>-2.8677345368510432</v>
      </c>
      <c r="AE981" s="374">
        <v>24.103954338620976</v>
      </c>
      <c r="AF981" s="374">
        <v>6.227058577334863</v>
      </c>
      <c r="AG981" s="374">
        <v>8.0679213904366591</v>
      </c>
      <c r="AH981" s="374">
        <v>1.634877384196185</v>
      </c>
    </row>
    <row r="982" spans="1:34" ht="15.6">
      <c r="A982" s="374">
        <v>13</v>
      </c>
      <c r="B982" s="374">
        <v>63</v>
      </c>
      <c r="C982" s="374">
        <v>2021</v>
      </c>
      <c r="D982" s="374">
        <v>99</v>
      </c>
      <c r="E982" s="374">
        <v>99</v>
      </c>
      <c r="F982" s="374">
        <v>99</v>
      </c>
      <c r="G982" s="374">
        <v>99</v>
      </c>
      <c r="H982" s="374">
        <v>99</v>
      </c>
      <c r="I982" s="374">
        <v>99</v>
      </c>
      <c r="J982" s="374">
        <v>999</v>
      </c>
      <c r="K982" s="374">
        <v>99</v>
      </c>
      <c r="L982" s="374">
        <v>99</v>
      </c>
      <c r="M982" s="374">
        <v>99</v>
      </c>
      <c r="N982" s="374">
        <v>411</v>
      </c>
      <c r="O982" s="374">
        <v>99</v>
      </c>
      <c r="P982" s="374">
        <v>9999</v>
      </c>
      <c r="Q982" s="374">
        <v>261</v>
      </c>
      <c r="R982" s="374">
        <v>864</v>
      </c>
      <c r="S982" s="374">
        <v>5.7164351851851851</v>
      </c>
      <c r="T982" s="374">
        <v>4.533564814814814</v>
      </c>
      <c r="U982" s="374">
        <v>11.512893518518522</v>
      </c>
      <c r="V982" s="374">
        <v>0</v>
      </c>
      <c r="W982" s="374">
        <v>0</v>
      </c>
      <c r="X982" s="374">
        <v>0</v>
      </c>
      <c r="Y982" s="374">
        <v>0</v>
      </c>
      <c r="Z982" s="374">
        <v>0.28959775384462838</v>
      </c>
      <c r="AA982" s="374">
        <v>1.3825661445107029</v>
      </c>
      <c r="AB982" s="374">
        <v>1.6155446494348451</v>
      </c>
      <c r="AC982" s="374">
        <v>6.9663066374388558</v>
      </c>
      <c r="AD982" s="374">
        <v>-1.8217160946926665</v>
      </c>
      <c r="AE982" s="374">
        <v>28.433795725318419</v>
      </c>
      <c r="AF982" s="374">
        <v>4.8866290743118279</v>
      </c>
      <c r="AG982" s="374">
        <v>6.9216635556614756</v>
      </c>
      <c r="AH982" s="374">
        <v>1.3888888888888891</v>
      </c>
    </row>
    <row r="983" spans="1:34" ht="15.6">
      <c r="A983" s="374">
        <v>13</v>
      </c>
      <c r="B983" s="374">
        <v>64</v>
      </c>
      <c r="C983" s="374">
        <v>2021</v>
      </c>
      <c r="D983" s="374">
        <v>99</v>
      </c>
      <c r="E983" s="374">
        <v>99</v>
      </c>
      <c r="F983" s="374">
        <v>99</v>
      </c>
      <c r="G983" s="374">
        <v>99</v>
      </c>
      <c r="H983" s="374">
        <v>99</v>
      </c>
      <c r="I983" s="374">
        <v>99</v>
      </c>
      <c r="J983" s="374">
        <v>999</v>
      </c>
      <c r="K983" s="374">
        <v>99</v>
      </c>
      <c r="L983" s="374">
        <v>99</v>
      </c>
      <c r="M983" s="374">
        <v>99</v>
      </c>
      <c r="N983" s="374">
        <v>412</v>
      </c>
      <c r="O983" s="374">
        <v>99</v>
      </c>
      <c r="P983" s="374">
        <v>9999</v>
      </c>
      <c r="Q983" s="374">
        <v>242</v>
      </c>
      <c r="R983" s="374">
        <v>692</v>
      </c>
      <c r="S983" s="374">
        <v>5.9537572254335256</v>
      </c>
      <c r="T983" s="374">
        <v>4.7008670520231206</v>
      </c>
      <c r="U983" s="374">
        <v>12.495057803468203</v>
      </c>
      <c r="V983" s="374">
        <v>0</v>
      </c>
      <c r="W983" s="374">
        <v>0</v>
      </c>
      <c r="X983" s="374">
        <v>0</v>
      </c>
      <c r="Y983" s="374">
        <v>0</v>
      </c>
      <c r="Z983" s="374">
        <v>0.28291754576054806</v>
      </c>
      <c r="AA983" s="374">
        <v>1.4448034404454269</v>
      </c>
      <c r="AB983" s="374">
        <v>1.6132935291590842</v>
      </c>
      <c r="AC983" s="374">
        <v>5.9540851872642353</v>
      </c>
      <c r="AD983" s="374">
        <v>9.7347071158481029</v>
      </c>
      <c r="AE983" s="374">
        <v>18.005693383979526</v>
      </c>
      <c r="AF983" s="374">
        <v>3.9138279159997502</v>
      </c>
      <c r="AG983" s="374">
        <v>6.0166759156010095</v>
      </c>
      <c r="AH983" s="374">
        <v>1.5895953757225441</v>
      </c>
    </row>
    <row r="984" spans="1:34" ht="15.6">
      <c r="A984" s="374">
        <v>13</v>
      </c>
      <c r="B984" s="374">
        <v>65</v>
      </c>
      <c r="C984" s="374">
        <v>2021</v>
      </c>
      <c r="D984" s="374">
        <v>99</v>
      </c>
      <c r="E984" s="374">
        <v>99</v>
      </c>
      <c r="F984" s="374">
        <v>99</v>
      </c>
      <c r="G984" s="374">
        <v>99</v>
      </c>
      <c r="H984" s="374">
        <v>99</v>
      </c>
      <c r="I984" s="374">
        <v>99</v>
      </c>
      <c r="J984" s="374">
        <v>999</v>
      </c>
      <c r="K984" s="374">
        <v>99</v>
      </c>
      <c r="L984" s="374">
        <v>99</v>
      </c>
      <c r="M984" s="374">
        <v>99</v>
      </c>
      <c r="N984" s="374">
        <v>413</v>
      </c>
      <c r="O984" s="374">
        <v>99</v>
      </c>
      <c r="P984" s="374">
        <v>9999</v>
      </c>
      <c r="Q984" s="374">
        <v>193</v>
      </c>
      <c r="R984" s="374">
        <v>503</v>
      </c>
      <c r="S984" s="374">
        <v>5.9304174950298227</v>
      </c>
      <c r="T984" s="374">
        <v>4.6779324055666009</v>
      </c>
      <c r="U984" s="374">
        <v>13.481013916500999</v>
      </c>
      <c r="V984" s="374">
        <v>0</v>
      </c>
      <c r="W984" s="374">
        <v>0</v>
      </c>
      <c r="X984" s="374">
        <v>0</v>
      </c>
      <c r="Y984" s="374">
        <v>0</v>
      </c>
      <c r="Z984" s="374">
        <v>0.29434627132110758</v>
      </c>
      <c r="AA984" s="374">
        <v>1.300378146811098</v>
      </c>
      <c r="AB984" s="374">
        <v>1.6502455083943504</v>
      </c>
      <c r="AC984" s="374">
        <v>4.693052179402919</v>
      </c>
      <c r="AD984" s="374">
        <v>-3.5426593728144242</v>
      </c>
      <c r="AE984" s="374">
        <v>15.07561728076406</v>
      </c>
      <c r="AF984" s="374">
        <v>2.8448778059940381</v>
      </c>
      <c r="AG984" s="374">
        <v>4.7184873730301087</v>
      </c>
      <c r="AH984" s="374">
        <v>1.1928429423459241</v>
      </c>
    </row>
    <row r="985" spans="1:34" ht="15.6">
      <c r="A985" s="374">
        <v>13</v>
      </c>
      <c r="B985" s="374">
        <v>66</v>
      </c>
      <c r="C985" s="374">
        <v>2021</v>
      </c>
      <c r="D985" s="374">
        <v>99</v>
      </c>
      <c r="E985" s="374">
        <v>99</v>
      </c>
      <c r="F985" s="374">
        <v>99</v>
      </c>
      <c r="G985" s="374">
        <v>99</v>
      </c>
      <c r="H985" s="374">
        <v>99</v>
      </c>
      <c r="I985" s="374">
        <v>99</v>
      </c>
      <c r="J985" s="374">
        <v>999</v>
      </c>
      <c r="K985" s="374">
        <v>99</v>
      </c>
      <c r="L985" s="374">
        <v>99</v>
      </c>
      <c r="M985" s="374">
        <v>99</v>
      </c>
      <c r="N985" s="374">
        <v>414</v>
      </c>
      <c r="O985" s="374">
        <v>99</v>
      </c>
      <c r="P985" s="374">
        <v>9999</v>
      </c>
      <c r="Q985" s="374">
        <v>162</v>
      </c>
      <c r="R985" s="374">
        <v>388</v>
      </c>
      <c r="S985" s="374">
        <v>6.1056701030927849</v>
      </c>
      <c r="T985" s="374">
        <v>4.8144329896907214</v>
      </c>
      <c r="U985" s="374">
        <v>14.482242268041238</v>
      </c>
      <c r="V985" s="374">
        <v>0</v>
      </c>
      <c r="W985" s="374">
        <v>0</v>
      </c>
      <c r="X985" s="374">
        <v>0</v>
      </c>
      <c r="Y985" s="374">
        <v>0</v>
      </c>
      <c r="Z985" s="374">
        <v>0.30204777574429442</v>
      </c>
      <c r="AA985" s="374">
        <v>1.5587031400484499</v>
      </c>
      <c r="AB985" s="374">
        <v>1.7794931335972972</v>
      </c>
      <c r="AC985" s="374">
        <v>-13.101077033269537</v>
      </c>
      <c r="AD985" s="374">
        <v>-2.1091453539915013</v>
      </c>
      <c r="AE985" s="374">
        <v>23.844002466609176</v>
      </c>
      <c r="AF985" s="374">
        <v>2.1944584268900336</v>
      </c>
      <c r="AG985" s="374">
        <v>3.9100272945040464</v>
      </c>
      <c r="AH985" s="374">
        <v>0.77319587628865982</v>
      </c>
    </row>
    <row r="986" spans="1:34" ht="15.6">
      <c r="A986" s="374">
        <v>13</v>
      </c>
      <c r="B986" s="374">
        <v>67</v>
      </c>
      <c r="C986" s="374">
        <v>2021</v>
      </c>
      <c r="D986" s="374">
        <v>99</v>
      </c>
      <c r="E986" s="374">
        <v>99</v>
      </c>
      <c r="F986" s="374">
        <v>99</v>
      </c>
      <c r="G986" s="374">
        <v>99</v>
      </c>
      <c r="H986" s="374">
        <v>99</v>
      </c>
      <c r="I986" s="374">
        <v>99</v>
      </c>
      <c r="J986" s="374">
        <v>999</v>
      </c>
      <c r="K986" s="374">
        <v>99</v>
      </c>
      <c r="L986" s="374">
        <v>99</v>
      </c>
      <c r="M986" s="374">
        <v>99</v>
      </c>
      <c r="N986" s="374">
        <v>415</v>
      </c>
      <c r="O986" s="374">
        <v>99</v>
      </c>
      <c r="P986" s="374">
        <v>9999</v>
      </c>
      <c r="Q986" s="374">
        <v>124</v>
      </c>
      <c r="R986" s="374">
        <v>280</v>
      </c>
      <c r="S986" s="374">
        <v>6.0464285714285699</v>
      </c>
      <c r="T986" s="374">
        <v>4.8964285714285722</v>
      </c>
      <c r="U986" s="374">
        <v>15.519464285714298</v>
      </c>
      <c r="V986" s="374">
        <v>0</v>
      </c>
      <c r="W986" s="374">
        <v>0</v>
      </c>
      <c r="X986" s="374">
        <v>0</v>
      </c>
      <c r="Y986" s="374">
        <v>0</v>
      </c>
      <c r="Z986" s="374">
        <v>0.28658344361290194</v>
      </c>
      <c r="AA986" s="374">
        <v>1.41218729607077</v>
      </c>
      <c r="AB986" s="374">
        <v>1.7908461972042204</v>
      </c>
      <c r="AC986" s="374">
        <v>9.9162523912426117</v>
      </c>
      <c r="AD986" s="374">
        <v>2.9257906688386357</v>
      </c>
      <c r="AE986" s="374">
        <v>30.552103007886881</v>
      </c>
      <c r="AF986" s="374">
        <v>1.583629792601055</v>
      </c>
      <c r="AG986" s="374">
        <v>3.0237578739164404</v>
      </c>
      <c r="AH986" s="374">
        <v>0.35714285714285721</v>
      </c>
    </row>
    <row r="987" spans="1:34" ht="15.6">
      <c r="A987" s="374">
        <v>13</v>
      </c>
      <c r="B987" s="374">
        <v>68</v>
      </c>
      <c r="C987" s="374">
        <v>2021</v>
      </c>
      <c r="D987" s="374">
        <v>99</v>
      </c>
      <c r="E987" s="374">
        <v>99</v>
      </c>
      <c r="F987" s="374">
        <v>99</v>
      </c>
      <c r="G987" s="374">
        <v>99</v>
      </c>
      <c r="H987" s="374">
        <v>99</v>
      </c>
      <c r="I987" s="374">
        <v>99</v>
      </c>
      <c r="J987" s="374">
        <v>999</v>
      </c>
      <c r="K987" s="374">
        <v>99</v>
      </c>
      <c r="L987" s="374">
        <v>99</v>
      </c>
      <c r="M987" s="374">
        <v>99</v>
      </c>
      <c r="N987" s="374">
        <v>416</v>
      </c>
      <c r="O987" s="374">
        <v>99</v>
      </c>
      <c r="P987" s="374">
        <v>9999</v>
      </c>
      <c r="Q987" s="374">
        <v>92</v>
      </c>
      <c r="R987" s="374">
        <v>188</v>
      </c>
      <c r="S987" s="374">
        <v>6.5212765957446797</v>
      </c>
      <c r="T987" s="374">
        <v>5.4148936170212751</v>
      </c>
      <c r="U987" s="374">
        <v>16.494095744680859</v>
      </c>
      <c r="V987" s="374">
        <v>0</v>
      </c>
      <c r="W987" s="374">
        <v>0</v>
      </c>
      <c r="X987" s="374">
        <v>100</v>
      </c>
      <c r="Y987" s="374">
        <v>0</v>
      </c>
      <c r="Z987" s="374">
        <v>0.2958214876151764</v>
      </c>
      <c r="AA987" s="374">
        <v>1.5589734989098789</v>
      </c>
      <c r="AB987" s="374">
        <v>1.7284205954107652</v>
      </c>
      <c r="AC987" s="374">
        <v>0.24061541197230249</v>
      </c>
      <c r="AD987" s="374">
        <v>4.2165778539102555E-2</v>
      </c>
      <c r="AE987" s="374">
        <v>18.03088385973432</v>
      </c>
      <c r="AF987" s="374">
        <v>1.0632942893178516</v>
      </c>
      <c r="AG987" s="374">
        <v>2.1577375308998494</v>
      </c>
      <c r="AH987" s="374">
        <v>0</v>
      </c>
    </row>
    <row r="988" spans="1:34" ht="15.6">
      <c r="A988" s="374">
        <v>13</v>
      </c>
      <c r="B988" s="374">
        <v>69</v>
      </c>
      <c r="C988" s="374">
        <v>2021</v>
      </c>
      <c r="D988" s="374">
        <v>99</v>
      </c>
      <c r="E988" s="374">
        <v>99</v>
      </c>
      <c r="F988" s="374">
        <v>99</v>
      </c>
      <c r="G988" s="374">
        <v>99</v>
      </c>
      <c r="H988" s="374">
        <v>99</v>
      </c>
      <c r="I988" s="374">
        <v>99</v>
      </c>
      <c r="J988" s="374">
        <v>999</v>
      </c>
      <c r="K988" s="374">
        <v>99</v>
      </c>
      <c r="L988" s="374">
        <v>99</v>
      </c>
      <c r="M988" s="374">
        <v>99</v>
      </c>
      <c r="N988" s="374">
        <v>417</v>
      </c>
      <c r="O988" s="374">
        <v>99</v>
      </c>
      <c r="P988" s="374">
        <v>9999</v>
      </c>
      <c r="Q988" s="374">
        <v>84</v>
      </c>
      <c r="R988" s="374">
        <v>140</v>
      </c>
      <c r="S988" s="374">
        <v>6.4214285714285744</v>
      </c>
      <c r="T988" s="374">
        <v>5.7928571428571436</v>
      </c>
      <c r="U988" s="374">
        <v>17.491142857142862</v>
      </c>
      <c r="V988" s="374">
        <v>0</v>
      </c>
      <c r="W988" s="374">
        <v>0.71428571428571441</v>
      </c>
      <c r="X988" s="374">
        <v>100</v>
      </c>
      <c r="Y988" s="374">
        <v>0</v>
      </c>
      <c r="Z988" s="374">
        <v>0.29375180416265334</v>
      </c>
      <c r="AA988" s="374">
        <v>1.8010626115191652</v>
      </c>
      <c r="AB988" s="374">
        <v>1.7423154896017328</v>
      </c>
      <c r="AC988" s="374">
        <v>-4.4653251135859309</v>
      </c>
      <c r="AD988" s="374">
        <v>-0.51199014719267055</v>
      </c>
      <c r="AE988" s="374">
        <v>24.861321431537796</v>
      </c>
      <c r="AF988" s="374">
        <v>0.79181489630052748</v>
      </c>
      <c r="AG988" s="374">
        <v>1.7039563983779862</v>
      </c>
      <c r="AH988" s="374">
        <v>0</v>
      </c>
    </row>
    <row r="989" spans="1:34" ht="15.6">
      <c r="A989" s="374">
        <v>13</v>
      </c>
      <c r="B989" s="374">
        <v>70</v>
      </c>
      <c r="C989" s="374">
        <v>2021</v>
      </c>
      <c r="D989" s="374">
        <v>99</v>
      </c>
      <c r="E989" s="374">
        <v>99</v>
      </c>
      <c r="F989" s="374">
        <v>99</v>
      </c>
      <c r="G989" s="374">
        <v>99</v>
      </c>
      <c r="H989" s="374">
        <v>99</v>
      </c>
      <c r="I989" s="374">
        <v>99</v>
      </c>
      <c r="J989" s="374">
        <v>999</v>
      </c>
      <c r="K989" s="374">
        <v>99</v>
      </c>
      <c r="L989" s="374">
        <v>99</v>
      </c>
      <c r="M989" s="374">
        <v>99</v>
      </c>
      <c r="N989" s="374">
        <v>418</v>
      </c>
      <c r="O989" s="374">
        <v>99</v>
      </c>
      <c r="P989" s="374">
        <v>9999</v>
      </c>
      <c r="Q989" s="374">
        <v>47</v>
      </c>
      <c r="R989" s="374">
        <v>80</v>
      </c>
      <c r="S989" s="374">
        <v>6.7750000000000004</v>
      </c>
      <c r="T989" s="374">
        <v>5.9749999999999996</v>
      </c>
      <c r="U989" s="374">
        <v>18.455874999999995</v>
      </c>
      <c r="V989" s="374">
        <v>0</v>
      </c>
      <c r="W989" s="374">
        <v>1.25</v>
      </c>
      <c r="X989" s="374">
        <v>100</v>
      </c>
      <c r="Y989" s="374">
        <v>0</v>
      </c>
      <c r="Z989" s="374">
        <v>0.28569517737448685</v>
      </c>
      <c r="AA989" s="374">
        <v>1.6953981833185965</v>
      </c>
      <c r="AB989" s="374">
        <v>1.8232868671714839</v>
      </c>
      <c r="AC989" s="374">
        <v>-15.856388145585996</v>
      </c>
      <c r="AD989" s="374">
        <v>-2.2514933721542034</v>
      </c>
      <c r="AE989" s="374">
        <v>-3.8213349308376072</v>
      </c>
      <c r="AF989" s="374">
        <v>0.45246565502887298</v>
      </c>
      <c r="AG989" s="374">
        <v>1.0273936618995514</v>
      </c>
      <c r="AH989" s="374">
        <v>0</v>
      </c>
    </row>
    <row r="990" spans="1:34" ht="15.6">
      <c r="A990" s="374">
        <v>13</v>
      </c>
      <c r="B990" s="374">
        <v>71</v>
      </c>
      <c r="C990" s="374">
        <v>2021</v>
      </c>
      <c r="D990" s="374">
        <v>99</v>
      </c>
      <c r="E990" s="374">
        <v>99</v>
      </c>
      <c r="F990" s="374">
        <v>99</v>
      </c>
      <c r="G990" s="374">
        <v>99</v>
      </c>
      <c r="H990" s="374">
        <v>99</v>
      </c>
      <c r="I990" s="374">
        <v>99</v>
      </c>
      <c r="J990" s="374">
        <v>999</v>
      </c>
      <c r="K990" s="374">
        <v>99</v>
      </c>
      <c r="L990" s="374">
        <v>99</v>
      </c>
      <c r="M990" s="374">
        <v>99</v>
      </c>
      <c r="N990" s="374">
        <v>419</v>
      </c>
      <c r="O990" s="374">
        <v>99</v>
      </c>
      <c r="P990" s="374">
        <v>9999</v>
      </c>
      <c r="Q990" s="374">
        <v>25</v>
      </c>
      <c r="R990" s="374">
        <v>37</v>
      </c>
      <c r="S990" s="374">
        <v>6.5675675675675675</v>
      </c>
      <c r="T990" s="374">
        <v>5.6486486486486482</v>
      </c>
      <c r="U990" s="374">
        <v>19.492972972972975</v>
      </c>
      <c r="V990" s="374">
        <v>0</v>
      </c>
      <c r="W990" s="374">
        <v>0</v>
      </c>
      <c r="X990" s="374">
        <v>100</v>
      </c>
      <c r="Y990" s="374">
        <v>0</v>
      </c>
      <c r="Z990" s="374">
        <v>0.30839484050164423</v>
      </c>
      <c r="AA990" s="374">
        <v>1.7326832891702275</v>
      </c>
      <c r="AB990" s="374">
        <v>1.4183396500975081</v>
      </c>
      <c r="AC990" s="374">
        <v>17.89273496756805</v>
      </c>
      <c r="AD990" s="374">
        <v>-31.95324534068304</v>
      </c>
      <c r="AE990" s="374">
        <v>-5.0826854260998449</v>
      </c>
      <c r="AF990" s="374">
        <v>0.20926536545085375</v>
      </c>
      <c r="AG990" s="374">
        <v>0.50187095214154875</v>
      </c>
      <c r="AH990" s="374">
        <v>0</v>
      </c>
    </row>
    <row r="991" spans="1:34" ht="15.6">
      <c r="A991" s="374">
        <v>13</v>
      </c>
      <c r="B991" s="374">
        <v>72</v>
      </c>
      <c r="C991" s="374">
        <v>2021</v>
      </c>
      <c r="D991" s="374">
        <v>99</v>
      </c>
      <c r="E991" s="374">
        <v>99</v>
      </c>
      <c r="F991" s="374">
        <v>99</v>
      </c>
      <c r="G991" s="374">
        <v>99</v>
      </c>
      <c r="H991" s="374">
        <v>99</v>
      </c>
      <c r="I991" s="374">
        <v>99</v>
      </c>
      <c r="J991" s="374">
        <v>999</v>
      </c>
      <c r="K991" s="374">
        <v>99</v>
      </c>
      <c r="L991" s="374">
        <v>99</v>
      </c>
      <c r="M991" s="374">
        <v>99</v>
      </c>
      <c r="N991" s="374">
        <v>420</v>
      </c>
      <c r="O991" s="374">
        <v>99</v>
      </c>
      <c r="P991" s="374">
        <v>9999</v>
      </c>
      <c r="Q991" s="374">
        <v>38</v>
      </c>
      <c r="R991" s="374">
        <v>62</v>
      </c>
      <c r="S991" s="374">
        <v>6.758064516129032</v>
      </c>
      <c r="T991" s="374">
        <v>6.161290322580645</v>
      </c>
      <c r="U991" s="374">
        <v>22.572258064516141</v>
      </c>
      <c r="V991" s="374">
        <v>3.2258064516129026</v>
      </c>
      <c r="W991" s="374">
        <v>1.6129032258064513</v>
      </c>
      <c r="X991" s="374">
        <v>100</v>
      </c>
      <c r="Y991" s="374">
        <v>19.354838709677423</v>
      </c>
      <c r="Z991" s="374">
        <v>5.2662790375315849</v>
      </c>
      <c r="AA991" s="374">
        <v>1.8895765344935465</v>
      </c>
      <c r="AB991" s="374">
        <v>1.648005132186426</v>
      </c>
      <c r="AC991" s="374">
        <v>1.1903234632244313</v>
      </c>
      <c r="AD991" s="374">
        <v>-2.4889155101330998</v>
      </c>
      <c r="AE991" s="374">
        <v>12.129982951414595</v>
      </c>
      <c r="AF991" s="374">
        <v>0.35066088264737655</v>
      </c>
      <c r="AG991" s="374">
        <v>0.97382058691011963</v>
      </c>
      <c r="AH991" s="374">
        <v>0</v>
      </c>
    </row>
    <row r="992" spans="1:34" ht="15.6">
      <c r="A992" s="374">
        <v>13</v>
      </c>
      <c r="B992" s="374">
        <v>73</v>
      </c>
      <c r="C992" s="374">
        <v>2020</v>
      </c>
      <c r="D992" s="374">
        <v>99</v>
      </c>
      <c r="E992" s="374">
        <v>99</v>
      </c>
      <c r="F992" s="374">
        <v>99</v>
      </c>
      <c r="G992" s="374">
        <v>99</v>
      </c>
      <c r="H992" s="374">
        <v>99</v>
      </c>
      <c r="I992" s="374">
        <v>99</v>
      </c>
      <c r="J992" s="374">
        <v>999</v>
      </c>
      <c r="K992" s="374">
        <v>99</v>
      </c>
      <c r="L992" s="374">
        <v>99</v>
      </c>
      <c r="M992" s="374">
        <v>99</v>
      </c>
      <c r="N992" s="374">
        <v>403</v>
      </c>
      <c r="O992" s="374">
        <v>99</v>
      </c>
      <c r="P992" s="374">
        <v>9999</v>
      </c>
      <c r="Q992" s="374">
        <v>111</v>
      </c>
      <c r="R992" s="374">
        <v>858</v>
      </c>
      <c r="S992" s="374">
        <v>3.7389277389277393</v>
      </c>
      <c r="T992" s="374">
        <v>3.4370629370629384</v>
      </c>
      <c r="U992" s="374">
        <v>3.732529137529141</v>
      </c>
      <c r="V992" s="374">
        <v>0</v>
      </c>
      <c r="W992" s="374">
        <v>0</v>
      </c>
      <c r="X992" s="374">
        <v>0</v>
      </c>
      <c r="Y992" s="374">
        <v>0</v>
      </c>
      <c r="Z992" s="374"/>
      <c r="AA992" s="374">
        <v>1.4230535364977359</v>
      </c>
      <c r="AB992" s="374">
        <v>1.573787837314194</v>
      </c>
      <c r="AC992" s="374"/>
      <c r="AD992" s="374"/>
      <c r="AE992" s="374">
        <v>55.4705670609588</v>
      </c>
      <c r="AF992" s="374">
        <v>4.792760585409451</v>
      </c>
      <c r="AG992" s="374">
        <v>2.2842696800720033</v>
      </c>
      <c r="AH992" s="374">
        <v>0.23310023310023312</v>
      </c>
    </row>
    <row r="993" spans="1:34" ht="15.6">
      <c r="A993" s="374">
        <v>13</v>
      </c>
      <c r="B993" s="374">
        <v>74</v>
      </c>
      <c r="C993" s="374">
        <v>2020</v>
      </c>
      <c r="D993" s="374">
        <v>99</v>
      </c>
      <c r="E993" s="374">
        <v>99</v>
      </c>
      <c r="F993" s="374">
        <v>99</v>
      </c>
      <c r="G993" s="374">
        <v>99</v>
      </c>
      <c r="H993" s="374">
        <v>99</v>
      </c>
      <c r="I993" s="374">
        <v>99</v>
      </c>
      <c r="J993" s="374">
        <v>999</v>
      </c>
      <c r="K993" s="374">
        <v>99</v>
      </c>
      <c r="L993" s="374">
        <v>99</v>
      </c>
      <c r="M993" s="374">
        <v>99</v>
      </c>
      <c r="N993" s="374">
        <v>404</v>
      </c>
      <c r="O993" s="374">
        <v>99</v>
      </c>
      <c r="P993" s="374">
        <v>9999</v>
      </c>
      <c r="Q993" s="374">
        <v>155</v>
      </c>
      <c r="R993" s="374">
        <v>2328</v>
      </c>
      <c r="S993" s="374">
        <v>4.6675257731958757</v>
      </c>
      <c r="T993" s="374">
        <v>4.1713917525773194</v>
      </c>
      <c r="U993" s="374">
        <v>4.5863960481099619</v>
      </c>
      <c r="V993" s="374">
        <v>0</v>
      </c>
      <c r="W993" s="374">
        <v>0</v>
      </c>
      <c r="X993" s="374">
        <v>0</v>
      </c>
      <c r="Y993" s="374">
        <v>0</v>
      </c>
      <c r="Z993" s="374">
        <v>0.28457424553452326</v>
      </c>
      <c r="AA993" s="374">
        <v>1.3965877888929439</v>
      </c>
      <c r="AB993" s="374">
        <v>1.6537231101004897</v>
      </c>
      <c r="AC993" s="374">
        <v>12.062004642372148</v>
      </c>
      <c r="AD993" s="374">
        <v>10.080384020951689</v>
      </c>
      <c r="AE993" s="374">
        <v>40.743695232019491</v>
      </c>
      <c r="AF993" s="374">
        <v>13.004133616355716</v>
      </c>
      <c r="AG993" s="374">
        <v>7.6157277664042109</v>
      </c>
      <c r="AH993" s="374">
        <v>0.17182130584192443</v>
      </c>
    </row>
    <row r="994" spans="1:34" ht="15.6">
      <c r="A994" s="374">
        <v>13</v>
      </c>
      <c r="B994" s="374">
        <v>75</v>
      </c>
      <c r="C994" s="374">
        <v>2020</v>
      </c>
      <c r="D994" s="374">
        <v>99</v>
      </c>
      <c r="E994" s="374">
        <v>99</v>
      </c>
      <c r="F994" s="374">
        <v>99</v>
      </c>
      <c r="G994" s="374">
        <v>99</v>
      </c>
      <c r="H994" s="374">
        <v>99</v>
      </c>
      <c r="I994" s="374">
        <v>99</v>
      </c>
      <c r="J994" s="374">
        <v>999</v>
      </c>
      <c r="K994" s="374">
        <v>99</v>
      </c>
      <c r="L994" s="374">
        <v>99</v>
      </c>
      <c r="M994" s="374">
        <v>99</v>
      </c>
      <c r="N994" s="374">
        <v>405</v>
      </c>
      <c r="O994" s="374">
        <v>99</v>
      </c>
      <c r="P994" s="374">
        <v>9999</v>
      </c>
      <c r="Q994" s="374">
        <v>227</v>
      </c>
      <c r="R994" s="374">
        <v>3039</v>
      </c>
      <c r="S994" s="374">
        <v>5.0500164527805218</v>
      </c>
      <c r="T994" s="374">
        <v>4.5962487660414606</v>
      </c>
      <c r="U994" s="374">
        <v>5.5422573214873321</v>
      </c>
      <c r="V994" s="374">
        <v>0</v>
      </c>
      <c r="W994" s="374">
        <v>0</v>
      </c>
      <c r="X994" s="374">
        <v>0</v>
      </c>
      <c r="Y994" s="374">
        <v>0</v>
      </c>
      <c r="Z994" s="374">
        <v>0.27889944641240505</v>
      </c>
      <c r="AA994" s="374">
        <v>1.3404381493035689</v>
      </c>
      <c r="AB994" s="374">
        <v>1.7650399393423939</v>
      </c>
      <c r="AC994" s="374">
        <v>4.1022768444683901</v>
      </c>
      <c r="AD994" s="374">
        <v>1.4825980805590349</v>
      </c>
      <c r="AE994" s="374">
        <v>31.312294592691799</v>
      </c>
      <c r="AF994" s="374">
        <v>16.975756898670539</v>
      </c>
      <c r="AG994" s="374">
        <v>12.013630396120016</v>
      </c>
      <c r="AH994" s="374">
        <v>0.23033892727871003</v>
      </c>
    </row>
    <row r="995" spans="1:34" ht="15.6">
      <c r="A995" s="374">
        <v>13</v>
      </c>
      <c r="B995" s="374">
        <v>76</v>
      </c>
      <c r="C995" s="374">
        <v>2020</v>
      </c>
      <c r="D995" s="374">
        <v>99</v>
      </c>
      <c r="E995" s="374">
        <v>99</v>
      </c>
      <c r="F995" s="374">
        <v>99</v>
      </c>
      <c r="G995" s="374">
        <v>99</v>
      </c>
      <c r="H995" s="374">
        <v>99</v>
      </c>
      <c r="I995" s="374">
        <v>99</v>
      </c>
      <c r="J995" s="374">
        <v>999</v>
      </c>
      <c r="K995" s="374">
        <v>99</v>
      </c>
      <c r="L995" s="374">
        <v>99</v>
      </c>
      <c r="M995" s="374">
        <v>99</v>
      </c>
      <c r="N995" s="374">
        <v>406</v>
      </c>
      <c r="O995" s="374">
        <v>99</v>
      </c>
      <c r="P995" s="374">
        <v>9999</v>
      </c>
      <c r="Q995" s="374">
        <v>270</v>
      </c>
      <c r="R995" s="374">
        <v>2726</v>
      </c>
      <c r="S995" s="374">
        <v>5.1797505502567853</v>
      </c>
      <c r="T995" s="374">
        <v>4.7920029347028628</v>
      </c>
      <c r="U995" s="374">
        <v>6.5181658107116691</v>
      </c>
      <c r="V995" s="374">
        <v>0</v>
      </c>
      <c r="W995" s="374">
        <v>0</v>
      </c>
      <c r="X995" s="374">
        <v>0</v>
      </c>
      <c r="Y995" s="374">
        <v>0</v>
      </c>
      <c r="Z995" s="374">
        <v>0.28028796968090391</v>
      </c>
      <c r="AA995" s="374">
        <v>1.4009118493592128</v>
      </c>
      <c r="AB995" s="374">
        <v>1.9433527298751827</v>
      </c>
      <c r="AC995" s="374">
        <v>-1.2221036366729523</v>
      </c>
      <c r="AD995" s="374">
        <v>1.6998384909738944</v>
      </c>
      <c r="AE995" s="374">
        <v>30.073920623359673</v>
      </c>
      <c r="AF995" s="374">
        <v>15.227348899564294</v>
      </c>
      <c r="AG995" s="374">
        <v>12.673837551093657</v>
      </c>
      <c r="AH995" s="374">
        <v>0.33015407190022006</v>
      </c>
    </row>
    <row r="996" spans="1:34" ht="15.6">
      <c r="A996" s="374">
        <v>13</v>
      </c>
      <c r="B996" s="374">
        <v>77</v>
      </c>
      <c r="C996" s="374">
        <v>2020</v>
      </c>
      <c r="D996" s="374">
        <v>99</v>
      </c>
      <c r="E996" s="374">
        <v>99</v>
      </c>
      <c r="F996" s="374">
        <v>99</v>
      </c>
      <c r="G996" s="374">
        <v>99</v>
      </c>
      <c r="H996" s="374">
        <v>99</v>
      </c>
      <c r="I996" s="374">
        <v>99</v>
      </c>
      <c r="J996" s="374">
        <v>999</v>
      </c>
      <c r="K996" s="374">
        <v>99</v>
      </c>
      <c r="L996" s="374">
        <v>99</v>
      </c>
      <c r="M996" s="374">
        <v>99</v>
      </c>
      <c r="N996" s="374">
        <v>407</v>
      </c>
      <c r="O996" s="374">
        <v>99</v>
      </c>
      <c r="P996" s="374">
        <v>9999</v>
      </c>
      <c r="Q996" s="374">
        <v>302</v>
      </c>
      <c r="R996" s="374">
        <v>2155</v>
      </c>
      <c r="S996" s="374">
        <v>5.1828306264501158</v>
      </c>
      <c r="T996" s="374">
        <v>4.6672853828306256</v>
      </c>
      <c r="U996" s="374">
        <v>7.4878143851508012</v>
      </c>
      <c r="V996" s="374">
        <v>0</v>
      </c>
      <c r="W996" s="374">
        <v>4.6403712296983757E-2</v>
      </c>
      <c r="X996" s="374">
        <v>0</v>
      </c>
      <c r="Y996" s="374">
        <v>0</v>
      </c>
      <c r="Z996" s="374">
        <v>0.28235881284238989</v>
      </c>
      <c r="AA996" s="374">
        <v>1.4046599167604363</v>
      </c>
      <c r="AB996" s="374">
        <v>1.9500066773030496</v>
      </c>
      <c r="AC996" s="374">
        <v>1.4497435354332522</v>
      </c>
      <c r="AD996" s="374">
        <v>-0.28630029906023025</v>
      </c>
      <c r="AE996" s="374">
        <v>30.783767505977927</v>
      </c>
      <c r="AF996" s="374">
        <v>12.037761144006252</v>
      </c>
      <c r="AG996" s="374">
        <v>11.509573360384502</v>
      </c>
      <c r="AH996" s="374">
        <v>0.6960556844547563</v>
      </c>
    </row>
    <row r="997" spans="1:34" ht="15.6">
      <c r="A997" s="374">
        <v>13</v>
      </c>
      <c r="B997" s="374">
        <v>78</v>
      </c>
      <c r="C997" s="374">
        <v>2020</v>
      </c>
      <c r="D997" s="374">
        <v>99</v>
      </c>
      <c r="E997" s="374">
        <v>99</v>
      </c>
      <c r="F997" s="374">
        <v>99</v>
      </c>
      <c r="G997" s="374">
        <v>99</v>
      </c>
      <c r="H997" s="374">
        <v>99</v>
      </c>
      <c r="I997" s="374">
        <v>99</v>
      </c>
      <c r="J997" s="374">
        <v>999</v>
      </c>
      <c r="K997" s="374">
        <v>99</v>
      </c>
      <c r="L997" s="374">
        <v>99</v>
      </c>
      <c r="M997" s="374">
        <v>99</v>
      </c>
      <c r="N997" s="374">
        <v>408</v>
      </c>
      <c r="O997" s="374">
        <v>99</v>
      </c>
      <c r="P997" s="374">
        <v>9999</v>
      </c>
      <c r="Q997" s="374">
        <v>316</v>
      </c>
      <c r="R997" s="374">
        <v>1570</v>
      </c>
      <c r="S997" s="374">
        <v>5.2649681528662411</v>
      </c>
      <c r="T997" s="374">
        <v>4.5343949044585994</v>
      </c>
      <c r="U997" s="374">
        <v>8.4868917197452252</v>
      </c>
      <c r="V997" s="374">
        <v>0</v>
      </c>
      <c r="W997" s="374">
        <v>0</v>
      </c>
      <c r="X997" s="374">
        <v>0</v>
      </c>
      <c r="Y997" s="374">
        <v>0</v>
      </c>
      <c r="Z997" s="374">
        <v>0.28229522378381677</v>
      </c>
      <c r="AA997" s="374">
        <v>1.2858299875751622</v>
      </c>
      <c r="AB997" s="374">
        <v>1.7932361728001716</v>
      </c>
      <c r="AC997" s="374">
        <v>0.90773585241094701</v>
      </c>
      <c r="AD997" s="374">
        <v>1.5398001249353888</v>
      </c>
      <c r="AE997" s="374">
        <v>24.079209619103043</v>
      </c>
      <c r="AF997" s="374">
        <v>8.7699698357725406</v>
      </c>
      <c r="AG997" s="374">
        <v>9.5039730119640478</v>
      </c>
      <c r="AH997" s="374">
        <v>1.0828025477707008</v>
      </c>
    </row>
    <row r="998" spans="1:34" ht="15.6">
      <c r="A998" s="374">
        <v>13</v>
      </c>
      <c r="B998" s="374">
        <v>79</v>
      </c>
      <c r="C998" s="374">
        <v>2020</v>
      </c>
      <c r="D998" s="374">
        <v>99</v>
      </c>
      <c r="E998" s="374">
        <v>99</v>
      </c>
      <c r="F998" s="374">
        <v>99</v>
      </c>
      <c r="G998" s="374">
        <v>99</v>
      </c>
      <c r="H998" s="374">
        <v>99</v>
      </c>
      <c r="I998" s="374">
        <v>99</v>
      </c>
      <c r="J998" s="374">
        <v>999</v>
      </c>
      <c r="K998" s="374">
        <v>99</v>
      </c>
      <c r="L998" s="374">
        <v>99</v>
      </c>
      <c r="M998" s="374">
        <v>99</v>
      </c>
      <c r="N998" s="374">
        <v>409</v>
      </c>
      <c r="O998" s="374">
        <v>99</v>
      </c>
      <c r="P998" s="374">
        <v>9999</v>
      </c>
      <c r="Q998" s="374">
        <v>308</v>
      </c>
      <c r="R998" s="374">
        <v>1347</v>
      </c>
      <c r="S998" s="374">
        <v>5.2769116555308084</v>
      </c>
      <c r="T998" s="374">
        <v>4.5003711952487002</v>
      </c>
      <c r="U998" s="374">
        <v>9.5109725315515998</v>
      </c>
      <c r="V998" s="374">
        <v>0</v>
      </c>
      <c r="W998" s="374">
        <v>0</v>
      </c>
      <c r="X998" s="374">
        <v>0</v>
      </c>
      <c r="Y998" s="374">
        <v>0</v>
      </c>
      <c r="Z998" s="374">
        <v>0.29923191203724597</v>
      </c>
      <c r="AA998" s="374">
        <v>1.203099175544867</v>
      </c>
      <c r="AB998" s="374">
        <v>1.7199536030763276</v>
      </c>
      <c r="AC998" s="374">
        <v>8.6852641229215255</v>
      </c>
      <c r="AD998" s="374">
        <v>-1.4576893510407745</v>
      </c>
      <c r="AE998" s="374">
        <v>22.75889074742846</v>
      </c>
      <c r="AF998" s="374">
        <v>7.5242989610099427</v>
      </c>
      <c r="AG998" s="374">
        <v>9.1379631810401367</v>
      </c>
      <c r="AH998" s="374">
        <v>1.4847809948032666</v>
      </c>
    </row>
    <row r="999" spans="1:34" ht="15.6">
      <c r="A999" s="374">
        <v>13</v>
      </c>
      <c r="B999" s="374">
        <v>80</v>
      </c>
      <c r="C999" s="374">
        <v>2020</v>
      </c>
      <c r="D999" s="374">
        <v>99</v>
      </c>
      <c r="E999" s="374">
        <v>99</v>
      </c>
      <c r="F999" s="374">
        <v>99</v>
      </c>
      <c r="G999" s="374">
        <v>99</v>
      </c>
      <c r="H999" s="374">
        <v>99</v>
      </c>
      <c r="I999" s="374">
        <v>99</v>
      </c>
      <c r="J999" s="374">
        <v>999</v>
      </c>
      <c r="K999" s="374">
        <v>99</v>
      </c>
      <c r="L999" s="374">
        <v>99</v>
      </c>
      <c r="M999" s="374">
        <v>99</v>
      </c>
      <c r="N999" s="374">
        <v>410</v>
      </c>
      <c r="O999" s="374">
        <v>99</v>
      </c>
      <c r="P999" s="374">
        <v>9999</v>
      </c>
      <c r="Q999" s="374">
        <v>297</v>
      </c>
      <c r="R999" s="374">
        <v>1073</v>
      </c>
      <c r="S999" s="374">
        <v>5.4818266542404475</v>
      </c>
      <c r="T999" s="374">
        <v>4.5163094128611379</v>
      </c>
      <c r="U999" s="374">
        <v>10.537539608574097</v>
      </c>
      <c r="V999" s="374">
        <v>0</v>
      </c>
      <c r="W999" s="374">
        <v>0</v>
      </c>
      <c r="X999" s="374">
        <v>0</v>
      </c>
      <c r="Y999" s="374">
        <v>0</v>
      </c>
      <c r="Z999" s="374">
        <v>0.28752293083574543</v>
      </c>
      <c r="AA999" s="374">
        <v>1.2527307059309218</v>
      </c>
      <c r="AB999" s="374">
        <v>1.6360240330720421</v>
      </c>
      <c r="AC999" s="374">
        <v>4.4431555140798036</v>
      </c>
      <c r="AD999" s="374">
        <v>4.2107505698521868</v>
      </c>
      <c r="AE999" s="374">
        <v>20.511382179842354</v>
      </c>
      <c r="AF999" s="374">
        <v>5.9937437157859454</v>
      </c>
      <c r="AG999" s="374">
        <v>8.0648412442879192</v>
      </c>
      <c r="AH999" s="374">
        <v>1.1183597390493945</v>
      </c>
    </row>
    <row r="1000" spans="1:34" ht="15.6">
      <c r="A1000" s="374">
        <v>13</v>
      </c>
      <c r="B1000" s="374">
        <v>81</v>
      </c>
      <c r="C1000" s="374">
        <v>2020</v>
      </c>
      <c r="D1000" s="374">
        <v>99</v>
      </c>
      <c r="E1000" s="374">
        <v>99</v>
      </c>
      <c r="F1000" s="374">
        <v>99</v>
      </c>
      <c r="G1000" s="374">
        <v>99</v>
      </c>
      <c r="H1000" s="374">
        <v>99</v>
      </c>
      <c r="I1000" s="374">
        <v>99</v>
      </c>
      <c r="J1000" s="374">
        <v>999</v>
      </c>
      <c r="K1000" s="374">
        <v>99</v>
      </c>
      <c r="L1000" s="374">
        <v>99</v>
      </c>
      <c r="M1000" s="374">
        <v>99</v>
      </c>
      <c r="N1000" s="374">
        <v>411</v>
      </c>
      <c r="O1000" s="374">
        <v>99</v>
      </c>
      <c r="P1000" s="374">
        <v>9999</v>
      </c>
      <c r="Q1000" s="374">
        <v>269</v>
      </c>
      <c r="R1000" s="374">
        <v>863</v>
      </c>
      <c r="S1000" s="374">
        <v>5.6581691772885279</v>
      </c>
      <c r="T1000" s="374">
        <v>4.4692931633835453</v>
      </c>
      <c r="U1000" s="374">
        <v>11.516025492468149</v>
      </c>
      <c r="V1000" s="374">
        <v>0</v>
      </c>
      <c r="W1000" s="374">
        <v>0</v>
      </c>
      <c r="X1000" s="374">
        <v>0</v>
      </c>
      <c r="Y1000" s="374">
        <v>0</v>
      </c>
      <c r="Z1000" s="374">
        <v>0.2847296850630805</v>
      </c>
      <c r="AA1000" s="374">
        <v>1.2971847166937209</v>
      </c>
      <c r="AB1000" s="374">
        <v>1.6171646893496436</v>
      </c>
      <c r="AC1000" s="374">
        <v>2.3616012359551237</v>
      </c>
      <c r="AD1000" s="374">
        <v>0.43024507487117952</v>
      </c>
      <c r="AE1000" s="374">
        <v>21.346018003995329</v>
      </c>
      <c r="AF1000" s="374">
        <v>4.8206904256507643</v>
      </c>
      <c r="AG1000" s="374">
        <v>7.0887603440894784</v>
      </c>
      <c r="AH1000" s="374">
        <v>1.1587485515643103</v>
      </c>
    </row>
    <row r="1001" spans="1:34" ht="15.6">
      <c r="A1001" s="374">
        <v>13</v>
      </c>
      <c r="B1001" s="374">
        <v>82</v>
      </c>
      <c r="C1001" s="374">
        <v>2020</v>
      </c>
      <c r="D1001" s="374">
        <v>99</v>
      </c>
      <c r="E1001" s="374">
        <v>99</v>
      </c>
      <c r="F1001" s="374">
        <v>99</v>
      </c>
      <c r="G1001" s="374">
        <v>99</v>
      </c>
      <c r="H1001" s="374">
        <v>99</v>
      </c>
      <c r="I1001" s="374">
        <v>99</v>
      </c>
      <c r="J1001" s="374">
        <v>999</v>
      </c>
      <c r="K1001" s="374">
        <v>99</v>
      </c>
      <c r="L1001" s="374">
        <v>99</v>
      </c>
      <c r="M1001" s="374">
        <v>99</v>
      </c>
      <c r="N1001" s="374">
        <v>412</v>
      </c>
      <c r="O1001" s="374">
        <v>99</v>
      </c>
      <c r="P1001" s="374">
        <v>9999</v>
      </c>
      <c r="Q1001" s="374">
        <v>227</v>
      </c>
      <c r="R1001" s="374">
        <v>645</v>
      </c>
      <c r="S1001" s="374">
        <v>5.8356589147286808</v>
      </c>
      <c r="T1001" s="374">
        <v>4.6480620155038759</v>
      </c>
      <c r="U1001" s="374">
        <v>12.509457364341072</v>
      </c>
      <c r="V1001" s="374">
        <v>0</v>
      </c>
      <c r="W1001" s="374">
        <v>0</v>
      </c>
      <c r="X1001" s="374">
        <v>0</v>
      </c>
      <c r="Y1001" s="374">
        <v>0</v>
      </c>
      <c r="Z1001" s="374">
        <v>0.27646245403765329</v>
      </c>
      <c r="AA1001" s="374">
        <v>1.3437076122530225</v>
      </c>
      <c r="AB1001" s="374">
        <v>1.7113891531043961</v>
      </c>
      <c r="AC1001" s="374">
        <v>0.71887551781907499</v>
      </c>
      <c r="AD1001" s="374">
        <v>2.7613353760052735</v>
      </c>
      <c r="AE1001" s="374">
        <v>16.092713474779941</v>
      </c>
      <c r="AF1001" s="374">
        <v>3.6029493911294823</v>
      </c>
      <c r="AG1001" s="374">
        <v>5.7551290520963008</v>
      </c>
      <c r="AH1001" s="374">
        <v>1.5503875968992249</v>
      </c>
    </row>
    <row r="1002" spans="1:34" ht="15.6">
      <c r="A1002" s="374">
        <v>13</v>
      </c>
      <c r="B1002" s="374">
        <v>83</v>
      </c>
      <c r="C1002" s="374">
        <v>2020</v>
      </c>
      <c r="D1002" s="374">
        <v>99</v>
      </c>
      <c r="E1002" s="374">
        <v>99</v>
      </c>
      <c r="F1002" s="374">
        <v>99</v>
      </c>
      <c r="G1002" s="374">
        <v>99</v>
      </c>
      <c r="H1002" s="374">
        <v>99</v>
      </c>
      <c r="I1002" s="374">
        <v>99</v>
      </c>
      <c r="J1002" s="374">
        <v>999</v>
      </c>
      <c r="K1002" s="374">
        <v>99</v>
      </c>
      <c r="L1002" s="374">
        <v>99</v>
      </c>
      <c r="M1002" s="374">
        <v>99</v>
      </c>
      <c r="N1002" s="374">
        <v>413</v>
      </c>
      <c r="O1002" s="374">
        <v>99</v>
      </c>
      <c r="P1002" s="374">
        <v>9999</v>
      </c>
      <c r="Q1002" s="374">
        <v>197</v>
      </c>
      <c r="R1002" s="374">
        <v>417</v>
      </c>
      <c r="S1002" s="374">
        <v>5.9112709832134289</v>
      </c>
      <c r="T1002" s="374">
        <v>4.6474820143884887</v>
      </c>
      <c r="U1002" s="374">
        <v>13.503165467625909</v>
      </c>
      <c r="V1002" s="374">
        <v>0</v>
      </c>
      <c r="W1002" s="374">
        <v>0.23980815347721821</v>
      </c>
      <c r="X1002" s="374">
        <v>0</v>
      </c>
      <c r="Y1002" s="374">
        <v>0</v>
      </c>
      <c r="Z1002" s="374">
        <v>0.29161347887513794</v>
      </c>
      <c r="AA1002" s="374">
        <v>1.5576199534462365</v>
      </c>
      <c r="AB1002" s="374">
        <v>1.7459647591873084</v>
      </c>
      <c r="AC1002" s="374">
        <v>-5.0065089693875615</v>
      </c>
      <c r="AD1002" s="374">
        <v>0.54415744485732176</v>
      </c>
      <c r="AE1002" s="374">
        <v>8.3732334183818686</v>
      </c>
      <c r="AF1002" s="374">
        <v>2.3293486761255737</v>
      </c>
      <c r="AG1002" s="374">
        <v>4.0163220099056787</v>
      </c>
      <c r="AH1002" s="374">
        <v>1.199040767386091</v>
      </c>
    </row>
    <row r="1003" spans="1:34" ht="15.6">
      <c r="A1003" s="374">
        <v>13</v>
      </c>
      <c r="B1003" s="374">
        <v>84</v>
      </c>
      <c r="C1003" s="374">
        <v>2020</v>
      </c>
      <c r="D1003" s="374">
        <v>99</v>
      </c>
      <c r="E1003" s="374">
        <v>99</v>
      </c>
      <c r="F1003" s="374">
        <v>99</v>
      </c>
      <c r="G1003" s="374">
        <v>99</v>
      </c>
      <c r="H1003" s="374">
        <v>99</v>
      </c>
      <c r="I1003" s="374">
        <v>99</v>
      </c>
      <c r="J1003" s="374">
        <v>999</v>
      </c>
      <c r="K1003" s="374">
        <v>99</v>
      </c>
      <c r="L1003" s="374">
        <v>99</v>
      </c>
      <c r="M1003" s="374">
        <v>99</v>
      </c>
      <c r="N1003" s="374">
        <v>414</v>
      </c>
      <c r="O1003" s="374">
        <v>99</v>
      </c>
      <c r="P1003" s="374">
        <v>9999</v>
      </c>
      <c r="Q1003" s="374">
        <v>148</v>
      </c>
      <c r="R1003" s="374">
        <v>303</v>
      </c>
      <c r="S1003" s="374">
        <v>6.1188118811881189</v>
      </c>
      <c r="T1003" s="374">
        <v>4.782178217821782</v>
      </c>
      <c r="U1003" s="374">
        <v>14.500891089108908</v>
      </c>
      <c r="V1003" s="374">
        <v>0</v>
      </c>
      <c r="W1003" s="374">
        <v>0</v>
      </c>
      <c r="X1003" s="374">
        <v>0</v>
      </c>
      <c r="Y1003" s="374">
        <v>0</v>
      </c>
      <c r="Z1003" s="374">
        <v>0.29156491052495848</v>
      </c>
      <c r="AA1003" s="374">
        <v>1.774147656906184</v>
      </c>
      <c r="AB1003" s="374">
        <v>1.7777723316802736</v>
      </c>
      <c r="AC1003" s="374">
        <v>7.8718050737381695</v>
      </c>
      <c r="AD1003" s="374">
        <v>0.51498371399774556</v>
      </c>
      <c r="AE1003" s="374">
        <v>20.283290797585391</v>
      </c>
      <c r="AF1003" s="374">
        <v>1.6925483186236177</v>
      </c>
      <c r="AG1003" s="374">
        <v>3.1339654184405208</v>
      </c>
      <c r="AH1003" s="374">
        <v>1.6501650165016502</v>
      </c>
    </row>
    <row r="1004" spans="1:34" ht="15.6">
      <c r="A1004" s="374">
        <v>13</v>
      </c>
      <c r="B1004" s="374">
        <v>85</v>
      </c>
      <c r="C1004" s="374">
        <v>2020</v>
      </c>
      <c r="D1004" s="374">
        <v>99</v>
      </c>
      <c r="E1004" s="374">
        <v>99</v>
      </c>
      <c r="F1004" s="374">
        <v>99</v>
      </c>
      <c r="G1004" s="374">
        <v>99</v>
      </c>
      <c r="H1004" s="374">
        <v>99</v>
      </c>
      <c r="I1004" s="374">
        <v>99</v>
      </c>
      <c r="J1004" s="374">
        <v>999</v>
      </c>
      <c r="K1004" s="374">
        <v>99</v>
      </c>
      <c r="L1004" s="374">
        <v>99</v>
      </c>
      <c r="M1004" s="374">
        <v>99</v>
      </c>
      <c r="N1004" s="374">
        <v>415</v>
      </c>
      <c r="O1004" s="374">
        <v>99</v>
      </c>
      <c r="P1004" s="374">
        <v>9999</v>
      </c>
      <c r="Q1004" s="374">
        <v>108</v>
      </c>
      <c r="R1004" s="374">
        <v>180</v>
      </c>
      <c r="S1004" s="374">
        <v>6.0777777777777775</v>
      </c>
      <c r="T1004" s="374">
        <v>4.7166666666666677</v>
      </c>
      <c r="U1004" s="374">
        <v>15.485611111111121</v>
      </c>
      <c r="V1004" s="374">
        <v>0</v>
      </c>
      <c r="W1004" s="374">
        <v>0</v>
      </c>
      <c r="X1004" s="374">
        <v>0</v>
      </c>
      <c r="Y1004" s="374">
        <v>0</v>
      </c>
      <c r="Z1004" s="374">
        <v>0.26909140101239354</v>
      </c>
      <c r="AA1004" s="374">
        <v>1.654809675379135</v>
      </c>
      <c r="AB1004" s="374">
        <v>1.8627190400654152</v>
      </c>
      <c r="AC1004" s="374">
        <v>-3.117228470005335</v>
      </c>
      <c r="AD1004" s="374">
        <v>-4.1051757724074314</v>
      </c>
      <c r="AE1004" s="374">
        <v>15.854415115759641</v>
      </c>
      <c r="AF1004" s="374">
        <v>1.0054742486872972</v>
      </c>
      <c r="AG1004" s="374">
        <v>1.9881893105500057</v>
      </c>
      <c r="AH1004" s="374">
        <v>0</v>
      </c>
    </row>
    <row r="1005" spans="1:34" ht="15.6">
      <c r="A1005" s="374">
        <v>13</v>
      </c>
      <c r="B1005" s="374">
        <v>86</v>
      </c>
      <c r="C1005" s="374">
        <v>2020</v>
      </c>
      <c r="D1005" s="374">
        <v>99</v>
      </c>
      <c r="E1005" s="374">
        <v>99</v>
      </c>
      <c r="F1005" s="374">
        <v>99</v>
      </c>
      <c r="G1005" s="374">
        <v>99</v>
      </c>
      <c r="H1005" s="374">
        <v>99</v>
      </c>
      <c r="I1005" s="374">
        <v>99</v>
      </c>
      <c r="J1005" s="374">
        <v>999</v>
      </c>
      <c r="K1005" s="374">
        <v>99</v>
      </c>
      <c r="L1005" s="374">
        <v>99</v>
      </c>
      <c r="M1005" s="374">
        <v>99</v>
      </c>
      <c r="N1005" s="374">
        <v>416</v>
      </c>
      <c r="O1005" s="374">
        <v>99</v>
      </c>
      <c r="P1005" s="374">
        <v>9999</v>
      </c>
      <c r="Q1005" s="374">
        <v>76</v>
      </c>
      <c r="R1005" s="374">
        <v>136</v>
      </c>
      <c r="S1005" s="374">
        <v>6.3455882352941186</v>
      </c>
      <c r="T1005" s="374">
        <v>4.9338235294117645</v>
      </c>
      <c r="U1005" s="374">
        <v>16.502794117647056</v>
      </c>
      <c r="V1005" s="374">
        <v>0</v>
      </c>
      <c r="W1005" s="374">
        <v>0.73529411764705888</v>
      </c>
      <c r="X1005" s="374">
        <v>100</v>
      </c>
      <c r="Y1005" s="374">
        <v>0</v>
      </c>
      <c r="Z1005" s="374">
        <v>0.30332154162335156</v>
      </c>
      <c r="AA1005" s="374">
        <v>2.0196777424606638</v>
      </c>
      <c r="AB1005" s="374">
        <v>1.9748499789721672</v>
      </c>
      <c r="AC1005" s="374">
        <v>0.75457595833751556</v>
      </c>
      <c r="AD1005" s="374">
        <v>-3.0256224969363488</v>
      </c>
      <c r="AE1005" s="374">
        <v>20.483265756489406</v>
      </c>
      <c r="AF1005" s="374">
        <v>0.759691654563736</v>
      </c>
      <c r="AG1005" s="374">
        <v>1.600859695851065</v>
      </c>
      <c r="AH1005" s="374">
        <v>0</v>
      </c>
    </row>
    <row r="1006" spans="1:34" ht="15.6">
      <c r="A1006" s="374">
        <v>13</v>
      </c>
      <c r="B1006" s="374">
        <v>87</v>
      </c>
      <c r="C1006" s="374">
        <v>2020</v>
      </c>
      <c r="D1006" s="374">
        <v>99</v>
      </c>
      <c r="E1006" s="374">
        <v>99</v>
      </c>
      <c r="F1006" s="374">
        <v>99</v>
      </c>
      <c r="G1006" s="374">
        <v>99</v>
      </c>
      <c r="H1006" s="374">
        <v>99</v>
      </c>
      <c r="I1006" s="374">
        <v>99</v>
      </c>
      <c r="J1006" s="374">
        <v>999</v>
      </c>
      <c r="K1006" s="374">
        <v>99</v>
      </c>
      <c r="L1006" s="374">
        <v>99</v>
      </c>
      <c r="M1006" s="374">
        <v>99</v>
      </c>
      <c r="N1006" s="374">
        <v>417</v>
      </c>
      <c r="O1006" s="374">
        <v>99</v>
      </c>
      <c r="P1006" s="374">
        <v>9999</v>
      </c>
      <c r="Q1006" s="374">
        <v>57</v>
      </c>
      <c r="R1006" s="374">
        <v>92</v>
      </c>
      <c r="S1006" s="374">
        <v>6.7717391304347823</v>
      </c>
      <c r="T1006" s="374">
        <v>4.7065217391304337</v>
      </c>
      <c r="U1006" s="374">
        <v>17.495652173913044</v>
      </c>
      <c r="V1006" s="374">
        <v>0</v>
      </c>
      <c r="W1006" s="374">
        <v>0</v>
      </c>
      <c r="X1006" s="374">
        <v>100</v>
      </c>
      <c r="Y1006" s="374">
        <v>0</v>
      </c>
      <c r="Z1006" s="374">
        <v>0.28581806446341634</v>
      </c>
      <c r="AA1006" s="374">
        <v>2.2462686977255997</v>
      </c>
      <c r="AB1006" s="374">
        <v>1.7165311549893725</v>
      </c>
      <c r="AC1006" s="374">
        <v>4.3996305945455756</v>
      </c>
      <c r="AD1006" s="374">
        <v>3.594881735747919</v>
      </c>
      <c r="AE1006" s="374">
        <v>8.411109728504286</v>
      </c>
      <c r="AF1006" s="374">
        <v>0.51390906044017426</v>
      </c>
      <c r="AG1006" s="374">
        <v>1.1480871182428447</v>
      </c>
      <c r="AH1006" s="374">
        <v>0</v>
      </c>
    </row>
    <row r="1007" spans="1:34" ht="15.6">
      <c r="A1007" s="374">
        <v>13</v>
      </c>
      <c r="B1007" s="374">
        <v>88</v>
      </c>
      <c r="C1007" s="374">
        <v>2020</v>
      </c>
      <c r="D1007" s="374">
        <v>99</v>
      </c>
      <c r="E1007" s="374">
        <v>99</v>
      </c>
      <c r="F1007" s="374">
        <v>99</v>
      </c>
      <c r="G1007" s="374">
        <v>99</v>
      </c>
      <c r="H1007" s="374">
        <v>99</v>
      </c>
      <c r="I1007" s="374">
        <v>99</v>
      </c>
      <c r="J1007" s="374">
        <v>999</v>
      </c>
      <c r="K1007" s="374">
        <v>99</v>
      </c>
      <c r="L1007" s="374">
        <v>99</v>
      </c>
      <c r="M1007" s="374">
        <v>99</v>
      </c>
      <c r="N1007" s="374">
        <v>418</v>
      </c>
      <c r="O1007" s="374">
        <v>99</v>
      </c>
      <c r="P1007" s="374">
        <v>9999</v>
      </c>
      <c r="Q1007" s="374">
        <v>37</v>
      </c>
      <c r="R1007" s="374">
        <v>54</v>
      </c>
      <c r="S1007" s="374">
        <v>6.7962962962962967</v>
      </c>
      <c r="T1007" s="374">
        <v>5.6111111111111116</v>
      </c>
      <c r="U1007" s="374">
        <v>18.508703703703706</v>
      </c>
      <c r="V1007" s="374">
        <v>0</v>
      </c>
      <c r="W1007" s="374">
        <v>1.8518518518518521</v>
      </c>
      <c r="X1007" s="374">
        <v>100</v>
      </c>
      <c r="Y1007" s="374">
        <v>0</v>
      </c>
      <c r="Z1007" s="374">
        <v>0.29195412054765973</v>
      </c>
      <c r="AA1007" s="374">
        <v>2.3834275787864017</v>
      </c>
      <c r="AB1007" s="374">
        <v>1.8600743380870248</v>
      </c>
      <c r="AC1007" s="374">
        <v>2.1176845328482061</v>
      </c>
      <c r="AD1007" s="374">
        <v>0.75968438084636403</v>
      </c>
      <c r="AE1007" s="374">
        <v>19.098590141788005</v>
      </c>
      <c r="AF1007" s="374">
        <v>0.30164227460618925</v>
      </c>
      <c r="AG1007" s="374">
        <v>0.71289676445711747</v>
      </c>
      <c r="AH1007" s="374">
        <v>0</v>
      </c>
    </row>
    <row r="1008" spans="1:34" ht="15.6">
      <c r="A1008" s="374">
        <v>13</v>
      </c>
      <c r="B1008" s="374">
        <v>89</v>
      </c>
      <c r="C1008" s="374">
        <v>2020</v>
      </c>
      <c r="D1008" s="374">
        <v>99</v>
      </c>
      <c r="E1008" s="374">
        <v>99</v>
      </c>
      <c r="F1008" s="374">
        <v>99</v>
      </c>
      <c r="G1008" s="374">
        <v>99</v>
      </c>
      <c r="H1008" s="374">
        <v>99</v>
      </c>
      <c r="I1008" s="374">
        <v>99</v>
      </c>
      <c r="J1008" s="374">
        <v>999</v>
      </c>
      <c r="K1008" s="374">
        <v>99</v>
      </c>
      <c r="L1008" s="374">
        <v>99</v>
      </c>
      <c r="M1008" s="374">
        <v>99</v>
      </c>
      <c r="N1008" s="374">
        <v>419</v>
      </c>
      <c r="O1008" s="374">
        <v>99</v>
      </c>
      <c r="P1008" s="374">
        <v>9999</v>
      </c>
      <c r="Q1008" s="374">
        <v>28</v>
      </c>
      <c r="R1008" s="374">
        <v>34</v>
      </c>
      <c r="S1008" s="374">
        <v>7.1764705882352944</v>
      </c>
      <c r="T1008" s="374">
        <v>5.1764705882352944</v>
      </c>
      <c r="U1008" s="374">
        <v>19.574117647058831</v>
      </c>
      <c r="V1008" s="374">
        <v>0</v>
      </c>
      <c r="W1008" s="374">
        <v>0</v>
      </c>
      <c r="X1008" s="374">
        <v>100</v>
      </c>
      <c r="Y1008" s="374">
        <v>0</v>
      </c>
      <c r="Z1008" s="374">
        <v>0.31154376188699945</v>
      </c>
      <c r="AA1008" s="374">
        <v>2.5143188556661777</v>
      </c>
      <c r="AB1008" s="374">
        <v>1.9169612631529789</v>
      </c>
      <c r="AC1008" s="374">
        <v>-10.756270386529806</v>
      </c>
      <c r="AD1008" s="374">
        <v>4.9016254650631828</v>
      </c>
      <c r="AE1008" s="374">
        <v>-6.1381088071011725</v>
      </c>
      <c r="AF1008" s="374">
        <v>0.189922913640934</v>
      </c>
      <c r="AG1008" s="374">
        <v>0.47469864496333136</v>
      </c>
      <c r="AH1008" s="374">
        <v>0</v>
      </c>
    </row>
    <row r="1009" spans="1:34" ht="15.6">
      <c r="A1009" s="374">
        <v>13</v>
      </c>
      <c r="B1009" s="374">
        <v>90</v>
      </c>
      <c r="C1009" s="374">
        <v>2020</v>
      </c>
      <c r="D1009" s="374">
        <v>99</v>
      </c>
      <c r="E1009" s="374">
        <v>99</v>
      </c>
      <c r="F1009" s="374">
        <v>99</v>
      </c>
      <c r="G1009" s="374">
        <v>99</v>
      </c>
      <c r="H1009" s="374">
        <v>99</v>
      </c>
      <c r="I1009" s="374">
        <v>99</v>
      </c>
      <c r="J1009" s="374">
        <v>999</v>
      </c>
      <c r="K1009" s="374">
        <v>99</v>
      </c>
      <c r="L1009" s="374">
        <v>99</v>
      </c>
      <c r="M1009" s="374">
        <v>99</v>
      </c>
      <c r="N1009" s="374">
        <v>420</v>
      </c>
      <c r="O1009" s="374">
        <v>99</v>
      </c>
      <c r="P1009" s="374">
        <v>9999</v>
      </c>
      <c r="Q1009" s="374">
        <v>45</v>
      </c>
      <c r="R1009" s="374">
        <v>82</v>
      </c>
      <c r="S1009" s="374">
        <v>6.6463414634146352</v>
      </c>
      <c r="T1009" s="374">
        <v>5.3658536585365875</v>
      </c>
      <c r="U1009" s="374">
        <v>21.838048780487807</v>
      </c>
      <c r="V1009" s="374">
        <v>1.2195121951219512</v>
      </c>
      <c r="W1009" s="374">
        <v>1.2195121951219512</v>
      </c>
      <c r="X1009" s="374">
        <v>100</v>
      </c>
      <c r="Y1009" s="374">
        <v>17.073170731707322</v>
      </c>
      <c r="Z1009" s="374">
        <v>1.6917867874545451</v>
      </c>
      <c r="AA1009" s="374">
        <v>2.4263389626042606</v>
      </c>
      <c r="AB1009" s="374">
        <v>1.8380278078654328</v>
      </c>
      <c r="AC1009" s="374">
        <v>-8.7928700501032626</v>
      </c>
      <c r="AD1009" s="374">
        <v>11.164867774533532</v>
      </c>
      <c r="AE1009" s="374">
        <v>9.4641395735511189</v>
      </c>
      <c r="AF1009" s="374">
        <v>0.4580493799575468</v>
      </c>
      <c r="AG1009" s="374">
        <v>1.2772754500371688</v>
      </c>
      <c r="AH1009" s="374">
        <v>0</v>
      </c>
    </row>
    <row r="1010" spans="1:34" ht="15.6">
      <c r="A1010" s="374">
        <v>13</v>
      </c>
      <c r="B1010" s="374">
        <v>91</v>
      </c>
      <c r="C1010" s="374">
        <v>2019</v>
      </c>
      <c r="D1010" s="374">
        <v>99</v>
      </c>
      <c r="E1010" s="374">
        <v>99</v>
      </c>
      <c r="F1010" s="374">
        <v>99</v>
      </c>
      <c r="G1010" s="374">
        <v>99</v>
      </c>
      <c r="H1010" s="374">
        <v>99</v>
      </c>
      <c r="I1010" s="374">
        <v>99</v>
      </c>
      <c r="J1010" s="374">
        <v>999</v>
      </c>
      <c r="K1010" s="374">
        <v>99</v>
      </c>
      <c r="L1010" s="374">
        <v>99</v>
      </c>
      <c r="M1010" s="374">
        <v>99</v>
      </c>
      <c r="N1010" s="374">
        <v>403</v>
      </c>
      <c r="O1010" s="374">
        <v>99</v>
      </c>
      <c r="P1010" s="374">
        <v>9999</v>
      </c>
      <c r="Q1010" s="374">
        <v>90</v>
      </c>
      <c r="R1010" s="374">
        <v>1149</v>
      </c>
      <c r="S1010" s="374">
        <v>3.6631853785900783</v>
      </c>
      <c r="T1010" s="374">
        <v>3.2819843342036554</v>
      </c>
      <c r="U1010" s="374">
        <v>3.4138120104438667</v>
      </c>
      <c r="V1010" s="374">
        <v>0</v>
      </c>
      <c r="W1010" s="374">
        <v>0</v>
      </c>
      <c r="X1010" s="374">
        <v>0</v>
      </c>
      <c r="Y1010" s="374">
        <v>0</v>
      </c>
      <c r="Z1010" s="374">
        <v>0.5481411767878358</v>
      </c>
      <c r="AA1010" s="374">
        <v>1.3082894117724595</v>
      </c>
      <c r="AB1010" s="374">
        <v>1.4893404465776199</v>
      </c>
      <c r="AC1010" s="374">
        <v>42.733508347893</v>
      </c>
      <c r="AD1010" s="374">
        <v>34.281688861058839</v>
      </c>
      <c r="AE1010" s="374">
        <v>53.516210794552606</v>
      </c>
      <c r="AF1010" s="374">
        <v>6.2762877587807964</v>
      </c>
      <c r="AG1010" s="374">
        <v>2.6881586681598497</v>
      </c>
      <c r="AH1010" s="374">
        <v>8.7032201914708493E-2</v>
      </c>
    </row>
    <row r="1011" spans="1:34" ht="15.6">
      <c r="A1011" s="374">
        <v>13</v>
      </c>
      <c r="B1011" s="374">
        <v>92</v>
      </c>
      <c r="C1011" s="374">
        <v>2019</v>
      </c>
      <c r="D1011" s="374">
        <v>99</v>
      </c>
      <c r="E1011" s="374">
        <v>99</v>
      </c>
      <c r="F1011" s="374">
        <v>99</v>
      </c>
      <c r="G1011" s="374">
        <v>99</v>
      </c>
      <c r="H1011" s="374">
        <v>99</v>
      </c>
      <c r="I1011" s="374">
        <v>99</v>
      </c>
      <c r="J1011" s="374">
        <v>999</v>
      </c>
      <c r="K1011" s="374">
        <v>99</v>
      </c>
      <c r="L1011" s="374">
        <v>99</v>
      </c>
      <c r="M1011" s="374">
        <v>99</v>
      </c>
      <c r="N1011" s="374">
        <v>404</v>
      </c>
      <c r="O1011" s="374">
        <v>99</v>
      </c>
      <c r="P1011" s="374">
        <v>9999</v>
      </c>
      <c r="Q1011" s="374">
        <v>142</v>
      </c>
      <c r="R1011" s="374">
        <v>2207</v>
      </c>
      <c r="S1011" s="374">
        <v>4.5659265971907557</v>
      </c>
      <c r="T1011" s="374">
        <v>3.9927503398278201</v>
      </c>
      <c r="U1011" s="374">
        <v>4.6061758042591716</v>
      </c>
      <c r="V1011" s="374">
        <v>0</v>
      </c>
      <c r="W1011" s="374">
        <v>0</v>
      </c>
      <c r="X1011" s="374">
        <v>0</v>
      </c>
      <c r="Y1011" s="374">
        <v>0</v>
      </c>
      <c r="Z1011" s="374">
        <v>0.28196501547853714</v>
      </c>
      <c r="AA1011" s="374">
        <v>1.308394991432686</v>
      </c>
      <c r="AB1011" s="374">
        <v>1.5540239661229995</v>
      </c>
      <c r="AC1011" s="374">
        <v>9.7611697563395854</v>
      </c>
      <c r="AD1011" s="374">
        <v>7.4099339496053105</v>
      </c>
      <c r="AE1011" s="374">
        <v>43.478099802793487</v>
      </c>
      <c r="AF1011" s="374">
        <v>12.055497896979299</v>
      </c>
      <c r="AG1011" s="374">
        <v>6.9668764919908686</v>
      </c>
      <c r="AH1011" s="374">
        <v>9.0620752152242884E-2</v>
      </c>
    </row>
    <row r="1012" spans="1:34" ht="15.6">
      <c r="A1012" s="374">
        <v>13</v>
      </c>
      <c r="B1012" s="374">
        <v>93</v>
      </c>
      <c r="C1012" s="374">
        <v>2019</v>
      </c>
      <c r="D1012" s="374">
        <v>99</v>
      </c>
      <c r="E1012" s="374">
        <v>99</v>
      </c>
      <c r="F1012" s="374">
        <v>99</v>
      </c>
      <c r="G1012" s="374">
        <v>99</v>
      </c>
      <c r="H1012" s="374">
        <v>99</v>
      </c>
      <c r="I1012" s="374">
        <v>99</v>
      </c>
      <c r="J1012" s="374">
        <v>999</v>
      </c>
      <c r="K1012" s="374">
        <v>99</v>
      </c>
      <c r="L1012" s="374">
        <v>99</v>
      </c>
      <c r="M1012" s="374">
        <v>99</v>
      </c>
      <c r="N1012" s="374">
        <v>405</v>
      </c>
      <c r="O1012" s="374">
        <v>99</v>
      </c>
      <c r="P1012" s="374">
        <v>9999</v>
      </c>
      <c r="Q1012" s="374">
        <v>191</v>
      </c>
      <c r="R1012" s="374">
        <v>2879</v>
      </c>
      <c r="S1012" s="374">
        <v>4.8832928100034723</v>
      </c>
      <c r="T1012" s="374">
        <v>4.3310177144841955</v>
      </c>
      <c r="U1012" s="374">
        <v>5.556689822855164</v>
      </c>
      <c r="V1012" s="374">
        <v>0</v>
      </c>
      <c r="W1012" s="374">
        <v>0</v>
      </c>
      <c r="X1012" s="374">
        <v>0</v>
      </c>
      <c r="Y1012" s="374">
        <v>0</v>
      </c>
      <c r="Z1012" s="374">
        <v>0.28222085681622278</v>
      </c>
      <c r="AA1012" s="374">
        <v>1.3479154765957175</v>
      </c>
      <c r="AB1012" s="374">
        <v>1.548289526487663</v>
      </c>
      <c r="AC1012" s="374">
        <v>6.6250713300726485</v>
      </c>
      <c r="AD1012" s="374">
        <v>7.508274827886563</v>
      </c>
      <c r="AE1012" s="374">
        <v>34.954950608722541</v>
      </c>
      <c r="AF1012" s="374">
        <v>15.726224941279296</v>
      </c>
      <c r="AG1012" s="374">
        <v>10.96359763292199</v>
      </c>
      <c r="AH1012" s="374">
        <v>0.10420284821118445</v>
      </c>
    </row>
    <row r="1013" spans="1:34" ht="15.6">
      <c r="A1013" s="374">
        <v>13</v>
      </c>
      <c r="B1013" s="374">
        <v>94</v>
      </c>
      <c r="C1013" s="374">
        <v>2019</v>
      </c>
      <c r="D1013" s="374">
        <v>99</v>
      </c>
      <c r="E1013" s="374">
        <v>99</v>
      </c>
      <c r="F1013" s="374">
        <v>99</v>
      </c>
      <c r="G1013" s="374">
        <v>99</v>
      </c>
      <c r="H1013" s="374">
        <v>99</v>
      </c>
      <c r="I1013" s="374">
        <v>99</v>
      </c>
      <c r="J1013" s="374">
        <v>999</v>
      </c>
      <c r="K1013" s="374">
        <v>99</v>
      </c>
      <c r="L1013" s="374">
        <v>99</v>
      </c>
      <c r="M1013" s="374">
        <v>99</v>
      </c>
      <c r="N1013" s="374">
        <v>406</v>
      </c>
      <c r="O1013" s="374">
        <v>99</v>
      </c>
      <c r="P1013" s="374">
        <v>9999</v>
      </c>
      <c r="Q1013" s="374">
        <v>248</v>
      </c>
      <c r="R1013" s="374">
        <v>2652</v>
      </c>
      <c r="S1013" s="374">
        <v>5.043363499245852</v>
      </c>
      <c r="T1013" s="374">
        <v>4.446455505279034</v>
      </c>
      <c r="U1013" s="374">
        <v>6.5281372549019583</v>
      </c>
      <c r="V1013" s="374">
        <v>0</v>
      </c>
      <c r="W1013" s="374">
        <v>0</v>
      </c>
      <c r="X1013" s="374">
        <v>0</v>
      </c>
      <c r="Y1013" s="374">
        <v>0</v>
      </c>
      <c r="Z1013" s="374">
        <v>0.28692287345071504</v>
      </c>
      <c r="AA1013" s="374">
        <v>1.3894687393648768</v>
      </c>
      <c r="AB1013" s="374">
        <v>1.6110708478145317</v>
      </c>
      <c r="AC1013" s="374">
        <v>-1.3511906062646772</v>
      </c>
      <c r="AD1013" s="374">
        <v>-0.22143082802648381</v>
      </c>
      <c r="AE1013" s="374">
        <v>34.72798646774487</v>
      </c>
      <c r="AF1013" s="374">
        <v>14.486262085541057</v>
      </c>
      <c r="AG1013" s="374">
        <v>11.864735618515262</v>
      </c>
      <c r="AH1013" s="374">
        <v>0.33936651583710425</v>
      </c>
    </row>
    <row r="1014" spans="1:34" ht="15.6">
      <c r="A1014" s="374">
        <v>13</v>
      </c>
      <c r="B1014" s="374">
        <v>95</v>
      </c>
      <c r="C1014" s="374">
        <v>2019</v>
      </c>
      <c r="D1014" s="374">
        <v>99</v>
      </c>
      <c r="E1014" s="374">
        <v>99</v>
      </c>
      <c r="F1014" s="374">
        <v>99</v>
      </c>
      <c r="G1014" s="374">
        <v>99</v>
      </c>
      <c r="H1014" s="374">
        <v>99</v>
      </c>
      <c r="I1014" s="374">
        <v>99</v>
      </c>
      <c r="J1014" s="374">
        <v>999</v>
      </c>
      <c r="K1014" s="374">
        <v>99</v>
      </c>
      <c r="L1014" s="374">
        <v>99</v>
      </c>
      <c r="M1014" s="374">
        <v>99</v>
      </c>
      <c r="N1014" s="374">
        <v>407</v>
      </c>
      <c r="O1014" s="374">
        <v>99</v>
      </c>
      <c r="P1014" s="374">
        <v>9999</v>
      </c>
      <c r="Q1014" s="374">
        <v>290</v>
      </c>
      <c r="R1014" s="374">
        <v>2188</v>
      </c>
      <c r="S1014" s="374">
        <v>5.0297074954296175</v>
      </c>
      <c r="T1014" s="374">
        <v>4.4757769652650818</v>
      </c>
      <c r="U1014" s="374">
        <v>7.5042138939670782</v>
      </c>
      <c r="V1014" s="374">
        <v>0</v>
      </c>
      <c r="W1014" s="374">
        <v>0</v>
      </c>
      <c r="X1014" s="374">
        <v>0</v>
      </c>
      <c r="Y1014" s="374">
        <v>0</v>
      </c>
      <c r="Z1014" s="374">
        <v>0.2777043756326637</v>
      </c>
      <c r="AA1014" s="374">
        <v>1.2710870365469251</v>
      </c>
      <c r="AB1014" s="374">
        <v>1.7224875961269701</v>
      </c>
      <c r="AC1014" s="374">
        <v>-1.5568262223833056</v>
      </c>
      <c r="AD1014" s="374">
        <v>-4.0718643642635346</v>
      </c>
      <c r="AE1014" s="374">
        <v>36.761990426374595</v>
      </c>
      <c r="AF1014" s="374">
        <v>11.951712459714862</v>
      </c>
      <c r="AG1014" s="374">
        <v>11.252468104899069</v>
      </c>
      <c r="AH1014" s="374">
        <v>0.31992687385740404</v>
      </c>
    </row>
    <row r="1015" spans="1:34" ht="15.6">
      <c r="A1015" s="374">
        <v>13</v>
      </c>
      <c r="B1015" s="374">
        <v>96</v>
      </c>
      <c r="C1015" s="374">
        <v>2019</v>
      </c>
      <c r="D1015" s="374">
        <v>99</v>
      </c>
      <c r="E1015" s="374">
        <v>99</v>
      </c>
      <c r="F1015" s="374">
        <v>99</v>
      </c>
      <c r="G1015" s="374">
        <v>99</v>
      </c>
      <c r="H1015" s="374">
        <v>99</v>
      </c>
      <c r="I1015" s="374">
        <v>99</v>
      </c>
      <c r="J1015" s="374">
        <v>999</v>
      </c>
      <c r="K1015" s="374">
        <v>99</v>
      </c>
      <c r="L1015" s="374">
        <v>99</v>
      </c>
      <c r="M1015" s="374">
        <v>99</v>
      </c>
      <c r="N1015" s="374">
        <v>408</v>
      </c>
      <c r="O1015" s="374">
        <v>99</v>
      </c>
      <c r="P1015" s="374">
        <v>9999</v>
      </c>
      <c r="Q1015" s="374">
        <v>302</v>
      </c>
      <c r="R1015" s="374">
        <v>1556</v>
      </c>
      <c r="S1015" s="374">
        <v>5.0173521850899752</v>
      </c>
      <c r="T1015" s="374">
        <v>4.1902313624678653</v>
      </c>
      <c r="U1015" s="374">
        <v>8.5444665809768576</v>
      </c>
      <c r="V1015" s="374">
        <v>0</v>
      </c>
      <c r="W1015" s="374">
        <v>0</v>
      </c>
      <c r="X1015" s="374">
        <v>0</v>
      </c>
      <c r="Y1015" s="374">
        <v>0</v>
      </c>
      <c r="Z1015" s="374">
        <v>0.29120423806440487</v>
      </c>
      <c r="AA1015" s="374">
        <v>1.1270600935051469</v>
      </c>
      <c r="AB1015" s="374">
        <v>1.748611552896713</v>
      </c>
      <c r="AC1015" s="374">
        <v>4.4742524834993365</v>
      </c>
      <c r="AD1015" s="374">
        <v>0.33167053447927802</v>
      </c>
      <c r="AE1015" s="374">
        <v>25.953068731368859</v>
      </c>
      <c r="AF1015" s="374">
        <v>8.499481072813678</v>
      </c>
      <c r="AG1015" s="374">
        <v>9.1114986840771497</v>
      </c>
      <c r="AH1015" s="374">
        <v>1.4138817480719796</v>
      </c>
    </row>
    <row r="1016" spans="1:34" ht="15.6">
      <c r="A1016" s="374">
        <v>13</v>
      </c>
      <c r="B1016" s="374">
        <v>97</v>
      </c>
      <c r="C1016" s="374">
        <v>2019</v>
      </c>
      <c r="D1016" s="374">
        <v>99</v>
      </c>
      <c r="E1016" s="374">
        <v>99</v>
      </c>
      <c r="F1016" s="374">
        <v>99</v>
      </c>
      <c r="G1016" s="374">
        <v>99</v>
      </c>
      <c r="H1016" s="374">
        <v>99</v>
      </c>
      <c r="I1016" s="374">
        <v>99</v>
      </c>
      <c r="J1016" s="374">
        <v>999</v>
      </c>
      <c r="K1016" s="374">
        <v>99</v>
      </c>
      <c r="L1016" s="374">
        <v>99</v>
      </c>
      <c r="M1016" s="374">
        <v>99</v>
      </c>
      <c r="N1016" s="374">
        <v>409</v>
      </c>
      <c r="O1016" s="374">
        <v>99</v>
      </c>
      <c r="P1016" s="374">
        <v>9999</v>
      </c>
      <c r="Q1016" s="374">
        <v>317</v>
      </c>
      <c r="R1016" s="374">
        <v>1358</v>
      </c>
      <c r="S1016" s="374">
        <v>5.1936671575846862</v>
      </c>
      <c r="T1016" s="374">
        <v>4.2326951399116357</v>
      </c>
      <c r="U1016" s="374">
        <v>9.5448306332842403</v>
      </c>
      <c r="V1016" s="374">
        <v>0</v>
      </c>
      <c r="W1016" s="374">
        <v>0</v>
      </c>
      <c r="X1016" s="374">
        <v>0</v>
      </c>
      <c r="Y1016" s="374">
        <v>0</v>
      </c>
      <c r="Z1016" s="374">
        <v>0.29281140799489824</v>
      </c>
      <c r="AA1016" s="374">
        <v>1.1834852605630424</v>
      </c>
      <c r="AB1016" s="374">
        <v>1.7236269290982762</v>
      </c>
      <c r="AC1016" s="374">
        <v>10.541796151168782</v>
      </c>
      <c r="AD1016" s="374">
        <v>2.1015397206426587</v>
      </c>
      <c r="AE1016" s="374">
        <v>22.626840218117248</v>
      </c>
      <c r="AF1016" s="374">
        <v>7.4179275686895716</v>
      </c>
      <c r="AG1016" s="374">
        <v>8.8830736953113103</v>
      </c>
      <c r="AH1016" s="374">
        <v>1.1045655375552283</v>
      </c>
    </row>
    <row r="1017" spans="1:34" ht="15.6">
      <c r="A1017" s="374">
        <v>13</v>
      </c>
      <c r="B1017" s="374">
        <v>98</v>
      </c>
      <c r="C1017" s="374">
        <v>2019</v>
      </c>
      <c r="D1017" s="374">
        <v>99</v>
      </c>
      <c r="E1017" s="374">
        <v>99</v>
      </c>
      <c r="F1017" s="374">
        <v>99</v>
      </c>
      <c r="G1017" s="374">
        <v>99</v>
      </c>
      <c r="H1017" s="374">
        <v>99</v>
      </c>
      <c r="I1017" s="374">
        <v>99</v>
      </c>
      <c r="J1017" s="374">
        <v>999</v>
      </c>
      <c r="K1017" s="374">
        <v>99</v>
      </c>
      <c r="L1017" s="374">
        <v>99</v>
      </c>
      <c r="M1017" s="374">
        <v>99</v>
      </c>
      <c r="N1017" s="374">
        <v>410</v>
      </c>
      <c r="O1017" s="374">
        <v>99</v>
      </c>
      <c r="P1017" s="374">
        <v>9999</v>
      </c>
      <c r="Q1017" s="374">
        <v>282</v>
      </c>
      <c r="R1017" s="374">
        <v>1106</v>
      </c>
      <c r="S1017" s="374">
        <v>5.4710669077757688</v>
      </c>
      <c r="T1017" s="374">
        <v>4.3508137432188052</v>
      </c>
      <c r="U1017" s="374">
        <v>10.537459312839061</v>
      </c>
      <c r="V1017" s="374">
        <v>0</v>
      </c>
      <c r="W1017" s="374">
        <v>0</v>
      </c>
      <c r="X1017" s="374">
        <v>0</v>
      </c>
      <c r="Y1017" s="374">
        <v>0</v>
      </c>
      <c r="Z1017" s="374">
        <v>0.28241877109790314</v>
      </c>
      <c r="AA1017" s="374">
        <v>1.1836644838599972</v>
      </c>
      <c r="AB1017" s="374">
        <v>1.632038039512286</v>
      </c>
      <c r="AC1017" s="374">
        <v>5.0534216480934484</v>
      </c>
      <c r="AD1017" s="374">
        <v>-0.21856942362380213</v>
      </c>
      <c r="AE1017" s="374">
        <v>12.554138535137696</v>
      </c>
      <c r="AF1017" s="374">
        <v>6.0414049270770738</v>
      </c>
      <c r="AG1017" s="374">
        <v>7.987048218842256</v>
      </c>
      <c r="AH1017" s="374">
        <v>1.5370705244122973</v>
      </c>
    </row>
    <row r="1018" spans="1:34" ht="15.6">
      <c r="A1018" s="374">
        <v>13</v>
      </c>
      <c r="B1018" s="374">
        <v>99</v>
      </c>
      <c r="C1018" s="374">
        <v>2019</v>
      </c>
      <c r="D1018" s="374">
        <v>99</v>
      </c>
      <c r="E1018" s="374">
        <v>99</v>
      </c>
      <c r="F1018" s="374">
        <v>99</v>
      </c>
      <c r="G1018" s="374">
        <v>99</v>
      </c>
      <c r="H1018" s="374">
        <v>99</v>
      </c>
      <c r="I1018" s="374">
        <v>99</v>
      </c>
      <c r="J1018" s="374">
        <v>999</v>
      </c>
      <c r="K1018" s="374">
        <v>99</v>
      </c>
      <c r="L1018" s="374">
        <v>99</v>
      </c>
      <c r="M1018" s="374">
        <v>99</v>
      </c>
      <c r="N1018" s="374">
        <v>411</v>
      </c>
      <c r="O1018" s="374">
        <v>99</v>
      </c>
      <c r="P1018" s="374">
        <v>9999</v>
      </c>
      <c r="Q1018" s="374">
        <v>258</v>
      </c>
      <c r="R1018" s="374">
        <v>902</v>
      </c>
      <c r="S1018" s="374">
        <v>5.696230598669624</v>
      </c>
      <c r="T1018" s="374">
        <v>4.5709534368070948</v>
      </c>
      <c r="U1018" s="374">
        <v>11.535266075388035</v>
      </c>
      <c r="V1018" s="374">
        <v>0</v>
      </c>
      <c r="W1018" s="374">
        <v>0</v>
      </c>
      <c r="X1018" s="374">
        <v>0</v>
      </c>
      <c r="Y1018" s="374">
        <v>0</v>
      </c>
      <c r="Z1018" s="374">
        <v>0.2779300390164991</v>
      </c>
      <c r="AA1018" s="374">
        <v>1.2673484305372498</v>
      </c>
      <c r="AB1018" s="374">
        <v>1.6551200477774122</v>
      </c>
      <c r="AC1018" s="374">
        <v>10.0539413612864</v>
      </c>
      <c r="AD1018" s="374">
        <v>4.4677686610894867</v>
      </c>
      <c r="AE1018" s="374">
        <v>22.644315711075997</v>
      </c>
      <c r="AF1018" s="374">
        <v>4.9270770743431473</v>
      </c>
      <c r="AG1018" s="374">
        <v>7.1306549679299778</v>
      </c>
      <c r="AH1018" s="374">
        <v>2.6607538802660744</v>
      </c>
    </row>
    <row r="1019" spans="1:34" ht="15.6">
      <c r="A1019" s="374">
        <v>13</v>
      </c>
      <c r="B1019" s="374">
        <v>100</v>
      </c>
      <c r="C1019" s="374">
        <v>2019</v>
      </c>
      <c r="D1019" s="374">
        <v>99</v>
      </c>
      <c r="E1019" s="374">
        <v>99</v>
      </c>
      <c r="F1019" s="374">
        <v>99</v>
      </c>
      <c r="G1019" s="374">
        <v>99</v>
      </c>
      <c r="H1019" s="374">
        <v>99</v>
      </c>
      <c r="I1019" s="374">
        <v>99</v>
      </c>
      <c r="J1019" s="374">
        <v>999</v>
      </c>
      <c r="K1019" s="374">
        <v>99</v>
      </c>
      <c r="L1019" s="374">
        <v>99</v>
      </c>
      <c r="M1019" s="374">
        <v>99</v>
      </c>
      <c r="N1019" s="374">
        <v>412</v>
      </c>
      <c r="O1019" s="374">
        <v>99</v>
      </c>
      <c r="P1019" s="374">
        <v>9999</v>
      </c>
      <c r="Q1019" s="374">
        <v>224</v>
      </c>
      <c r="R1019" s="374">
        <v>739</v>
      </c>
      <c r="S1019" s="374">
        <v>5.8579161028416786</v>
      </c>
      <c r="T1019" s="374">
        <v>4.83355886332882</v>
      </c>
      <c r="U1019" s="374">
        <v>12.51587280108255</v>
      </c>
      <c r="V1019" s="374">
        <v>0</v>
      </c>
      <c r="W1019" s="374">
        <v>0</v>
      </c>
      <c r="X1019" s="374">
        <v>0</v>
      </c>
      <c r="Y1019" s="374">
        <v>0</v>
      </c>
      <c r="Z1019" s="374">
        <v>0.28457767784289129</v>
      </c>
      <c r="AA1019" s="374">
        <v>1.2223013359577648</v>
      </c>
      <c r="AB1019" s="374">
        <v>1.6395516319125061</v>
      </c>
      <c r="AC1019" s="374">
        <v>0.99070579134022629</v>
      </c>
      <c r="AD1019" s="374">
        <v>6.3608461319700096</v>
      </c>
      <c r="AE1019" s="374">
        <v>8.9484057176366587</v>
      </c>
      <c r="AF1019" s="374">
        <v>4.0367072704430003</v>
      </c>
      <c r="AG1019" s="374">
        <v>6.338709486192152</v>
      </c>
      <c r="AH1019" s="374">
        <v>1.8944519621109603</v>
      </c>
    </row>
    <row r="1020" spans="1:34" ht="15.6">
      <c r="A1020" s="374">
        <v>13</v>
      </c>
      <c r="B1020" s="374">
        <v>101</v>
      </c>
      <c r="C1020" s="374">
        <v>2019</v>
      </c>
      <c r="D1020" s="374">
        <v>99</v>
      </c>
      <c r="E1020" s="374">
        <v>99</v>
      </c>
      <c r="F1020" s="374">
        <v>99</v>
      </c>
      <c r="G1020" s="374">
        <v>99</v>
      </c>
      <c r="H1020" s="374">
        <v>99</v>
      </c>
      <c r="I1020" s="374">
        <v>99</v>
      </c>
      <c r="J1020" s="374">
        <v>999</v>
      </c>
      <c r="K1020" s="374">
        <v>99</v>
      </c>
      <c r="L1020" s="374">
        <v>99</v>
      </c>
      <c r="M1020" s="374">
        <v>99</v>
      </c>
      <c r="N1020" s="374">
        <v>413</v>
      </c>
      <c r="O1020" s="374">
        <v>99</v>
      </c>
      <c r="P1020" s="374">
        <v>9999</v>
      </c>
      <c r="Q1020" s="374">
        <v>183</v>
      </c>
      <c r="R1020" s="374">
        <v>489</v>
      </c>
      <c r="S1020" s="374">
        <v>6.0633946830265852</v>
      </c>
      <c r="T1020" s="374">
        <v>4.8957055214723937</v>
      </c>
      <c r="U1020" s="374">
        <v>13.507852760736203</v>
      </c>
      <c r="V1020" s="374">
        <v>0</v>
      </c>
      <c r="W1020" s="374">
        <v>0</v>
      </c>
      <c r="X1020" s="374">
        <v>0</v>
      </c>
      <c r="Y1020" s="374">
        <v>0</v>
      </c>
      <c r="Z1020" s="374">
        <v>0.29015419847608104</v>
      </c>
      <c r="AA1020" s="374">
        <v>1.3887031545968591</v>
      </c>
      <c r="AB1020" s="374">
        <v>1.7500692253880965</v>
      </c>
      <c r="AC1020" s="374">
        <v>4.6522115423946993</v>
      </c>
      <c r="AD1020" s="374">
        <v>-4.1881275281407859</v>
      </c>
      <c r="AE1020" s="374">
        <v>24.505708713173711</v>
      </c>
      <c r="AF1020" s="374">
        <v>2.671109411700443</v>
      </c>
      <c r="AG1020" s="374">
        <v>4.5267910212552254</v>
      </c>
      <c r="AH1020" s="374">
        <v>2.8629856850715751</v>
      </c>
    </row>
    <row r="1021" spans="1:34" ht="15.6">
      <c r="A1021" s="374">
        <v>13</v>
      </c>
      <c r="B1021" s="374">
        <v>102</v>
      </c>
      <c r="C1021" s="374">
        <v>2019</v>
      </c>
      <c r="D1021" s="374">
        <v>99</v>
      </c>
      <c r="E1021" s="374">
        <v>99</v>
      </c>
      <c r="F1021" s="374">
        <v>99</v>
      </c>
      <c r="G1021" s="374">
        <v>99</v>
      </c>
      <c r="H1021" s="374">
        <v>99</v>
      </c>
      <c r="I1021" s="374">
        <v>99</v>
      </c>
      <c r="J1021" s="374">
        <v>999</v>
      </c>
      <c r="K1021" s="374">
        <v>99</v>
      </c>
      <c r="L1021" s="374">
        <v>99</v>
      </c>
      <c r="M1021" s="374">
        <v>99</v>
      </c>
      <c r="N1021" s="374">
        <v>414</v>
      </c>
      <c r="O1021" s="374">
        <v>99</v>
      </c>
      <c r="P1021" s="374">
        <v>9999</v>
      </c>
      <c r="Q1021" s="374">
        <v>158</v>
      </c>
      <c r="R1021" s="374">
        <v>352</v>
      </c>
      <c r="S1021" s="374">
        <v>6.1392045454545459</v>
      </c>
      <c r="T1021" s="374">
        <v>5.09375</v>
      </c>
      <c r="U1021" s="374">
        <v>14.502159090909092</v>
      </c>
      <c r="V1021" s="374">
        <v>0</v>
      </c>
      <c r="W1021" s="374">
        <v>0</v>
      </c>
      <c r="X1021" s="374">
        <v>0</v>
      </c>
      <c r="Y1021" s="374">
        <v>0</v>
      </c>
      <c r="Z1021" s="374">
        <v>0.29009382833057479</v>
      </c>
      <c r="AA1021" s="374">
        <v>1.3921237222894935</v>
      </c>
      <c r="AB1021" s="374">
        <v>1.6820461109369691</v>
      </c>
      <c r="AC1021" s="374">
        <v>5.9683205910606514</v>
      </c>
      <c r="AD1021" s="374">
        <v>-4.5478013640748758</v>
      </c>
      <c r="AE1021" s="374">
        <v>24.556446647378753</v>
      </c>
      <c r="AF1021" s="374">
        <v>1.9227617851095204</v>
      </c>
      <c r="AG1021" s="374">
        <v>3.498409125595777</v>
      </c>
      <c r="AH1021" s="374">
        <v>1.4204545454545452</v>
      </c>
    </row>
    <row r="1022" spans="1:34" ht="15.6">
      <c r="A1022" s="374">
        <v>13</v>
      </c>
      <c r="B1022" s="374">
        <v>103</v>
      </c>
      <c r="C1022" s="374">
        <v>2019</v>
      </c>
      <c r="D1022" s="374">
        <v>99</v>
      </c>
      <c r="E1022" s="374">
        <v>99</v>
      </c>
      <c r="F1022" s="374">
        <v>99</v>
      </c>
      <c r="G1022" s="374">
        <v>99</v>
      </c>
      <c r="H1022" s="374">
        <v>99</v>
      </c>
      <c r="I1022" s="374">
        <v>99</v>
      </c>
      <c r="J1022" s="374">
        <v>999</v>
      </c>
      <c r="K1022" s="374">
        <v>99</v>
      </c>
      <c r="L1022" s="374">
        <v>99</v>
      </c>
      <c r="M1022" s="374">
        <v>99</v>
      </c>
      <c r="N1022" s="374">
        <v>415</v>
      </c>
      <c r="O1022" s="374">
        <v>99</v>
      </c>
      <c r="P1022" s="374">
        <v>9999</v>
      </c>
      <c r="Q1022" s="374">
        <v>128</v>
      </c>
      <c r="R1022" s="374">
        <v>235</v>
      </c>
      <c r="S1022" s="374">
        <v>6.4340425531914898</v>
      </c>
      <c r="T1022" s="374">
        <v>5</v>
      </c>
      <c r="U1022" s="374">
        <v>15.539829787234044</v>
      </c>
      <c r="V1022" s="374">
        <v>0</v>
      </c>
      <c r="W1022" s="374">
        <v>0</v>
      </c>
      <c r="X1022" s="374">
        <v>0</v>
      </c>
      <c r="Y1022" s="374">
        <v>0</v>
      </c>
      <c r="Z1022" s="374">
        <v>0.28546038359501208</v>
      </c>
      <c r="AA1022" s="374">
        <v>1.7909080777276283</v>
      </c>
      <c r="AB1022" s="374">
        <v>1.5898614953725012</v>
      </c>
      <c r="AC1022" s="374">
        <v>-7.8264123763369025</v>
      </c>
      <c r="AD1022" s="374">
        <v>7.0884094652291196</v>
      </c>
      <c r="AE1022" s="374">
        <v>18.830857468193592</v>
      </c>
      <c r="AF1022" s="374">
        <v>1.283661987218004</v>
      </c>
      <c r="AG1022" s="374">
        <v>2.5027034276632381</v>
      </c>
      <c r="AH1022" s="374">
        <v>1.7021276595744683</v>
      </c>
    </row>
    <row r="1023" spans="1:34" ht="15.6">
      <c r="A1023" s="374">
        <v>13</v>
      </c>
      <c r="B1023" s="374">
        <v>104</v>
      </c>
      <c r="C1023" s="374">
        <v>2019</v>
      </c>
      <c r="D1023" s="374">
        <v>99</v>
      </c>
      <c r="E1023" s="374">
        <v>99</v>
      </c>
      <c r="F1023" s="374">
        <v>99</v>
      </c>
      <c r="G1023" s="374">
        <v>99</v>
      </c>
      <c r="H1023" s="374">
        <v>99</v>
      </c>
      <c r="I1023" s="374">
        <v>99</v>
      </c>
      <c r="J1023" s="374">
        <v>999</v>
      </c>
      <c r="K1023" s="374">
        <v>99</v>
      </c>
      <c r="L1023" s="374">
        <v>99</v>
      </c>
      <c r="M1023" s="374">
        <v>99</v>
      </c>
      <c r="N1023" s="374">
        <v>416</v>
      </c>
      <c r="O1023" s="374">
        <v>99</v>
      </c>
      <c r="P1023" s="374">
        <v>9999</v>
      </c>
      <c r="Q1023" s="374">
        <v>89</v>
      </c>
      <c r="R1023" s="374">
        <v>158</v>
      </c>
      <c r="S1023" s="374">
        <v>6.5126582278481004</v>
      </c>
      <c r="T1023" s="374">
        <v>5.2658227848101262</v>
      </c>
      <c r="U1023" s="374">
        <v>16.525063291139237</v>
      </c>
      <c r="V1023" s="374">
        <v>0</v>
      </c>
      <c r="W1023" s="374">
        <v>0</v>
      </c>
      <c r="X1023" s="374">
        <v>100</v>
      </c>
      <c r="Y1023" s="374">
        <v>0</v>
      </c>
      <c r="Z1023" s="374">
        <v>0.2925071606510683</v>
      </c>
      <c r="AA1023" s="374">
        <v>1.6677785641049589</v>
      </c>
      <c r="AB1023" s="374">
        <v>1.7004010008028965</v>
      </c>
      <c r="AC1023" s="374">
        <v>-5.4361967469579211</v>
      </c>
      <c r="AD1023" s="374">
        <v>-5.42419847226983</v>
      </c>
      <c r="AE1023" s="374">
        <v>8.5853258343966647</v>
      </c>
      <c r="AF1023" s="374">
        <v>0.86305784672529617</v>
      </c>
      <c r="AG1023" s="374">
        <v>1.7893507805588404</v>
      </c>
      <c r="AH1023" s="374">
        <v>1.2658227848101264</v>
      </c>
    </row>
    <row r="1024" spans="1:34" ht="15.6">
      <c r="A1024" s="374">
        <v>13</v>
      </c>
      <c r="B1024" s="374">
        <v>105</v>
      </c>
      <c r="C1024" s="374">
        <v>2019</v>
      </c>
      <c r="D1024" s="374">
        <v>99</v>
      </c>
      <c r="E1024" s="374">
        <v>99</v>
      </c>
      <c r="F1024" s="374">
        <v>99</v>
      </c>
      <c r="G1024" s="374">
        <v>99</v>
      </c>
      <c r="H1024" s="374">
        <v>99</v>
      </c>
      <c r="I1024" s="374">
        <v>99</v>
      </c>
      <c r="J1024" s="374">
        <v>999</v>
      </c>
      <c r="K1024" s="374">
        <v>99</v>
      </c>
      <c r="L1024" s="374">
        <v>99</v>
      </c>
      <c r="M1024" s="374">
        <v>99</v>
      </c>
      <c r="N1024" s="374">
        <v>417</v>
      </c>
      <c r="O1024" s="374">
        <v>99</v>
      </c>
      <c r="P1024" s="374">
        <v>9999</v>
      </c>
      <c r="Q1024" s="374">
        <v>68</v>
      </c>
      <c r="R1024" s="374">
        <v>122</v>
      </c>
      <c r="S1024" s="374">
        <v>6.5327868852458995</v>
      </c>
      <c r="T1024" s="374">
        <v>5.4918032786885265</v>
      </c>
      <c r="U1024" s="374">
        <v>17.462131147540987</v>
      </c>
      <c r="V1024" s="374">
        <v>0</v>
      </c>
      <c r="W1024" s="374">
        <v>0</v>
      </c>
      <c r="X1024" s="374">
        <v>100</v>
      </c>
      <c r="Y1024" s="374">
        <v>0</v>
      </c>
      <c r="Z1024" s="374">
        <v>0.2796257144422688</v>
      </c>
      <c r="AA1024" s="374">
        <v>1.5690888356795605</v>
      </c>
      <c r="AB1024" s="374">
        <v>1.6458885767883451</v>
      </c>
      <c r="AC1024" s="374">
        <v>-3.6214862836885846</v>
      </c>
      <c r="AD1024" s="374">
        <v>16.014938081113556</v>
      </c>
      <c r="AE1024" s="374">
        <v>6.0408018556511358</v>
      </c>
      <c r="AF1024" s="374">
        <v>0.66641175506636818</v>
      </c>
      <c r="AG1024" s="374">
        <v>1.4599982825807147</v>
      </c>
      <c r="AH1024" s="374">
        <v>0.81967213114754112</v>
      </c>
    </row>
    <row r="1025" spans="1:34" ht="15.6">
      <c r="A1025" s="374">
        <v>13</v>
      </c>
      <c r="B1025" s="374">
        <v>106</v>
      </c>
      <c r="C1025" s="374">
        <v>2019</v>
      </c>
      <c r="D1025" s="374">
        <v>99</v>
      </c>
      <c r="E1025" s="374">
        <v>99</v>
      </c>
      <c r="F1025" s="374">
        <v>99</v>
      </c>
      <c r="G1025" s="374">
        <v>99</v>
      </c>
      <c r="H1025" s="374">
        <v>99</v>
      </c>
      <c r="I1025" s="374">
        <v>99</v>
      </c>
      <c r="J1025" s="374">
        <v>999</v>
      </c>
      <c r="K1025" s="374">
        <v>99</v>
      </c>
      <c r="L1025" s="374">
        <v>99</v>
      </c>
      <c r="M1025" s="374">
        <v>99</v>
      </c>
      <c r="N1025" s="374">
        <v>418</v>
      </c>
      <c r="O1025" s="374">
        <v>99</v>
      </c>
      <c r="P1025" s="374">
        <v>9999</v>
      </c>
      <c r="Q1025" s="374">
        <v>52</v>
      </c>
      <c r="R1025" s="374">
        <v>66</v>
      </c>
      <c r="S1025" s="374">
        <v>6.8484848484848495</v>
      </c>
      <c r="T1025" s="374">
        <v>5.7272727272727284</v>
      </c>
      <c r="U1025" s="374">
        <v>18.522121212121217</v>
      </c>
      <c r="V1025" s="374">
        <v>0</v>
      </c>
      <c r="W1025" s="374">
        <v>0</v>
      </c>
      <c r="X1025" s="374">
        <v>100</v>
      </c>
      <c r="Y1025" s="374">
        <v>0</v>
      </c>
      <c r="Z1025" s="374">
        <v>0.29231839817843047</v>
      </c>
      <c r="AA1025" s="374">
        <v>1.55935519154771</v>
      </c>
      <c r="AB1025" s="374">
        <v>1.5719651332536864</v>
      </c>
      <c r="AC1025" s="374">
        <v>10.24180402454154</v>
      </c>
      <c r="AD1025" s="374">
        <v>-21.998912270279877</v>
      </c>
      <c r="AE1025" s="374">
        <v>23.038769329957244</v>
      </c>
      <c r="AF1025" s="374">
        <v>0.36051783470803506</v>
      </c>
      <c r="AG1025" s="374">
        <v>0.83777987989167269</v>
      </c>
      <c r="AH1025" s="374">
        <v>0</v>
      </c>
    </row>
    <row r="1026" spans="1:34" ht="15.6">
      <c r="A1026" s="374">
        <v>13</v>
      </c>
      <c r="B1026" s="374">
        <v>107</v>
      </c>
      <c r="C1026" s="374">
        <v>2019</v>
      </c>
      <c r="D1026" s="374">
        <v>99</v>
      </c>
      <c r="E1026" s="374">
        <v>99</v>
      </c>
      <c r="F1026" s="374">
        <v>99</v>
      </c>
      <c r="G1026" s="374">
        <v>99</v>
      </c>
      <c r="H1026" s="374">
        <v>99</v>
      </c>
      <c r="I1026" s="374">
        <v>99</v>
      </c>
      <c r="J1026" s="374">
        <v>999</v>
      </c>
      <c r="K1026" s="374">
        <v>99</v>
      </c>
      <c r="L1026" s="374">
        <v>99</v>
      </c>
      <c r="M1026" s="374">
        <v>99</v>
      </c>
      <c r="N1026" s="374">
        <v>419</v>
      </c>
      <c r="O1026" s="374">
        <v>99</v>
      </c>
      <c r="P1026" s="374">
        <v>9999</v>
      </c>
      <c r="Q1026" s="374">
        <v>38</v>
      </c>
      <c r="R1026" s="374">
        <v>51</v>
      </c>
      <c r="S1026" s="374">
        <v>6.6666666666666687</v>
      </c>
      <c r="T1026" s="374">
        <v>5.4705882352941186</v>
      </c>
      <c r="U1026" s="374">
        <v>19.449411764705879</v>
      </c>
      <c r="V1026" s="374">
        <v>0</v>
      </c>
      <c r="W1026" s="374">
        <v>0</v>
      </c>
      <c r="X1026" s="374">
        <v>100</v>
      </c>
      <c r="Y1026" s="374">
        <v>0</v>
      </c>
      <c r="Z1026" s="374">
        <v>0.27835942179956008</v>
      </c>
      <c r="AA1026" s="374">
        <v>1.6996731711975936</v>
      </c>
      <c r="AB1026" s="374">
        <v>1.7190163760238182</v>
      </c>
      <c r="AC1026" s="374">
        <v>3.9785948117212744</v>
      </c>
      <c r="AD1026" s="374">
        <v>-10.8831024497222</v>
      </c>
      <c r="AE1026" s="374">
        <v>17.448485570729023</v>
      </c>
      <c r="AF1026" s="374">
        <v>0.27858196318348166</v>
      </c>
      <c r="AG1026" s="374">
        <v>0.67978552955691596</v>
      </c>
      <c r="AH1026" s="374">
        <v>0</v>
      </c>
    </row>
    <row r="1027" spans="1:34" ht="15.6">
      <c r="A1027" s="374">
        <v>13</v>
      </c>
      <c r="B1027" s="374">
        <v>108</v>
      </c>
      <c r="C1027" s="374">
        <v>2019</v>
      </c>
      <c r="D1027" s="374">
        <v>99</v>
      </c>
      <c r="E1027" s="374">
        <v>99</v>
      </c>
      <c r="F1027" s="374">
        <v>99</v>
      </c>
      <c r="G1027" s="374">
        <v>99</v>
      </c>
      <c r="H1027" s="374">
        <v>99</v>
      </c>
      <c r="I1027" s="374">
        <v>99</v>
      </c>
      <c r="J1027" s="374">
        <v>999</v>
      </c>
      <c r="K1027" s="374">
        <v>99</v>
      </c>
      <c r="L1027" s="374">
        <v>99</v>
      </c>
      <c r="M1027" s="374">
        <v>99</v>
      </c>
      <c r="N1027" s="374">
        <v>420</v>
      </c>
      <c r="O1027" s="374">
        <v>99</v>
      </c>
      <c r="P1027" s="374">
        <v>9999</v>
      </c>
      <c r="Q1027" s="374">
        <v>48</v>
      </c>
      <c r="R1027" s="374">
        <v>98</v>
      </c>
      <c r="S1027" s="374">
        <v>6.4285714285714306</v>
      </c>
      <c r="T1027" s="374">
        <v>6.6836734693877551</v>
      </c>
      <c r="U1027" s="374">
        <v>22.60755102040816</v>
      </c>
      <c r="V1027" s="374">
        <v>3.0612244897959182</v>
      </c>
      <c r="W1027" s="374">
        <v>3.0612244897959182</v>
      </c>
      <c r="X1027" s="374">
        <v>100</v>
      </c>
      <c r="Y1027" s="374">
        <v>26.530612244897959</v>
      </c>
      <c r="Z1027" s="374">
        <v>2.4819125530256896</v>
      </c>
      <c r="AA1027" s="374">
        <v>1.62882203585591</v>
      </c>
      <c r="AB1027" s="374">
        <v>1.71783524652223</v>
      </c>
      <c r="AC1027" s="374">
        <v>-10.499710244665758</v>
      </c>
      <c r="AD1027" s="374">
        <v>23.108756520714159</v>
      </c>
      <c r="AE1027" s="374">
        <v>14.691625425217484</v>
      </c>
      <c r="AF1027" s="374">
        <v>0.5353143606270826</v>
      </c>
      <c r="AG1027" s="374">
        <v>1.5183603840577158</v>
      </c>
      <c r="AH1027" s="374">
        <v>0</v>
      </c>
    </row>
    <row r="1028" spans="1:34" ht="15.6">
      <c r="A1028" s="374">
        <v>13</v>
      </c>
      <c r="B1028" s="374">
        <v>109</v>
      </c>
      <c r="C1028" s="374">
        <v>2018</v>
      </c>
      <c r="D1028" s="374">
        <v>99</v>
      </c>
      <c r="E1028" s="374">
        <v>99</v>
      </c>
      <c r="F1028" s="374">
        <v>99</v>
      </c>
      <c r="G1028" s="374">
        <v>99</v>
      </c>
      <c r="H1028" s="374">
        <v>99</v>
      </c>
      <c r="I1028" s="374">
        <v>99</v>
      </c>
      <c r="J1028" s="374">
        <v>999</v>
      </c>
      <c r="K1028" s="374">
        <v>99</v>
      </c>
      <c r="L1028" s="374">
        <v>99</v>
      </c>
      <c r="M1028" s="374">
        <v>99</v>
      </c>
      <c r="N1028" s="374">
        <v>403</v>
      </c>
      <c r="O1028" s="374">
        <v>99</v>
      </c>
      <c r="P1028" s="374">
        <v>9999</v>
      </c>
      <c r="Q1028" s="374">
        <v>113</v>
      </c>
      <c r="R1028" s="374">
        <v>1170</v>
      </c>
      <c r="S1028" s="374">
        <v>3.9290598290598289</v>
      </c>
      <c r="T1028" s="374">
        <v>3.0700854700854689</v>
      </c>
      <c r="U1028" s="374">
        <v>3.412589743589745</v>
      </c>
      <c r="V1028" s="374">
        <v>0</v>
      </c>
      <c r="W1028" s="374">
        <v>0</v>
      </c>
      <c r="X1028" s="374">
        <v>0</v>
      </c>
      <c r="Y1028" s="374">
        <v>0</v>
      </c>
      <c r="Z1028" s="374">
        <v>0.51493709936751764</v>
      </c>
      <c r="AA1028" s="374">
        <v>1.3999731272793223</v>
      </c>
      <c r="AB1028" s="374">
        <v>1.4400418415849512</v>
      </c>
      <c r="AC1028" s="374">
        <v>32.420972943682699</v>
      </c>
      <c r="AD1028" s="374">
        <v>31.367034438789791</v>
      </c>
      <c r="AE1028" s="374">
        <v>46.754435410576029</v>
      </c>
      <c r="AF1028" s="374">
        <v>6.2003179650238485</v>
      </c>
      <c r="AG1028" s="374">
        <v>2.7085912310874223</v>
      </c>
      <c r="AH1028" s="374">
        <v>0.17094017094017094</v>
      </c>
    </row>
    <row r="1029" spans="1:34" ht="15.6">
      <c r="A1029" s="374">
        <v>13</v>
      </c>
      <c r="B1029" s="374">
        <v>110</v>
      </c>
      <c r="C1029" s="374">
        <v>2018</v>
      </c>
      <c r="D1029" s="374">
        <v>99</v>
      </c>
      <c r="E1029" s="374">
        <v>99</v>
      </c>
      <c r="F1029" s="374">
        <v>99</v>
      </c>
      <c r="G1029" s="374">
        <v>99</v>
      </c>
      <c r="H1029" s="374">
        <v>99</v>
      </c>
      <c r="I1029" s="374">
        <v>99</v>
      </c>
      <c r="J1029" s="374">
        <v>999</v>
      </c>
      <c r="K1029" s="374">
        <v>99</v>
      </c>
      <c r="L1029" s="374">
        <v>99</v>
      </c>
      <c r="M1029" s="374">
        <v>99</v>
      </c>
      <c r="N1029" s="374">
        <v>404</v>
      </c>
      <c r="O1029" s="374">
        <v>99</v>
      </c>
      <c r="P1029" s="374">
        <v>9999</v>
      </c>
      <c r="Q1029" s="374">
        <v>161</v>
      </c>
      <c r="R1029" s="374">
        <v>2354</v>
      </c>
      <c r="S1029" s="374">
        <v>4.8504672897196253</v>
      </c>
      <c r="T1029" s="374">
        <v>4.0203908241291408</v>
      </c>
      <c r="U1029" s="374">
        <v>4.5988912489379716</v>
      </c>
      <c r="V1029" s="374">
        <v>0</v>
      </c>
      <c r="W1029" s="374">
        <v>0</v>
      </c>
      <c r="X1029" s="374">
        <v>0</v>
      </c>
      <c r="Y1029" s="374">
        <v>0</v>
      </c>
      <c r="Z1029" s="374">
        <v>0.28159079459189523</v>
      </c>
      <c r="AA1029" s="374">
        <v>1.400231272010183</v>
      </c>
      <c r="AB1029" s="374">
        <v>1.435237635030072</v>
      </c>
      <c r="AC1029" s="374">
        <v>12.413725265335664</v>
      </c>
      <c r="AD1029" s="374">
        <v>9.4393737784538061</v>
      </c>
      <c r="AE1029" s="374">
        <v>43.358396602405314</v>
      </c>
      <c r="AF1029" s="374">
        <v>12.474827768945412</v>
      </c>
      <c r="AG1029" s="374">
        <v>7.3440076998930239</v>
      </c>
      <c r="AH1029" s="374">
        <v>0.16992353440951571</v>
      </c>
    </row>
    <row r="1030" spans="1:34" ht="15.6">
      <c r="A1030" s="374">
        <v>13</v>
      </c>
      <c r="B1030" s="374">
        <v>111</v>
      </c>
      <c r="C1030" s="374">
        <v>2018</v>
      </c>
      <c r="D1030" s="374">
        <v>99</v>
      </c>
      <c r="E1030" s="374">
        <v>99</v>
      </c>
      <c r="F1030" s="374">
        <v>99</v>
      </c>
      <c r="G1030" s="374">
        <v>99</v>
      </c>
      <c r="H1030" s="374">
        <v>99</v>
      </c>
      <c r="I1030" s="374">
        <v>99</v>
      </c>
      <c r="J1030" s="374">
        <v>999</v>
      </c>
      <c r="K1030" s="374">
        <v>99</v>
      </c>
      <c r="L1030" s="374">
        <v>99</v>
      </c>
      <c r="M1030" s="374">
        <v>99</v>
      </c>
      <c r="N1030" s="374">
        <v>405</v>
      </c>
      <c r="O1030" s="374">
        <v>99</v>
      </c>
      <c r="P1030" s="374">
        <v>9999</v>
      </c>
      <c r="Q1030" s="374">
        <v>207</v>
      </c>
      <c r="R1030" s="374">
        <v>3332</v>
      </c>
      <c r="S1030" s="374">
        <v>5.1971788715486191</v>
      </c>
      <c r="T1030" s="374">
        <v>4.2533013205282098</v>
      </c>
      <c r="U1030" s="374">
        <v>5.5437515006002496</v>
      </c>
      <c r="V1030" s="374">
        <v>0</v>
      </c>
      <c r="W1030" s="374">
        <v>3.0012004801920775E-2</v>
      </c>
      <c r="X1030" s="374">
        <v>0</v>
      </c>
      <c r="Y1030" s="374">
        <v>0</v>
      </c>
      <c r="Z1030" s="374">
        <v>0.28525883143725994</v>
      </c>
      <c r="AA1030" s="374">
        <v>1.4549511323535185</v>
      </c>
      <c r="AB1030" s="374">
        <v>1.4127499604043543</v>
      </c>
      <c r="AC1030" s="374">
        <v>3.662236121444185</v>
      </c>
      <c r="AD1030" s="374">
        <v>3.6084263949381281</v>
      </c>
      <c r="AE1030" s="374">
        <v>37.927166744226071</v>
      </c>
      <c r="AF1030" s="374">
        <v>17.657657657657658</v>
      </c>
      <c r="AG1030" s="374">
        <v>12.530900243837202</v>
      </c>
      <c r="AH1030" s="374">
        <v>0.18007202881152465</v>
      </c>
    </row>
    <row r="1031" spans="1:34" ht="15.6">
      <c r="A1031" s="374">
        <v>13</v>
      </c>
      <c r="B1031" s="374">
        <v>112</v>
      </c>
      <c r="C1031" s="374">
        <v>2018</v>
      </c>
      <c r="D1031" s="374">
        <v>99</v>
      </c>
      <c r="E1031" s="374">
        <v>99</v>
      </c>
      <c r="F1031" s="374">
        <v>99</v>
      </c>
      <c r="G1031" s="374">
        <v>99</v>
      </c>
      <c r="H1031" s="374">
        <v>99</v>
      </c>
      <c r="I1031" s="374">
        <v>99</v>
      </c>
      <c r="J1031" s="374">
        <v>999</v>
      </c>
      <c r="K1031" s="374">
        <v>99</v>
      </c>
      <c r="L1031" s="374">
        <v>99</v>
      </c>
      <c r="M1031" s="374">
        <v>99</v>
      </c>
      <c r="N1031" s="374">
        <v>406</v>
      </c>
      <c r="O1031" s="374">
        <v>99</v>
      </c>
      <c r="P1031" s="374">
        <v>9999</v>
      </c>
      <c r="Q1031" s="374">
        <v>274</v>
      </c>
      <c r="R1031" s="374">
        <v>2636</v>
      </c>
      <c r="S1031" s="374">
        <v>5.2515174506828552</v>
      </c>
      <c r="T1031" s="374">
        <v>4.3118361153262512</v>
      </c>
      <c r="U1031" s="374">
        <v>6.5103224582701102</v>
      </c>
      <c r="V1031" s="374">
        <v>0</v>
      </c>
      <c r="W1031" s="374">
        <v>0</v>
      </c>
      <c r="X1031" s="374">
        <v>0</v>
      </c>
      <c r="Y1031" s="374">
        <v>0</v>
      </c>
      <c r="Z1031" s="374">
        <v>0.28384661719089677</v>
      </c>
      <c r="AA1031" s="374">
        <v>1.5011684789015276</v>
      </c>
      <c r="AB1031" s="374">
        <v>1.4460021168214039</v>
      </c>
      <c r="AC1031" s="374">
        <v>-0.66361864260291759</v>
      </c>
      <c r="AD1031" s="374">
        <v>-1.1733747119014319</v>
      </c>
      <c r="AE1031" s="374">
        <v>42.68220223198113</v>
      </c>
      <c r="AF1031" s="374">
        <v>13.96926338102808</v>
      </c>
      <c r="AG1031" s="374">
        <v>11.641834764897652</v>
      </c>
      <c r="AH1031" s="374">
        <v>0.3414264036418817</v>
      </c>
    </row>
    <row r="1032" spans="1:34" ht="15.6">
      <c r="A1032" s="374">
        <v>13</v>
      </c>
      <c r="B1032" s="374">
        <v>113</v>
      </c>
      <c r="C1032" s="374">
        <v>2018</v>
      </c>
      <c r="D1032" s="374">
        <v>99</v>
      </c>
      <c r="E1032" s="374">
        <v>99</v>
      </c>
      <c r="F1032" s="374">
        <v>99</v>
      </c>
      <c r="G1032" s="374">
        <v>99</v>
      </c>
      <c r="H1032" s="374">
        <v>99</v>
      </c>
      <c r="I1032" s="374">
        <v>99</v>
      </c>
      <c r="J1032" s="374">
        <v>999</v>
      </c>
      <c r="K1032" s="374">
        <v>99</v>
      </c>
      <c r="L1032" s="374">
        <v>99</v>
      </c>
      <c r="M1032" s="374">
        <v>99</v>
      </c>
      <c r="N1032" s="374">
        <v>407</v>
      </c>
      <c r="O1032" s="374">
        <v>99</v>
      </c>
      <c r="P1032" s="374">
        <v>9999</v>
      </c>
      <c r="Q1032" s="374">
        <v>332</v>
      </c>
      <c r="R1032" s="374">
        <v>2285</v>
      </c>
      <c r="S1032" s="374">
        <v>5.1334792122538282</v>
      </c>
      <c r="T1032" s="374">
        <v>4.27964989059081</v>
      </c>
      <c r="U1032" s="374">
        <v>7.5236849015317313</v>
      </c>
      <c r="V1032" s="374">
        <v>0</v>
      </c>
      <c r="W1032" s="374">
        <v>0</v>
      </c>
      <c r="X1032" s="374">
        <v>0</v>
      </c>
      <c r="Y1032" s="374">
        <v>0</v>
      </c>
      <c r="Z1032" s="374">
        <v>0.28211701494537711</v>
      </c>
      <c r="AA1032" s="374">
        <v>1.393371121086453</v>
      </c>
      <c r="AB1032" s="374">
        <v>1.566652443084745</v>
      </c>
      <c r="AC1032" s="374">
        <v>-4.8868886004904688E-3</v>
      </c>
      <c r="AD1032" s="374">
        <v>-0.97677295847385603</v>
      </c>
      <c r="AE1032" s="374">
        <v>38.526668255033115</v>
      </c>
      <c r="AF1032" s="374">
        <v>12.109167991520936</v>
      </c>
      <c r="AG1032" s="374">
        <v>11.662464323955581</v>
      </c>
      <c r="AH1032" s="374">
        <v>0.87527352297592997</v>
      </c>
    </row>
    <row r="1033" spans="1:34" ht="15.6">
      <c r="A1033" s="374">
        <v>13</v>
      </c>
      <c r="B1033" s="374">
        <v>114</v>
      </c>
      <c r="C1033" s="374">
        <v>2018</v>
      </c>
      <c r="D1033" s="374">
        <v>99</v>
      </c>
      <c r="E1033" s="374">
        <v>99</v>
      </c>
      <c r="F1033" s="374">
        <v>99</v>
      </c>
      <c r="G1033" s="374">
        <v>99</v>
      </c>
      <c r="H1033" s="374">
        <v>99</v>
      </c>
      <c r="I1033" s="374">
        <v>99</v>
      </c>
      <c r="J1033" s="374">
        <v>999</v>
      </c>
      <c r="K1033" s="374">
        <v>99</v>
      </c>
      <c r="L1033" s="374">
        <v>99</v>
      </c>
      <c r="M1033" s="374">
        <v>99</v>
      </c>
      <c r="N1033" s="374">
        <v>408</v>
      </c>
      <c r="O1033" s="374">
        <v>99</v>
      </c>
      <c r="P1033" s="374">
        <v>9999</v>
      </c>
      <c r="Q1033" s="374">
        <v>326</v>
      </c>
      <c r="R1033" s="374">
        <v>1623</v>
      </c>
      <c r="S1033" s="374">
        <v>5.1102895871842282</v>
      </c>
      <c r="T1033" s="374">
        <v>4.2618607516943934</v>
      </c>
      <c r="U1033" s="374">
        <v>8.5597165742452255</v>
      </c>
      <c r="V1033" s="374">
        <v>0</v>
      </c>
      <c r="W1033" s="374">
        <v>0</v>
      </c>
      <c r="X1033" s="374">
        <v>0</v>
      </c>
      <c r="Y1033" s="374">
        <v>0</v>
      </c>
      <c r="Z1033" s="374">
        <v>0.28517624305414641</v>
      </c>
      <c r="AA1033" s="374">
        <v>1.2542615376642336</v>
      </c>
      <c r="AB1033" s="374">
        <v>1.540920414653022</v>
      </c>
      <c r="AC1033" s="374">
        <v>-3.4984387671196071</v>
      </c>
      <c r="AD1033" s="374">
        <v>-0.11210637922520626</v>
      </c>
      <c r="AE1033" s="374">
        <v>30.736002177744243</v>
      </c>
      <c r="AF1033" s="374">
        <v>8.6009538950715445</v>
      </c>
      <c r="AG1033" s="374">
        <v>9.4243505046881566</v>
      </c>
      <c r="AH1033" s="374">
        <v>0.98582871226124447</v>
      </c>
    </row>
    <row r="1034" spans="1:34" ht="15.6">
      <c r="A1034" s="374">
        <v>13</v>
      </c>
      <c r="B1034" s="374">
        <v>115</v>
      </c>
      <c r="C1034" s="374">
        <v>2018</v>
      </c>
      <c r="D1034" s="374">
        <v>99</v>
      </c>
      <c r="E1034" s="374">
        <v>99</v>
      </c>
      <c r="F1034" s="374">
        <v>99</v>
      </c>
      <c r="G1034" s="374">
        <v>99</v>
      </c>
      <c r="H1034" s="374">
        <v>99</v>
      </c>
      <c r="I1034" s="374">
        <v>99</v>
      </c>
      <c r="J1034" s="374">
        <v>999</v>
      </c>
      <c r="K1034" s="374">
        <v>99</v>
      </c>
      <c r="L1034" s="374">
        <v>99</v>
      </c>
      <c r="M1034" s="374">
        <v>99</v>
      </c>
      <c r="N1034" s="374">
        <v>409</v>
      </c>
      <c r="O1034" s="374">
        <v>99</v>
      </c>
      <c r="P1034" s="374">
        <v>9999</v>
      </c>
      <c r="Q1034" s="374">
        <v>328</v>
      </c>
      <c r="R1034" s="374">
        <v>1355</v>
      </c>
      <c r="S1034" s="374">
        <v>5.2376383763837637</v>
      </c>
      <c r="T1034" s="374">
        <v>4.242066420664206</v>
      </c>
      <c r="U1034" s="374">
        <v>9.5569003690036833</v>
      </c>
      <c r="V1034" s="374">
        <v>0</v>
      </c>
      <c r="W1034" s="374">
        <v>0</v>
      </c>
      <c r="X1034" s="374">
        <v>0</v>
      </c>
      <c r="Y1034" s="374">
        <v>0</v>
      </c>
      <c r="Z1034" s="374">
        <v>0.28215038981398799</v>
      </c>
      <c r="AA1034" s="374">
        <v>1.20744322681488</v>
      </c>
      <c r="AB1034" s="374">
        <v>1.5175728859672544</v>
      </c>
      <c r="AC1034" s="374">
        <v>4.9451872268993693</v>
      </c>
      <c r="AD1034" s="374">
        <v>-0.37286486726161566</v>
      </c>
      <c r="AE1034" s="374">
        <v>25.134313290446642</v>
      </c>
      <c r="AF1034" s="374">
        <v>7.1807101218865936</v>
      </c>
      <c r="AG1034" s="374">
        <v>8.7847595520081896</v>
      </c>
      <c r="AH1034" s="374">
        <v>0.95940959409594095</v>
      </c>
    </row>
    <row r="1035" spans="1:34" ht="15.6">
      <c r="A1035" s="374">
        <v>13</v>
      </c>
      <c r="B1035" s="374">
        <v>116</v>
      </c>
      <c r="C1035" s="374">
        <v>2018</v>
      </c>
      <c r="D1035" s="374">
        <v>99</v>
      </c>
      <c r="E1035" s="374">
        <v>99</v>
      </c>
      <c r="F1035" s="374">
        <v>99</v>
      </c>
      <c r="G1035" s="374">
        <v>99</v>
      </c>
      <c r="H1035" s="374">
        <v>99</v>
      </c>
      <c r="I1035" s="374">
        <v>99</v>
      </c>
      <c r="J1035" s="374">
        <v>999</v>
      </c>
      <c r="K1035" s="374">
        <v>99</v>
      </c>
      <c r="L1035" s="374">
        <v>99</v>
      </c>
      <c r="M1035" s="374">
        <v>99</v>
      </c>
      <c r="N1035" s="374">
        <v>410</v>
      </c>
      <c r="O1035" s="374">
        <v>99</v>
      </c>
      <c r="P1035" s="374">
        <v>9999</v>
      </c>
      <c r="Q1035" s="374">
        <v>305</v>
      </c>
      <c r="R1035" s="374">
        <v>1085</v>
      </c>
      <c r="S1035" s="374">
        <v>5.4654377880184333</v>
      </c>
      <c r="T1035" s="374">
        <v>4.3622119815668201</v>
      </c>
      <c r="U1035" s="374">
        <v>10.543677419354836</v>
      </c>
      <c r="V1035" s="374">
        <v>0</v>
      </c>
      <c r="W1035" s="374">
        <v>0</v>
      </c>
      <c r="X1035" s="374">
        <v>0</v>
      </c>
      <c r="Y1035" s="374">
        <v>0</v>
      </c>
      <c r="Z1035" s="374">
        <v>0.28914529553920698</v>
      </c>
      <c r="AA1035" s="374">
        <v>1.2226562897281052</v>
      </c>
      <c r="AB1035" s="374">
        <v>1.4806433684574096</v>
      </c>
      <c r="AC1035" s="374">
        <v>-4.2982723686181004</v>
      </c>
      <c r="AD1035" s="374">
        <v>5.0794827614355453</v>
      </c>
      <c r="AE1035" s="374">
        <v>15.786770510422427</v>
      </c>
      <c r="AF1035" s="374">
        <v>5.7498675145733982</v>
      </c>
      <c r="AG1035" s="374">
        <v>7.7606013275640144</v>
      </c>
      <c r="AH1035" s="374">
        <v>1.3824884792626722</v>
      </c>
    </row>
    <row r="1036" spans="1:34" ht="15.6">
      <c r="A1036" s="374">
        <v>13</v>
      </c>
      <c r="B1036" s="374">
        <v>117</v>
      </c>
      <c r="C1036" s="374">
        <v>2018</v>
      </c>
      <c r="D1036" s="374">
        <v>99</v>
      </c>
      <c r="E1036" s="374">
        <v>99</v>
      </c>
      <c r="F1036" s="374">
        <v>99</v>
      </c>
      <c r="G1036" s="374">
        <v>99</v>
      </c>
      <c r="H1036" s="374">
        <v>99</v>
      </c>
      <c r="I1036" s="374">
        <v>99</v>
      </c>
      <c r="J1036" s="374">
        <v>999</v>
      </c>
      <c r="K1036" s="374">
        <v>99</v>
      </c>
      <c r="L1036" s="374">
        <v>99</v>
      </c>
      <c r="M1036" s="374">
        <v>99</v>
      </c>
      <c r="N1036" s="374">
        <v>411</v>
      </c>
      <c r="O1036" s="374">
        <v>99</v>
      </c>
      <c r="P1036" s="374">
        <v>9999</v>
      </c>
      <c r="Q1036" s="374">
        <v>257</v>
      </c>
      <c r="R1036" s="374">
        <v>839</v>
      </c>
      <c r="S1036" s="374">
        <v>5.6960667461263421</v>
      </c>
      <c r="T1036" s="374">
        <v>4.4255065554231239</v>
      </c>
      <c r="U1036" s="374">
        <v>11.545363528009529</v>
      </c>
      <c r="V1036" s="374">
        <v>0</v>
      </c>
      <c r="W1036" s="374">
        <v>0</v>
      </c>
      <c r="X1036" s="374">
        <v>0</v>
      </c>
      <c r="Y1036" s="374">
        <v>0</v>
      </c>
      <c r="Z1036" s="374">
        <v>0.28123400841713198</v>
      </c>
      <c r="AA1036" s="374">
        <v>1.3025586904811812</v>
      </c>
      <c r="AB1036" s="374">
        <v>1.5459178278709171</v>
      </c>
      <c r="AC1036" s="374">
        <v>5.3775606018781401</v>
      </c>
      <c r="AD1036" s="374">
        <v>2.8936840264581045</v>
      </c>
      <c r="AE1036" s="374">
        <v>14.827546522690263</v>
      </c>
      <c r="AF1036" s="374">
        <v>4.4462109167991528</v>
      </c>
      <c r="AG1036" s="374">
        <v>6.5711759811963688</v>
      </c>
      <c r="AH1036" s="374">
        <v>1.3110846245530392</v>
      </c>
    </row>
    <row r="1037" spans="1:34" ht="15.6">
      <c r="A1037" s="374">
        <v>13</v>
      </c>
      <c r="B1037" s="374">
        <v>118</v>
      </c>
      <c r="C1037" s="374">
        <v>2018</v>
      </c>
      <c r="D1037" s="374">
        <v>99</v>
      </c>
      <c r="E1037" s="374">
        <v>99</v>
      </c>
      <c r="F1037" s="374">
        <v>99</v>
      </c>
      <c r="G1037" s="374">
        <v>99</v>
      </c>
      <c r="H1037" s="374">
        <v>99</v>
      </c>
      <c r="I1037" s="374">
        <v>99</v>
      </c>
      <c r="J1037" s="374">
        <v>999</v>
      </c>
      <c r="K1037" s="374">
        <v>99</v>
      </c>
      <c r="L1037" s="374">
        <v>99</v>
      </c>
      <c r="M1037" s="374">
        <v>99</v>
      </c>
      <c r="N1037" s="374">
        <v>412</v>
      </c>
      <c r="O1037" s="374">
        <v>99</v>
      </c>
      <c r="P1037" s="374">
        <v>9999</v>
      </c>
      <c r="Q1037" s="374">
        <v>240</v>
      </c>
      <c r="R1037" s="374">
        <v>703</v>
      </c>
      <c r="S1037" s="374">
        <v>5.8093883357041252</v>
      </c>
      <c r="T1037" s="374">
        <v>4.5704125177809374</v>
      </c>
      <c r="U1037" s="374">
        <v>12.519203413940252</v>
      </c>
      <c r="V1037" s="374">
        <v>0</v>
      </c>
      <c r="W1037" s="374">
        <v>0</v>
      </c>
      <c r="X1037" s="374">
        <v>0</v>
      </c>
      <c r="Y1037" s="374">
        <v>0</v>
      </c>
      <c r="Z1037" s="374">
        <v>0.28184202548231474</v>
      </c>
      <c r="AA1037" s="374">
        <v>1.3798272496778576</v>
      </c>
      <c r="AB1037" s="374">
        <v>1.5469258186593988</v>
      </c>
      <c r="AC1037" s="374">
        <v>6.2669199532278208</v>
      </c>
      <c r="AD1037" s="374">
        <v>5.1547888745882515</v>
      </c>
      <c r="AE1037" s="374">
        <v>11.35821175985992</v>
      </c>
      <c r="AF1037" s="374">
        <v>3.725490196078431</v>
      </c>
      <c r="AG1037" s="374">
        <v>5.9704291111095422</v>
      </c>
      <c r="AH1037" s="374">
        <v>1.9914651493598865</v>
      </c>
    </row>
    <row r="1038" spans="1:34" ht="15.6">
      <c r="A1038" s="374">
        <v>13</v>
      </c>
      <c r="B1038" s="374">
        <v>119</v>
      </c>
      <c r="C1038" s="374">
        <v>2018</v>
      </c>
      <c r="D1038" s="374">
        <v>99</v>
      </c>
      <c r="E1038" s="374">
        <v>99</v>
      </c>
      <c r="F1038" s="374">
        <v>99</v>
      </c>
      <c r="G1038" s="374">
        <v>99</v>
      </c>
      <c r="H1038" s="374">
        <v>99</v>
      </c>
      <c r="I1038" s="374">
        <v>99</v>
      </c>
      <c r="J1038" s="374">
        <v>999</v>
      </c>
      <c r="K1038" s="374">
        <v>99</v>
      </c>
      <c r="L1038" s="374">
        <v>99</v>
      </c>
      <c r="M1038" s="374">
        <v>99</v>
      </c>
      <c r="N1038" s="374">
        <v>413</v>
      </c>
      <c r="O1038" s="374">
        <v>99</v>
      </c>
      <c r="P1038" s="374">
        <v>9999</v>
      </c>
      <c r="Q1038" s="374">
        <v>183</v>
      </c>
      <c r="R1038" s="374">
        <v>515</v>
      </c>
      <c r="S1038" s="374">
        <v>5.8893203883495149</v>
      </c>
      <c r="T1038" s="374">
        <v>4.6970873786407772</v>
      </c>
      <c r="U1038" s="374">
        <v>13.504213592233009</v>
      </c>
      <c r="V1038" s="374">
        <v>0</v>
      </c>
      <c r="W1038" s="374">
        <v>0.19417475728155345</v>
      </c>
      <c r="X1038" s="374">
        <v>0</v>
      </c>
      <c r="Y1038" s="374">
        <v>0</v>
      </c>
      <c r="Z1038" s="374">
        <v>0.29177846532131912</v>
      </c>
      <c r="AA1038" s="374">
        <v>1.4830375952759205</v>
      </c>
      <c r="AB1038" s="374">
        <v>1.5496605522876403</v>
      </c>
      <c r="AC1038" s="374">
        <v>-2.6250057971644516</v>
      </c>
      <c r="AD1038" s="374">
        <v>-2.6207375277137639</v>
      </c>
      <c r="AE1038" s="374">
        <v>14.002822823853821</v>
      </c>
      <c r="AF1038" s="374">
        <v>2.7291997880233168</v>
      </c>
      <c r="AG1038" s="374">
        <v>4.7179143536143844</v>
      </c>
      <c r="AH1038" s="374">
        <v>2.3300970873786402</v>
      </c>
    </row>
    <row r="1039" spans="1:34" ht="15.6">
      <c r="A1039" s="374">
        <v>13</v>
      </c>
      <c r="B1039" s="374">
        <v>120</v>
      </c>
      <c r="C1039" s="374">
        <v>2018</v>
      </c>
      <c r="D1039" s="374">
        <v>99</v>
      </c>
      <c r="E1039" s="374">
        <v>99</v>
      </c>
      <c r="F1039" s="374">
        <v>99</v>
      </c>
      <c r="G1039" s="374">
        <v>99</v>
      </c>
      <c r="H1039" s="374">
        <v>99</v>
      </c>
      <c r="I1039" s="374">
        <v>99</v>
      </c>
      <c r="J1039" s="374">
        <v>999</v>
      </c>
      <c r="K1039" s="374">
        <v>99</v>
      </c>
      <c r="L1039" s="374">
        <v>99</v>
      </c>
      <c r="M1039" s="374">
        <v>99</v>
      </c>
      <c r="N1039" s="374">
        <v>414</v>
      </c>
      <c r="O1039" s="374">
        <v>99</v>
      </c>
      <c r="P1039" s="374">
        <v>9999</v>
      </c>
      <c r="Q1039" s="374">
        <v>128</v>
      </c>
      <c r="R1039" s="374">
        <v>301</v>
      </c>
      <c r="S1039" s="374">
        <v>5.8471760797342194</v>
      </c>
      <c r="T1039" s="374">
        <v>4.631229235880399</v>
      </c>
      <c r="U1039" s="374">
        <v>14.524285714285725</v>
      </c>
      <c r="V1039" s="374">
        <v>0</v>
      </c>
      <c r="W1039" s="374">
        <v>0</v>
      </c>
      <c r="X1039" s="374">
        <v>0</v>
      </c>
      <c r="Y1039" s="374">
        <v>0</v>
      </c>
      <c r="Z1039" s="374">
        <v>0.29122590829563161</v>
      </c>
      <c r="AA1039" s="374">
        <v>1.4930293177787097</v>
      </c>
      <c r="AB1039" s="374">
        <v>1.6119017937311291</v>
      </c>
      <c r="AC1039" s="374">
        <v>8.1275593965087118</v>
      </c>
      <c r="AD1039" s="374">
        <v>6.8619054015205094</v>
      </c>
      <c r="AE1039" s="374">
        <v>6.7693419358994866</v>
      </c>
      <c r="AF1039" s="374">
        <v>1.5951245363010076</v>
      </c>
      <c r="AG1039" s="374">
        <v>2.9657518114123191</v>
      </c>
      <c r="AH1039" s="374">
        <v>1.6611295681063123</v>
      </c>
    </row>
    <row r="1040" spans="1:34" ht="15.6">
      <c r="A1040" s="374">
        <v>13</v>
      </c>
      <c r="B1040" s="374">
        <v>121</v>
      </c>
      <c r="C1040" s="374">
        <v>2018</v>
      </c>
      <c r="D1040" s="374">
        <v>99</v>
      </c>
      <c r="E1040" s="374">
        <v>99</v>
      </c>
      <c r="F1040" s="374">
        <v>99</v>
      </c>
      <c r="G1040" s="374">
        <v>99</v>
      </c>
      <c r="H1040" s="374">
        <v>99</v>
      </c>
      <c r="I1040" s="374">
        <v>99</v>
      </c>
      <c r="J1040" s="374">
        <v>999</v>
      </c>
      <c r="K1040" s="374">
        <v>99</v>
      </c>
      <c r="L1040" s="374">
        <v>99</v>
      </c>
      <c r="M1040" s="374">
        <v>99</v>
      </c>
      <c r="N1040" s="374">
        <v>415</v>
      </c>
      <c r="O1040" s="374">
        <v>99</v>
      </c>
      <c r="P1040" s="374">
        <v>9999</v>
      </c>
      <c r="Q1040" s="374">
        <v>111</v>
      </c>
      <c r="R1040" s="374">
        <v>214</v>
      </c>
      <c r="S1040" s="374">
        <v>6.1542056074766354</v>
      </c>
      <c r="T1040" s="374">
        <v>4.7570093457943932</v>
      </c>
      <c r="U1040" s="374">
        <v>15.549252336448598</v>
      </c>
      <c r="V1040" s="374">
        <v>0</v>
      </c>
      <c r="W1040" s="374">
        <v>0</v>
      </c>
      <c r="X1040" s="374">
        <v>0</v>
      </c>
      <c r="Y1040" s="374">
        <v>0</v>
      </c>
      <c r="Z1040" s="374">
        <v>0.27346752591127194</v>
      </c>
      <c r="AA1040" s="374">
        <v>1.6232988434960647</v>
      </c>
      <c r="AB1040" s="374">
        <v>1.5578629112922437</v>
      </c>
      <c r="AC1040" s="374">
        <v>7.2155380478682893</v>
      </c>
      <c r="AD1040" s="374">
        <v>-2.9273862658058887</v>
      </c>
      <c r="AE1040" s="374">
        <v>7.0251512018692015</v>
      </c>
      <c r="AF1040" s="374">
        <v>1.1340752517223105</v>
      </c>
      <c r="AG1040" s="374">
        <v>2.2573391301421935</v>
      </c>
      <c r="AH1040" s="374">
        <v>2.8037383177570097</v>
      </c>
    </row>
    <row r="1041" spans="1:34" ht="15.6">
      <c r="A1041" s="374">
        <v>13</v>
      </c>
      <c r="B1041" s="374">
        <v>122</v>
      </c>
      <c r="C1041" s="374">
        <v>2018</v>
      </c>
      <c r="D1041" s="374">
        <v>99</v>
      </c>
      <c r="E1041" s="374">
        <v>99</v>
      </c>
      <c r="F1041" s="374">
        <v>99</v>
      </c>
      <c r="G1041" s="374">
        <v>99</v>
      </c>
      <c r="H1041" s="374">
        <v>99</v>
      </c>
      <c r="I1041" s="374">
        <v>99</v>
      </c>
      <c r="J1041" s="374">
        <v>999</v>
      </c>
      <c r="K1041" s="374">
        <v>99</v>
      </c>
      <c r="L1041" s="374">
        <v>99</v>
      </c>
      <c r="M1041" s="374">
        <v>99</v>
      </c>
      <c r="N1041" s="374">
        <v>416</v>
      </c>
      <c r="O1041" s="374">
        <v>99</v>
      </c>
      <c r="P1041" s="374">
        <v>9999</v>
      </c>
      <c r="Q1041" s="374">
        <v>74</v>
      </c>
      <c r="R1041" s="374">
        <v>157</v>
      </c>
      <c r="S1041" s="374">
        <v>6.5286624203821644</v>
      </c>
      <c r="T1041" s="374">
        <v>4.7707006369426761</v>
      </c>
      <c r="U1041" s="374">
        <v>16.461910828025488</v>
      </c>
      <c r="V1041" s="374">
        <v>0</v>
      </c>
      <c r="W1041" s="374">
        <v>0</v>
      </c>
      <c r="X1041" s="374">
        <v>100</v>
      </c>
      <c r="Y1041" s="374">
        <v>0</v>
      </c>
      <c r="Z1041" s="374">
        <v>0.26867718834793847</v>
      </c>
      <c r="AA1041" s="374">
        <v>1.8183793076314327</v>
      </c>
      <c r="AB1041" s="374">
        <v>1.6773979373774319</v>
      </c>
      <c r="AC1041" s="374">
        <v>3.0786113436369482</v>
      </c>
      <c r="AD1041" s="374">
        <v>5.9482701613751141</v>
      </c>
      <c r="AE1041" s="374">
        <v>12.74489542693105</v>
      </c>
      <c r="AF1041" s="374">
        <v>0.83200847906730258</v>
      </c>
      <c r="AG1041" s="374">
        <v>1.7532886542716557</v>
      </c>
      <c r="AH1041" s="374">
        <v>2.5477707006369421</v>
      </c>
    </row>
    <row r="1042" spans="1:34" ht="15.6">
      <c r="A1042" s="374">
        <v>13</v>
      </c>
      <c r="B1042" s="374">
        <v>123</v>
      </c>
      <c r="C1042" s="374">
        <v>2018</v>
      </c>
      <c r="D1042" s="374">
        <v>99</v>
      </c>
      <c r="E1042" s="374">
        <v>99</v>
      </c>
      <c r="F1042" s="374">
        <v>99</v>
      </c>
      <c r="G1042" s="374">
        <v>99</v>
      </c>
      <c r="H1042" s="374">
        <v>99</v>
      </c>
      <c r="I1042" s="374">
        <v>99</v>
      </c>
      <c r="J1042" s="374">
        <v>999</v>
      </c>
      <c r="K1042" s="374">
        <v>99</v>
      </c>
      <c r="L1042" s="374">
        <v>99</v>
      </c>
      <c r="M1042" s="374">
        <v>99</v>
      </c>
      <c r="N1042" s="374">
        <v>417</v>
      </c>
      <c r="O1042" s="374">
        <v>99</v>
      </c>
      <c r="P1042" s="374">
        <v>9999</v>
      </c>
      <c r="Q1042" s="374">
        <v>73</v>
      </c>
      <c r="R1042" s="374">
        <v>138</v>
      </c>
      <c r="S1042" s="374">
        <v>6.8695652173913064</v>
      </c>
      <c r="T1042" s="374">
        <v>4.9347826086956523</v>
      </c>
      <c r="U1042" s="374">
        <v>17.492028985507247</v>
      </c>
      <c r="V1042" s="374">
        <v>0</v>
      </c>
      <c r="W1042" s="374">
        <v>0.72463768115942018</v>
      </c>
      <c r="X1042" s="374">
        <v>100</v>
      </c>
      <c r="Y1042" s="374">
        <v>0</v>
      </c>
      <c r="Z1042" s="374">
        <v>0.29807634325177806</v>
      </c>
      <c r="AA1042" s="374">
        <v>2.101849037438575</v>
      </c>
      <c r="AB1042" s="374">
        <v>1.7864486742653702</v>
      </c>
      <c r="AC1042" s="374">
        <v>7.3521002503657948</v>
      </c>
      <c r="AD1042" s="374">
        <v>-8.6708335118435134</v>
      </c>
      <c r="AE1042" s="374">
        <v>-10.068905393185352</v>
      </c>
      <c r="AF1042" s="374">
        <v>0.73131955484896671</v>
      </c>
      <c r="AG1042" s="374">
        <v>1.6375433281794489</v>
      </c>
      <c r="AH1042" s="374">
        <v>2.1739130434782608</v>
      </c>
    </row>
    <row r="1043" spans="1:34" ht="15.6">
      <c r="A1043" s="374">
        <v>13</v>
      </c>
      <c r="B1043" s="374">
        <v>124</v>
      </c>
      <c r="C1043" s="374">
        <v>2018</v>
      </c>
      <c r="D1043" s="374">
        <v>99</v>
      </c>
      <c r="E1043" s="374">
        <v>99</v>
      </c>
      <c r="F1043" s="374">
        <v>99</v>
      </c>
      <c r="G1043" s="374">
        <v>99</v>
      </c>
      <c r="H1043" s="374">
        <v>99</v>
      </c>
      <c r="I1043" s="374">
        <v>99</v>
      </c>
      <c r="J1043" s="374">
        <v>999</v>
      </c>
      <c r="K1043" s="374">
        <v>99</v>
      </c>
      <c r="L1043" s="374">
        <v>99</v>
      </c>
      <c r="M1043" s="374">
        <v>99</v>
      </c>
      <c r="N1043" s="374">
        <v>418</v>
      </c>
      <c r="O1043" s="374">
        <v>99</v>
      </c>
      <c r="P1043" s="374">
        <v>9999</v>
      </c>
      <c r="Q1043" s="374">
        <v>32</v>
      </c>
      <c r="R1043" s="374">
        <v>58</v>
      </c>
      <c r="S1043" s="374">
        <v>7.0689655172413763</v>
      </c>
      <c r="T1043" s="374">
        <v>5.0517241379310338</v>
      </c>
      <c r="U1043" s="374">
        <v>18.510344827586206</v>
      </c>
      <c r="V1043" s="374">
        <v>0</v>
      </c>
      <c r="W1043" s="374">
        <v>0</v>
      </c>
      <c r="X1043" s="374">
        <v>100</v>
      </c>
      <c r="Y1043" s="374">
        <v>0</v>
      </c>
      <c r="Z1043" s="374">
        <v>0.30438726194057608</v>
      </c>
      <c r="AA1043" s="374">
        <v>1.6801279607006663</v>
      </c>
      <c r="AB1043" s="374">
        <v>1.6233470510146761</v>
      </c>
      <c r="AC1043" s="374">
        <v>-9.5792693910556288</v>
      </c>
      <c r="AD1043" s="374">
        <v>-7.4357474901663423</v>
      </c>
      <c r="AE1043" s="374">
        <v>-5.8201145725188708</v>
      </c>
      <c r="AF1043" s="374">
        <v>0.30736618971913088</v>
      </c>
      <c r="AG1043" s="374">
        <v>0.72830958910205745</v>
      </c>
      <c r="AH1043" s="374">
        <v>5.1724137931034484</v>
      </c>
    </row>
    <row r="1044" spans="1:34" ht="15.6">
      <c r="A1044" s="374">
        <v>13</v>
      </c>
      <c r="B1044" s="374">
        <v>125</v>
      </c>
      <c r="C1044" s="374">
        <v>2018</v>
      </c>
      <c r="D1044" s="374">
        <v>99</v>
      </c>
      <c r="E1044" s="374">
        <v>99</v>
      </c>
      <c r="F1044" s="374">
        <v>99</v>
      </c>
      <c r="G1044" s="374">
        <v>99</v>
      </c>
      <c r="H1044" s="374">
        <v>99</v>
      </c>
      <c r="I1044" s="374">
        <v>99</v>
      </c>
      <c r="J1044" s="374">
        <v>999</v>
      </c>
      <c r="K1044" s="374">
        <v>99</v>
      </c>
      <c r="L1044" s="374">
        <v>99</v>
      </c>
      <c r="M1044" s="374">
        <v>99</v>
      </c>
      <c r="N1044" s="374">
        <v>419</v>
      </c>
      <c r="O1044" s="374">
        <v>99</v>
      </c>
      <c r="P1044" s="374">
        <v>9999</v>
      </c>
      <c r="Q1044" s="374">
        <v>26</v>
      </c>
      <c r="R1044" s="374">
        <v>35</v>
      </c>
      <c r="S1044" s="374">
        <v>7</v>
      </c>
      <c r="T1044" s="374">
        <v>5.0857142857142845</v>
      </c>
      <c r="U1044" s="374">
        <v>19.468571428571423</v>
      </c>
      <c r="V1044" s="374">
        <v>0</v>
      </c>
      <c r="W1044" s="374">
        <v>0</v>
      </c>
      <c r="X1044" s="374">
        <v>100</v>
      </c>
      <c r="Y1044" s="374">
        <v>0</v>
      </c>
      <c r="Z1044" s="374">
        <v>0.29546228047528261</v>
      </c>
      <c r="AA1044" s="374">
        <v>2.056349053193895</v>
      </c>
      <c r="AB1044" s="374">
        <v>1.1306490821376798</v>
      </c>
      <c r="AC1044" s="374">
        <v>-9.8753471027959439</v>
      </c>
      <c r="AD1044" s="374">
        <v>5.9380015258221199</v>
      </c>
      <c r="AE1044" s="374">
        <v>22.119728430388125</v>
      </c>
      <c r="AF1044" s="374">
        <v>0.18547959724430316</v>
      </c>
      <c r="AG1044" s="374">
        <v>0.46224865314282954</v>
      </c>
      <c r="AH1044" s="374">
        <v>2.8571428571428577</v>
      </c>
    </row>
    <row r="1045" spans="1:34" ht="15.6">
      <c r="A1045" s="374">
        <v>13</v>
      </c>
      <c r="B1045" s="374">
        <v>126</v>
      </c>
      <c r="C1045" s="374">
        <v>2018</v>
      </c>
      <c r="D1045" s="374">
        <v>99</v>
      </c>
      <c r="E1045" s="374">
        <v>99</v>
      </c>
      <c r="F1045" s="374">
        <v>99</v>
      </c>
      <c r="G1045" s="374">
        <v>99</v>
      </c>
      <c r="H1045" s="374">
        <v>99</v>
      </c>
      <c r="I1045" s="374">
        <v>99</v>
      </c>
      <c r="J1045" s="374">
        <v>999</v>
      </c>
      <c r="K1045" s="374">
        <v>99</v>
      </c>
      <c r="L1045" s="374">
        <v>99</v>
      </c>
      <c r="M1045" s="374">
        <v>99</v>
      </c>
      <c r="N1045" s="374">
        <v>420</v>
      </c>
      <c r="O1045" s="374">
        <v>99</v>
      </c>
      <c r="P1045" s="374">
        <v>9999</v>
      </c>
      <c r="Q1045" s="374">
        <v>36</v>
      </c>
      <c r="R1045" s="374">
        <v>70</v>
      </c>
      <c r="S1045" s="374">
        <v>6.9</v>
      </c>
      <c r="T1045" s="374">
        <v>5.4714285714285698</v>
      </c>
      <c r="U1045" s="374">
        <v>22.711428571428577</v>
      </c>
      <c r="V1045" s="374">
        <v>10</v>
      </c>
      <c r="W1045" s="374">
        <v>1.4285714285714288</v>
      </c>
      <c r="X1045" s="374">
        <v>100</v>
      </c>
      <c r="Y1045" s="374">
        <v>34.285714285714278</v>
      </c>
      <c r="Z1045" s="374">
        <v>2.366585415870734</v>
      </c>
      <c r="AA1045" s="374">
        <v>1.7167244558003045</v>
      </c>
      <c r="AB1045" s="374">
        <v>1.9836577222856953</v>
      </c>
      <c r="AC1045" s="374">
        <v>-2.8903537530287724</v>
      </c>
      <c r="AD1045" s="374">
        <v>14.157266824719812</v>
      </c>
      <c r="AE1045" s="374">
        <v>1.3843584902850978</v>
      </c>
      <c r="AF1045" s="374">
        <v>0.37095919448860631</v>
      </c>
      <c r="AG1045" s="374">
        <v>1.0784897398979607</v>
      </c>
      <c r="AH1045" s="374">
        <v>0</v>
      </c>
    </row>
    <row r="1046" spans="1:34" ht="15.6">
      <c r="A1046" s="374">
        <v>13</v>
      </c>
      <c r="B1046" s="374">
        <v>127</v>
      </c>
      <c r="C1046" s="374">
        <v>2018</v>
      </c>
      <c r="D1046" s="374">
        <v>99</v>
      </c>
      <c r="E1046" s="374">
        <v>99</v>
      </c>
      <c r="F1046" s="374">
        <v>99</v>
      </c>
      <c r="G1046" s="374">
        <v>99</v>
      </c>
      <c r="H1046" s="374">
        <v>99</v>
      </c>
      <c r="I1046" s="374">
        <v>99</v>
      </c>
      <c r="J1046" s="374">
        <v>999</v>
      </c>
      <c r="K1046" s="374">
        <v>99</v>
      </c>
      <c r="L1046" s="374">
        <v>99</v>
      </c>
      <c r="M1046" s="374">
        <v>99</v>
      </c>
      <c r="N1046" s="374">
        <v>460</v>
      </c>
      <c r="O1046" s="374">
        <v>99</v>
      </c>
      <c r="P1046" s="374">
        <v>9999</v>
      </c>
      <c r="Q1046" s="374"/>
      <c r="R1046" s="374"/>
      <c r="S1046" s="374"/>
      <c r="T1046" s="374"/>
      <c r="U1046" s="374"/>
      <c r="V1046" s="374"/>
      <c r="W1046" s="374"/>
      <c r="X1046" s="374"/>
      <c r="Y1046" s="374"/>
      <c r="Z1046" s="374"/>
      <c r="AA1046" s="374"/>
      <c r="AB1046" s="374"/>
      <c r="AC1046" s="374"/>
      <c r="AD1046" s="374"/>
      <c r="AE1046" s="374"/>
      <c r="AF1046" s="374"/>
      <c r="AG1046" s="374"/>
      <c r="AH1046" s="374"/>
    </row>
    <row r="1047" spans="1:34" ht="15.6">
      <c r="A1047" s="374">
        <v>13</v>
      </c>
      <c r="B1047" s="374">
        <v>128</v>
      </c>
      <c r="C1047" s="374">
        <v>2017</v>
      </c>
      <c r="D1047" s="374">
        <v>99</v>
      </c>
      <c r="E1047" s="374">
        <v>99</v>
      </c>
      <c r="F1047" s="374">
        <v>99</v>
      </c>
      <c r="G1047" s="374">
        <v>99</v>
      </c>
      <c r="H1047" s="374">
        <v>99</v>
      </c>
      <c r="I1047" s="374">
        <v>99</v>
      </c>
      <c r="J1047" s="374">
        <v>999</v>
      </c>
      <c r="K1047" s="374">
        <v>99</v>
      </c>
      <c r="L1047" s="374">
        <v>99</v>
      </c>
      <c r="M1047" s="374">
        <v>99</v>
      </c>
      <c r="N1047" s="374">
        <v>403</v>
      </c>
      <c r="O1047" s="374">
        <v>99</v>
      </c>
      <c r="P1047" s="374">
        <v>9999</v>
      </c>
      <c r="Q1047" s="374">
        <v>131</v>
      </c>
      <c r="R1047" s="374">
        <v>1071</v>
      </c>
      <c r="S1047" s="374">
        <v>3.9533146591970127</v>
      </c>
      <c r="T1047" s="374">
        <v>3.2829131652661054</v>
      </c>
      <c r="U1047" s="374">
        <v>3.4215686274509838</v>
      </c>
      <c r="V1047" s="374">
        <v>0</v>
      </c>
      <c r="W1047" s="374">
        <v>0</v>
      </c>
      <c r="X1047" s="374">
        <v>0</v>
      </c>
      <c r="Y1047" s="374">
        <v>0</v>
      </c>
      <c r="Z1047" s="374">
        <v>0.55030062635847965</v>
      </c>
      <c r="AA1047" s="374">
        <v>5.2264916055830879</v>
      </c>
      <c r="AB1047" s="374">
        <v>1.4917380030590672</v>
      </c>
      <c r="AC1047" s="374">
        <v>-17.063709261642256</v>
      </c>
      <c r="AD1047" s="374">
        <v>21.356590948451849</v>
      </c>
      <c r="AE1047" s="374">
        <v>9.9297553645599983</v>
      </c>
      <c r="AF1047" s="374">
        <v>6.1241994510521494</v>
      </c>
      <c r="AG1047" s="374">
        <v>2.7772746254336087</v>
      </c>
      <c r="AH1047" s="374">
        <v>0.56022408963585435</v>
      </c>
    </row>
    <row r="1048" spans="1:34" ht="15.6">
      <c r="A1048" s="374">
        <v>13</v>
      </c>
      <c r="B1048" s="374">
        <v>129</v>
      </c>
      <c r="C1048" s="374">
        <v>2017</v>
      </c>
      <c r="D1048" s="374">
        <v>99</v>
      </c>
      <c r="E1048" s="374">
        <v>99</v>
      </c>
      <c r="F1048" s="374">
        <v>99</v>
      </c>
      <c r="G1048" s="374">
        <v>99</v>
      </c>
      <c r="H1048" s="374">
        <v>99</v>
      </c>
      <c r="I1048" s="374">
        <v>99</v>
      </c>
      <c r="J1048" s="374">
        <v>999</v>
      </c>
      <c r="K1048" s="374">
        <v>99</v>
      </c>
      <c r="L1048" s="374">
        <v>99</v>
      </c>
      <c r="M1048" s="374">
        <v>99</v>
      </c>
      <c r="N1048" s="374">
        <v>404</v>
      </c>
      <c r="O1048" s="374">
        <v>99</v>
      </c>
      <c r="P1048" s="374">
        <v>9999</v>
      </c>
      <c r="Q1048" s="374">
        <v>183</v>
      </c>
      <c r="R1048" s="374">
        <v>2379</v>
      </c>
      <c r="S1048" s="374">
        <v>4.576292559899116</v>
      </c>
      <c r="T1048" s="374">
        <v>3.8226145439260191</v>
      </c>
      <c r="U1048" s="374">
        <v>4.6118957545186996</v>
      </c>
      <c r="V1048" s="374">
        <v>0</v>
      </c>
      <c r="W1048" s="374">
        <v>0</v>
      </c>
      <c r="X1048" s="374">
        <v>0</v>
      </c>
      <c r="Y1048" s="374">
        <v>0</v>
      </c>
      <c r="Z1048" s="374">
        <v>0.28146717491330142</v>
      </c>
      <c r="AA1048" s="374">
        <v>1.3430034318264299</v>
      </c>
      <c r="AB1048" s="374">
        <v>1.5231357636994378</v>
      </c>
      <c r="AC1048" s="374">
        <v>15.57796308999902</v>
      </c>
      <c r="AD1048" s="374">
        <v>11.238274201658538</v>
      </c>
      <c r="AE1048" s="374">
        <v>41.57456001495364</v>
      </c>
      <c r="AF1048" s="374">
        <v>13.603613906678865</v>
      </c>
      <c r="AG1048" s="374">
        <v>8.3153019533005548</v>
      </c>
      <c r="AH1048" s="374">
        <v>0.21017234131988224</v>
      </c>
    </row>
    <row r="1049" spans="1:34" ht="15.6">
      <c r="A1049" s="374">
        <v>13</v>
      </c>
      <c r="B1049" s="374">
        <v>130</v>
      </c>
      <c r="C1049" s="374">
        <v>2017</v>
      </c>
      <c r="D1049" s="374">
        <v>99</v>
      </c>
      <c r="E1049" s="374">
        <v>99</v>
      </c>
      <c r="F1049" s="374">
        <v>99</v>
      </c>
      <c r="G1049" s="374">
        <v>99</v>
      </c>
      <c r="H1049" s="374">
        <v>99</v>
      </c>
      <c r="I1049" s="374">
        <v>99</v>
      </c>
      <c r="J1049" s="374">
        <v>999</v>
      </c>
      <c r="K1049" s="374">
        <v>99</v>
      </c>
      <c r="L1049" s="374">
        <v>99</v>
      </c>
      <c r="M1049" s="374">
        <v>99</v>
      </c>
      <c r="N1049" s="374">
        <v>405</v>
      </c>
      <c r="O1049" s="374">
        <v>99</v>
      </c>
      <c r="P1049" s="374">
        <v>9999</v>
      </c>
      <c r="Q1049" s="374">
        <v>237</v>
      </c>
      <c r="R1049" s="374">
        <v>3214</v>
      </c>
      <c r="S1049" s="374">
        <v>4.9523957685127558</v>
      </c>
      <c r="T1049" s="374">
        <v>4.0942750466708153</v>
      </c>
      <c r="U1049" s="374">
        <v>5.5506533914125722</v>
      </c>
      <c r="V1049" s="374">
        <v>0</v>
      </c>
      <c r="W1049" s="374">
        <v>0</v>
      </c>
      <c r="X1049" s="374">
        <v>0</v>
      </c>
      <c r="Y1049" s="374">
        <v>0</v>
      </c>
      <c r="Z1049" s="374">
        <v>0.28596805964671329</v>
      </c>
      <c r="AA1049" s="374">
        <v>1.4038036772775742</v>
      </c>
      <c r="AB1049" s="374">
        <v>1.4624989334434373</v>
      </c>
      <c r="AC1049" s="374">
        <v>5.8865091515238142</v>
      </c>
      <c r="AD1049" s="374">
        <v>6.1711772384078358</v>
      </c>
      <c r="AE1049" s="374">
        <v>37.726896473934879</v>
      </c>
      <c r="AF1049" s="374">
        <v>18.378316559926805</v>
      </c>
      <c r="AG1049" s="374">
        <v>13.520541373396227</v>
      </c>
      <c r="AH1049" s="374">
        <v>9.3341630367143741E-2</v>
      </c>
    </row>
    <row r="1050" spans="1:34" ht="15.6">
      <c r="A1050" s="374">
        <v>13</v>
      </c>
      <c r="B1050" s="374">
        <v>131</v>
      </c>
      <c r="C1050" s="374">
        <v>2017</v>
      </c>
      <c r="D1050" s="374">
        <v>99</v>
      </c>
      <c r="E1050" s="374">
        <v>99</v>
      </c>
      <c r="F1050" s="374">
        <v>99</v>
      </c>
      <c r="G1050" s="374">
        <v>99</v>
      </c>
      <c r="H1050" s="374">
        <v>99</v>
      </c>
      <c r="I1050" s="374">
        <v>99</v>
      </c>
      <c r="J1050" s="374">
        <v>999</v>
      </c>
      <c r="K1050" s="374">
        <v>99</v>
      </c>
      <c r="L1050" s="374">
        <v>99</v>
      </c>
      <c r="M1050" s="374">
        <v>99</v>
      </c>
      <c r="N1050" s="374">
        <v>406</v>
      </c>
      <c r="O1050" s="374">
        <v>99</v>
      </c>
      <c r="P1050" s="374">
        <v>9999</v>
      </c>
      <c r="Q1050" s="374">
        <v>276</v>
      </c>
      <c r="R1050" s="374">
        <v>2772</v>
      </c>
      <c r="S1050" s="374">
        <v>5.046176046176047</v>
      </c>
      <c r="T1050" s="374">
        <v>4.1803751803751812</v>
      </c>
      <c r="U1050" s="374">
        <v>6.5178210678210604</v>
      </c>
      <c r="V1050" s="374">
        <v>0</v>
      </c>
      <c r="W1050" s="374">
        <v>0</v>
      </c>
      <c r="X1050" s="374">
        <v>0</v>
      </c>
      <c r="Y1050" s="374">
        <v>0</v>
      </c>
      <c r="Z1050" s="374">
        <v>0.28400076675267244</v>
      </c>
      <c r="AA1050" s="374">
        <v>1.4447608321883723</v>
      </c>
      <c r="AB1050" s="374">
        <v>1.4677647908208278</v>
      </c>
      <c r="AC1050" s="374">
        <v>2.8038213707204059E-2</v>
      </c>
      <c r="AD1050" s="374">
        <v>-1.9394697010325797</v>
      </c>
      <c r="AE1050" s="374">
        <v>38.088280675787139</v>
      </c>
      <c r="AF1050" s="374">
        <v>15.850869167429092</v>
      </c>
      <c r="AG1050" s="374">
        <v>13.693036312609921</v>
      </c>
      <c r="AH1050" s="374">
        <v>0.4329004329004329</v>
      </c>
    </row>
    <row r="1051" spans="1:34" ht="15.6">
      <c r="A1051" s="374">
        <v>13</v>
      </c>
      <c r="B1051" s="374">
        <v>132</v>
      </c>
      <c r="C1051" s="374">
        <v>2017</v>
      </c>
      <c r="D1051" s="374">
        <v>99</v>
      </c>
      <c r="E1051" s="374">
        <v>99</v>
      </c>
      <c r="F1051" s="374">
        <v>99</v>
      </c>
      <c r="G1051" s="374">
        <v>99</v>
      </c>
      <c r="H1051" s="374">
        <v>99</v>
      </c>
      <c r="I1051" s="374">
        <v>99</v>
      </c>
      <c r="J1051" s="374">
        <v>999</v>
      </c>
      <c r="K1051" s="374">
        <v>99</v>
      </c>
      <c r="L1051" s="374">
        <v>99</v>
      </c>
      <c r="M1051" s="374">
        <v>99</v>
      </c>
      <c r="N1051" s="374">
        <v>407</v>
      </c>
      <c r="O1051" s="374">
        <v>99</v>
      </c>
      <c r="P1051" s="374">
        <v>9999</v>
      </c>
      <c r="Q1051" s="374">
        <v>312</v>
      </c>
      <c r="R1051" s="374">
        <v>2082</v>
      </c>
      <c r="S1051" s="374">
        <v>4.9332372718539848</v>
      </c>
      <c r="T1051" s="374">
        <v>4.0341018251681096</v>
      </c>
      <c r="U1051" s="374">
        <v>7.5115754082612893</v>
      </c>
      <c r="V1051" s="374">
        <v>0</v>
      </c>
      <c r="W1051" s="374">
        <v>0</v>
      </c>
      <c r="X1051" s="374">
        <v>0</v>
      </c>
      <c r="Y1051" s="374">
        <v>0</v>
      </c>
      <c r="Z1051" s="374">
        <v>0.27503473945299201</v>
      </c>
      <c r="AA1051" s="374">
        <v>1.4632415656141251</v>
      </c>
      <c r="AB1051" s="374">
        <v>1.5780340719955921</v>
      </c>
      <c r="AC1051" s="374">
        <v>3.3189505341462073</v>
      </c>
      <c r="AD1051" s="374">
        <v>-1.7288126047674299</v>
      </c>
      <c r="AE1051" s="374">
        <v>38.081458774680797</v>
      </c>
      <c r="AF1051" s="374">
        <v>11.90530649588289</v>
      </c>
      <c r="AG1051" s="374">
        <v>11.852660825383738</v>
      </c>
      <c r="AH1051" s="374">
        <v>0.76849183477425564</v>
      </c>
    </row>
    <row r="1052" spans="1:34" ht="15.6">
      <c r="A1052" s="374">
        <v>13</v>
      </c>
      <c r="B1052" s="374">
        <v>133</v>
      </c>
      <c r="C1052" s="374">
        <v>2017</v>
      </c>
      <c r="D1052" s="374">
        <v>99</v>
      </c>
      <c r="E1052" s="374">
        <v>99</v>
      </c>
      <c r="F1052" s="374">
        <v>99</v>
      </c>
      <c r="G1052" s="374">
        <v>99</v>
      </c>
      <c r="H1052" s="374">
        <v>99</v>
      </c>
      <c r="I1052" s="374">
        <v>99</v>
      </c>
      <c r="J1052" s="374">
        <v>999</v>
      </c>
      <c r="K1052" s="374">
        <v>99</v>
      </c>
      <c r="L1052" s="374">
        <v>99</v>
      </c>
      <c r="M1052" s="374">
        <v>99</v>
      </c>
      <c r="N1052" s="374">
        <v>408</v>
      </c>
      <c r="O1052" s="374">
        <v>99</v>
      </c>
      <c r="P1052" s="374">
        <v>9999</v>
      </c>
      <c r="Q1052" s="374">
        <v>320</v>
      </c>
      <c r="R1052" s="374">
        <v>1508</v>
      </c>
      <c r="S1052" s="374">
        <v>4.9290450928381961</v>
      </c>
      <c r="T1052" s="374">
        <v>3.8885941644562343</v>
      </c>
      <c r="U1052" s="374">
        <v>8.5454907161803746</v>
      </c>
      <c r="V1052" s="374">
        <v>0</v>
      </c>
      <c r="W1052" s="374">
        <v>0</v>
      </c>
      <c r="X1052" s="374">
        <v>0</v>
      </c>
      <c r="Y1052" s="374">
        <v>0</v>
      </c>
      <c r="Z1052" s="374">
        <v>0.29731260606161247</v>
      </c>
      <c r="AA1052" s="374">
        <v>1.331969639287079</v>
      </c>
      <c r="AB1052" s="374">
        <v>1.599337524412882</v>
      </c>
      <c r="AC1052" s="374">
        <v>3.9631774351725935</v>
      </c>
      <c r="AD1052" s="374">
        <v>-0.84477861114123298</v>
      </c>
      <c r="AE1052" s="374">
        <v>33.559464641074008</v>
      </c>
      <c r="AF1052" s="374">
        <v>8.6230558096980765</v>
      </c>
      <c r="AG1052" s="374">
        <v>9.7665785750068821</v>
      </c>
      <c r="AH1052" s="374">
        <v>1.0610079575596816</v>
      </c>
    </row>
    <row r="1053" spans="1:34" ht="15.6">
      <c r="A1053" s="374">
        <v>13</v>
      </c>
      <c r="B1053" s="374">
        <v>134</v>
      </c>
      <c r="C1053" s="374">
        <v>2017</v>
      </c>
      <c r="D1053" s="374">
        <v>99</v>
      </c>
      <c r="E1053" s="374">
        <v>99</v>
      </c>
      <c r="F1053" s="374">
        <v>99</v>
      </c>
      <c r="G1053" s="374">
        <v>99</v>
      </c>
      <c r="H1053" s="374">
        <v>99</v>
      </c>
      <c r="I1053" s="374">
        <v>99</v>
      </c>
      <c r="J1053" s="374">
        <v>999</v>
      </c>
      <c r="K1053" s="374">
        <v>99</v>
      </c>
      <c r="L1053" s="374">
        <v>99</v>
      </c>
      <c r="M1053" s="374">
        <v>99</v>
      </c>
      <c r="N1053" s="374">
        <v>409</v>
      </c>
      <c r="O1053" s="374">
        <v>99</v>
      </c>
      <c r="P1053" s="374">
        <v>9999</v>
      </c>
      <c r="Q1053" s="374">
        <v>313</v>
      </c>
      <c r="R1053" s="374">
        <v>1233</v>
      </c>
      <c r="S1053" s="374">
        <v>5.1305758313057588</v>
      </c>
      <c r="T1053" s="374">
        <v>4.007299270072993</v>
      </c>
      <c r="U1053" s="374">
        <v>9.5182481751824781</v>
      </c>
      <c r="V1053" s="374">
        <v>0</v>
      </c>
      <c r="W1053" s="374">
        <v>8.1103000811030015E-2</v>
      </c>
      <c r="X1053" s="374">
        <v>0</v>
      </c>
      <c r="Y1053" s="374">
        <v>0</v>
      </c>
      <c r="Z1053" s="374">
        <v>0.28278452080237276</v>
      </c>
      <c r="AA1053" s="374">
        <v>1.3669655157081551</v>
      </c>
      <c r="AB1053" s="374">
        <v>1.6182591315498751</v>
      </c>
      <c r="AC1053" s="374">
        <v>1.817373146612516</v>
      </c>
      <c r="AD1053" s="374">
        <v>-2.3330755553552014</v>
      </c>
      <c r="AE1053" s="374">
        <v>30.240782030029337</v>
      </c>
      <c r="AF1053" s="374">
        <v>7.0505489478499506</v>
      </c>
      <c r="AG1053" s="374">
        <v>8.8945545105986632</v>
      </c>
      <c r="AH1053" s="374">
        <v>0.81103000811030013</v>
      </c>
    </row>
    <row r="1054" spans="1:34" ht="15.6">
      <c r="A1054" s="374">
        <v>13</v>
      </c>
      <c r="B1054" s="374">
        <v>135</v>
      </c>
      <c r="C1054" s="374">
        <v>2017</v>
      </c>
      <c r="D1054" s="374">
        <v>99</v>
      </c>
      <c r="E1054" s="374">
        <v>99</v>
      </c>
      <c r="F1054" s="374">
        <v>99</v>
      </c>
      <c r="G1054" s="374">
        <v>99</v>
      </c>
      <c r="H1054" s="374">
        <v>99</v>
      </c>
      <c r="I1054" s="374">
        <v>99</v>
      </c>
      <c r="J1054" s="374">
        <v>999</v>
      </c>
      <c r="K1054" s="374">
        <v>99</v>
      </c>
      <c r="L1054" s="374">
        <v>99</v>
      </c>
      <c r="M1054" s="374">
        <v>99</v>
      </c>
      <c r="N1054" s="374">
        <v>410</v>
      </c>
      <c r="O1054" s="374">
        <v>99</v>
      </c>
      <c r="P1054" s="374">
        <v>9999</v>
      </c>
      <c r="Q1054" s="374">
        <v>275</v>
      </c>
      <c r="R1054" s="374">
        <v>951</v>
      </c>
      <c r="S1054" s="374">
        <v>5.2881177707676121</v>
      </c>
      <c r="T1054" s="374">
        <v>4.0515247108307042</v>
      </c>
      <c r="U1054" s="374">
        <v>10.543848580441644</v>
      </c>
      <c r="V1054" s="374">
        <v>0</v>
      </c>
      <c r="W1054" s="374">
        <v>0</v>
      </c>
      <c r="X1054" s="374">
        <v>0</v>
      </c>
      <c r="Y1054" s="374">
        <v>0</v>
      </c>
      <c r="Z1054" s="374">
        <v>0.29188375132114325</v>
      </c>
      <c r="AA1054" s="374">
        <v>1.3996603654462503</v>
      </c>
      <c r="AB1054" s="374">
        <v>1.6363623352061365</v>
      </c>
      <c r="AC1054" s="374">
        <v>0.69121041007343154</v>
      </c>
      <c r="AD1054" s="374">
        <v>-1.9700816945962087</v>
      </c>
      <c r="AE1054" s="374">
        <v>25.291588464003905</v>
      </c>
      <c r="AF1054" s="374">
        <v>5.4380146386093324</v>
      </c>
      <c r="AG1054" s="374">
        <v>7.5994782710186541</v>
      </c>
      <c r="AH1054" s="374">
        <v>1.3669821240799156</v>
      </c>
    </row>
    <row r="1055" spans="1:34" ht="15.6">
      <c r="A1055" s="374">
        <v>13</v>
      </c>
      <c r="B1055" s="374">
        <v>136</v>
      </c>
      <c r="C1055" s="374">
        <v>2017</v>
      </c>
      <c r="D1055" s="374">
        <v>99</v>
      </c>
      <c r="E1055" s="374">
        <v>99</v>
      </c>
      <c r="F1055" s="374">
        <v>99</v>
      </c>
      <c r="G1055" s="374">
        <v>99</v>
      </c>
      <c r="H1055" s="374">
        <v>99</v>
      </c>
      <c r="I1055" s="374">
        <v>99</v>
      </c>
      <c r="J1055" s="374">
        <v>999</v>
      </c>
      <c r="K1055" s="374">
        <v>99</v>
      </c>
      <c r="L1055" s="374">
        <v>99</v>
      </c>
      <c r="M1055" s="374">
        <v>99</v>
      </c>
      <c r="N1055" s="374">
        <v>411</v>
      </c>
      <c r="O1055" s="374">
        <v>99</v>
      </c>
      <c r="P1055" s="374">
        <v>9999</v>
      </c>
      <c r="Q1055" s="374">
        <v>251</v>
      </c>
      <c r="R1055" s="374">
        <v>678</v>
      </c>
      <c r="S1055" s="374">
        <v>5.4616519174041285</v>
      </c>
      <c r="T1055" s="374">
        <v>4.1415929203539825</v>
      </c>
      <c r="U1055" s="374">
        <v>11.516961651917388</v>
      </c>
      <c r="V1055" s="374">
        <v>0</v>
      </c>
      <c r="W1055" s="374">
        <v>0</v>
      </c>
      <c r="X1055" s="374">
        <v>0</v>
      </c>
      <c r="Y1055" s="374">
        <v>0</v>
      </c>
      <c r="Z1055" s="374">
        <v>0.28594133988875903</v>
      </c>
      <c r="AA1055" s="374">
        <v>1.3817729141263202</v>
      </c>
      <c r="AB1055" s="374">
        <v>1.7279615591558681</v>
      </c>
      <c r="AC1055" s="374">
        <v>2.2364346708316645</v>
      </c>
      <c r="AD1055" s="374">
        <v>2.7378411222209689</v>
      </c>
      <c r="AE1055" s="374">
        <v>15.547146919937099</v>
      </c>
      <c r="AF1055" s="374">
        <v>3.8769441903019208</v>
      </c>
      <c r="AG1055" s="374">
        <v>5.9179557682353074</v>
      </c>
      <c r="AH1055" s="374">
        <v>1.0324483775811213</v>
      </c>
    </row>
    <row r="1056" spans="1:34" ht="15.6">
      <c r="A1056" s="374">
        <v>13</v>
      </c>
      <c r="B1056" s="374">
        <v>137</v>
      </c>
      <c r="C1056" s="374">
        <v>2017</v>
      </c>
      <c r="D1056" s="374">
        <v>99</v>
      </c>
      <c r="E1056" s="374">
        <v>99</v>
      </c>
      <c r="F1056" s="374">
        <v>99</v>
      </c>
      <c r="G1056" s="374">
        <v>99</v>
      </c>
      <c r="H1056" s="374">
        <v>99</v>
      </c>
      <c r="I1056" s="374">
        <v>99</v>
      </c>
      <c r="J1056" s="374">
        <v>999</v>
      </c>
      <c r="K1056" s="374">
        <v>99</v>
      </c>
      <c r="L1056" s="374">
        <v>99</v>
      </c>
      <c r="M1056" s="374">
        <v>99</v>
      </c>
      <c r="N1056" s="374">
        <v>412</v>
      </c>
      <c r="O1056" s="374">
        <v>99</v>
      </c>
      <c r="P1056" s="374">
        <v>9999</v>
      </c>
      <c r="Q1056" s="374">
        <v>207</v>
      </c>
      <c r="R1056" s="374">
        <v>525</v>
      </c>
      <c r="S1056" s="374">
        <v>5.7352380952380972</v>
      </c>
      <c r="T1056" s="374">
        <v>4.2761904761904779</v>
      </c>
      <c r="U1056" s="374">
        <v>12.491047619047627</v>
      </c>
      <c r="V1056" s="374">
        <v>0</v>
      </c>
      <c r="W1056" s="374">
        <v>0</v>
      </c>
      <c r="X1056" s="374">
        <v>0</v>
      </c>
      <c r="Y1056" s="374">
        <v>0</v>
      </c>
      <c r="Z1056" s="374">
        <v>0.2773614585416766</v>
      </c>
      <c r="AA1056" s="374">
        <v>1.329660246785654</v>
      </c>
      <c r="AB1056" s="374">
        <v>1.7484427797886348</v>
      </c>
      <c r="AC1056" s="374">
        <v>-1.830603521175282</v>
      </c>
      <c r="AD1056" s="374">
        <v>1.4917945311722276</v>
      </c>
      <c r="AE1056" s="374">
        <v>13.960272784798184</v>
      </c>
      <c r="AF1056" s="374">
        <v>3.0020585544373279</v>
      </c>
      <c r="AG1056" s="374">
        <v>4.9700672775736159</v>
      </c>
      <c r="AH1056" s="374">
        <v>1.1428571428571423</v>
      </c>
    </row>
    <row r="1057" spans="1:34" ht="15.6">
      <c r="A1057" s="374">
        <v>13</v>
      </c>
      <c r="B1057" s="374">
        <v>138</v>
      </c>
      <c r="C1057" s="374">
        <v>2017</v>
      </c>
      <c r="D1057" s="374">
        <v>99</v>
      </c>
      <c r="E1057" s="374">
        <v>99</v>
      </c>
      <c r="F1057" s="374">
        <v>99</v>
      </c>
      <c r="G1057" s="374">
        <v>99</v>
      </c>
      <c r="H1057" s="374">
        <v>99</v>
      </c>
      <c r="I1057" s="374">
        <v>99</v>
      </c>
      <c r="J1057" s="374">
        <v>999</v>
      </c>
      <c r="K1057" s="374">
        <v>99</v>
      </c>
      <c r="L1057" s="374">
        <v>99</v>
      </c>
      <c r="M1057" s="374">
        <v>99</v>
      </c>
      <c r="N1057" s="374">
        <v>413</v>
      </c>
      <c r="O1057" s="374">
        <v>99</v>
      </c>
      <c r="P1057" s="374">
        <v>9999</v>
      </c>
      <c r="Q1057" s="374">
        <v>169</v>
      </c>
      <c r="R1057" s="374">
        <v>345</v>
      </c>
      <c r="S1057" s="374">
        <v>5.8144927536231892</v>
      </c>
      <c r="T1057" s="374">
        <v>4.4608695652173909</v>
      </c>
      <c r="U1057" s="374">
        <v>13.514492753623189</v>
      </c>
      <c r="V1057" s="374">
        <v>0</v>
      </c>
      <c r="W1057" s="374">
        <v>0</v>
      </c>
      <c r="X1057" s="374">
        <v>0</v>
      </c>
      <c r="Y1057" s="374">
        <v>0</v>
      </c>
      <c r="Z1057" s="374">
        <v>0.29413363930947217</v>
      </c>
      <c r="AA1057" s="374">
        <v>1.3642724198101837</v>
      </c>
      <c r="AB1057" s="374">
        <v>1.7426630787892359</v>
      </c>
      <c r="AC1057" s="374">
        <v>1.7534800518099745</v>
      </c>
      <c r="AD1057" s="374">
        <v>-3.5650279952763699</v>
      </c>
      <c r="AE1057" s="374">
        <v>5.4248027558774723</v>
      </c>
      <c r="AF1057" s="374">
        <v>1.9727813357731017</v>
      </c>
      <c r="AG1057" s="374">
        <v>3.5336452288400042</v>
      </c>
      <c r="AH1057" s="374">
        <v>0.57971014492753614</v>
      </c>
    </row>
    <row r="1058" spans="1:34" ht="15.6">
      <c r="A1058" s="374">
        <v>13</v>
      </c>
      <c r="B1058" s="374">
        <v>139</v>
      </c>
      <c r="C1058" s="374">
        <v>2017</v>
      </c>
      <c r="D1058" s="374">
        <v>99</v>
      </c>
      <c r="E1058" s="374">
        <v>99</v>
      </c>
      <c r="F1058" s="374">
        <v>99</v>
      </c>
      <c r="G1058" s="374">
        <v>99</v>
      </c>
      <c r="H1058" s="374">
        <v>99</v>
      </c>
      <c r="I1058" s="374">
        <v>99</v>
      </c>
      <c r="J1058" s="374">
        <v>999</v>
      </c>
      <c r="K1058" s="374">
        <v>99</v>
      </c>
      <c r="L1058" s="374">
        <v>99</v>
      </c>
      <c r="M1058" s="374">
        <v>99</v>
      </c>
      <c r="N1058" s="374">
        <v>414</v>
      </c>
      <c r="O1058" s="374">
        <v>99</v>
      </c>
      <c r="P1058" s="374">
        <v>9999</v>
      </c>
      <c r="Q1058" s="374">
        <v>109</v>
      </c>
      <c r="R1058" s="374">
        <v>236</v>
      </c>
      <c r="S1058" s="374">
        <v>6.17372881355932</v>
      </c>
      <c r="T1058" s="374">
        <v>4.3474576271186436</v>
      </c>
      <c r="U1058" s="374">
        <v>14.516101694915248</v>
      </c>
      <c r="V1058" s="374">
        <v>0</v>
      </c>
      <c r="W1058" s="374">
        <v>0</v>
      </c>
      <c r="X1058" s="374">
        <v>0</v>
      </c>
      <c r="Y1058" s="374">
        <v>0</v>
      </c>
      <c r="Z1058" s="374">
        <v>0.28978961947702198</v>
      </c>
      <c r="AA1058" s="374">
        <v>1.5236512772263595</v>
      </c>
      <c r="AB1058" s="374">
        <v>1.8104083191652756</v>
      </c>
      <c r="AC1058" s="374">
        <v>3.3970509479332889</v>
      </c>
      <c r="AD1058" s="374">
        <v>-9.719299673743037E-2</v>
      </c>
      <c r="AE1058" s="374">
        <v>-0.49858894749267135</v>
      </c>
      <c r="AF1058" s="374">
        <v>1.3494967978042087</v>
      </c>
      <c r="AG1058" s="374">
        <v>2.5963671474445196</v>
      </c>
      <c r="AH1058" s="374">
        <v>2.5423728813559321</v>
      </c>
    </row>
    <row r="1059" spans="1:34" ht="15.6">
      <c r="A1059" s="374">
        <v>13</v>
      </c>
      <c r="B1059" s="374">
        <v>140</v>
      </c>
      <c r="C1059" s="374">
        <v>2017</v>
      </c>
      <c r="D1059" s="374">
        <v>99</v>
      </c>
      <c r="E1059" s="374">
        <v>99</v>
      </c>
      <c r="F1059" s="374">
        <v>99</v>
      </c>
      <c r="G1059" s="374">
        <v>99</v>
      </c>
      <c r="H1059" s="374">
        <v>99</v>
      </c>
      <c r="I1059" s="374">
        <v>99</v>
      </c>
      <c r="J1059" s="374">
        <v>999</v>
      </c>
      <c r="K1059" s="374">
        <v>99</v>
      </c>
      <c r="L1059" s="374">
        <v>99</v>
      </c>
      <c r="M1059" s="374">
        <v>99</v>
      </c>
      <c r="N1059" s="374">
        <v>415</v>
      </c>
      <c r="O1059" s="374">
        <v>99</v>
      </c>
      <c r="P1059" s="374">
        <v>9999</v>
      </c>
      <c r="Q1059" s="374">
        <v>83</v>
      </c>
      <c r="R1059" s="374">
        <v>164</v>
      </c>
      <c r="S1059" s="374">
        <v>6.2621951219512191</v>
      </c>
      <c r="T1059" s="374">
        <v>4.5853658536585362</v>
      </c>
      <c r="U1059" s="374">
        <v>15.536585365853661</v>
      </c>
      <c r="V1059" s="374">
        <v>0</v>
      </c>
      <c r="W1059" s="374">
        <v>0</v>
      </c>
      <c r="X1059" s="374">
        <v>0</v>
      </c>
      <c r="Y1059" s="374">
        <v>0</v>
      </c>
      <c r="Z1059" s="374">
        <v>0.28133488209510998</v>
      </c>
      <c r="AA1059" s="374">
        <v>1.6522815153084138</v>
      </c>
      <c r="AB1059" s="374">
        <v>1.8705106874874475</v>
      </c>
      <c r="AC1059" s="374">
        <v>2.1339807730296112</v>
      </c>
      <c r="AD1059" s="374">
        <v>-4.3013340397382445</v>
      </c>
      <c r="AE1059" s="374">
        <v>-5.557891204526495</v>
      </c>
      <c r="AF1059" s="374">
        <v>0.9377859103385181</v>
      </c>
      <c r="AG1059" s="374">
        <v>1.9310944864524031</v>
      </c>
      <c r="AH1059" s="374">
        <v>1.2195121951219512</v>
      </c>
    </row>
    <row r="1060" spans="1:34" ht="15.6">
      <c r="A1060" s="374">
        <v>13</v>
      </c>
      <c r="B1060" s="374">
        <v>141</v>
      </c>
      <c r="C1060" s="374">
        <v>2017</v>
      </c>
      <c r="D1060" s="374">
        <v>99</v>
      </c>
      <c r="E1060" s="374">
        <v>99</v>
      </c>
      <c r="F1060" s="374">
        <v>99</v>
      </c>
      <c r="G1060" s="374">
        <v>99</v>
      </c>
      <c r="H1060" s="374">
        <v>99</v>
      </c>
      <c r="I1060" s="374">
        <v>99</v>
      </c>
      <c r="J1060" s="374">
        <v>999</v>
      </c>
      <c r="K1060" s="374">
        <v>99</v>
      </c>
      <c r="L1060" s="374">
        <v>99</v>
      </c>
      <c r="M1060" s="374">
        <v>99</v>
      </c>
      <c r="N1060" s="374">
        <v>416</v>
      </c>
      <c r="O1060" s="374">
        <v>99</v>
      </c>
      <c r="P1060" s="374">
        <v>9999</v>
      </c>
      <c r="Q1060" s="374">
        <v>53</v>
      </c>
      <c r="R1060" s="374">
        <v>99</v>
      </c>
      <c r="S1060" s="374">
        <v>6.3737373737373746</v>
      </c>
      <c r="T1060" s="374">
        <v>4.7676767676767664</v>
      </c>
      <c r="U1060" s="374">
        <v>16.477777777777785</v>
      </c>
      <c r="V1060" s="374">
        <v>0</v>
      </c>
      <c r="W1060" s="374">
        <v>0</v>
      </c>
      <c r="X1060" s="374">
        <v>100</v>
      </c>
      <c r="Y1060" s="374">
        <v>0</v>
      </c>
      <c r="Z1060" s="374">
        <v>0.26535874537737764</v>
      </c>
      <c r="AA1060" s="374">
        <v>1.5412565946731276</v>
      </c>
      <c r="AB1060" s="374">
        <v>1.8631367209561989</v>
      </c>
      <c r="AC1060" s="374">
        <v>15.12047873718422</v>
      </c>
      <c r="AD1060" s="374">
        <v>8.7625693864180665</v>
      </c>
      <c r="AE1060" s="374">
        <v>16.390544907741528</v>
      </c>
      <c r="AF1060" s="374">
        <v>0.5661024702653249</v>
      </c>
      <c r="AG1060" s="374">
        <v>1.23634004542771</v>
      </c>
      <c r="AH1060" s="374">
        <v>4.0404040404040407</v>
      </c>
    </row>
    <row r="1061" spans="1:34" ht="15.6">
      <c r="A1061" s="374">
        <v>13</v>
      </c>
      <c r="B1061" s="374">
        <v>142</v>
      </c>
      <c r="C1061" s="374">
        <v>2017</v>
      </c>
      <c r="D1061" s="374">
        <v>99</v>
      </c>
      <c r="E1061" s="374">
        <v>99</v>
      </c>
      <c r="F1061" s="374">
        <v>99</v>
      </c>
      <c r="G1061" s="374">
        <v>99</v>
      </c>
      <c r="H1061" s="374">
        <v>99</v>
      </c>
      <c r="I1061" s="374">
        <v>99</v>
      </c>
      <c r="J1061" s="374">
        <v>999</v>
      </c>
      <c r="K1061" s="374">
        <v>99</v>
      </c>
      <c r="L1061" s="374">
        <v>99</v>
      </c>
      <c r="M1061" s="374">
        <v>99</v>
      </c>
      <c r="N1061" s="374">
        <v>417</v>
      </c>
      <c r="O1061" s="374">
        <v>99</v>
      </c>
      <c r="P1061" s="374">
        <v>9999</v>
      </c>
      <c r="Q1061" s="374">
        <v>53</v>
      </c>
      <c r="R1061" s="374">
        <v>87</v>
      </c>
      <c r="S1061" s="374">
        <v>6.2298850574712654</v>
      </c>
      <c r="T1061" s="374">
        <v>5.1264367816091951</v>
      </c>
      <c r="U1061" s="374">
        <v>17.47816091954023</v>
      </c>
      <c r="V1061" s="374">
        <v>0</v>
      </c>
      <c r="W1061" s="374">
        <v>0</v>
      </c>
      <c r="X1061" s="374">
        <v>100</v>
      </c>
      <c r="Y1061" s="374">
        <v>0</v>
      </c>
      <c r="Z1061" s="374">
        <v>0.29416755228533559</v>
      </c>
      <c r="AA1061" s="374">
        <v>1.6449235696550164</v>
      </c>
      <c r="AB1061" s="374">
        <v>1.9405213051287564</v>
      </c>
      <c r="AC1061" s="374">
        <v>2.937874743910641</v>
      </c>
      <c r="AD1061" s="374">
        <v>-5.3556435855545113</v>
      </c>
      <c r="AE1061" s="374">
        <v>14.5734837499951</v>
      </c>
      <c r="AF1061" s="374">
        <v>0.49748398902104313</v>
      </c>
      <c r="AG1061" s="374">
        <v>1.1524420235869404</v>
      </c>
      <c r="AH1061" s="374">
        <v>2.298850574712644</v>
      </c>
    </row>
    <row r="1062" spans="1:34" ht="15.6">
      <c r="A1062" s="374">
        <v>13</v>
      </c>
      <c r="B1062" s="374">
        <v>143</v>
      </c>
      <c r="C1062" s="374">
        <v>2017</v>
      </c>
      <c r="D1062" s="374">
        <v>99</v>
      </c>
      <c r="E1062" s="374">
        <v>99</v>
      </c>
      <c r="F1062" s="374">
        <v>99</v>
      </c>
      <c r="G1062" s="374">
        <v>99</v>
      </c>
      <c r="H1062" s="374">
        <v>99</v>
      </c>
      <c r="I1062" s="374">
        <v>99</v>
      </c>
      <c r="J1062" s="374">
        <v>999</v>
      </c>
      <c r="K1062" s="374">
        <v>99</v>
      </c>
      <c r="L1062" s="374">
        <v>99</v>
      </c>
      <c r="M1062" s="374">
        <v>99</v>
      </c>
      <c r="N1062" s="374">
        <v>418</v>
      </c>
      <c r="O1062" s="374">
        <v>99</v>
      </c>
      <c r="P1062" s="374">
        <v>9999</v>
      </c>
      <c r="Q1062" s="374">
        <v>32</v>
      </c>
      <c r="R1062" s="374">
        <v>46</v>
      </c>
      <c r="S1062" s="374">
        <v>6.3478260869565206</v>
      </c>
      <c r="T1062" s="374">
        <v>5.4782608695652177</v>
      </c>
      <c r="U1062" s="374">
        <v>18.493478260869576</v>
      </c>
      <c r="V1062" s="374">
        <v>0</v>
      </c>
      <c r="W1062" s="374">
        <v>0</v>
      </c>
      <c r="X1062" s="374">
        <v>100</v>
      </c>
      <c r="Y1062" s="374">
        <v>0</v>
      </c>
      <c r="Z1062" s="374">
        <v>0.29296250977858779</v>
      </c>
      <c r="AA1062" s="374">
        <v>1.6314489599385851</v>
      </c>
      <c r="AB1062" s="374">
        <v>1.908096370216668</v>
      </c>
      <c r="AC1062" s="374">
        <v>-11.351171512854904</v>
      </c>
      <c r="AD1062" s="374">
        <v>22.335968939439155</v>
      </c>
      <c r="AE1062" s="374">
        <v>6.5279827096746796</v>
      </c>
      <c r="AF1062" s="374">
        <v>0.26303751143641352</v>
      </c>
      <c r="AG1062" s="374">
        <v>0.64473394019821795</v>
      </c>
      <c r="AH1062" s="374">
        <v>0</v>
      </c>
    </row>
    <row r="1063" spans="1:34" ht="15.6">
      <c r="A1063" s="374">
        <v>13</v>
      </c>
      <c r="B1063" s="374">
        <v>144</v>
      </c>
      <c r="C1063" s="374">
        <v>2017</v>
      </c>
      <c r="D1063" s="374">
        <v>99</v>
      </c>
      <c r="E1063" s="374">
        <v>99</v>
      </c>
      <c r="F1063" s="374">
        <v>99</v>
      </c>
      <c r="G1063" s="374">
        <v>99</v>
      </c>
      <c r="H1063" s="374">
        <v>99</v>
      </c>
      <c r="I1063" s="374">
        <v>99</v>
      </c>
      <c r="J1063" s="374">
        <v>999</v>
      </c>
      <c r="K1063" s="374">
        <v>99</v>
      </c>
      <c r="L1063" s="374">
        <v>99</v>
      </c>
      <c r="M1063" s="374">
        <v>99</v>
      </c>
      <c r="N1063" s="374">
        <v>419</v>
      </c>
      <c r="O1063" s="374">
        <v>99</v>
      </c>
      <c r="P1063" s="374">
        <v>9999</v>
      </c>
      <c r="Q1063" s="374">
        <v>22</v>
      </c>
      <c r="R1063" s="374">
        <v>27</v>
      </c>
      <c r="S1063" s="374">
        <v>5.9259259259259265</v>
      </c>
      <c r="T1063" s="374">
        <v>5.5555555555555562</v>
      </c>
      <c r="U1063" s="374">
        <v>19.562962962962963</v>
      </c>
      <c r="V1063" s="374">
        <v>0</v>
      </c>
      <c r="W1063" s="374">
        <v>0</v>
      </c>
      <c r="X1063" s="374">
        <v>100</v>
      </c>
      <c r="Y1063" s="374">
        <v>0</v>
      </c>
      <c r="Z1063" s="374">
        <v>0.27236705645701287</v>
      </c>
      <c r="AA1063" s="374">
        <v>1.6538602638345277</v>
      </c>
      <c r="AB1063" s="374">
        <v>1.6405358955814899</v>
      </c>
      <c r="AC1063" s="374">
        <v>34.745992851231925</v>
      </c>
      <c r="AD1063" s="374">
        <v>29.471578006808471</v>
      </c>
      <c r="AE1063" s="374">
        <v>34.278168978429889</v>
      </c>
      <c r="AF1063" s="374">
        <v>0.15439158279963397</v>
      </c>
      <c r="AG1063" s="374">
        <v>0.4003155838870327</v>
      </c>
      <c r="AH1063" s="374">
        <v>0</v>
      </c>
    </row>
    <row r="1064" spans="1:34" ht="15.6">
      <c r="A1064" s="374">
        <v>13</v>
      </c>
      <c r="B1064" s="374">
        <v>145</v>
      </c>
      <c r="C1064" s="374">
        <v>2017</v>
      </c>
      <c r="D1064" s="374">
        <v>99</v>
      </c>
      <c r="E1064" s="374">
        <v>99</v>
      </c>
      <c r="F1064" s="374">
        <v>99</v>
      </c>
      <c r="G1064" s="374">
        <v>99</v>
      </c>
      <c r="H1064" s="374">
        <v>99</v>
      </c>
      <c r="I1064" s="374">
        <v>99</v>
      </c>
      <c r="J1064" s="374">
        <v>999</v>
      </c>
      <c r="K1064" s="374">
        <v>99</v>
      </c>
      <c r="L1064" s="374">
        <v>99</v>
      </c>
      <c r="M1064" s="374">
        <v>99</v>
      </c>
      <c r="N1064" s="374">
        <v>420</v>
      </c>
      <c r="O1064" s="374">
        <v>99</v>
      </c>
      <c r="P1064" s="374">
        <v>9999</v>
      </c>
      <c r="Q1064" s="374">
        <v>42</v>
      </c>
      <c r="R1064" s="374">
        <v>71</v>
      </c>
      <c r="S1064" s="374">
        <v>6.0422535211267601</v>
      </c>
      <c r="T1064" s="374">
        <v>5.464788732394366</v>
      </c>
      <c r="U1064" s="374">
        <v>22.256338028169004</v>
      </c>
      <c r="V1064" s="374">
        <v>4.2253521126760551</v>
      </c>
      <c r="W1064" s="374">
        <v>1.4084507042253516</v>
      </c>
      <c r="X1064" s="374">
        <v>100</v>
      </c>
      <c r="Y1064" s="374">
        <v>26.760563380281695</v>
      </c>
      <c r="Z1064" s="374">
        <v>2.1730573253502254</v>
      </c>
      <c r="AA1064" s="374">
        <v>1.3782681490394422</v>
      </c>
      <c r="AB1064" s="374">
        <v>1.7906721211620089</v>
      </c>
      <c r="AC1064" s="374">
        <v>12.476424337225588</v>
      </c>
      <c r="AD1064" s="374">
        <v>13.877654686361062</v>
      </c>
      <c r="AE1064" s="374">
        <v>35.157038868269595</v>
      </c>
      <c r="AF1064" s="374">
        <v>0.40599268069533401</v>
      </c>
      <c r="AG1064" s="374">
        <v>1.1976120516059989</v>
      </c>
      <c r="AH1064" s="374">
        <v>0</v>
      </c>
    </row>
    <row r="1065" spans="1:34" s="458" customFormat="1" ht="15.6">
      <c r="A1065" s="374">
        <v>13</v>
      </c>
      <c r="B1065" s="374">
        <v>146</v>
      </c>
      <c r="C1065" s="374">
        <v>2016</v>
      </c>
      <c r="D1065" s="374">
        <v>99</v>
      </c>
      <c r="E1065" s="374">
        <v>99</v>
      </c>
      <c r="F1065" s="374">
        <v>99</v>
      </c>
      <c r="G1065" s="374">
        <v>99</v>
      </c>
      <c r="H1065" s="374">
        <v>99</v>
      </c>
      <c r="I1065" s="374">
        <v>99</v>
      </c>
      <c r="J1065" s="374">
        <v>999</v>
      </c>
      <c r="K1065" s="374">
        <v>99</v>
      </c>
      <c r="L1065" s="374">
        <v>99</v>
      </c>
      <c r="M1065" s="374">
        <v>99</v>
      </c>
      <c r="N1065" s="374">
        <v>403</v>
      </c>
      <c r="O1065" s="374">
        <v>99</v>
      </c>
      <c r="P1065" s="374">
        <v>9999</v>
      </c>
      <c r="Q1065" s="374">
        <v>110</v>
      </c>
      <c r="R1065" s="374">
        <v>1136</v>
      </c>
      <c r="S1065" s="374">
        <v>4.1531690140845052</v>
      </c>
      <c r="T1065" s="374">
        <v>3.1619718309859155</v>
      </c>
      <c r="U1065" s="374">
        <v>3.3947183098591576</v>
      </c>
      <c r="V1065" s="374">
        <v>0</v>
      </c>
      <c r="W1065" s="374">
        <v>0</v>
      </c>
      <c r="X1065" s="374">
        <v>0</v>
      </c>
      <c r="Y1065" s="374">
        <v>0</v>
      </c>
      <c r="Z1065" s="374">
        <v>0.56785077099131454</v>
      </c>
      <c r="AA1065" s="374">
        <v>1.7283236483384903</v>
      </c>
      <c r="AB1065" s="374">
        <v>1.4674272011775589</v>
      </c>
      <c r="AC1065" s="374">
        <v>33.914927524398379</v>
      </c>
      <c r="AD1065" s="374">
        <v>21.53714376319558</v>
      </c>
      <c r="AE1065" s="374">
        <v>47.995963029869081</v>
      </c>
      <c r="AF1065" s="374">
        <v>7.7022170994643693</v>
      </c>
      <c r="AG1065" s="374">
        <v>3.4312874980091559</v>
      </c>
      <c r="AH1065" s="374">
        <v>0.17605633802816897</v>
      </c>
    </row>
    <row r="1066" spans="1:34" s="458" customFormat="1" ht="15.6">
      <c r="A1066" s="374">
        <v>13</v>
      </c>
      <c r="B1066" s="374">
        <v>147</v>
      </c>
      <c r="C1066" s="374">
        <v>2016</v>
      </c>
      <c r="D1066" s="374">
        <v>99</v>
      </c>
      <c r="E1066" s="374">
        <v>99</v>
      </c>
      <c r="F1066" s="374">
        <v>99</v>
      </c>
      <c r="G1066" s="374">
        <v>99</v>
      </c>
      <c r="H1066" s="374">
        <v>99</v>
      </c>
      <c r="I1066" s="374">
        <v>99</v>
      </c>
      <c r="J1066" s="374">
        <v>999</v>
      </c>
      <c r="K1066" s="374">
        <v>99</v>
      </c>
      <c r="L1066" s="374">
        <v>99</v>
      </c>
      <c r="M1066" s="374">
        <v>99</v>
      </c>
      <c r="N1066" s="374">
        <v>404</v>
      </c>
      <c r="O1066" s="374">
        <v>99</v>
      </c>
      <c r="P1066" s="374">
        <v>9999</v>
      </c>
      <c r="Q1066" s="374">
        <v>169</v>
      </c>
      <c r="R1066" s="374">
        <v>2048</v>
      </c>
      <c r="S1066" s="374">
        <v>4.77978515625</v>
      </c>
      <c r="T1066" s="374">
        <v>3.64013671875</v>
      </c>
      <c r="U1066" s="374">
        <v>4.5976074218749972</v>
      </c>
      <c r="V1066" s="374">
        <v>0</v>
      </c>
      <c r="W1066" s="374">
        <v>0</v>
      </c>
      <c r="X1066" s="374">
        <v>0</v>
      </c>
      <c r="Y1066" s="374">
        <v>0</v>
      </c>
      <c r="Z1066" s="374">
        <v>0.28192477765790841</v>
      </c>
      <c r="AA1066" s="374">
        <v>1.4513065075448957</v>
      </c>
      <c r="AB1066" s="374">
        <v>1.5025662880745003</v>
      </c>
      <c r="AC1066" s="374">
        <v>10.110402873896115</v>
      </c>
      <c r="AD1066" s="374">
        <v>8.7875352093715335</v>
      </c>
      <c r="AE1066" s="374">
        <v>41.976809691541938</v>
      </c>
      <c r="AF1066" s="374">
        <v>13.885687165231539</v>
      </c>
      <c r="AG1066" s="374">
        <v>8.3779327747392287</v>
      </c>
      <c r="AH1066" s="374">
        <v>9.765625E-2</v>
      </c>
    </row>
    <row r="1067" spans="1:34" s="458" customFormat="1" ht="15.6">
      <c r="A1067" s="374">
        <v>13</v>
      </c>
      <c r="B1067" s="374">
        <v>148</v>
      </c>
      <c r="C1067" s="374">
        <v>2016</v>
      </c>
      <c r="D1067" s="374">
        <v>99</v>
      </c>
      <c r="E1067" s="374">
        <v>99</v>
      </c>
      <c r="F1067" s="374">
        <v>99</v>
      </c>
      <c r="G1067" s="374">
        <v>99</v>
      </c>
      <c r="H1067" s="374">
        <v>99</v>
      </c>
      <c r="I1067" s="374">
        <v>99</v>
      </c>
      <c r="J1067" s="374">
        <v>999</v>
      </c>
      <c r="K1067" s="374">
        <v>99</v>
      </c>
      <c r="L1067" s="374">
        <v>99</v>
      </c>
      <c r="M1067" s="374">
        <v>99</v>
      </c>
      <c r="N1067" s="374">
        <v>405</v>
      </c>
      <c r="O1067" s="374">
        <v>99</v>
      </c>
      <c r="P1067" s="374">
        <v>9999</v>
      </c>
      <c r="Q1067" s="374">
        <v>218</v>
      </c>
      <c r="R1067" s="374">
        <v>2495</v>
      </c>
      <c r="S1067" s="374">
        <v>5.0709418837675342</v>
      </c>
      <c r="T1067" s="374">
        <v>3.9643286573146304</v>
      </c>
      <c r="U1067" s="374">
        <v>5.5489378757515055</v>
      </c>
      <c r="V1067" s="374">
        <v>0</v>
      </c>
      <c r="W1067" s="374">
        <v>0</v>
      </c>
      <c r="X1067" s="374">
        <v>0</v>
      </c>
      <c r="Y1067" s="374">
        <v>0</v>
      </c>
      <c r="Z1067" s="374">
        <v>0.28081950312411558</v>
      </c>
      <c r="AA1067" s="374">
        <v>1.4572661266072069</v>
      </c>
      <c r="AB1067" s="374">
        <v>1.4453054749887524</v>
      </c>
      <c r="AC1067" s="374">
        <v>6.2915158834604252</v>
      </c>
      <c r="AD1067" s="374">
        <v>3.7481496298604728</v>
      </c>
      <c r="AE1067" s="374">
        <v>36.52388143664507</v>
      </c>
      <c r="AF1067" s="374">
        <v>16.916401111939795</v>
      </c>
      <c r="AG1067" s="374">
        <v>12.318432448640584</v>
      </c>
      <c r="AH1067" s="374">
        <v>8.0160320641282562E-2</v>
      </c>
    </row>
    <row r="1068" spans="1:34" s="458" customFormat="1" ht="15.6">
      <c r="A1068" s="374">
        <v>13</v>
      </c>
      <c r="B1068" s="374">
        <v>149</v>
      </c>
      <c r="C1068" s="374">
        <v>2016</v>
      </c>
      <c r="D1068" s="374">
        <v>99</v>
      </c>
      <c r="E1068" s="374">
        <v>99</v>
      </c>
      <c r="F1068" s="374">
        <v>99</v>
      </c>
      <c r="G1068" s="374">
        <v>99</v>
      </c>
      <c r="H1068" s="374">
        <v>99</v>
      </c>
      <c r="I1068" s="374">
        <v>99</v>
      </c>
      <c r="J1068" s="374">
        <v>999</v>
      </c>
      <c r="K1068" s="374">
        <v>99</v>
      </c>
      <c r="L1068" s="374">
        <v>99</v>
      </c>
      <c r="M1068" s="374">
        <v>99</v>
      </c>
      <c r="N1068" s="374">
        <v>406</v>
      </c>
      <c r="O1068" s="374">
        <v>99</v>
      </c>
      <c r="P1068" s="374">
        <v>9999</v>
      </c>
      <c r="Q1068" s="374">
        <v>252</v>
      </c>
      <c r="R1068" s="374">
        <v>2216</v>
      </c>
      <c r="S1068" s="374">
        <v>5.2459386281588438</v>
      </c>
      <c r="T1068" s="374">
        <v>4.174187725631767</v>
      </c>
      <c r="U1068" s="374">
        <v>6.5283393501805058</v>
      </c>
      <c r="V1068" s="374">
        <v>0</v>
      </c>
      <c r="W1068" s="374">
        <v>0</v>
      </c>
      <c r="X1068" s="374">
        <v>0</v>
      </c>
      <c r="Y1068" s="374">
        <v>0</v>
      </c>
      <c r="Z1068" s="374">
        <v>0.28276315880128394</v>
      </c>
      <c r="AA1068" s="374">
        <v>1.387632884268839</v>
      </c>
      <c r="AB1068" s="374">
        <v>1.4254588750540229</v>
      </c>
      <c r="AC1068" s="374">
        <v>1.5819586975898361</v>
      </c>
      <c r="AD1068" s="374">
        <v>3.0632670894835559</v>
      </c>
      <c r="AE1068" s="374">
        <v>42.458352436534803</v>
      </c>
      <c r="AF1068" s="374">
        <v>15.024747440504441</v>
      </c>
      <c r="AG1068" s="374">
        <v>12.872043868944822</v>
      </c>
      <c r="AH1068" s="374">
        <v>0.18050541516245483</v>
      </c>
    </row>
    <row r="1069" spans="1:34" s="458" customFormat="1" ht="15.6">
      <c r="A1069" s="374">
        <v>13</v>
      </c>
      <c r="B1069" s="374">
        <v>150</v>
      </c>
      <c r="C1069" s="374">
        <v>2016</v>
      </c>
      <c r="D1069" s="374">
        <v>99</v>
      </c>
      <c r="E1069" s="374">
        <v>99</v>
      </c>
      <c r="F1069" s="374">
        <v>99</v>
      </c>
      <c r="G1069" s="374">
        <v>99</v>
      </c>
      <c r="H1069" s="374">
        <v>99</v>
      </c>
      <c r="I1069" s="374">
        <v>99</v>
      </c>
      <c r="J1069" s="374">
        <v>999</v>
      </c>
      <c r="K1069" s="374">
        <v>99</v>
      </c>
      <c r="L1069" s="374">
        <v>99</v>
      </c>
      <c r="M1069" s="374">
        <v>99</v>
      </c>
      <c r="N1069" s="374">
        <v>407</v>
      </c>
      <c r="O1069" s="374">
        <v>99</v>
      </c>
      <c r="P1069" s="374">
        <v>9999</v>
      </c>
      <c r="Q1069" s="374">
        <v>292</v>
      </c>
      <c r="R1069" s="374">
        <v>1779</v>
      </c>
      <c r="S1069" s="374">
        <v>5.1956155143338956</v>
      </c>
      <c r="T1069" s="374">
        <v>4.1186059584035988</v>
      </c>
      <c r="U1069" s="374">
        <v>7.5148397976391124</v>
      </c>
      <c r="V1069" s="374">
        <v>0</v>
      </c>
      <c r="W1069" s="374">
        <v>0</v>
      </c>
      <c r="X1069" s="374">
        <v>0</v>
      </c>
      <c r="Y1069" s="374">
        <v>0</v>
      </c>
      <c r="Z1069" s="374">
        <v>0.28053613385033715</v>
      </c>
      <c r="AA1069" s="374">
        <v>1.479848867488871</v>
      </c>
      <c r="AB1069" s="374">
        <v>1.4409833127721976</v>
      </c>
      <c r="AC1069" s="374">
        <v>-3.8134325047351152</v>
      </c>
      <c r="AD1069" s="374">
        <v>-3.4389149491922111</v>
      </c>
      <c r="AE1069" s="374">
        <v>42.458942126795762</v>
      </c>
      <c r="AF1069" s="374">
        <v>12.061834700657672</v>
      </c>
      <c r="AG1069" s="374">
        <v>11.895171515437848</v>
      </c>
      <c r="AH1069" s="374">
        <v>0.67453625632377745</v>
      </c>
    </row>
    <row r="1070" spans="1:34" s="458" customFormat="1" ht="15.6">
      <c r="A1070" s="374">
        <v>13</v>
      </c>
      <c r="B1070" s="374">
        <v>151</v>
      </c>
      <c r="C1070" s="374">
        <v>2016</v>
      </c>
      <c r="D1070" s="374">
        <v>99</v>
      </c>
      <c r="E1070" s="374">
        <v>99</v>
      </c>
      <c r="F1070" s="374">
        <v>99</v>
      </c>
      <c r="G1070" s="374">
        <v>99</v>
      </c>
      <c r="H1070" s="374">
        <v>99</v>
      </c>
      <c r="I1070" s="374">
        <v>99</v>
      </c>
      <c r="J1070" s="374">
        <v>999</v>
      </c>
      <c r="K1070" s="374">
        <v>99</v>
      </c>
      <c r="L1070" s="374">
        <v>99</v>
      </c>
      <c r="M1070" s="374">
        <v>99</v>
      </c>
      <c r="N1070" s="374">
        <v>408</v>
      </c>
      <c r="O1070" s="374">
        <v>99</v>
      </c>
      <c r="P1070" s="374">
        <v>9999</v>
      </c>
      <c r="Q1070" s="374">
        <v>287</v>
      </c>
      <c r="R1070" s="374">
        <v>1149</v>
      </c>
      <c r="S1070" s="374">
        <v>5.0678851174934705</v>
      </c>
      <c r="T1070" s="374">
        <v>4.0313315926892948</v>
      </c>
      <c r="U1070" s="374">
        <v>8.5395996518711907</v>
      </c>
      <c r="V1070" s="374">
        <v>0</v>
      </c>
      <c r="W1070" s="374">
        <v>0</v>
      </c>
      <c r="X1070" s="374">
        <v>0</v>
      </c>
      <c r="Y1070" s="374">
        <v>0</v>
      </c>
      <c r="Z1070" s="374">
        <v>0.28972574264847528</v>
      </c>
      <c r="AA1070" s="374">
        <v>1.3744862038183421</v>
      </c>
      <c r="AB1070" s="374">
        <v>1.6294910658657979</v>
      </c>
      <c r="AC1070" s="374">
        <v>-0.19424206164712812</v>
      </c>
      <c r="AD1070" s="374">
        <v>-1.7375980911912923</v>
      </c>
      <c r="AE1070" s="374">
        <v>41.755790596723138</v>
      </c>
      <c r="AF1070" s="374">
        <v>7.790358668384294</v>
      </c>
      <c r="AG1070" s="374">
        <v>8.7303684603427509</v>
      </c>
      <c r="AH1070" s="374">
        <v>0.78328981723237612</v>
      </c>
    </row>
    <row r="1071" spans="1:34" s="458" customFormat="1" ht="15.6">
      <c r="A1071" s="374">
        <v>13</v>
      </c>
      <c r="B1071" s="374">
        <v>152</v>
      </c>
      <c r="C1071" s="374">
        <v>2016</v>
      </c>
      <c r="D1071" s="374">
        <v>99</v>
      </c>
      <c r="E1071" s="374">
        <v>99</v>
      </c>
      <c r="F1071" s="374">
        <v>99</v>
      </c>
      <c r="G1071" s="374">
        <v>99</v>
      </c>
      <c r="H1071" s="374">
        <v>99</v>
      </c>
      <c r="I1071" s="374">
        <v>99</v>
      </c>
      <c r="J1071" s="374">
        <v>999</v>
      </c>
      <c r="K1071" s="374">
        <v>99</v>
      </c>
      <c r="L1071" s="374">
        <v>99</v>
      </c>
      <c r="M1071" s="374">
        <v>99</v>
      </c>
      <c r="N1071" s="374">
        <v>409</v>
      </c>
      <c r="O1071" s="374">
        <v>99</v>
      </c>
      <c r="P1071" s="374">
        <v>9999</v>
      </c>
      <c r="Q1071" s="374">
        <v>257</v>
      </c>
      <c r="R1071" s="374">
        <v>959</v>
      </c>
      <c r="S1071" s="374">
        <v>5.2565172054223135</v>
      </c>
      <c r="T1071" s="374">
        <v>4.0260688216892593</v>
      </c>
      <c r="U1071" s="374">
        <v>9.5435870698644401</v>
      </c>
      <c r="V1071" s="374">
        <v>0</v>
      </c>
      <c r="W1071" s="374">
        <v>0</v>
      </c>
      <c r="X1071" s="374">
        <v>0</v>
      </c>
      <c r="Y1071" s="374">
        <v>0</v>
      </c>
      <c r="Z1071" s="374">
        <v>0.28039533479421069</v>
      </c>
      <c r="AA1071" s="374">
        <v>1.3183934861106863</v>
      </c>
      <c r="AB1071" s="374">
        <v>1.6649325185740689</v>
      </c>
      <c r="AC1071" s="374">
        <v>5.1274524872533513</v>
      </c>
      <c r="AD1071" s="374">
        <v>2.034921968662768</v>
      </c>
      <c r="AE1071" s="374">
        <v>28.293388900907924</v>
      </c>
      <c r="AF1071" s="374">
        <v>6.5021357380161362</v>
      </c>
      <c r="AG1071" s="374">
        <v>8.143390874398186</v>
      </c>
      <c r="AH1071" s="374">
        <v>1.0427528675703857</v>
      </c>
    </row>
    <row r="1072" spans="1:34" s="458" customFormat="1" ht="15.6">
      <c r="A1072" s="374">
        <v>13</v>
      </c>
      <c r="B1072" s="374">
        <v>153</v>
      </c>
      <c r="C1072" s="374">
        <v>2016</v>
      </c>
      <c r="D1072" s="374">
        <v>99</v>
      </c>
      <c r="E1072" s="374">
        <v>99</v>
      </c>
      <c r="F1072" s="374">
        <v>99</v>
      </c>
      <c r="G1072" s="374">
        <v>99</v>
      </c>
      <c r="H1072" s="374">
        <v>99</v>
      </c>
      <c r="I1072" s="374">
        <v>99</v>
      </c>
      <c r="J1072" s="374">
        <v>999</v>
      </c>
      <c r="K1072" s="374">
        <v>99</v>
      </c>
      <c r="L1072" s="374">
        <v>99</v>
      </c>
      <c r="M1072" s="374">
        <v>99</v>
      </c>
      <c r="N1072" s="374">
        <v>410</v>
      </c>
      <c r="O1072" s="374">
        <v>99</v>
      </c>
      <c r="P1072" s="374">
        <v>9999</v>
      </c>
      <c r="Q1072" s="374">
        <v>249</v>
      </c>
      <c r="R1072" s="374">
        <v>788</v>
      </c>
      <c r="S1072" s="374">
        <v>5.4149746192893398</v>
      </c>
      <c r="T1072" s="374">
        <v>3.9898477157360408</v>
      </c>
      <c r="U1072" s="374">
        <v>10.522461928934002</v>
      </c>
      <c r="V1072" s="374">
        <v>0</v>
      </c>
      <c r="W1072" s="374">
        <v>0</v>
      </c>
      <c r="X1072" s="374">
        <v>0</v>
      </c>
      <c r="Y1072" s="374">
        <v>0</v>
      </c>
      <c r="Z1072" s="374">
        <v>0.28079931201273878</v>
      </c>
      <c r="AA1072" s="374">
        <v>1.4121047128906572</v>
      </c>
      <c r="AB1072" s="374">
        <v>1.7024611856029579</v>
      </c>
      <c r="AC1072" s="374">
        <v>0.30562658406801896</v>
      </c>
      <c r="AD1072" s="374">
        <v>0.92372299894286014</v>
      </c>
      <c r="AE1072" s="374">
        <v>17.595060699443469</v>
      </c>
      <c r="AF1072" s="374">
        <v>5.3427351006847932</v>
      </c>
      <c r="AG1072" s="374">
        <v>7.3776596170631885</v>
      </c>
      <c r="AH1072" s="374">
        <v>1.015228426395939</v>
      </c>
    </row>
    <row r="1073" spans="1:37" s="458" customFormat="1" ht="15.6">
      <c r="A1073" s="374">
        <v>13</v>
      </c>
      <c r="B1073" s="374">
        <v>154</v>
      </c>
      <c r="C1073" s="374">
        <v>2016</v>
      </c>
      <c r="D1073" s="374">
        <v>99</v>
      </c>
      <c r="E1073" s="374">
        <v>99</v>
      </c>
      <c r="F1073" s="374">
        <v>99</v>
      </c>
      <c r="G1073" s="374">
        <v>99</v>
      </c>
      <c r="H1073" s="374">
        <v>99</v>
      </c>
      <c r="I1073" s="374">
        <v>99</v>
      </c>
      <c r="J1073" s="374">
        <v>999</v>
      </c>
      <c r="K1073" s="374">
        <v>99</v>
      </c>
      <c r="L1073" s="374">
        <v>99</v>
      </c>
      <c r="M1073" s="374">
        <v>99</v>
      </c>
      <c r="N1073" s="374">
        <v>411</v>
      </c>
      <c r="O1073" s="374">
        <v>99</v>
      </c>
      <c r="P1073" s="374">
        <v>9999</v>
      </c>
      <c r="Q1073" s="374">
        <v>247</v>
      </c>
      <c r="R1073" s="374">
        <v>610</v>
      </c>
      <c r="S1073" s="374">
        <v>5.6</v>
      </c>
      <c r="T1073" s="374">
        <v>4.1032786885245889</v>
      </c>
      <c r="U1073" s="374">
        <v>11.548196721311477</v>
      </c>
      <c r="V1073" s="374">
        <v>0</v>
      </c>
      <c r="W1073" s="374">
        <v>0</v>
      </c>
      <c r="X1073" s="374">
        <v>0</v>
      </c>
      <c r="Y1073" s="374">
        <v>0</v>
      </c>
      <c r="Z1073" s="374">
        <v>0.28058199582794818</v>
      </c>
      <c r="AA1073" s="374">
        <v>1.3981252083989677</v>
      </c>
      <c r="AB1073" s="374">
        <v>1.8091268805348319</v>
      </c>
      <c r="AC1073" s="374">
        <v>2.7831622675527754</v>
      </c>
      <c r="AD1073" s="374">
        <v>9.2247452317162573</v>
      </c>
      <c r="AE1073" s="374">
        <v>1.1147654988664149</v>
      </c>
      <c r="AF1073" s="374">
        <v>4.1358736185504092</v>
      </c>
      <c r="AG1073" s="374">
        <v>6.2678564596451842</v>
      </c>
      <c r="AH1073" s="374">
        <v>0.98360655737704927</v>
      </c>
    </row>
    <row r="1074" spans="1:37" s="458" customFormat="1" ht="15.6">
      <c r="A1074" s="374">
        <v>13</v>
      </c>
      <c r="B1074" s="374">
        <v>155</v>
      </c>
      <c r="C1074" s="374">
        <v>2016</v>
      </c>
      <c r="D1074" s="374">
        <v>99</v>
      </c>
      <c r="E1074" s="374">
        <v>99</v>
      </c>
      <c r="F1074" s="374">
        <v>99</v>
      </c>
      <c r="G1074" s="374">
        <v>99</v>
      </c>
      <c r="H1074" s="374">
        <v>99</v>
      </c>
      <c r="I1074" s="374">
        <v>99</v>
      </c>
      <c r="J1074" s="374">
        <v>999</v>
      </c>
      <c r="K1074" s="374">
        <v>99</v>
      </c>
      <c r="L1074" s="374">
        <v>99</v>
      </c>
      <c r="M1074" s="374">
        <v>99</v>
      </c>
      <c r="N1074" s="374">
        <v>412</v>
      </c>
      <c r="O1074" s="374">
        <v>99</v>
      </c>
      <c r="P1074" s="374">
        <v>9999</v>
      </c>
      <c r="Q1074" s="374">
        <v>178</v>
      </c>
      <c r="R1074" s="374">
        <v>459</v>
      </c>
      <c r="S1074" s="374">
        <v>5.79520697167756</v>
      </c>
      <c r="T1074" s="374">
        <v>4.265795206971676</v>
      </c>
      <c r="U1074" s="374">
        <v>12.502396514161228</v>
      </c>
      <c r="V1074" s="374">
        <v>0</v>
      </c>
      <c r="W1074" s="374">
        <v>0</v>
      </c>
      <c r="X1074" s="374">
        <v>0</v>
      </c>
      <c r="Y1074" s="374">
        <v>0</v>
      </c>
      <c r="Z1074" s="374">
        <v>0.26620615397566411</v>
      </c>
      <c r="AA1074" s="374">
        <v>1.47066408260791</v>
      </c>
      <c r="AB1074" s="374">
        <v>1.9534746344916527</v>
      </c>
      <c r="AC1074" s="374">
        <v>4.6885622341725242</v>
      </c>
      <c r="AD1074" s="374">
        <v>3.3966837604136009</v>
      </c>
      <c r="AE1074" s="374">
        <v>-4.9303902129914068</v>
      </c>
      <c r="AF1074" s="374">
        <v>3.1120753949420301</v>
      </c>
      <c r="AG1074" s="374">
        <v>5.1060020838282689</v>
      </c>
      <c r="AH1074" s="374">
        <v>0.87145969498910658</v>
      </c>
    </row>
    <row r="1075" spans="1:37" s="458" customFormat="1" ht="15.6">
      <c r="A1075" s="374">
        <v>13</v>
      </c>
      <c r="B1075" s="374">
        <v>156</v>
      </c>
      <c r="C1075" s="374">
        <v>2016</v>
      </c>
      <c r="D1075" s="374">
        <v>99</v>
      </c>
      <c r="E1075" s="374">
        <v>99</v>
      </c>
      <c r="F1075" s="374">
        <v>99</v>
      </c>
      <c r="G1075" s="374">
        <v>99</v>
      </c>
      <c r="H1075" s="374">
        <v>99</v>
      </c>
      <c r="I1075" s="374">
        <v>99</v>
      </c>
      <c r="J1075" s="374">
        <v>999</v>
      </c>
      <c r="K1075" s="374">
        <v>99</v>
      </c>
      <c r="L1075" s="374">
        <v>99</v>
      </c>
      <c r="M1075" s="374">
        <v>99</v>
      </c>
      <c r="N1075" s="374">
        <v>413</v>
      </c>
      <c r="O1075" s="374">
        <v>99</v>
      </c>
      <c r="P1075" s="374">
        <v>9999</v>
      </c>
      <c r="Q1075" s="374">
        <v>136</v>
      </c>
      <c r="R1075" s="374">
        <v>333</v>
      </c>
      <c r="S1075" s="374">
        <v>5.7687687687687692</v>
      </c>
      <c r="T1075" s="374">
        <v>4.3963963963963977</v>
      </c>
      <c r="U1075" s="374">
        <v>13.508108108108104</v>
      </c>
      <c r="V1075" s="374">
        <v>0</v>
      </c>
      <c r="W1075" s="374">
        <v>0</v>
      </c>
      <c r="X1075" s="374">
        <v>0</v>
      </c>
      <c r="Y1075" s="374">
        <v>0</v>
      </c>
      <c r="Z1075" s="374">
        <v>0.29330931570428126</v>
      </c>
      <c r="AA1075" s="374">
        <v>1.3941051304332401</v>
      </c>
      <c r="AB1075" s="374">
        <v>1.8757786576778257</v>
      </c>
      <c r="AC1075" s="374">
        <v>4.3508409766165901</v>
      </c>
      <c r="AD1075" s="374">
        <v>7.4393598014198572</v>
      </c>
      <c r="AE1075" s="374">
        <v>-4.30376949213729</v>
      </c>
      <c r="AF1075" s="374">
        <v>2.2577801884873554</v>
      </c>
      <c r="AG1075" s="374">
        <v>4.0023383008880735</v>
      </c>
      <c r="AH1075" s="374">
        <v>1.5015015015015012</v>
      </c>
    </row>
    <row r="1076" spans="1:37" s="458" customFormat="1" ht="15.6">
      <c r="A1076" s="374">
        <v>13</v>
      </c>
      <c r="B1076" s="374">
        <v>157</v>
      </c>
      <c r="C1076" s="374">
        <v>2016</v>
      </c>
      <c r="D1076" s="374">
        <v>99</v>
      </c>
      <c r="E1076" s="374">
        <v>99</v>
      </c>
      <c r="F1076" s="374">
        <v>99</v>
      </c>
      <c r="G1076" s="374">
        <v>99</v>
      </c>
      <c r="H1076" s="374">
        <v>99</v>
      </c>
      <c r="I1076" s="374">
        <v>99</v>
      </c>
      <c r="J1076" s="374">
        <v>999</v>
      </c>
      <c r="K1076" s="374">
        <v>99</v>
      </c>
      <c r="L1076" s="374">
        <v>99</v>
      </c>
      <c r="M1076" s="374">
        <v>99</v>
      </c>
      <c r="N1076" s="374">
        <v>414</v>
      </c>
      <c r="O1076" s="374">
        <v>99</v>
      </c>
      <c r="P1076" s="374">
        <v>9999</v>
      </c>
      <c r="Q1076" s="374">
        <v>113</v>
      </c>
      <c r="R1076" s="374">
        <v>236</v>
      </c>
      <c r="S1076" s="374">
        <v>6.0423728813559316</v>
      </c>
      <c r="T1076" s="374">
        <v>4.5593220338983045</v>
      </c>
      <c r="U1076" s="374">
        <v>14.55254237288135</v>
      </c>
      <c r="V1076" s="374">
        <v>0</v>
      </c>
      <c r="W1076" s="374">
        <v>0</v>
      </c>
      <c r="X1076" s="374">
        <v>0</v>
      </c>
      <c r="Y1076" s="374">
        <v>0</v>
      </c>
      <c r="Z1076" s="374">
        <v>0.28810069579343711</v>
      </c>
      <c r="AA1076" s="374">
        <v>1.7437251561761471</v>
      </c>
      <c r="AB1076" s="374">
        <v>1.9399561976592503</v>
      </c>
      <c r="AC1076" s="374">
        <v>-3.7326779137731743</v>
      </c>
      <c r="AD1076" s="374">
        <v>6.1139825075489069</v>
      </c>
      <c r="AE1076" s="374">
        <v>0.42673875485768992</v>
      </c>
      <c r="AF1076" s="374">
        <v>1.6001084819309785</v>
      </c>
      <c r="AG1076" s="374">
        <v>3.0558069140033792</v>
      </c>
      <c r="AH1076" s="374">
        <v>1.271186440677966</v>
      </c>
    </row>
    <row r="1077" spans="1:37" s="458" customFormat="1" ht="15.6">
      <c r="A1077" s="374">
        <v>13</v>
      </c>
      <c r="B1077" s="374">
        <v>158</v>
      </c>
      <c r="C1077" s="374">
        <v>2016</v>
      </c>
      <c r="D1077" s="374">
        <v>99</v>
      </c>
      <c r="E1077" s="374">
        <v>99</v>
      </c>
      <c r="F1077" s="374">
        <v>99</v>
      </c>
      <c r="G1077" s="374">
        <v>99</v>
      </c>
      <c r="H1077" s="374">
        <v>99</v>
      </c>
      <c r="I1077" s="374">
        <v>99</v>
      </c>
      <c r="J1077" s="374">
        <v>999</v>
      </c>
      <c r="K1077" s="374">
        <v>99</v>
      </c>
      <c r="L1077" s="374">
        <v>99</v>
      </c>
      <c r="M1077" s="374">
        <v>99</v>
      </c>
      <c r="N1077" s="374">
        <v>415</v>
      </c>
      <c r="O1077" s="374">
        <v>99</v>
      </c>
      <c r="P1077" s="374">
        <v>9999</v>
      </c>
      <c r="Q1077" s="374">
        <v>87</v>
      </c>
      <c r="R1077" s="374">
        <v>176</v>
      </c>
      <c r="S1077" s="374">
        <v>6.1647727272727284</v>
      </c>
      <c r="T1077" s="374">
        <v>4.5227272727272716</v>
      </c>
      <c r="U1077" s="374">
        <v>15.548295454545444</v>
      </c>
      <c r="V1077" s="374">
        <v>0</v>
      </c>
      <c r="W1077" s="374">
        <v>0</v>
      </c>
      <c r="X1077" s="374">
        <v>0</v>
      </c>
      <c r="Y1077" s="374">
        <v>0</v>
      </c>
      <c r="Z1077" s="374">
        <v>0.30394647252668949</v>
      </c>
      <c r="AA1077" s="374">
        <v>1.5671006648590411</v>
      </c>
      <c r="AB1077" s="374">
        <v>1.9654820870999423</v>
      </c>
      <c r="AC1077" s="374">
        <v>0.83433164281976302</v>
      </c>
      <c r="AD1077" s="374">
        <v>-5.7476034314464561</v>
      </c>
      <c r="AE1077" s="374">
        <v>-7.961476828440845</v>
      </c>
      <c r="AF1077" s="374">
        <v>1.1933012407620858</v>
      </c>
      <c r="AG1077" s="374">
        <v>2.4348403273265329</v>
      </c>
      <c r="AH1077" s="374">
        <v>2.2727272727272729</v>
      </c>
    </row>
    <row r="1078" spans="1:37" s="458" customFormat="1" ht="15.6">
      <c r="A1078" s="374">
        <v>13</v>
      </c>
      <c r="B1078" s="374">
        <v>159</v>
      </c>
      <c r="C1078" s="374">
        <v>2016</v>
      </c>
      <c r="D1078" s="374">
        <v>99</v>
      </c>
      <c r="E1078" s="374">
        <v>99</v>
      </c>
      <c r="F1078" s="374">
        <v>99</v>
      </c>
      <c r="G1078" s="374">
        <v>99</v>
      </c>
      <c r="H1078" s="374">
        <v>99</v>
      </c>
      <c r="I1078" s="374">
        <v>99</v>
      </c>
      <c r="J1078" s="374">
        <v>999</v>
      </c>
      <c r="K1078" s="374">
        <v>99</v>
      </c>
      <c r="L1078" s="374">
        <v>99</v>
      </c>
      <c r="M1078" s="374">
        <v>99</v>
      </c>
      <c r="N1078" s="374">
        <v>416</v>
      </c>
      <c r="O1078" s="374">
        <v>99</v>
      </c>
      <c r="P1078" s="374">
        <v>9999</v>
      </c>
      <c r="Q1078" s="374">
        <v>70</v>
      </c>
      <c r="R1078" s="374">
        <v>126</v>
      </c>
      <c r="S1078" s="374">
        <v>5.9920634920634921</v>
      </c>
      <c r="T1078" s="374">
        <v>4.9285714285714306</v>
      </c>
      <c r="U1078" s="374">
        <v>16.44603174603175</v>
      </c>
      <c r="V1078" s="374">
        <v>0</v>
      </c>
      <c r="W1078" s="374">
        <v>0</v>
      </c>
      <c r="X1078" s="374">
        <v>100</v>
      </c>
      <c r="Y1078" s="374">
        <v>0</v>
      </c>
      <c r="Z1078" s="374">
        <v>0.27563801706603219</v>
      </c>
      <c r="AA1078" s="374">
        <v>1.4502108863942438</v>
      </c>
      <c r="AB1078" s="374">
        <v>1.5643781229500195</v>
      </c>
      <c r="AC1078" s="374">
        <v>-12.814037831072287</v>
      </c>
      <c r="AD1078" s="374">
        <v>20.824555759588989</v>
      </c>
      <c r="AE1078" s="374">
        <v>-3.1734542761331896</v>
      </c>
      <c r="AF1078" s="374">
        <v>0.85429520645467505</v>
      </c>
      <c r="AG1078" s="374">
        <v>1.8437698250634189</v>
      </c>
      <c r="AH1078" s="374">
        <v>0.79365079365079338</v>
      </c>
    </row>
    <row r="1079" spans="1:37" s="458" customFormat="1" ht="15.6">
      <c r="A1079" s="374">
        <v>13</v>
      </c>
      <c r="B1079" s="374">
        <v>160</v>
      </c>
      <c r="C1079" s="374">
        <v>2016</v>
      </c>
      <c r="D1079" s="374">
        <v>99</v>
      </c>
      <c r="E1079" s="374">
        <v>99</v>
      </c>
      <c r="F1079" s="374">
        <v>99</v>
      </c>
      <c r="G1079" s="374">
        <v>99</v>
      </c>
      <c r="H1079" s="374">
        <v>99</v>
      </c>
      <c r="I1079" s="374">
        <v>99</v>
      </c>
      <c r="J1079" s="374">
        <v>999</v>
      </c>
      <c r="K1079" s="374">
        <v>99</v>
      </c>
      <c r="L1079" s="374">
        <v>99</v>
      </c>
      <c r="M1079" s="374">
        <v>99</v>
      </c>
      <c r="N1079" s="374">
        <v>417</v>
      </c>
      <c r="O1079" s="374">
        <v>99</v>
      </c>
      <c r="P1079" s="374">
        <v>9999</v>
      </c>
      <c r="Q1079" s="374">
        <v>47</v>
      </c>
      <c r="R1079" s="374">
        <v>79</v>
      </c>
      <c r="S1079" s="374">
        <v>6.1518987341772178</v>
      </c>
      <c r="T1079" s="374">
        <v>5.0632911392405058</v>
      </c>
      <c r="U1079" s="374">
        <v>17.493670886075954</v>
      </c>
      <c r="V1079" s="374">
        <v>0</v>
      </c>
      <c r="W1079" s="374">
        <v>1.2658227848101264</v>
      </c>
      <c r="X1079" s="374">
        <v>100</v>
      </c>
      <c r="Y1079" s="374">
        <v>0</v>
      </c>
      <c r="Z1079" s="374">
        <v>0.28787381736092327</v>
      </c>
      <c r="AA1079" s="374">
        <v>1.432786146514534</v>
      </c>
      <c r="AB1079" s="374">
        <v>2.0766439097486526</v>
      </c>
      <c r="AC1079" s="374">
        <v>6.3709782868020239</v>
      </c>
      <c r="AD1079" s="374">
        <v>-4.3795921640226956</v>
      </c>
      <c r="AE1079" s="374">
        <v>-5.8537201347027201</v>
      </c>
      <c r="AF1079" s="374">
        <v>0.53562953420570913</v>
      </c>
      <c r="AG1079" s="374">
        <v>1.2296544243980523</v>
      </c>
      <c r="AH1079" s="374">
        <v>2.5316455696202529</v>
      </c>
    </row>
    <row r="1080" spans="1:37" s="458" customFormat="1" ht="15.6">
      <c r="A1080" s="374">
        <v>13</v>
      </c>
      <c r="B1080" s="374">
        <v>161</v>
      </c>
      <c r="C1080" s="374">
        <v>2016</v>
      </c>
      <c r="D1080" s="374">
        <v>99</v>
      </c>
      <c r="E1080" s="374">
        <v>99</v>
      </c>
      <c r="F1080" s="374">
        <v>99</v>
      </c>
      <c r="G1080" s="374">
        <v>99</v>
      </c>
      <c r="H1080" s="374">
        <v>99</v>
      </c>
      <c r="I1080" s="374">
        <v>99</v>
      </c>
      <c r="J1080" s="374">
        <v>999</v>
      </c>
      <c r="K1080" s="374">
        <v>99</v>
      </c>
      <c r="L1080" s="374">
        <v>99</v>
      </c>
      <c r="M1080" s="374">
        <v>99</v>
      </c>
      <c r="N1080" s="374">
        <v>418</v>
      </c>
      <c r="O1080" s="374">
        <v>99</v>
      </c>
      <c r="P1080" s="374">
        <v>9999</v>
      </c>
      <c r="Q1080" s="374">
        <v>40</v>
      </c>
      <c r="R1080" s="374">
        <v>51</v>
      </c>
      <c r="S1080" s="374">
        <v>6.1764705882352944</v>
      </c>
      <c r="T1080" s="374">
        <v>5.1372549019607838</v>
      </c>
      <c r="U1080" s="374">
        <v>18.462745098039218</v>
      </c>
      <c r="V1080" s="374">
        <v>0</v>
      </c>
      <c r="W1080" s="374">
        <v>0</v>
      </c>
      <c r="X1080" s="374">
        <v>100</v>
      </c>
      <c r="Y1080" s="374">
        <v>0</v>
      </c>
      <c r="Z1080" s="374">
        <v>0.27293666888309648</v>
      </c>
      <c r="AA1080" s="374">
        <v>1.3820400146436143</v>
      </c>
      <c r="AB1080" s="374">
        <v>1.372268878974328</v>
      </c>
      <c r="AC1080" s="374">
        <v>29.812816977212695</v>
      </c>
      <c r="AD1080" s="374">
        <v>1.8887582299425645</v>
      </c>
      <c r="AE1080" s="374">
        <v>0.7906138590819437</v>
      </c>
      <c r="AF1080" s="374">
        <v>0.3457861549935588</v>
      </c>
      <c r="AG1080" s="374">
        <v>0.83780217511809452</v>
      </c>
      <c r="AH1080" s="374">
        <v>1.9607843137254899</v>
      </c>
    </row>
    <row r="1081" spans="1:37" s="458" customFormat="1" ht="15.6">
      <c r="A1081" s="374">
        <v>13</v>
      </c>
      <c r="B1081" s="374">
        <v>162</v>
      </c>
      <c r="C1081" s="374">
        <v>2016</v>
      </c>
      <c r="D1081" s="374">
        <v>99</v>
      </c>
      <c r="E1081" s="374">
        <v>99</v>
      </c>
      <c r="F1081" s="374">
        <v>99</v>
      </c>
      <c r="G1081" s="374">
        <v>99</v>
      </c>
      <c r="H1081" s="374">
        <v>99</v>
      </c>
      <c r="I1081" s="374">
        <v>99</v>
      </c>
      <c r="J1081" s="374">
        <v>999</v>
      </c>
      <c r="K1081" s="374">
        <v>99</v>
      </c>
      <c r="L1081" s="374">
        <v>99</v>
      </c>
      <c r="M1081" s="374">
        <v>99</v>
      </c>
      <c r="N1081" s="374">
        <v>419</v>
      </c>
      <c r="O1081" s="374">
        <v>99</v>
      </c>
      <c r="P1081" s="374">
        <v>9999</v>
      </c>
      <c r="Q1081" s="374">
        <v>22</v>
      </c>
      <c r="R1081" s="374">
        <v>34</v>
      </c>
      <c r="S1081" s="374">
        <v>6.3529411764705879</v>
      </c>
      <c r="T1081" s="374">
        <v>5.7352941176470589</v>
      </c>
      <c r="U1081" s="374">
        <v>19.497058823529411</v>
      </c>
      <c r="V1081" s="374">
        <v>0</v>
      </c>
      <c r="W1081" s="374">
        <v>2.9411764705882355</v>
      </c>
      <c r="X1081" s="374">
        <v>100</v>
      </c>
      <c r="Y1081" s="374">
        <v>0</v>
      </c>
      <c r="Z1081" s="374">
        <v>0.27384548468226361</v>
      </c>
      <c r="AA1081" s="374">
        <v>1.4729392971234037</v>
      </c>
      <c r="AB1081" s="374">
        <v>1.9749731722587689</v>
      </c>
      <c r="AC1081" s="374">
        <v>18.486683171974217</v>
      </c>
      <c r="AD1081" s="374">
        <v>0.39986683900264786</v>
      </c>
      <c r="AE1081" s="374">
        <v>23.432700070363435</v>
      </c>
      <c r="AF1081" s="374">
        <v>0.23052410332903911</v>
      </c>
      <c r="AG1081" s="374">
        <v>0.58982483207921077</v>
      </c>
      <c r="AH1081" s="374">
        <v>8.8235294117647047</v>
      </c>
    </row>
    <row r="1082" spans="1:37" s="458" customFormat="1" ht="15.6">
      <c r="A1082" s="374">
        <v>13</v>
      </c>
      <c r="B1082" s="374">
        <v>163</v>
      </c>
      <c r="C1082" s="374">
        <v>2016</v>
      </c>
      <c r="D1082" s="374">
        <v>99</v>
      </c>
      <c r="E1082" s="374">
        <v>99</v>
      </c>
      <c r="F1082" s="374">
        <v>99</v>
      </c>
      <c r="G1082" s="374">
        <v>99</v>
      </c>
      <c r="H1082" s="374">
        <v>99</v>
      </c>
      <c r="I1082" s="374">
        <v>99</v>
      </c>
      <c r="J1082" s="374">
        <v>999</v>
      </c>
      <c r="K1082" s="374">
        <v>99</v>
      </c>
      <c r="L1082" s="374">
        <v>99</v>
      </c>
      <c r="M1082" s="374">
        <v>99</v>
      </c>
      <c r="N1082" s="374">
        <v>420</v>
      </c>
      <c r="O1082" s="374">
        <v>99</v>
      </c>
      <c r="P1082" s="374">
        <v>9999</v>
      </c>
      <c r="Q1082" s="374">
        <v>36</v>
      </c>
      <c r="R1082" s="374">
        <v>75</v>
      </c>
      <c r="S1082" s="374">
        <v>6.7866666666666688</v>
      </c>
      <c r="T1082" s="374">
        <v>5.92</v>
      </c>
      <c r="U1082" s="374">
        <v>22.265333333333327</v>
      </c>
      <c r="V1082" s="374">
        <v>4</v>
      </c>
      <c r="W1082" s="374">
        <v>5.3333333333333321</v>
      </c>
      <c r="X1082" s="374">
        <v>100</v>
      </c>
      <c r="Y1082" s="374">
        <v>25.333333333333329</v>
      </c>
      <c r="Z1082" s="374">
        <v>1.9847749382626965</v>
      </c>
      <c r="AA1082" s="374">
        <v>1.3593462480995102</v>
      </c>
      <c r="AB1082" s="374">
        <v>1.8312837027615356</v>
      </c>
      <c r="AC1082" s="374">
        <v>-4.2276640426366656</v>
      </c>
      <c r="AD1082" s="374">
        <v>26.959504448204328</v>
      </c>
      <c r="AE1082" s="374">
        <v>11.097950012935982</v>
      </c>
      <c r="AF1082" s="374">
        <v>0.50850905146111602</v>
      </c>
      <c r="AG1082" s="374">
        <v>1.4858176000740289</v>
      </c>
      <c r="AH1082" s="374">
        <v>1.333333333333333</v>
      </c>
    </row>
    <row r="1083" spans="1:37" ht="15.6">
      <c r="A1083" s="374">
        <v>14</v>
      </c>
      <c r="B1083" s="374">
        <v>1</v>
      </c>
      <c r="C1083" s="374">
        <v>2024</v>
      </c>
      <c r="D1083" s="374">
        <v>99</v>
      </c>
      <c r="E1083" s="374">
        <v>99</v>
      </c>
      <c r="F1083" s="374">
        <v>99</v>
      </c>
      <c r="G1083" s="374">
        <v>99</v>
      </c>
      <c r="H1083" s="374">
        <v>99</v>
      </c>
      <c r="I1083" s="374">
        <v>99</v>
      </c>
      <c r="J1083" s="374">
        <v>999</v>
      </c>
      <c r="K1083" s="374">
        <v>99</v>
      </c>
      <c r="L1083" s="374">
        <v>99</v>
      </c>
      <c r="M1083" s="374">
        <v>99</v>
      </c>
      <c r="N1083" s="374">
        <v>99</v>
      </c>
      <c r="O1083" s="374">
        <v>1</v>
      </c>
      <c r="P1083" s="374">
        <v>9999</v>
      </c>
      <c r="Q1083" s="374">
        <v>6</v>
      </c>
      <c r="R1083" s="374">
        <v>75</v>
      </c>
      <c r="S1083" s="374">
        <v>6.12</v>
      </c>
      <c r="T1083" s="374">
        <v>5.32</v>
      </c>
      <c r="U1083" s="374">
        <v>9.5293333333333319</v>
      </c>
      <c r="V1083" s="374">
        <v>0</v>
      </c>
      <c r="W1083" s="374">
        <v>0</v>
      </c>
      <c r="X1083" s="374">
        <v>0</v>
      </c>
      <c r="Y1083" s="374">
        <v>0</v>
      </c>
      <c r="Z1083" s="374">
        <v>2.0053111700903026</v>
      </c>
      <c r="AA1083" s="374">
        <v>0.83202564063054429</v>
      </c>
      <c r="AB1083" s="374">
        <v>1.256025477448605</v>
      </c>
      <c r="AC1083" s="374">
        <v>34.871063003769279</v>
      </c>
      <c r="AD1083" s="374">
        <v>52.034856369281613</v>
      </c>
      <c r="AE1083" s="374">
        <v>53.739291962286607</v>
      </c>
      <c r="AF1083" s="374">
        <v>0.45284385943726591</v>
      </c>
      <c r="AG1083" s="374">
        <v>0.52265738408041296</v>
      </c>
      <c r="AH1083" s="374">
        <v>0</v>
      </c>
      <c r="AI1083" s="374">
        <v>62</v>
      </c>
      <c r="AJ1083" s="374">
        <v>84.804838709677398</v>
      </c>
      <c r="AK1083" s="374">
        <v>14.893657772170412</v>
      </c>
    </row>
    <row r="1084" spans="1:37" ht="15.6">
      <c r="A1084" s="374">
        <v>14</v>
      </c>
      <c r="B1084" s="374">
        <v>2</v>
      </c>
      <c r="C1084" s="374">
        <v>2024</v>
      </c>
      <c r="D1084" s="374">
        <v>99</v>
      </c>
      <c r="E1084" s="374">
        <v>99</v>
      </c>
      <c r="F1084" s="374">
        <v>99</v>
      </c>
      <c r="G1084" s="374">
        <v>99</v>
      </c>
      <c r="H1084" s="374">
        <v>99</v>
      </c>
      <c r="I1084" s="374">
        <v>99</v>
      </c>
      <c r="J1084" s="374">
        <v>999</v>
      </c>
      <c r="K1084" s="374">
        <v>99</v>
      </c>
      <c r="L1084" s="374">
        <v>99</v>
      </c>
      <c r="M1084" s="374">
        <v>99</v>
      </c>
      <c r="N1084" s="374">
        <v>99</v>
      </c>
      <c r="O1084" s="374">
        <v>2</v>
      </c>
      <c r="P1084" s="374">
        <v>9999</v>
      </c>
      <c r="Q1084" s="374">
        <v>11</v>
      </c>
      <c r="R1084" s="374">
        <v>206</v>
      </c>
      <c r="S1084" s="374">
        <v>6.0728155339805845</v>
      </c>
      <c r="T1084" s="374">
        <v>4.6796116504854357</v>
      </c>
      <c r="U1084" s="374">
        <v>9.1922330097087368</v>
      </c>
      <c r="V1084" s="374">
        <v>0</v>
      </c>
      <c r="W1084" s="374">
        <v>0</v>
      </c>
      <c r="X1084" s="374">
        <v>8.7378640776699061</v>
      </c>
      <c r="Y1084" s="374">
        <v>0.48543689320388361</v>
      </c>
      <c r="Z1084" s="374">
        <v>4.8769457520087904</v>
      </c>
      <c r="AA1084" s="374">
        <v>1.6308729078933299</v>
      </c>
      <c r="AB1084" s="374">
        <v>1.9040763233917808</v>
      </c>
      <c r="AC1084" s="374">
        <v>86.899796516811108</v>
      </c>
      <c r="AD1084" s="374">
        <v>48.945150823484255</v>
      </c>
      <c r="AE1084" s="374">
        <v>57.340903632696516</v>
      </c>
      <c r="AF1084" s="374">
        <v>1.2438111339210245</v>
      </c>
      <c r="AG1084" s="374">
        <v>1.3847824576670911</v>
      </c>
      <c r="AH1084" s="374">
        <v>3.3980582524271847</v>
      </c>
      <c r="AI1084" s="374">
        <v>206</v>
      </c>
      <c r="AJ1084" s="374">
        <v>83.266504854368932</v>
      </c>
      <c r="AK1084" s="374">
        <v>15.775692577247264</v>
      </c>
    </row>
    <row r="1085" spans="1:37" ht="15.6">
      <c r="A1085" s="374">
        <v>14</v>
      </c>
      <c r="B1085" s="374">
        <v>3</v>
      </c>
      <c r="C1085" s="374">
        <v>2024</v>
      </c>
      <c r="D1085" s="374">
        <v>99</v>
      </c>
      <c r="E1085" s="374">
        <v>99</v>
      </c>
      <c r="F1085" s="374">
        <v>99</v>
      </c>
      <c r="G1085" s="374">
        <v>99</v>
      </c>
      <c r="H1085" s="374">
        <v>99</v>
      </c>
      <c r="I1085" s="374">
        <v>99</v>
      </c>
      <c r="J1085" s="374">
        <v>999</v>
      </c>
      <c r="K1085" s="374">
        <v>99</v>
      </c>
      <c r="L1085" s="374">
        <v>99</v>
      </c>
      <c r="M1085" s="374">
        <v>99</v>
      </c>
      <c r="N1085" s="374">
        <v>99</v>
      </c>
      <c r="O1085" s="374">
        <v>3</v>
      </c>
      <c r="P1085" s="374">
        <v>9999</v>
      </c>
      <c r="Q1085" s="374">
        <v>29</v>
      </c>
      <c r="R1085" s="374">
        <v>1945</v>
      </c>
      <c r="S1085" s="374">
        <v>5.855012853470436</v>
      </c>
      <c r="T1085" s="374">
        <v>5.4714652956298195</v>
      </c>
      <c r="U1085" s="374">
        <v>7.2912596401028305</v>
      </c>
      <c r="V1085" s="374">
        <v>0</v>
      </c>
      <c r="W1085" s="374">
        <v>0</v>
      </c>
      <c r="X1085" s="374">
        <v>0.41131105398457574</v>
      </c>
      <c r="Y1085" s="374">
        <v>5.1413881748071967E-2</v>
      </c>
      <c r="Z1085" s="374">
        <v>2.0996769752639066</v>
      </c>
      <c r="AA1085" s="374">
        <v>1.1555418330183298</v>
      </c>
      <c r="AB1085" s="374">
        <v>1.2262481336578903</v>
      </c>
      <c r="AC1085" s="374">
        <v>53.074598693210966</v>
      </c>
      <c r="AD1085" s="374">
        <v>36.808581822031378</v>
      </c>
      <c r="AE1085" s="374">
        <v>59.395375084636719</v>
      </c>
      <c r="AF1085" s="374">
        <v>11.743750754739764</v>
      </c>
      <c r="AG1085" s="374">
        <v>10.370876860691727</v>
      </c>
      <c r="AH1085" s="374">
        <v>2.7249357326478152</v>
      </c>
      <c r="AI1085" s="374">
        <v>1945</v>
      </c>
      <c r="AJ1085" s="374">
        <v>77.608071979434484</v>
      </c>
      <c r="AK1085" s="374">
        <v>15.258304360268063</v>
      </c>
    </row>
    <row r="1086" spans="1:37" ht="15.6">
      <c r="A1086" s="374">
        <v>14</v>
      </c>
      <c r="B1086" s="374">
        <v>4</v>
      </c>
      <c r="C1086" s="374">
        <v>2024</v>
      </c>
      <c r="D1086" s="374">
        <v>99</v>
      </c>
      <c r="E1086" s="374">
        <v>99</v>
      </c>
      <c r="F1086" s="374">
        <v>99</v>
      </c>
      <c r="G1086" s="374">
        <v>99</v>
      </c>
      <c r="H1086" s="374">
        <v>99</v>
      </c>
      <c r="I1086" s="374">
        <v>99</v>
      </c>
      <c r="J1086" s="374">
        <v>999</v>
      </c>
      <c r="K1086" s="374">
        <v>99</v>
      </c>
      <c r="L1086" s="374">
        <v>99</v>
      </c>
      <c r="M1086" s="374">
        <v>99</v>
      </c>
      <c r="N1086" s="374">
        <v>99</v>
      </c>
      <c r="O1086" s="374">
        <v>4</v>
      </c>
      <c r="P1086" s="374">
        <v>9999</v>
      </c>
      <c r="Q1086" s="374">
        <v>108</v>
      </c>
      <c r="R1086" s="374">
        <v>3436</v>
      </c>
      <c r="S1086" s="374">
        <v>5.6033178114086164</v>
      </c>
      <c r="T1086" s="374">
        <v>4.6100116414435393</v>
      </c>
      <c r="U1086" s="374">
        <v>8.1084691501746189</v>
      </c>
      <c r="V1086" s="374">
        <v>0</v>
      </c>
      <c r="W1086" s="374">
        <v>8.7310826542491268E-2</v>
      </c>
      <c r="X1086" s="374">
        <v>1.9790454016298025</v>
      </c>
      <c r="Y1086" s="374">
        <v>2.9103608847497076E-2</v>
      </c>
      <c r="Z1086" s="374">
        <v>3.5692110643074342</v>
      </c>
      <c r="AA1086" s="374">
        <v>1.3609729726096771</v>
      </c>
      <c r="AB1086" s="374">
        <v>1.3640801545669272</v>
      </c>
      <c r="AC1086" s="374">
        <v>33.670481843600854</v>
      </c>
      <c r="AD1086" s="374">
        <v>21.194255909540555</v>
      </c>
      <c r="AE1086" s="374">
        <v>54.374136651153158</v>
      </c>
      <c r="AF1086" s="374">
        <v>20.746286680352611</v>
      </c>
      <c r="AG1086" s="374">
        <v>20.374423647193446</v>
      </c>
      <c r="AH1086" s="374">
        <v>3.2013969732246794</v>
      </c>
      <c r="AI1086" s="374">
        <v>3398</v>
      </c>
      <c r="AJ1086" s="374">
        <v>81.200176574455554</v>
      </c>
      <c r="AK1086" s="374">
        <v>14.647808028057002</v>
      </c>
    </row>
    <row r="1087" spans="1:37" ht="15.6">
      <c r="A1087" s="374">
        <v>14</v>
      </c>
      <c r="B1087" s="374">
        <v>5</v>
      </c>
      <c r="C1087" s="374">
        <v>2024</v>
      </c>
      <c r="D1087" s="374">
        <v>99</v>
      </c>
      <c r="E1087" s="374">
        <v>99</v>
      </c>
      <c r="F1087" s="374">
        <v>99</v>
      </c>
      <c r="G1087" s="374">
        <v>99</v>
      </c>
      <c r="H1087" s="374">
        <v>99</v>
      </c>
      <c r="I1087" s="374">
        <v>99</v>
      </c>
      <c r="J1087" s="374">
        <v>999</v>
      </c>
      <c r="K1087" s="374">
        <v>99</v>
      </c>
      <c r="L1087" s="374">
        <v>99</v>
      </c>
      <c r="M1087" s="374">
        <v>99</v>
      </c>
      <c r="N1087" s="374">
        <v>99</v>
      </c>
      <c r="O1087" s="374">
        <v>7</v>
      </c>
      <c r="P1087" s="374">
        <v>9999</v>
      </c>
      <c r="Q1087" s="374">
        <v>4</v>
      </c>
      <c r="R1087" s="374">
        <v>27</v>
      </c>
      <c r="S1087" s="374">
        <v>5.9259259259259265</v>
      </c>
      <c r="T1087" s="374">
        <v>4.3333333333333321</v>
      </c>
      <c r="U1087" s="374">
        <v>7.3740740740740716</v>
      </c>
      <c r="V1087" s="374">
        <v>0</v>
      </c>
      <c r="W1087" s="374">
        <v>0</v>
      </c>
      <c r="X1087" s="374">
        <v>3.7037037037037042</v>
      </c>
      <c r="Y1087" s="374">
        <v>0</v>
      </c>
      <c r="Z1087" s="374">
        <v>4.1136261909606588</v>
      </c>
      <c r="AA1087" s="374">
        <v>2.0714268820903077</v>
      </c>
      <c r="AB1087" s="374">
        <v>1.6996731711975956</v>
      </c>
      <c r="AC1087" s="374">
        <v>83.604530597063516</v>
      </c>
      <c r="AD1087" s="374">
        <v>65.438020345668846</v>
      </c>
      <c r="AE1087" s="374">
        <v>84.858493962827254</v>
      </c>
      <c r="AF1087" s="374">
        <v>0.16302378939741574</v>
      </c>
      <c r="AG1087" s="374">
        <v>0.14560107061761604</v>
      </c>
      <c r="AH1087" s="374">
        <v>11.111111111111112</v>
      </c>
      <c r="AI1087" s="374">
        <v>27</v>
      </c>
      <c r="AJ1087" s="374">
        <v>75.970370370370347</v>
      </c>
      <c r="AK1087" s="374">
        <v>15.012951475519012</v>
      </c>
    </row>
    <row r="1088" spans="1:37" ht="15.6">
      <c r="A1088" s="374">
        <v>14</v>
      </c>
      <c r="B1088" s="374">
        <v>6</v>
      </c>
      <c r="C1088" s="374">
        <v>2024</v>
      </c>
      <c r="D1088" s="374">
        <v>99</v>
      </c>
      <c r="E1088" s="374">
        <v>99</v>
      </c>
      <c r="F1088" s="374">
        <v>99</v>
      </c>
      <c r="G1088" s="374">
        <v>99</v>
      </c>
      <c r="H1088" s="374">
        <v>99</v>
      </c>
      <c r="I1088" s="374">
        <v>99</v>
      </c>
      <c r="J1088" s="374">
        <v>999</v>
      </c>
      <c r="K1088" s="374">
        <v>99</v>
      </c>
      <c r="L1088" s="374">
        <v>99</v>
      </c>
      <c r="M1088" s="374">
        <v>99</v>
      </c>
      <c r="N1088" s="374">
        <v>99</v>
      </c>
      <c r="O1088" s="374">
        <v>8</v>
      </c>
      <c r="P1088" s="374">
        <v>9999</v>
      </c>
      <c r="Q1088" s="374">
        <v>24</v>
      </c>
      <c r="R1088" s="374">
        <v>786</v>
      </c>
      <c r="S1088" s="374">
        <v>5.4033078880407119</v>
      </c>
      <c r="T1088" s="374">
        <v>4.5674300254452946</v>
      </c>
      <c r="U1088" s="374">
        <v>6.0712468193384215</v>
      </c>
      <c r="V1088" s="374">
        <v>0</v>
      </c>
      <c r="W1088" s="374">
        <v>0</v>
      </c>
      <c r="X1088" s="374">
        <v>0.89058524173027986</v>
      </c>
      <c r="Y1088" s="374">
        <v>0</v>
      </c>
      <c r="Z1088" s="374">
        <v>2.6040070360724457</v>
      </c>
      <c r="AA1088" s="374">
        <v>1.4840763782749036</v>
      </c>
      <c r="AB1088" s="374">
        <v>1.1374529650267258</v>
      </c>
      <c r="AC1088" s="374">
        <v>43.058459528894531</v>
      </c>
      <c r="AD1088" s="374">
        <v>14.429217545168518</v>
      </c>
      <c r="AE1088" s="374">
        <v>64.901359122704108</v>
      </c>
      <c r="AF1088" s="374">
        <v>4.745803646902548</v>
      </c>
      <c r="AG1088" s="374">
        <v>3.4897453992328682</v>
      </c>
      <c r="AH1088" s="374">
        <v>0.76335877862595458</v>
      </c>
      <c r="AI1088" s="374">
        <v>785</v>
      </c>
      <c r="AJ1088" s="374">
        <v>75.456305732484083</v>
      </c>
      <c r="AK1088" s="374">
        <v>13.442974489163849</v>
      </c>
    </row>
    <row r="1089" spans="1:37" ht="15.6">
      <c r="A1089" s="374">
        <v>14</v>
      </c>
      <c r="B1089" s="374">
        <v>7</v>
      </c>
      <c r="C1089" s="374">
        <v>2024</v>
      </c>
      <c r="D1089" s="374">
        <v>99</v>
      </c>
      <c r="E1089" s="374">
        <v>99</v>
      </c>
      <c r="F1089" s="374">
        <v>99</v>
      </c>
      <c r="G1089" s="374">
        <v>99</v>
      </c>
      <c r="H1089" s="374">
        <v>99</v>
      </c>
      <c r="I1089" s="374">
        <v>99</v>
      </c>
      <c r="J1089" s="374">
        <v>999</v>
      </c>
      <c r="K1089" s="374">
        <v>99</v>
      </c>
      <c r="L1089" s="374">
        <v>99</v>
      </c>
      <c r="M1089" s="374">
        <v>99</v>
      </c>
      <c r="N1089" s="374">
        <v>99</v>
      </c>
      <c r="O1089" s="374">
        <v>9</v>
      </c>
      <c r="P1089" s="374">
        <v>9999</v>
      </c>
      <c r="Q1089" s="374">
        <v>21</v>
      </c>
      <c r="R1089" s="374">
        <v>178</v>
      </c>
      <c r="S1089" s="374">
        <v>5.7528089887640448</v>
      </c>
      <c r="T1089" s="374">
        <v>4.4606741573033695</v>
      </c>
      <c r="U1089" s="374">
        <v>9.9073033707865132</v>
      </c>
      <c r="V1089" s="374">
        <v>0</v>
      </c>
      <c r="W1089" s="374">
        <v>0</v>
      </c>
      <c r="X1089" s="374">
        <v>2.808988764044944</v>
      </c>
      <c r="Y1089" s="374">
        <v>0</v>
      </c>
      <c r="Z1089" s="374">
        <v>3.0369082681758024</v>
      </c>
      <c r="AA1089" s="374">
        <v>1.6060342593376997</v>
      </c>
      <c r="AB1089" s="374">
        <v>1.2321186628910863</v>
      </c>
      <c r="AC1089" s="374">
        <v>75.022033505925179</v>
      </c>
      <c r="AD1089" s="374">
        <v>61.452382446059495</v>
      </c>
      <c r="AE1089" s="374">
        <v>68.497602988574698</v>
      </c>
      <c r="AF1089" s="374">
        <v>1.0747494263977784</v>
      </c>
      <c r="AG1089" s="374">
        <v>1.2896408238782815</v>
      </c>
      <c r="AH1089" s="374">
        <v>23.033707865168545</v>
      </c>
      <c r="AI1089" s="374">
        <v>177</v>
      </c>
      <c r="AJ1089" s="374">
        <v>87.212994350282486</v>
      </c>
      <c r="AK1089" s="374">
        <v>14.479576849426538</v>
      </c>
    </row>
    <row r="1090" spans="1:37" ht="15.6">
      <c r="A1090" s="374">
        <v>14</v>
      </c>
      <c r="B1090" s="374">
        <v>8</v>
      </c>
      <c r="C1090" s="374">
        <v>2024</v>
      </c>
      <c r="D1090" s="374">
        <v>99</v>
      </c>
      <c r="E1090" s="374">
        <v>99</v>
      </c>
      <c r="F1090" s="374">
        <v>99</v>
      </c>
      <c r="G1090" s="374">
        <v>99</v>
      </c>
      <c r="H1090" s="374">
        <v>99</v>
      </c>
      <c r="I1090" s="374">
        <v>99</v>
      </c>
      <c r="J1090" s="374">
        <v>999</v>
      </c>
      <c r="K1090" s="374">
        <v>99</v>
      </c>
      <c r="L1090" s="374">
        <v>99</v>
      </c>
      <c r="M1090" s="374">
        <v>99</v>
      </c>
      <c r="N1090" s="374">
        <v>99</v>
      </c>
      <c r="O1090" s="374">
        <v>11</v>
      </c>
      <c r="P1090" s="374">
        <v>9999</v>
      </c>
      <c r="Q1090" s="374">
        <v>39</v>
      </c>
      <c r="R1090" s="374">
        <v>581</v>
      </c>
      <c r="S1090" s="374">
        <v>5.3803786574870909</v>
      </c>
      <c r="T1090" s="374">
        <v>4.0189328743545625</v>
      </c>
      <c r="U1090" s="374">
        <v>8.6547332185886408</v>
      </c>
      <c r="V1090" s="374">
        <v>0</v>
      </c>
      <c r="W1090" s="374">
        <v>0</v>
      </c>
      <c r="X1090" s="374">
        <v>2.4096385542168672</v>
      </c>
      <c r="Y1090" s="374">
        <v>0</v>
      </c>
      <c r="Z1090" s="374">
        <v>2.8402502506798366</v>
      </c>
      <c r="AA1090" s="374">
        <v>1.4135661356248828</v>
      </c>
      <c r="AB1090" s="374">
        <v>1.2886314361687927</v>
      </c>
      <c r="AC1090" s="374">
        <v>48.545894452135613</v>
      </c>
      <c r="AD1090" s="374">
        <v>38.504835957502394</v>
      </c>
      <c r="AE1090" s="374">
        <v>53.557585260928626</v>
      </c>
      <c r="AF1090" s="374">
        <v>3.5080304311073549</v>
      </c>
      <c r="AG1090" s="374">
        <v>3.6772497413039722</v>
      </c>
      <c r="AH1090" s="374">
        <v>0.68846815834767638</v>
      </c>
      <c r="AI1090" s="374">
        <v>461</v>
      </c>
      <c r="AJ1090" s="374">
        <v>83.120824295010806</v>
      </c>
      <c r="AK1090" s="374">
        <v>15.008290899404102</v>
      </c>
    </row>
    <row r="1091" spans="1:37" ht="15.6">
      <c r="A1091" s="374">
        <v>14</v>
      </c>
      <c r="B1091" s="374">
        <v>9</v>
      </c>
      <c r="C1091" s="374">
        <v>2024</v>
      </c>
      <c r="D1091" s="374">
        <v>99</v>
      </c>
      <c r="E1091" s="374">
        <v>99</v>
      </c>
      <c r="F1091" s="374">
        <v>99</v>
      </c>
      <c r="G1091" s="374">
        <v>99</v>
      </c>
      <c r="H1091" s="374">
        <v>99</v>
      </c>
      <c r="I1091" s="374">
        <v>99</v>
      </c>
      <c r="J1091" s="374">
        <v>999</v>
      </c>
      <c r="K1091" s="374">
        <v>99</v>
      </c>
      <c r="L1091" s="374">
        <v>99</v>
      </c>
      <c r="M1091" s="374">
        <v>99</v>
      </c>
      <c r="N1091" s="374">
        <v>99</v>
      </c>
      <c r="O1091" s="374">
        <v>14</v>
      </c>
      <c r="P1091" s="374">
        <v>9999</v>
      </c>
      <c r="Q1091" s="374">
        <v>194</v>
      </c>
      <c r="R1091" s="374">
        <v>4291</v>
      </c>
      <c r="S1091" s="374">
        <v>5.495921696574225</v>
      </c>
      <c r="T1091" s="374">
        <v>4.2652062456303907</v>
      </c>
      <c r="U1091" s="374">
        <v>8.158447914239126</v>
      </c>
      <c r="V1091" s="374">
        <v>0</v>
      </c>
      <c r="W1091" s="374">
        <v>6.9913773013283609E-2</v>
      </c>
      <c r="X1091" s="374">
        <v>2.5868096014914941</v>
      </c>
      <c r="Y1091" s="374">
        <v>0.13982754602656722</v>
      </c>
      <c r="Z1091" s="374">
        <v>3.0788405623493951</v>
      </c>
      <c r="AA1091" s="374">
        <v>1.5137587454508901</v>
      </c>
      <c r="AB1091" s="374">
        <v>1.3625304515953875</v>
      </c>
      <c r="AC1091" s="374">
        <v>40.04866076646676</v>
      </c>
      <c r="AD1091" s="374">
        <v>34.415050970904794</v>
      </c>
      <c r="AE1091" s="374">
        <v>62.377522005119758</v>
      </c>
      <c r="AF1091" s="374">
        <v>25.908706677937456</v>
      </c>
      <c r="AG1091" s="374">
        <v>25.60114374723484</v>
      </c>
      <c r="AH1091" s="374">
        <v>0.76905150314611981</v>
      </c>
      <c r="AI1091" s="374">
        <v>4106</v>
      </c>
      <c r="AJ1091" s="374">
        <v>80.826619581100971</v>
      </c>
      <c r="AK1091" s="374">
        <v>14.983016594136679</v>
      </c>
    </row>
    <row r="1092" spans="1:37" ht="15.6">
      <c r="A1092" s="374">
        <v>14</v>
      </c>
      <c r="B1092" s="374">
        <v>10</v>
      </c>
      <c r="C1092" s="374">
        <v>2024</v>
      </c>
      <c r="D1092" s="374">
        <v>99</v>
      </c>
      <c r="E1092" s="374">
        <v>99</v>
      </c>
      <c r="F1092" s="374">
        <v>99</v>
      </c>
      <c r="G1092" s="374">
        <v>99</v>
      </c>
      <c r="H1092" s="374">
        <v>99</v>
      </c>
      <c r="I1092" s="374">
        <v>99</v>
      </c>
      <c r="J1092" s="374">
        <v>999</v>
      </c>
      <c r="K1092" s="374">
        <v>99</v>
      </c>
      <c r="L1092" s="374">
        <v>99</v>
      </c>
      <c r="M1092" s="374">
        <v>99</v>
      </c>
      <c r="N1092" s="374">
        <v>99</v>
      </c>
      <c r="O1092" s="374">
        <v>15</v>
      </c>
      <c r="P1092" s="374">
        <v>9999</v>
      </c>
      <c r="Q1092" s="374">
        <v>57</v>
      </c>
      <c r="R1092" s="374">
        <v>2018</v>
      </c>
      <c r="S1092" s="374">
        <v>5.0540138751238839</v>
      </c>
      <c r="T1092" s="374">
        <v>4.1942517343904848</v>
      </c>
      <c r="U1092" s="374">
        <v>8.0135282457879153</v>
      </c>
      <c r="V1092" s="374">
        <v>4.955401387512387E-2</v>
      </c>
      <c r="W1092" s="374">
        <v>0</v>
      </c>
      <c r="X1092" s="374">
        <v>4.4598612487611504</v>
      </c>
      <c r="Y1092" s="374">
        <v>0.19821605550049548</v>
      </c>
      <c r="Z1092" s="374">
        <v>3.4223367513858078</v>
      </c>
      <c r="AA1092" s="374">
        <v>1.2610487886593982</v>
      </c>
      <c r="AB1092" s="374">
        <v>1.4159388106902404</v>
      </c>
      <c r="AC1092" s="374">
        <v>55.041251810480802</v>
      </c>
      <c r="AD1092" s="374">
        <v>21.887992442425286</v>
      </c>
      <c r="AE1092" s="374">
        <v>56.860105166595886</v>
      </c>
      <c r="AF1092" s="374">
        <v>12.184518777925369</v>
      </c>
      <c r="AG1092" s="374">
        <v>11.826010011444778</v>
      </c>
      <c r="AH1092" s="374">
        <v>0.29732408325074344</v>
      </c>
      <c r="AI1092" s="374">
        <v>1142</v>
      </c>
      <c r="AJ1092" s="374">
        <v>85.008231173380125</v>
      </c>
      <c r="AK1092" s="374">
        <v>14.110853887342213</v>
      </c>
    </row>
    <row r="1093" spans="1:37" s="464" customFormat="1" ht="15.6">
      <c r="A1093" s="374">
        <v>14</v>
      </c>
      <c r="B1093" s="374">
        <v>11</v>
      </c>
      <c r="C1093" s="374">
        <v>2024</v>
      </c>
      <c r="D1093" s="374">
        <v>99</v>
      </c>
      <c r="E1093" s="374">
        <v>99</v>
      </c>
      <c r="F1093" s="374">
        <v>99</v>
      </c>
      <c r="G1093" s="374">
        <v>99</v>
      </c>
      <c r="H1093" s="374">
        <v>99</v>
      </c>
      <c r="I1093" s="374">
        <v>99</v>
      </c>
      <c r="J1093" s="374">
        <v>999</v>
      </c>
      <c r="K1093" s="374">
        <v>99</v>
      </c>
      <c r="L1093" s="374">
        <v>99</v>
      </c>
      <c r="M1093" s="374">
        <v>99</v>
      </c>
      <c r="N1093" s="374">
        <v>99</v>
      </c>
      <c r="O1093" s="374">
        <v>16</v>
      </c>
      <c r="P1093" s="374">
        <v>9999</v>
      </c>
      <c r="Q1093" s="374">
        <v>78</v>
      </c>
      <c r="R1093" s="374">
        <v>1091</v>
      </c>
      <c r="S1093" s="374">
        <v>5.6535288725939505</v>
      </c>
      <c r="T1093" s="374">
        <v>4.3263061411549009</v>
      </c>
      <c r="U1093" s="374">
        <v>9.5252978918423494</v>
      </c>
      <c r="V1093" s="374">
        <v>0</v>
      </c>
      <c r="W1093" s="374">
        <v>0</v>
      </c>
      <c r="X1093" s="374">
        <v>6.3244729605866192</v>
      </c>
      <c r="Y1093" s="374">
        <v>0</v>
      </c>
      <c r="Z1093" s="374">
        <v>3.783703026923916</v>
      </c>
      <c r="AA1093" s="374">
        <v>1.7225080071998395</v>
      </c>
      <c r="AB1093" s="374">
        <v>1.4360281733054221</v>
      </c>
      <c r="AC1093" s="374">
        <v>68.106747021773359</v>
      </c>
      <c r="AD1093" s="374">
        <v>42.920278559402902</v>
      </c>
      <c r="AE1093" s="374">
        <v>55.632832427922963</v>
      </c>
      <c r="AF1093" s="374">
        <v>6.5873686752807616</v>
      </c>
      <c r="AG1093" s="374">
        <v>7.5997030937485102</v>
      </c>
      <c r="AH1093" s="374">
        <v>3.0247479376718602</v>
      </c>
      <c r="AI1093" s="374">
        <v>932</v>
      </c>
      <c r="AJ1093" s="374">
        <v>86.443240343347654</v>
      </c>
      <c r="AK1093" s="374">
        <v>14.722159981181091</v>
      </c>
    </row>
    <row r="1094" spans="1:37" s="464" customFormat="1" ht="15.6">
      <c r="A1094" s="374">
        <v>14</v>
      </c>
      <c r="B1094" s="374">
        <v>12</v>
      </c>
      <c r="C1094" s="374">
        <v>2024</v>
      </c>
      <c r="D1094" s="374">
        <v>99</v>
      </c>
      <c r="E1094" s="374">
        <v>99</v>
      </c>
      <c r="F1094" s="374">
        <v>99</v>
      </c>
      <c r="G1094" s="374">
        <v>99</v>
      </c>
      <c r="H1094" s="374">
        <v>99</v>
      </c>
      <c r="I1094" s="374">
        <v>99</v>
      </c>
      <c r="J1094" s="374">
        <v>999</v>
      </c>
      <c r="K1094" s="374">
        <v>99</v>
      </c>
      <c r="L1094" s="374">
        <v>99</v>
      </c>
      <c r="M1094" s="374">
        <v>99</v>
      </c>
      <c r="N1094" s="374">
        <v>99</v>
      </c>
      <c r="O1094" s="374">
        <v>18</v>
      </c>
      <c r="P1094" s="374">
        <v>9999</v>
      </c>
      <c r="Q1094" s="374">
        <v>38</v>
      </c>
      <c r="R1094" s="374">
        <v>723</v>
      </c>
      <c r="S1094" s="374">
        <v>5.6210235131396962</v>
      </c>
      <c r="T1094" s="374">
        <v>4.1701244813278011</v>
      </c>
      <c r="U1094" s="374">
        <v>9.0874135546334696</v>
      </c>
      <c r="V1094" s="374">
        <v>0</v>
      </c>
      <c r="W1094" s="374">
        <v>0</v>
      </c>
      <c r="X1094" s="374">
        <v>3.5961272475795303</v>
      </c>
      <c r="Y1094" s="374">
        <v>0</v>
      </c>
      <c r="Z1094" s="374">
        <v>3.4755131293431818</v>
      </c>
      <c r="AA1094" s="374">
        <v>1.2222920460839821</v>
      </c>
      <c r="AB1094" s="374">
        <v>1.3419885169125489</v>
      </c>
      <c r="AC1094" s="374">
        <v>54.413861303832491</v>
      </c>
      <c r="AD1094" s="374">
        <v>18.336946725824419</v>
      </c>
      <c r="AE1094" s="374">
        <v>38.333707638352578</v>
      </c>
      <c r="AF1094" s="374">
        <v>4.3654148049752441</v>
      </c>
      <c r="AG1094" s="374">
        <v>4.8047622007627355</v>
      </c>
      <c r="AH1094" s="374">
        <v>1.2448132780082983</v>
      </c>
      <c r="AI1094" s="374">
        <v>379</v>
      </c>
      <c r="AJ1094" s="374">
        <v>88.806332453825789</v>
      </c>
      <c r="AK1094" s="374">
        <v>14.831431881727379</v>
      </c>
    </row>
    <row r="1095" spans="1:37" s="464" customFormat="1" ht="15.6">
      <c r="A1095" s="374">
        <v>14</v>
      </c>
      <c r="B1095" s="374">
        <v>13</v>
      </c>
      <c r="C1095" s="374">
        <v>2024</v>
      </c>
      <c r="D1095" s="374">
        <v>99</v>
      </c>
      <c r="E1095" s="374">
        <v>99</v>
      </c>
      <c r="F1095" s="374">
        <v>99</v>
      </c>
      <c r="G1095" s="374">
        <v>99</v>
      </c>
      <c r="H1095" s="374">
        <v>99</v>
      </c>
      <c r="I1095" s="374">
        <v>99</v>
      </c>
      <c r="J1095" s="374">
        <v>999</v>
      </c>
      <c r="K1095" s="374">
        <v>99</v>
      </c>
      <c r="L1095" s="374">
        <v>99</v>
      </c>
      <c r="M1095" s="374">
        <v>99</v>
      </c>
      <c r="N1095" s="374">
        <v>99</v>
      </c>
      <c r="O1095" s="374">
        <v>55</v>
      </c>
      <c r="P1095" s="374">
        <v>9999</v>
      </c>
      <c r="Q1095" s="374">
        <v>38</v>
      </c>
      <c r="R1095" s="374">
        <v>1156</v>
      </c>
      <c r="S1095" s="374">
        <v>5.6825259515570918</v>
      </c>
      <c r="T1095" s="374">
        <v>4.1764705882352944</v>
      </c>
      <c r="U1095" s="374">
        <v>10.092820069204144</v>
      </c>
      <c r="V1095" s="374">
        <v>8.6505190311418692E-2</v>
      </c>
      <c r="W1095" s="374">
        <v>0</v>
      </c>
      <c r="X1095" s="374">
        <v>3.1141868512110742</v>
      </c>
      <c r="Y1095" s="374">
        <v>0.17301038062283738</v>
      </c>
      <c r="Z1095" s="374">
        <v>2.7639658594351961</v>
      </c>
      <c r="AA1095" s="374">
        <v>1.5796300167478923</v>
      </c>
      <c r="AB1095" s="374">
        <v>1.2974555882419272</v>
      </c>
      <c r="AC1095" s="374">
        <v>61.40232191868499</v>
      </c>
      <c r="AD1095" s="374">
        <v>46.955431445606195</v>
      </c>
      <c r="AE1095" s="374">
        <v>62.964334150771087</v>
      </c>
      <c r="AF1095" s="374">
        <v>6.9798333534597274</v>
      </c>
      <c r="AG1095" s="374">
        <v>8.5322519900397307</v>
      </c>
      <c r="AH1095" s="374">
        <v>0.69204152249134954</v>
      </c>
      <c r="AI1095" s="374">
        <v>1110</v>
      </c>
      <c r="AJ1095" s="374">
        <v>87.389369369369277</v>
      </c>
      <c r="AK1095" s="374">
        <v>15.019534755151644</v>
      </c>
    </row>
    <row r="1096" spans="1:37" s="464" customFormat="1" ht="15.6">
      <c r="A1096" s="374">
        <v>14</v>
      </c>
      <c r="B1096" s="374">
        <v>14</v>
      </c>
      <c r="C1096" s="374">
        <v>2024</v>
      </c>
      <c r="D1096" s="374">
        <v>99</v>
      </c>
      <c r="E1096" s="374">
        <v>99</v>
      </c>
      <c r="F1096" s="374">
        <v>99</v>
      </c>
      <c r="G1096" s="374">
        <v>99</v>
      </c>
      <c r="H1096" s="374">
        <v>99</v>
      </c>
      <c r="I1096" s="374">
        <v>99</v>
      </c>
      <c r="J1096" s="374">
        <v>999</v>
      </c>
      <c r="K1096" s="374">
        <v>99</v>
      </c>
      <c r="L1096" s="374">
        <v>99</v>
      </c>
      <c r="M1096" s="374">
        <v>99</v>
      </c>
      <c r="N1096" s="374">
        <v>99</v>
      </c>
      <c r="O1096" s="374">
        <v>56</v>
      </c>
      <c r="P1096" s="374">
        <v>9999</v>
      </c>
      <c r="Q1096" s="374">
        <v>2</v>
      </c>
      <c r="R1096" s="374">
        <v>49</v>
      </c>
      <c r="S1096" s="374">
        <v>6.1224489795918364</v>
      </c>
      <c r="T1096" s="374">
        <v>3.5918367346938762</v>
      </c>
      <c r="U1096" s="374">
        <v>10.63673469387755</v>
      </c>
      <c r="V1096" s="374">
        <v>0</v>
      </c>
      <c r="W1096" s="374">
        <v>0</v>
      </c>
      <c r="X1096" s="374">
        <v>4.0816326530612246</v>
      </c>
      <c r="Y1096" s="374">
        <v>0</v>
      </c>
      <c r="Z1096" s="374">
        <v>2.6161737037092969</v>
      </c>
      <c r="AA1096" s="374">
        <v>1.3647553875347365</v>
      </c>
      <c r="AB1096" s="374">
        <v>1.0285390341513598</v>
      </c>
      <c r="AC1096" s="374">
        <v>82.982802464361598</v>
      </c>
      <c r="AD1096" s="374">
        <v>59.108154453107375</v>
      </c>
      <c r="AE1096" s="374">
        <v>71.892843045839001</v>
      </c>
      <c r="AF1096" s="374">
        <v>0.29585798816568054</v>
      </c>
      <c r="AG1096" s="374">
        <v>0.38115157210397527</v>
      </c>
      <c r="AH1096" s="374">
        <v>0</v>
      </c>
      <c r="AI1096" s="374">
        <v>49</v>
      </c>
      <c r="AJ1096" s="374">
        <v>86.702040816326516</v>
      </c>
      <c r="AK1096" s="374">
        <v>16.06187221537752</v>
      </c>
    </row>
    <row r="1097" spans="1:37" ht="15.6">
      <c r="A1097" s="374">
        <v>14</v>
      </c>
      <c r="B1097" s="374">
        <v>15</v>
      </c>
      <c r="C1097" s="374">
        <v>2023</v>
      </c>
      <c r="D1097" s="374">
        <v>99</v>
      </c>
      <c r="E1097" s="374">
        <v>99</v>
      </c>
      <c r="F1097" s="374">
        <v>99</v>
      </c>
      <c r="G1097" s="374">
        <v>99</v>
      </c>
      <c r="H1097" s="374">
        <v>99</v>
      </c>
      <c r="I1097" s="374">
        <v>99</v>
      </c>
      <c r="J1097" s="374">
        <v>999</v>
      </c>
      <c r="K1097" s="374">
        <v>99</v>
      </c>
      <c r="L1097" s="374">
        <v>99</v>
      </c>
      <c r="M1097" s="374">
        <v>99</v>
      </c>
      <c r="N1097" s="374">
        <v>99</v>
      </c>
      <c r="O1097" s="374">
        <v>1</v>
      </c>
      <c r="P1097" s="374">
        <v>9999</v>
      </c>
      <c r="Q1097" s="374">
        <v>5</v>
      </c>
      <c r="R1097" s="374">
        <v>140</v>
      </c>
      <c r="S1097" s="374">
        <v>5.1428571428571441</v>
      </c>
      <c r="T1097" s="374">
        <v>4.9928571428571438</v>
      </c>
      <c r="U1097" s="374">
        <v>8.5821428571428555</v>
      </c>
      <c r="V1097" s="374">
        <v>0</v>
      </c>
      <c r="W1097" s="374">
        <v>0.71428571428571441</v>
      </c>
      <c r="X1097" s="374">
        <v>0</v>
      </c>
      <c r="Y1097" s="374">
        <v>0</v>
      </c>
      <c r="Z1097" s="374">
        <v>1.8040932766961943</v>
      </c>
      <c r="AA1097" s="374">
        <v>1.2904674046441369</v>
      </c>
      <c r="AB1097" s="374">
        <v>1.6057771975474262</v>
      </c>
      <c r="AC1097" s="374">
        <v>40.086588132351679</v>
      </c>
      <c r="AD1097" s="374">
        <v>54.140804983462886</v>
      </c>
      <c r="AE1097" s="374">
        <v>68.644282852591132</v>
      </c>
      <c r="AF1097" s="374">
        <v>0.79867647897769445</v>
      </c>
      <c r="AG1097" s="374">
        <v>0.85623698986554597</v>
      </c>
      <c r="AH1097" s="374">
        <v>0</v>
      </c>
      <c r="AI1097" s="374">
        <v>140</v>
      </c>
      <c r="AJ1097" s="374">
        <v>83.572142857142879</v>
      </c>
      <c r="AK1097" s="374">
        <v>14.597051027391515</v>
      </c>
    </row>
    <row r="1098" spans="1:37" ht="15.6">
      <c r="A1098" s="374">
        <v>14</v>
      </c>
      <c r="B1098" s="374">
        <v>16</v>
      </c>
      <c r="C1098" s="374">
        <v>2023</v>
      </c>
      <c r="D1098" s="374">
        <v>99</v>
      </c>
      <c r="E1098" s="374">
        <v>99</v>
      </c>
      <c r="F1098" s="374">
        <v>99</v>
      </c>
      <c r="G1098" s="374">
        <v>99</v>
      </c>
      <c r="H1098" s="374">
        <v>99</v>
      </c>
      <c r="I1098" s="374">
        <v>99</v>
      </c>
      <c r="J1098" s="374">
        <v>999</v>
      </c>
      <c r="K1098" s="374">
        <v>99</v>
      </c>
      <c r="L1098" s="374">
        <v>99</v>
      </c>
      <c r="M1098" s="374">
        <v>99</v>
      </c>
      <c r="N1098" s="374">
        <v>99</v>
      </c>
      <c r="O1098" s="374">
        <v>2</v>
      </c>
      <c r="P1098" s="374">
        <v>9999</v>
      </c>
      <c r="Q1098" s="374">
        <v>19</v>
      </c>
      <c r="R1098" s="374">
        <v>279</v>
      </c>
      <c r="S1098" s="374">
        <v>6.4229390681003586</v>
      </c>
      <c r="T1098" s="374">
        <v>5.1433691756272406</v>
      </c>
      <c r="U1098" s="374">
        <v>9.3229390681003608</v>
      </c>
      <c r="V1098" s="374">
        <v>0</v>
      </c>
      <c r="W1098" s="374">
        <v>0</v>
      </c>
      <c r="X1098" s="374">
        <v>9.3189964157706111</v>
      </c>
      <c r="Y1098" s="374">
        <v>0.35842293906810035</v>
      </c>
      <c r="Z1098" s="374">
        <v>3.8735354221354625</v>
      </c>
      <c r="AA1098" s="374">
        <v>1.945579669601734</v>
      </c>
      <c r="AB1098" s="374">
        <v>1.8686867266471801</v>
      </c>
      <c r="AC1098" s="374">
        <v>69.180037879331692</v>
      </c>
      <c r="AD1098" s="374">
        <v>13.774678523597029</v>
      </c>
      <c r="AE1098" s="374">
        <v>7.3034075894246557</v>
      </c>
      <c r="AF1098" s="374">
        <v>1.5916481259626902</v>
      </c>
      <c r="AG1098" s="374">
        <v>1.8536479686552412</v>
      </c>
      <c r="AH1098" s="374">
        <v>6.4516129032258052</v>
      </c>
      <c r="AI1098" s="374">
        <v>132</v>
      </c>
      <c r="AJ1098" s="374">
        <v>83.320454545454496</v>
      </c>
      <c r="AK1098" s="374">
        <v>15.042818146844004</v>
      </c>
    </row>
    <row r="1099" spans="1:37" ht="15.6">
      <c r="A1099" s="374">
        <v>14</v>
      </c>
      <c r="B1099" s="374">
        <v>17</v>
      </c>
      <c r="C1099" s="374">
        <v>2023</v>
      </c>
      <c r="D1099" s="374">
        <v>99</v>
      </c>
      <c r="E1099" s="374">
        <v>99</v>
      </c>
      <c r="F1099" s="374">
        <v>99</v>
      </c>
      <c r="G1099" s="374">
        <v>99</v>
      </c>
      <c r="H1099" s="374">
        <v>99</v>
      </c>
      <c r="I1099" s="374">
        <v>99</v>
      </c>
      <c r="J1099" s="374">
        <v>999</v>
      </c>
      <c r="K1099" s="374">
        <v>99</v>
      </c>
      <c r="L1099" s="374">
        <v>99</v>
      </c>
      <c r="M1099" s="374">
        <v>99</v>
      </c>
      <c r="N1099" s="374">
        <v>99</v>
      </c>
      <c r="O1099" s="374">
        <v>3</v>
      </c>
      <c r="P1099" s="374">
        <v>9999</v>
      </c>
      <c r="Q1099" s="374">
        <v>30</v>
      </c>
      <c r="R1099" s="374">
        <v>2295</v>
      </c>
      <c r="S1099" s="374">
        <v>5.4509803921568611</v>
      </c>
      <c r="T1099" s="374">
        <v>5.1921568627450991</v>
      </c>
      <c r="U1099" s="374">
        <v>7.4028758169934514</v>
      </c>
      <c r="V1099" s="374">
        <v>0</v>
      </c>
      <c r="W1099" s="374">
        <v>0.21786492374727665</v>
      </c>
      <c r="X1099" s="374">
        <v>0.74074074074074081</v>
      </c>
      <c r="Y1099" s="374">
        <v>0</v>
      </c>
      <c r="Z1099" s="374">
        <v>2.3717143096742808</v>
      </c>
      <c r="AA1099" s="374">
        <v>0.98578906698281765</v>
      </c>
      <c r="AB1099" s="374">
        <v>1.4787174009474109</v>
      </c>
      <c r="AC1099" s="374">
        <v>35.719696029670949</v>
      </c>
      <c r="AD1099" s="374">
        <v>22.465901314110312</v>
      </c>
      <c r="AE1099" s="374">
        <v>41.582633384227989</v>
      </c>
      <c r="AF1099" s="374">
        <v>13.092589423241485</v>
      </c>
      <c r="AG1099" s="374">
        <v>12.107468966308497</v>
      </c>
      <c r="AH1099" s="374">
        <v>1.0893246187363832</v>
      </c>
      <c r="AI1099" s="374">
        <v>923</v>
      </c>
      <c r="AJ1099" s="374">
        <v>82.215709642470401</v>
      </c>
      <c r="AK1099" s="374">
        <v>14.417414421833204</v>
      </c>
    </row>
    <row r="1100" spans="1:37" ht="15.6">
      <c r="A1100" s="374">
        <v>14</v>
      </c>
      <c r="B1100" s="374">
        <v>18</v>
      </c>
      <c r="C1100" s="374">
        <v>2023</v>
      </c>
      <c r="D1100" s="374">
        <v>99</v>
      </c>
      <c r="E1100" s="374">
        <v>99</v>
      </c>
      <c r="F1100" s="374">
        <v>99</v>
      </c>
      <c r="G1100" s="374">
        <v>99</v>
      </c>
      <c r="H1100" s="374">
        <v>99</v>
      </c>
      <c r="I1100" s="374">
        <v>99</v>
      </c>
      <c r="J1100" s="374">
        <v>999</v>
      </c>
      <c r="K1100" s="374">
        <v>99</v>
      </c>
      <c r="L1100" s="374">
        <v>99</v>
      </c>
      <c r="M1100" s="374">
        <v>99</v>
      </c>
      <c r="N1100" s="374">
        <v>99</v>
      </c>
      <c r="O1100" s="374">
        <v>4</v>
      </c>
      <c r="P1100" s="374">
        <v>9999</v>
      </c>
      <c r="Q1100" s="374">
        <v>114</v>
      </c>
      <c r="R1100" s="374">
        <v>3587</v>
      </c>
      <c r="S1100" s="374">
        <v>5.369110677446332</v>
      </c>
      <c r="T1100" s="374">
        <v>4.4722609422916095</v>
      </c>
      <c r="U1100" s="374">
        <v>8.1238639531642196</v>
      </c>
      <c r="V1100" s="374">
        <v>0</v>
      </c>
      <c r="W1100" s="374">
        <v>0.19514914970727623</v>
      </c>
      <c r="X1100" s="374">
        <v>2.174519096738222</v>
      </c>
      <c r="Y1100" s="374">
        <v>2.7878449958182325E-2</v>
      </c>
      <c r="Z1100" s="374">
        <v>3.1014226995896745</v>
      </c>
      <c r="AA1100" s="374">
        <v>1.5646372163919067</v>
      </c>
      <c r="AB1100" s="374">
        <v>1.5810057005912179</v>
      </c>
      <c r="AC1100" s="374">
        <v>41.539626209416085</v>
      </c>
      <c r="AD1100" s="374">
        <v>23.669463015100359</v>
      </c>
      <c r="AE1100" s="374">
        <v>35.068965229570381</v>
      </c>
      <c r="AF1100" s="374">
        <v>20.463232357807065</v>
      </c>
      <c r="AG1100" s="374">
        <v>20.766544116337087</v>
      </c>
      <c r="AH1100" s="374">
        <v>1.8678561471982156</v>
      </c>
      <c r="AI1100" s="374">
        <v>923</v>
      </c>
      <c r="AJ1100" s="374">
        <v>86.152437703141942</v>
      </c>
      <c r="AK1100" s="374">
        <v>13.588650921281662</v>
      </c>
    </row>
    <row r="1101" spans="1:37" ht="15.6">
      <c r="A1101" s="374">
        <v>14</v>
      </c>
      <c r="B1101" s="374">
        <v>19</v>
      </c>
      <c r="C1101" s="374">
        <v>2023</v>
      </c>
      <c r="D1101" s="374">
        <v>99</v>
      </c>
      <c r="E1101" s="374">
        <v>99</v>
      </c>
      <c r="F1101" s="374">
        <v>99</v>
      </c>
      <c r="G1101" s="374">
        <v>99</v>
      </c>
      <c r="H1101" s="374">
        <v>99</v>
      </c>
      <c r="I1101" s="374">
        <v>99</v>
      </c>
      <c r="J1101" s="374">
        <v>999</v>
      </c>
      <c r="K1101" s="374">
        <v>99</v>
      </c>
      <c r="L1101" s="374">
        <v>99</v>
      </c>
      <c r="M1101" s="374">
        <v>99</v>
      </c>
      <c r="N1101" s="374">
        <v>99</v>
      </c>
      <c r="O1101" s="374">
        <v>7</v>
      </c>
      <c r="P1101" s="374">
        <v>9999</v>
      </c>
      <c r="Q1101" s="374">
        <v>3</v>
      </c>
      <c r="R1101" s="374">
        <v>20</v>
      </c>
      <c r="S1101" s="374">
        <v>5.75</v>
      </c>
      <c r="T1101" s="374">
        <v>4.05</v>
      </c>
      <c r="U1101" s="374">
        <v>10.239999999999998</v>
      </c>
      <c r="V1101" s="374">
        <v>0</v>
      </c>
      <c r="W1101" s="374">
        <v>0</v>
      </c>
      <c r="X1101" s="374">
        <v>0</v>
      </c>
      <c r="Y1101" s="374">
        <v>0</v>
      </c>
      <c r="Z1101" s="374">
        <v>2.2280933553152722</v>
      </c>
      <c r="AA1101" s="374">
        <v>1.4448183276799877</v>
      </c>
      <c r="AB1101" s="374">
        <v>1.0712142642814273</v>
      </c>
      <c r="AC1101" s="374">
        <v>70.359311463622802</v>
      </c>
      <c r="AD1101" s="374">
        <v>43.280332736814493</v>
      </c>
      <c r="AE1101" s="374">
        <v>58.958073468300739</v>
      </c>
      <c r="AF1101" s="374">
        <v>0.11409663985395628</v>
      </c>
      <c r="AG1101" s="374">
        <v>0.14594867709068979</v>
      </c>
      <c r="AH1101" s="374">
        <v>0</v>
      </c>
      <c r="AI1101" s="374">
        <v>17</v>
      </c>
      <c r="AJ1101" s="374">
        <v>86.823529411764753</v>
      </c>
      <c r="AK1101" s="374">
        <v>14.777013727059749</v>
      </c>
    </row>
    <row r="1102" spans="1:37" ht="15.6">
      <c r="A1102" s="374">
        <v>14</v>
      </c>
      <c r="B1102" s="374">
        <v>20</v>
      </c>
      <c r="C1102" s="374">
        <v>2023</v>
      </c>
      <c r="D1102" s="374">
        <v>99</v>
      </c>
      <c r="E1102" s="374">
        <v>99</v>
      </c>
      <c r="F1102" s="374">
        <v>99</v>
      </c>
      <c r="G1102" s="374">
        <v>99</v>
      </c>
      <c r="H1102" s="374">
        <v>99</v>
      </c>
      <c r="I1102" s="374">
        <v>99</v>
      </c>
      <c r="J1102" s="374">
        <v>999</v>
      </c>
      <c r="K1102" s="374">
        <v>99</v>
      </c>
      <c r="L1102" s="374">
        <v>99</v>
      </c>
      <c r="M1102" s="374">
        <v>99</v>
      </c>
      <c r="N1102" s="374">
        <v>99</v>
      </c>
      <c r="O1102" s="374">
        <v>8</v>
      </c>
      <c r="P1102" s="374">
        <v>9999</v>
      </c>
      <c r="Q1102" s="374">
        <v>20</v>
      </c>
      <c r="R1102" s="374">
        <v>904</v>
      </c>
      <c r="S1102" s="374">
        <v>6.038716814159292</v>
      </c>
      <c r="T1102" s="374">
        <v>4.4834070796460175</v>
      </c>
      <c r="U1102" s="374">
        <v>5.9263274336283196</v>
      </c>
      <c r="V1102" s="374">
        <v>0</v>
      </c>
      <c r="W1102" s="374">
        <v>0</v>
      </c>
      <c r="X1102" s="374">
        <v>1.4380530973451329</v>
      </c>
      <c r="Y1102" s="374">
        <v>0</v>
      </c>
      <c r="Z1102" s="374">
        <v>2.6432777920051471</v>
      </c>
      <c r="AA1102" s="374">
        <v>1.6494987544841364</v>
      </c>
      <c r="AB1102" s="374">
        <v>1.2354243593035157</v>
      </c>
      <c r="AC1102" s="374">
        <v>13.803790732453784</v>
      </c>
      <c r="AD1102" s="374">
        <v>9.2915967441382232</v>
      </c>
      <c r="AE1102" s="374">
        <v>61.235547690029847</v>
      </c>
      <c r="AF1102" s="374">
        <v>5.1571681213988247</v>
      </c>
      <c r="AG1102" s="374">
        <v>3.8178976691682687</v>
      </c>
      <c r="AH1102" s="374">
        <v>0.11061946902654868</v>
      </c>
      <c r="AI1102" s="374">
        <v>4</v>
      </c>
      <c r="AJ1102" s="374">
        <v>76.45</v>
      </c>
      <c r="AK1102" s="374">
        <v>15.016921636751063</v>
      </c>
    </row>
    <row r="1103" spans="1:37" ht="15.6">
      <c r="A1103" s="374">
        <v>14</v>
      </c>
      <c r="B1103" s="374">
        <v>21</v>
      </c>
      <c r="C1103" s="374">
        <v>2023</v>
      </c>
      <c r="D1103" s="374">
        <v>99</v>
      </c>
      <c r="E1103" s="374">
        <v>99</v>
      </c>
      <c r="F1103" s="374">
        <v>99</v>
      </c>
      <c r="G1103" s="374">
        <v>99</v>
      </c>
      <c r="H1103" s="374">
        <v>99</v>
      </c>
      <c r="I1103" s="374">
        <v>99</v>
      </c>
      <c r="J1103" s="374">
        <v>999</v>
      </c>
      <c r="K1103" s="374">
        <v>99</v>
      </c>
      <c r="L1103" s="374">
        <v>99</v>
      </c>
      <c r="M1103" s="374">
        <v>99</v>
      </c>
      <c r="N1103" s="374">
        <v>99</v>
      </c>
      <c r="O1103" s="374">
        <v>9</v>
      </c>
      <c r="P1103" s="374">
        <v>9999</v>
      </c>
      <c r="Q1103" s="374">
        <v>18</v>
      </c>
      <c r="R1103" s="374">
        <v>155</v>
      </c>
      <c r="S1103" s="374">
        <v>6.8322580645161262</v>
      </c>
      <c r="T1103" s="374">
        <v>4.2645161290322573</v>
      </c>
      <c r="U1103" s="374">
        <v>10.095483870967744</v>
      </c>
      <c r="V1103" s="374">
        <v>0</v>
      </c>
      <c r="W1103" s="374">
        <v>0.64516129032258052</v>
      </c>
      <c r="X1103" s="374">
        <v>0.64516129032258052</v>
      </c>
      <c r="Y1103" s="374">
        <v>0</v>
      </c>
      <c r="Z1103" s="374">
        <v>2.4813976793912351</v>
      </c>
      <c r="AA1103" s="374">
        <v>1.3810671649300297</v>
      </c>
      <c r="AB1103" s="374">
        <v>1.7746509674275299</v>
      </c>
      <c r="AC1103" s="374">
        <v>22.380787002897659</v>
      </c>
      <c r="AD1103" s="374">
        <v>44.579968172321237</v>
      </c>
      <c r="AE1103" s="374">
        <v>34.188039917288059</v>
      </c>
      <c r="AF1103" s="374">
        <v>0.88424895886816179</v>
      </c>
      <c r="AG1103" s="374">
        <v>1.1151391108960524</v>
      </c>
      <c r="AH1103" s="374">
        <v>16.7741935483871</v>
      </c>
      <c r="AI1103" s="374">
        <v>10</v>
      </c>
      <c r="AJ1103" s="374">
        <v>96.77</v>
      </c>
      <c r="AK1103" s="374">
        <v>13.391060777330612</v>
      </c>
    </row>
    <row r="1104" spans="1:37" ht="15.6">
      <c r="A1104" s="374">
        <v>14</v>
      </c>
      <c r="B1104" s="374">
        <v>22</v>
      </c>
      <c r="C1104" s="374">
        <v>2023</v>
      </c>
      <c r="D1104" s="374">
        <v>99</v>
      </c>
      <c r="E1104" s="374">
        <v>99</v>
      </c>
      <c r="F1104" s="374">
        <v>99</v>
      </c>
      <c r="G1104" s="374">
        <v>99</v>
      </c>
      <c r="H1104" s="374">
        <v>99</v>
      </c>
      <c r="I1104" s="374">
        <v>99</v>
      </c>
      <c r="J1104" s="374">
        <v>999</v>
      </c>
      <c r="K1104" s="374">
        <v>99</v>
      </c>
      <c r="L1104" s="374">
        <v>99</v>
      </c>
      <c r="M1104" s="374">
        <v>99</v>
      </c>
      <c r="N1104" s="374">
        <v>99</v>
      </c>
      <c r="O1104" s="374">
        <v>11</v>
      </c>
      <c r="P1104" s="374">
        <v>9999</v>
      </c>
      <c r="Q1104" s="374">
        <v>48</v>
      </c>
      <c r="R1104" s="374">
        <v>925</v>
      </c>
      <c r="S1104" s="374">
        <v>5.1913513513513507</v>
      </c>
      <c r="T1104" s="374">
        <v>3.8183783783783793</v>
      </c>
      <c r="U1104" s="374">
        <v>8.4767567567567657</v>
      </c>
      <c r="V1104" s="374">
        <v>0</v>
      </c>
      <c r="W1104" s="374">
        <v>0</v>
      </c>
      <c r="X1104" s="374">
        <v>2.1621621621621623</v>
      </c>
      <c r="Y1104" s="374">
        <v>0</v>
      </c>
      <c r="Z1104" s="374">
        <v>2.9478953133838472</v>
      </c>
      <c r="AA1104" s="374">
        <v>1.3049306953993651</v>
      </c>
      <c r="AB1104" s="374">
        <v>1.5525001867319621</v>
      </c>
      <c r="AC1104" s="374">
        <v>50.698916752473806</v>
      </c>
      <c r="AD1104" s="374">
        <v>46.97436544747184</v>
      </c>
      <c r="AE1104" s="374">
        <v>43.818760047017555</v>
      </c>
      <c r="AF1104" s="374">
        <v>5.2769695932454788</v>
      </c>
      <c r="AG1104" s="374">
        <v>5.5878104349028312</v>
      </c>
      <c r="AH1104" s="374">
        <v>0</v>
      </c>
      <c r="AI1104" s="374">
        <v>222</v>
      </c>
      <c r="AJ1104" s="374">
        <v>85.186036036036</v>
      </c>
      <c r="AK1104" s="374">
        <v>15.170396017732564</v>
      </c>
    </row>
    <row r="1105" spans="1:37" ht="15.6">
      <c r="A1105" s="374">
        <v>14</v>
      </c>
      <c r="B1105" s="374">
        <v>23</v>
      </c>
      <c r="C1105" s="374">
        <v>2023</v>
      </c>
      <c r="D1105" s="374">
        <v>99</v>
      </c>
      <c r="E1105" s="374">
        <v>99</v>
      </c>
      <c r="F1105" s="374">
        <v>99</v>
      </c>
      <c r="G1105" s="374">
        <v>99</v>
      </c>
      <c r="H1105" s="374">
        <v>99</v>
      </c>
      <c r="I1105" s="374">
        <v>99</v>
      </c>
      <c r="J1105" s="374">
        <v>999</v>
      </c>
      <c r="K1105" s="374">
        <v>99</v>
      </c>
      <c r="L1105" s="374">
        <v>99</v>
      </c>
      <c r="M1105" s="374">
        <v>99</v>
      </c>
      <c r="N1105" s="374">
        <v>99</v>
      </c>
      <c r="O1105" s="374">
        <v>14</v>
      </c>
      <c r="P1105" s="374">
        <v>9999</v>
      </c>
      <c r="Q1105" s="374">
        <v>168</v>
      </c>
      <c r="R1105" s="374">
        <v>4345</v>
      </c>
      <c r="S1105" s="374">
        <v>5.365707710011506</v>
      </c>
      <c r="T1105" s="374">
        <v>4.4085155350978127</v>
      </c>
      <c r="U1105" s="374">
        <v>7.7082853855005684</v>
      </c>
      <c r="V1105" s="374">
        <v>0</v>
      </c>
      <c r="W1105" s="374">
        <v>0</v>
      </c>
      <c r="X1105" s="374">
        <v>1.42692750287687</v>
      </c>
      <c r="Y1105" s="374">
        <v>9.2059838895281951E-2</v>
      </c>
      <c r="Z1105" s="374">
        <v>2.9745356456946519</v>
      </c>
      <c r="AA1105" s="374">
        <v>1.3811063133386132</v>
      </c>
      <c r="AB1105" s="374">
        <v>1.6253093836810149</v>
      </c>
      <c r="AC1105" s="374">
        <v>27.882684470311567</v>
      </c>
      <c r="AD1105" s="374">
        <v>21.985508901888625</v>
      </c>
      <c r="AE1105" s="374">
        <v>47.68493068111411</v>
      </c>
      <c r="AF1105" s="374">
        <v>24.787495008272007</v>
      </c>
      <c r="AG1105" s="374">
        <v>23.868096032519158</v>
      </c>
      <c r="AH1105" s="374">
        <v>0.1611047180667434</v>
      </c>
      <c r="AI1105" s="374">
        <v>15</v>
      </c>
      <c r="AJ1105" s="374">
        <v>90.68</v>
      </c>
      <c r="AK1105" s="374">
        <v>14.849095506060422</v>
      </c>
    </row>
    <row r="1106" spans="1:37" ht="15.6">
      <c r="A1106" s="374">
        <v>14</v>
      </c>
      <c r="B1106" s="374">
        <v>24</v>
      </c>
      <c r="C1106" s="374">
        <v>2023</v>
      </c>
      <c r="D1106" s="374">
        <v>99</v>
      </c>
      <c r="E1106" s="374">
        <v>99</v>
      </c>
      <c r="F1106" s="374">
        <v>99</v>
      </c>
      <c r="G1106" s="374">
        <v>99</v>
      </c>
      <c r="H1106" s="374">
        <v>99</v>
      </c>
      <c r="I1106" s="374">
        <v>99</v>
      </c>
      <c r="J1106" s="374">
        <v>999</v>
      </c>
      <c r="K1106" s="374">
        <v>99</v>
      </c>
      <c r="L1106" s="374">
        <v>99</v>
      </c>
      <c r="M1106" s="374">
        <v>99</v>
      </c>
      <c r="N1106" s="374">
        <v>99</v>
      </c>
      <c r="O1106" s="374">
        <v>15</v>
      </c>
      <c r="P1106" s="374">
        <v>9999</v>
      </c>
      <c r="Q1106" s="374">
        <v>48</v>
      </c>
      <c r="R1106" s="374">
        <v>1833</v>
      </c>
      <c r="S1106" s="374">
        <v>4.6028368794326244</v>
      </c>
      <c r="T1106" s="374">
        <v>4.1456628477905086</v>
      </c>
      <c r="U1106" s="374">
        <v>7.6235133660665602</v>
      </c>
      <c r="V1106" s="374">
        <v>0</v>
      </c>
      <c r="W1106" s="374">
        <v>0</v>
      </c>
      <c r="X1106" s="374">
        <v>4.1462084015275504</v>
      </c>
      <c r="Y1106" s="374">
        <v>0</v>
      </c>
      <c r="Z1106" s="374">
        <v>3.49666012994301</v>
      </c>
      <c r="AA1106" s="374">
        <v>1.3548855342118997</v>
      </c>
      <c r="AB1106" s="374">
        <v>1.5158928956043585</v>
      </c>
      <c r="AC1106" s="374">
        <v>36.964849193373631</v>
      </c>
      <c r="AD1106" s="374">
        <v>18.120980925025609</v>
      </c>
      <c r="AE1106" s="374">
        <v>54.480499700701344</v>
      </c>
      <c r="AF1106" s="374">
        <v>10.456957042615095</v>
      </c>
      <c r="AG1106" s="374">
        <v>9.9583604433476101</v>
      </c>
      <c r="AH1106" s="374">
        <v>0.16366612111292964</v>
      </c>
      <c r="AI1106" s="374">
        <v>0</v>
      </c>
      <c r="AJ1106" s="374"/>
      <c r="AK1106" s="374"/>
    </row>
    <row r="1107" spans="1:37" s="468" customFormat="1" ht="15.6">
      <c r="A1107" s="374">
        <v>14</v>
      </c>
      <c r="B1107" s="374">
        <v>25</v>
      </c>
      <c r="C1107" s="374">
        <v>2023</v>
      </c>
      <c r="D1107" s="374">
        <v>99</v>
      </c>
      <c r="E1107" s="374">
        <v>99</v>
      </c>
      <c r="F1107" s="374">
        <v>99</v>
      </c>
      <c r="G1107" s="374">
        <v>99</v>
      </c>
      <c r="H1107" s="374">
        <v>99</v>
      </c>
      <c r="I1107" s="374">
        <v>99</v>
      </c>
      <c r="J1107" s="374">
        <v>999</v>
      </c>
      <c r="K1107" s="374">
        <v>99</v>
      </c>
      <c r="L1107" s="374">
        <v>99</v>
      </c>
      <c r="M1107" s="374">
        <v>99</v>
      </c>
      <c r="N1107" s="374">
        <v>99</v>
      </c>
      <c r="O1107" s="374">
        <v>16</v>
      </c>
      <c r="P1107" s="374">
        <v>9999</v>
      </c>
      <c r="Q1107" s="374">
        <v>65</v>
      </c>
      <c r="R1107" s="374">
        <v>946</v>
      </c>
      <c r="S1107" s="374">
        <v>5.2674418604651159</v>
      </c>
      <c r="T1107" s="374">
        <v>3.8509513742071872</v>
      </c>
      <c r="U1107" s="374">
        <v>8.9526427061310905</v>
      </c>
      <c r="V1107" s="374">
        <v>0</v>
      </c>
      <c r="W1107" s="374">
        <v>0</v>
      </c>
      <c r="X1107" s="374">
        <v>3.5940803382663846</v>
      </c>
      <c r="Y1107" s="374">
        <v>0</v>
      </c>
      <c r="Z1107" s="374">
        <v>3.6130252960487943</v>
      </c>
      <c r="AA1107" s="374">
        <v>1.7734646187672809</v>
      </c>
      <c r="AB1107" s="374">
        <v>1.6818846218919004</v>
      </c>
      <c r="AC1107" s="374">
        <v>50.882603770749185</v>
      </c>
      <c r="AD1107" s="374">
        <v>46.561697584862351</v>
      </c>
      <c r="AE1107" s="374">
        <v>57.579223316546972</v>
      </c>
      <c r="AF1107" s="374">
        <v>5.3967710650921319</v>
      </c>
      <c r="AG1107" s="374">
        <v>6.0354908985179287</v>
      </c>
      <c r="AH1107" s="374">
        <v>0.42283298097251593</v>
      </c>
      <c r="AI1107" s="374">
        <v>0</v>
      </c>
      <c r="AJ1107" s="374"/>
      <c r="AK1107" s="374"/>
    </row>
    <row r="1108" spans="1:37" s="468" customFormat="1" ht="15.6">
      <c r="A1108" s="374">
        <v>14</v>
      </c>
      <c r="B1108" s="374">
        <v>26</v>
      </c>
      <c r="C1108" s="374">
        <v>2023</v>
      </c>
      <c r="D1108" s="374">
        <v>99</v>
      </c>
      <c r="E1108" s="374">
        <v>99</v>
      </c>
      <c r="F1108" s="374">
        <v>99</v>
      </c>
      <c r="G1108" s="374">
        <v>99</v>
      </c>
      <c r="H1108" s="374">
        <v>99</v>
      </c>
      <c r="I1108" s="374">
        <v>99</v>
      </c>
      <c r="J1108" s="374">
        <v>999</v>
      </c>
      <c r="K1108" s="374">
        <v>99</v>
      </c>
      <c r="L1108" s="374">
        <v>99</v>
      </c>
      <c r="M1108" s="374">
        <v>99</v>
      </c>
      <c r="N1108" s="374">
        <v>99</v>
      </c>
      <c r="O1108" s="374">
        <v>18</v>
      </c>
      <c r="P1108" s="374">
        <v>9999</v>
      </c>
      <c r="Q1108" s="374">
        <v>43</v>
      </c>
      <c r="R1108" s="374">
        <v>956</v>
      </c>
      <c r="S1108" s="374">
        <v>5.1569037656903749</v>
      </c>
      <c r="T1108" s="374">
        <v>4.1244769874477001</v>
      </c>
      <c r="U1108" s="374">
        <v>8.8382845188284662</v>
      </c>
      <c r="V1108" s="374">
        <v>0</v>
      </c>
      <c r="W1108" s="374">
        <v>0</v>
      </c>
      <c r="X1108" s="374">
        <v>3.0334728033472809</v>
      </c>
      <c r="Y1108" s="374">
        <v>0</v>
      </c>
      <c r="Z1108" s="374">
        <v>3.2030089780066402</v>
      </c>
      <c r="AA1108" s="374">
        <v>1.1102717613469213</v>
      </c>
      <c r="AB1108" s="374">
        <v>1.4637128374072998</v>
      </c>
      <c r="AC1108" s="374">
        <v>21.368043696890989</v>
      </c>
      <c r="AD1108" s="374">
        <v>9.523517753818032</v>
      </c>
      <c r="AE1108" s="374">
        <v>48.03822258504232</v>
      </c>
      <c r="AF1108" s="374">
        <v>5.4538193850191101</v>
      </c>
      <c r="AG1108" s="374">
        <v>6.0213806260257616</v>
      </c>
      <c r="AH1108" s="374">
        <v>0</v>
      </c>
      <c r="AI1108" s="374">
        <v>0</v>
      </c>
      <c r="AJ1108" s="374"/>
      <c r="AK1108" s="374"/>
    </row>
    <row r="1109" spans="1:37" s="468" customFormat="1" ht="15.6">
      <c r="A1109" s="374">
        <v>14</v>
      </c>
      <c r="B1109" s="374">
        <v>27</v>
      </c>
      <c r="C1109" s="374">
        <v>2023</v>
      </c>
      <c r="D1109" s="374">
        <v>99</v>
      </c>
      <c r="E1109" s="374">
        <v>99</v>
      </c>
      <c r="F1109" s="374">
        <v>99</v>
      </c>
      <c r="G1109" s="374">
        <v>99</v>
      </c>
      <c r="H1109" s="374">
        <v>99</v>
      </c>
      <c r="I1109" s="374">
        <v>99</v>
      </c>
      <c r="J1109" s="374">
        <v>999</v>
      </c>
      <c r="K1109" s="374">
        <v>99</v>
      </c>
      <c r="L1109" s="374">
        <v>99</v>
      </c>
      <c r="M1109" s="374">
        <v>99</v>
      </c>
      <c r="N1109" s="374">
        <v>99</v>
      </c>
      <c r="O1109" s="374">
        <v>55</v>
      </c>
      <c r="P1109" s="374">
        <v>9999</v>
      </c>
      <c r="Q1109" s="374">
        <v>45</v>
      </c>
      <c r="R1109" s="374">
        <v>1098</v>
      </c>
      <c r="S1109" s="374">
        <v>5.1284153005464468</v>
      </c>
      <c r="T1109" s="374">
        <v>3.9754098360655745</v>
      </c>
      <c r="U1109" s="374">
        <v>9.5852459016393574</v>
      </c>
      <c r="V1109" s="374">
        <v>0</v>
      </c>
      <c r="W1109" s="374">
        <v>0</v>
      </c>
      <c r="X1109" s="374">
        <v>2.9143897996357002</v>
      </c>
      <c r="Y1109" s="374">
        <v>9.1074681238615646E-2</v>
      </c>
      <c r="Z1109" s="374">
        <v>2.919203577980849</v>
      </c>
      <c r="AA1109" s="374">
        <v>1.3706836349651077</v>
      </c>
      <c r="AB1109" s="374">
        <v>1.5548080623417555</v>
      </c>
      <c r="AC1109" s="374">
        <v>52.621278925819055</v>
      </c>
      <c r="AD1109" s="374">
        <v>41.347621710668122</v>
      </c>
      <c r="AE1109" s="374">
        <v>54.378878839709614</v>
      </c>
      <c r="AF1109" s="374">
        <v>6.2639055279821996</v>
      </c>
      <c r="AG1109" s="374">
        <v>7.5002512056087696</v>
      </c>
      <c r="AH1109" s="374">
        <v>0</v>
      </c>
      <c r="AI1109" s="374">
        <v>0</v>
      </c>
      <c r="AJ1109" s="374"/>
      <c r="AK1109" s="374"/>
    </row>
    <row r="1110" spans="1:37" s="468" customFormat="1" ht="15.6">
      <c r="A1110" s="374">
        <v>14</v>
      </c>
      <c r="B1110" s="374">
        <v>28</v>
      </c>
      <c r="C1110" s="374">
        <v>2023</v>
      </c>
      <c r="D1110" s="374">
        <v>99</v>
      </c>
      <c r="E1110" s="374">
        <v>99</v>
      </c>
      <c r="F1110" s="374">
        <v>99</v>
      </c>
      <c r="G1110" s="374">
        <v>99</v>
      </c>
      <c r="H1110" s="374">
        <v>99</v>
      </c>
      <c r="I1110" s="374">
        <v>99</v>
      </c>
      <c r="J1110" s="374">
        <v>999</v>
      </c>
      <c r="K1110" s="374">
        <v>99</v>
      </c>
      <c r="L1110" s="374">
        <v>99</v>
      </c>
      <c r="M1110" s="374">
        <v>99</v>
      </c>
      <c r="N1110" s="374">
        <v>99</v>
      </c>
      <c r="O1110" s="374">
        <v>56</v>
      </c>
      <c r="P1110" s="374">
        <v>9999</v>
      </c>
      <c r="Q1110" s="374">
        <v>2</v>
      </c>
      <c r="R1110" s="374">
        <v>34</v>
      </c>
      <c r="S1110" s="374">
        <v>6.9705882352941186</v>
      </c>
      <c r="T1110" s="374">
        <v>3.2352941176470593</v>
      </c>
      <c r="U1110" s="374">
        <v>10.591176470588238</v>
      </c>
      <c r="V1110" s="374">
        <v>0</v>
      </c>
      <c r="W1110" s="374">
        <v>0</v>
      </c>
      <c r="X1110" s="374">
        <v>2.9411764705882355</v>
      </c>
      <c r="Y1110" s="374">
        <v>0</v>
      </c>
      <c r="Z1110" s="374">
        <v>2.4297624729056353</v>
      </c>
      <c r="AA1110" s="374">
        <v>1.1242067560950795</v>
      </c>
      <c r="AB1110" s="374">
        <v>1.3732491211680888</v>
      </c>
      <c r="AC1110" s="374">
        <v>46.398017369072576</v>
      </c>
      <c r="AD1110" s="374">
        <v>39.552113559174735</v>
      </c>
      <c r="AE1110" s="374">
        <v>48.07662064682961</v>
      </c>
      <c r="AF1110" s="374">
        <v>0.19396428775172575</v>
      </c>
      <c r="AG1110" s="374">
        <v>0.25662167295096394</v>
      </c>
      <c r="AH1110" s="374">
        <v>0</v>
      </c>
      <c r="AI1110" s="374">
        <v>5</v>
      </c>
      <c r="AJ1110" s="374">
        <v>80.319999999999993</v>
      </c>
      <c r="AK1110" s="374">
        <v>13.697433569673173</v>
      </c>
    </row>
    <row r="1111" spans="1:37" ht="15.6">
      <c r="A1111" s="374">
        <v>14</v>
      </c>
      <c r="B1111" s="374">
        <v>29</v>
      </c>
      <c r="C1111" s="374">
        <v>2022</v>
      </c>
      <c r="D1111" s="374">
        <v>99</v>
      </c>
      <c r="E1111" s="374">
        <v>99</v>
      </c>
      <c r="F1111" s="374">
        <v>99</v>
      </c>
      <c r="G1111" s="374">
        <v>99</v>
      </c>
      <c r="H1111" s="374">
        <v>99</v>
      </c>
      <c r="I1111" s="374">
        <v>99</v>
      </c>
      <c r="J1111" s="374">
        <v>999</v>
      </c>
      <c r="K1111" s="374">
        <v>99</v>
      </c>
      <c r="L1111" s="374">
        <v>99</v>
      </c>
      <c r="M1111" s="374">
        <v>99</v>
      </c>
      <c r="N1111" s="374">
        <v>99</v>
      </c>
      <c r="O1111" s="374">
        <v>1</v>
      </c>
      <c r="P1111" s="374">
        <v>9999</v>
      </c>
      <c r="Q1111" s="374">
        <v>6</v>
      </c>
      <c r="R1111" s="374">
        <v>212</v>
      </c>
      <c r="S1111" s="374">
        <v>5.0377358490566015</v>
      </c>
      <c r="T1111" s="374">
        <v>4.4905660377358485</v>
      </c>
      <c r="U1111" s="374">
        <v>9.2000000000000011</v>
      </c>
      <c r="V1111" s="374">
        <v>0.47169811320754707</v>
      </c>
      <c r="W1111" s="374">
        <v>0</v>
      </c>
      <c r="X1111" s="374">
        <v>2.3584905660377351</v>
      </c>
      <c r="Y1111" s="374">
        <v>0.94339622641509413</v>
      </c>
      <c r="Z1111" s="374">
        <v>3.0664342269033726</v>
      </c>
      <c r="AA1111" s="374">
        <v>1.5535991585085949</v>
      </c>
      <c r="AB1111" s="374">
        <v>2.10006865574594</v>
      </c>
      <c r="AC1111" s="374">
        <v>38.179350254489933</v>
      </c>
      <c r="AD1111" s="374">
        <v>42.125043263099677</v>
      </c>
      <c r="AE1111" s="374">
        <v>51.768578677341651</v>
      </c>
      <c r="AF1111" s="374">
        <v>1.233131689157748</v>
      </c>
      <c r="AG1111" s="374">
        <v>1.4027492850322685</v>
      </c>
      <c r="AH1111" s="374">
        <v>14.622641509433961</v>
      </c>
      <c r="AI1111" s="374">
        <v>0</v>
      </c>
      <c r="AJ1111" s="374"/>
      <c r="AK1111" s="374"/>
    </row>
    <row r="1112" spans="1:37" ht="15.6">
      <c r="A1112" s="374">
        <v>14</v>
      </c>
      <c r="B1112" s="374">
        <v>30</v>
      </c>
      <c r="C1112" s="374">
        <v>2022</v>
      </c>
      <c r="D1112" s="374">
        <v>99</v>
      </c>
      <c r="E1112" s="374">
        <v>99</v>
      </c>
      <c r="F1112" s="374">
        <v>99</v>
      </c>
      <c r="G1112" s="374">
        <v>99</v>
      </c>
      <c r="H1112" s="374">
        <v>99</v>
      </c>
      <c r="I1112" s="374">
        <v>99</v>
      </c>
      <c r="J1112" s="374">
        <v>999</v>
      </c>
      <c r="K1112" s="374">
        <v>99</v>
      </c>
      <c r="L1112" s="374">
        <v>99</v>
      </c>
      <c r="M1112" s="374">
        <v>99</v>
      </c>
      <c r="N1112" s="374">
        <v>99</v>
      </c>
      <c r="O1112" s="374">
        <v>2</v>
      </c>
      <c r="P1112" s="374">
        <v>9999</v>
      </c>
      <c r="Q1112" s="374">
        <v>14</v>
      </c>
      <c r="R1112" s="374">
        <v>185</v>
      </c>
      <c r="S1112" s="374">
        <v>7.1027027027027048</v>
      </c>
      <c r="T1112" s="374">
        <v>5.2270270270270256</v>
      </c>
      <c r="U1112" s="374">
        <v>10.535675675675678</v>
      </c>
      <c r="V1112" s="374">
        <v>0</v>
      </c>
      <c r="W1112" s="374">
        <v>0</v>
      </c>
      <c r="X1112" s="374">
        <v>16.216216216216221</v>
      </c>
      <c r="Y1112" s="374">
        <v>0.54054054054054068</v>
      </c>
      <c r="Z1112" s="374">
        <v>4.5316809962276077</v>
      </c>
      <c r="AA1112" s="374">
        <v>2.6376162955261568</v>
      </c>
      <c r="AB1112" s="374">
        <v>1.6643558365388358</v>
      </c>
      <c r="AC1112" s="374">
        <v>77.589737928891012</v>
      </c>
      <c r="AD1112" s="374">
        <v>9.4172366177782525</v>
      </c>
      <c r="AE1112" s="374">
        <v>10.920132820740491</v>
      </c>
      <c r="AF1112" s="374">
        <v>1.0760818985574687</v>
      </c>
      <c r="AG1112" s="374">
        <v>1.4018143106318672</v>
      </c>
      <c r="AH1112" s="374">
        <v>0</v>
      </c>
      <c r="AI1112" s="374">
        <v>0</v>
      </c>
      <c r="AJ1112" s="374"/>
      <c r="AK1112" s="374"/>
    </row>
    <row r="1113" spans="1:37" ht="15.6">
      <c r="A1113" s="374">
        <v>14</v>
      </c>
      <c r="B1113" s="374">
        <v>31</v>
      </c>
      <c r="C1113" s="374">
        <v>2022</v>
      </c>
      <c r="D1113" s="374">
        <v>99</v>
      </c>
      <c r="E1113" s="374">
        <v>99</v>
      </c>
      <c r="F1113" s="374">
        <v>99</v>
      </c>
      <c r="G1113" s="374">
        <v>99</v>
      </c>
      <c r="H1113" s="374">
        <v>99</v>
      </c>
      <c r="I1113" s="374">
        <v>99</v>
      </c>
      <c r="J1113" s="374">
        <v>999</v>
      </c>
      <c r="K1113" s="374">
        <v>99</v>
      </c>
      <c r="L1113" s="374">
        <v>99</v>
      </c>
      <c r="M1113" s="374">
        <v>99</v>
      </c>
      <c r="N1113" s="374">
        <v>99</v>
      </c>
      <c r="O1113" s="374">
        <v>3</v>
      </c>
      <c r="P1113" s="374">
        <v>9999</v>
      </c>
      <c r="Q1113" s="374">
        <v>30</v>
      </c>
      <c r="R1113" s="374">
        <v>2101</v>
      </c>
      <c r="S1113" s="374">
        <v>5.3769633507853403</v>
      </c>
      <c r="T1113" s="374">
        <v>5.4954783436458809</v>
      </c>
      <c r="U1113" s="374">
        <v>6.9894811994288402</v>
      </c>
      <c r="V1113" s="374">
        <v>0</v>
      </c>
      <c r="W1113" s="374">
        <v>0</v>
      </c>
      <c r="X1113" s="374">
        <v>0.90433127082341758</v>
      </c>
      <c r="Y1113" s="374">
        <v>0</v>
      </c>
      <c r="Z1113" s="374">
        <v>2.2955265079796976</v>
      </c>
      <c r="AA1113" s="374">
        <v>1.0296520084635794</v>
      </c>
      <c r="AB1113" s="374">
        <v>1.6266473061112927</v>
      </c>
      <c r="AC1113" s="374">
        <v>14.34039087205559</v>
      </c>
      <c r="AD1113" s="374">
        <v>17.366761219427151</v>
      </c>
      <c r="AE1113" s="374">
        <v>42.898938204154142</v>
      </c>
      <c r="AF1113" s="374">
        <v>12.220800372266172</v>
      </c>
      <c r="AG1113" s="374">
        <v>10.561542748036477</v>
      </c>
      <c r="AH1113" s="374">
        <v>0.76154212279866706</v>
      </c>
      <c r="AI1113">
        <v>0</v>
      </c>
    </row>
    <row r="1114" spans="1:37" ht="15.6">
      <c r="A1114" s="374">
        <v>14</v>
      </c>
      <c r="B1114" s="374">
        <v>32</v>
      </c>
      <c r="C1114" s="374">
        <v>2022</v>
      </c>
      <c r="D1114" s="374">
        <v>99</v>
      </c>
      <c r="E1114" s="374">
        <v>99</v>
      </c>
      <c r="F1114" s="374">
        <v>99</v>
      </c>
      <c r="G1114" s="374">
        <v>99</v>
      </c>
      <c r="H1114" s="374">
        <v>99</v>
      </c>
      <c r="I1114" s="374">
        <v>99</v>
      </c>
      <c r="J1114" s="374">
        <v>999</v>
      </c>
      <c r="K1114" s="374">
        <v>99</v>
      </c>
      <c r="L1114" s="374">
        <v>99</v>
      </c>
      <c r="M1114" s="374">
        <v>99</v>
      </c>
      <c r="N1114" s="374">
        <v>99</v>
      </c>
      <c r="O1114" s="374">
        <v>4</v>
      </c>
      <c r="P1114" s="374">
        <v>9999</v>
      </c>
      <c r="Q1114" s="374">
        <v>99</v>
      </c>
      <c r="R1114" s="374">
        <v>3434</v>
      </c>
      <c r="S1114" s="374">
        <v>5.4563191613278965</v>
      </c>
      <c r="T1114" s="374">
        <v>4.4705882352941178</v>
      </c>
      <c r="U1114" s="374">
        <v>8.5192778101339623</v>
      </c>
      <c r="V1114" s="374">
        <v>0</v>
      </c>
      <c r="W1114" s="374">
        <v>0</v>
      </c>
      <c r="X1114" s="374">
        <v>1.9510774606872452</v>
      </c>
      <c r="Y1114" s="374">
        <v>2.9120559114734997E-2</v>
      </c>
      <c r="Z1114" s="374">
        <v>3.2178649093054807</v>
      </c>
      <c r="AA1114" s="374">
        <v>1.5828827268332804</v>
      </c>
      <c r="AB1114" s="374">
        <v>1.7429055306940495</v>
      </c>
      <c r="AC1114" s="374">
        <v>39.131879358618825</v>
      </c>
      <c r="AD1114" s="374">
        <v>26.513061367255244</v>
      </c>
      <c r="AE1114" s="374">
        <v>26.933184882737155</v>
      </c>
      <c r="AF1114" s="374">
        <v>19.974406700791064</v>
      </c>
      <c r="AG1114" s="374">
        <v>21.040663906622264</v>
      </c>
      <c r="AH1114" s="374">
        <v>1.10658124635993</v>
      </c>
      <c r="AI1114">
        <v>0</v>
      </c>
    </row>
    <row r="1115" spans="1:37" ht="15.6">
      <c r="A1115" s="374">
        <v>14</v>
      </c>
      <c r="B1115" s="374">
        <v>33</v>
      </c>
      <c r="C1115" s="374">
        <v>2022</v>
      </c>
      <c r="D1115" s="374">
        <v>99</v>
      </c>
      <c r="E1115" s="374">
        <v>99</v>
      </c>
      <c r="F1115" s="374">
        <v>99</v>
      </c>
      <c r="G1115" s="374">
        <v>99</v>
      </c>
      <c r="H1115" s="374">
        <v>99</v>
      </c>
      <c r="I1115" s="374">
        <v>99</v>
      </c>
      <c r="J1115" s="374">
        <v>999</v>
      </c>
      <c r="K1115" s="374">
        <v>99</v>
      </c>
      <c r="L1115" s="374">
        <v>99</v>
      </c>
      <c r="M1115" s="374">
        <v>99</v>
      </c>
      <c r="N1115" s="374">
        <v>99</v>
      </c>
      <c r="O1115" s="374">
        <v>7</v>
      </c>
      <c r="P1115" s="374">
        <v>9999</v>
      </c>
      <c r="Q1115" s="374">
        <v>5</v>
      </c>
      <c r="R1115" s="374">
        <v>38</v>
      </c>
      <c r="S1115" s="374">
        <v>5.5526315789473681</v>
      </c>
      <c r="T1115" s="374">
        <v>5.6315789473684204</v>
      </c>
      <c r="U1115" s="374">
        <v>10.165789473684207</v>
      </c>
      <c r="V1115" s="374">
        <v>0</v>
      </c>
      <c r="W1115" s="374">
        <v>0</v>
      </c>
      <c r="X1115" s="374">
        <v>5.2631578947368443</v>
      </c>
      <c r="Y1115" s="374">
        <v>0</v>
      </c>
      <c r="Z1115" s="374">
        <v>3.5601800897522313</v>
      </c>
      <c r="AA1115" s="374">
        <v>1.2073757628373136</v>
      </c>
      <c r="AB1115" s="374">
        <v>2.0827746249904608</v>
      </c>
      <c r="AC1115" s="374">
        <v>66.742407852190198</v>
      </c>
      <c r="AD1115" s="374">
        <v>29.038034762207413</v>
      </c>
      <c r="AE1115" s="374">
        <v>58.327589824466351</v>
      </c>
      <c r="AF1115" s="374">
        <v>0.2210330386226152</v>
      </c>
      <c r="AG1115" s="374">
        <v>0.27783123913451846</v>
      </c>
      <c r="AH1115" s="374">
        <v>13.157894736842103</v>
      </c>
      <c r="AI1115">
        <v>0</v>
      </c>
    </row>
    <row r="1116" spans="1:37" ht="15.6">
      <c r="A1116" s="374">
        <v>14</v>
      </c>
      <c r="B1116" s="374">
        <v>34</v>
      </c>
      <c r="C1116" s="374">
        <v>2022</v>
      </c>
      <c r="D1116" s="374">
        <v>99</v>
      </c>
      <c r="E1116" s="374">
        <v>99</v>
      </c>
      <c r="F1116" s="374">
        <v>99</v>
      </c>
      <c r="G1116" s="374">
        <v>99</v>
      </c>
      <c r="H1116" s="374">
        <v>99</v>
      </c>
      <c r="I1116" s="374">
        <v>99</v>
      </c>
      <c r="J1116" s="374">
        <v>999</v>
      </c>
      <c r="K1116" s="374">
        <v>99</v>
      </c>
      <c r="L1116" s="374">
        <v>99</v>
      </c>
      <c r="M1116" s="374">
        <v>99</v>
      </c>
      <c r="N1116" s="374">
        <v>99</v>
      </c>
      <c r="O1116" s="374">
        <v>8</v>
      </c>
      <c r="P1116" s="374">
        <v>9999</v>
      </c>
      <c r="Q1116" s="374">
        <v>20</v>
      </c>
      <c r="R1116" s="374">
        <v>1238</v>
      </c>
      <c r="S1116" s="374">
        <v>6</v>
      </c>
      <c r="T1116" s="374">
        <v>4.3966074313408736</v>
      </c>
      <c r="U1116" s="374">
        <v>6.0793214862681779</v>
      </c>
      <c r="V1116" s="374">
        <v>0</v>
      </c>
      <c r="W1116" s="374">
        <v>0.16155088852988683</v>
      </c>
      <c r="X1116" s="374">
        <v>1.2924071082390949</v>
      </c>
      <c r="Y1116" s="374">
        <v>0</v>
      </c>
      <c r="Z1116" s="374">
        <v>2.4764040957801048</v>
      </c>
      <c r="AA1116" s="374">
        <v>1.4536456314972095</v>
      </c>
      <c r="AB1116" s="374">
        <v>1.2787140625035316</v>
      </c>
      <c r="AC1116" s="374">
        <v>9.8506256365283189</v>
      </c>
      <c r="AD1116" s="374">
        <v>14.168759693324731</v>
      </c>
      <c r="AE1116" s="374">
        <v>44.455244200034848</v>
      </c>
      <c r="AF1116" s="374">
        <v>7.2010237319683581</v>
      </c>
      <c r="AG1116" s="374">
        <v>5.4129264094595282</v>
      </c>
      <c r="AH1116" s="374">
        <v>0.4038772213247171</v>
      </c>
      <c r="AI1116">
        <v>0</v>
      </c>
    </row>
    <row r="1117" spans="1:37" ht="15.6">
      <c r="A1117" s="374">
        <v>14</v>
      </c>
      <c r="B1117" s="374">
        <v>35</v>
      </c>
      <c r="C1117" s="374">
        <v>2022</v>
      </c>
      <c r="D1117" s="374">
        <v>99</v>
      </c>
      <c r="E1117" s="374">
        <v>99</v>
      </c>
      <c r="F1117" s="374">
        <v>99</v>
      </c>
      <c r="G1117" s="374">
        <v>99</v>
      </c>
      <c r="H1117" s="374">
        <v>99</v>
      </c>
      <c r="I1117" s="374">
        <v>99</v>
      </c>
      <c r="J1117" s="374">
        <v>999</v>
      </c>
      <c r="K1117" s="374">
        <v>99</v>
      </c>
      <c r="L1117" s="374">
        <v>99</v>
      </c>
      <c r="M1117" s="374">
        <v>99</v>
      </c>
      <c r="N1117" s="374">
        <v>99</v>
      </c>
      <c r="O1117" s="374">
        <v>9</v>
      </c>
      <c r="P1117" s="374">
        <v>9999</v>
      </c>
      <c r="Q1117" s="374">
        <v>13</v>
      </c>
      <c r="R1117" s="374">
        <v>95</v>
      </c>
      <c r="S1117" s="374">
        <v>6.0842105263157888</v>
      </c>
      <c r="T1117" s="374">
        <v>3.7368421052631593</v>
      </c>
      <c r="U1117" s="374">
        <v>9.3894736842105306</v>
      </c>
      <c r="V1117" s="374">
        <v>0</v>
      </c>
      <c r="W1117" s="374">
        <v>0</v>
      </c>
      <c r="X1117" s="374">
        <v>5.2631578947368443</v>
      </c>
      <c r="Y1117" s="374">
        <v>0</v>
      </c>
      <c r="Z1117" s="374">
        <v>3.4564196164668552</v>
      </c>
      <c r="AA1117" s="374">
        <v>1.739105383415863</v>
      </c>
      <c r="AB1117" s="374">
        <v>1.5369862946058086</v>
      </c>
      <c r="AC1117" s="374">
        <v>51.200941846658942</v>
      </c>
      <c r="AD1117" s="374">
        <v>59.054077774832535</v>
      </c>
      <c r="AE1117" s="374">
        <v>49.660800192523439</v>
      </c>
      <c r="AF1117" s="374">
        <v>0.55258259655653796</v>
      </c>
      <c r="AG1117" s="374">
        <v>0.64153628089047576</v>
      </c>
      <c r="AH1117" s="374">
        <v>17.89473684210526</v>
      </c>
      <c r="AI1117">
        <v>20</v>
      </c>
      <c r="AJ1117">
        <v>79.254999999999981</v>
      </c>
      <c r="AK1117">
        <v>14.277864950119531</v>
      </c>
    </row>
    <row r="1118" spans="1:37" ht="15.6">
      <c r="A1118" s="374">
        <v>14</v>
      </c>
      <c r="B1118" s="374">
        <v>36</v>
      </c>
      <c r="C1118" s="374">
        <v>2022</v>
      </c>
      <c r="D1118" s="374">
        <v>99</v>
      </c>
      <c r="E1118" s="374">
        <v>99</v>
      </c>
      <c r="F1118" s="374">
        <v>99</v>
      </c>
      <c r="G1118" s="374">
        <v>99</v>
      </c>
      <c r="H1118" s="374">
        <v>99</v>
      </c>
      <c r="I1118" s="374">
        <v>99</v>
      </c>
      <c r="J1118" s="374">
        <v>999</v>
      </c>
      <c r="K1118" s="374">
        <v>99</v>
      </c>
      <c r="L1118" s="374">
        <v>99</v>
      </c>
      <c r="M1118" s="374">
        <v>99</v>
      </c>
      <c r="N1118" s="374">
        <v>99</v>
      </c>
      <c r="O1118" s="374">
        <v>11</v>
      </c>
      <c r="P1118" s="374">
        <v>9999</v>
      </c>
      <c r="Q1118" s="374">
        <v>44</v>
      </c>
      <c r="R1118" s="374">
        <v>889</v>
      </c>
      <c r="S1118" s="374">
        <v>5.3048368953880756</v>
      </c>
      <c r="T1118" s="374">
        <v>4.0224971878515188</v>
      </c>
      <c r="U1118" s="374">
        <v>9.1379302587176507</v>
      </c>
      <c r="V1118" s="374">
        <v>0</v>
      </c>
      <c r="W1118" s="374">
        <v>0</v>
      </c>
      <c r="X1118" s="374">
        <v>3.4870641169853767</v>
      </c>
      <c r="Y1118" s="374">
        <v>0</v>
      </c>
      <c r="Z1118" s="374">
        <v>3.2343237213355596</v>
      </c>
      <c r="AA1118" s="374">
        <v>1.1600731142108107</v>
      </c>
      <c r="AB1118" s="374">
        <v>1.5183726918380172</v>
      </c>
      <c r="AC1118" s="374">
        <v>52.880577171610511</v>
      </c>
      <c r="AD1118" s="374">
        <v>42.873294229829746</v>
      </c>
      <c r="AE1118" s="374">
        <v>52.551277368781989</v>
      </c>
      <c r="AF1118" s="374">
        <v>5.1710097719869719</v>
      </c>
      <c r="AG1118" s="374">
        <v>5.8425974912191485</v>
      </c>
      <c r="AH1118" s="374">
        <v>0</v>
      </c>
      <c r="AI1118">
        <v>301</v>
      </c>
      <c r="AJ1118">
        <v>84.128903654485029</v>
      </c>
      <c r="AK1118">
        <v>15.003452595544749</v>
      </c>
    </row>
    <row r="1119" spans="1:37" ht="15.6">
      <c r="A1119" s="374">
        <v>14</v>
      </c>
      <c r="B1119" s="374">
        <v>37</v>
      </c>
      <c r="C1119" s="374">
        <v>2022</v>
      </c>
      <c r="D1119" s="374">
        <v>99</v>
      </c>
      <c r="E1119" s="374">
        <v>99</v>
      </c>
      <c r="F1119" s="374">
        <v>99</v>
      </c>
      <c r="G1119" s="374">
        <v>99</v>
      </c>
      <c r="H1119" s="374">
        <v>99</v>
      </c>
      <c r="I1119" s="374">
        <v>99</v>
      </c>
      <c r="J1119" s="374">
        <v>999</v>
      </c>
      <c r="K1119" s="374">
        <v>99</v>
      </c>
      <c r="L1119" s="374">
        <v>99</v>
      </c>
      <c r="M1119" s="374">
        <v>99</v>
      </c>
      <c r="N1119" s="374">
        <v>99</v>
      </c>
      <c r="O1119" s="374">
        <v>14</v>
      </c>
      <c r="P1119" s="374">
        <v>9999</v>
      </c>
      <c r="Q1119" s="374">
        <v>161</v>
      </c>
      <c r="R1119" s="374">
        <v>4075</v>
      </c>
      <c r="S1119" s="374">
        <v>5.2314110429447842</v>
      </c>
      <c r="T1119" s="374">
        <v>4.6073619631901837</v>
      </c>
      <c r="U1119" s="374">
        <v>7.746436809815946</v>
      </c>
      <c r="V1119" s="374">
        <v>2.4539877300613498E-2</v>
      </c>
      <c r="W1119" s="374">
        <v>4.9079754601226995E-2</v>
      </c>
      <c r="X1119" s="374">
        <v>2.110429447852761</v>
      </c>
      <c r="Y1119" s="374">
        <v>0.12269938650306748</v>
      </c>
      <c r="Z1119" s="374">
        <v>3.1233997075500426</v>
      </c>
      <c r="AA1119" s="374">
        <v>1.1854723255836381</v>
      </c>
      <c r="AB1119" s="374">
        <v>1.1909453007898605</v>
      </c>
      <c r="AC1119" s="374">
        <v>29.168868380466776</v>
      </c>
      <c r="AD1119" s="374">
        <v>20.393868976460364</v>
      </c>
      <c r="AE1119" s="374">
        <v>41.25095854764227</v>
      </c>
      <c r="AF1119" s="374">
        <v>23.70288506281992</v>
      </c>
      <c r="AG1119" s="374">
        <v>22.7031418879751</v>
      </c>
      <c r="AH1119" s="374">
        <v>0.31901840490797545</v>
      </c>
      <c r="AI1119">
        <v>0</v>
      </c>
    </row>
    <row r="1120" spans="1:37" ht="15.6">
      <c r="A1120" s="374">
        <v>14</v>
      </c>
      <c r="B1120" s="374">
        <v>38</v>
      </c>
      <c r="C1120" s="374">
        <v>2022</v>
      </c>
      <c r="D1120" s="374">
        <v>99</v>
      </c>
      <c r="E1120" s="374">
        <v>99</v>
      </c>
      <c r="F1120" s="374">
        <v>99</v>
      </c>
      <c r="G1120" s="374">
        <v>99</v>
      </c>
      <c r="H1120" s="374">
        <v>99</v>
      </c>
      <c r="I1120" s="374">
        <v>99</v>
      </c>
      <c r="J1120" s="374">
        <v>999</v>
      </c>
      <c r="K1120" s="374">
        <v>99</v>
      </c>
      <c r="L1120" s="374">
        <v>99</v>
      </c>
      <c r="M1120" s="374">
        <v>99</v>
      </c>
      <c r="N1120" s="374">
        <v>99</v>
      </c>
      <c r="O1120" s="374">
        <v>15</v>
      </c>
      <c r="P1120" s="374">
        <v>9999</v>
      </c>
      <c r="Q1120" s="374">
        <v>50</v>
      </c>
      <c r="R1120" s="374">
        <v>1811</v>
      </c>
      <c r="S1120" s="374">
        <v>4.3611264494754289</v>
      </c>
      <c r="T1120" s="374">
        <v>4.2153506350082814</v>
      </c>
      <c r="U1120" s="374">
        <v>8.295223633351732</v>
      </c>
      <c r="V1120" s="374">
        <v>0</v>
      </c>
      <c r="W1120" s="374">
        <v>0</v>
      </c>
      <c r="X1120" s="374">
        <v>4.5278851463279963</v>
      </c>
      <c r="Y1120" s="374">
        <v>0</v>
      </c>
      <c r="Z1120" s="374">
        <v>3.5665024763900659</v>
      </c>
      <c r="AA1120" s="374">
        <v>1.2050472041552756</v>
      </c>
      <c r="AB1120" s="374">
        <v>1.3673670225875139</v>
      </c>
      <c r="AC1120" s="374">
        <v>5.0238664942467439</v>
      </c>
      <c r="AD1120" s="374">
        <v>12.338602227044783</v>
      </c>
      <c r="AE1120" s="374">
        <v>50.875668528111191</v>
      </c>
      <c r="AF1120" s="374">
        <v>10.533969288040952</v>
      </c>
      <c r="AG1120" s="374">
        <v>10.80445628937141</v>
      </c>
      <c r="AH1120" s="374">
        <v>0</v>
      </c>
      <c r="AI1120">
        <v>0</v>
      </c>
    </row>
    <row r="1121" spans="1:35" s="470" customFormat="1" ht="15.6">
      <c r="A1121" s="374">
        <v>14</v>
      </c>
      <c r="B1121" s="374">
        <v>39</v>
      </c>
      <c r="C1121" s="374">
        <v>2022</v>
      </c>
      <c r="D1121" s="374">
        <v>99</v>
      </c>
      <c r="E1121" s="374">
        <v>99</v>
      </c>
      <c r="F1121" s="374">
        <v>99</v>
      </c>
      <c r="G1121" s="374">
        <v>99</v>
      </c>
      <c r="H1121" s="374">
        <v>99</v>
      </c>
      <c r="I1121" s="374">
        <v>99</v>
      </c>
      <c r="J1121" s="374">
        <v>999</v>
      </c>
      <c r="K1121" s="374">
        <v>99</v>
      </c>
      <c r="L1121" s="374">
        <v>99</v>
      </c>
      <c r="M1121" s="374">
        <v>99</v>
      </c>
      <c r="N1121" s="374">
        <v>99</v>
      </c>
      <c r="O1121" s="374">
        <v>16</v>
      </c>
      <c r="P1121" s="374">
        <v>9999</v>
      </c>
      <c r="Q1121" s="374">
        <v>60</v>
      </c>
      <c r="R1121" s="374">
        <v>1011</v>
      </c>
      <c r="S1121" s="374">
        <v>5.2858555885262124</v>
      </c>
      <c r="T1121" s="374">
        <v>4.0069238377843712</v>
      </c>
      <c r="U1121" s="374">
        <v>8.7279920870425407</v>
      </c>
      <c r="V1121" s="374">
        <v>0</v>
      </c>
      <c r="W1121" s="374">
        <v>0</v>
      </c>
      <c r="X1121" s="374">
        <v>3.3630069238377844</v>
      </c>
      <c r="Y1121" s="374">
        <v>0</v>
      </c>
      <c r="Z1121" s="374">
        <v>3.7196856253281103</v>
      </c>
      <c r="AA1121" s="374">
        <v>1.9398440123375151</v>
      </c>
      <c r="AB1121" s="374">
        <v>1.7331787383891655</v>
      </c>
      <c r="AC1121" s="374">
        <v>49.579429897557119</v>
      </c>
      <c r="AD1121" s="374">
        <v>51.864222211677877</v>
      </c>
      <c r="AE1121" s="374">
        <v>68.518522129784756</v>
      </c>
      <c r="AF1121" s="374">
        <v>5.8806421591437887</v>
      </c>
      <c r="AG1121" s="374">
        <v>6.3463185454905364</v>
      </c>
      <c r="AH1121" s="374">
        <v>0</v>
      </c>
      <c r="AI1121" s="470">
        <v>0</v>
      </c>
    </row>
    <row r="1122" spans="1:35" s="470" customFormat="1" ht="15.6">
      <c r="A1122" s="374">
        <v>14</v>
      </c>
      <c r="B1122" s="374">
        <v>40</v>
      </c>
      <c r="C1122" s="374">
        <v>2022</v>
      </c>
      <c r="D1122" s="374">
        <v>99</v>
      </c>
      <c r="E1122" s="374">
        <v>99</v>
      </c>
      <c r="F1122" s="374">
        <v>99</v>
      </c>
      <c r="G1122" s="374">
        <v>99</v>
      </c>
      <c r="H1122" s="374">
        <v>99</v>
      </c>
      <c r="I1122" s="374">
        <v>99</v>
      </c>
      <c r="J1122" s="374">
        <v>999</v>
      </c>
      <c r="K1122" s="374">
        <v>99</v>
      </c>
      <c r="L1122" s="374">
        <v>99</v>
      </c>
      <c r="M1122" s="374">
        <v>99</v>
      </c>
      <c r="N1122" s="374">
        <v>99</v>
      </c>
      <c r="O1122" s="374">
        <v>18</v>
      </c>
      <c r="P1122" s="374">
        <v>9999</v>
      </c>
      <c r="Q1122" s="374">
        <v>40</v>
      </c>
      <c r="R1122" s="374">
        <v>844</v>
      </c>
      <c r="S1122" s="374">
        <v>4.7026066350710893</v>
      </c>
      <c r="T1122" s="374">
        <v>3.9229857819905214</v>
      </c>
      <c r="U1122" s="374">
        <v>8.2053317535545105</v>
      </c>
      <c r="V1122" s="374">
        <v>0</v>
      </c>
      <c r="W1122" s="374">
        <v>0</v>
      </c>
      <c r="X1122" s="374">
        <v>2.488151658767773</v>
      </c>
      <c r="Y1122" s="374">
        <v>0.1184834123222749</v>
      </c>
      <c r="Z1122" s="374">
        <v>3.0794660872999513</v>
      </c>
      <c r="AA1122" s="374">
        <v>1.282563647064402</v>
      </c>
      <c r="AB1122" s="374">
        <v>1.5254531126357114</v>
      </c>
      <c r="AC1122" s="374">
        <v>49.385095165678919</v>
      </c>
      <c r="AD1122" s="374">
        <v>22.285003492385624</v>
      </c>
      <c r="AE1122" s="374">
        <v>43.219213442227101</v>
      </c>
      <c r="AF1122" s="374">
        <v>4.909260120986505</v>
      </c>
      <c r="AG1122" s="374">
        <v>4.9807524731511368</v>
      </c>
      <c r="AH1122" s="374">
        <v>0</v>
      </c>
      <c r="AI1122" s="470">
        <v>0</v>
      </c>
    </row>
    <row r="1123" spans="1:35" s="470" customFormat="1" ht="15.6">
      <c r="A1123" s="374">
        <v>14</v>
      </c>
      <c r="B1123" s="374">
        <v>41</v>
      </c>
      <c r="C1123" s="374">
        <v>2022</v>
      </c>
      <c r="D1123" s="374">
        <v>99</v>
      </c>
      <c r="E1123" s="374">
        <v>99</v>
      </c>
      <c r="F1123" s="374">
        <v>99</v>
      </c>
      <c r="G1123" s="374">
        <v>99</v>
      </c>
      <c r="H1123" s="374">
        <v>99</v>
      </c>
      <c r="I1123" s="374">
        <v>99</v>
      </c>
      <c r="J1123" s="374">
        <v>999</v>
      </c>
      <c r="K1123" s="374">
        <v>99</v>
      </c>
      <c r="L1123" s="374">
        <v>99</v>
      </c>
      <c r="M1123" s="374">
        <v>99</v>
      </c>
      <c r="N1123" s="374">
        <v>99</v>
      </c>
      <c r="O1123" s="374">
        <v>55</v>
      </c>
      <c r="P1123" s="374">
        <v>9999</v>
      </c>
      <c r="Q1123" s="374">
        <v>41</v>
      </c>
      <c r="R1123" s="374">
        <v>1190</v>
      </c>
      <c r="S1123" s="374">
        <v>4.712605042016806</v>
      </c>
      <c r="T1123" s="374">
        <v>3.0689075630252103</v>
      </c>
      <c r="U1123" s="374">
        <v>9.342638655462185</v>
      </c>
      <c r="V1123" s="374">
        <v>0</v>
      </c>
      <c r="W1123" s="374">
        <v>0</v>
      </c>
      <c r="X1123" s="374">
        <v>1.7647058823529411</v>
      </c>
      <c r="Y1123" s="374">
        <v>0</v>
      </c>
      <c r="Z1123" s="374">
        <v>2.6768242683351167</v>
      </c>
      <c r="AA1123" s="374">
        <v>1.5073241147362213</v>
      </c>
      <c r="AB1123" s="374">
        <v>1.478231278976494</v>
      </c>
      <c r="AC1123" s="374">
        <v>55.414425492538591</v>
      </c>
      <c r="AD1123" s="374">
        <v>37.338341391058499</v>
      </c>
      <c r="AE1123" s="374">
        <v>41.167468080745024</v>
      </c>
      <c r="AF1123" s="374">
        <v>6.9218241042345294</v>
      </c>
      <c r="AG1123" s="374">
        <v>7.9960017617794525</v>
      </c>
      <c r="AH1123" s="374">
        <v>0</v>
      </c>
      <c r="AI1123" s="470">
        <v>0</v>
      </c>
    </row>
    <row r="1124" spans="1:35" s="470" customFormat="1" ht="15.6">
      <c r="A1124" s="374">
        <v>14</v>
      </c>
      <c r="B1124" s="374">
        <v>42</v>
      </c>
      <c r="C1124" s="374">
        <v>2022</v>
      </c>
      <c r="D1124" s="374">
        <v>99</v>
      </c>
      <c r="E1124" s="374">
        <v>99</v>
      </c>
      <c r="F1124" s="374">
        <v>99</v>
      </c>
      <c r="G1124" s="374">
        <v>99</v>
      </c>
      <c r="H1124" s="374">
        <v>99</v>
      </c>
      <c r="I1124" s="374">
        <v>99</v>
      </c>
      <c r="J1124" s="374">
        <v>999</v>
      </c>
      <c r="K1124" s="374">
        <v>99</v>
      </c>
      <c r="L1124" s="374">
        <v>99</v>
      </c>
      <c r="M1124" s="374">
        <v>99</v>
      </c>
      <c r="N1124" s="374">
        <v>99</v>
      </c>
      <c r="O1124" s="374">
        <v>56</v>
      </c>
      <c r="P1124" s="374">
        <v>9999</v>
      </c>
      <c r="Q1124" s="374"/>
      <c r="R1124" s="374"/>
      <c r="S1124" s="374"/>
      <c r="T1124" s="374"/>
      <c r="U1124" s="374"/>
      <c r="V1124" s="374"/>
      <c r="W1124" s="374"/>
      <c r="X1124" s="374"/>
      <c r="Y1124" s="374"/>
      <c r="Z1124" s="374"/>
      <c r="AA1124" s="374"/>
      <c r="AB1124" s="374"/>
      <c r="AC1124" s="374"/>
      <c r="AD1124" s="374"/>
      <c r="AE1124" s="374"/>
      <c r="AF1124" s="374"/>
      <c r="AG1124" s="374"/>
      <c r="AH1124" s="374"/>
    </row>
    <row r="1125" spans="1:35" ht="15.6">
      <c r="A1125" s="374">
        <v>14</v>
      </c>
      <c r="B1125" s="374">
        <v>43</v>
      </c>
      <c r="C1125" s="374">
        <v>2021</v>
      </c>
      <c r="D1125" s="374">
        <v>99</v>
      </c>
      <c r="E1125" s="374">
        <v>99</v>
      </c>
      <c r="F1125" s="374">
        <v>99</v>
      </c>
      <c r="G1125" s="374">
        <v>99</v>
      </c>
      <c r="H1125" s="374">
        <v>99</v>
      </c>
      <c r="I1125" s="374">
        <v>99</v>
      </c>
      <c r="J1125" s="374">
        <v>999</v>
      </c>
      <c r="K1125" s="374">
        <v>99</v>
      </c>
      <c r="L1125" s="374">
        <v>99</v>
      </c>
      <c r="M1125" s="374">
        <v>99</v>
      </c>
      <c r="N1125" s="374">
        <v>99</v>
      </c>
      <c r="O1125" s="374">
        <v>1</v>
      </c>
      <c r="P1125" s="374">
        <v>9999</v>
      </c>
      <c r="Q1125" s="374">
        <v>46</v>
      </c>
      <c r="R1125" s="374">
        <v>2159</v>
      </c>
      <c r="S1125" s="374">
        <v>5.3070866141732314</v>
      </c>
      <c r="T1125" s="374">
        <v>5.6600277906438174</v>
      </c>
      <c r="U1125" s="374">
        <v>7.6183001389532228</v>
      </c>
      <c r="V1125" s="374">
        <v>4.631773969430291E-2</v>
      </c>
      <c r="W1125" s="374">
        <v>0</v>
      </c>
      <c r="X1125" s="374">
        <v>2.6864289022695695</v>
      </c>
      <c r="Y1125" s="374">
        <v>0.18527095877721164</v>
      </c>
      <c r="Z1125" s="374">
        <v>2.9575365189638871</v>
      </c>
      <c r="AA1125" s="374">
        <v>1.3043912677351619</v>
      </c>
      <c r="AB1125" s="374">
        <v>1.8983501769478679</v>
      </c>
      <c r="AC1125" s="374">
        <v>47.81951467611524</v>
      </c>
      <c r="AD1125" s="374">
        <v>12.907416612912401</v>
      </c>
      <c r="AE1125" s="374">
        <v>26.269660224112929</v>
      </c>
      <c r="AF1125" s="374">
        <v>12.210916865091709</v>
      </c>
      <c r="AG1125" s="374">
        <v>11.445189191445992</v>
      </c>
      <c r="AH1125" s="374">
        <v>2.1306160259379339</v>
      </c>
    </row>
    <row r="1126" spans="1:35" ht="15.6">
      <c r="A1126" s="374">
        <v>14</v>
      </c>
      <c r="B1126" s="374">
        <v>44</v>
      </c>
      <c r="C1126" s="374">
        <v>2021</v>
      </c>
      <c r="D1126" s="374">
        <v>99</v>
      </c>
      <c r="E1126" s="374">
        <v>99</v>
      </c>
      <c r="F1126" s="374">
        <v>99</v>
      </c>
      <c r="G1126" s="374">
        <v>99</v>
      </c>
      <c r="H1126" s="374">
        <v>99</v>
      </c>
      <c r="I1126" s="374">
        <v>99</v>
      </c>
      <c r="J1126" s="374">
        <v>999</v>
      </c>
      <c r="K1126" s="374">
        <v>99</v>
      </c>
      <c r="L1126" s="374">
        <v>99</v>
      </c>
      <c r="M1126" s="374">
        <v>99</v>
      </c>
      <c r="N1126" s="374">
        <v>99</v>
      </c>
      <c r="O1126" s="374">
        <v>4</v>
      </c>
      <c r="P1126" s="374">
        <v>9999</v>
      </c>
      <c r="Q1126" s="374">
        <v>109</v>
      </c>
      <c r="R1126" s="374">
        <v>3660.9</v>
      </c>
      <c r="S1126" s="374">
        <v>5.2549099948100189</v>
      </c>
      <c r="T1126" s="374">
        <v>4.4011035537709295</v>
      </c>
      <c r="U1126" s="374">
        <v>8.1966811439809817</v>
      </c>
      <c r="V1126" s="374">
        <v>2.7315687399273401E-2</v>
      </c>
      <c r="W1126" s="374">
        <v>0</v>
      </c>
      <c r="X1126" s="374">
        <v>3.1139883635171688</v>
      </c>
      <c r="Y1126" s="374">
        <v>2.7315687399273401E-2</v>
      </c>
      <c r="Z1126" s="374">
        <v>3.6334447854053296</v>
      </c>
      <c r="AA1126" s="374">
        <v>1.7166864831163067</v>
      </c>
      <c r="AB1126" s="374">
        <v>1.94394086689168</v>
      </c>
      <c r="AC1126" s="374">
        <v>41.107137771872438</v>
      </c>
      <c r="AD1126" s="374">
        <v>16.181935218662694</v>
      </c>
      <c r="AE1126" s="374">
        <v>26.789803454028259</v>
      </c>
      <c r="AF1126" s="374">
        <v>20.705393956190004</v>
      </c>
      <c r="AG1126" s="374">
        <v>20.880368658463794</v>
      </c>
      <c r="AH1126" s="374">
        <v>1.0106804337731157</v>
      </c>
    </row>
    <row r="1127" spans="1:35" ht="15.6">
      <c r="A1127" s="374">
        <v>14</v>
      </c>
      <c r="B1127" s="374">
        <v>45</v>
      </c>
      <c r="C1127" s="374">
        <v>2021</v>
      </c>
      <c r="D1127" s="374">
        <v>99</v>
      </c>
      <c r="E1127" s="374">
        <v>99</v>
      </c>
      <c r="F1127" s="374">
        <v>99</v>
      </c>
      <c r="G1127" s="374">
        <v>99</v>
      </c>
      <c r="H1127" s="374">
        <v>99</v>
      </c>
      <c r="I1127" s="374">
        <v>99</v>
      </c>
      <c r="J1127" s="374">
        <v>999</v>
      </c>
      <c r="K1127" s="374">
        <v>99</v>
      </c>
      <c r="L1127" s="374">
        <v>99</v>
      </c>
      <c r="M1127" s="374">
        <v>99</v>
      </c>
      <c r="N1127" s="374">
        <v>99</v>
      </c>
      <c r="O1127" s="374">
        <v>8</v>
      </c>
      <c r="P1127" s="374">
        <v>9999</v>
      </c>
      <c r="Q1127" s="374">
        <v>27</v>
      </c>
      <c r="R1127" s="374">
        <v>1325</v>
      </c>
      <c r="S1127" s="374">
        <v>5.3252830188679248</v>
      </c>
      <c r="T1127" s="374">
        <v>3.8747169811320754</v>
      </c>
      <c r="U1127" s="374">
        <v>6.3497132075471692</v>
      </c>
      <c r="V1127" s="374">
        <v>0</v>
      </c>
      <c r="W1127" s="374">
        <v>0</v>
      </c>
      <c r="X1127" s="374">
        <v>0.52830188679245293</v>
      </c>
      <c r="Y1127" s="374">
        <v>0</v>
      </c>
      <c r="Z1127" s="374">
        <v>2.502929587807782</v>
      </c>
      <c r="AA1127" s="374">
        <v>1.5807337725002772</v>
      </c>
      <c r="AB1127" s="374">
        <v>1.7338370620205836</v>
      </c>
      <c r="AC1127" s="374">
        <v>25.569871482436504</v>
      </c>
      <c r="AD1127" s="374">
        <v>39.586894940940851</v>
      </c>
      <c r="AE1127" s="374">
        <v>42.021425598648371</v>
      </c>
      <c r="AF1127" s="374">
        <v>7.4939624114157084</v>
      </c>
      <c r="AG1127" s="374">
        <v>5.8543979987509607</v>
      </c>
      <c r="AH1127" s="374">
        <v>0.52830188679245293</v>
      </c>
    </row>
    <row r="1128" spans="1:35" ht="15.6">
      <c r="A1128" s="374">
        <v>14</v>
      </c>
      <c r="B1128" s="374">
        <v>46</v>
      </c>
      <c r="C1128" s="374">
        <v>2021</v>
      </c>
      <c r="D1128" s="374">
        <v>99</v>
      </c>
      <c r="E1128" s="374">
        <v>99</v>
      </c>
      <c r="F1128" s="374">
        <v>99</v>
      </c>
      <c r="G1128" s="374">
        <v>99</v>
      </c>
      <c r="H1128" s="374">
        <v>99</v>
      </c>
      <c r="I1128" s="374">
        <v>99</v>
      </c>
      <c r="J1128" s="374">
        <v>999</v>
      </c>
      <c r="K1128" s="374">
        <v>99</v>
      </c>
      <c r="L1128" s="374">
        <v>99</v>
      </c>
      <c r="M1128" s="374">
        <v>99</v>
      </c>
      <c r="N1128" s="374">
        <v>99</v>
      </c>
      <c r="O1128" s="374">
        <v>9</v>
      </c>
      <c r="P1128" s="374">
        <v>9999</v>
      </c>
      <c r="Q1128" s="374">
        <v>10</v>
      </c>
      <c r="R1128" s="374">
        <v>98</v>
      </c>
      <c r="S1128" s="374">
        <v>5.5</v>
      </c>
      <c r="T1128" s="374">
        <v>3.9285714285714279</v>
      </c>
      <c r="U1128" s="374">
        <v>8.7935714285714255</v>
      </c>
      <c r="V1128" s="374">
        <v>0</v>
      </c>
      <c r="W1128" s="374">
        <v>0</v>
      </c>
      <c r="X1128" s="374">
        <v>3.0612244897959182</v>
      </c>
      <c r="Y1128" s="374">
        <v>0</v>
      </c>
      <c r="Z1128" s="374">
        <v>3.4130216578179962</v>
      </c>
      <c r="AA1128" s="374">
        <v>1.86399833581427</v>
      </c>
      <c r="AB1128" s="374">
        <v>1.6178216647008752</v>
      </c>
      <c r="AC1128" s="374">
        <v>56.682599685501152</v>
      </c>
      <c r="AD1128" s="374">
        <v>59.573362884805746</v>
      </c>
      <c r="AE1128" s="374">
        <v>58.369618736787729</v>
      </c>
      <c r="AF1128" s="374">
        <v>0.55427042741036925</v>
      </c>
      <c r="AG1128" s="374">
        <v>0.59965799238398099</v>
      </c>
      <c r="AH1128" s="374">
        <v>17.346938775510203</v>
      </c>
    </row>
    <row r="1129" spans="1:35" ht="15.6">
      <c r="A1129" s="374">
        <v>14</v>
      </c>
      <c r="B1129" s="374">
        <v>47</v>
      </c>
      <c r="C1129" s="374">
        <v>2021</v>
      </c>
      <c r="D1129" s="374">
        <v>99</v>
      </c>
      <c r="E1129" s="374">
        <v>99</v>
      </c>
      <c r="F1129" s="374">
        <v>99</v>
      </c>
      <c r="G1129" s="374">
        <v>99</v>
      </c>
      <c r="H1129" s="374">
        <v>99</v>
      </c>
      <c r="I1129" s="374">
        <v>99</v>
      </c>
      <c r="J1129" s="374">
        <v>999</v>
      </c>
      <c r="K1129" s="374">
        <v>99</v>
      </c>
      <c r="L1129" s="374">
        <v>99</v>
      </c>
      <c r="M1129" s="374">
        <v>99</v>
      </c>
      <c r="N1129" s="374">
        <v>99</v>
      </c>
      <c r="O1129" s="374">
        <v>11</v>
      </c>
      <c r="P1129" s="374">
        <v>9999</v>
      </c>
      <c r="Q1129" s="374">
        <v>48</v>
      </c>
      <c r="R1129" s="374">
        <v>623</v>
      </c>
      <c r="S1129" s="374">
        <v>5.1765650080256815</v>
      </c>
      <c r="T1129" s="374">
        <v>3.6661316211877999</v>
      </c>
      <c r="U1129" s="374">
        <v>9.1413804173354727</v>
      </c>
      <c r="V1129" s="374">
        <v>0</v>
      </c>
      <c r="W1129" s="374">
        <v>0.1605136436597111</v>
      </c>
      <c r="X1129" s="374">
        <v>5.1364365971107553</v>
      </c>
      <c r="Y1129" s="374">
        <v>0</v>
      </c>
      <c r="Z1129" s="374">
        <v>3.4452769943740851</v>
      </c>
      <c r="AA1129" s="374">
        <v>1.2023104090085179</v>
      </c>
      <c r="AB1129" s="374">
        <v>1.8044689383888135</v>
      </c>
      <c r="AC1129" s="374">
        <v>39.910832088937433</v>
      </c>
      <c r="AD1129" s="374">
        <v>57.667559769104784</v>
      </c>
      <c r="AE1129" s="374">
        <v>44.074981828544551</v>
      </c>
      <c r="AF1129" s="374">
        <v>3.5235762885373481</v>
      </c>
      <c r="AG1129" s="374">
        <v>3.9628906080116062</v>
      </c>
      <c r="AH1129" s="374">
        <v>0</v>
      </c>
    </row>
    <row r="1130" spans="1:35" ht="15.6">
      <c r="A1130" s="374">
        <v>14</v>
      </c>
      <c r="B1130" s="374">
        <v>48</v>
      </c>
      <c r="C1130" s="374">
        <v>2021</v>
      </c>
      <c r="D1130" s="374">
        <v>99</v>
      </c>
      <c r="E1130" s="374">
        <v>99</v>
      </c>
      <c r="F1130" s="374">
        <v>99</v>
      </c>
      <c r="G1130" s="374">
        <v>99</v>
      </c>
      <c r="H1130" s="374">
        <v>99</v>
      </c>
      <c r="I1130" s="374">
        <v>99</v>
      </c>
      <c r="J1130" s="374">
        <v>999</v>
      </c>
      <c r="K1130" s="374">
        <v>99</v>
      </c>
      <c r="L1130" s="374">
        <v>99</v>
      </c>
      <c r="M1130" s="374">
        <v>99</v>
      </c>
      <c r="N1130" s="374">
        <v>99</v>
      </c>
      <c r="O1130" s="374">
        <v>14</v>
      </c>
      <c r="P1130" s="374">
        <v>9999</v>
      </c>
      <c r="Q1130" s="374">
        <v>151</v>
      </c>
      <c r="R1130" s="374">
        <v>4113</v>
      </c>
      <c r="S1130" s="374">
        <v>5.1271577923656704</v>
      </c>
      <c r="T1130" s="374">
        <v>4.5142231947483591</v>
      </c>
      <c r="U1130" s="374">
        <v>8.0310041332360935</v>
      </c>
      <c r="V1130" s="374">
        <v>0</v>
      </c>
      <c r="W1130" s="374">
        <v>0</v>
      </c>
      <c r="X1130" s="374">
        <v>1.7505470459518597</v>
      </c>
      <c r="Y1130" s="374">
        <v>0</v>
      </c>
      <c r="Z1130" s="374">
        <v>3.0814789090140162</v>
      </c>
      <c r="AA1130" s="374">
        <v>1.1648152940454122</v>
      </c>
      <c r="AB1130" s="374">
        <v>1.3314554557735927</v>
      </c>
      <c r="AC1130" s="374">
        <v>50.090217550305688</v>
      </c>
      <c r="AD1130" s="374">
        <v>19.995675746562839</v>
      </c>
      <c r="AE1130" s="374">
        <v>42.73593372204185</v>
      </c>
      <c r="AF1130" s="374">
        <v>23.262390489171928</v>
      </c>
      <c r="AG1130" s="374">
        <v>22.984804493764404</v>
      </c>
      <c r="AH1130" s="374">
        <v>0.29175784099197655</v>
      </c>
    </row>
    <row r="1131" spans="1:35" ht="15.6">
      <c r="A1131" s="374">
        <v>14</v>
      </c>
      <c r="B1131" s="374">
        <v>49</v>
      </c>
      <c r="C1131" s="374">
        <v>2021</v>
      </c>
      <c r="D1131" s="374">
        <v>99</v>
      </c>
      <c r="E1131" s="374">
        <v>99</v>
      </c>
      <c r="F1131" s="374">
        <v>99</v>
      </c>
      <c r="G1131" s="374">
        <v>99</v>
      </c>
      <c r="H1131" s="374">
        <v>99</v>
      </c>
      <c r="I1131" s="374">
        <v>99</v>
      </c>
      <c r="J1131" s="374">
        <v>999</v>
      </c>
      <c r="K1131" s="374">
        <v>99</v>
      </c>
      <c r="L1131" s="374">
        <v>99</v>
      </c>
      <c r="M1131" s="374">
        <v>99</v>
      </c>
      <c r="N1131" s="374">
        <v>99</v>
      </c>
      <c r="O1131" s="374">
        <v>15</v>
      </c>
      <c r="P1131" s="374">
        <v>9999</v>
      </c>
      <c r="Q1131" s="374">
        <v>54</v>
      </c>
      <c r="R1131" s="374">
        <v>2479</v>
      </c>
      <c r="S1131" s="374">
        <v>4.4953610326744657</v>
      </c>
      <c r="T1131" s="374">
        <v>4.0947962888261396</v>
      </c>
      <c r="U1131" s="374">
        <v>7.7651754739814276</v>
      </c>
      <c r="V1131" s="374">
        <v>0</v>
      </c>
      <c r="W1131" s="374">
        <v>0</v>
      </c>
      <c r="X1131" s="374">
        <v>3.3884630899556276</v>
      </c>
      <c r="Y1131" s="374">
        <v>4.0338846308995549E-2</v>
      </c>
      <c r="Z1131" s="374">
        <v>3.4784523422529978</v>
      </c>
      <c r="AA1131" s="374">
        <v>1.4246853614517965</v>
      </c>
      <c r="AB1131" s="374">
        <v>1.4738165026733083</v>
      </c>
      <c r="AC1131" s="374">
        <v>30.093774196305741</v>
      </c>
      <c r="AD1131" s="374">
        <v>15.31912725522958</v>
      </c>
      <c r="AE1131" s="374">
        <v>55.763087825250885</v>
      </c>
      <c r="AF1131" s="374">
        <v>14.0207794852072</v>
      </c>
      <c r="AG1131" s="374">
        <v>13.394917899036404</v>
      </c>
      <c r="AH1131" s="374">
        <v>0</v>
      </c>
    </row>
    <row r="1132" spans="1:35" ht="15.6">
      <c r="A1132" s="374">
        <v>14</v>
      </c>
      <c r="B1132" s="374">
        <v>50</v>
      </c>
      <c r="C1132" s="374">
        <v>2021</v>
      </c>
      <c r="D1132" s="374">
        <v>99</v>
      </c>
      <c r="E1132" s="374">
        <v>99</v>
      </c>
      <c r="F1132" s="374">
        <v>99</v>
      </c>
      <c r="G1132" s="374">
        <v>99</v>
      </c>
      <c r="H1132" s="374">
        <v>99</v>
      </c>
      <c r="I1132" s="374">
        <v>99</v>
      </c>
      <c r="J1132" s="374">
        <v>999</v>
      </c>
      <c r="K1132" s="374">
        <v>99</v>
      </c>
      <c r="L1132" s="374">
        <v>99</v>
      </c>
      <c r="M1132" s="374">
        <v>99</v>
      </c>
      <c r="N1132" s="374">
        <v>99</v>
      </c>
      <c r="O1132" s="374">
        <v>16</v>
      </c>
      <c r="P1132" s="374">
        <v>9999</v>
      </c>
      <c r="Q1132" s="374">
        <v>55</v>
      </c>
      <c r="R1132" s="374">
        <v>931</v>
      </c>
      <c r="S1132" s="374">
        <v>5.4940923737916245</v>
      </c>
      <c r="T1132" s="374">
        <v>4.2685284640171872</v>
      </c>
      <c r="U1132" s="374">
        <v>9.4225026852846376</v>
      </c>
      <c r="V1132" s="374">
        <v>0</v>
      </c>
      <c r="W1132" s="374">
        <v>0.10741138560687438</v>
      </c>
      <c r="X1132" s="374">
        <v>5.0483351235230947</v>
      </c>
      <c r="Y1132" s="374">
        <v>0.10741138560687438</v>
      </c>
      <c r="Z1132" s="374">
        <v>3.9021872008291849</v>
      </c>
      <c r="AA1132" s="374">
        <v>1.6545732956287524</v>
      </c>
      <c r="AB1132" s="374">
        <v>1.7851481460442276</v>
      </c>
      <c r="AC1132" s="374">
        <v>46.641951754682658</v>
      </c>
      <c r="AD1132" s="374">
        <v>43.702857979734056</v>
      </c>
      <c r="AE1132" s="374">
        <v>49.329015688318911</v>
      </c>
      <c r="AF1132" s="374">
        <v>5.2655690603985077</v>
      </c>
      <c r="AG1132" s="374">
        <v>6.1041922896940175</v>
      </c>
      <c r="AH1132" s="374">
        <v>0</v>
      </c>
    </row>
    <row r="1133" spans="1:35" ht="15.6">
      <c r="A1133" s="374">
        <v>14</v>
      </c>
      <c r="B1133" s="374">
        <v>51</v>
      </c>
      <c r="C1133" s="374">
        <v>2021</v>
      </c>
      <c r="D1133" s="374">
        <v>99</v>
      </c>
      <c r="E1133" s="374">
        <v>99</v>
      </c>
      <c r="F1133" s="374">
        <v>99</v>
      </c>
      <c r="G1133" s="374">
        <v>99</v>
      </c>
      <c r="H1133" s="374">
        <v>99</v>
      </c>
      <c r="I1133" s="374">
        <v>99</v>
      </c>
      <c r="J1133" s="374">
        <v>999</v>
      </c>
      <c r="K1133" s="374">
        <v>99</v>
      </c>
      <c r="L1133" s="374">
        <v>99</v>
      </c>
      <c r="M1133" s="374">
        <v>99</v>
      </c>
      <c r="N1133" s="374">
        <v>99</v>
      </c>
      <c r="O1133" s="374">
        <v>18</v>
      </c>
      <c r="P1133" s="374">
        <v>9999</v>
      </c>
      <c r="Q1133" s="374">
        <v>36</v>
      </c>
      <c r="R1133" s="374">
        <v>939</v>
      </c>
      <c r="S1133" s="374">
        <v>5.3130990415335457</v>
      </c>
      <c r="T1133" s="374">
        <v>3.712460063897765</v>
      </c>
      <c r="U1133" s="374">
        <v>8.1693184238551648</v>
      </c>
      <c r="V1133" s="374">
        <v>0</v>
      </c>
      <c r="W1133" s="374">
        <v>0</v>
      </c>
      <c r="X1133" s="374">
        <v>4.0468583599574002</v>
      </c>
      <c r="Y1133" s="374">
        <v>0.31948881789137384</v>
      </c>
      <c r="Z1133" s="374">
        <v>3.3227070074071596</v>
      </c>
      <c r="AA1133" s="374">
        <v>1.3061454163111899</v>
      </c>
      <c r="AB1133" s="374">
        <v>1.6557783472754035</v>
      </c>
      <c r="AC1133" s="374">
        <v>21.513542733114679</v>
      </c>
      <c r="AD1133" s="374">
        <v>25.732275123908039</v>
      </c>
      <c r="AE1133" s="374">
        <v>46.117472544344679</v>
      </c>
      <c r="AF1133" s="374">
        <v>5.3108156259013981</v>
      </c>
      <c r="AG1133" s="374">
        <v>5.337816891975347</v>
      </c>
      <c r="AH1133" s="374">
        <v>0</v>
      </c>
    </row>
    <row r="1134" spans="1:35" ht="15.6">
      <c r="A1134" s="374">
        <v>14</v>
      </c>
      <c r="B1134" s="374">
        <v>52</v>
      </c>
      <c r="C1134" s="374">
        <v>2021</v>
      </c>
      <c r="D1134" s="374">
        <v>99</v>
      </c>
      <c r="E1134" s="374">
        <v>99</v>
      </c>
      <c r="F1134" s="374">
        <v>99</v>
      </c>
      <c r="G1134" s="374">
        <v>99</v>
      </c>
      <c r="H1134" s="374">
        <v>99</v>
      </c>
      <c r="I1134" s="374">
        <v>99</v>
      </c>
      <c r="J1134" s="374">
        <v>999</v>
      </c>
      <c r="K1134" s="374">
        <v>99</v>
      </c>
      <c r="L1134" s="374">
        <v>99</v>
      </c>
      <c r="M1134" s="374">
        <v>99</v>
      </c>
      <c r="N1134" s="374">
        <v>99</v>
      </c>
      <c r="O1134" s="374">
        <v>54</v>
      </c>
      <c r="P1134" s="374">
        <v>9999</v>
      </c>
      <c r="Q1134" s="374">
        <v>44</v>
      </c>
      <c r="R1134" s="374">
        <v>1353</v>
      </c>
      <c r="S1134" s="374">
        <v>5.0317812269031759</v>
      </c>
      <c r="T1134" s="374">
        <v>3.5432372505543239</v>
      </c>
      <c r="U1134" s="374">
        <v>10.022291204730232</v>
      </c>
      <c r="V1134" s="374">
        <v>0</v>
      </c>
      <c r="W1134" s="374">
        <v>7.3909830007391014E-2</v>
      </c>
      <c r="X1134" s="374">
        <v>3.8433111603843311</v>
      </c>
      <c r="Y1134" s="374">
        <v>0.14781966001478203</v>
      </c>
      <c r="Z1134" s="374">
        <v>2.9561719290254551</v>
      </c>
      <c r="AA1134" s="374">
        <v>1.3988786046374118</v>
      </c>
      <c r="AB1134" s="374">
        <v>1.6793429144822412</v>
      </c>
      <c r="AC1134" s="374">
        <v>49.997384621642816</v>
      </c>
      <c r="AD1134" s="374">
        <v>46.98775595142309</v>
      </c>
      <c r="AE1134" s="374">
        <v>55.29844437837788</v>
      </c>
      <c r="AF1134" s="374">
        <v>7.6523253906758111</v>
      </c>
      <c r="AG1134" s="374">
        <v>9.4357639764734973</v>
      </c>
      <c r="AH1134" s="374">
        <v>0</v>
      </c>
    </row>
    <row r="1135" spans="1:35" ht="15.6">
      <c r="A1135" s="374">
        <v>14</v>
      </c>
      <c r="B1135" s="374">
        <v>53</v>
      </c>
      <c r="C1135" s="374">
        <v>2020</v>
      </c>
      <c r="D1135" s="374">
        <v>99</v>
      </c>
      <c r="E1135" s="374">
        <v>99</v>
      </c>
      <c r="F1135" s="374">
        <v>99</v>
      </c>
      <c r="G1135" s="374">
        <v>99</v>
      </c>
      <c r="H1135" s="374">
        <v>99</v>
      </c>
      <c r="I1135" s="374">
        <v>99</v>
      </c>
      <c r="J1135" s="374">
        <v>999</v>
      </c>
      <c r="K1135" s="374">
        <v>99</v>
      </c>
      <c r="L1135" s="374">
        <v>99</v>
      </c>
      <c r="M1135" s="374">
        <v>99</v>
      </c>
      <c r="N1135" s="374">
        <v>99</v>
      </c>
      <c r="O1135" s="374">
        <v>1</v>
      </c>
      <c r="P1135" s="374">
        <v>9999</v>
      </c>
      <c r="Q1135" s="374">
        <v>51</v>
      </c>
      <c r="R1135" s="374">
        <v>2463</v>
      </c>
      <c r="S1135" s="374">
        <v>5.165245635403978</v>
      </c>
      <c r="T1135" s="374">
        <v>5.6894031668696705</v>
      </c>
      <c r="U1135" s="374">
        <v>7.4008932196508308</v>
      </c>
      <c r="V1135" s="374">
        <v>4.0600893219650824E-2</v>
      </c>
      <c r="W1135" s="374">
        <v>4.0600893219650824E-2</v>
      </c>
      <c r="X1135" s="374">
        <v>1.9894437677628904</v>
      </c>
      <c r="Y1135" s="374">
        <v>0.12180267965895251</v>
      </c>
      <c r="Z1135" s="374">
        <v>3.0220929925449656</v>
      </c>
      <c r="AA1135" s="374">
        <v>1.15289623229867</v>
      </c>
      <c r="AB1135" s="374">
        <v>1.9549736089978076</v>
      </c>
      <c r="AC1135" s="374">
        <v>48.61695130695059</v>
      </c>
      <c r="AD1135" s="374">
        <v>-2.8039146541212183</v>
      </c>
      <c r="AE1135" s="374">
        <v>21.155597043205031</v>
      </c>
      <c r="AF1135" s="374">
        <v>13.758239302871189</v>
      </c>
      <c r="AG1135" s="374">
        <v>13.001858366164187</v>
      </c>
      <c r="AH1135" s="374">
        <v>1.6646366220056839</v>
      </c>
    </row>
    <row r="1136" spans="1:35" ht="15.6">
      <c r="A1136" s="374">
        <v>14</v>
      </c>
      <c r="B1136" s="374">
        <v>54</v>
      </c>
      <c r="C1136" s="374">
        <v>2020</v>
      </c>
      <c r="D1136" s="374">
        <v>99</v>
      </c>
      <c r="E1136" s="374">
        <v>99</v>
      </c>
      <c r="F1136" s="374">
        <v>99</v>
      </c>
      <c r="G1136" s="374">
        <v>99</v>
      </c>
      <c r="H1136" s="374">
        <v>99</v>
      </c>
      <c r="I1136" s="374">
        <v>99</v>
      </c>
      <c r="J1136" s="374">
        <v>999</v>
      </c>
      <c r="K1136" s="374">
        <v>99</v>
      </c>
      <c r="L1136" s="374">
        <v>99</v>
      </c>
      <c r="M1136" s="374">
        <v>99</v>
      </c>
      <c r="N1136" s="374">
        <v>99</v>
      </c>
      <c r="O1136" s="374">
        <v>4</v>
      </c>
      <c r="P1136" s="374">
        <v>9999</v>
      </c>
      <c r="Q1136" s="374">
        <v>105</v>
      </c>
      <c r="R1136" s="374">
        <v>3447</v>
      </c>
      <c r="S1136" s="374">
        <v>5.4247171453437772</v>
      </c>
      <c r="T1136" s="374">
        <v>4.8955613577023511</v>
      </c>
      <c r="U1136" s="374">
        <v>8.0094604003481198</v>
      </c>
      <c r="V1136" s="374">
        <v>0</v>
      </c>
      <c r="W1136" s="374">
        <v>5.802146794313897E-2</v>
      </c>
      <c r="X1136" s="374">
        <v>2.7850304612706718</v>
      </c>
      <c r="Y1136" s="374">
        <v>8.7032201914708493E-2</v>
      </c>
      <c r="Z1136" s="374">
        <v>3.2849181340156077</v>
      </c>
      <c r="AA1136" s="374">
        <v>1.6692072976067795</v>
      </c>
      <c r="AB1136" s="374">
        <v>1.997271281021938</v>
      </c>
      <c r="AC1136" s="374">
        <v>42.969219456751112</v>
      </c>
      <c r="AD1136" s="374">
        <v>1.4039404770124111</v>
      </c>
      <c r="AE1136" s="374">
        <v>9.9714292304374528</v>
      </c>
      <c r="AF1136" s="374">
        <v>19.254831862361751</v>
      </c>
      <c r="AG1136" s="374">
        <v>19.692525778821182</v>
      </c>
      <c r="AH1136" s="374">
        <v>1.2764722947490577</v>
      </c>
    </row>
    <row r="1137" spans="1:34" ht="15.6">
      <c r="A1137" s="374">
        <v>14</v>
      </c>
      <c r="B1137" s="374">
        <v>55</v>
      </c>
      <c r="C1137" s="374">
        <v>2020</v>
      </c>
      <c r="D1137" s="374">
        <v>99</v>
      </c>
      <c r="E1137" s="374">
        <v>99</v>
      </c>
      <c r="F1137" s="374">
        <v>99</v>
      </c>
      <c r="G1137" s="374">
        <v>99</v>
      </c>
      <c r="H1137" s="374">
        <v>99</v>
      </c>
      <c r="I1137" s="374">
        <v>99</v>
      </c>
      <c r="J1137" s="374">
        <v>999</v>
      </c>
      <c r="K1137" s="374">
        <v>99</v>
      </c>
      <c r="L1137" s="374">
        <v>99</v>
      </c>
      <c r="M1137" s="374">
        <v>99</v>
      </c>
      <c r="N1137" s="374">
        <v>99</v>
      </c>
      <c r="O1137" s="374">
        <v>8</v>
      </c>
      <c r="P1137" s="374">
        <v>9999</v>
      </c>
      <c r="Q1137" s="374">
        <v>32</v>
      </c>
      <c r="R1137" s="374">
        <v>1260</v>
      </c>
      <c r="S1137" s="374">
        <v>5.7238095238095239</v>
      </c>
      <c r="T1137" s="374">
        <v>4.6190476190476195</v>
      </c>
      <c r="U1137" s="374">
        <v>6.297634920634918</v>
      </c>
      <c r="V1137" s="374">
        <v>0</v>
      </c>
      <c r="W1137" s="374">
        <v>0</v>
      </c>
      <c r="X1137" s="374">
        <v>0.71428571428571441</v>
      </c>
      <c r="Y1137" s="374">
        <v>0</v>
      </c>
      <c r="Z1137" s="374">
        <v>2.4318032619462362</v>
      </c>
      <c r="AA1137" s="374">
        <v>1.7297319992171172</v>
      </c>
      <c r="AB1137" s="374">
        <v>1.4824751014111024</v>
      </c>
      <c r="AC1137" s="374">
        <v>11.373854166139383</v>
      </c>
      <c r="AD1137" s="374">
        <v>8.6928460596368051</v>
      </c>
      <c r="AE1137" s="374">
        <v>36.379729885337454</v>
      </c>
      <c r="AF1137" s="374">
        <v>7.0383197408110822</v>
      </c>
      <c r="AG1137" s="374">
        <v>5.6598498042987906</v>
      </c>
      <c r="AH1137" s="374">
        <v>0</v>
      </c>
    </row>
    <row r="1138" spans="1:34" ht="15.6">
      <c r="A1138" s="374">
        <v>14</v>
      </c>
      <c r="B1138" s="374">
        <v>56</v>
      </c>
      <c r="C1138" s="374">
        <v>2020</v>
      </c>
      <c r="D1138" s="374">
        <v>99</v>
      </c>
      <c r="E1138" s="374">
        <v>99</v>
      </c>
      <c r="F1138" s="374">
        <v>99</v>
      </c>
      <c r="G1138" s="374">
        <v>99</v>
      </c>
      <c r="H1138" s="374">
        <v>99</v>
      </c>
      <c r="I1138" s="374">
        <v>99</v>
      </c>
      <c r="J1138" s="374">
        <v>999</v>
      </c>
      <c r="K1138" s="374">
        <v>99</v>
      </c>
      <c r="L1138" s="374">
        <v>99</v>
      </c>
      <c r="M1138" s="374">
        <v>99</v>
      </c>
      <c r="N1138" s="374">
        <v>99</v>
      </c>
      <c r="O1138" s="374">
        <v>9</v>
      </c>
      <c r="P1138" s="374">
        <v>9999</v>
      </c>
      <c r="Q1138" s="374">
        <v>13</v>
      </c>
      <c r="R1138" s="374">
        <v>106</v>
      </c>
      <c r="S1138" s="374">
        <v>6.02830188679245</v>
      </c>
      <c r="T1138" s="374">
        <v>4.5188679245283012</v>
      </c>
      <c r="U1138" s="374">
        <v>10.053773584905661</v>
      </c>
      <c r="V1138" s="374">
        <v>0</v>
      </c>
      <c r="W1138" s="374">
        <v>0.94339622641509413</v>
      </c>
      <c r="X1138" s="374">
        <v>1.886792452830188</v>
      </c>
      <c r="Y1138" s="374">
        <v>0</v>
      </c>
      <c r="Z1138" s="374">
        <v>3.0908622027329686</v>
      </c>
      <c r="AA1138" s="374">
        <v>1.5075755068534278</v>
      </c>
      <c r="AB1138" s="374">
        <v>1.5493829086608668</v>
      </c>
      <c r="AC1138" s="374">
        <v>17.01432156015828</v>
      </c>
      <c r="AD1138" s="374">
        <v>37.122266022331686</v>
      </c>
      <c r="AE1138" s="374">
        <v>50.260656372405244</v>
      </c>
      <c r="AF1138" s="374">
        <v>0.59211261311585295</v>
      </c>
      <c r="AG1138" s="374">
        <v>0.76013695446781859</v>
      </c>
      <c r="AH1138" s="374">
        <v>15.094339622641504</v>
      </c>
    </row>
    <row r="1139" spans="1:34" ht="15.6">
      <c r="A1139" s="374">
        <v>14</v>
      </c>
      <c r="B1139" s="374">
        <v>57</v>
      </c>
      <c r="C1139" s="374">
        <v>2020</v>
      </c>
      <c r="D1139" s="374">
        <v>99</v>
      </c>
      <c r="E1139" s="374">
        <v>99</v>
      </c>
      <c r="F1139" s="374">
        <v>99</v>
      </c>
      <c r="G1139" s="374">
        <v>99</v>
      </c>
      <c r="H1139" s="374">
        <v>99</v>
      </c>
      <c r="I1139" s="374">
        <v>99</v>
      </c>
      <c r="J1139" s="374">
        <v>999</v>
      </c>
      <c r="K1139" s="374">
        <v>99</v>
      </c>
      <c r="L1139" s="374">
        <v>99</v>
      </c>
      <c r="M1139" s="374">
        <v>99</v>
      </c>
      <c r="N1139" s="374">
        <v>99</v>
      </c>
      <c r="O1139" s="374">
        <v>11</v>
      </c>
      <c r="P1139" s="374">
        <v>9999</v>
      </c>
      <c r="Q1139" s="374">
        <v>42</v>
      </c>
      <c r="R1139" s="374">
        <v>718</v>
      </c>
      <c r="S1139" s="374">
        <v>4.8523676880222837</v>
      </c>
      <c r="T1139" s="374">
        <v>3.7924791086350975</v>
      </c>
      <c r="U1139" s="374">
        <v>8.5083565459609982</v>
      </c>
      <c r="V1139" s="374">
        <v>0</v>
      </c>
      <c r="W1139" s="374">
        <v>0</v>
      </c>
      <c r="X1139" s="374">
        <v>3.6211699164345408</v>
      </c>
      <c r="Y1139" s="374">
        <v>0</v>
      </c>
      <c r="Z1139" s="374">
        <v>3.3743036959887949</v>
      </c>
      <c r="AA1139" s="374">
        <v>1.2266487255947798</v>
      </c>
      <c r="AB1139" s="374">
        <v>1.6480254865863591</v>
      </c>
      <c r="AC1139" s="374">
        <v>21.992121958858011</v>
      </c>
      <c r="AD1139" s="374">
        <v>38.801418492620527</v>
      </c>
      <c r="AE1139" s="374">
        <v>37.892766095025642</v>
      </c>
      <c r="AF1139" s="374">
        <v>4.0107250586526639</v>
      </c>
      <c r="AG1139" s="374">
        <v>4.3573957538180546</v>
      </c>
      <c r="AH1139" s="374">
        <v>0</v>
      </c>
    </row>
    <row r="1140" spans="1:34" ht="15.6">
      <c r="A1140" s="374">
        <v>14</v>
      </c>
      <c r="B1140" s="374">
        <v>58</v>
      </c>
      <c r="C1140" s="374">
        <v>2020</v>
      </c>
      <c r="D1140" s="374">
        <v>99</v>
      </c>
      <c r="E1140" s="374">
        <v>99</v>
      </c>
      <c r="F1140" s="374">
        <v>99</v>
      </c>
      <c r="G1140" s="374">
        <v>99</v>
      </c>
      <c r="H1140" s="374">
        <v>99</v>
      </c>
      <c r="I1140" s="374">
        <v>99</v>
      </c>
      <c r="J1140" s="374">
        <v>999</v>
      </c>
      <c r="K1140" s="374">
        <v>99</v>
      </c>
      <c r="L1140" s="374">
        <v>99</v>
      </c>
      <c r="M1140" s="374">
        <v>99</v>
      </c>
      <c r="N1140" s="374">
        <v>99</v>
      </c>
      <c r="O1140" s="374">
        <v>14</v>
      </c>
      <c r="P1140" s="374">
        <v>9999</v>
      </c>
      <c r="Q1140" s="374">
        <v>147</v>
      </c>
      <c r="R1140" s="374">
        <v>4198</v>
      </c>
      <c r="S1140" s="374">
        <v>5.1033825631252974</v>
      </c>
      <c r="T1140" s="374">
        <v>4.3944735588375412</v>
      </c>
      <c r="U1140" s="374">
        <v>7.4686017151024258</v>
      </c>
      <c r="V1140" s="374">
        <v>0</v>
      </c>
      <c r="W1140" s="374">
        <v>0</v>
      </c>
      <c r="X1140" s="374">
        <v>1.8580276322058125</v>
      </c>
      <c r="Y1140" s="374">
        <v>4.7641734159123379E-2</v>
      </c>
      <c r="Z1140" s="374">
        <v>3.0101241228377593</v>
      </c>
      <c r="AA1140" s="374">
        <v>1.3544284438922924</v>
      </c>
      <c r="AB1140" s="374">
        <v>1.5343262908783972</v>
      </c>
      <c r="AC1140" s="374">
        <v>23.666847145294888</v>
      </c>
      <c r="AD1140" s="374">
        <v>12.722714743107241</v>
      </c>
      <c r="AE1140" s="374">
        <v>42.982502930433661</v>
      </c>
      <c r="AF1140" s="374">
        <v>23.449893866607088</v>
      </c>
      <c r="AG1140" s="374">
        <v>22.363440329784027</v>
      </c>
      <c r="AH1140" s="374">
        <v>0.28585040495474034</v>
      </c>
    </row>
    <row r="1141" spans="1:34" ht="15.6">
      <c r="A1141" s="374">
        <v>14</v>
      </c>
      <c r="B1141" s="374">
        <v>59</v>
      </c>
      <c r="C1141" s="374">
        <v>2020</v>
      </c>
      <c r="D1141" s="374">
        <v>99</v>
      </c>
      <c r="E1141" s="374">
        <v>99</v>
      </c>
      <c r="F1141" s="374">
        <v>99</v>
      </c>
      <c r="G1141" s="374">
        <v>99</v>
      </c>
      <c r="H1141" s="374">
        <v>99</v>
      </c>
      <c r="I1141" s="374">
        <v>99</v>
      </c>
      <c r="J1141" s="374">
        <v>999</v>
      </c>
      <c r="K1141" s="374">
        <v>99</v>
      </c>
      <c r="L1141" s="374">
        <v>99</v>
      </c>
      <c r="M1141" s="374">
        <v>99</v>
      </c>
      <c r="N1141" s="374">
        <v>99</v>
      </c>
      <c r="O1141" s="374">
        <v>15</v>
      </c>
      <c r="P1141" s="374">
        <v>9999</v>
      </c>
      <c r="Q1141" s="374">
        <v>51</v>
      </c>
      <c r="R1141" s="374">
        <v>2646</v>
      </c>
      <c r="S1141" s="374">
        <v>4.5884353741496593</v>
      </c>
      <c r="T1141" s="374">
        <v>4.0963718820861681</v>
      </c>
      <c r="U1141" s="374">
        <v>7.3116893424036258</v>
      </c>
      <c r="V1141" s="374">
        <v>0</v>
      </c>
      <c r="W1141" s="374">
        <v>0</v>
      </c>
      <c r="X1141" s="374">
        <v>1.7762660619803472</v>
      </c>
      <c r="Y1141" s="374">
        <v>7.5585789871504189E-2</v>
      </c>
      <c r="Z1141" s="374">
        <v>3.1292267408589258</v>
      </c>
      <c r="AA1141" s="374">
        <v>1.3021881291994761</v>
      </c>
      <c r="AB1141" s="374">
        <v>1.4672572983691516</v>
      </c>
      <c r="AC1141" s="374">
        <v>13.156701187994241</v>
      </c>
      <c r="AD1141" s="374">
        <v>14.7196444951659</v>
      </c>
      <c r="AE1141" s="374">
        <v>50.557120451830393</v>
      </c>
      <c r="AF1141" s="374">
        <v>14.780471455703276</v>
      </c>
      <c r="AG1141" s="374">
        <v>13.799534973361329</v>
      </c>
      <c r="AH1141" s="374">
        <v>0</v>
      </c>
    </row>
    <row r="1142" spans="1:34" ht="15.6">
      <c r="A1142" s="374">
        <v>14</v>
      </c>
      <c r="B1142" s="374">
        <v>60</v>
      </c>
      <c r="C1142" s="374">
        <v>2020</v>
      </c>
      <c r="D1142" s="374">
        <v>99</v>
      </c>
      <c r="E1142" s="374">
        <v>99</v>
      </c>
      <c r="F1142" s="374">
        <v>99</v>
      </c>
      <c r="G1142" s="374">
        <v>99</v>
      </c>
      <c r="H1142" s="374">
        <v>99</v>
      </c>
      <c r="I1142" s="374">
        <v>99</v>
      </c>
      <c r="J1142" s="374">
        <v>999</v>
      </c>
      <c r="K1142" s="374">
        <v>99</v>
      </c>
      <c r="L1142" s="374">
        <v>99</v>
      </c>
      <c r="M1142" s="374">
        <v>99</v>
      </c>
      <c r="N1142" s="374">
        <v>99</v>
      </c>
      <c r="O1142" s="374">
        <v>16</v>
      </c>
      <c r="P1142" s="374">
        <v>9999</v>
      </c>
      <c r="Q1142" s="374">
        <v>48</v>
      </c>
      <c r="R1142" s="374">
        <v>745</v>
      </c>
      <c r="S1142" s="374">
        <v>5.6684563758389261</v>
      </c>
      <c r="T1142" s="374">
        <v>3.6630872483221486</v>
      </c>
      <c r="U1142" s="374">
        <v>8.7311006711409362</v>
      </c>
      <c r="V1142" s="374">
        <v>0</v>
      </c>
      <c r="W1142" s="374">
        <v>0</v>
      </c>
      <c r="X1142" s="374">
        <v>1.6107382550335572</v>
      </c>
      <c r="Y1142" s="374">
        <v>0</v>
      </c>
      <c r="Z1142" s="374">
        <v>3.1404815809578088</v>
      </c>
      <c r="AA1142" s="374">
        <v>1.6865471358327111</v>
      </c>
      <c r="AB1142" s="374">
        <v>1.7287287874550044</v>
      </c>
      <c r="AC1142" s="374">
        <v>54.542117771619317</v>
      </c>
      <c r="AD1142" s="374">
        <v>56.548885026087149</v>
      </c>
      <c r="AE1142" s="374">
        <v>45.521773471818449</v>
      </c>
      <c r="AF1142" s="374">
        <v>4.1615461959557596</v>
      </c>
      <c r="AG1142" s="374">
        <v>4.6396171939740816</v>
      </c>
      <c r="AH1142" s="374">
        <v>0.40268456375838929</v>
      </c>
    </row>
    <row r="1143" spans="1:34" ht="15.6">
      <c r="A1143" s="374">
        <v>14</v>
      </c>
      <c r="B1143" s="374">
        <v>61</v>
      </c>
      <c r="C1143" s="374">
        <v>2020</v>
      </c>
      <c r="D1143" s="374">
        <v>99</v>
      </c>
      <c r="E1143" s="374">
        <v>99</v>
      </c>
      <c r="F1143" s="374">
        <v>99</v>
      </c>
      <c r="G1143" s="374">
        <v>99</v>
      </c>
      <c r="H1143" s="374">
        <v>99</v>
      </c>
      <c r="I1143" s="374">
        <v>99</v>
      </c>
      <c r="J1143" s="374">
        <v>999</v>
      </c>
      <c r="K1143" s="374">
        <v>99</v>
      </c>
      <c r="L1143" s="374">
        <v>99</v>
      </c>
      <c r="M1143" s="374">
        <v>99</v>
      </c>
      <c r="N1143" s="374">
        <v>99</v>
      </c>
      <c r="O1143" s="374">
        <v>18</v>
      </c>
      <c r="P1143" s="374">
        <v>9999</v>
      </c>
      <c r="Q1143" s="374">
        <v>40</v>
      </c>
      <c r="R1143" s="374">
        <v>920</v>
      </c>
      <c r="S1143" s="374">
        <v>5.5467391304347826</v>
      </c>
      <c r="T1143" s="374">
        <v>3.8065217391304342</v>
      </c>
      <c r="U1143" s="374">
        <v>8.9724347826086976</v>
      </c>
      <c r="V1143" s="374">
        <v>0</v>
      </c>
      <c r="W1143" s="374">
        <v>0.10869565217391304</v>
      </c>
      <c r="X1143" s="374">
        <v>3.6956521739130439</v>
      </c>
      <c r="Y1143" s="374">
        <v>0</v>
      </c>
      <c r="Z1143" s="374">
        <v>3.21221039061466</v>
      </c>
      <c r="AA1143" s="374">
        <v>1.0964320680156889</v>
      </c>
      <c r="AB1143" s="374">
        <v>1.7425496280017827</v>
      </c>
      <c r="AC1143" s="374">
        <v>36.470607383514704</v>
      </c>
      <c r="AD1143" s="374">
        <v>21.921399194958823</v>
      </c>
      <c r="AE1143" s="374">
        <v>39.955820645025021</v>
      </c>
      <c r="AF1143" s="374">
        <v>5.1390906044017441</v>
      </c>
      <c r="AG1143" s="374">
        <v>5.8878266959071341</v>
      </c>
      <c r="AH1143" s="374">
        <v>0</v>
      </c>
    </row>
    <row r="1144" spans="1:34" ht="15.6">
      <c r="A1144" s="374">
        <v>14</v>
      </c>
      <c r="B1144" s="374">
        <v>62</v>
      </c>
      <c r="C1144" s="374">
        <v>2020</v>
      </c>
      <c r="D1144" s="374">
        <v>99</v>
      </c>
      <c r="E1144" s="374">
        <v>99</v>
      </c>
      <c r="F1144" s="374">
        <v>99</v>
      </c>
      <c r="G1144" s="374">
        <v>99</v>
      </c>
      <c r="H1144" s="374">
        <v>99</v>
      </c>
      <c r="I1144" s="374">
        <v>99</v>
      </c>
      <c r="J1144" s="374">
        <v>999</v>
      </c>
      <c r="K1144" s="374">
        <v>99</v>
      </c>
      <c r="L1144" s="374">
        <v>99</v>
      </c>
      <c r="M1144" s="374">
        <v>99</v>
      </c>
      <c r="N1144" s="374">
        <v>99</v>
      </c>
      <c r="O1144" s="374">
        <v>54</v>
      </c>
      <c r="P1144" s="374">
        <v>9999</v>
      </c>
      <c r="Q1144" s="374">
        <v>46</v>
      </c>
      <c r="R1144" s="374">
        <v>1365</v>
      </c>
      <c r="S1144" s="374">
        <v>5.0080586080586089</v>
      </c>
      <c r="T1144" s="374">
        <v>3.8835164835164848</v>
      </c>
      <c r="U1144" s="374">
        <v>9.8586886446886393</v>
      </c>
      <c r="V1144" s="374">
        <v>0</v>
      </c>
      <c r="W1144" s="374">
        <v>0</v>
      </c>
      <c r="X1144" s="374">
        <v>3.2967032967032961</v>
      </c>
      <c r="Y1144" s="374">
        <v>0.29304029304029305</v>
      </c>
      <c r="Z1144" s="374">
        <v>2.9566872305417227</v>
      </c>
      <c r="AA1144" s="374">
        <v>1.6660609936795028</v>
      </c>
      <c r="AB1144" s="374">
        <v>1.5764937961466052</v>
      </c>
      <c r="AC1144" s="374">
        <v>52.332457875222737</v>
      </c>
      <c r="AD1144" s="374">
        <v>49.054199961446066</v>
      </c>
      <c r="AE1144" s="374">
        <v>54.89987510369788</v>
      </c>
      <c r="AF1144" s="374">
        <v>7.6248463858786737</v>
      </c>
      <c r="AG1144" s="374">
        <v>9.5986174451894684</v>
      </c>
      <c r="AH1144" s="374">
        <v>0</v>
      </c>
    </row>
    <row r="1145" spans="1:34" ht="15.6">
      <c r="A1145" s="374">
        <v>14</v>
      </c>
      <c r="B1145" s="374">
        <v>63</v>
      </c>
      <c r="C1145" s="374">
        <v>2019</v>
      </c>
      <c r="D1145" s="374">
        <v>99</v>
      </c>
      <c r="E1145" s="374">
        <v>99</v>
      </c>
      <c r="F1145" s="374">
        <v>99</v>
      </c>
      <c r="G1145" s="374">
        <v>99</v>
      </c>
      <c r="H1145" s="374">
        <v>99</v>
      </c>
      <c r="I1145" s="374">
        <v>99</v>
      </c>
      <c r="J1145" s="374">
        <v>999</v>
      </c>
      <c r="K1145" s="374">
        <v>99</v>
      </c>
      <c r="L1145" s="374">
        <v>99</v>
      </c>
      <c r="M1145" s="374">
        <v>99</v>
      </c>
      <c r="N1145" s="374">
        <v>99</v>
      </c>
      <c r="O1145" s="374">
        <v>1</v>
      </c>
      <c r="P1145" s="374">
        <v>9999</v>
      </c>
      <c r="Q1145" s="374">
        <v>6</v>
      </c>
      <c r="R1145" s="374">
        <v>167</v>
      </c>
      <c r="S1145" s="374">
        <v>6.0119760479041906</v>
      </c>
      <c r="T1145" s="374">
        <v>3.7425149700598808</v>
      </c>
      <c r="U1145" s="374">
        <v>9.7934131736526968</v>
      </c>
      <c r="V1145" s="374">
        <v>0</v>
      </c>
      <c r="W1145" s="374">
        <v>0</v>
      </c>
      <c r="X1145" s="374">
        <v>0.59880239520958101</v>
      </c>
      <c r="Y1145" s="374">
        <v>0</v>
      </c>
      <c r="Z1145" s="374">
        <v>2.5748934685143112</v>
      </c>
      <c r="AA1145" s="374">
        <v>1.5123761846766828</v>
      </c>
      <c r="AB1145" s="374">
        <v>1.8376112841980003</v>
      </c>
      <c r="AC1145" s="374">
        <v>35.383917635207609</v>
      </c>
      <c r="AD1145" s="374">
        <v>54.837305600906198</v>
      </c>
      <c r="AE1145" s="374">
        <v>37.385827647600841</v>
      </c>
      <c r="AF1145" s="374">
        <v>0.91221936964002814</v>
      </c>
      <c r="AG1145" s="374">
        <v>1.1208456665762736</v>
      </c>
      <c r="AH1145" s="374">
        <v>25.748502994011968</v>
      </c>
    </row>
    <row r="1146" spans="1:34" ht="15.6">
      <c r="A1146" s="374">
        <v>14</v>
      </c>
      <c r="B1146" s="374">
        <v>64</v>
      </c>
      <c r="C1146" s="374">
        <v>2019</v>
      </c>
      <c r="D1146" s="374">
        <v>99</v>
      </c>
      <c r="E1146" s="374">
        <v>99</v>
      </c>
      <c r="F1146" s="374">
        <v>99</v>
      </c>
      <c r="G1146" s="374">
        <v>99</v>
      </c>
      <c r="H1146" s="374">
        <v>99</v>
      </c>
      <c r="I1146" s="374">
        <v>99</v>
      </c>
      <c r="J1146" s="374">
        <v>999</v>
      </c>
      <c r="K1146" s="374">
        <v>99</v>
      </c>
      <c r="L1146" s="374">
        <v>99</v>
      </c>
      <c r="M1146" s="374">
        <v>99</v>
      </c>
      <c r="N1146" s="374">
        <v>99</v>
      </c>
      <c r="O1146" s="374">
        <v>4</v>
      </c>
      <c r="P1146" s="374">
        <v>9999</v>
      </c>
      <c r="Q1146" s="374">
        <v>25</v>
      </c>
      <c r="R1146" s="374">
        <v>988</v>
      </c>
      <c r="S1146" s="374">
        <v>5.6295546558704448</v>
      </c>
      <c r="T1146" s="374">
        <v>4.2894736842105274</v>
      </c>
      <c r="U1146" s="374">
        <v>9.35779352226721</v>
      </c>
      <c r="V1146" s="374">
        <v>0</v>
      </c>
      <c r="W1146" s="374">
        <v>0</v>
      </c>
      <c r="X1146" s="374">
        <v>2.2267206477732797</v>
      </c>
      <c r="Y1146" s="374">
        <v>0</v>
      </c>
      <c r="Z1146" s="374">
        <v>3.3644823807178006</v>
      </c>
      <c r="AA1146" s="374">
        <v>1.4243462183917019</v>
      </c>
      <c r="AB1146" s="374">
        <v>1.4865151372778076</v>
      </c>
      <c r="AC1146" s="374">
        <v>6.3166324699142491</v>
      </c>
      <c r="AD1146" s="374">
        <v>30.143882708487244</v>
      </c>
      <c r="AE1146" s="374">
        <v>19.835866064149855</v>
      </c>
      <c r="AF1146" s="374">
        <v>5.3968427377505872</v>
      </c>
      <c r="AG1146" s="374">
        <v>6.33615323163004</v>
      </c>
      <c r="AH1146" s="374">
        <v>2.8340080971659924</v>
      </c>
    </row>
    <row r="1147" spans="1:34" ht="15.6">
      <c r="A1147" s="374">
        <v>14</v>
      </c>
      <c r="B1147" s="374">
        <v>65</v>
      </c>
      <c r="C1147" s="374">
        <v>2019</v>
      </c>
      <c r="D1147" s="374">
        <v>99</v>
      </c>
      <c r="E1147" s="374">
        <v>99</v>
      </c>
      <c r="F1147" s="374">
        <v>99</v>
      </c>
      <c r="G1147" s="374">
        <v>99</v>
      </c>
      <c r="H1147" s="374">
        <v>99</v>
      </c>
      <c r="I1147" s="374">
        <v>99</v>
      </c>
      <c r="J1147" s="374">
        <v>999</v>
      </c>
      <c r="K1147" s="374">
        <v>99</v>
      </c>
      <c r="L1147" s="374">
        <v>99</v>
      </c>
      <c r="M1147" s="374">
        <v>99</v>
      </c>
      <c r="N1147" s="374">
        <v>99</v>
      </c>
      <c r="O1147" s="374">
        <v>8</v>
      </c>
      <c r="P1147" s="374">
        <v>9999</v>
      </c>
      <c r="Q1147" s="374">
        <v>25</v>
      </c>
      <c r="R1147" s="374">
        <v>1148</v>
      </c>
      <c r="S1147" s="374">
        <v>5.3710801393728236</v>
      </c>
      <c r="T1147" s="374">
        <v>4.0200348432055755</v>
      </c>
      <c r="U1147" s="374">
        <v>6.2350958188153323</v>
      </c>
      <c r="V1147" s="374">
        <v>0</v>
      </c>
      <c r="W1147" s="374">
        <v>8.7108013937282222E-2</v>
      </c>
      <c r="X1147" s="374">
        <v>1.3937282229965156</v>
      </c>
      <c r="Y1147" s="374">
        <v>0.17421602787456444</v>
      </c>
      <c r="Z1147" s="374">
        <v>2.7634526341520722</v>
      </c>
      <c r="AA1147" s="374">
        <v>1.7440590697776972</v>
      </c>
      <c r="AB1147" s="374">
        <v>1.4934640410774973</v>
      </c>
      <c r="AC1147" s="374">
        <v>27.373551340231504</v>
      </c>
      <c r="AD1147" s="374">
        <v>29.257769896379529</v>
      </c>
      <c r="AE1147" s="374">
        <v>62.720736819612313</v>
      </c>
      <c r="AF1147" s="374">
        <v>6.2708253673458243</v>
      </c>
      <c r="AG1147" s="374">
        <v>4.9054662111462175</v>
      </c>
      <c r="AH1147" s="374">
        <v>0.69686411149825778</v>
      </c>
    </row>
    <row r="1148" spans="1:34" ht="15.6">
      <c r="A1148" s="374">
        <v>14</v>
      </c>
      <c r="B1148" s="374">
        <v>66</v>
      </c>
      <c r="C1148" s="374">
        <v>2019</v>
      </c>
      <c r="D1148" s="374">
        <v>99</v>
      </c>
      <c r="E1148" s="374">
        <v>99</v>
      </c>
      <c r="F1148" s="374">
        <v>99</v>
      </c>
      <c r="G1148" s="374">
        <v>99</v>
      </c>
      <c r="H1148" s="374">
        <v>99</v>
      </c>
      <c r="I1148" s="374">
        <v>99</v>
      </c>
      <c r="J1148" s="374">
        <v>999</v>
      </c>
      <c r="K1148" s="374">
        <v>99</v>
      </c>
      <c r="L1148" s="374">
        <v>99</v>
      </c>
      <c r="M1148" s="374">
        <v>99</v>
      </c>
      <c r="N1148" s="374">
        <v>99</v>
      </c>
      <c r="O1148" s="374">
        <v>9</v>
      </c>
      <c r="P1148" s="374">
        <v>9999</v>
      </c>
      <c r="Q1148" s="374">
        <v>2</v>
      </c>
      <c r="R1148" s="374">
        <v>15</v>
      </c>
      <c r="S1148" s="374">
        <v>5.6</v>
      </c>
      <c r="T1148" s="374">
        <v>5.2</v>
      </c>
      <c r="U1148" s="374">
        <v>11.22</v>
      </c>
      <c r="V1148" s="374">
        <v>0</v>
      </c>
      <c r="W1148" s="374">
        <v>0</v>
      </c>
      <c r="X1148" s="374">
        <v>0</v>
      </c>
      <c r="Y1148" s="374">
        <v>0</v>
      </c>
      <c r="Z1148" s="374">
        <v>1.5380507143784237</v>
      </c>
      <c r="AA1148" s="374">
        <v>0.80000000000000382</v>
      </c>
      <c r="AB1148" s="374">
        <v>1.3266499161421599</v>
      </c>
      <c r="AC1148" s="374">
        <v>54.289497231400119</v>
      </c>
      <c r="AD1148" s="374">
        <v>63.515250004402304</v>
      </c>
      <c r="AE1148" s="374">
        <v>45.226701686664683</v>
      </c>
      <c r="AF1148" s="374">
        <v>8.1935871524553477E-2</v>
      </c>
      <c r="AG1148" s="374">
        <v>0.11533985061741778</v>
      </c>
      <c r="AH1148" s="374">
        <v>26.666666666666675</v>
      </c>
    </row>
    <row r="1149" spans="1:34" ht="15.6">
      <c r="A1149" s="374">
        <v>14</v>
      </c>
      <c r="B1149" s="374">
        <v>67</v>
      </c>
      <c r="C1149" s="374">
        <v>2019</v>
      </c>
      <c r="D1149" s="374">
        <v>99</v>
      </c>
      <c r="E1149" s="374">
        <v>99</v>
      </c>
      <c r="F1149" s="374">
        <v>99</v>
      </c>
      <c r="G1149" s="374">
        <v>99</v>
      </c>
      <c r="H1149" s="374">
        <v>99</v>
      </c>
      <c r="I1149" s="374">
        <v>99</v>
      </c>
      <c r="J1149" s="374">
        <v>999</v>
      </c>
      <c r="K1149" s="374">
        <v>99</v>
      </c>
      <c r="L1149" s="374">
        <v>99</v>
      </c>
      <c r="M1149" s="374">
        <v>99</v>
      </c>
      <c r="N1149" s="374">
        <v>99</v>
      </c>
      <c r="O1149" s="374">
        <v>11</v>
      </c>
      <c r="P1149" s="374">
        <v>9999</v>
      </c>
      <c r="Q1149" s="374">
        <v>52</v>
      </c>
      <c r="R1149" s="374">
        <v>914</v>
      </c>
      <c r="S1149" s="374">
        <v>4.4671772428884022</v>
      </c>
      <c r="T1149" s="374">
        <v>3.5820568927789926</v>
      </c>
      <c r="U1149" s="374">
        <v>7.656750547045962</v>
      </c>
      <c r="V1149" s="374">
        <v>0</v>
      </c>
      <c r="W1149" s="374">
        <v>0</v>
      </c>
      <c r="X1149" s="374">
        <v>2.407002188183808</v>
      </c>
      <c r="Y1149" s="374">
        <v>0</v>
      </c>
      <c r="Z1149" s="374">
        <v>3.699275972853473</v>
      </c>
      <c r="AA1149" s="374">
        <v>1.3851017694350778</v>
      </c>
      <c r="AB1149" s="374">
        <v>1.6117544611859178</v>
      </c>
      <c r="AC1149" s="374">
        <v>60.952019687704805</v>
      </c>
      <c r="AD1149" s="374">
        <v>48.075192820172688</v>
      </c>
      <c r="AE1149" s="374">
        <v>49.080342746854257</v>
      </c>
      <c r="AF1149" s="374">
        <v>4.9926257715627909</v>
      </c>
      <c r="AG1149" s="374">
        <v>4.7960749636384881</v>
      </c>
      <c r="AH1149" s="374">
        <v>0.43763676148796499</v>
      </c>
    </row>
    <row r="1150" spans="1:34" ht="15.6">
      <c r="A1150" s="374">
        <v>14</v>
      </c>
      <c r="B1150" s="374">
        <v>68</v>
      </c>
      <c r="C1150" s="374">
        <v>2019</v>
      </c>
      <c r="D1150" s="374">
        <v>99</v>
      </c>
      <c r="E1150" s="374">
        <v>99</v>
      </c>
      <c r="F1150" s="374">
        <v>99</v>
      </c>
      <c r="G1150" s="374">
        <v>99</v>
      </c>
      <c r="H1150" s="374">
        <v>99</v>
      </c>
      <c r="I1150" s="374">
        <v>99</v>
      </c>
      <c r="J1150" s="374">
        <v>999</v>
      </c>
      <c r="K1150" s="374">
        <v>99</v>
      </c>
      <c r="L1150" s="374">
        <v>99</v>
      </c>
      <c r="M1150" s="374">
        <v>99</v>
      </c>
      <c r="N1150" s="374">
        <v>99</v>
      </c>
      <c r="O1150" s="374">
        <v>14</v>
      </c>
      <c r="P1150" s="374">
        <v>9999</v>
      </c>
      <c r="Q1150" s="374">
        <v>91</v>
      </c>
      <c r="R1150" s="374">
        <v>3378</v>
      </c>
      <c r="S1150" s="374">
        <v>4.8214920071047969</v>
      </c>
      <c r="T1150" s="374">
        <v>4.3641207815275331</v>
      </c>
      <c r="U1150" s="374">
        <v>7.1997631734754197</v>
      </c>
      <c r="V1150" s="374">
        <v>2.9603315571343991E-2</v>
      </c>
      <c r="W1150" s="374">
        <v>0</v>
      </c>
      <c r="X1150" s="374">
        <v>1.7465956187092957</v>
      </c>
      <c r="Y1150" s="374">
        <v>0.23682652457075196</v>
      </c>
      <c r="Z1150" s="374">
        <v>2.9465627490191841</v>
      </c>
      <c r="AA1150" s="374">
        <v>1.2033306452858301</v>
      </c>
      <c r="AB1150" s="374">
        <v>1.5086224880149195</v>
      </c>
      <c r="AC1150" s="374">
        <v>21.697284725535063</v>
      </c>
      <c r="AD1150" s="374">
        <v>15.835656796747164</v>
      </c>
      <c r="AE1150" s="374">
        <v>39.341760774328925</v>
      </c>
      <c r="AF1150" s="374">
        <v>18.451958267329442</v>
      </c>
      <c r="AG1150" s="374">
        <v>16.667602132478262</v>
      </c>
      <c r="AH1150" s="374">
        <v>0.29603315571343991</v>
      </c>
    </row>
    <row r="1151" spans="1:34" ht="15.6">
      <c r="A1151" s="374">
        <v>14</v>
      </c>
      <c r="B1151" s="374">
        <v>69</v>
      </c>
      <c r="C1151" s="374">
        <v>2019</v>
      </c>
      <c r="D1151" s="374">
        <v>99</v>
      </c>
      <c r="E1151" s="374">
        <v>99</v>
      </c>
      <c r="F1151" s="374">
        <v>99</v>
      </c>
      <c r="G1151" s="374">
        <v>99</v>
      </c>
      <c r="H1151" s="374">
        <v>99</v>
      </c>
      <c r="I1151" s="374">
        <v>99</v>
      </c>
      <c r="J1151" s="374">
        <v>999</v>
      </c>
      <c r="K1151" s="374">
        <v>99</v>
      </c>
      <c r="L1151" s="374">
        <v>99</v>
      </c>
      <c r="M1151" s="374">
        <v>99</v>
      </c>
      <c r="N1151" s="374">
        <v>99</v>
      </c>
      <c r="O1151" s="374">
        <v>15</v>
      </c>
      <c r="P1151" s="374">
        <v>9999</v>
      </c>
      <c r="Q1151" s="374">
        <v>51</v>
      </c>
      <c r="R1151" s="374">
        <v>2578</v>
      </c>
      <c r="S1151" s="374">
        <v>4.7102404965089217</v>
      </c>
      <c r="T1151" s="374">
        <v>4.1027928626842503</v>
      </c>
      <c r="U1151" s="374">
        <v>7.3931691233514254</v>
      </c>
      <c r="V1151" s="374">
        <v>3.8789759503491075E-2</v>
      </c>
      <c r="W1151" s="374">
        <v>0</v>
      </c>
      <c r="X1151" s="374">
        <v>4.0341349883630722</v>
      </c>
      <c r="Y1151" s="374">
        <v>0.11636927851047324</v>
      </c>
      <c r="Z1151" s="374">
        <v>3.7471026515081993</v>
      </c>
      <c r="AA1151" s="374">
        <v>1.3347055722740842</v>
      </c>
      <c r="AB1151" s="374">
        <v>1.5858861461824691</v>
      </c>
      <c r="AC1151" s="374">
        <v>27.376530707693849</v>
      </c>
      <c r="AD1151" s="374">
        <v>25.671899151462441</v>
      </c>
      <c r="AE1151" s="374">
        <v>46.763165756550201</v>
      </c>
      <c r="AF1151" s="374">
        <v>14.082045119353252</v>
      </c>
      <c r="AG1151" s="374">
        <v>13.061974233091064</v>
      </c>
      <c r="AH1151" s="374">
        <v>0</v>
      </c>
    </row>
    <row r="1152" spans="1:34" ht="15.6">
      <c r="A1152" s="374">
        <v>14</v>
      </c>
      <c r="B1152" s="374">
        <v>70</v>
      </c>
      <c r="C1152" s="374">
        <v>2019</v>
      </c>
      <c r="D1152" s="374">
        <v>99</v>
      </c>
      <c r="E1152" s="374">
        <v>99</v>
      </c>
      <c r="F1152" s="374">
        <v>99</v>
      </c>
      <c r="G1152" s="374">
        <v>99</v>
      </c>
      <c r="H1152" s="374">
        <v>99</v>
      </c>
      <c r="I1152" s="374">
        <v>99</v>
      </c>
      <c r="J1152" s="374">
        <v>999</v>
      </c>
      <c r="K1152" s="374">
        <v>99</v>
      </c>
      <c r="L1152" s="374">
        <v>99</v>
      </c>
      <c r="M1152" s="374">
        <v>99</v>
      </c>
      <c r="N1152" s="374">
        <v>99</v>
      </c>
      <c r="O1152" s="374">
        <v>16</v>
      </c>
      <c r="P1152" s="374">
        <v>9999</v>
      </c>
      <c r="Q1152" s="374">
        <v>44</v>
      </c>
      <c r="R1152" s="374">
        <v>787</v>
      </c>
      <c r="S1152" s="374">
        <v>5.8373570520965679</v>
      </c>
      <c r="T1152" s="374">
        <v>3.6315120711562896</v>
      </c>
      <c r="U1152" s="374">
        <v>9.8070775095298597</v>
      </c>
      <c r="V1152" s="374">
        <v>0</v>
      </c>
      <c r="W1152" s="374">
        <v>0</v>
      </c>
      <c r="X1152" s="374">
        <v>3.4307496823379924</v>
      </c>
      <c r="Y1152" s="374">
        <v>0.12706480304955522</v>
      </c>
      <c r="Z1152" s="374">
        <v>3.2229201163827157</v>
      </c>
      <c r="AA1152" s="374">
        <v>1.5303709355385005</v>
      </c>
      <c r="AB1152" s="374">
        <v>1.708465542996926</v>
      </c>
      <c r="AC1152" s="374">
        <v>52.717638206955876</v>
      </c>
      <c r="AD1152" s="374">
        <v>50.109703329130511</v>
      </c>
      <c r="AE1152" s="374">
        <v>49.513721555299078</v>
      </c>
      <c r="AF1152" s="374">
        <v>4.2989020593215708</v>
      </c>
      <c r="AG1152" s="374">
        <v>5.2894389473549364</v>
      </c>
      <c r="AH1152" s="374">
        <v>0</v>
      </c>
    </row>
    <row r="1153" spans="1:34" ht="15.6">
      <c r="A1153" s="374">
        <v>14</v>
      </c>
      <c r="B1153" s="374">
        <v>71</v>
      </c>
      <c r="C1153" s="374">
        <v>2019</v>
      </c>
      <c r="D1153" s="374">
        <v>99</v>
      </c>
      <c r="E1153" s="374">
        <v>99</v>
      </c>
      <c r="F1153" s="374">
        <v>99</v>
      </c>
      <c r="G1153" s="374">
        <v>99</v>
      </c>
      <c r="H1153" s="374">
        <v>99</v>
      </c>
      <c r="I1153" s="374">
        <v>99</v>
      </c>
      <c r="J1153" s="374">
        <v>999</v>
      </c>
      <c r="K1153" s="374">
        <v>99</v>
      </c>
      <c r="L1153" s="374">
        <v>99</v>
      </c>
      <c r="M1153" s="374">
        <v>99</v>
      </c>
      <c r="N1153" s="374">
        <v>99</v>
      </c>
      <c r="O1153" s="374">
        <v>18</v>
      </c>
      <c r="P1153" s="374">
        <v>9999</v>
      </c>
      <c r="Q1153" s="374">
        <v>40</v>
      </c>
      <c r="R1153" s="374">
        <v>881</v>
      </c>
      <c r="S1153" s="374">
        <v>5.1123723041997744</v>
      </c>
      <c r="T1153" s="374">
        <v>3.9784335981838814</v>
      </c>
      <c r="U1153" s="374">
        <v>9.3156640181611809</v>
      </c>
      <c r="V1153" s="374">
        <v>0</v>
      </c>
      <c r="W1153" s="374">
        <v>0.11350737797956864</v>
      </c>
      <c r="X1153" s="374">
        <v>3.1782065834279223</v>
      </c>
      <c r="Y1153" s="374">
        <v>0</v>
      </c>
      <c r="Z1153" s="374">
        <v>3.3208186285684449</v>
      </c>
      <c r="AA1153" s="374">
        <v>1.28373883835067</v>
      </c>
      <c r="AB1153" s="374">
        <v>1.7905636872883131</v>
      </c>
      <c r="AC1153" s="374">
        <v>54.775855557266532</v>
      </c>
      <c r="AD1153" s="374">
        <v>17.352094597047387</v>
      </c>
      <c r="AE1153" s="374">
        <v>23.511904690105407</v>
      </c>
      <c r="AF1153" s="374">
        <v>4.8123668542087721</v>
      </c>
      <c r="AG1153" s="374">
        <v>5.6245138918729012</v>
      </c>
      <c r="AH1153" s="374">
        <v>0</v>
      </c>
    </row>
    <row r="1154" spans="1:34" ht="15.6">
      <c r="A1154" s="374">
        <v>14</v>
      </c>
      <c r="B1154" s="374">
        <v>72</v>
      </c>
      <c r="C1154" s="374">
        <v>2019</v>
      </c>
      <c r="D1154" s="374">
        <v>99</v>
      </c>
      <c r="E1154" s="374">
        <v>99</v>
      </c>
      <c r="F1154" s="374">
        <v>99</v>
      </c>
      <c r="G1154" s="374">
        <v>99</v>
      </c>
      <c r="H1154" s="374">
        <v>99</v>
      </c>
      <c r="I1154" s="374">
        <v>99</v>
      </c>
      <c r="J1154" s="374">
        <v>999</v>
      </c>
      <c r="K1154" s="374">
        <v>99</v>
      </c>
      <c r="L1154" s="374">
        <v>99</v>
      </c>
      <c r="M1154" s="374">
        <v>99</v>
      </c>
      <c r="N1154" s="374">
        <v>99</v>
      </c>
      <c r="O1154" s="374">
        <v>54</v>
      </c>
      <c r="P1154" s="374">
        <v>9999</v>
      </c>
      <c r="Q1154" s="374"/>
      <c r="R1154" s="374"/>
      <c r="S1154" s="374"/>
      <c r="T1154" s="374"/>
      <c r="U1154" s="374"/>
      <c r="V1154" s="374"/>
      <c r="W1154" s="374"/>
      <c r="X1154" s="374"/>
      <c r="Y1154" s="374"/>
      <c r="Z1154" s="374"/>
      <c r="AA1154" s="374"/>
      <c r="AB1154" s="374"/>
      <c r="AC1154" s="374"/>
      <c r="AD1154" s="374"/>
      <c r="AE1154" s="374"/>
      <c r="AF1154" s="374"/>
      <c r="AG1154" s="374"/>
      <c r="AH1154" s="374"/>
    </row>
    <row r="1155" spans="1:34" ht="15.6">
      <c r="A1155" s="374">
        <v>14</v>
      </c>
      <c r="B1155" s="374">
        <v>73</v>
      </c>
      <c r="C1155" s="374">
        <v>2018</v>
      </c>
      <c r="D1155" s="374">
        <v>99</v>
      </c>
      <c r="E1155" s="374">
        <v>99</v>
      </c>
      <c r="F1155" s="374">
        <v>99</v>
      </c>
      <c r="G1155" s="374">
        <v>99</v>
      </c>
      <c r="H1155" s="374">
        <v>99</v>
      </c>
      <c r="I1155" s="374">
        <v>99</v>
      </c>
      <c r="J1155" s="374">
        <v>999</v>
      </c>
      <c r="K1155" s="374">
        <v>99</v>
      </c>
      <c r="L1155" s="374">
        <v>99</v>
      </c>
      <c r="M1155" s="374">
        <v>99</v>
      </c>
      <c r="N1155" s="374">
        <v>99</v>
      </c>
      <c r="O1155" s="374">
        <v>1</v>
      </c>
      <c r="P1155" s="374">
        <v>9999</v>
      </c>
      <c r="Q1155" s="374">
        <v>5</v>
      </c>
      <c r="R1155" s="374">
        <v>146</v>
      </c>
      <c r="S1155" s="374">
        <v>5.4452054794520564</v>
      </c>
      <c r="T1155" s="374">
        <v>5.0821917808219181</v>
      </c>
      <c r="U1155" s="374">
        <v>11.160273972602738</v>
      </c>
      <c r="V1155" s="374">
        <v>0</v>
      </c>
      <c r="W1155" s="374">
        <v>0</v>
      </c>
      <c r="X1155" s="374">
        <v>10.273972602739724</v>
      </c>
      <c r="Y1155" s="374">
        <v>0</v>
      </c>
      <c r="Z1155" s="374">
        <v>3.4314915374388364</v>
      </c>
      <c r="AA1155" s="374">
        <v>1.098135542684491</v>
      </c>
      <c r="AB1155" s="374">
        <v>1.5283030669961946</v>
      </c>
      <c r="AC1155" s="374">
        <v>48.673206266986554</v>
      </c>
      <c r="AD1155" s="374">
        <v>6.448770138343618</v>
      </c>
      <c r="AE1155" s="374">
        <v>28.428229209088204</v>
      </c>
      <c r="AF1155" s="374">
        <v>0.77371489136195004</v>
      </c>
      <c r="AG1155" s="374">
        <v>1.1053536181845123</v>
      </c>
      <c r="AH1155" s="374">
        <v>32.876712328767127</v>
      </c>
    </row>
    <row r="1156" spans="1:34" ht="15.6">
      <c r="A1156" s="374">
        <v>14</v>
      </c>
      <c r="B1156" s="374">
        <v>74</v>
      </c>
      <c r="C1156" s="374">
        <v>2018</v>
      </c>
      <c r="D1156" s="374">
        <v>99</v>
      </c>
      <c r="E1156" s="374">
        <v>99</v>
      </c>
      <c r="F1156" s="374">
        <v>99</v>
      </c>
      <c r="G1156" s="374">
        <v>99</v>
      </c>
      <c r="H1156" s="374">
        <v>99</v>
      </c>
      <c r="I1156" s="374">
        <v>99</v>
      </c>
      <c r="J1156" s="374">
        <v>999</v>
      </c>
      <c r="K1156" s="374">
        <v>99</v>
      </c>
      <c r="L1156" s="374">
        <v>99</v>
      </c>
      <c r="M1156" s="374">
        <v>99</v>
      </c>
      <c r="N1156" s="374">
        <v>99</v>
      </c>
      <c r="O1156" s="374">
        <v>4</v>
      </c>
      <c r="P1156" s="374">
        <v>9999</v>
      </c>
      <c r="Q1156" s="374">
        <v>29</v>
      </c>
      <c r="R1156" s="374">
        <v>1018</v>
      </c>
      <c r="S1156" s="374">
        <v>5.3202357563850677</v>
      </c>
      <c r="T1156" s="374">
        <v>3.8899803536345776</v>
      </c>
      <c r="U1156" s="374">
        <v>9.2589292730844761</v>
      </c>
      <c r="V1156" s="374">
        <v>0</v>
      </c>
      <c r="W1156" s="374">
        <v>0</v>
      </c>
      <c r="X1156" s="374">
        <v>2.5540275049115904</v>
      </c>
      <c r="Y1156" s="374">
        <v>0</v>
      </c>
      <c r="Z1156" s="374">
        <v>3.5242462629494722</v>
      </c>
      <c r="AA1156" s="374">
        <v>1.5016700406614321</v>
      </c>
      <c r="AB1156" s="374">
        <v>1.6530253860490061</v>
      </c>
      <c r="AC1156" s="374">
        <v>15.489125524819316</v>
      </c>
      <c r="AD1156" s="374">
        <v>24.627308814864861</v>
      </c>
      <c r="AE1156" s="374">
        <v>34.779316755201911</v>
      </c>
      <c r="AF1156" s="374">
        <v>5.3948065712771598</v>
      </c>
      <c r="AG1156" s="374">
        <v>6.3941389530034067</v>
      </c>
      <c r="AH1156" s="374">
        <v>2.8487229862475441</v>
      </c>
    </row>
    <row r="1157" spans="1:34" ht="15.6">
      <c r="A1157" s="374">
        <v>14</v>
      </c>
      <c r="B1157" s="374">
        <v>75</v>
      </c>
      <c r="C1157" s="374">
        <v>2018</v>
      </c>
      <c r="D1157" s="374">
        <v>99</v>
      </c>
      <c r="E1157" s="374">
        <v>99</v>
      </c>
      <c r="F1157" s="374">
        <v>99</v>
      </c>
      <c r="G1157" s="374">
        <v>99</v>
      </c>
      <c r="H1157" s="374">
        <v>99</v>
      </c>
      <c r="I1157" s="374">
        <v>99</v>
      </c>
      <c r="J1157" s="374">
        <v>999</v>
      </c>
      <c r="K1157" s="374">
        <v>99</v>
      </c>
      <c r="L1157" s="374">
        <v>99</v>
      </c>
      <c r="M1157" s="374">
        <v>99</v>
      </c>
      <c r="N1157" s="374">
        <v>99</v>
      </c>
      <c r="O1157" s="374">
        <v>8</v>
      </c>
      <c r="P1157" s="374">
        <v>9999</v>
      </c>
      <c r="Q1157" s="374">
        <v>25</v>
      </c>
      <c r="R1157" s="374">
        <v>1254</v>
      </c>
      <c r="S1157" s="374">
        <v>5.6507177033492813</v>
      </c>
      <c r="T1157" s="374">
        <v>3.8253588516746406</v>
      </c>
      <c r="U1157" s="374">
        <v>5.9346092503987213</v>
      </c>
      <c r="V1157" s="374">
        <v>0</v>
      </c>
      <c r="W1157" s="374">
        <v>0</v>
      </c>
      <c r="X1157" s="374">
        <v>0.15948963317384365</v>
      </c>
      <c r="Y1157" s="374">
        <v>0</v>
      </c>
      <c r="Z1157" s="374">
        <v>2.0343811112982086</v>
      </c>
      <c r="AA1157" s="374">
        <v>1.6356802997883229</v>
      </c>
      <c r="AB1157" s="374">
        <v>1.478919814795209</v>
      </c>
      <c r="AC1157" s="374">
        <v>6.0932332991164309</v>
      </c>
      <c r="AD1157" s="374">
        <v>13.079603284506844</v>
      </c>
      <c r="AE1157" s="374">
        <v>47.717769881105035</v>
      </c>
      <c r="AF1157" s="374">
        <v>6.645468998410176</v>
      </c>
      <c r="AG1157" s="374">
        <v>5.0485096517301713</v>
      </c>
      <c r="AH1157" s="374">
        <v>0.95693779904306242</v>
      </c>
    </row>
    <row r="1158" spans="1:34" ht="15.6">
      <c r="A1158" s="374">
        <v>14</v>
      </c>
      <c r="B1158" s="374">
        <v>76</v>
      </c>
      <c r="C1158" s="374">
        <v>2018</v>
      </c>
      <c r="D1158" s="374">
        <v>99</v>
      </c>
      <c r="E1158" s="374">
        <v>99</v>
      </c>
      <c r="F1158" s="374">
        <v>99</v>
      </c>
      <c r="G1158" s="374">
        <v>99</v>
      </c>
      <c r="H1158" s="374">
        <v>99</v>
      </c>
      <c r="I1158" s="374">
        <v>99</v>
      </c>
      <c r="J1158" s="374">
        <v>999</v>
      </c>
      <c r="K1158" s="374">
        <v>99</v>
      </c>
      <c r="L1158" s="374">
        <v>99</v>
      </c>
      <c r="M1158" s="374">
        <v>99</v>
      </c>
      <c r="N1158" s="374">
        <v>99</v>
      </c>
      <c r="O1158" s="374">
        <v>9</v>
      </c>
      <c r="P1158" s="374">
        <v>9999</v>
      </c>
      <c r="Q1158" s="374">
        <v>5</v>
      </c>
      <c r="R1158" s="374">
        <v>37</v>
      </c>
      <c r="S1158" s="374">
        <v>4.1351351351351342</v>
      </c>
      <c r="T1158" s="374">
        <v>3.2972972972972969</v>
      </c>
      <c r="U1158" s="374">
        <v>5.9594594594594579</v>
      </c>
      <c r="V1158" s="374">
        <v>0</v>
      </c>
      <c r="W1158" s="374">
        <v>0</v>
      </c>
      <c r="X1158" s="374">
        <v>0</v>
      </c>
      <c r="Y1158" s="374">
        <v>0</v>
      </c>
      <c r="Z1158" s="374">
        <v>2.1587608381811503</v>
      </c>
      <c r="AA1158" s="374">
        <v>1.4734068292366502</v>
      </c>
      <c r="AB1158" s="374">
        <v>1.4862407659316237</v>
      </c>
      <c r="AC1158" s="374">
        <v>67.384351817464847</v>
      </c>
      <c r="AD1158" s="374">
        <v>78.716366718247059</v>
      </c>
      <c r="AE1158" s="374">
        <v>69.749120677525994</v>
      </c>
      <c r="AF1158" s="374">
        <v>0.19607843137254899</v>
      </c>
      <c r="AG1158" s="374">
        <v>0.14958295864102419</v>
      </c>
      <c r="AH1158" s="374">
        <v>0</v>
      </c>
    </row>
    <row r="1159" spans="1:34" ht="15.6">
      <c r="A1159" s="374">
        <v>14</v>
      </c>
      <c r="B1159" s="374">
        <v>77</v>
      </c>
      <c r="C1159" s="374">
        <v>2018</v>
      </c>
      <c r="D1159" s="374">
        <v>99</v>
      </c>
      <c r="E1159" s="374">
        <v>99</v>
      </c>
      <c r="F1159" s="374">
        <v>99</v>
      </c>
      <c r="G1159" s="374">
        <v>99</v>
      </c>
      <c r="H1159" s="374">
        <v>99</v>
      </c>
      <c r="I1159" s="374">
        <v>99</v>
      </c>
      <c r="J1159" s="374">
        <v>999</v>
      </c>
      <c r="K1159" s="374">
        <v>99</v>
      </c>
      <c r="L1159" s="374">
        <v>99</v>
      </c>
      <c r="M1159" s="374">
        <v>99</v>
      </c>
      <c r="N1159" s="374">
        <v>99</v>
      </c>
      <c r="O1159" s="374">
        <v>11</v>
      </c>
      <c r="P1159" s="374">
        <v>9999</v>
      </c>
      <c r="Q1159" s="374">
        <v>56</v>
      </c>
      <c r="R1159" s="374">
        <v>866</v>
      </c>
      <c r="S1159" s="374">
        <v>4.375288683602772</v>
      </c>
      <c r="T1159" s="374">
        <v>3.2517321016166272</v>
      </c>
      <c r="U1159" s="374">
        <v>7.2486143187067009</v>
      </c>
      <c r="V1159" s="374">
        <v>0</v>
      </c>
      <c r="W1159" s="374">
        <v>0</v>
      </c>
      <c r="X1159" s="374">
        <v>1.7321016166281755</v>
      </c>
      <c r="Y1159" s="374">
        <v>0.11547344110854502</v>
      </c>
      <c r="Z1159" s="374">
        <v>3.6241433386401374</v>
      </c>
      <c r="AA1159" s="374">
        <v>1.1980696453426001</v>
      </c>
      <c r="AB1159" s="374">
        <v>1.5665094845489949</v>
      </c>
      <c r="AC1159" s="374">
        <v>54.4632428354182</v>
      </c>
      <c r="AD1159" s="374">
        <v>49.384739509687314</v>
      </c>
      <c r="AE1159" s="374">
        <v>43.572753549691399</v>
      </c>
      <c r="AF1159" s="374">
        <v>4.5892951775304702</v>
      </c>
      <c r="AG1159" s="374">
        <v>4.2583995749537502</v>
      </c>
      <c r="AH1159" s="374">
        <v>0</v>
      </c>
    </row>
    <row r="1160" spans="1:34" ht="15.6">
      <c r="A1160" s="374">
        <v>14</v>
      </c>
      <c r="B1160" s="374">
        <v>78</v>
      </c>
      <c r="C1160" s="374">
        <v>2018</v>
      </c>
      <c r="D1160" s="374">
        <v>99</v>
      </c>
      <c r="E1160" s="374">
        <v>99</v>
      </c>
      <c r="F1160" s="374">
        <v>99</v>
      </c>
      <c r="G1160" s="374">
        <v>99</v>
      </c>
      <c r="H1160" s="374">
        <v>99</v>
      </c>
      <c r="I1160" s="374">
        <v>99</v>
      </c>
      <c r="J1160" s="374">
        <v>999</v>
      </c>
      <c r="K1160" s="374">
        <v>99</v>
      </c>
      <c r="L1160" s="374">
        <v>99</v>
      </c>
      <c r="M1160" s="374">
        <v>99</v>
      </c>
      <c r="N1160" s="374">
        <v>99</v>
      </c>
      <c r="O1160" s="374">
        <v>14</v>
      </c>
      <c r="P1160" s="374">
        <v>9999</v>
      </c>
      <c r="Q1160" s="374">
        <v>93</v>
      </c>
      <c r="R1160" s="374">
        <v>3140</v>
      </c>
      <c r="S1160" s="374">
        <v>5.3343949044585992</v>
      </c>
      <c r="T1160" s="374">
        <v>4.5066878980891723</v>
      </c>
      <c r="U1160" s="374">
        <v>7.3488216560509683</v>
      </c>
      <c r="V1160" s="374">
        <v>0</v>
      </c>
      <c r="W1160" s="374">
        <v>3.1847133757961783E-2</v>
      </c>
      <c r="X1160" s="374">
        <v>1.9108280254777077</v>
      </c>
      <c r="Y1160" s="374">
        <v>9.5541401273885371E-2</v>
      </c>
      <c r="Z1160" s="374">
        <v>3.011547078987423</v>
      </c>
      <c r="AA1160" s="374">
        <v>1.1887055195477736</v>
      </c>
      <c r="AB1160" s="374">
        <v>1.3119805073388024</v>
      </c>
      <c r="AC1160" s="374">
        <v>5.6556702777193504</v>
      </c>
      <c r="AD1160" s="374">
        <v>8.1822496656845942</v>
      </c>
      <c r="AE1160" s="374">
        <v>40.452771214012905</v>
      </c>
      <c r="AF1160" s="374">
        <v>16.640169581346051</v>
      </c>
      <c r="AG1160" s="374">
        <v>15.65383966226409</v>
      </c>
      <c r="AH1160" s="374">
        <v>0.4140127388535032</v>
      </c>
    </row>
    <row r="1161" spans="1:34" ht="15.6">
      <c r="A1161" s="374">
        <v>14</v>
      </c>
      <c r="B1161" s="374">
        <v>79</v>
      </c>
      <c r="C1161" s="374">
        <v>2018</v>
      </c>
      <c r="D1161" s="374">
        <v>99</v>
      </c>
      <c r="E1161" s="374">
        <v>99</v>
      </c>
      <c r="F1161" s="374">
        <v>99</v>
      </c>
      <c r="G1161" s="374">
        <v>99</v>
      </c>
      <c r="H1161" s="374">
        <v>99</v>
      </c>
      <c r="I1161" s="374">
        <v>99</v>
      </c>
      <c r="J1161" s="374">
        <v>999</v>
      </c>
      <c r="K1161" s="374">
        <v>99</v>
      </c>
      <c r="L1161" s="374">
        <v>99</v>
      </c>
      <c r="M1161" s="374">
        <v>99</v>
      </c>
      <c r="N1161" s="374">
        <v>99</v>
      </c>
      <c r="O1161" s="374">
        <v>15</v>
      </c>
      <c r="P1161" s="374">
        <v>9999</v>
      </c>
      <c r="Q1161" s="374">
        <v>48</v>
      </c>
      <c r="R1161" s="374">
        <v>2640</v>
      </c>
      <c r="S1161" s="374">
        <v>4.5734848484848492</v>
      </c>
      <c r="T1161" s="374">
        <v>4.0272727272727273</v>
      </c>
      <c r="U1161" s="374">
        <v>7.1538522727272706</v>
      </c>
      <c r="V1161" s="374">
        <v>0</v>
      </c>
      <c r="W1161" s="374">
        <v>0</v>
      </c>
      <c r="X1161" s="374">
        <v>2.0454545454545454</v>
      </c>
      <c r="Y1161" s="374">
        <v>3.787878787878788E-2</v>
      </c>
      <c r="Z1161" s="374">
        <v>3.2123146876386679</v>
      </c>
      <c r="AA1161" s="374">
        <v>1.5329393358336756</v>
      </c>
      <c r="AB1161" s="374">
        <v>1.4906319032794042</v>
      </c>
      <c r="AC1161" s="374">
        <v>17.403067439236214</v>
      </c>
      <c r="AD1161" s="374">
        <v>14.511005561778219</v>
      </c>
      <c r="AE1161" s="374">
        <v>44.271809937419448</v>
      </c>
      <c r="AF1161" s="374">
        <v>13.99046104928458</v>
      </c>
      <c r="AG1161" s="374">
        <v>12.812014448967577</v>
      </c>
      <c r="AH1161" s="374">
        <v>3.787878787878788E-2</v>
      </c>
    </row>
    <row r="1162" spans="1:34" ht="15.6">
      <c r="A1162" s="374">
        <v>14</v>
      </c>
      <c r="B1162" s="374">
        <v>80</v>
      </c>
      <c r="C1162" s="374">
        <v>2018</v>
      </c>
      <c r="D1162" s="374">
        <v>99</v>
      </c>
      <c r="E1162" s="374">
        <v>99</v>
      </c>
      <c r="F1162" s="374">
        <v>99</v>
      </c>
      <c r="G1162" s="374">
        <v>99</v>
      </c>
      <c r="H1162" s="374">
        <v>99</v>
      </c>
      <c r="I1162" s="374">
        <v>99</v>
      </c>
      <c r="J1162" s="374">
        <v>999</v>
      </c>
      <c r="K1162" s="374">
        <v>99</v>
      </c>
      <c r="L1162" s="374">
        <v>99</v>
      </c>
      <c r="M1162" s="374">
        <v>99</v>
      </c>
      <c r="N1162" s="374">
        <v>99</v>
      </c>
      <c r="O1162" s="374">
        <v>16</v>
      </c>
      <c r="P1162" s="374">
        <v>9999</v>
      </c>
      <c r="Q1162" s="374">
        <v>33</v>
      </c>
      <c r="R1162" s="374">
        <v>696</v>
      </c>
      <c r="S1162" s="374">
        <v>5.9252873563218387</v>
      </c>
      <c r="T1162" s="374">
        <v>3.3649425287356318</v>
      </c>
      <c r="U1162" s="374">
        <v>8.8552298850574722</v>
      </c>
      <c r="V1162" s="374">
        <v>0.2873563218390805</v>
      </c>
      <c r="W1162" s="374">
        <v>0</v>
      </c>
      <c r="X1162" s="374">
        <v>2.729885057471265</v>
      </c>
      <c r="Y1162" s="374">
        <v>0.43103448275862066</v>
      </c>
      <c r="Z1162" s="374">
        <v>3.5333090631387671</v>
      </c>
      <c r="AA1162" s="374">
        <v>1.6135716355877952</v>
      </c>
      <c r="AB1162" s="374">
        <v>1.8434820710064797</v>
      </c>
      <c r="AC1162" s="374">
        <v>40.977168462654113</v>
      </c>
      <c r="AD1162" s="374">
        <v>26.830315422693968</v>
      </c>
      <c r="AE1162" s="374">
        <v>45.064497643399811</v>
      </c>
      <c r="AF1162" s="374">
        <v>3.6883942766295696</v>
      </c>
      <c r="AG1162" s="374">
        <v>4.1810234649193045</v>
      </c>
      <c r="AH1162" s="374">
        <v>0</v>
      </c>
    </row>
    <row r="1163" spans="1:34" ht="15.6">
      <c r="A1163" s="374">
        <v>14</v>
      </c>
      <c r="B1163" s="374">
        <v>81</v>
      </c>
      <c r="C1163" s="374">
        <v>2018</v>
      </c>
      <c r="D1163" s="374">
        <v>99</v>
      </c>
      <c r="E1163" s="374">
        <v>99</v>
      </c>
      <c r="F1163" s="374">
        <v>99</v>
      </c>
      <c r="G1163" s="374">
        <v>99</v>
      </c>
      <c r="H1163" s="374">
        <v>99</v>
      </c>
      <c r="I1163" s="374">
        <v>99</v>
      </c>
      <c r="J1163" s="374">
        <v>999</v>
      </c>
      <c r="K1163" s="374">
        <v>99</v>
      </c>
      <c r="L1163" s="374">
        <v>99</v>
      </c>
      <c r="M1163" s="374">
        <v>99</v>
      </c>
      <c r="N1163" s="374">
        <v>99</v>
      </c>
      <c r="O1163" s="374">
        <v>18</v>
      </c>
      <c r="P1163" s="374">
        <v>9999</v>
      </c>
      <c r="Q1163" s="374">
        <v>34</v>
      </c>
      <c r="R1163" s="374">
        <v>820</v>
      </c>
      <c r="S1163" s="374">
        <v>4.6487804878048786</v>
      </c>
      <c r="T1163" s="374">
        <v>3.8146341463414624</v>
      </c>
      <c r="U1163" s="374">
        <v>9.154512195121951</v>
      </c>
      <c r="V1163" s="374">
        <v>0</v>
      </c>
      <c r="W1163" s="374">
        <v>0</v>
      </c>
      <c r="X1163" s="374">
        <v>3.6585365853658542</v>
      </c>
      <c r="Y1163" s="374">
        <v>0.12195121951219512</v>
      </c>
      <c r="Z1163" s="374">
        <v>3.3871265080534965</v>
      </c>
      <c r="AA1163" s="374">
        <v>1.5806948072811577</v>
      </c>
      <c r="AB1163" s="374">
        <v>1.5396485147844401</v>
      </c>
      <c r="AC1163" s="374">
        <v>64.606186286791939</v>
      </c>
      <c r="AD1163" s="374">
        <v>34.562362414291208</v>
      </c>
      <c r="AE1163" s="374">
        <v>59.41007283823739</v>
      </c>
      <c r="AF1163" s="374">
        <v>4.3455219925808164</v>
      </c>
      <c r="AG1163" s="374">
        <v>5.0924008872134996</v>
      </c>
      <c r="AH1163" s="374">
        <v>0</v>
      </c>
    </row>
    <row r="1164" spans="1:34" ht="15.6">
      <c r="A1164" s="374">
        <v>14</v>
      </c>
      <c r="B1164" s="374">
        <v>82</v>
      </c>
      <c r="C1164" s="374">
        <v>2018</v>
      </c>
      <c r="D1164" s="374">
        <v>99</v>
      </c>
      <c r="E1164" s="374">
        <v>99</v>
      </c>
      <c r="F1164" s="374">
        <v>99</v>
      </c>
      <c r="G1164" s="374">
        <v>99</v>
      </c>
      <c r="H1164" s="374">
        <v>99</v>
      </c>
      <c r="I1164" s="374">
        <v>99</v>
      </c>
      <c r="J1164" s="374">
        <v>999</v>
      </c>
      <c r="K1164" s="374">
        <v>99</v>
      </c>
      <c r="L1164" s="374">
        <v>99</v>
      </c>
      <c r="M1164" s="374">
        <v>99</v>
      </c>
      <c r="N1164" s="374">
        <v>99</v>
      </c>
      <c r="O1164" s="374">
        <v>54</v>
      </c>
      <c r="P1164" s="374">
        <v>9999</v>
      </c>
      <c r="Q1164" s="374"/>
      <c r="R1164" s="374"/>
      <c r="S1164" s="374"/>
      <c r="T1164" s="374"/>
      <c r="U1164" s="374"/>
      <c r="V1164" s="374"/>
      <c r="W1164" s="374"/>
      <c r="X1164" s="374"/>
      <c r="Y1164" s="374"/>
      <c r="Z1164" s="374"/>
      <c r="AA1164" s="374"/>
      <c r="AB1164" s="374"/>
      <c r="AC1164" s="374"/>
      <c r="AD1164" s="374"/>
      <c r="AE1164" s="374"/>
      <c r="AF1164" s="374"/>
      <c r="AG1164" s="374"/>
      <c r="AH1164" s="374"/>
    </row>
    <row r="1165" spans="1:34" ht="15.6">
      <c r="A1165" s="374">
        <v>14</v>
      </c>
      <c r="B1165" s="374">
        <v>83</v>
      </c>
      <c r="C1165" s="374">
        <v>2017</v>
      </c>
      <c r="D1165" s="374">
        <v>99</v>
      </c>
      <c r="E1165" s="374">
        <v>99</v>
      </c>
      <c r="F1165" s="374">
        <v>99</v>
      </c>
      <c r="G1165" s="374">
        <v>99</v>
      </c>
      <c r="H1165" s="374">
        <v>99</v>
      </c>
      <c r="I1165" s="374">
        <v>99</v>
      </c>
      <c r="J1165" s="374">
        <v>999</v>
      </c>
      <c r="K1165" s="374">
        <v>99</v>
      </c>
      <c r="L1165" s="374">
        <v>99</v>
      </c>
      <c r="M1165" s="374">
        <v>99</v>
      </c>
      <c r="N1165" s="374">
        <v>99</v>
      </c>
      <c r="O1165" s="374">
        <v>1</v>
      </c>
      <c r="P1165" s="374">
        <v>9999</v>
      </c>
      <c r="Q1165" s="374">
        <v>5</v>
      </c>
      <c r="R1165" s="374">
        <v>86</v>
      </c>
      <c r="S1165" s="374">
        <v>5.6279069767441881</v>
      </c>
      <c r="T1165" s="374">
        <v>4.0232558139534902</v>
      </c>
      <c r="U1165" s="374">
        <v>11.873255813953488</v>
      </c>
      <c r="V1165" s="374">
        <v>0</v>
      </c>
      <c r="W1165" s="374">
        <v>0</v>
      </c>
      <c r="X1165" s="374">
        <v>10.465116279069768</v>
      </c>
      <c r="Y1165" s="374">
        <v>0</v>
      </c>
      <c r="Z1165" s="374">
        <v>2.99896976180715</v>
      </c>
      <c r="AA1165" s="374">
        <v>1.3033633738792605</v>
      </c>
      <c r="AB1165" s="374">
        <v>1.8550794139965112</v>
      </c>
      <c r="AC1165" s="374">
        <v>61.38414145485924</v>
      </c>
      <c r="AD1165" s="374">
        <v>32.386820447260163</v>
      </c>
      <c r="AE1165" s="374">
        <v>45.564446519888286</v>
      </c>
      <c r="AF1165" s="374">
        <v>0.49176578225068607</v>
      </c>
      <c r="AG1165" s="374">
        <v>0.77387777869566254</v>
      </c>
      <c r="AH1165" s="374">
        <v>37.209302325581397</v>
      </c>
    </row>
    <row r="1166" spans="1:34" ht="15.6">
      <c r="A1166" s="374">
        <v>14</v>
      </c>
      <c r="B1166" s="374">
        <v>84</v>
      </c>
      <c r="C1166" s="374">
        <v>2017</v>
      </c>
      <c r="D1166" s="374">
        <v>99</v>
      </c>
      <c r="E1166" s="374">
        <v>99</v>
      </c>
      <c r="F1166" s="374">
        <v>99</v>
      </c>
      <c r="G1166" s="374">
        <v>99</v>
      </c>
      <c r="H1166" s="374">
        <v>99</v>
      </c>
      <c r="I1166" s="374">
        <v>99</v>
      </c>
      <c r="J1166" s="374">
        <v>999</v>
      </c>
      <c r="K1166" s="374">
        <v>99</v>
      </c>
      <c r="L1166" s="374">
        <v>99</v>
      </c>
      <c r="M1166" s="374">
        <v>99</v>
      </c>
      <c r="N1166" s="374">
        <v>99</v>
      </c>
      <c r="O1166" s="374">
        <v>4</v>
      </c>
      <c r="P1166" s="374">
        <v>9999</v>
      </c>
      <c r="Q1166" s="374">
        <v>31</v>
      </c>
      <c r="R1166" s="374">
        <v>1069</v>
      </c>
      <c r="S1166" s="374">
        <v>5.3152478952291879</v>
      </c>
      <c r="T1166" s="374">
        <v>3.8241347053320847</v>
      </c>
      <c r="U1166" s="374">
        <v>8.5420954162768901</v>
      </c>
      <c r="V1166" s="374">
        <v>0</v>
      </c>
      <c r="W1166" s="374">
        <v>0</v>
      </c>
      <c r="X1166" s="374">
        <v>3.0869971936389158</v>
      </c>
      <c r="Y1166" s="374">
        <v>9.3545369504209525E-2</v>
      </c>
      <c r="Z1166" s="374">
        <v>3.6647035501707186</v>
      </c>
      <c r="AA1166" s="374">
        <v>1.8060187958157623</v>
      </c>
      <c r="AB1166" s="374">
        <v>1.6382179406731971</v>
      </c>
      <c r="AC1166" s="374">
        <v>17.377792349186954</v>
      </c>
      <c r="AD1166" s="374">
        <v>37.397590963531528</v>
      </c>
      <c r="AE1166" s="374">
        <v>36.242153124085362</v>
      </c>
      <c r="AF1166" s="374">
        <v>6.112763037511435</v>
      </c>
      <c r="AG1166" s="374">
        <v>6.9206394438932914</v>
      </c>
      <c r="AH1166" s="374">
        <v>2.2450888681010288</v>
      </c>
    </row>
    <row r="1167" spans="1:34" ht="15.6">
      <c r="A1167" s="374">
        <v>14</v>
      </c>
      <c r="B1167" s="374">
        <v>85</v>
      </c>
      <c r="C1167" s="374">
        <v>2017</v>
      </c>
      <c r="D1167" s="374">
        <v>99</v>
      </c>
      <c r="E1167" s="374">
        <v>99</v>
      </c>
      <c r="F1167" s="374">
        <v>99</v>
      </c>
      <c r="G1167" s="374">
        <v>99</v>
      </c>
      <c r="H1167" s="374">
        <v>99</v>
      </c>
      <c r="I1167" s="374">
        <v>99</v>
      </c>
      <c r="J1167" s="374">
        <v>999</v>
      </c>
      <c r="K1167" s="374">
        <v>99</v>
      </c>
      <c r="L1167" s="374">
        <v>99</v>
      </c>
      <c r="M1167" s="374">
        <v>99</v>
      </c>
      <c r="N1167" s="374">
        <v>99</v>
      </c>
      <c r="O1167" s="374">
        <v>8</v>
      </c>
      <c r="P1167" s="374">
        <v>9999</v>
      </c>
      <c r="Q1167" s="374">
        <v>27</v>
      </c>
      <c r="R1167" s="374">
        <v>1472</v>
      </c>
      <c r="S1167" s="374">
        <v>5.3885869565217392</v>
      </c>
      <c r="T1167" s="374">
        <v>3.7567934782608696</v>
      </c>
      <c r="U1167" s="374">
        <v>6.2052989130434701</v>
      </c>
      <c r="V1167" s="374">
        <v>6.7934782608695662E-2</v>
      </c>
      <c r="W1167" s="374">
        <v>0</v>
      </c>
      <c r="X1167" s="374">
        <v>1.3586956521739131</v>
      </c>
      <c r="Y1167" s="374">
        <v>0.1358695652173913</v>
      </c>
      <c r="Z1167" s="374">
        <v>2.6765713929429684</v>
      </c>
      <c r="AA1167" s="374">
        <v>1.7257103650896044</v>
      </c>
      <c r="AB1167" s="374">
        <v>1.5662307775845548</v>
      </c>
      <c r="AC1167" s="374">
        <v>17.984148418205319</v>
      </c>
      <c r="AD1167" s="374">
        <v>24.003271149103728</v>
      </c>
      <c r="AE1167" s="374">
        <v>46.074224449295279</v>
      </c>
      <c r="AF1167" s="374">
        <v>8.4172003659652326</v>
      </c>
      <c r="AG1167" s="374">
        <v>6.9226857371089148</v>
      </c>
      <c r="AH1167" s="374">
        <v>0.95108695652173902</v>
      </c>
    </row>
    <row r="1168" spans="1:34" ht="15.6">
      <c r="A1168" s="374">
        <v>14</v>
      </c>
      <c r="B1168" s="374">
        <v>86</v>
      </c>
      <c r="C1168" s="374">
        <v>2017</v>
      </c>
      <c r="D1168" s="374">
        <v>99</v>
      </c>
      <c r="E1168" s="374">
        <v>99</v>
      </c>
      <c r="F1168" s="374">
        <v>99</v>
      </c>
      <c r="G1168" s="374">
        <v>99</v>
      </c>
      <c r="H1168" s="374">
        <v>99</v>
      </c>
      <c r="I1168" s="374">
        <v>99</v>
      </c>
      <c r="J1168" s="374">
        <v>999</v>
      </c>
      <c r="K1168" s="374">
        <v>99</v>
      </c>
      <c r="L1168" s="374">
        <v>99</v>
      </c>
      <c r="M1168" s="374">
        <v>99</v>
      </c>
      <c r="N1168" s="374">
        <v>99</v>
      </c>
      <c r="O1168" s="374">
        <v>9</v>
      </c>
      <c r="P1168" s="374">
        <v>9999</v>
      </c>
      <c r="Q1168" s="374">
        <v>6</v>
      </c>
      <c r="R1168" s="374">
        <v>65</v>
      </c>
      <c r="S1168" s="374">
        <v>4.4923076923076914</v>
      </c>
      <c r="T1168" s="374">
        <v>2.7384615384615394</v>
      </c>
      <c r="U1168" s="374">
        <v>6.5230769230769212</v>
      </c>
      <c r="V1168" s="374">
        <v>0</v>
      </c>
      <c r="W1168" s="374">
        <v>0</v>
      </c>
      <c r="X1168" s="374">
        <v>0</v>
      </c>
      <c r="Y1168" s="374">
        <v>0</v>
      </c>
      <c r="Z1168" s="374">
        <v>1.7979278013030022</v>
      </c>
      <c r="AA1168" s="374">
        <v>1.8656661167453299</v>
      </c>
      <c r="AB1168" s="374">
        <v>1.2923076923076919</v>
      </c>
      <c r="AC1168" s="374">
        <v>46.810424740423713</v>
      </c>
      <c r="AD1168" s="374">
        <v>36.611134093633666</v>
      </c>
      <c r="AE1168" s="374">
        <v>38.521432759633527</v>
      </c>
      <c r="AF1168" s="374">
        <v>0.37168344007319304</v>
      </c>
      <c r="AG1168" s="374">
        <v>0.32134382349129459</v>
      </c>
      <c r="AH1168" s="374">
        <v>10.769230769230772</v>
      </c>
    </row>
    <row r="1169" spans="1:34" ht="15.6">
      <c r="A1169" s="374">
        <v>14</v>
      </c>
      <c r="B1169" s="374">
        <v>87</v>
      </c>
      <c r="C1169" s="374">
        <v>2017</v>
      </c>
      <c r="D1169" s="374">
        <v>99</v>
      </c>
      <c r="E1169" s="374">
        <v>99</v>
      </c>
      <c r="F1169" s="374">
        <v>99</v>
      </c>
      <c r="G1169" s="374">
        <v>99</v>
      </c>
      <c r="H1169" s="374">
        <v>99</v>
      </c>
      <c r="I1169" s="374">
        <v>99</v>
      </c>
      <c r="J1169" s="374">
        <v>999</v>
      </c>
      <c r="K1169" s="374">
        <v>99</v>
      </c>
      <c r="L1169" s="374">
        <v>99</v>
      </c>
      <c r="M1169" s="374">
        <v>99</v>
      </c>
      <c r="N1169" s="374">
        <v>99</v>
      </c>
      <c r="O1169" s="374">
        <v>11</v>
      </c>
      <c r="P1169" s="374">
        <v>9999</v>
      </c>
      <c r="Q1169" s="374">
        <v>50</v>
      </c>
      <c r="R1169" s="374">
        <v>726</v>
      </c>
      <c r="S1169" s="374">
        <v>4.4862258953168057</v>
      </c>
      <c r="T1169" s="374">
        <v>3.3099173553718999</v>
      </c>
      <c r="U1169" s="374">
        <v>8.2604683195592195</v>
      </c>
      <c r="V1169" s="374">
        <v>0</v>
      </c>
      <c r="W1169" s="374">
        <v>0</v>
      </c>
      <c r="X1169" s="374">
        <v>2.8925619834710745</v>
      </c>
      <c r="Y1169" s="374">
        <v>0.27548209366391191</v>
      </c>
      <c r="Z1169" s="374">
        <v>3.4230573386612022</v>
      </c>
      <c r="AA1169" s="374">
        <v>1.1068048091738767</v>
      </c>
      <c r="AB1169" s="374">
        <v>1.5654977447323748</v>
      </c>
      <c r="AC1169" s="374">
        <v>50.071710276388387</v>
      </c>
      <c r="AD1169" s="374">
        <v>53.006168190043795</v>
      </c>
      <c r="AE1169" s="374">
        <v>37.569278377076571</v>
      </c>
      <c r="AF1169" s="374">
        <v>4.151418115279049</v>
      </c>
      <c r="AG1169" s="374">
        <v>4.54512038646142</v>
      </c>
      <c r="AH1169" s="374">
        <v>0.96418732782369132</v>
      </c>
    </row>
    <row r="1170" spans="1:34" ht="15.6">
      <c r="A1170" s="374">
        <v>14</v>
      </c>
      <c r="B1170" s="374">
        <v>88</v>
      </c>
      <c r="C1170" s="374">
        <v>2017</v>
      </c>
      <c r="D1170" s="374">
        <v>99</v>
      </c>
      <c r="E1170" s="374">
        <v>99</v>
      </c>
      <c r="F1170" s="374">
        <v>99</v>
      </c>
      <c r="G1170" s="374">
        <v>99</v>
      </c>
      <c r="H1170" s="374">
        <v>99</v>
      </c>
      <c r="I1170" s="374">
        <v>99</v>
      </c>
      <c r="J1170" s="374">
        <v>999</v>
      </c>
      <c r="K1170" s="374">
        <v>99</v>
      </c>
      <c r="L1170" s="374">
        <v>99</v>
      </c>
      <c r="M1170" s="374">
        <v>99</v>
      </c>
      <c r="N1170" s="374">
        <v>99</v>
      </c>
      <c r="O1170" s="374">
        <v>14</v>
      </c>
      <c r="P1170" s="374">
        <v>9999</v>
      </c>
      <c r="Q1170" s="374">
        <v>88</v>
      </c>
      <c r="R1170" s="374">
        <v>3321</v>
      </c>
      <c r="S1170" s="374">
        <v>4.4998494429388751</v>
      </c>
      <c r="T1170" s="374">
        <v>4.3637458596808196</v>
      </c>
      <c r="U1170" s="374">
        <v>6.8119542306534093</v>
      </c>
      <c r="V1170" s="374">
        <v>0</v>
      </c>
      <c r="W1170" s="374">
        <v>3.0111412225233367E-2</v>
      </c>
      <c r="X1170" s="374">
        <v>1.5959048479373681</v>
      </c>
      <c r="Y1170" s="374">
        <v>0.12044564890093348</v>
      </c>
      <c r="Z1170" s="374">
        <v>2.934466163422377</v>
      </c>
      <c r="AA1170" s="374">
        <v>1.1929545664557644</v>
      </c>
      <c r="AB1170" s="374">
        <v>1.5331914432509093</v>
      </c>
      <c r="AC1170" s="374">
        <v>29.869459886949397</v>
      </c>
      <c r="AD1170" s="374">
        <v>9.7617958072275695</v>
      </c>
      <c r="AE1170" s="374">
        <v>46.840429296653824</v>
      </c>
      <c r="AF1170" s="374">
        <v>18.990164684354998</v>
      </c>
      <c r="AG1170" s="374">
        <v>17.145284544650483</v>
      </c>
      <c r="AH1170" s="374">
        <v>0.15055706112616685</v>
      </c>
    </row>
    <row r="1171" spans="1:34" ht="15.6">
      <c r="A1171" s="374">
        <v>14</v>
      </c>
      <c r="B1171" s="374">
        <v>89</v>
      </c>
      <c r="C1171" s="374">
        <v>2017</v>
      </c>
      <c r="D1171" s="374">
        <v>99</v>
      </c>
      <c r="E1171" s="374">
        <v>99</v>
      </c>
      <c r="F1171" s="374">
        <v>99</v>
      </c>
      <c r="G1171" s="374">
        <v>99</v>
      </c>
      <c r="H1171" s="374">
        <v>99</v>
      </c>
      <c r="I1171" s="374">
        <v>99</v>
      </c>
      <c r="J1171" s="374">
        <v>999</v>
      </c>
      <c r="K1171" s="374">
        <v>99</v>
      </c>
      <c r="L1171" s="374">
        <v>99</v>
      </c>
      <c r="M1171" s="374">
        <v>99</v>
      </c>
      <c r="N1171" s="374">
        <v>99</v>
      </c>
      <c r="O1171" s="374">
        <v>15</v>
      </c>
      <c r="P1171" s="374">
        <v>9999</v>
      </c>
      <c r="Q1171" s="374">
        <v>47</v>
      </c>
      <c r="R1171" s="374">
        <v>1850</v>
      </c>
      <c r="S1171" s="374">
        <v>4.9151351351351344</v>
      </c>
      <c r="T1171" s="374">
        <v>4.201621621621622</v>
      </c>
      <c r="U1171" s="374">
        <v>7.0968108108108048</v>
      </c>
      <c r="V1171" s="374">
        <v>0</v>
      </c>
      <c r="W1171" s="374">
        <v>0</v>
      </c>
      <c r="X1171" s="374">
        <v>2</v>
      </c>
      <c r="Y1171" s="374">
        <v>0.10810810810810811</v>
      </c>
      <c r="Z1171" s="374">
        <v>3.1350530133699497</v>
      </c>
      <c r="AA1171" s="374">
        <v>1.3567999347065045</v>
      </c>
      <c r="AB1171" s="374">
        <v>1.4459253345335696</v>
      </c>
      <c r="AC1171" s="374">
        <v>9.7518938580180166</v>
      </c>
      <c r="AD1171" s="374">
        <v>-7.7068815011319485</v>
      </c>
      <c r="AE1171" s="374">
        <v>41.016682649247926</v>
      </c>
      <c r="AF1171" s="374">
        <v>10.57868252516011</v>
      </c>
      <c r="AG1171" s="374">
        <v>9.9503660212253617</v>
      </c>
      <c r="AH1171" s="374">
        <v>0</v>
      </c>
    </row>
    <row r="1172" spans="1:34" ht="15.6">
      <c r="A1172" s="374">
        <v>14</v>
      </c>
      <c r="B1172" s="374">
        <v>90</v>
      </c>
      <c r="C1172" s="374">
        <v>2017</v>
      </c>
      <c r="D1172" s="374">
        <v>99</v>
      </c>
      <c r="E1172" s="374">
        <v>99</v>
      </c>
      <c r="F1172" s="374">
        <v>99</v>
      </c>
      <c r="G1172" s="374">
        <v>99</v>
      </c>
      <c r="H1172" s="374">
        <v>99</v>
      </c>
      <c r="I1172" s="374">
        <v>99</v>
      </c>
      <c r="J1172" s="374">
        <v>999</v>
      </c>
      <c r="K1172" s="374">
        <v>99</v>
      </c>
      <c r="L1172" s="374">
        <v>99</v>
      </c>
      <c r="M1172" s="374">
        <v>99</v>
      </c>
      <c r="N1172" s="374">
        <v>99</v>
      </c>
      <c r="O1172" s="374">
        <v>16</v>
      </c>
      <c r="P1172" s="374">
        <v>9999</v>
      </c>
      <c r="Q1172" s="374">
        <v>31</v>
      </c>
      <c r="R1172" s="374">
        <v>735</v>
      </c>
      <c r="S1172" s="374">
        <v>5.8666666666666645</v>
      </c>
      <c r="T1172" s="374">
        <v>3.3469387755102038</v>
      </c>
      <c r="U1172" s="374">
        <v>9.3349659863945611</v>
      </c>
      <c r="V1172" s="374">
        <v>0</v>
      </c>
      <c r="W1172" s="374">
        <v>0</v>
      </c>
      <c r="X1172" s="374">
        <v>2.5850340136054419</v>
      </c>
      <c r="Y1172" s="374">
        <v>0.1360544217687075</v>
      </c>
      <c r="Z1172" s="374">
        <v>3.1776582688629302</v>
      </c>
      <c r="AA1172" s="374">
        <v>1.6174782309707929</v>
      </c>
      <c r="AB1172" s="374">
        <v>2.0893414684444873</v>
      </c>
      <c r="AC1172" s="374">
        <v>31.090657569783559</v>
      </c>
      <c r="AD1172" s="374">
        <v>5.5510977709736817</v>
      </c>
      <c r="AE1172" s="374">
        <v>3.8648801013858569</v>
      </c>
      <c r="AF1172" s="374">
        <v>4.2028819762122591</v>
      </c>
      <c r="AG1172" s="374">
        <v>5.2000100041001698</v>
      </c>
      <c r="AH1172" s="374">
        <v>0.1360544217687075</v>
      </c>
    </row>
    <row r="1173" spans="1:34" ht="15.6">
      <c r="A1173" s="374">
        <v>14</v>
      </c>
      <c r="B1173" s="374">
        <v>91</v>
      </c>
      <c r="C1173" s="374">
        <v>2017</v>
      </c>
      <c r="D1173" s="374">
        <v>99</v>
      </c>
      <c r="E1173" s="374">
        <v>99</v>
      </c>
      <c r="F1173" s="374">
        <v>99</v>
      </c>
      <c r="G1173" s="374">
        <v>99</v>
      </c>
      <c r="H1173" s="374">
        <v>99</v>
      </c>
      <c r="I1173" s="374">
        <v>99</v>
      </c>
      <c r="J1173" s="374">
        <v>999</v>
      </c>
      <c r="K1173" s="374">
        <v>99</v>
      </c>
      <c r="L1173" s="374">
        <v>99</v>
      </c>
      <c r="M1173" s="374">
        <v>99</v>
      </c>
      <c r="N1173" s="374">
        <v>99</v>
      </c>
      <c r="O1173" s="374">
        <v>18</v>
      </c>
      <c r="P1173" s="374">
        <v>9999</v>
      </c>
      <c r="Q1173" s="374">
        <v>27</v>
      </c>
      <c r="R1173" s="374">
        <v>586</v>
      </c>
      <c r="S1173" s="374">
        <v>4.5648464163822542</v>
      </c>
      <c r="T1173" s="374">
        <v>3.8071672354948816</v>
      </c>
      <c r="U1173" s="374">
        <v>8.9754266211604197</v>
      </c>
      <c r="V1173" s="374">
        <v>0</v>
      </c>
      <c r="W1173" s="374">
        <v>0</v>
      </c>
      <c r="X1173" s="374">
        <v>2.9010238907849843</v>
      </c>
      <c r="Y1173" s="374">
        <v>0</v>
      </c>
      <c r="Z1173" s="374">
        <v>3.0253553491520075</v>
      </c>
      <c r="AA1173" s="374">
        <v>1.3525578323024328</v>
      </c>
      <c r="AB1173" s="374">
        <v>1.8144329860233159</v>
      </c>
      <c r="AC1173" s="374">
        <v>41.671320080855423</v>
      </c>
      <c r="AD1173" s="374">
        <v>41.322156087017845</v>
      </c>
      <c r="AE1173" s="374">
        <v>48.106473308026708</v>
      </c>
      <c r="AF1173" s="374">
        <v>3.3508691674290945</v>
      </c>
      <c r="AG1173" s="374">
        <v>3.9861791840443752</v>
      </c>
      <c r="AH1173" s="374">
        <v>0</v>
      </c>
    </row>
    <row r="1174" spans="1:34" ht="15.6">
      <c r="A1174" s="374">
        <v>14</v>
      </c>
      <c r="B1174" s="374">
        <v>92</v>
      </c>
      <c r="C1174" s="374">
        <v>2017</v>
      </c>
      <c r="D1174" s="374">
        <v>99</v>
      </c>
      <c r="E1174" s="374">
        <v>99</v>
      </c>
      <c r="F1174" s="374">
        <v>99</v>
      </c>
      <c r="G1174" s="374">
        <v>99</v>
      </c>
      <c r="H1174" s="374">
        <v>99</v>
      </c>
      <c r="I1174" s="374">
        <v>99</v>
      </c>
      <c r="J1174" s="374">
        <v>999</v>
      </c>
      <c r="K1174" s="374">
        <v>99</v>
      </c>
      <c r="L1174" s="374">
        <v>99</v>
      </c>
      <c r="M1174" s="374">
        <v>99</v>
      </c>
      <c r="N1174" s="374">
        <v>99</v>
      </c>
      <c r="O1174" s="374">
        <v>54</v>
      </c>
      <c r="P1174" s="374">
        <v>9999</v>
      </c>
      <c r="Q1174" s="374"/>
      <c r="R1174" s="374"/>
      <c r="S1174" s="374"/>
      <c r="T1174" s="374"/>
      <c r="U1174" s="374"/>
      <c r="V1174" s="374"/>
      <c r="W1174" s="374"/>
      <c r="X1174" s="374"/>
      <c r="Y1174" s="374"/>
      <c r="Z1174" s="374"/>
      <c r="AA1174" s="374"/>
      <c r="AB1174" s="374"/>
      <c r="AC1174" s="374"/>
      <c r="AD1174" s="374"/>
      <c r="AE1174" s="374"/>
      <c r="AF1174" s="374"/>
      <c r="AG1174" s="374"/>
      <c r="AH1174" s="374"/>
    </row>
    <row r="1175" spans="1:34" ht="15.6">
      <c r="A1175" s="374">
        <v>14</v>
      </c>
      <c r="B1175" s="374">
        <v>93</v>
      </c>
      <c r="C1175" s="374">
        <v>2016</v>
      </c>
      <c r="D1175" s="374">
        <v>99</v>
      </c>
      <c r="E1175" s="374">
        <v>99</v>
      </c>
      <c r="F1175" s="374">
        <v>99</v>
      </c>
      <c r="G1175" s="374">
        <v>99</v>
      </c>
      <c r="H1175" s="374">
        <v>99</v>
      </c>
      <c r="I1175" s="374">
        <v>99</v>
      </c>
      <c r="J1175" s="374">
        <v>999</v>
      </c>
      <c r="K1175" s="374">
        <v>99</v>
      </c>
      <c r="L1175" s="374">
        <v>99</v>
      </c>
      <c r="M1175" s="374">
        <v>99</v>
      </c>
      <c r="N1175" s="374">
        <v>99</v>
      </c>
      <c r="O1175" s="374">
        <v>1</v>
      </c>
      <c r="P1175" s="374">
        <v>9999</v>
      </c>
      <c r="Q1175" s="374">
        <v>7</v>
      </c>
      <c r="R1175" s="374">
        <v>115</v>
      </c>
      <c r="S1175" s="374">
        <v>5.8260869565217392</v>
      </c>
      <c r="T1175" s="374">
        <v>4.8173913043478258</v>
      </c>
      <c r="U1175" s="374">
        <v>11.526086956521741</v>
      </c>
      <c r="V1175" s="374">
        <v>0</v>
      </c>
      <c r="W1175" s="374">
        <v>0</v>
      </c>
      <c r="X1175" s="374">
        <v>8.695652173913043</v>
      </c>
      <c r="Y1175" s="374">
        <v>0</v>
      </c>
      <c r="Z1175" s="374">
        <v>3.6187455658970071</v>
      </c>
      <c r="AA1175" s="374">
        <v>1.2938709670577988</v>
      </c>
      <c r="AB1175" s="374">
        <v>1.8677240681393483</v>
      </c>
      <c r="AC1175" s="374">
        <v>71.468182999649116</v>
      </c>
      <c r="AD1175" s="374">
        <v>47.62188681732539</v>
      </c>
      <c r="AE1175" s="374">
        <v>42.9450377867296</v>
      </c>
      <c r="AF1175" s="374">
        <v>0.77971387890704447</v>
      </c>
      <c r="AG1175" s="374">
        <v>1.1793827348332988</v>
      </c>
      <c r="AH1175" s="374">
        <v>22.60869565217391</v>
      </c>
    </row>
    <row r="1176" spans="1:34" ht="15.6">
      <c r="A1176" s="374">
        <v>14</v>
      </c>
      <c r="B1176" s="374">
        <v>94</v>
      </c>
      <c r="C1176" s="374">
        <v>2016</v>
      </c>
      <c r="D1176" s="374">
        <v>99</v>
      </c>
      <c r="E1176" s="374">
        <v>99</v>
      </c>
      <c r="F1176" s="374">
        <v>99</v>
      </c>
      <c r="G1176" s="374">
        <v>99</v>
      </c>
      <c r="H1176" s="374">
        <v>99</v>
      </c>
      <c r="I1176" s="374">
        <v>99</v>
      </c>
      <c r="J1176" s="374">
        <v>999</v>
      </c>
      <c r="K1176" s="374">
        <v>99</v>
      </c>
      <c r="L1176" s="374">
        <v>99</v>
      </c>
      <c r="M1176" s="374">
        <v>99</v>
      </c>
      <c r="N1176" s="374">
        <v>99</v>
      </c>
      <c r="O1176" s="374">
        <v>4</v>
      </c>
      <c r="P1176" s="374">
        <v>9999</v>
      </c>
      <c r="Q1176" s="374">
        <v>24</v>
      </c>
      <c r="R1176" s="374">
        <v>744</v>
      </c>
      <c r="S1176" s="374">
        <v>4.9408602150537639</v>
      </c>
      <c r="T1176" s="374">
        <v>3.975806451612903</v>
      </c>
      <c r="U1176" s="374">
        <v>9.4165322580645121</v>
      </c>
      <c r="V1176" s="374">
        <v>0</v>
      </c>
      <c r="W1176" s="374">
        <v>0</v>
      </c>
      <c r="X1176" s="374">
        <v>3.897849462365591</v>
      </c>
      <c r="Y1176" s="374">
        <v>0</v>
      </c>
      <c r="Z1176" s="374">
        <v>3.5464859658468555</v>
      </c>
      <c r="AA1176" s="374">
        <v>1.5033107948962425</v>
      </c>
      <c r="AB1176" s="374">
        <v>1.6137699284265588</v>
      </c>
      <c r="AC1176" s="374">
        <v>21.046348020041421</v>
      </c>
      <c r="AD1176" s="374">
        <v>60.50622849514756</v>
      </c>
      <c r="AE1176" s="374">
        <v>20.77271267175772</v>
      </c>
      <c r="AF1176" s="374">
        <v>5.0444097904942691</v>
      </c>
      <c r="AG1176" s="374">
        <v>6.2336005295877799</v>
      </c>
      <c r="AH1176" s="374">
        <v>2.28494623655914</v>
      </c>
    </row>
    <row r="1177" spans="1:34" ht="15.6">
      <c r="A1177" s="374">
        <v>14</v>
      </c>
      <c r="B1177" s="374">
        <v>95</v>
      </c>
      <c r="C1177" s="374">
        <v>2016</v>
      </c>
      <c r="D1177" s="374">
        <v>99</v>
      </c>
      <c r="E1177" s="374">
        <v>99</v>
      </c>
      <c r="F1177" s="374">
        <v>99</v>
      </c>
      <c r="G1177" s="374">
        <v>99</v>
      </c>
      <c r="H1177" s="374">
        <v>99</v>
      </c>
      <c r="I1177" s="374">
        <v>99</v>
      </c>
      <c r="J1177" s="374">
        <v>999</v>
      </c>
      <c r="K1177" s="374">
        <v>99</v>
      </c>
      <c r="L1177" s="374">
        <v>99</v>
      </c>
      <c r="M1177" s="374">
        <v>99</v>
      </c>
      <c r="N1177" s="374">
        <v>99</v>
      </c>
      <c r="O1177" s="374">
        <v>8</v>
      </c>
      <c r="P1177" s="374">
        <v>9999</v>
      </c>
      <c r="Q1177" s="374">
        <v>26</v>
      </c>
      <c r="R1177" s="374">
        <v>1468</v>
      </c>
      <c r="S1177" s="374">
        <v>5.5252043596730243</v>
      </c>
      <c r="T1177" s="374">
        <v>3.3855585831062678</v>
      </c>
      <c r="U1177" s="374">
        <v>5.9216621253405979</v>
      </c>
      <c r="V1177" s="374">
        <v>0</v>
      </c>
      <c r="W1177" s="374">
        <v>0</v>
      </c>
      <c r="X1177" s="374">
        <v>0.54495912806539515</v>
      </c>
      <c r="Y1177" s="374">
        <v>0</v>
      </c>
      <c r="Z1177" s="374">
        <v>2.4710160659336662</v>
      </c>
      <c r="AA1177" s="374">
        <v>1.8169028200263455</v>
      </c>
      <c r="AB1177" s="374">
        <v>1.5159851793492949</v>
      </c>
      <c r="AC1177" s="374">
        <v>21.889823358127764</v>
      </c>
      <c r="AD1177" s="374">
        <v>41.745249291323489</v>
      </c>
      <c r="AE1177" s="374">
        <v>27.09895597578716</v>
      </c>
      <c r="AF1177" s="374">
        <v>9.953217167265576</v>
      </c>
      <c r="AG1177" s="374">
        <v>7.7347220776355021</v>
      </c>
      <c r="AH1177" s="374">
        <v>0.54495912806539515</v>
      </c>
    </row>
    <row r="1178" spans="1:34" ht="15.6">
      <c r="A1178" s="374">
        <v>14</v>
      </c>
      <c r="B1178" s="374">
        <v>96</v>
      </c>
      <c r="C1178" s="374">
        <v>2016</v>
      </c>
      <c r="D1178" s="374">
        <v>99</v>
      </c>
      <c r="E1178" s="374">
        <v>99</v>
      </c>
      <c r="F1178" s="374">
        <v>99</v>
      </c>
      <c r="G1178" s="374">
        <v>99</v>
      </c>
      <c r="H1178" s="374">
        <v>99</v>
      </c>
      <c r="I1178" s="374">
        <v>99</v>
      </c>
      <c r="J1178" s="374">
        <v>999</v>
      </c>
      <c r="K1178" s="374">
        <v>99</v>
      </c>
      <c r="L1178" s="374">
        <v>99</v>
      </c>
      <c r="M1178" s="374">
        <v>99</v>
      </c>
      <c r="N1178" s="374">
        <v>99</v>
      </c>
      <c r="O1178" s="374">
        <v>9</v>
      </c>
      <c r="P1178" s="374">
        <v>9999</v>
      </c>
      <c r="Q1178" s="374">
        <v>5</v>
      </c>
      <c r="R1178" s="374">
        <v>59</v>
      </c>
      <c r="S1178" s="374">
        <v>4.4915254237288131</v>
      </c>
      <c r="T1178" s="374">
        <v>3.4745762711864403</v>
      </c>
      <c r="U1178" s="374">
        <v>6.6440677966101696</v>
      </c>
      <c r="V1178" s="374">
        <v>0</v>
      </c>
      <c r="W1178" s="374">
        <v>0</v>
      </c>
      <c r="X1178" s="374">
        <v>0</v>
      </c>
      <c r="Y1178" s="374">
        <v>0</v>
      </c>
      <c r="Z1178" s="374">
        <v>2.2706880303108221</v>
      </c>
      <c r="AA1178" s="374">
        <v>1.8989103151404647</v>
      </c>
      <c r="AB1178" s="374">
        <v>1.4997845291951819</v>
      </c>
      <c r="AC1178" s="374">
        <v>14.199016371568524</v>
      </c>
      <c r="AD1178" s="374">
        <v>62.145001330380055</v>
      </c>
      <c r="AE1178" s="374">
        <v>-14.73712847490833</v>
      </c>
      <c r="AF1178" s="374">
        <v>0.40002712048274464</v>
      </c>
      <c r="AG1178" s="374">
        <v>0.34878765149351409</v>
      </c>
      <c r="AH1178" s="374">
        <v>0</v>
      </c>
    </row>
    <row r="1179" spans="1:34" ht="15.6">
      <c r="A1179" s="374">
        <v>14</v>
      </c>
      <c r="B1179" s="374">
        <v>97</v>
      </c>
      <c r="C1179" s="374">
        <v>2016</v>
      </c>
      <c r="D1179" s="374">
        <v>99</v>
      </c>
      <c r="E1179" s="374">
        <v>99</v>
      </c>
      <c r="F1179" s="374">
        <v>99</v>
      </c>
      <c r="G1179" s="374">
        <v>99</v>
      </c>
      <c r="H1179" s="374">
        <v>99</v>
      </c>
      <c r="I1179" s="374">
        <v>99</v>
      </c>
      <c r="J1179" s="374">
        <v>999</v>
      </c>
      <c r="K1179" s="374">
        <v>99</v>
      </c>
      <c r="L1179" s="374">
        <v>99</v>
      </c>
      <c r="M1179" s="374">
        <v>99</v>
      </c>
      <c r="N1179" s="374">
        <v>99</v>
      </c>
      <c r="O1179" s="374">
        <v>11</v>
      </c>
      <c r="P1179" s="374">
        <v>9999</v>
      </c>
      <c r="Q1179" s="374">
        <v>64</v>
      </c>
      <c r="R1179" s="374">
        <v>720</v>
      </c>
      <c r="S1179" s="374">
        <v>4.3597222222222225</v>
      </c>
      <c r="T1179" s="374">
        <v>3.2569444444444442</v>
      </c>
      <c r="U1179" s="374">
        <v>7.6665277777777741</v>
      </c>
      <c r="V1179" s="374">
        <v>0</v>
      </c>
      <c r="W1179" s="374">
        <v>0</v>
      </c>
      <c r="X1179" s="374">
        <v>2.3611111111111112</v>
      </c>
      <c r="Y1179" s="374">
        <v>0.1388888888888889</v>
      </c>
      <c r="Z1179" s="374">
        <v>3.6057291063136367</v>
      </c>
      <c r="AA1179" s="374">
        <v>1.291979502140268</v>
      </c>
      <c r="AB1179" s="374">
        <v>1.5126619645961228</v>
      </c>
      <c r="AC1179" s="374">
        <v>51.61887063225597</v>
      </c>
      <c r="AD1179" s="374">
        <v>40.370979109275154</v>
      </c>
      <c r="AE1179" s="374">
        <v>44.164890322901698</v>
      </c>
      <c r="AF1179" s="374">
        <v>4.8816868940267151</v>
      </c>
      <c r="AG1179" s="374">
        <v>4.9114106058138978</v>
      </c>
      <c r="AH1179" s="374">
        <v>0</v>
      </c>
    </row>
    <row r="1180" spans="1:34" ht="15.6">
      <c r="A1180" s="374">
        <v>14</v>
      </c>
      <c r="B1180" s="374">
        <v>98</v>
      </c>
      <c r="C1180" s="374">
        <v>2016</v>
      </c>
      <c r="D1180" s="374">
        <v>99</v>
      </c>
      <c r="E1180" s="374">
        <v>99</v>
      </c>
      <c r="F1180" s="374">
        <v>99</v>
      </c>
      <c r="G1180" s="374">
        <v>99</v>
      </c>
      <c r="H1180" s="374">
        <v>99</v>
      </c>
      <c r="I1180" s="374">
        <v>99</v>
      </c>
      <c r="J1180" s="374">
        <v>999</v>
      </c>
      <c r="K1180" s="374">
        <v>99</v>
      </c>
      <c r="L1180" s="374">
        <v>99</v>
      </c>
      <c r="M1180" s="374">
        <v>99</v>
      </c>
      <c r="N1180" s="374">
        <v>99</v>
      </c>
      <c r="O1180" s="374">
        <v>14</v>
      </c>
      <c r="P1180" s="374">
        <v>9999</v>
      </c>
      <c r="Q1180" s="374">
        <v>81</v>
      </c>
      <c r="R1180" s="374">
        <v>2635</v>
      </c>
      <c r="S1180" s="374">
        <v>4.8098671726755216</v>
      </c>
      <c r="T1180" s="374">
        <v>4.1582542694497153</v>
      </c>
      <c r="U1180" s="374">
        <v>7.2486907020872895</v>
      </c>
      <c r="V1180" s="374">
        <v>0</v>
      </c>
      <c r="W1180" s="374">
        <v>3.7950664136622389E-2</v>
      </c>
      <c r="X1180" s="374">
        <v>2.6944971537001896</v>
      </c>
      <c r="Y1180" s="374">
        <v>0.15180265654648956</v>
      </c>
      <c r="Z1180" s="374">
        <v>3.2212531288729962</v>
      </c>
      <c r="AA1180" s="374">
        <v>1.1884554506032108</v>
      </c>
      <c r="AB1180" s="374">
        <v>1.4049260002850117</v>
      </c>
      <c r="AC1180" s="374">
        <v>30.236035749923513</v>
      </c>
      <c r="AD1180" s="374">
        <v>23.574779987152962</v>
      </c>
      <c r="AE1180" s="374">
        <v>42.760000968082657</v>
      </c>
      <c r="AF1180" s="374">
        <v>17.865618008000549</v>
      </c>
      <c r="AG1180" s="374">
        <v>16.994767295463195</v>
      </c>
      <c r="AH1180" s="374">
        <v>0.41745730550284638</v>
      </c>
    </row>
    <row r="1181" spans="1:34" ht="15.6">
      <c r="A1181" s="374">
        <v>14</v>
      </c>
      <c r="B1181" s="374">
        <v>99</v>
      </c>
      <c r="C1181" s="374">
        <v>2016</v>
      </c>
      <c r="D1181" s="374">
        <v>99</v>
      </c>
      <c r="E1181" s="374">
        <v>99</v>
      </c>
      <c r="F1181" s="374">
        <v>99</v>
      </c>
      <c r="G1181" s="374">
        <v>99</v>
      </c>
      <c r="H1181" s="374">
        <v>99</v>
      </c>
      <c r="I1181" s="374">
        <v>99</v>
      </c>
      <c r="J1181" s="374">
        <v>999</v>
      </c>
      <c r="K1181" s="374">
        <v>99</v>
      </c>
      <c r="L1181" s="374">
        <v>99</v>
      </c>
      <c r="M1181" s="374">
        <v>99</v>
      </c>
      <c r="N1181" s="374">
        <v>99</v>
      </c>
      <c r="O1181" s="374">
        <v>15</v>
      </c>
      <c r="P1181" s="374">
        <v>9999</v>
      </c>
      <c r="Q1181" s="374">
        <v>36</v>
      </c>
      <c r="R1181" s="374">
        <v>1623</v>
      </c>
      <c r="S1181" s="374">
        <v>5.1281577325939613</v>
      </c>
      <c r="T1181" s="374">
        <v>4.1275415896487972</v>
      </c>
      <c r="U1181" s="374">
        <v>6.5983980283425678</v>
      </c>
      <c r="V1181" s="374">
        <v>0</v>
      </c>
      <c r="W1181" s="374">
        <v>0</v>
      </c>
      <c r="X1181" s="374">
        <v>0.92421441774491675</v>
      </c>
      <c r="Y1181" s="374">
        <v>6.1614294516327786E-2</v>
      </c>
      <c r="Z1181" s="374">
        <v>3.0879963409381657</v>
      </c>
      <c r="AA1181" s="374">
        <v>1.4227582471935096</v>
      </c>
      <c r="AB1181" s="374">
        <v>1.3786057613809761</v>
      </c>
      <c r="AC1181" s="374">
        <v>-5.5418406051494609</v>
      </c>
      <c r="AD1181" s="374">
        <v>-24.421623047300265</v>
      </c>
      <c r="AE1181" s="374">
        <v>49.992989069510386</v>
      </c>
      <c r="AF1181" s="374">
        <v>11.00413587361855</v>
      </c>
      <c r="AG1181" s="374">
        <v>9.5286650953426957</v>
      </c>
      <c r="AH1181" s="374">
        <v>0</v>
      </c>
    </row>
    <row r="1182" spans="1:34" ht="15.6">
      <c r="A1182" s="374">
        <v>14</v>
      </c>
      <c r="B1182" s="374">
        <v>100</v>
      </c>
      <c r="C1182" s="374">
        <v>2016</v>
      </c>
      <c r="D1182" s="374">
        <v>99</v>
      </c>
      <c r="E1182" s="374">
        <v>99</v>
      </c>
      <c r="F1182" s="374">
        <v>99</v>
      </c>
      <c r="G1182" s="374">
        <v>99</v>
      </c>
      <c r="H1182" s="374">
        <v>99</v>
      </c>
      <c r="I1182" s="374">
        <v>99</v>
      </c>
      <c r="J1182" s="374">
        <v>999</v>
      </c>
      <c r="K1182" s="374">
        <v>99</v>
      </c>
      <c r="L1182" s="374">
        <v>99</v>
      </c>
      <c r="M1182" s="374">
        <v>99</v>
      </c>
      <c r="N1182" s="374">
        <v>99</v>
      </c>
      <c r="O1182" s="374">
        <v>16</v>
      </c>
      <c r="P1182" s="374">
        <v>9999</v>
      </c>
      <c r="Q1182" s="374">
        <v>30</v>
      </c>
      <c r="R1182" s="374">
        <v>506</v>
      </c>
      <c r="S1182" s="374">
        <v>6.4288537549407119</v>
      </c>
      <c r="T1182" s="374">
        <v>2.2193675889328066</v>
      </c>
      <c r="U1182" s="374">
        <v>9.8343873517786626</v>
      </c>
      <c r="V1182" s="374">
        <v>0</v>
      </c>
      <c r="W1182" s="374">
        <v>0</v>
      </c>
      <c r="X1182" s="374">
        <v>4.3478260869565215</v>
      </c>
      <c r="Y1182" s="374">
        <v>0.19762845849802371</v>
      </c>
      <c r="Z1182" s="374">
        <v>3.4757891190571528</v>
      </c>
      <c r="AA1182" s="374">
        <v>1.6763518733005638</v>
      </c>
      <c r="AB1182" s="374">
        <v>2.1295261946017425</v>
      </c>
      <c r="AC1182" s="374">
        <v>53.649467148290626</v>
      </c>
      <c r="AD1182" s="374">
        <v>-24.305565422890517</v>
      </c>
      <c r="AE1182" s="374">
        <v>0.68631909666990387</v>
      </c>
      <c r="AF1182" s="374">
        <v>3.4307410671909961</v>
      </c>
      <c r="AG1182" s="374">
        <v>4.4276456922500671</v>
      </c>
      <c r="AH1182" s="374">
        <v>0.39525691699604742</v>
      </c>
    </row>
    <row r="1183" spans="1:34" ht="15.6">
      <c r="A1183" s="374">
        <v>14</v>
      </c>
      <c r="B1183" s="374">
        <v>101</v>
      </c>
      <c r="C1183" s="374">
        <v>2016</v>
      </c>
      <c r="D1183" s="374">
        <v>99</v>
      </c>
      <c r="E1183" s="374">
        <v>99</v>
      </c>
      <c r="F1183" s="374">
        <v>99</v>
      </c>
      <c r="G1183" s="374">
        <v>99</v>
      </c>
      <c r="H1183" s="374">
        <v>99</v>
      </c>
      <c r="I1183" s="374">
        <v>99</v>
      </c>
      <c r="J1183" s="374">
        <v>999</v>
      </c>
      <c r="K1183" s="374">
        <v>99</v>
      </c>
      <c r="L1183" s="374">
        <v>99</v>
      </c>
      <c r="M1183" s="374">
        <v>99</v>
      </c>
      <c r="N1183" s="374">
        <v>99</v>
      </c>
      <c r="O1183" s="374">
        <v>18</v>
      </c>
      <c r="P1183" s="374">
        <v>9999</v>
      </c>
      <c r="Q1183" s="374">
        <v>35</v>
      </c>
      <c r="R1183" s="374">
        <v>587</v>
      </c>
      <c r="S1183" s="374">
        <v>4.5638841567291317</v>
      </c>
      <c r="T1183" s="374">
        <v>3.533219761499149</v>
      </c>
      <c r="U1183" s="374">
        <v>9.2328790459965902</v>
      </c>
      <c r="V1183" s="374">
        <v>0.17035775127768313</v>
      </c>
      <c r="W1183" s="374">
        <v>0.34071550255536626</v>
      </c>
      <c r="X1183" s="374">
        <v>8.5178875638841571</v>
      </c>
      <c r="Y1183" s="374">
        <v>0.68143100511073251</v>
      </c>
      <c r="Z1183" s="374">
        <v>4.4133365009422425</v>
      </c>
      <c r="AA1183" s="374">
        <v>1.337669630773914</v>
      </c>
      <c r="AB1183" s="374">
        <v>1.7714863558931091</v>
      </c>
      <c r="AC1183" s="374">
        <v>49.558911130866093</v>
      </c>
      <c r="AD1183" s="374">
        <v>62.260733463736322</v>
      </c>
      <c r="AE1183" s="374">
        <v>53.451350219120194</v>
      </c>
      <c r="AF1183" s="374">
        <v>3.9799308427690008</v>
      </c>
      <c r="AG1183" s="374">
        <v>4.8222562112229532</v>
      </c>
      <c r="AH1183" s="374">
        <v>0</v>
      </c>
    </row>
    <row r="1184" spans="1:34" ht="15.6">
      <c r="A1184" s="374">
        <v>14</v>
      </c>
      <c r="B1184" s="374">
        <v>102</v>
      </c>
      <c r="C1184" s="374">
        <v>2016</v>
      </c>
      <c r="D1184" s="374">
        <v>99</v>
      </c>
      <c r="E1184" s="374">
        <v>99</v>
      </c>
      <c r="F1184" s="374">
        <v>99</v>
      </c>
      <c r="G1184" s="374">
        <v>99</v>
      </c>
      <c r="H1184" s="374">
        <v>99</v>
      </c>
      <c r="I1184" s="374">
        <v>99</v>
      </c>
      <c r="J1184" s="374">
        <v>999</v>
      </c>
      <c r="K1184" s="374">
        <v>99</v>
      </c>
      <c r="L1184" s="374">
        <v>99</v>
      </c>
      <c r="M1184" s="374">
        <v>99</v>
      </c>
      <c r="N1184" s="374">
        <v>99</v>
      </c>
      <c r="O1184" s="374">
        <v>54</v>
      </c>
      <c r="P1184" s="374">
        <v>9999</v>
      </c>
      <c r="Q1184" s="374"/>
      <c r="R1184" s="374"/>
      <c r="S1184" s="374"/>
      <c r="T1184" s="374"/>
      <c r="U1184" s="374"/>
      <c r="V1184" s="374"/>
      <c r="W1184" s="374"/>
      <c r="X1184" s="374"/>
      <c r="Y1184" s="374"/>
      <c r="Z1184" s="374"/>
      <c r="AA1184" s="374"/>
      <c r="AB1184" s="374"/>
      <c r="AC1184" s="374"/>
      <c r="AD1184" s="374"/>
      <c r="AE1184" s="374"/>
      <c r="AF1184" s="374"/>
      <c r="AG1184" s="374"/>
      <c r="AH1184" s="374"/>
    </row>
    <row r="1185" spans="1:37" s="458" customFormat="1" ht="15.6">
      <c r="A1185" s="374">
        <v>14</v>
      </c>
      <c r="B1185" s="374">
        <v>103</v>
      </c>
      <c r="C1185" s="374">
        <v>2015</v>
      </c>
      <c r="D1185" s="374">
        <v>99</v>
      </c>
      <c r="E1185" s="374">
        <v>99</v>
      </c>
      <c r="F1185" s="374">
        <v>99</v>
      </c>
      <c r="G1185" s="374">
        <v>99</v>
      </c>
      <c r="H1185" s="374">
        <v>99</v>
      </c>
      <c r="I1185" s="374">
        <v>99</v>
      </c>
      <c r="J1185" s="374">
        <v>999</v>
      </c>
      <c r="K1185" s="374">
        <v>99</v>
      </c>
      <c r="L1185" s="374">
        <v>99</v>
      </c>
      <c r="M1185" s="374">
        <v>99</v>
      </c>
      <c r="N1185" s="374">
        <v>99</v>
      </c>
      <c r="O1185" s="374">
        <v>1</v>
      </c>
      <c r="P1185" s="374">
        <v>9999</v>
      </c>
      <c r="Q1185" s="374">
        <v>47</v>
      </c>
      <c r="R1185" s="374">
        <v>1773</v>
      </c>
      <c r="S1185" s="374">
        <v>5.2955442752397071</v>
      </c>
      <c r="T1185" s="374">
        <v>4.2346305696559501</v>
      </c>
      <c r="U1185" s="374">
        <v>7.177270163564585</v>
      </c>
      <c r="V1185" s="374">
        <v>0</v>
      </c>
      <c r="W1185" s="374">
        <v>5.640157924421884E-2</v>
      </c>
      <c r="X1185" s="374">
        <v>1.8612521150592212</v>
      </c>
      <c r="Y1185" s="374">
        <v>0.11280315848843768</v>
      </c>
      <c r="Z1185" s="374">
        <v>2.6425489313951438</v>
      </c>
      <c r="AA1185" s="374">
        <v>1.1574167513267501</v>
      </c>
      <c r="AB1185" s="374">
        <v>1.4919210302221555</v>
      </c>
      <c r="AC1185" s="374">
        <v>32.122126173870342</v>
      </c>
      <c r="AD1185" s="374">
        <v>24.201057561116855</v>
      </c>
      <c r="AE1185" s="374">
        <v>44.325399698221162</v>
      </c>
      <c r="AF1185" s="374">
        <v>11.521965167663112</v>
      </c>
      <c r="AG1185" s="374">
        <v>11.153190832950623</v>
      </c>
      <c r="AH1185" s="374">
        <v>0</v>
      </c>
    </row>
    <row r="1186" spans="1:37" s="458" customFormat="1" ht="15.6">
      <c r="A1186" s="374">
        <v>14</v>
      </c>
      <c r="B1186" s="374">
        <v>104</v>
      </c>
      <c r="C1186" s="374">
        <v>2015</v>
      </c>
      <c r="D1186" s="374">
        <v>99</v>
      </c>
      <c r="E1186" s="374">
        <v>99</v>
      </c>
      <c r="F1186" s="374">
        <v>99</v>
      </c>
      <c r="G1186" s="374">
        <v>99</v>
      </c>
      <c r="H1186" s="374">
        <v>99</v>
      </c>
      <c r="I1186" s="374">
        <v>99</v>
      </c>
      <c r="J1186" s="374">
        <v>999</v>
      </c>
      <c r="K1186" s="374">
        <v>99</v>
      </c>
      <c r="L1186" s="374">
        <v>99</v>
      </c>
      <c r="M1186" s="374">
        <v>99</v>
      </c>
      <c r="N1186" s="374">
        <v>99</v>
      </c>
      <c r="O1186" s="374">
        <v>4</v>
      </c>
      <c r="P1186" s="374">
        <v>9999</v>
      </c>
      <c r="Q1186" s="374">
        <v>92</v>
      </c>
      <c r="R1186" s="374">
        <v>2732</v>
      </c>
      <c r="S1186" s="374">
        <v>5.4703513909224011</v>
      </c>
      <c r="T1186" s="374">
        <v>4.1200585651537329</v>
      </c>
      <c r="U1186" s="374">
        <v>7.9040995607613507</v>
      </c>
      <c r="V1186" s="374">
        <v>0</v>
      </c>
      <c r="W1186" s="374">
        <v>0</v>
      </c>
      <c r="X1186" s="374">
        <v>2.306002928257687</v>
      </c>
      <c r="Y1186" s="374">
        <v>7.320644216691069E-2</v>
      </c>
      <c r="Z1186" s="374">
        <v>3.0876160143181446</v>
      </c>
      <c r="AA1186" s="374">
        <v>1.4583779350912529</v>
      </c>
      <c r="AB1186" s="374">
        <v>1.6376138757169056</v>
      </c>
      <c r="AC1186" s="374">
        <v>25.272670569842873</v>
      </c>
      <c r="AD1186" s="374">
        <v>-10.051088198399924</v>
      </c>
      <c r="AE1186" s="374">
        <v>11.567148182456236</v>
      </c>
      <c r="AF1186" s="374">
        <v>17.754094099298158</v>
      </c>
      <c r="AG1186" s="374">
        <v>18.926233789909517</v>
      </c>
      <c r="AH1186" s="374">
        <v>1.171303074670571</v>
      </c>
    </row>
    <row r="1187" spans="1:37" s="458" customFormat="1" ht="15.6">
      <c r="A1187" s="374">
        <v>14</v>
      </c>
      <c r="B1187" s="374">
        <v>105</v>
      </c>
      <c r="C1187" s="374">
        <v>2015</v>
      </c>
      <c r="D1187" s="374">
        <v>99</v>
      </c>
      <c r="E1187" s="374">
        <v>99</v>
      </c>
      <c r="F1187" s="374">
        <v>99</v>
      </c>
      <c r="G1187" s="374">
        <v>99</v>
      </c>
      <c r="H1187" s="374">
        <v>99</v>
      </c>
      <c r="I1187" s="374">
        <v>99</v>
      </c>
      <c r="J1187" s="374">
        <v>999</v>
      </c>
      <c r="K1187" s="374">
        <v>99</v>
      </c>
      <c r="L1187" s="374">
        <v>99</v>
      </c>
      <c r="M1187" s="374">
        <v>99</v>
      </c>
      <c r="N1187" s="374">
        <v>99</v>
      </c>
      <c r="O1187" s="374">
        <v>8</v>
      </c>
      <c r="P1187" s="374">
        <v>9999</v>
      </c>
      <c r="Q1187" s="374">
        <v>29</v>
      </c>
      <c r="R1187" s="374">
        <v>1277</v>
      </c>
      <c r="S1187" s="374">
        <v>5.7220046985121362</v>
      </c>
      <c r="T1187" s="374">
        <v>3.5520751761942049</v>
      </c>
      <c r="U1187" s="374">
        <v>5.7897415818324207</v>
      </c>
      <c r="V1187" s="374">
        <v>0.15661707126076749</v>
      </c>
      <c r="W1187" s="374">
        <v>0</v>
      </c>
      <c r="X1187" s="374">
        <v>1.0180109631949883</v>
      </c>
      <c r="Y1187" s="374">
        <v>0.46985121378230221</v>
      </c>
      <c r="Z1187" s="374">
        <v>2.6539395540214139</v>
      </c>
      <c r="AA1187" s="374">
        <v>1.6211966316213555</v>
      </c>
      <c r="AB1187" s="374">
        <v>1.5367558810834923</v>
      </c>
      <c r="AC1187" s="374">
        <v>15.032820934815449</v>
      </c>
      <c r="AD1187" s="374">
        <v>31.675730473408755</v>
      </c>
      <c r="AE1187" s="374">
        <v>34.543072003478891</v>
      </c>
      <c r="AF1187" s="374">
        <v>8.2986742916558374</v>
      </c>
      <c r="AG1187" s="374">
        <v>6.4800921332636818</v>
      </c>
      <c r="AH1187" s="374">
        <v>0.46985121378230221</v>
      </c>
    </row>
    <row r="1188" spans="1:37" s="458" customFormat="1" ht="15.6">
      <c r="A1188" s="374">
        <v>14</v>
      </c>
      <c r="B1188" s="374">
        <v>106</v>
      </c>
      <c r="C1188" s="374">
        <v>2015</v>
      </c>
      <c r="D1188" s="374">
        <v>99</v>
      </c>
      <c r="E1188" s="374">
        <v>99</v>
      </c>
      <c r="F1188" s="374">
        <v>99</v>
      </c>
      <c r="G1188" s="374">
        <v>99</v>
      </c>
      <c r="H1188" s="374">
        <v>99</v>
      </c>
      <c r="I1188" s="374">
        <v>99</v>
      </c>
      <c r="J1188" s="374">
        <v>999</v>
      </c>
      <c r="K1188" s="374">
        <v>99</v>
      </c>
      <c r="L1188" s="374">
        <v>99</v>
      </c>
      <c r="M1188" s="374">
        <v>99</v>
      </c>
      <c r="N1188" s="374">
        <v>99</v>
      </c>
      <c r="O1188" s="374">
        <v>9</v>
      </c>
      <c r="P1188" s="374">
        <v>9999</v>
      </c>
      <c r="Q1188" s="374">
        <v>14</v>
      </c>
      <c r="R1188" s="374">
        <v>83</v>
      </c>
      <c r="S1188" s="374">
        <v>4.9397590361445793</v>
      </c>
      <c r="T1188" s="374">
        <v>3.8072289156626495</v>
      </c>
      <c r="U1188" s="374">
        <v>10.839759036144578</v>
      </c>
      <c r="V1188" s="374">
        <v>0</v>
      </c>
      <c r="W1188" s="374">
        <v>0</v>
      </c>
      <c r="X1188" s="374">
        <v>9.6385542168674689</v>
      </c>
      <c r="Y1188" s="374">
        <v>1.2048192771084336</v>
      </c>
      <c r="Z1188" s="374">
        <v>4.192073408232341</v>
      </c>
      <c r="AA1188" s="374">
        <v>1.7170259914134762</v>
      </c>
      <c r="AB1188" s="374">
        <v>1.5402849941683761</v>
      </c>
      <c r="AC1188" s="374">
        <v>70.602729977951185</v>
      </c>
      <c r="AD1188" s="374">
        <v>42.773524752287258</v>
      </c>
      <c r="AE1188" s="374">
        <v>32.816662824361174</v>
      </c>
      <c r="AF1188" s="374">
        <v>0.53938133610605665</v>
      </c>
      <c r="AG1188" s="374">
        <v>0.78854925168016943</v>
      </c>
      <c r="AH1188" s="374">
        <v>2.4096385542168672</v>
      </c>
    </row>
    <row r="1189" spans="1:37" s="458" customFormat="1" ht="15.6">
      <c r="A1189" s="374">
        <v>14</v>
      </c>
      <c r="B1189" s="374">
        <v>107</v>
      </c>
      <c r="C1189" s="374">
        <v>2015</v>
      </c>
      <c r="D1189" s="374">
        <v>99</v>
      </c>
      <c r="E1189" s="374">
        <v>99</v>
      </c>
      <c r="F1189" s="374">
        <v>99</v>
      </c>
      <c r="G1189" s="374">
        <v>99</v>
      </c>
      <c r="H1189" s="374">
        <v>99</v>
      </c>
      <c r="I1189" s="374">
        <v>99</v>
      </c>
      <c r="J1189" s="374">
        <v>999</v>
      </c>
      <c r="K1189" s="374">
        <v>99</v>
      </c>
      <c r="L1189" s="374">
        <v>99</v>
      </c>
      <c r="M1189" s="374">
        <v>99</v>
      </c>
      <c r="N1189" s="374">
        <v>99</v>
      </c>
      <c r="O1189" s="374">
        <v>11</v>
      </c>
      <c r="P1189" s="374">
        <v>9999</v>
      </c>
      <c r="Q1189" s="374">
        <v>54</v>
      </c>
      <c r="R1189" s="374">
        <v>936</v>
      </c>
      <c r="S1189" s="374">
        <v>4.189102564102563</v>
      </c>
      <c r="T1189" s="374">
        <v>3.207264957264957</v>
      </c>
      <c r="U1189" s="374">
        <v>7.2573717948717951</v>
      </c>
      <c r="V1189" s="374">
        <v>0</v>
      </c>
      <c r="W1189" s="374">
        <v>0</v>
      </c>
      <c r="X1189" s="374">
        <v>3.0982905982905975</v>
      </c>
      <c r="Y1189" s="374">
        <v>0.21367521367521369</v>
      </c>
      <c r="Z1189" s="374">
        <v>4.0365833926354364</v>
      </c>
      <c r="AA1189" s="374">
        <v>1.3772917366854944</v>
      </c>
      <c r="AB1189" s="374">
        <v>1.5544912180168995</v>
      </c>
      <c r="AC1189" s="374">
        <v>65.096337928913684</v>
      </c>
      <c r="AD1189" s="374">
        <v>56.67855478246895</v>
      </c>
      <c r="AE1189" s="374">
        <v>58.499738664765196</v>
      </c>
      <c r="AF1189" s="374">
        <v>6.082661814400832</v>
      </c>
      <c r="AG1189" s="374">
        <v>5.9536914657532796</v>
      </c>
      <c r="AH1189" s="374">
        <v>0</v>
      </c>
    </row>
    <row r="1190" spans="1:37" s="458" customFormat="1" ht="15.6">
      <c r="A1190" s="374">
        <v>14</v>
      </c>
      <c r="B1190" s="374">
        <v>108</v>
      </c>
      <c r="C1190" s="374">
        <v>2015</v>
      </c>
      <c r="D1190" s="374">
        <v>99</v>
      </c>
      <c r="E1190" s="374">
        <v>99</v>
      </c>
      <c r="F1190" s="374">
        <v>99</v>
      </c>
      <c r="G1190" s="374">
        <v>99</v>
      </c>
      <c r="H1190" s="374">
        <v>99</v>
      </c>
      <c r="I1190" s="374">
        <v>99</v>
      </c>
      <c r="J1190" s="374">
        <v>999</v>
      </c>
      <c r="K1190" s="374">
        <v>99</v>
      </c>
      <c r="L1190" s="374">
        <v>99</v>
      </c>
      <c r="M1190" s="374">
        <v>99</v>
      </c>
      <c r="N1190" s="374">
        <v>99</v>
      </c>
      <c r="O1190" s="374">
        <v>14</v>
      </c>
      <c r="P1190" s="374">
        <v>9999</v>
      </c>
      <c r="Q1190" s="374">
        <v>154</v>
      </c>
      <c r="R1190" s="374">
        <v>4167</v>
      </c>
      <c r="S1190" s="374">
        <v>4.5332373410127191</v>
      </c>
      <c r="T1190" s="374">
        <v>3.9234461243100553</v>
      </c>
      <c r="U1190" s="374">
        <v>7.1205423566114669</v>
      </c>
      <c r="V1190" s="374">
        <v>2.399808015358772E-2</v>
      </c>
      <c r="W1190" s="374">
        <v>0</v>
      </c>
      <c r="X1190" s="374">
        <v>2.4238060955123593</v>
      </c>
      <c r="Y1190" s="374">
        <v>9.5992320614350882E-2</v>
      </c>
      <c r="Z1190" s="374">
        <v>3.23767796007261</v>
      </c>
      <c r="AA1190" s="374">
        <v>1.2702071156687011</v>
      </c>
      <c r="AB1190" s="374">
        <v>1.5013456338166111</v>
      </c>
      <c r="AC1190" s="374">
        <v>30.22869774663075</v>
      </c>
      <c r="AD1190" s="374">
        <v>18.053843333695465</v>
      </c>
      <c r="AE1190" s="374">
        <v>42.761976915741648</v>
      </c>
      <c r="AF1190" s="374">
        <v>27.079542500649861</v>
      </c>
      <c r="AG1190" s="374">
        <v>26.005647895273775</v>
      </c>
      <c r="AH1190" s="374">
        <v>0.31197504199664033</v>
      </c>
    </row>
    <row r="1191" spans="1:37" s="458" customFormat="1" ht="15.6">
      <c r="A1191" s="374">
        <v>14</v>
      </c>
      <c r="B1191" s="374">
        <v>109</v>
      </c>
      <c r="C1191" s="374">
        <v>2015</v>
      </c>
      <c r="D1191" s="374">
        <v>99</v>
      </c>
      <c r="E1191" s="374">
        <v>99</v>
      </c>
      <c r="F1191" s="374">
        <v>99</v>
      </c>
      <c r="G1191" s="374">
        <v>99</v>
      </c>
      <c r="H1191" s="374">
        <v>99</v>
      </c>
      <c r="I1191" s="374">
        <v>99</v>
      </c>
      <c r="J1191" s="374">
        <v>999</v>
      </c>
      <c r="K1191" s="374">
        <v>99</v>
      </c>
      <c r="L1191" s="374">
        <v>99</v>
      </c>
      <c r="M1191" s="374">
        <v>99</v>
      </c>
      <c r="N1191" s="374">
        <v>99</v>
      </c>
      <c r="O1191" s="374">
        <v>15</v>
      </c>
      <c r="P1191" s="374">
        <v>9999</v>
      </c>
      <c r="Q1191" s="374">
        <v>35</v>
      </c>
      <c r="R1191" s="374">
        <v>1752</v>
      </c>
      <c r="S1191" s="374">
        <v>4.7220319634703189</v>
      </c>
      <c r="T1191" s="374">
        <v>4.167808219178081</v>
      </c>
      <c r="U1191" s="374">
        <v>6.2084474885844818</v>
      </c>
      <c r="V1191" s="374">
        <v>0</v>
      </c>
      <c r="W1191" s="374">
        <v>0</v>
      </c>
      <c r="X1191" s="374">
        <v>0.74200913242009137</v>
      </c>
      <c r="Y1191" s="374">
        <v>5.7077625570776253E-2</v>
      </c>
      <c r="Z1191" s="374">
        <v>2.7706710626946345</v>
      </c>
      <c r="AA1191" s="374">
        <v>1.3585576823040244</v>
      </c>
      <c r="AB1191" s="374">
        <v>1.3771339571090602</v>
      </c>
      <c r="AC1191" s="374">
        <v>13.128871993116409</v>
      </c>
      <c r="AD1191" s="374">
        <v>-13.014149422417562</v>
      </c>
      <c r="AE1191" s="374">
        <v>61.129272260797649</v>
      </c>
      <c r="AF1191" s="374">
        <v>11.385495191057968</v>
      </c>
      <c r="AG1191" s="374">
        <v>9.5334088255813594</v>
      </c>
      <c r="AH1191" s="374">
        <v>0</v>
      </c>
    </row>
    <row r="1192" spans="1:37" s="458" customFormat="1" ht="15.6">
      <c r="A1192" s="374">
        <v>14</v>
      </c>
      <c r="B1192" s="374">
        <v>110</v>
      </c>
      <c r="C1192" s="374">
        <v>2015</v>
      </c>
      <c r="D1192" s="374">
        <v>99</v>
      </c>
      <c r="E1192" s="374">
        <v>99</v>
      </c>
      <c r="F1192" s="374">
        <v>99</v>
      </c>
      <c r="G1192" s="374">
        <v>99</v>
      </c>
      <c r="H1192" s="374">
        <v>99</v>
      </c>
      <c r="I1192" s="374">
        <v>99</v>
      </c>
      <c r="J1192" s="374">
        <v>999</v>
      </c>
      <c r="K1192" s="374">
        <v>99</v>
      </c>
      <c r="L1192" s="374">
        <v>99</v>
      </c>
      <c r="M1192" s="374">
        <v>99</v>
      </c>
      <c r="N1192" s="374">
        <v>99</v>
      </c>
      <c r="O1192" s="374">
        <v>16</v>
      </c>
      <c r="P1192" s="374">
        <v>9999</v>
      </c>
      <c r="Q1192" s="374">
        <v>25</v>
      </c>
      <c r="R1192" s="374">
        <v>394</v>
      </c>
      <c r="S1192" s="374">
        <v>5.8248730964466988</v>
      </c>
      <c r="T1192" s="374">
        <v>2.2893401015228418</v>
      </c>
      <c r="U1192" s="374">
        <v>9.2380710659898426</v>
      </c>
      <c r="V1192" s="374">
        <v>0</v>
      </c>
      <c r="W1192" s="374">
        <v>0</v>
      </c>
      <c r="X1192" s="374">
        <v>1.2690355329949239</v>
      </c>
      <c r="Y1192" s="374">
        <v>0</v>
      </c>
      <c r="Z1192" s="374">
        <v>2.498806280494144</v>
      </c>
      <c r="AA1192" s="374">
        <v>1.6112833769859749</v>
      </c>
      <c r="AB1192" s="374">
        <v>2.2479631098428201</v>
      </c>
      <c r="AC1192" s="374">
        <v>46.788158761301879</v>
      </c>
      <c r="AD1192" s="374">
        <v>-1.4883564117656252</v>
      </c>
      <c r="AE1192" s="374">
        <v>-14.367188938167628</v>
      </c>
      <c r="AF1192" s="374">
        <v>2.560436703925137</v>
      </c>
      <c r="AG1192" s="374">
        <v>3.1901317842230541</v>
      </c>
      <c r="AH1192" s="374">
        <v>0</v>
      </c>
    </row>
    <row r="1193" spans="1:37" s="458" customFormat="1" ht="15.6">
      <c r="A1193" s="374">
        <v>14</v>
      </c>
      <c r="B1193" s="374">
        <v>111</v>
      </c>
      <c r="C1193" s="374">
        <v>2015</v>
      </c>
      <c r="D1193" s="374">
        <v>99</v>
      </c>
      <c r="E1193" s="374">
        <v>99</v>
      </c>
      <c r="F1193" s="374">
        <v>99</v>
      </c>
      <c r="G1193" s="374">
        <v>99</v>
      </c>
      <c r="H1193" s="374">
        <v>99</v>
      </c>
      <c r="I1193" s="374">
        <v>99</v>
      </c>
      <c r="J1193" s="374">
        <v>999</v>
      </c>
      <c r="K1193" s="374">
        <v>99</v>
      </c>
      <c r="L1193" s="374">
        <v>99</v>
      </c>
      <c r="M1193" s="374">
        <v>99</v>
      </c>
      <c r="N1193" s="374">
        <v>99</v>
      </c>
      <c r="O1193" s="374">
        <v>18</v>
      </c>
      <c r="P1193" s="374">
        <v>9999</v>
      </c>
      <c r="Q1193" s="374">
        <v>39</v>
      </c>
      <c r="R1193" s="374">
        <v>927</v>
      </c>
      <c r="S1193" s="374">
        <v>4.8069039913700111</v>
      </c>
      <c r="T1193" s="374">
        <v>3.2847896440129447</v>
      </c>
      <c r="U1193" s="374">
        <v>9.2459546925566318</v>
      </c>
      <c r="V1193" s="374">
        <v>0</v>
      </c>
      <c r="W1193" s="374">
        <v>0</v>
      </c>
      <c r="X1193" s="374">
        <v>3.6677454153182314</v>
      </c>
      <c r="Y1193" s="374">
        <v>0.21574973031283703</v>
      </c>
      <c r="Z1193" s="374">
        <v>3.2291355545171379</v>
      </c>
      <c r="AA1193" s="374">
        <v>1.2781610198735078</v>
      </c>
      <c r="AB1193" s="374">
        <v>1.6159986054966713</v>
      </c>
      <c r="AC1193" s="374">
        <v>43.821232559617904</v>
      </c>
      <c r="AD1193" s="374">
        <v>57.834791875219395</v>
      </c>
      <c r="AE1193" s="374">
        <v>41.623605084017001</v>
      </c>
      <c r="AF1193" s="374">
        <v>6.0241746815700541</v>
      </c>
      <c r="AG1193" s="374">
        <v>7.512121413972138</v>
      </c>
      <c r="AH1193" s="374">
        <v>0</v>
      </c>
    </row>
    <row r="1194" spans="1:37" s="458" customFormat="1" ht="15.6">
      <c r="A1194" s="374">
        <v>14</v>
      </c>
      <c r="B1194" s="374">
        <v>112</v>
      </c>
      <c r="C1194" s="374">
        <v>2015</v>
      </c>
      <c r="D1194" s="374">
        <v>99</v>
      </c>
      <c r="E1194" s="374">
        <v>99</v>
      </c>
      <c r="F1194" s="374">
        <v>99</v>
      </c>
      <c r="G1194" s="374">
        <v>99</v>
      </c>
      <c r="H1194" s="374">
        <v>99</v>
      </c>
      <c r="I1194" s="374">
        <v>99</v>
      </c>
      <c r="J1194" s="374">
        <v>999</v>
      </c>
      <c r="K1194" s="374">
        <v>99</v>
      </c>
      <c r="L1194" s="374">
        <v>99</v>
      </c>
      <c r="M1194" s="374">
        <v>99</v>
      </c>
      <c r="N1194" s="374">
        <v>99</v>
      </c>
      <c r="O1194" s="374">
        <v>54</v>
      </c>
      <c r="P1194" s="374">
        <v>9999</v>
      </c>
      <c r="Q1194" s="374">
        <v>44</v>
      </c>
      <c r="R1194" s="374">
        <v>1347</v>
      </c>
      <c r="S1194" s="374">
        <v>4.5597624350408319</v>
      </c>
      <c r="T1194" s="374">
        <v>3.5189309576837409</v>
      </c>
      <c r="U1194" s="374">
        <v>8.8573867854491581</v>
      </c>
      <c r="V1194" s="374">
        <v>0</v>
      </c>
      <c r="W1194" s="374">
        <v>0</v>
      </c>
      <c r="X1194" s="374">
        <v>2.3756495916852263</v>
      </c>
      <c r="Y1194" s="374">
        <v>0.14847809948032667</v>
      </c>
      <c r="Z1194" s="374">
        <v>2.8673589918830991</v>
      </c>
      <c r="AA1194" s="374">
        <v>1.5180035935910403</v>
      </c>
      <c r="AB1194" s="374">
        <v>1.5394508369611024</v>
      </c>
      <c r="AC1194" s="374">
        <v>39.921823424205535</v>
      </c>
      <c r="AD1194" s="374">
        <v>55.322198955400573</v>
      </c>
      <c r="AE1194" s="374">
        <v>55.013968255319966</v>
      </c>
      <c r="AF1194" s="374">
        <v>8.7535742136729979</v>
      </c>
      <c r="AG1194" s="374">
        <v>10.456932607392408</v>
      </c>
      <c r="AH1194" s="374">
        <v>0</v>
      </c>
    </row>
    <row r="1195" spans="1:37" ht="15.6">
      <c r="A1195" s="374">
        <v>16</v>
      </c>
      <c r="B1195" s="374">
        <v>1</v>
      </c>
      <c r="C1195" s="374">
        <v>2024</v>
      </c>
      <c r="D1195" s="374">
        <v>1</v>
      </c>
      <c r="E1195" s="374">
        <v>99</v>
      </c>
      <c r="F1195" s="374">
        <v>99</v>
      </c>
      <c r="G1195" s="374">
        <v>99</v>
      </c>
      <c r="H1195" s="374">
        <v>99</v>
      </c>
      <c r="I1195" s="374">
        <v>99</v>
      </c>
      <c r="J1195" s="374">
        <v>999</v>
      </c>
      <c r="K1195" s="374">
        <v>99</v>
      </c>
      <c r="L1195" s="374">
        <v>1</v>
      </c>
      <c r="M1195" s="374">
        <v>99</v>
      </c>
      <c r="N1195" s="374">
        <v>99</v>
      </c>
      <c r="O1195" s="374">
        <v>99</v>
      </c>
      <c r="P1195" s="374">
        <v>99</v>
      </c>
      <c r="Q1195" s="374"/>
      <c r="R1195" s="374">
        <v>0</v>
      </c>
      <c r="S1195" s="374"/>
      <c r="T1195" s="374"/>
      <c r="U1195" s="374"/>
      <c r="V1195" s="374"/>
      <c r="W1195" s="374"/>
      <c r="X1195" s="374"/>
      <c r="Y1195" s="374"/>
      <c r="Z1195" s="374"/>
      <c r="AA1195" s="374"/>
      <c r="AB1195" s="374"/>
      <c r="AC1195" s="374"/>
      <c r="AD1195" s="374"/>
      <c r="AE1195" s="374"/>
      <c r="AF1195" s="374"/>
      <c r="AG1195" s="374"/>
      <c r="AH1195" s="374"/>
      <c r="AI1195" s="374"/>
    </row>
    <row r="1196" spans="1:37" ht="15.6">
      <c r="A1196" s="374">
        <v>16</v>
      </c>
      <c r="B1196" s="374">
        <v>2</v>
      </c>
      <c r="C1196" s="374">
        <v>2024</v>
      </c>
      <c r="D1196" s="374">
        <v>2</v>
      </c>
      <c r="E1196" s="374">
        <v>99</v>
      </c>
      <c r="F1196" s="374">
        <v>99</v>
      </c>
      <c r="G1196" s="374">
        <v>99</v>
      </c>
      <c r="H1196" s="374">
        <v>99</v>
      </c>
      <c r="I1196" s="374">
        <v>99</v>
      </c>
      <c r="J1196" s="374">
        <v>999</v>
      </c>
      <c r="K1196" s="374">
        <v>99</v>
      </c>
      <c r="L1196" s="374">
        <v>1</v>
      </c>
      <c r="M1196" s="374">
        <v>99</v>
      </c>
      <c r="N1196" s="374">
        <v>99</v>
      </c>
      <c r="O1196" s="374">
        <v>99</v>
      </c>
      <c r="P1196" s="374">
        <v>99</v>
      </c>
      <c r="Q1196" s="374">
        <v>1</v>
      </c>
      <c r="R1196" s="374">
        <v>1</v>
      </c>
      <c r="S1196" s="374">
        <v>1</v>
      </c>
      <c r="T1196" s="374">
        <v>2</v>
      </c>
      <c r="U1196" s="374">
        <v>3.8</v>
      </c>
      <c r="V1196" s="374">
        <v>0</v>
      </c>
      <c r="W1196" s="374">
        <v>0</v>
      </c>
      <c r="X1196" s="374">
        <v>0</v>
      </c>
      <c r="Y1196" s="374">
        <v>0</v>
      </c>
      <c r="Z1196" s="374">
        <v>0</v>
      </c>
      <c r="AA1196" s="374">
        <v>0</v>
      </c>
      <c r="AB1196" s="374">
        <v>0</v>
      </c>
      <c r="AC1196" s="374"/>
      <c r="AD1196" s="374"/>
      <c r="AE1196" s="374"/>
      <c r="AF1196" s="374">
        <v>8.6132644272179135E-2</v>
      </c>
      <c r="AG1196" s="374">
        <v>5.0503708035405742E-2</v>
      </c>
      <c r="AH1196" s="374">
        <v>0</v>
      </c>
      <c r="AI1196" s="374">
        <v>1</v>
      </c>
      <c r="AJ1196">
        <v>70.8</v>
      </c>
      <c r="AK1196">
        <v>10.707394982320851</v>
      </c>
    </row>
    <row r="1197" spans="1:37" ht="15.6">
      <c r="A1197" s="374">
        <v>16</v>
      </c>
      <c r="B1197" s="374">
        <v>3</v>
      </c>
      <c r="C1197" s="374">
        <v>2024</v>
      </c>
      <c r="D1197" s="374">
        <v>3</v>
      </c>
      <c r="E1197" s="374">
        <v>99</v>
      </c>
      <c r="F1197" s="374">
        <v>99</v>
      </c>
      <c r="G1197" s="374">
        <v>99</v>
      </c>
      <c r="H1197" s="374">
        <v>99</v>
      </c>
      <c r="I1197" s="374">
        <v>99</v>
      </c>
      <c r="J1197" s="374">
        <v>999</v>
      </c>
      <c r="K1197" s="374">
        <v>99</v>
      </c>
      <c r="L1197" s="374">
        <v>1</v>
      </c>
      <c r="M1197" s="374">
        <v>99</v>
      </c>
      <c r="N1197" s="374">
        <v>99</v>
      </c>
      <c r="O1197" s="374">
        <v>99</v>
      </c>
      <c r="P1197" s="374">
        <v>99</v>
      </c>
      <c r="Q1197" s="374">
        <v>1</v>
      </c>
      <c r="R1197" s="374">
        <v>1</v>
      </c>
      <c r="S1197" s="374">
        <v>1</v>
      </c>
      <c r="T1197" s="374">
        <v>2</v>
      </c>
      <c r="U1197" s="374">
        <v>5.9</v>
      </c>
      <c r="V1197" s="374">
        <v>0</v>
      </c>
      <c r="W1197" s="374">
        <v>0</v>
      </c>
      <c r="X1197" s="374">
        <v>0</v>
      </c>
      <c r="Y1197" s="374">
        <v>0</v>
      </c>
      <c r="Z1197" s="374">
        <v>0</v>
      </c>
      <c r="AA1197" s="374">
        <v>0</v>
      </c>
      <c r="AB1197" s="374">
        <v>0</v>
      </c>
      <c r="AC1197" s="374"/>
      <c r="AD1197" s="374"/>
      <c r="AE1197" s="374"/>
      <c r="AF1197" s="374">
        <v>3.9354584809130247E-2</v>
      </c>
      <c r="AG1197" s="374">
        <v>3.4110750089612993E-2</v>
      </c>
      <c r="AH1197" s="374">
        <v>0</v>
      </c>
      <c r="AI1197" s="374">
        <v>1</v>
      </c>
      <c r="AJ1197">
        <v>84.2</v>
      </c>
      <c r="AK1197">
        <v>9.8836131182067639</v>
      </c>
    </row>
    <row r="1198" spans="1:37" ht="15.6">
      <c r="A1198" s="374">
        <v>16</v>
      </c>
      <c r="B1198" s="374">
        <v>4</v>
      </c>
      <c r="C1198" s="374">
        <v>2024</v>
      </c>
      <c r="D1198" s="374">
        <v>4</v>
      </c>
      <c r="E1198" s="374">
        <v>99</v>
      </c>
      <c r="F1198" s="374">
        <v>99</v>
      </c>
      <c r="G1198" s="374">
        <v>99</v>
      </c>
      <c r="H1198" s="374">
        <v>99</v>
      </c>
      <c r="I1198" s="374">
        <v>99</v>
      </c>
      <c r="J1198" s="374">
        <v>999</v>
      </c>
      <c r="K1198" s="374">
        <v>99</v>
      </c>
      <c r="L1198" s="374">
        <v>1</v>
      </c>
      <c r="M1198" s="374">
        <v>99</v>
      </c>
      <c r="N1198" s="374">
        <v>99</v>
      </c>
      <c r="O1198" s="374">
        <v>99</v>
      </c>
      <c r="P1198" s="374">
        <v>99</v>
      </c>
      <c r="Q1198" s="374">
        <v>3</v>
      </c>
      <c r="R1198" s="374">
        <v>3</v>
      </c>
      <c r="S1198" s="374">
        <v>1</v>
      </c>
      <c r="T1198" s="374">
        <v>2</v>
      </c>
      <c r="U1198" s="374">
        <v>5.533333333333335</v>
      </c>
      <c r="V1198" s="374">
        <v>0</v>
      </c>
      <c r="W1198" s="374">
        <v>0</v>
      </c>
      <c r="X1198" s="374">
        <v>0</v>
      </c>
      <c r="Y1198" s="374">
        <v>0</v>
      </c>
      <c r="Z1198" s="374">
        <v>1.0780641085864124</v>
      </c>
      <c r="AA1198" s="374">
        <v>0</v>
      </c>
      <c r="AB1198" s="374">
        <v>0</v>
      </c>
      <c r="AC1198" s="374"/>
      <c r="AD1198" s="374"/>
      <c r="AE1198" s="374"/>
      <c r="AF1198" s="374">
        <v>9.5389507154213043E-2</v>
      </c>
      <c r="AG1198" s="374">
        <v>7.9598363917965723E-2</v>
      </c>
      <c r="AH1198" s="374">
        <v>0</v>
      </c>
      <c r="AI1198" s="374">
        <v>3</v>
      </c>
      <c r="AJ1198">
        <v>80.233333333333348</v>
      </c>
      <c r="AK1198">
        <v>10.825139909739647</v>
      </c>
    </row>
    <row r="1199" spans="1:37" ht="15.6">
      <c r="A1199" s="374">
        <v>16</v>
      </c>
      <c r="B1199" s="374">
        <v>5</v>
      </c>
      <c r="C1199" s="374">
        <v>2024</v>
      </c>
      <c r="D1199" s="374">
        <v>5</v>
      </c>
      <c r="E1199" s="374">
        <v>99</v>
      </c>
      <c r="F1199" s="374">
        <v>99</v>
      </c>
      <c r="G1199" s="374">
        <v>99</v>
      </c>
      <c r="H1199" s="374">
        <v>99</v>
      </c>
      <c r="I1199" s="374">
        <v>99</v>
      </c>
      <c r="J1199" s="374">
        <v>999</v>
      </c>
      <c r="K1199" s="374">
        <v>99</v>
      </c>
      <c r="L1199" s="374">
        <v>1</v>
      </c>
      <c r="M1199" s="374">
        <v>99</v>
      </c>
      <c r="N1199" s="374">
        <v>99</v>
      </c>
      <c r="O1199" s="374">
        <v>99</v>
      </c>
      <c r="P1199" s="374">
        <v>99</v>
      </c>
      <c r="Q1199" s="374">
        <v>6</v>
      </c>
      <c r="R1199" s="374">
        <v>19</v>
      </c>
      <c r="S1199" s="374">
        <v>1</v>
      </c>
      <c r="T1199" s="374">
        <v>2.1052631578947363</v>
      </c>
      <c r="U1199" s="374">
        <v>2.2157894736842101</v>
      </c>
      <c r="V1199" s="374">
        <v>0</v>
      </c>
      <c r="W1199" s="374">
        <v>0</v>
      </c>
      <c r="X1199" s="374">
        <v>0</v>
      </c>
      <c r="Y1199" s="374">
        <v>0</v>
      </c>
      <c r="Z1199" s="374">
        <v>0.73503537895141557</v>
      </c>
      <c r="AA1199" s="374">
        <v>0</v>
      </c>
      <c r="AB1199" s="374">
        <v>0.30689220499185865</v>
      </c>
      <c r="AC1199" s="374"/>
      <c r="AD1199" s="374">
        <v>36.594427851591007</v>
      </c>
      <c r="AE1199" s="374"/>
      <c r="AF1199" s="374">
        <v>1.2234385061171931</v>
      </c>
      <c r="AG1199" s="374">
        <v>0.39688151060078974</v>
      </c>
      <c r="AH1199" s="374">
        <v>5.2631578947368443</v>
      </c>
      <c r="AI1199" s="374">
        <v>17</v>
      </c>
      <c r="AJ1199">
        <v>66.682352941176489</v>
      </c>
      <c r="AK1199">
        <v>6.9997865708047886</v>
      </c>
    </row>
    <row r="1200" spans="1:37" ht="15.6">
      <c r="A1200" s="374">
        <v>16</v>
      </c>
      <c r="B1200" s="374">
        <v>6</v>
      </c>
      <c r="C1200" s="374">
        <v>2024</v>
      </c>
      <c r="D1200" s="374">
        <v>6</v>
      </c>
      <c r="E1200" s="374">
        <v>99</v>
      </c>
      <c r="F1200" s="374">
        <v>99</v>
      </c>
      <c r="G1200" s="374">
        <v>99</v>
      </c>
      <c r="H1200" s="374">
        <v>99</v>
      </c>
      <c r="I1200" s="374">
        <v>99</v>
      </c>
      <c r="J1200" s="374">
        <v>999</v>
      </c>
      <c r="K1200" s="374">
        <v>99</v>
      </c>
      <c r="L1200" s="374">
        <v>1</v>
      </c>
      <c r="M1200" s="374">
        <v>99</v>
      </c>
      <c r="N1200" s="374">
        <v>99</v>
      </c>
      <c r="O1200" s="374">
        <v>99</v>
      </c>
      <c r="P1200" s="374">
        <v>99</v>
      </c>
      <c r="Q1200" s="374">
        <v>7</v>
      </c>
      <c r="R1200" s="374">
        <v>8</v>
      </c>
      <c r="S1200" s="374">
        <v>1</v>
      </c>
      <c r="T1200" s="374">
        <v>1.75</v>
      </c>
      <c r="U1200" s="374">
        <v>3.2</v>
      </c>
      <c r="V1200" s="374">
        <v>0</v>
      </c>
      <c r="W1200" s="374">
        <v>0</v>
      </c>
      <c r="X1200" s="374">
        <v>0</v>
      </c>
      <c r="Y1200" s="374">
        <v>0</v>
      </c>
      <c r="Z1200" s="374">
        <v>1.0476163419878473</v>
      </c>
      <c r="AA1200" s="374">
        <v>0</v>
      </c>
      <c r="AB1200" s="374">
        <v>0.4330127018922193</v>
      </c>
      <c r="AC1200" s="374"/>
      <c r="AD1200" s="374">
        <v>35.822052399561677</v>
      </c>
      <c r="AE1200" s="374"/>
      <c r="AF1200" s="374">
        <v>0.74418604651162801</v>
      </c>
      <c r="AG1200" s="374">
        <v>0.29851790524388683</v>
      </c>
      <c r="AH1200" s="374">
        <v>0</v>
      </c>
      <c r="AI1200" s="374">
        <v>8</v>
      </c>
      <c r="AJ1200">
        <v>69.699999999999989</v>
      </c>
      <c r="AK1200">
        <v>10.03226973745176</v>
      </c>
    </row>
    <row r="1201" spans="1:37" ht="15.6">
      <c r="A1201" s="374">
        <v>16</v>
      </c>
      <c r="B1201" s="374">
        <v>7</v>
      </c>
      <c r="C1201" s="374">
        <v>2024</v>
      </c>
      <c r="D1201" s="374">
        <v>7</v>
      </c>
      <c r="E1201" s="374">
        <v>99</v>
      </c>
      <c r="F1201" s="374">
        <v>99</v>
      </c>
      <c r="G1201" s="374">
        <v>99</v>
      </c>
      <c r="H1201" s="374">
        <v>99</v>
      </c>
      <c r="I1201" s="374">
        <v>99</v>
      </c>
      <c r="J1201" s="374">
        <v>999</v>
      </c>
      <c r="K1201" s="374">
        <v>99</v>
      </c>
      <c r="L1201" s="374">
        <v>1</v>
      </c>
      <c r="M1201" s="374">
        <v>99</v>
      </c>
      <c r="N1201" s="374">
        <v>99</v>
      </c>
      <c r="O1201" s="374">
        <v>99</v>
      </c>
      <c r="P1201" s="374">
        <v>99</v>
      </c>
      <c r="Q1201" s="374">
        <v>3</v>
      </c>
      <c r="R1201" s="374">
        <v>5</v>
      </c>
      <c r="S1201" s="374">
        <v>1</v>
      </c>
      <c r="T1201" s="374">
        <v>1.4</v>
      </c>
      <c r="U1201" s="374">
        <v>2.48</v>
      </c>
      <c r="V1201" s="374">
        <v>0</v>
      </c>
      <c r="W1201" s="374">
        <v>0</v>
      </c>
      <c r="X1201" s="374">
        <v>0</v>
      </c>
      <c r="Y1201" s="374">
        <v>0</v>
      </c>
      <c r="Z1201" s="374">
        <v>0.76262703859750491</v>
      </c>
      <c r="AA1201" s="374">
        <v>0</v>
      </c>
      <c r="AB1201" s="374">
        <v>0.48989794855663593</v>
      </c>
      <c r="AC1201" s="374"/>
      <c r="AD1201" s="374">
        <v>71.732666366986507</v>
      </c>
      <c r="AE1201" s="374"/>
      <c r="AF1201" s="374">
        <v>0.89126559714795006</v>
      </c>
      <c r="AG1201" s="374">
        <v>0.27171531247260927</v>
      </c>
      <c r="AH1201" s="374">
        <v>60</v>
      </c>
      <c r="AI1201" s="374">
        <v>5</v>
      </c>
      <c r="AJ1201">
        <v>67.14</v>
      </c>
      <c r="AK1201">
        <v>7.9612998664235102</v>
      </c>
    </row>
    <row r="1202" spans="1:37" ht="15.6">
      <c r="A1202" s="374">
        <v>16</v>
      </c>
      <c r="B1202" s="374">
        <v>8</v>
      </c>
      <c r="C1202" s="374">
        <v>2024</v>
      </c>
      <c r="D1202" s="374">
        <v>8</v>
      </c>
      <c r="E1202" s="374">
        <v>99</v>
      </c>
      <c r="F1202" s="374">
        <v>99</v>
      </c>
      <c r="G1202" s="374">
        <v>99</v>
      </c>
      <c r="H1202" s="374">
        <v>99</v>
      </c>
      <c r="I1202" s="374">
        <v>99</v>
      </c>
      <c r="J1202" s="374">
        <v>999</v>
      </c>
      <c r="K1202" s="374">
        <v>99</v>
      </c>
      <c r="L1202" s="374">
        <v>1</v>
      </c>
      <c r="M1202" s="374">
        <v>99</v>
      </c>
      <c r="N1202" s="374">
        <v>99</v>
      </c>
      <c r="O1202" s="374">
        <v>99</v>
      </c>
      <c r="P1202" s="374">
        <v>99</v>
      </c>
      <c r="Q1202" s="374"/>
      <c r="R1202" s="374">
        <v>0</v>
      </c>
      <c r="S1202" s="374"/>
      <c r="T1202" s="374"/>
      <c r="U1202" s="374"/>
      <c r="V1202" s="374"/>
      <c r="W1202" s="374"/>
      <c r="X1202" s="374"/>
      <c r="Y1202" s="374"/>
      <c r="Z1202" s="374"/>
      <c r="AA1202" s="374"/>
      <c r="AB1202" s="374"/>
      <c r="AC1202" s="374"/>
      <c r="AD1202" s="374"/>
      <c r="AE1202" s="374"/>
      <c r="AF1202" s="374"/>
      <c r="AG1202" s="374"/>
      <c r="AH1202" s="374"/>
      <c r="AI1202" s="374"/>
    </row>
    <row r="1203" spans="1:37" ht="15.6">
      <c r="A1203" s="374">
        <v>16</v>
      </c>
      <c r="B1203" s="374">
        <v>9</v>
      </c>
      <c r="C1203" s="374">
        <v>2024</v>
      </c>
      <c r="D1203" s="374">
        <v>9</v>
      </c>
      <c r="E1203" s="374">
        <v>99</v>
      </c>
      <c r="F1203" s="374">
        <v>99</v>
      </c>
      <c r="G1203" s="374">
        <v>99</v>
      </c>
      <c r="H1203" s="374">
        <v>99</v>
      </c>
      <c r="I1203" s="374">
        <v>99</v>
      </c>
      <c r="J1203" s="374">
        <v>999</v>
      </c>
      <c r="K1203" s="374">
        <v>99</v>
      </c>
      <c r="L1203" s="374">
        <v>1</v>
      </c>
      <c r="M1203" s="374">
        <v>99</v>
      </c>
      <c r="N1203" s="374">
        <v>99</v>
      </c>
      <c r="O1203" s="374">
        <v>99</v>
      </c>
      <c r="P1203" s="374">
        <v>99</v>
      </c>
      <c r="Q1203" s="374">
        <v>1</v>
      </c>
      <c r="R1203" s="374">
        <v>6</v>
      </c>
      <c r="S1203" s="374">
        <v>1</v>
      </c>
      <c r="T1203" s="374">
        <v>2.1666666666666661</v>
      </c>
      <c r="U1203" s="374">
        <v>6.4833333333333352</v>
      </c>
      <c r="V1203" s="374">
        <v>0</v>
      </c>
      <c r="W1203" s="374">
        <v>0</v>
      </c>
      <c r="X1203" s="374">
        <v>0</v>
      </c>
      <c r="Y1203" s="374">
        <v>0</v>
      </c>
      <c r="Z1203" s="374">
        <v>1.8169724513291003</v>
      </c>
      <c r="AA1203" s="374">
        <v>0</v>
      </c>
      <c r="AB1203" s="374">
        <v>0.3726779962499655</v>
      </c>
      <c r="AC1203" s="374"/>
      <c r="AD1203" s="374">
        <v>76.710888211612996</v>
      </c>
      <c r="AE1203" s="374"/>
      <c r="AF1203" s="374">
        <v>0.38412291933418702</v>
      </c>
      <c r="AG1203" s="374">
        <v>0.22988234042678923</v>
      </c>
      <c r="AH1203" s="374">
        <v>0</v>
      </c>
      <c r="AI1203" s="374">
        <v>6</v>
      </c>
      <c r="AJ1203" s="374">
        <v>122.0833333333333</v>
      </c>
      <c r="AK1203" s="374">
        <v>3.5429977297544992</v>
      </c>
    </row>
    <row r="1204" spans="1:37" ht="15.6">
      <c r="A1204" s="374">
        <v>16</v>
      </c>
      <c r="B1204" s="374">
        <v>10</v>
      </c>
      <c r="C1204" s="374">
        <v>2024</v>
      </c>
      <c r="D1204" s="374">
        <v>10</v>
      </c>
      <c r="E1204" s="374">
        <v>99</v>
      </c>
      <c r="F1204" s="374">
        <v>99</v>
      </c>
      <c r="G1204" s="374">
        <v>99</v>
      </c>
      <c r="H1204" s="374">
        <v>99</v>
      </c>
      <c r="I1204" s="374">
        <v>99</v>
      </c>
      <c r="J1204" s="374">
        <v>999</v>
      </c>
      <c r="K1204" s="374">
        <v>99</v>
      </c>
      <c r="L1204" s="374">
        <v>1</v>
      </c>
      <c r="M1204" s="374">
        <v>99</v>
      </c>
      <c r="N1204" s="374">
        <v>99</v>
      </c>
      <c r="O1204" s="374">
        <v>99</v>
      </c>
      <c r="P1204" s="374">
        <v>99</v>
      </c>
      <c r="Q1204" s="374">
        <v>1</v>
      </c>
      <c r="R1204" s="374">
        <v>1</v>
      </c>
      <c r="S1204" s="374">
        <v>1</v>
      </c>
      <c r="T1204" s="374">
        <v>2</v>
      </c>
      <c r="U1204" s="374">
        <v>2.6</v>
      </c>
      <c r="V1204" s="374">
        <v>0</v>
      </c>
      <c r="W1204" s="374">
        <v>0</v>
      </c>
      <c r="X1204" s="374">
        <v>0</v>
      </c>
      <c r="Y1204" s="374">
        <v>0</v>
      </c>
      <c r="Z1204" s="374">
        <v>0</v>
      </c>
      <c r="AA1204" s="374">
        <v>0</v>
      </c>
      <c r="AB1204" s="374">
        <v>0</v>
      </c>
      <c r="AC1204" s="374"/>
      <c r="AD1204" s="374"/>
      <c r="AE1204" s="374"/>
      <c r="AF1204" s="374">
        <v>3.8431975403535747E-2</v>
      </c>
      <c r="AG1204" s="374">
        <v>9.462838341965138E-3</v>
      </c>
      <c r="AH1204" s="374">
        <v>0</v>
      </c>
      <c r="AI1204" s="374">
        <v>1</v>
      </c>
      <c r="AJ1204" s="374">
        <v>68.3</v>
      </c>
      <c r="AK1204" s="374">
        <v>8.1603960493802781</v>
      </c>
    </row>
    <row r="1205" spans="1:37" ht="15.6">
      <c r="A1205" s="374">
        <v>16</v>
      </c>
      <c r="B1205" s="374">
        <v>11</v>
      </c>
      <c r="C1205" s="374">
        <v>2024</v>
      </c>
      <c r="D1205" s="374">
        <v>11</v>
      </c>
      <c r="E1205" s="374">
        <v>99</v>
      </c>
      <c r="F1205" s="374">
        <v>99</v>
      </c>
      <c r="G1205" s="374">
        <v>99</v>
      </c>
      <c r="H1205" s="374">
        <v>99</v>
      </c>
      <c r="I1205" s="374">
        <v>99</v>
      </c>
      <c r="J1205" s="374">
        <v>999</v>
      </c>
      <c r="K1205" s="374">
        <v>99</v>
      </c>
      <c r="L1205" s="374">
        <v>1</v>
      </c>
      <c r="M1205" s="374">
        <v>99</v>
      </c>
      <c r="N1205" s="374">
        <v>99</v>
      </c>
      <c r="O1205" s="374">
        <v>99</v>
      </c>
      <c r="P1205" s="374">
        <v>99</v>
      </c>
      <c r="Q1205" s="374"/>
      <c r="R1205" s="374">
        <v>0</v>
      </c>
      <c r="S1205" s="374"/>
      <c r="T1205" s="374"/>
      <c r="U1205" s="374"/>
      <c r="V1205" s="374"/>
      <c r="W1205" s="374"/>
      <c r="X1205" s="374"/>
      <c r="Y1205" s="374"/>
      <c r="Z1205" s="374"/>
      <c r="AA1205" s="374"/>
      <c r="AB1205" s="374"/>
      <c r="AC1205" s="374"/>
      <c r="AD1205" s="374"/>
      <c r="AE1205" s="374"/>
      <c r="AF1205" s="374"/>
      <c r="AG1205" s="374"/>
      <c r="AH1205" s="374"/>
      <c r="AI1205" s="374"/>
      <c r="AJ1205" s="374"/>
      <c r="AK1205" s="374"/>
    </row>
    <row r="1206" spans="1:37" ht="15.6">
      <c r="A1206" s="374">
        <v>16</v>
      </c>
      <c r="B1206" s="374">
        <v>12</v>
      </c>
      <c r="C1206" s="374">
        <v>2024</v>
      </c>
      <c r="D1206" s="374">
        <v>12</v>
      </c>
      <c r="E1206" s="374">
        <v>99</v>
      </c>
      <c r="F1206" s="374">
        <v>99</v>
      </c>
      <c r="G1206" s="374">
        <v>99</v>
      </c>
      <c r="H1206" s="374">
        <v>99</v>
      </c>
      <c r="I1206" s="374">
        <v>99</v>
      </c>
      <c r="J1206" s="374">
        <v>999</v>
      </c>
      <c r="K1206" s="374">
        <v>99</v>
      </c>
      <c r="L1206" s="374">
        <v>1</v>
      </c>
      <c r="M1206" s="374">
        <v>99</v>
      </c>
      <c r="N1206" s="374">
        <v>99</v>
      </c>
      <c r="O1206" s="374">
        <v>99</v>
      </c>
      <c r="P1206" s="374">
        <v>99</v>
      </c>
      <c r="Q1206" s="374"/>
      <c r="R1206" s="374">
        <v>0</v>
      </c>
      <c r="S1206" s="374"/>
      <c r="T1206" s="374"/>
      <c r="U1206" s="374"/>
      <c r="V1206" s="374"/>
      <c r="W1206" s="374"/>
      <c r="X1206" s="374"/>
      <c r="Y1206" s="374"/>
      <c r="Z1206" s="374"/>
      <c r="AA1206" s="374"/>
      <c r="AB1206" s="374"/>
      <c r="AC1206" s="374"/>
      <c r="AD1206" s="374"/>
      <c r="AE1206" s="374"/>
      <c r="AF1206" s="374"/>
      <c r="AG1206" s="374"/>
      <c r="AH1206" s="374"/>
      <c r="AI1206" s="374"/>
      <c r="AJ1206" s="374"/>
      <c r="AK1206" s="374"/>
    </row>
    <row r="1207" spans="1:37" ht="15.6">
      <c r="A1207" s="374">
        <v>16</v>
      </c>
      <c r="B1207" s="374">
        <v>13</v>
      </c>
      <c r="C1207" s="374">
        <v>2024</v>
      </c>
      <c r="D1207" s="374">
        <v>1</v>
      </c>
      <c r="E1207" s="374">
        <v>99</v>
      </c>
      <c r="F1207" s="374">
        <v>99</v>
      </c>
      <c r="G1207" s="374">
        <v>99</v>
      </c>
      <c r="H1207" s="374">
        <v>99</v>
      </c>
      <c r="I1207" s="374">
        <v>99</v>
      </c>
      <c r="J1207" s="374">
        <v>999</v>
      </c>
      <c r="K1207" s="374">
        <v>99</v>
      </c>
      <c r="L1207" s="374">
        <v>2</v>
      </c>
      <c r="M1207" s="374">
        <v>99</v>
      </c>
      <c r="N1207" s="374">
        <v>99</v>
      </c>
      <c r="O1207" s="374">
        <v>99</v>
      </c>
      <c r="P1207" s="374">
        <v>99</v>
      </c>
      <c r="Q1207" s="374">
        <v>4</v>
      </c>
      <c r="R1207" s="374">
        <v>4</v>
      </c>
      <c r="S1207" s="374">
        <v>2</v>
      </c>
      <c r="T1207" s="374">
        <v>2</v>
      </c>
      <c r="U1207" s="374">
        <v>4.5750000000000002</v>
      </c>
      <c r="V1207" s="374">
        <v>0</v>
      </c>
      <c r="W1207" s="374">
        <v>0</v>
      </c>
      <c r="X1207" s="374">
        <v>0</v>
      </c>
      <c r="Y1207" s="374">
        <v>0</v>
      </c>
      <c r="Z1207" s="374">
        <v>0.84963227339831981</v>
      </c>
      <c r="AA1207" s="374">
        <v>0</v>
      </c>
      <c r="AB1207" s="374">
        <v>0</v>
      </c>
      <c r="AC1207" s="374"/>
      <c r="AD1207" s="374"/>
      <c r="AE1207" s="374"/>
      <c r="AF1207" s="374">
        <v>1.9512195121951219</v>
      </c>
      <c r="AG1207" s="374">
        <v>0.95193508114856418</v>
      </c>
      <c r="AH1207" s="374">
        <v>0</v>
      </c>
      <c r="AI1207" s="374">
        <v>1</v>
      </c>
      <c r="AJ1207" s="374">
        <v>62.6</v>
      </c>
      <c r="AK1207" s="374">
        <v>16.713247983477324</v>
      </c>
    </row>
    <row r="1208" spans="1:37" ht="15.6">
      <c r="A1208" s="374">
        <v>16</v>
      </c>
      <c r="B1208" s="374">
        <v>14</v>
      </c>
      <c r="C1208" s="374">
        <v>2024</v>
      </c>
      <c r="D1208" s="374">
        <v>2</v>
      </c>
      <c r="E1208" s="374">
        <v>99</v>
      </c>
      <c r="F1208" s="374">
        <v>99</v>
      </c>
      <c r="G1208" s="374">
        <v>99</v>
      </c>
      <c r="H1208" s="374">
        <v>99</v>
      </c>
      <c r="I1208" s="374">
        <v>99</v>
      </c>
      <c r="J1208" s="374">
        <v>999</v>
      </c>
      <c r="K1208" s="374">
        <v>99</v>
      </c>
      <c r="L1208" s="374">
        <v>2</v>
      </c>
      <c r="M1208" s="374">
        <v>99</v>
      </c>
      <c r="N1208" s="374">
        <v>99</v>
      </c>
      <c r="O1208" s="374">
        <v>99</v>
      </c>
      <c r="P1208" s="374">
        <v>99</v>
      </c>
      <c r="Q1208" s="374">
        <v>5</v>
      </c>
      <c r="R1208" s="374">
        <v>6</v>
      </c>
      <c r="S1208" s="374">
        <v>2</v>
      </c>
      <c r="T1208" s="374">
        <v>2.1666666666666661</v>
      </c>
      <c r="U1208" s="374">
        <v>5.55</v>
      </c>
      <c r="V1208" s="374">
        <v>0</v>
      </c>
      <c r="W1208" s="374">
        <v>0</v>
      </c>
      <c r="X1208" s="374">
        <v>0</v>
      </c>
      <c r="Y1208" s="374">
        <v>0</v>
      </c>
      <c r="Z1208" s="374">
        <v>1.0735455276791963</v>
      </c>
      <c r="AA1208" s="374">
        <v>0</v>
      </c>
      <c r="AB1208" s="374">
        <v>0.3726779962499655</v>
      </c>
      <c r="AC1208" s="374"/>
      <c r="AD1208" s="374">
        <v>-27.077457786385938</v>
      </c>
      <c r="AE1208" s="374"/>
      <c r="AF1208" s="374">
        <v>0.51679586563307489</v>
      </c>
      <c r="AG1208" s="374">
        <v>0.4425719677839503</v>
      </c>
      <c r="AH1208" s="374">
        <v>0</v>
      </c>
      <c r="AI1208" s="374">
        <v>6</v>
      </c>
      <c r="AJ1208" s="374">
        <v>80.283333333333317</v>
      </c>
      <c r="AK1208" s="374">
        <v>11.032649083650861</v>
      </c>
    </row>
    <row r="1209" spans="1:37" ht="15.6">
      <c r="A1209" s="374">
        <v>16</v>
      </c>
      <c r="B1209" s="374">
        <v>15</v>
      </c>
      <c r="C1209" s="374">
        <v>2024</v>
      </c>
      <c r="D1209" s="374">
        <v>3</v>
      </c>
      <c r="E1209" s="374">
        <v>99</v>
      </c>
      <c r="F1209" s="374">
        <v>99</v>
      </c>
      <c r="G1209" s="374">
        <v>99</v>
      </c>
      <c r="H1209" s="374">
        <v>99</v>
      </c>
      <c r="I1209" s="374">
        <v>99</v>
      </c>
      <c r="J1209" s="374">
        <v>999</v>
      </c>
      <c r="K1209" s="374">
        <v>99</v>
      </c>
      <c r="L1209" s="374">
        <v>2</v>
      </c>
      <c r="M1209" s="374">
        <v>99</v>
      </c>
      <c r="N1209" s="374">
        <v>99</v>
      </c>
      <c r="O1209" s="374">
        <v>99</v>
      </c>
      <c r="P1209" s="374">
        <v>99</v>
      </c>
      <c r="Q1209" s="374">
        <v>5</v>
      </c>
      <c r="R1209" s="374">
        <v>8</v>
      </c>
      <c r="S1209" s="374">
        <v>2</v>
      </c>
      <c r="T1209" s="374">
        <v>2.875</v>
      </c>
      <c r="U1209" s="374">
        <v>4.7625000000000002</v>
      </c>
      <c r="V1209" s="374">
        <v>0</v>
      </c>
      <c r="W1209" s="374">
        <v>0</v>
      </c>
      <c r="X1209" s="374">
        <v>0</v>
      </c>
      <c r="Y1209" s="374">
        <v>0</v>
      </c>
      <c r="Z1209" s="374">
        <v>1.143391337206997</v>
      </c>
      <c r="AA1209" s="374">
        <v>0</v>
      </c>
      <c r="AB1209" s="374">
        <v>1.165922381636102</v>
      </c>
      <c r="AC1209" s="374"/>
      <c r="AD1209" s="374">
        <v>63.409270132751026</v>
      </c>
      <c r="AE1209" s="374"/>
      <c r="AF1209" s="374">
        <v>0.31483667847304198</v>
      </c>
      <c r="AG1209" s="374">
        <v>0.22027450481597535</v>
      </c>
      <c r="AH1209" s="374">
        <v>0</v>
      </c>
      <c r="AI1209" s="374">
        <v>3</v>
      </c>
      <c r="AJ1209" s="374">
        <v>77.866666666666688</v>
      </c>
      <c r="AK1209" s="374">
        <v>12.154256597513298</v>
      </c>
    </row>
    <row r="1210" spans="1:37" ht="15.6">
      <c r="A1210" s="374">
        <v>16</v>
      </c>
      <c r="B1210" s="374">
        <v>16</v>
      </c>
      <c r="C1210" s="374">
        <v>2024</v>
      </c>
      <c r="D1210" s="374">
        <v>4</v>
      </c>
      <c r="E1210" s="374">
        <v>99</v>
      </c>
      <c r="F1210" s="374">
        <v>99</v>
      </c>
      <c r="G1210" s="374">
        <v>99</v>
      </c>
      <c r="H1210" s="374">
        <v>99</v>
      </c>
      <c r="I1210" s="374">
        <v>99</v>
      </c>
      <c r="J1210" s="374">
        <v>999</v>
      </c>
      <c r="K1210" s="374">
        <v>99</v>
      </c>
      <c r="L1210" s="374">
        <v>2</v>
      </c>
      <c r="M1210" s="374">
        <v>99</v>
      </c>
      <c r="N1210" s="374">
        <v>99</v>
      </c>
      <c r="O1210" s="374">
        <v>99</v>
      </c>
      <c r="P1210" s="374">
        <v>99</v>
      </c>
      <c r="Q1210" s="374">
        <v>18</v>
      </c>
      <c r="R1210" s="374">
        <v>58</v>
      </c>
      <c r="S1210" s="374">
        <v>2</v>
      </c>
      <c r="T1210" s="374">
        <v>2.2241379310344827</v>
      </c>
      <c r="U1210" s="374">
        <v>5.0086206896551744</v>
      </c>
      <c r="V1210" s="374">
        <v>0</v>
      </c>
      <c r="W1210" s="374">
        <v>0</v>
      </c>
      <c r="X1210" s="374">
        <v>0</v>
      </c>
      <c r="Y1210" s="374">
        <v>0</v>
      </c>
      <c r="Z1210" s="374">
        <v>1.1275980701685342</v>
      </c>
      <c r="AA1210" s="374">
        <v>0</v>
      </c>
      <c r="AB1210" s="374">
        <v>0.45648973430599105</v>
      </c>
      <c r="AC1210" s="374"/>
      <c r="AD1210" s="374">
        <v>27.090941999497218</v>
      </c>
      <c r="AE1210" s="374"/>
      <c r="AF1210" s="374">
        <v>1.8441971383147848</v>
      </c>
      <c r="AG1210" s="374">
        <v>1.3929713685644001</v>
      </c>
      <c r="AH1210" s="374">
        <v>3.4482758620689653</v>
      </c>
      <c r="AI1210" s="374">
        <v>54</v>
      </c>
      <c r="AJ1210" s="374">
        <v>74.972222222222186</v>
      </c>
      <c r="AK1210" s="374">
        <v>11.855679595287484</v>
      </c>
    </row>
    <row r="1211" spans="1:37" ht="15.6">
      <c r="A1211" s="374">
        <v>16</v>
      </c>
      <c r="B1211" s="374">
        <v>17</v>
      </c>
      <c r="C1211" s="374">
        <v>2024</v>
      </c>
      <c r="D1211" s="374">
        <v>5</v>
      </c>
      <c r="E1211" s="374">
        <v>99</v>
      </c>
      <c r="F1211" s="374">
        <v>99</v>
      </c>
      <c r="G1211" s="374">
        <v>99</v>
      </c>
      <c r="H1211" s="374">
        <v>99</v>
      </c>
      <c r="I1211" s="374">
        <v>99</v>
      </c>
      <c r="J1211" s="374">
        <v>999</v>
      </c>
      <c r="K1211" s="374">
        <v>99</v>
      </c>
      <c r="L1211" s="374">
        <v>2</v>
      </c>
      <c r="M1211" s="374">
        <v>99</v>
      </c>
      <c r="N1211" s="374">
        <v>99</v>
      </c>
      <c r="O1211" s="374">
        <v>99</v>
      </c>
      <c r="P1211" s="374">
        <v>99</v>
      </c>
      <c r="Q1211" s="374">
        <v>15</v>
      </c>
      <c r="R1211" s="374">
        <v>58</v>
      </c>
      <c r="S1211" s="374">
        <v>2</v>
      </c>
      <c r="T1211" s="374">
        <v>2.4310344827586206</v>
      </c>
      <c r="U1211" s="374">
        <v>3.5258620689655156</v>
      </c>
      <c r="V1211" s="374">
        <v>0</v>
      </c>
      <c r="W1211" s="374">
        <v>0</v>
      </c>
      <c r="X1211" s="374">
        <v>0</v>
      </c>
      <c r="Y1211" s="374">
        <v>0</v>
      </c>
      <c r="Z1211" s="374">
        <v>1.5615598241576625</v>
      </c>
      <c r="AA1211" s="374">
        <v>0</v>
      </c>
      <c r="AB1211" s="374">
        <v>0.59050150998426643</v>
      </c>
      <c r="AC1211" s="374"/>
      <c r="AD1211" s="374">
        <v>-12.053685021637175</v>
      </c>
      <c r="AE1211" s="374"/>
      <c r="AF1211" s="374">
        <v>3.7347070186735354</v>
      </c>
      <c r="AG1211" s="374">
        <v>1.9278448674076367</v>
      </c>
      <c r="AH1211" s="374">
        <v>1.7241379310344827</v>
      </c>
      <c r="AI1211" s="374">
        <v>52</v>
      </c>
      <c r="AJ1211" s="374">
        <v>69.528846153846175</v>
      </c>
      <c r="AK1211" s="374">
        <v>9.8784888720946888</v>
      </c>
    </row>
    <row r="1212" spans="1:37" ht="15.6">
      <c r="A1212" s="374">
        <v>16</v>
      </c>
      <c r="B1212" s="374">
        <v>18</v>
      </c>
      <c r="C1212" s="374">
        <v>2024</v>
      </c>
      <c r="D1212" s="374">
        <v>6</v>
      </c>
      <c r="E1212" s="374">
        <v>99</v>
      </c>
      <c r="F1212" s="374">
        <v>99</v>
      </c>
      <c r="G1212" s="374">
        <v>99</v>
      </c>
      <c r="H1212" s="374">
        <v>99</v>
      </c>
      <c r="I1212" s="374">
        <v>99</v>
      </c>
      <c r="J1212" s="374">
        <v>999</v>
      </c>
      <c r="K1212" s="374">
        <v>99</v>
      </c>
      <c r="L1212" s="374">
        <v>2</v>
      </c>
      <c r="M1212" s="374">
        <v>99</v>
      </c>
      <c r="N1212" s="374">
        <v>99</v>
      </c>
      <c r="O1212" s="374">
        <v>99</v>
      </c>
      <c r="P1212" s="374">
        <v>99</v>
      </c>
      <c r="Q1212" s="374">
        <v>15</v>
      </c>
      <c r="R1212" s="374">
        <v>24</v>
      </c>
      <c r="S1212" s="374">
        <v>2</v>
      </c>
      <c r="T1212" s="374">
        <v>2.0833333333333339</v>
      </c>
      <c r="U1212" s="374">
        <v>4.8666666666666654</v>
      </c>
      <c r="V1212" s="374">
        <v>0</v>
      </c>
      <c r="W1212" s="374">
        <v>0</v>
      </c>
      <c r="X1212" s="374">
        <v>0</v>
      </c>
      <c r="Y1212" s="374">
        <v>0</v>
      </c>
      <c r="Z1212" s="374">
        <v>1.3406051701460155</v>
      </c>
      <c r="AA1212" s="374">
        <v>0</v>
      </c>
      <c r="AB1212" s="374">
        <v>0.64009547898904984</v>
      </c>
      <c r="AC1212" s="374"/>
      <c r="AD1212" s="374">
        <v>38.19740476873347</v>
      </c>
      <c r="AE1212" s="374"/>
      <c r="AF1212" s="374">
        <v>2.2325581395348832</v>
      </c>
      <c r="AG1212" s="374">
        <v>1.361987942675233</v>
      </c>
      <c r="AH1212" s="374">
        <v>0</v>
      </c>
      <c r="AI1212" s="374">
        <v>23</v>
      </c>
      <c r="AJ1212" s="374">
        <v>75.982608695652175</v>
      </c>
      <c r="AK1212" s="374">
        <v>10.79708713294468</v>
      </c>
    </row>
    <row r="1213" spans="1:37" ht="15.6">
      <c r="A1213" s="374">
        <v>16</v>
      </c>
      <c r="B1213" s="374">
        <v>19</v>
      </c>
      <c r="C1213" s="374">
        <v>2024</v>
      </c>
      <c r="D1213" s="374">
        <v>7</v>
      </c>
      <c r="E1213" s="374">
        <v>99</v>
      </c>
      <c r="F1213" s="374">
        <v>99</v>
      </c>
      <c r="G1213" s="374">
        <v>99</v>
      </c>
      <c r="H1213" s="374">
        <v>99</v>
      </c>
      <c r="I1213" s="374">
        <v>99</v>
      </c>
      <c r="J1213" s="374">
        <v>999</v>
      </c>
      <c r="K1213" s="374">
        <v>99</v>
      </c>
      <c r="L1213" s="374">
        <v>2</v>
      </c>
      <c r="M1213" s="374">
        <v>99</v>
      </c>
      <c r="N1213" s="374">
        <v>99</v>
      </c>
      <c r="O1213" s="374">
        <v>99</v>
      </c>
      <c r="P1213" s="374">
        <v>99</v>
      </c>
      <c r="Q1213" s="374">
        <v>7</v>
      </c>
      <c r="R1213" s="374">
        <v>27</v>
      </c>
      <c r="S1213" s="374">
        <v>2</v>
      </c>
      <c r="T1213" s="374">
        <v>2.1111111111111112</v>
      </c>
      <c r="U1213" s="374">
        <v>3.6962962962962962</v>
      </c>
      <c r="V1213" s="374">
        <v>0</v>
      </c>
      <c r="W1213" s="374">
        <v>0</v>
      </c>
      <c r="X1213" s="374">
        <v>0</v>
      </c>
      <c r="Y1213" s="374">
        <v>0</v>
      </c>
      <c r="Z1213" s="374">
        <v>0.69946089371610565</v>
      </c>
      <c r="AA1213" s="374">
        <v>0</v>
      </c>
      <c r="AB1213" s="374">
        <v>0.41573970964154866</v>
      </c>
      <c r="AC1213" s="374"/>
      <c r="AD1213" s="374">
        <v>11.60439843806305</v>
      </c>
      <c r="AE1213" s="374"/>
      <c r="AF1213" s="374">
        <v>4.8128342245989311</v>
      </c>
      <c r="AG1213" s="374">
        <v>2.1868700149005171</v>
      </c>
      <c r="AH1213" s="374">
        <v>25.925925925925927</v>
      </c>
      <c r="AI1213" s="374">
        <v>27</v>
      </c>
      <c r="AJ1213" s="374">
        <v>72.31851851851853</v>
      </c>
      <c r="AK1213" s="374">
        <v>9.6866235590892558</v>
      </c>
    </row>
    <row r="1214" spans="1:37" ht="15.6">
      <c r="A1214" s="374">
        <v>16</v>
      </c>
      <c r="B1214" s="374">
        <v>20</v>
      </c>
      <c r="C1214" s="374">
        <v>2024</v>
      </c>
      <c r="D1214" s="374">
        <v>8</v>
      </c>
      <c r="E1214" s="374">
        <v>99</v>
      </c>
      <c r="F1214" s="374">
        <v>99</v>
      </c>
      <c r="G1214" s="374">
        <v>99</v>
      </c>
      <c r="H1214" s="374">
        <v>99</v>
      </c>
      <c r="I1214" s="374">
        <v>99</v>
      </c>
      <c r="J1214" s="374">
        <v>999</v>
      </c>
      <c r="K1214" s="374">
        <v>99</v>
      </c>
      <c r="L1214" s="374">
        <v>2</v>
      </c>
      <c r="M1214" s="374">
        <v>99</v>
      </c>
      <c r="N1214" s="374">
        <v>99</v>
      </c>
      <c r="O1214" s="374">
        <v>99</v>
      </c>
      <c r="P1214" s="374">
        <v>99</v>
      </c>
      <c r="Q1214" s="374">
        <v>7</v>
      </c>
      <c r="R1214" s="374">
        <v>15</v>
      </c>
      <c r="S1214" s="374">
        <v>2</v>
      </c>
      <c r="T1214" s="374">
        <v>2.4</v>
      </c>
      <c r="U1214" s="374">
        <v>6.0266666666666673</v>
      </c>
      <c r="V1214" s="374">
        <v>0</v>
      </c>
      <c r="W1214" s="374">
        <v>0</v>
      </c>
      <c r="X1214" s="374">
        <v>0</v>
      </c>
      <c r="Y1214" s="374">
        <v>0</v>
      </c>
      <c r="Z1214" s="374">
        <v>2.0999894179627558</v>
      </c>
      <c r="AA1214" s="374">
        <v>0</v>
      </c>
      <c r="AB1214" s="374">
        <v>0.80000000000000016</v>
      </c>
      <c r="AC1214" s="374"/>
      <c r="AD1214" s="374">
        <v>50.158982913123218</v>
      </c>
      <c r="AE1214" s="374"/>
      <c r="AF1214" s="374">
        <v>1.5120967741935487</v>
      </c>
      <c r="AG1214" s="374">
        <v>0.9747051085761107</v>
      </c>
      <c r="AH1214" s="374">
        <v>0</v>
      </c>
      <c r="AI1214" s="374">
        <v>15</v>
      </c>
      <c r="AJ1214" s="374">
        <v>85.02</v>
      </c>
      <c r="AK1214" s="374">
        <v>9.5495716738445982</v>
      </c>
    </row>
    <row r="1215" spans="1:37" ht="15.6">
      <c r="A1215" s="374">
        <v>16</v>
      </c>
      <c r="B1215" s="374">
        <v>21</v>
      </c>
      <c r="C1215" s="374">
        <v>2024</v>
      </c>
      <c r="D1215" s="374">
        <v>9</v>
      </c>
      <c r="E1215" s="374">
        <v>99</v>
      </c>
      <c r="F1215" s="374">
        <v>99</v>
      </c>
      <c r="G1215" s="374">
        <v>99</v>
      </c>
      <c r="H1215" s="374">
        <v>99</v>
      </c>
      <c r="I1215" s="374">
        <v>99</v>
      </c>
      <c r="J1215" s="374">
        <v>999</v>
      </c>
      <c r="K1215" s="374">
        <v>99</v>
      </c>
      <c r="L1215" s="374">
        <v>2</v>
      </c>
      <c r="M1215" s="374">
        <v>99</v>
      </c>
      <c r="N1215" s="374">
        <v>99</v>
      </c>
      <c r="O1215" s="374">
        <v>99</v>
      </c>
      <c r="P1215" s="374">
        <v>99</v>
      </c>
      <c r="Q1215" s="374">
        <v>7</v>
      </c>
      <c r="R1215" s="374">
        <v>10</v>
      </c>
      <c r="S1215" s="374">
        <v>2</v>
      </c>
      <c r="T1215" s="374">
        <v>2.2000000000000002</v>
      </c>
      <c r="U1215" s="374">
        <v>4.9800000000000004</v>
      </c>
      <c r="V1215" s="374">
        <v>0</v>
      </c>
      <c r="W1215" s="374">
        <v>0</v>
      </c>
      <c r="X1215" s="374">
        <v>0</v>
      </c>
      <c r="Y1215" s="374">
        <v>0</v>
      </c>
      <c r="Z1215" s="374">
        <v>0.97241966249145861</v>
      </c>
      <c r="AA1215" s="374">
        <v>0</v>
      </c>
      <c r="AB1215" s="374">
        <v>0.3999999999999993</v>
      </c>
      <c r="AC1215" s="374"/>
      <c r="AD1215" s="374">
        <v>39.59195960863044</v>
      </c>
      <c r="AE1215" s="374"/>
      <c r="AF1215" s="374">
        <v>0.64020486555697842</v>
      </c>
      <c r="AG1215" s="374">
        <v>0.29429667232015699</v>
      </c>
      <c r="AH1215" s="374">
        <v>0</v>
      </c>
      <c r="AI1215" s="374">
        <v>9</v>
      </c>
      <c r="AJ1215" s="374">
        <v>79.90000000000002</v>
      </c>
      <c r="AK1215" s="374">
        <v>9.217576399622212</v>
      </c>
    </row>
    <row r="1216" spans="1:37" ht="15.6">
      <c r="A1216" s="374">
        <v>16</v>
      </c>
      <c r="B1216" s="374">
        <v>22</v>
      </c>
      <c r="C1216" s="374">
        <v>2024</v>
      </c>
      <c r="D1216" s="374">
        <v>10</v>
      </c>
      <c r="E1216" s="374">
        <v>99</v>
      </c>
      <c r="F1216" s="374">
        <v>99</v>
      </c>
      <c r="G1216" s="374">
        <v>99</v>
      </c>
      <c r="H1216" s="374">
        <v>99</v>
      </c>
      <c r="I1216" s="374">
        <v>99</v>
      </c>
      <c r="J1216" s="374">
        <v>999</v>
      </c>
      <c r="K1216" s="374">
        <v>99</v>
      </c>
      <c r="L1216" s="374">
        <v>2</v>
      </c>
      <c r="M1216" s="374">
        <v>99</v>
      </c>
      <c r="N1216" s="374">
        <v>99</v>
      </c>
      <c r="O1216" s="374">
        <v>99</v>
      </c>
      <c r="P1216" s="374">
        <v>99</v>
      </c>
      <c r="Q1216" s="374">
        <v>9</v>
      </c>
      <c r="R1216" s="374">
        <v>14</v>
      </c>
      <c r="S1216" s="374">
        <v>2</v>
      </c>
      <c r="T1216" s="374">
        <v>2.5</v>
      </c>
      <c r="U1216" s="374">
        <v>5.1857142857142877</v>
      </c>
      <c r="V1216" s="374">
        <v>0</v>
      </c>
      <c r="W1216" s="374">
        <v>0</v>
      </c>
      <c r="X1216" s="374">
        <v>0</v>
      </c>
      <c r="Y1216" s="374">
        <v>0</v>
      </c>
      <c r="Z1216" s="374">
        <v>1.1394592344348162</v>
      </c>
      <c r="AA1216" s="374">
        <v>0</v>
      </c>
      <c r="AB1216" s="374">
        <v>0.62678317052800869</v>
      </c>
      <c r="AC1216" s="374"/>
      <c r="AD1216" s="374">
        <v>76.009773313464734</v>
      </c>
      <c r="AE1216" s="374"/>
      <c r="AF1216" s="374">
        <v>0.53804765564950041</v>
      </c>
      <c r="AG1216" s="374">
        <v>0.26423156293333433</v>
      </c>
      <c r="AH1216" s="374">
        <v>0</v>
      </c>
      <c r="AI1216" s="374">
        <v>14</v>
      </c>
      <c r="AJ1216" s="374">
        <v>81.971428571428518</v>
      </c>
      <c r="AK1216" s="374">
        <v>9.3906299388638246</v>
      </c>
    </row>
    <row r="1217" spans="1:37" ht="15.6">
      <c r="A1217" s="374">
        <v>16</v>
      </c>
      <c r="B1217" s="374">
        <v>23</v>
      </c>
      <c r="C1217" s="374">
        <v>2024</v>
      </c>
      <c r="D1217" s="374">
        <v>11</v>
      </c>
      <c r="E1217" s="374">
        <v>99</v>
      </c>
      <c r="F1217" s="374">
        <v>99</v>
      </c>
      <c r="G1217" s="374">
        <v>99</v>
      </c>
      <c r="H1217" s="374">
        <v>99</v>
      </c>
      <c r="I1217" s="374">
        <v>99</v>
      </c>
      <c r="J1217" s="374">
        <v>999</v>
      </c>
      <c r="K1217" s="374">
        <v>99</v>
      </c>
      <c r="L1217" s="374">
        <v>2</v>
      </c>
      <c r="M1217" s="374">
        <v>99</v>
      </c>
      <c r="N1217" s="374">
        <v>99</v>
      </c>
      <c r="O1217" s="374">
        <v>99</v>
      </c>
      <c r="P1217" s="374">
        <v>99</v>
      </c>
      <c r="Q1217" s="374">
        <v>5</v>
      </c>
      <c r="R1217" s="374">
        <v>9</v>
      </c>
      <c r="S1217" s="374">
        <v>2</v>
      </c>
      <c r="T1217" s="374">
        <v>2.2222222222222223</v>
      </c>
      <c r="U1217" s="374">
        <v>6.8666666666666645</v>
      </c>
      <c r="V1217" s="374">
        <v>0</v>
      </c>
      <c r="W1217" s="374">
        <v>0</v>
      </c>
      <c r="X1217" s="374">
        <v>11.111111111111112</v>
      </c>
      <c r="Y1217" s="374">
        <v>0</v>
      </c>
      <c r="Z1217" s="374">
        <v>3.7844711945293263</v>
      </c>
      <c r="AA1217" s="374">
        <v>0</v>
      </c>
      <c r="AB1217" s="374">
        <v>0.41573970964154838</v>
      </c>
      <c r="AC1217" s="374"/>
      <c r="AD1217" s="374">
        <v>70.385096731903786</v>
      </c>
      <c r="AE1217" s="374"/>
      <c r="AF1217" s="374">
        <v>0.94438614900314821</v>
      </c>
      <c r="AG1217" s="374">
        <v>0.64675471461163347</v>
      </c>
      <c r="AH1217" s="374">
        <v>0</v>
      </c>
      <c r="AI1217" s="374">
        <v>8</v>
      </c>
      <c r="AJ1217" s="374">
        <v>87.05</v>
      </c>
      <c r="AK1217" s="374">
        <v>9.9969646489100761</v>
      </c>
    </row>
    <row r="1218" spans="1:37" ht="15.6">
      <c r="A1218" s="374">
        <v>16</v>
      </c>
      <c r="B1218" s="374">
        <v>24</v>
      </c>
      <c r="C1218" s="374">
        <v>2024</v>
      </c>
      <c r="D1218" s="374">
        <v>12</v>
      </c>
      <c r="E1218" s="374">
        <v>99</v>
      </c>
      <c r="F1218" s="374">
        <v>99</v>
      </c>
      <c r="G1218" s="374">
        <v>99</v>
      </c>
      <c r="H1218" s="374">
        <v>99</v>
      </c>
      <c r="I1218" s="374">
        <v>99</v>
      </c>
      <c r="J1218" s="374">
        <v>999</v>
      </c>
      <c r="K1218" s="374">
        <v>99</v>
      </c>
      <c r="L1218" s="374">
        <v>2</v>
      </c>
      <c r="M1218" s="374">
        <v>99</v>
      </c>
      <c r="N1218" s="374">
        <v>99</v>
      </c>
      <c r="O1218" s="374">
        <v>99</v>
      </c>
      <c r="P1218" s="374">
        <v>99</v>
      </c>
      <c r="Q1218" s="374">
        <v>1</v>
      </c>
      <c r="R1218" s="374">
        <v>1</v>
      </c>
      <c r="S1218" s="374">
        <v>2</v>
      </c>
      <c r="T1218" s="374">
        <v>3</v>
      </c>
      <c r="U1218" s="374">
        <v>7.3</v>
      </c>
      <c r="V1218" s="374">
        <v>0</v>
      </c>
      <c r="W1218" s="374">
        <v>0</v>
      </c>
      <c r="X1218" s="374">
        <v>0</v>
      </c>
      <c r="Y1218" s="374">
        <v>0</v>
      </c>
      <c r="Z1218" s="374">
        <v>0</v>
      </c>
      <c r="AA1218" s="374">
        <v>0</v>
      </c>
      <c r="AB1218" s="374">
        <v>0</v>
      </c>
      <c r="AC1218" s="374"/>
      <c r="AD1218" s="374"/>
      <c r="AE1218" s="374"/>
      <c r="AF1218" s="374">
        <v>0.47169811320754707</v>
      </c>
      <c r="AG1218" s="374">
        <v>0.33625057577153378</v>
      </c>
      <c r="AH1218" s="374">
        <v>0</v>
      </c>
      <c r="AI1218" s="374">
        <v>1</v>
      </c>
      <c r="AJ1218" s="374">
        <v>84.4</v>
      </c>
      <c r="AK1218" s="374">
        <v>12.142147946370908</v>
      </c>
    </row>
    <row r="1219" spans="1:37" ht="15.6">
      <c r="A1219" s="374">
        <v>16</v>
      </c>
      <c r="B1219" s="374">
        <v>25</v>
      </c>
      <c r="C1219" s="374">
        <v>2024</v>
      </c>
      <c r="D1219" s="374">
        <v>1</v>
      </c>
      <c r="E1219" s="374">
        <v>99</v>
      </c>
      <c r="F1219" s="374">
        <v>99</v>
      </c>
      <c r="G1219" s="374">
        <v>99</v>
      </c>
      <c r="H1219" s="374">
        <v>99</v>
      </c>
      <c r="I1219" s="374">
        <v>99</v>
      </c>
      <c r="J1219" s="374">
        <v>999</v>
      </c>
      <c r="K1219" s="374">
        <v>99</v>
      </c>
      <c r="L1219" s="374">
        <v>3</v>
      </c>
      <c r="M1219" s="374">
        <v>99</v>
      </c>
      <c r="N1219" s="374">
        <v>99</v>
      </c>
      <c r="O1219" s="374">
        <v>99</v>
      </c>
      <c r="P1219" s="374">
        <v>99</v>
      </c>
      <c r="Q1219" s="374">
        <v>4</v>
      </c>
      <c r="R1219" s="374">
        <v>5</v>
      </c>
      <c r="S1219" s="374">
        <v>3</v>
      </c>
      <c r="T1219" s="374">
        <v>2</v>
      </c>
      <c r="U1219" s="374">
        <v>6.4</v>
      </c>
      <c r="V1219" s="374">
        <v>0</v>
      </c>
      <c r="W1219" s="374">
        <v>0</v>
      </c>
      <c r="X1219" s="374">
        <v>0</v>
      </c>
      <c r="Y1219" s="374">
        <v>0</v>
      </c>
      <c r="Z1219" s="374">
        <v>1.9110206696945984</v>
      </c>
      <c r="AA1219" s="374">
        <v>0</v>
      </c>
      <c r="AB1219" s="374">
        <v>0</v>
      </c>
      <c r="AC1219" s="374"/>
      <c r="AD1219" s="374"/>
      <c r="AE1219" s="374"/>
      <c r="AF1219" s="374">
        <v>2.4390243902439024</v>
      </c>
      <c r="AG1219" s="374">
        <v>1.6645859342488549</v>
      </c>
      <c r="AH1219" s="374">
        <v>0</v>
      </c>
      <c r="AI1219" s="374">
        <v>0</v>
      </c>
    </row>
    <row r="1220" spans="1:37" ht="15.6">
      <c r="A1220" s="374">
        <v>16</v>
      </c>
      <c r="B1220" s="374">
        <v>26</v>
      </c>
      <c r="C1220" s="374">
        <v>2024</v>
      </c>
      <c r="D1220" s="374">
        <v>2</v>
      </c>
      <c r="E1220" s="374">
        <v>99</v>
      </c>
      <c r="F1220" s="374">
        <v>99</v>
      </c>
      <c r="G1220" s="374">
        <v>99</v>
      </c>
      <c r="H1220" s="374">
        <v>99</v>
      </c>
      <c r="I1220" s="374">
        <v>99</v>
      </c>
      <c r="J1220" s="374">
        <v>999</v>
      </c>
      <c r="K1220" s="374">
        <v>99</v>
      </c>
      <c r="L1220" s="374">
        <v>3</v>
      </c>
      <c r="M1220" s="374">
        <v>99</v>
      </c>
      <c r="N1220" s="374">
        <v>99</v>
      </c>
      <c r="O1220" s="374">
        <v>99</v>
      </c>
      <c r="P1220" s="374">
        <v>99</v>
      </c>
      <c r="Q1220" s="374">
        <v>7</v>
      </c>
      <c r="R1220" s="374">
        <v>17</v>
      </c>
      <c r="S1220" s="374">
        <v>3</v>
      </c>
      <c r="T1220" s="374">
        <v>2.1176470588235294</v>
      </c>
      <c r="U1220" s="374">
        <v>4.7294117647058815</v>
      </c>
      <c r="V1220" s="374">
        <v>0</v>
      </c>
      <c r="W1220" s="374">
        <v>0</v>
      </c>
      <c r="X1220" s="374">
        <v>0</v>
      </c>
      <c r="Y1220" s="374">
        <v>0</v>
      </c>
      <c r="Z1220" s="374">
        <v>0.85251510656434304</v>
      </c>
      <c r="AA1220" s="374">
        <v>0</v>
      </c>
      <c r="AB1220" s="374">
        <v>0.3221897397089214</v>
      </c>
      <c r="AC1220" s="374"/>
      <c r="AD1220" s="374">
        <v>30.864159325301177</v>
      </c>
      <c r="AE1220" s="374"/>
      <c r="AF1220" s="374">
        <v>1.4642549526270459</v>
      </c>
      <c r="AG1220" s="374">
        <v>1.0685521384333221</v>
      </c>
      <c r="AH1220" s="374">
        <v>0</v>
      </c>
      <c r="AI1220" s="374">
        <v>14</v>
      </c>
      <c r="AJ1220">
        <v>72.850000000000023</v>
      </c>
      <c r="AK1220">
        <v>12.310646072796985</v>
      </c>
    </row>
    <row r="1221" spans="1:37" ht="15.6">
      <c r="A1221" s="374">
        <v>16</v>
      </c>
      <c r="B1221" s="374">
        <v>27</v>
      </c>
      <c r="C1221" s="374">
        <v>2024</v>
      </c>
      <c r="D1221" s="374">
        <v>3</v>
      </c>
      <c r="E1221" s="374">
        <v>99</v>
      </c>
      <c r="F1221" s="374">
        <v>99</v>
      </c>
      <c r="G1221" s="374">
        <v>99</v>
      </c>
      <c r="H1221" s="374">
        <v>99</v>
      </c>
      <c r="I1221" s="374">
        <v>99</v>
      </c>
      <c r="J1221" s="374">
        <v>999</v>
      </c>
      <c r="K1221" s="374">
        <v>99</v>
      </c>
      <c r="L1221" s="374">
        <v>3</v>
      </c>
      <c r="M1221" s="374">
        <v>99</v>
      </c>
      <c r="N1221" s="374">
        <v>99</v>
      </c>
      <c r="O1221" s="374">
        <v>99</v>
      </c>
      <c r="P1221" s="374">
        <v>99</v>
      </c>
      <c r="Q1221" s="374">
        <v>22</v>
      </c>
      <c r="R1221" s="374">
        <v>39</v>
      </c>
      <c r="S1221" s="374">
        <v>3</v>
      </c>
      <c r="T1221" s="374">
        <v>3.1282051282051277</v>
      </c>
      <c r="U1221" s="374">
        <v>4.7358974358974368</v>
      </c>
      <c r="V1221" s="374">
        <v>0</v>
      </c>
      <c r="W1221" s="374">
        <v>0</v>
      </c>
      <c r="X1221" s="374">
        <v>0</v>
      </c>
      <c r="Y1221" s="374">
        <v>0</v>
      </c>
      <c r="Z1221" s="374">
        <v>1.7402456619223559</v>
      </c>
      <c r="AA1221" s="374">
        <v>0</v>
      </c>
      <c r="AB1221" s="374">
        <v>1.3431590619188511</v>
      </c>
      <c r="AC1221" s="374"/>
      <c r="AD1221" s="374">
        <v>25.252965225753556</v>
      </c>
      <c r="AE1221" s="374"/>
      <c r="AF1221" s="374">
        <v>1.5348288075560803</v>
      </c>
      <c r="AG1221" s="374">
        <v>1.0678399222968675</v>
      </c>
      <c r="AH1221" s="374">
        <v>0</v>
      </c>
      <c r="AI1221" s="374">
        <v>19</v>
      </c>
      <c r="AJ1221">
        <v>75.336842105263131</v>
      </c>
      <c r="AK1221">
        <v>11.553128149603564</v>
      </c>
    </row>
    <row r="1222" spans="1:37" ht="15.6">
      <c r="A1222" s="374">
        <v>16</v>
      </c>
      <c r="B1222" s="374">
        <v>28</v>
      </c>
      <c r="C1222" s="374">
        <v>2024</v>
      </c>
      <c r="D1222" s="374">
        <v>4</v>
      </c>
      <c r="E1222" s="374">
        <v>99</v>
      </c>
      <c r="F1222" s="374">
        <v>99</v>
      </c>
      <c r="G1222" s="374">
        <v>99</v>
      </c>
      <c r="H1222" s="374">
        <v>99</v>
      </c>
      <c r="I1222" s="374">
        <v>99</v>
      </c>
      <c r="J1222" s="374">
        <v>999</v>
      </c>
      <c r="K1222" s="374">
        <v>99</v>
      </c>
      <c r="L1222" s="374">
        <v>3</v>
      </c>
      <c r="M1222" s="374">
        <v>99</v>
      </c>
      <c r="N1222" s="374">
        <v>99</v>
      </c>
      <c r="O1222" s="374">
        <v>99</v>
      </c>
      <c r="P1222" s="374">
        <v>99</v>
      </c>
      <c r="Q1222" s="374">
        <v>33</v>
      </c>
      <c r="R1222" s="374">
        <v>147</v>
      </c>
      <c r="S1222" s="374">
        <v>3</v>
      </c>
      <c r="T1222" s="374">
        <v>2.7278911564625856</v>
      </c>
      <c r="U1222" s="374">
        <v>5.2571428571428562</v>
      </c>
      <c r="V1222" s="374">
        <v>0</v>
      </c>
      <c r="W1222" s="374">
        <v>0</v>
      </c>
      <c r="X1222" s="374">
        <v>0</v>
      </c>
      <c r="Y1222" s="374">
        <v>0</v>
      </c>
      <c r="Z1222" s="374">
        <v>1.1454731963417659</v>
      </c>
      <c r="AA1222" s="374">
        <v>0</v>
      </c>
      <c r="AB1222" s="374">
        <v>0.77860701648024355</v>
      </c>
      <c r="AC1222" s="374"/>
      <c r="AD1222" s="374">
        <v>15.396554467056138</v>
      </c>
      <c r="AE1222" s="374"/>
      <c r="AF1222" s="374">
        <v>4.6740858505564393</v>
      </c>
      <c r="AG1222" s="374">
        <v>3.7056394961327666</v>
      </c>
      <c r="AH1222" s="374">
        <v>4.0816326530612246</v>
      </c>
      <c r="AI1222" s="374">
        <v>124</v>
      </c>
      <c r="AJ1222">
        <v>74.649193548387061</v>
      </c>
      <c r="AK1222">
        <v>12.643506726684356</v>
      </c>
    </row>
    <row r="1223" spans="1:37" ht="15.6">
      <c r="A1223" s="374">
        <v>16</v>
      </c>
      <c r="B1223" s="374">
        <v>29</v>
      </c>
      <c r="C1223" s="374">
        <v>2024</v>
      </c>
      <c r="D1223" s="374">
        <v>5</v>
      </c>
      <c r="E1223" s="374">
        <v>99</v>
      </c>
      <c r="F1223" s="374">
        <v>99</v>
      </c>
      <c r="G1223" s="374">
        <v>99</v>
      </c>
      <c r="H1223" s="374">
        <v>99</v>
      </c>
      <c r="I1223" s="374">
        <v>99</v>
      </c>
      <c r="J1223" s="374">
        <v>999</v>
      </c>
      <c r="K1223" s="374">
        <v>99</v>
      </c>
      <c r="L1223" s="374">
        <v>3</v>
      </c>
      <c r="M1223" s="374">
        <v>99</v>
      </c>
      <c r="N1223" s="374">
        <v>99</v>
      </c>
      <c r="O1223" s="374">
        <v>99</v>
      </c>
      <c r="P1223" s="374">
        <v>99</v>
      </c>
      <c r="Q1223" s="374">
        <v>16</v>
      </c>
      <c r="R1223" s="374">
        <v>74</v>
      </c>
      <c r="S1223" s="374">
        <v>3</v>
      </c>
      <c r="T1223" s="374">
        <v>2.6621621621621623</v>
      </c>
      <c r="U1223" s="374">
        <v>4.2743243243243212</v>
      </c>
      <c r="V1223" s="374">
        <v>0</v>
      </c>
      <c r="W1223" s="374">
        <v>0</v>
      </c>
      <c r="X1223" s="374">
        <v>0</v>
      </c>
      <c r="Y1223" s="374">
        <v>0</v>
      </c>
      <c r="Z1223" s="374">
        <v>0.81341137008029918</v>
      </c>
      <c r="AA1223" s="374">
        <v>0</v>
      </c>
      <c r="AB1223" s="374">
        <v>0.90459826871240867</v>
      </c>
      <c r="AC1223" s="374"/>
      <c r="AD1223" s="374">
        <v>-7.6936471280279695E-2</v>
      </c>
      <c r="AE1223" s="374"/>
      <c r="AF1223" s="374">
        <v>4.7649710238248559</v>
      </c>
      <c r="AG1223" s="374">
        <v>2.9817962423522522</v>
      </c>
      <c r="AH1223" s="374">
        <v>1.3513513513513515</v>
      </c>
      <c r="AI1223" s="374">
        <v>63</v>
      </c>
      <c r="AJ1223">
        <v>71.895238095238071</v>
      </c>
      <c r="AK1223">
        <v>11.309239740844715</v>
      </c>
    </row>
    <row r="1224" spans="1:37" ht="15.6">
      <c r="A1224" s="374">
        <v>16</v>
      </c>
      <c r="B1224" s="374">
        <v>30</v>
      </c>
      <c r="C1224" s="374">
        <v>2024</v>
      </c>
      <c r="D1224" s="374">
        <v>6</v>
      </c>
      <c r="E1224" s="374">
        <v>99</v>
      </c>
      <c r="F1224" s="374">
        <v>99</v>
      </c>
      <c r="G1224" s="374">
        <v>99</v>
      </c>
      <c r="H1224" s="374">
        <v>99</v>
      </c>
      <c r="I1224" s="374">
        <v>99</v>
      </c>
      <c r="J1224" s="374">
        <v>999</v>
      </c>
      <c r="K1224" s="374">
        <v>99</v>
      </c>
      <c r="L1224" s="374">
        <v>3</v>
      </c>
      <c r="M1224" s="374">
        <v>99</v>
      </c>
      <c r="N1224" s="374">
        <v>99</v>
      </c>
      <c r="O1224" s="374">
        <v>99</v>
      </c>
      <c r="P1224" s="374">
        <v>99</v>
      </c>
      <c r="Q1224" s="374">
        <v>20</v>
      </c>
      <c r="R1224" s="374">
        <v>79</v>
      </c>
      <c r="S1224" s="374">
        <v>3</v>
      </c>
      <c r="T1224" s="374">
        <v>2.3797468354430382</v>
      </c>
      <c r="U1224" s="374">
        <v>5.5518987341772119</v>
      </c>
      <c r="V1224" s="374">
        <v>0</v>
      </c>
      <c r="W1224" s="374">
        <v>0</v>
      </c>
      <c r="X1224" s="374">
        <v>0</v>
      </c>
      <c r="Y1224" s="374">
        <v>0</v>
      </c>
      <c r="Z1224" s="374">
        <v>1.3194610291580295</v>
      </c>
      <c r="AA1224" s="374">
        <v>0</v>
      </c>
      <c r="AB1224" s="374">
        <v>0.55811158696325636</v>
      </c>
      <c r="AC1224" s="374"/>
      <c r="AD1224" s="374">
        <v>27.232892092504905</v>
      </c>
      <c r="AE1224" s="374"/>
      <c r="AF1224" s="374">
        <v>7.3488372093023298</v>
      </c>
      <c r="AG1224" s="374">
        <v>5.11445129843628</v>
      </c>
      <c r="AH1224" s="374">
        <v>0</v>
      </c>
      <c r="AI1224" s="374">
        <v>74</v>
      </c>
      <c r="AJ1224">
        <v>77.113513513513524</v>
      </c>
      <c r="AK1224">
        <v>11.71395684277306</v>
      </c>
    </row>
    <row r="1225" spans="1:37" ht="15.6">
      <c r="A1225" s="374">
        <v>16</v>
      </c>
      <c r="B1225" s="374">
        <v>31</v>
      </c>
      <c r="C1225" s="374">
        <v>2024</v>
      </c>
      <c r="D1225" s="374">
        <v>7</v>
      </c>
      <c r="E1225" s="374">
        <v>99</v>
      </c>
      <c r="F1225" s="374">
        <v>99</v>
      </c>
      <c r="G1225" s="374">
        <v>99</v>
      </c>
      <c r="H1225" s="374">
        <v>99</v>
      </c>
      <c r="I1225" s="374">
        <v>99</v>
      </c>
      <c r="J1225" s="374">
        <v>999</v>
      </c>
      <c r="K1225" s="374">
        <v>99</v>
      </c>
      <c r="L1225" s="374">
        <v>3</v>
      </c>
      <c r="M1225" s="374">
        <v>99</v>
      </c>
      <c r="N1225" s="374">
        <v>99</v>
      </c>
      <c r="O1225" s="374">
        <v>99</v>
      </c>
      <c r="P1225" s="374">
        <v>99</v>
      </c>
      <c r="Q1225" s="374">
        <v>13</v>
      </c>
      <c r="R1225" s="374">
        <v>61</v>
      </c>
      <c r="S1225" s="374">
        <v>3</v>
      </c>
      <c r="T1225" s="374">
        <v>2.442622950819672</v>
      </c>
      <c r="U1225" s="374">
        <v>5.6885245901639356</v>
      </c>
      <c r="V1225" s="374">
        <v>0</v>
      </c>
      <c r="W1225" s="374">
        <v>0</v>
      </c>
      <c r="X1225" s="374">
        <v>0</v>
      </c>
      <c r="Y1225" s="374">
        <v>0</v>
      </c>
      <c r="Z1225" s="374">
        <v>1.2001500398899223</v>
      </c>
      <c r="AA1225" s="374">
        <v>0</v>
      </c>
      <c r="AB1225" s="374">
        <v>0.61469945112303892</v>
      </c>
      <c r="AC1225" s="374"/>
      <c r="AD1225" s="374">
        <v>36.687199107811743</v>
      </c>
      <c r="AE1225" s="374"/>
      <c r="AF1225" s="374">
        <v>10.873440285204985</v>
      </c>
      <c r="AG1225" s="374">
        <v>7.603646244193178</v>
      </c>
      <c r="AH1225" s="374">
        <v>6.5573770491803289</v>
      </c>
      <c r="AI1225" s="374">
        <v>61</v>
      </c>
      <c r="AJ1225">
        <v>79.667213114754091</v>
      </c>
      <c r="AK1225">
        <v>11.113008682523768</v>
      </c>
    </row>
    <row r="1226" spans="1:37" ht="15.6">
      <c r="A1226" s="374">
        <v>16</v>
      </c>
      <c r="B1226" s="374">
        <v>32</v>
      </c>
      <c r="C1226" s="374">
        <v>2024</v>
      </c>
      <c r="D1226" s="374">
        <v>8</v>
      </c>
      <c r="E1226" s="374">
        <v>99</v>
      </c>
      <c r="F1226" s="374">
        <v>99</v>
      </c>
      <c r="G1226" s="374">
        <v>99</v>
      </c>
      <c r="H1226" s="374">
        <v>99</v>
      </c>
      <c r="I1226" s="374">
        <v>99</v>
      </c>
      <c r="J1226" s="374">
        <v>999</v>
      </c>
      <c r="K1226" s="374">
        <v>99</v>
      </c>
      <c r="L1226" s="374">
        <v>3</v>
      </c>
      <c r="M1226" s="374">
        <v>99</v>
      </c>
      <c r="N1226" s="374">
        <v>99</v>
      </c>
      <c r="O1226" s="374">
        <v>99</v>
      </c>
      <c r="P1226" s="374">
        <v>99</v>
      </c>
      <c r="Q1226" s="374">
        <v>17</v>
      </c>
      <c r="R1226" s="374">
        <v>74</v>
      </c>
      <c r="S1226" s="374">
        <v>3</v>
      </c>
      <c r="T1226" s="374">
        <v>2.3513513513513518</v>
      </c>
      <c r="U1226" s="374">
        <v>6.5405405405405421</v>
      </c>
      <c r="V1226" s="374">
        <v>0</v>
      </c>
      <c r="W1226" s="374">
        <v>0</v>
      </c>
      <c r="X1226" s="374">
        <v>0</v>
      </c>
      <c r="Y1226" s="374">
        <v>0</v>
      </c>
      <c r="Z1226" s="374">
        <v>1.2683164963221687</v>
      </c>
      <c r="AA1226" s="374">
        <v>0</v>
      </c>
      <c r="AB1226" s="374">
        <v>0.50490653222349724</v>
      </c>
      <c r="AC1226" s="374"/>
      <c r="AD1226" s="374">
        <v>26.896868648116719</v>
      </c>
      <c r="AE1226" s="374"/>
      <c r="AF1226" s="374">
        <v>7.4596774193548399</v>
      </c>
      <c r="AG1226" s="374">
        <v>5.2185538998986489</v>
      </c>
      <c r="AH1226" s="374">
        <v>1.3513513513513515</v>
      </c>
      <c r="AI1226" s="374">
        <v>74</v>
      </c>
      <c r="AJ1226">
        <v>83.6216216216216</v>
      </c>
      <c r="AK1226">
        <v>11.05607072993886</v>
      </c>
    </row>
    <row r="1227" spans="1:37" ht="15.6">
      <c r="A1227" s="374">
        <v>16</v>
      </c>
      <c r="B1227" s="374">
        <v>33</v>
      </c>
      <c r="C1227" s="374">
        <v>2024</v>
      </c>
      <c r="D1227" s="374">
        <v>9</v>
      </c>
      <c r="E1227" s="374">
        <v>99</v>
      </c>
      <c r="F1227" s="374">
        <v>99</v>
      </c>
      <c r="G1227" s="374">
        <v>99</v>
      </c>
      <c r="H1227" s="374">
        <v>99</v>
      </c>
      <c r="I1227" s="374">
        <v>99</v>
      </c>
      <c r="J1227" s="374">
        <v>999</v>
      </c>
      <c r="K1227" s="374">
        <v>99</v>
      </c>
      <c r="L1227" s="374">
        <v>3</v>
      </c>
      <c r="M1227" s="374">
        <v>99</v>
      </c>
      <c r="N1227" s="374">
        <v>99</v>
      </c>
      <c r="O1227" s="374">
        <v>99</v>
      </c>
      <c r="P1227" s="374">
        <v>99</v>
      </c>
      <c r="Q1227" s="374">
        <v>28</v>
      </c>
      <c r="R1227" s="374">
        <v>74</v>
      </c>
      <c r="S1227" s="374">
        <v>3</v>
      </c>
      <c r="T1227" s="374">
        <v>2.6081081081081088</v>
      </c>
      <c r="U1227" s="374">
        <v>6.0486486486486504</v>
      </c>
      <c r="V1227" s="374">
        <v>0</v>
      </c>
      <c r="W1227" s="374">
        <v>0</v>
      </c>
      <c r="X1227" s="374">
        <v>0</v>
      </c>
      <c r="Y1227" s="374">
        <v>0</v>
      </c>
      <c r="Z1227" s="374">
        <v>1.4629887257553813</v>
      </c>
      <c r="AA1227" s="374">
        <v>0</v>
      </c>
      <c r="AB1227" s="374">
        <v>0.4881727531942841</v>
      </c>
      <c r="AC1227" s="374"/>
      <c r="AD1227" s="374">
        <v>20.834019457677982</v>
      </c>
      <c r="AE1227" s="374"/>
      <c r="AF1227" s="374">
        <v>4.7375160051216367</v>
      </c>
      <c r="AG1227" s="374">
        <v>2.6451243078414111</v>
      </c>
      <c r="AH1227" s="374">
        <v>6.7567567567567588</v>
      </c>
      <c r="AI1227" s="374">
        <v>73</v>
      </c>
      <c r="AJ1227">
        <v>81.095890410958873</v>
      </c>
      <c r="AK1227">
        <v>11.069075090033524</v>
      </c>
    </row>
    <row r="1228" spans="1:37" ht="15.6">
      <c r="A1228" s="374">
        <v>16</v>
      </c>
      <c r="B1228" s="374">
        <v>34</v>
      </c>
      <c r="C1228" s="374">
        <v>2024</v>
      </c>
      <c r="D1228" s="374">
        <v>10</v>
      </c>
      <c r="E1228" s="374">
        <v>99</v>
      </c>
      <c r="F1228" s="374">
        <v>99</v>
      </c>
      <c r="G1228" s="374">
        <v>99</v>
      </c>
      <c r="H1228" s="374">
        <v>99</v>
      </c>
      <c r="I1228" s="374">
        <v>99</v>
      </c>
      <c r="J1228" s="374">
        <v>999</v>
      </c>
      <c r="K1228" s="374">
        <v>99</v>
      </c>
      <c r="L1228" s="374">
        <v>3</v>
      </c>
      <c r="M1228" s="374">
        <v>99</v>
      </c>
      <c r="N1228" s="374">
        <v>99</v>
      </c>
      <c r="O1228" s="374">
        <v>99</v>
      </c>
      <c r="P1228" s="374">
        <v>99</v>
      </c>
      <c r="Q1228" s="374">
        <v>46</v>
      </c>
      <c r="R1228" s="374">
        <v>105</v>
      </c>
      <c r="S1228" s="374">
        <v>3</v>
      </c>
      <c r="T1228" s="374">
        <v>2.5809523809523807</v>
      </c>
      <c r="U1228" s="374">
        <v>6.1171428571428521</v>
      </c>
      <c r="V1228" s="374">
        <v>0</v>
      </c>
      <c r="W1228" s="374">
        <v>0</v>
      </c>
      <c r="X1228" s="374">
        <v>0.95238095238095277</v>
      </c>
      <c r="Y1228" s="374">
        <v>0</v>
      </c>
      <c r="Z1228" s="374">
        <v>1.9901881769299781</v>
      </c>
      <c r="AA1228" s="374">
        <v>0</v>
      </c>
      <c r="AB1228" s="374">
        <v>0.56536465065355457</v>
      </c>
      <c r="AC1228" s="374"/>
      <c r="AD1228" s="374">
        <v>35.511109353322666</v>
      </c>
      <c r="AE1228" s="374"/>
      <c r="AF1228" s="374">
        <v>4.0353574173712525</v>
      </c>
      <c r="AG1228" s="374">
        <v>2.3376850257862318</v>
      </c>
      <c r="AH1228" s="374">
        <v>0</v>
      </c>
      <c r="AI1228" s="374">
        <v>105</v>
      </c>
      <c r="AJ1228">
        <v>80.80857142857144</v>
      </c>
      <c r="AK1228">
        <v>11.275895327357848</v>
      </c>
    </row>
    <row r="1229" spans="1:37" ht="15.6">
      <c r="A1229" s="374">
        <v>16</v>
      </c>
      <c r="B1229" s="374">
        <v>35</v>
      </c>
      <c r="C1229" s="374">
        <v>2024</v>
      </c>
      <c r="D1229" s="374">
        <v>11</v>
      </c>
      <c r="E1229" s="374">
        <v>99</v>
      </c>
      <c r="F1229" s="374">
        <v>99</v>
      </c>
      <c r="G1229" s="374">
        <v>99</v>
      </c>
      <c r="H1229" s="374">
        <v>99</v>
      </c>
      <c r="I1229" s="374">
        <v>99</v>
      </c>
      <c r="J1229" s="374">
        <v>999</v>
      </c>
      <c r="K1229" s="374">
        <v>99</v>
      </c>
      <c r="L1229" s="374">
        <v>3</v>
      </c>
      <c r="M1229" s="374">
        <v>99</v>
      </c>
      <c r="N1229" s="374">
        <v>99</v>
      </c>
      <c r="O1229" s="374">
        <v>99</v>
      </c>
      <c r="P1229" s="374">
        <v>99</v>
      </c>
      <c r="Q1229" s="374">
        <v>17</v>
      </c>
      <c r="R1229" s="374">
        <v>65</v>
      </c>
      <c r="S1229" s="374">
        <v>3</v>
      </c>
      <c r="T1229" s="374">
        <v>2.4615384615384608</v>
      </c>
      <c r="U1229" s="374">
        <v>6.81076923076923</v>
      </c>
      <c r="V1229" s="374">
        <v>0</v>
      </c>
      <c r="W1229" s="374">
        <v>0</v>
      </c>
      <c r="X1229" s="374">
        <v>0</v>
      </c>
      <c r="Y1229" s="374">
        <v>0</v>
      </c>
      <c r="Z1229" s="374">
        <v>1.700146878444335</v>
      </c>
      <c r="AA1229" s="374">
        <v>0</v>
      </c>
      <c r="AB1229" s="374">
        <v>0.49851851526214258</v>
      </c>
      <c r="AC1229" s="374"/>
      <c r="AD1229" s="374">
        <v>4.4960530553381073</v>
      </c>
      <c r="AE1229" s="374"/>
      <c r="AF1229" s="374">
        <v>6.8205666316893989</v>
      </c>
      <c r="AG1229" s="374">
        <v>4.6329823973878677</v>
      </c>
      <c r="AH1229" s="374">
        <v>1.5384615384615381</v>
      </c>
      <c r="AI1229" s="374">
        <v>64</v>
      </c>
      <c r="AJ1229">
        <v>83.659375000000011</v>
      </c>
      <c r="AK1229">
        <v>11.419658642872561</v>
      </c>
    </row>
    <row r="1230" spans="1:37" ht="15.6">
      <c r="A1230" s="374">
        <v>16</v>
      </c>
      <c r="B1230" s="374">
        <v>36</v>
      </c>
      <c r="C1230" s="374">
        <v>2024</v>
      </c>
      <c r="D1230" s="374">
        <v>12</v>
      </c>
      <c r="E1230" s="374">
        <v>99</v>
      </c>
      <c r="F1230" s="374">
        <v>99</v>
      </c>
      <c r="G1230" s="374">
        <v>99</v>
      </c>
      <c r="H1230" s="374">
        <v>99</v>
      </c>
      <c r="I1230" s="374">
        <v>99</v>
      </c>
      <c r="J1230" s="374">
        <v>999</v>
      </c>
      <c r="K1230" s="374">
        <v>99</v>
      </c>
      <c r="L1230" s="374">
        <v>3</v>
      </c>
      <c r="M1230" s="374">
        <v>99</v>
      </c>
      <c r="N1230" s="374">
        <v>99</v>
      </c>
      <c r="O1230" s="374">
        <v>99</v>
      </c>
      <c r="P1230" s="374">
        <v>99</v>
      </c>
      <c r="Q1230" s="374">
        <v>4</v>
      </c>
      <c r="R1230" s="374">
        <v>5</v>
      </c>
      <c r="S1230" s="374">
        <v>3</v>
      </c>
      <c r="T1230" s="374">
        <v>3.2</v>
      </c>
      <c r="U1230" s="374">
        <v>7.82</v>
      </c>
      <c r="V1230" s="374">
        <v>0</v>
      </c>
      <c r="W1230" s="374">
        <v>0</v>
      </c>
      <c r="X1230" s="374">
        <v>0</v>
      </c>
      <c r="Y1230" s="374">
        <v>0</v>
      </c>
      <c r="Z1230" s="374">
        <v>3.1770426500127433</v>
      </c>
      <c r="AA1230" s="374">
        <v>0</v>
      </c>
      <c r="AB1230" s="374">
        <v>0.9797958971132702</v>
      </c>
      <c r="AC1230" s="374"/>
      <c r="AD1230" s="374">
        <v>84.681149437703382</v>
      </c>
      <c r="AE1230" s="374"/>
      <c r="AF1230" s="374">
        <v>2.3584905660377351</v>
      </c>
      <c r="AG1230" s="374">
        <v>1.8010133578995851</v>
      </c>
      <c r="AH1230" s="374">
        <v>20</v>
      </c>
      <c r="AI1230" s="374">
        <v>5</v>
      </c>
      <c r="AJ1230">
        <v>87.44</v>
      </c>
      <c r="AK1230">
        <v>11.109561652039586</v>
      </c>
    </row>
    <row r="1231" spans="1:37" ht="15.6">
      <c r="A1231" s="374">
        <v>16</v>
      </c>
      <c r="B1231" s="374">
        <v>37</v>
      </c>
      <c r="C1231" s="374">
        <v>2024</v>
      </c>
      <c r="D1231" s="374">
        <v>1</v>
      </c>
      <c r="E1231" s="374">
        <v>99</v>
      </c>
      <c r="F1231" s="374">
        <v>99</v>
      </c>
      <c r="G1231" s="374">
        <v>99</v>
      </c>
      <c r="H1231" s="374">
        <v>99</v>
      </c>
      <c r="I1231" s="374">
        <v>99</v>
      </c>
      <c r="J1231" s="374">
        <v>999</v>
      </c>
      <c r="K1231" s="374">
        <v>99</v>
      </c>
      <c r="L1231" s="374">
        <v>4</v>
      </c>
      <c r="M1231" s="374">
        <v>99</v>
      </c>
      <c r="N1231" s="374">
        <v>99</v>
      </c>
      <c r="O1231" s="374">
        <v>99</v>
      </c>
      <c r="P1231" s="374">
        <v>99</v>
      </c>
      <c r="Q1231" s="374">
        <v>3</v>
      </c>
      <c r="R1231" s="374">
        <v>17</v>
      </c>
      <c r="S1231" s="374">
        <v>4</v>
      </c>
      <c r="T1231" s="374">
        <v>3.8823529411764697</v>
      </c>
      <c r="U1231" s="374">
        <v>6.0117647058823511</v>
      </c>
      <c r="V1231" s="374">
        <v>0</v>
      </c>
      <c r="W1231" s="374">
        <v>0</v>
      </c>
      <c r="X1231" s="374">
        <v>0</v>
      </c>
      <c r="Y1231" s="374">
        <v>0</v>
      </c>
      <c r="Z1231" s="374">
        <v>1.3685038429489724</v>
      </c>
      <c r="AA1231" s="374">
        <v>0</v>
      </c>
      <c r="AB1231" s="374">
        <v>1.4093115942012862</v>
      </c>
      <c r="AC1231" s="374"/>
      <c r="AD1231" s="374">
        <v>-32.868098548326827</v>
      </c>
      <c r="AE1231" s="374"/>
      <c r="AF1231" s="374">
        <v>8.2926829268292686</v>
      </c>
      <c r="AG1231" s="374">
        <v>5.3162713275072804</v>
      </c>
      <c r="AH1231" s="374">
        <v>0</v>
      </c>
      <c r="AI1231" s="374">
        <v>1</v>
      </c>
      <c r="AJ1231">
        <v>99.2</v>
      </c>
      <c r="AK1231">
        <v>8.8097469663656796</v>
      </c>
    </row>
    <row r="1232" spans="1:37" ht="15.6">
      <c r="A1232" s="374">
        <v>16</v>
      </c>
      <c r="B1232" s="374">
        <v>38</v>
      </c>
      <c r="C1232" s="374">
        <v>2024</v>
      </c>
      <c r="D1232" s="374">
        <v>2</v>
      </c>
      <c r="E1232" s="374">
        <v>99</v>
      </c>
      <c r="F1232" s="374">
        <v>99</v>
      </c>
      <c r="G1232" s="374">
        <v>99</v>
      </c>
      <c r="H1232" s="374">
        <v>99</v>
      </c>
      <c r="I1232" s="374">
        <v>99</v>
      </c>
      <c r="J1232" s="374">
        <v>999</v>
      </c>
      <c r="K1232" s="374">
        <v>99</v>
      </c>
      <c r="L1232" s="374">
        <v>4</v>
      </c>
      <c r="M1232" s="374">
        <v>99</v>
      </c>
      <c r="N1232" s="374">
        <v>99</v>
      </c>
      <c r="O1232" s="374">
        <v>99</v>
      </c>
      <c r="P1232" s="374">
        <v>99</v>
      </c>
      <c r="Q1232" s="374">
        <v>14</v>
      </c>
      <c r="R1232" s="374">
        <v>88</v>
      </c>
      <c r="S1232" s="374">
        <v>4</v>
      </c>
      <c r="T1232" s="374">
        <v>3.4318181818181812</v>
      </c>
      <c r="U1232" s="374">
        <v>5.4977272727272721</v>
      </c>
      <c r="V1232" s="374">
        <v>0</v>
      </c>
      <c r="W1232" s="374">
        <v>0</v>
      </c>
      <c r="X1232" s="374">
        <v>0</v>
      </c>
      <c r="Y1232" s="374">
        <v>0</v>
      </c>
      <c r="Z1232" s="374">
        <v>1.6187100133865973</v>
      </c>
      <c r="AA1232" s="374">
        <v>0</v>
      </c>
      <c r="AB1232" s="374">
        <v>1.295055759991671</v>
      </c>
      <c r="AC1232" s="374"/>
      <c r="AD1232" s="374">
        <v>2.5945706266948285</v>
      </c>
      <c r="AE1232" s="374"/>
      <c r="AF1232" s="374">
        <v>7.5796726959517677</v>
      </c>
      <c r="AG1232" s="374">
        <v>6.4299194598761318</v>
      </c>
      <c r="AH1232" s="374">
        <v>1.1363636363636365</v>
      </c>
      <c r="AI1232" s="374">
        <v>80</v>
      </c>
      <c r="AJ1232">
        <v>74.870000000000019</v>
      </c>
      <c r="AK1232">
        <v>13.010330714281578</v>
      </c>
    </row>
    <row r="1233" spans="1:37" ht="15.6">
      <c r="A1233" s="374">
        <v>16</v>
      </c>
      <c r="B1233" s="374">
        <v>39</v>
      </c>
      <c r="C1233" s="374">
        <v>2024</v>
      </c>
      <c r="D1233" s="374">
        <v>3</v>
      </c>
      <c r="E1233" s="374">
        <v>99</v>
      </c>
      <c r="F1233" s="374">
        <v>99</v>
      </c>
      <c r="G1233" s="374">
        <v>99</v>
      </c>
      <c r="H1233" s="374">
        <v>99</v>
      </c>
      <c r="I1233" s="374">
        <v>99</v>
      </c>
      <c r="J1233" s="374">
        <v>999</v>
      </c>
      <c r="K1233" s="374">
        <v>99</v>
      </c>
      <c r="L1233" s="374">
        <v>4</v>
      </c>
      <c r="M1233" s="374">
        <v>99</v>
      </c>
      <c r="N1233" s="374">
        <v>99</v>
      </c>
      <c r="O1233" s="374">
        <v>99</v>
      </c>
      <c r="P1233" s="374">
        <v>99</v>
      </c>
      <c r="Q1233" s="374">
        <v>41</v>
      </c>
      <c r="R1233" s="374">
        <v>176</v>
      </c>
      <c r="S1233" s="374">
        <v>4</v>
      </c>
      <c r="T1233" s="374">
        <v>3.8806818181818192</v>
      </c>
      <c r="U1233" s="374">
        <v>5.6329545454545453</v>
      </c>
      <c r="V1233" s="374">
        <v>0</v>
      </c>
      <c r="W1233" s="374">
        <v>0</v>
      </c>
      <c r="X1233" s="374">
        <v>0</v>
      </c>
      <c r="Y1233" s="374">
        <v>0</v>
      </c>
      <c r="Z1233" s="374">
        <v>1.7266771550970048</v>
      </c>
      <c r="AA1233" s="374">
        <v>0</v>
      </c>
      <c r="AB1233" s="374">
        <v>1.2212473089712097</v>
      </c>
      <c r="AC1233" s="374"/>
      <c r="AD1233" s="374">
        <v>-9.2172141058073187</v>
      </c>
      <c r="AE1233" s="374"/>
      <c r="AF1233" s="374">
        <v>6.9264069264069263</v>
      </c>
      <c r="AG1233" s="374">
        <v>5.7317623116681915</v>
      </c>
      <c r="AH1233" s="374">
        <v>0</v>
      </c>
      <c r="AI1233" s="374">
        <v>111</v>
      </c>
      <c r="AJ1233">
        <v>76.481081081081058</v>
      </c>
      <c r="AK1233">
        <v>12.78039035740818</v>
      </c>
    </row>
    <row r="1234" spans="1:37" ht="15.6">
      <c r="A1234" s="374">
        <v>16</v>
      </c>
      <c r="B1234" s="374">
        <v>40</v>
      </c>
      <c r="C1234" s="374">
        <v>2024</v>
      </c>
      <c r="D1234" s="374">
        <v>4</v>
      </c>
      <c r="E1234" s="374">
        <v>99</v>
      </c>
      <c r="F1234" s="374">
        <v>99</v>
      </c>
      <c r="G1234" s="374">
        <v>99</v>
      </c>
      <c r="H1234" s="374">
        <v>99</v>
      </c>
      <c r="I1234" s="374">
        <v>99</v>
      </c>
      <c r="J1234" s="374">
        <v>999</v>
      </c>
      <c r="K1234" s="374">
        <v>99</v>
      </c>
      <c r="L1234" s="374">
        <v>4</v>
      </c>
      <c r="M1234" s="374">
        <v>99</v>
      </c>
      <c r="N1234" s="374">
        <v>99</v>
      </c>
      <c r="O1234" s="374">
        <v>99</v>
      </c>
      <c r="P1234" s="374">
        <v>99</v>
      </c>
      <c r="Q1234" s="374">
        <v>57</v>
      </c>
      <c r="R1234" s="374">
        <v>433</v>
      </c>
      <c r="S1234" s="374">
        <v>4</v>
      </c>
      <c r="T1234" s="374">
        <v>3.3787528868360281</v>
      </c>
      <c r="U1234" s="374">
        <v>5.871131639722865</v>
      </c>
      <c r="V1234" s="374">
        <v>0</v>
      </c>
      <c r="W1234" s="374">
        <v>0</v>
      </c>
      <c r="X1234" s="374">
        <v>0</v>
      </c>
      <c r="Y1234" s="374">
        <v>0</v>
      </c>
      <c r="Z1234" s="374">
        <v>1.2244517512813713</v>
      </c>
      <c r="AA1234" s="374">
        <v>0</v>
      </c>
      <c r="AB1234" s="374">
        <v>0.98473865720796561</v>
      </c>
      <c r="AC1234" s="374"/>
      <c r="AD1234" s="374">
        <v>17.723631229892479</v>
      </c>
      <c r="AE1234" s="374"/>
      <c r="AF1234" s="374">
        <v>13.767885532591407</v>
      </c>
      <c r="AG1234" s="374">
        <v>12.190057876641719</v>
      </c>
      <c r="AH1234" s="374">
        <v>1.1547344110854503</v>
      </c>
      <c r="AI1234" s="374">
        <v>384</v>
      </c>
      <c r="AJ1234">
        <v>76.328125</v>
      </c>
      <c r="AK1234">
        <v>13.308481887938639</v>
      </c>
    </row>
    <row r="1235" spans="1:37" ht="15.6">
      <c r="A1235" s="374">
        <v>16</v>
      </c>
      <c r="B1235" s="374">
        <v>41</v>
      </c>
      <c r="C1235" s="374">
        <v>2024</v>
      </c>
      <c r="D1235" s="374">
        <v>5</v>
      </c>
      <c r="E1235" s="374">
        <v>99</v>
      </c>
      <c r="F1235" s="374">
        <v>99</v>
      </c>
      <c r="G1235" s="374">
        <v>99</v>
      </c>
      <c r="H1235" s="374">
        <v>99</v>
      </c>
      <c r="I1235" s="374">
        <v>99</v>
      </c>
      <c r="J1235" s="374">
        <v>999</v>
      </c>
      <c r="K1235" s="374">
        <v>99</v>
      </c>
      <c r="L1235" s="374">
        <v>4</v>
      </c>
      <c r="M1235" s="374">
        <v>99</v>
      </c>
      <c r="N1235" s="374">
        <v>99</v>
      </c>
      <c r="O1235" s="374">
        <v>99</v>
      </c>
      <c r="P1235" s="374">
        <v>99</v>
      </c>
      <c r="Q1235" s="374">
        <v>36</v>
      </c>
      <c r="R1235" s="374">
        <v>139</v>
      </c>
      <c r="S1235" s="374">
        <v>4</v>
      </c>
      <c r="T1235" s="374">
        <v>3.7050359712230225</v>
      </c>
      <c r="U1235" s="374">
        <v>5.6906474820143904</v>
      </c>
      <c r="V1235" s="374">
        <v>0</v>
      </c>
      <c r="W1235" s="374">
        <v>0</v>
      </c>
      <c r="X1235" s="374">
        <v>0</v>
      </c>
      <c r="Y1235" s="374">
        <v>0</v>
      </c>
      <c r="Z1235" s="374">
        <v>1.7123290582678861</v>
      </c>
      <c r="AA1235" s="374">
        <v>0</v>
      </c>
      <c r="AB1235" s="374">
        <v>1.1281438081838155</v>
      </c>
      <c r="AC1235" s="374"/>
      <c r="AD1235" s="374">
        <v>25.219026142320235</v>
      </c>
      <c r="AE1235" s="374"/>
      <c r="AF1235" s="374">
        <v>8.9504185447520932</v>
      </c>
      <c r="AG1235" s="374">
        <v>7.4568473844471503</v>
      </c>
      <c r="AH1235" s="374">
        <v>1.4388489208633091</v>
      </c>
      <c r="AI1235" s="374">
        <v>130</v>
      </c>
      <c r="AJ1235" s="374">
        <v>76.187692307692359</v>
      </c>
      <c r="AK1235" s="374">
        <v>12.541694388579931</v>
      </c>
    </row>
    <row r="1236" spans="1:37" ht="15.6">
      <c r="A1236" s="374">
        <v>16</v>
      </c>
      <c r="B1236" s="374">
        <v>42</v>
      </c>
      <c r="C1236" s="374">
        <v>2024</v>
      </c>
      <c r="D1236" s="374">
        <v>6</v>
      </c>
      <c r="E1236" s="374">
        <v>99</v>
      </c>
      <c r="F1236" s="374">
        <v>99</v>
      </c>
      <c r="G1236" s="374">
        <v>99</v>
      </c>
      <c r="H1236" s="374">
        <v>99</v>
      </c>
      <c r="I1236" s="374">
        <v>99</v>
      </c>
      <c r="J1236" s="374">
        <v>999</v>
      </c>
      <c r="K1236" s="374">
        <v>99</v>
      </c>
      <c r="L1236" s="374">
        <v>4</v>
      </c>
      <c r="M1236" s="374">
        <v>99</v>
      </c>
      <c r="N1236" s="374">
        <v>99</v>
      </c>
      <c r="O1236" s="374">
        <v>99</v>
      </c>
      <c r="P1236" s="374">
        <v>99</v>
      </c>
      <c r="Q1236" s="374">
        <v>30</v>
      </c>
      <c r="R1236" s="374">
        <v>173</v>
      </c>
      <c r="S1236" s="374">
        <v>4</v>
      </c>
      <c r="T1236" s="374">
        <v>2.8381502890173396</v>
      </c>
      <c r="U1236" s="374">
        <v>6.8364161849710952</v>
      </c>
      <c r="V1236" s="374">
        <v>0</v>
      </c>
      <c r="W1236" s="374">
        <v>0</v>
      </c>
      <c r="X1236" s="374">
        <v>0</v>
      </c>
      <c r="Y1236" s="374">
        <v>0</v>
      </c>
      <c r="Z1236" s="374">
        <v>1.6740808504496156</v>
      </c>
      <c r="AA1236" s="374">
        <v>0</v>
      </c>
      <c r="AB1236" s="374">
        <v>0.9169823848778218</v>
      </c>
      <c r="AC1236" s="374"/>
      <c r="AD1236" s="374">
        <v>20.604392360408923</v>
      </c>
      <c r="AE1236" s="374"/>
      <c r="AF1236" s="374">
        <v>16.093023255813961</v>
      </c>
      <c r="AG1236" s="374">
        <v>13.791294005154098</v>
      </c>
      <c r="AH1236" s="374">
        <v>1.1560693641618498</v>
      </c>
      <c r="AI1236" s="374">
        <v>166</v>
      </c>
      <c r="AJ1236" s="374">
        <v>79.351807228915675</v>
      </c>
      <c r="AK1236" s="374">
        <v>12.719543895017564</v>
      </c>
    </row>
    <row r="1237" spans="1:37" ht="15.6">
      <c r="A1237" s="374">
        <v>16</v>
      </c>
      <c r="B1237" s="374">
        <v>43</v>
      </c>
      <c r="C1237" s="374">
        <v>2024</v>
      </c>
      <c r="D1237" s="374">
        <v>7</v>
      </c>
      <c r="E1237" s="374">
        <v>99</v>
      </c>
      <c r="F1237" s="374">
        <v>99</v>
      </c>
      <c r="G1237" s="374">
        <v>99</v>
      </c>
      <c r="H1237" s="374">
        <v>99</v>
      </c>
      <c r="I1237" s="374">
        <v>99</v>
      </c>
      <c r="J1237" s="374">
        <v>999</v>
      </c>
      <c r="K1237" s="374">
        <v>99</v>
      </c>
      <c r="L1237" s="374">
        <v>4</v>
      </c>
      <c r="M1237" s="374">
        <v>99</v>
      </c>
      <c r="N1237" s="374">
        <v>99</v>
      </c>
      <c r="O1237" s="374">
        <v>99</v>
      </c>
      <c r="P1237" s="374">
        <v>99</v>
      </c>
      <c r="Q1237" s="374">
        <v>20</v>
      </c>
      <c r="R1237" s="374">
        <v>87</v>
      </c>
      <c r="S1237" s="374">
        <v>4</v>
      </c>
      <c r="T1237" s="374">
        <v>2.8735632183908049</v>
      </c>
      <c r="U1237" s="374">
        <v>6.8459770114942513</v>
      </c>
      <c r="V1237" s="374">
        <v>0</v>
      </c>
      <c r="W1237" s="374">
        <v>0</v>
      </c>
      <c r="X1237" s="374">
        <v>0</v>
      </c>
      <c r="Y1237" s="374">
        <v>0</v>
      </c>
      <c r="Z1237" s="374">
        <v>1.1783296767279241</v>
      </c>
      <c r="AA1237" s="374">
        <v>0</v>
      </c>
      <c r="AB1237" s="374">
        <v>0.77020071575866444</v>
      </c>
      <c r="AC1237" s="374"/>
      <c r="AD1237" s="374">
        <v>11.279253908555129</v>
      </c>
      <c r="AE1237" s="374"/>
      <c r="AF1237" s="374">
        <v>15.50802139037433</v>
      </c>
      <c r="AG1237" s="374">
        <v>13.051100008765003</v>
      </c>
      <c r="AH1237" s="374">
        <v>5.7471264367816097</v>
      </c>
      <c r="AI1237" s="374">
        <v>87</v>
      </c>
      <c r="AJ1237" s="374">
        <v>81.790804597701154</v>
      </c>
      <c r="AK1237" s="374">
        <v>12.404429564759296</v>
      </c>
    </row>
    <row r="1238" spans="1:37" ht="15.6">
      <c r="A1238" s="374">
        <v>16</v>
      </c>
      <c r="B1238" s="374">
        <v>44</v>
      </c>
      <c r="C1238" s="374">
        <v>2024</v>
      </c>
      <c r="D1238" s="374">
        <v>8</v>
      </c>
      <c r="E1238" s="374">
        <v>99</v>
      </c>
      <c r="F1238" s="374">
        <v>99</v>
      </c>
      <c r="G1238" s="374">
        <v>99</v>
      </c>
      <c r="H1238" s="374">
        <v>99</v>
      </c>
      <c r="I1238" s="374">
        <v>99</v>
      </c>
      <c r="J1238" s="374">
        <v>999</v>
      </c>
      <c r="K1238" s="374">
        <v>99</v>
      </c>
      <c r="L1238" s="374">
        <v>4</v>
      </c>
      <c r="M1238" s="374">
        <v>99</v>
      </c>
      <c r="N1238" s="374">
        <v>99</v>
      </c>
      <c r="O1238" s="374">
        <v>99</v>
      </c>
      <c r="P1238" s="374">
        <v>99</v>
      </c>
      <c r="Q1238" s="374">
        <v>43</v>
      </c>
      <c r="R1238" s="374">
        <v>205</v>
      </c>
      <c r="S1238" s="374">
        <v>4</v>
      </c>
      <c r="T1238" s="374">
        <v>2.6926829268292689</v>
      </c>
      <c r="U1238" s="374">
        <v>7.8897560975609746</v>
      </c>
      <c r="V1238" s="374">
        <v>0</v>
      </c>
      <c r="W1238" s="374">
        <v>0</v>
      </c>
      <c r="X1238" s="374">
        <v>0</v>
      </c>
      <c r="Y1238" s="374">
        <v>0</v>
      </c>
      <c r="Z1238" s="374">
        <v>1.3501011485230685</v>
      </c>
      <c r="AA1238" s="374">
        <v>0</v>
      </c>
      <c r="AB1238" s="374">
        <v>0.53025085821272888</v>
      </c>
      <c r="AC1238" s="374"/>
      <c r="AD1238" s="374">
        <v>11.280232199018029</v>
      </c>
      <c r="AE1238" s="374"/>
      <c r="AF1238" s="374">
        <v>20.665322580645157</v>
      </c>
      <c r="AG1238" s="374">
        <v>17.439027020033205</v>
      </c>
      <c r="AH1238" s="374">
        <v>1.4634146341463412</v>
      </c>
      <c r="AI1238" s="374">
        <v>204</v>
      </c>
      <c r="AJ1238" s="374">
        <v>85.047549019607828</v>
      </c>
      <c r="AK1238" s="374">
        <v>12.719165400922147</v>
      </c>
    </row>
    <row r="1239" spans="1:37" ht="15.6">
      <c r="A1239" s="374">
        <v>16</v>
      </c>
      <c r="B1239" s="374">
        <v>45</v>
      </c>
      <c r="C1239" s="374">
        <v>2024</v>
      </c>
      <c r="D1239" s="374">
        <v>9</v>
      </c>
      <c r="E1239" s="374">
        <v>99</v>
      </c>
      <c r="F1239" s="374">
        <v>99</v>
      </c>
      <c r="G1239" s="374">
        <v>99</v>
      </c>
      <c r="H1239" s="374">
        <v>99</v>
      </c>
      <c r="I1239" s="374">
        <v>99</v>
      </c>
      <c r="J1239" s="374">
        <v>999</v>
      </c>
      <c r="K1239" s="374">
        <v>99</v>
      </c>
      <c r="L1239" s="374">
        <v>4</v>
      </c>
      <c r="M1239" s="374">
        <v>99</v>
      </c>
      <c r="N1239" s="374">
        <v>99</v>
      </c>
      <c r="O1239" s="374">
        <v>99</v>
      </c>
      <c r="P1239" s="374">
        <v>99</v>
      </c>
      <c r="Q1239" s="374">
        <v>53</v>
      </c>
      <c r="R1239" s="374">
        <v>165</v>
      </c>
      <c r="S1239" s="374">
        <v>4</v>
      </c>
      <c r="T1239" s="374">
        <v>2.8727272727272726</v>
      </c>
      <c r="U1239" s="374">
        <v>8.2812121212121212</v>
      </c>
      <c r="V1239" s="374">
        <v>0</v>
      </c>
      <c r="W1239" s="374">
        <v>0</v>
      </c>
      <c r="X1239" s="374">
        <v>0</v>
      </c>
      <c r="Y1239" s="374">
        <v>0</v>
      </c>
      <c r="Z1239" s="374">
        <v>1.9588675726362432</v>
      </c>
      <c r="AA1239" s="374">
        <v>0</v>
      </c>
      <c r="AB1239" s="374">
        <v>0.62438950900312895</v>
      </c>
      <c r="AC1239" s="374"/>
      <c r="AD1239" s="374">
        <v>2.9262317119307784</v>
      </c>
      <c r="AE1239" s="374"/>
      <c r="AF1239" s="374">
        <v>10.563380281690138</v>
      </c>
      <c r="AG1239" s="374">
        <v>8.0748388164309723</v>
      </c>
      <c r="AH1239" s="374">
        <v>3.6363636363636358</v>
      </c>
      <c r="AI1239" s="374">
        <v>159</v>
      </c>
      <c r="AJ1239" s="374">
        <v>86.268553459119502</v>
      </c>
      <c r="AK1239" s="374">
        <v>12.761593509849128</v>
      </c>
    </row>
    <row r="1240" spans="1:37" ht="15.6">
      <c r="A1240" s="374">
        <v>16</v>
      </c>
      <c r="B1240" s="374">
        <v>46</v>
      </c>
      <c r="C1240" s="374">
        <v>2024</v>
      </c>
      <c r="D1240" s="374">
        <v>10</v>
      </c>
      <c r="E1240" s="374">
        <v>99</v>
      </c>
      <c r="F1240" s="374">
        <v>99</v>
      </c>
      <c r="G1240" s="374">
        <v>99</v>
      </c>
      <c r="H1240" s="374">
        <v>99</v>
      </c>
      <c r="I1240" s="374">
        <v>99</v>
      </c>
      <c r="J1240" s="374">
        <v>999</v>
      </c>
      <c r="K1240" s="374">
        <v>99</v>
      </c>
      <c r="L1240" s="374">
        <v>4</v>
      </c>
      <c r="M1240" s="374">
        <v>99</v>
      </c>
      <c r="N1240" s="374">
        <v>99</v>
      </c>
      <c r="O1240" s="374">
        <v>99</v>
      </c>
      <c r="P1240" s="374">
        <v>99</v>
      </c>
      <c r="Q1240" s="374">
        <v>101</v>
      </c>
      <c r="R1240" s="374">
        <v>408</v>
      </c>
      <c r="S1240" s="374">
        <v>4</v>
      </c>
      <c r="T1240" s="374">
        <v>3.0514705882352939</v>
      </c>
      <c r="U1240" s="374">
        <v>8.3517156862745061</v>
      </c>
      <c r="V1240" s="374">
        <v>0</v>
      </c>
      <c r="W1240" s="374">
        <v>0</v>
      </c>
      <c r="X1240" s="374">
        <v>0.49019607843137247</v>
      </c>
      <c r="Y1240" s="374">
        <v>0</v>
      </c>
      <c r="Z1240" s="374">
        <v>2.6939378199931139</v>
      </c>
      <c r="AA1240" s="374">
        <v>0</v>
      </c>
      <c r="AB1240" s="374">
        <v>0.84586525726540795</v>
      </c>
      <c r="AC1240" s="374"/>
      <c r="AD1240" s="374">
        <v>56.728684389651555</v>
      </c>
      <c r="AE1240" s="374"/>
      <c r="AF1240" s="374">
        <v>15.68024596464258</v>
      </c>
      <c r="AG1240" s="374">
        <v>12.401777557787</v>
      </c>
      <c r="AH1240" s="374">
        <v>0.98039215686274495</v>
      </c>
      <c r="AI1240" s="374">
        <v>402</v>
      </c>
      <c r="AJ1240" s="374">
        <v>85.829104477611935</v>
      </c>
      <c r="AK1240" s="374">
        <v>12.90548217769377</v>
      </c>
    </row>
    <row r="1241" spans="1:37" ht="15.6">
      <c r="A1241" s="374">
        <v>16</v>
      </c>
      <c r="B1241" s="374">
        <v>47</v>
      </c>
      <c r="C1241" s="374">
        <v>2024</v>
      </c>
      <c r="D1241" s="374">
        <v>11</v>
      </c>
      <c r="E1241" s="374">
        <v>99</v>
      </c>
      <c r="F1241" s="374">
        <v>99</v>
      </c>
      <c r="G1241" s="374">
        <v>99</v>
      </c>
      <c r="H1241" s="374">
        <v>99</v>
      </c>
      <c r="I1241" s="374">
        <v>99</v>
      </c>
      <c r="J1241" s="374">
        <v>999</v>
      </c>
      <c r="K1241" s="374">
        <v>99</v>
      </c>
      <c r="L1241" s="374">
        <v>4</v>
      </c>
      <c r="M1241" s="374">
        <v>99</v>
      </c>
      <c r="N1241" s="374">
        <v>99</v>
      </c>
      <c r="O1241" s="374">
        <v>99</v>
      </c>
      <c r="P1241" s="374">
        <v>99</v>
      </c>
      <c r="Q1241" s="374">
        <v>38</v>
      </c>
      <c r="R1241" s="374">
        <v>143</v>
      </c>
      <c r="S1241" s="374">
        <v>4</v>
      </c>
      <c r="T1241" s="374">
        <v>2.7692307692307705</v>
      </c>
      <c r="U1241" s="374">
        <v>8.1545454545454561</v>
      </c>
      <c r="V1241" s="374">
        <v>0</v>
      </c>
      <c r="W1241" s="374">
        <v>0</v>
      </c>
      <c r="X1241" s="374">
        <v>1.3986013986013983</v>
      </c>
      <c r="Y1241" s="374">
        <v>0</v>
      </c>
      <c r="Z1241" s="374">
        <v>2.3855839552139901</v>
      </c>
      <c r="AA1241" s="374">
        <v>0</v>
      </c>
      <c r="AB1241" s="374">
        <v>0.73562976865796625</v>
      </c>
      <c r="AC1241" s="374"/>
      <c r="AD1241" s="374">
        <v>9.9222304364293432</v>
      </c>
      <c r="AE1241" s="374"/>
      <c r="AF1241" s="374">
        <v>15.005246589716679</v>
      </c>
      <c r="AG1241" s="374">
        <v>12.20357075580301</v>
      </c>
      <c r="AH1241" s="374">
        <v>2.0979020979020975</v>
      </c>
      <c r="AI1241" s="374">
        <v>138</v>
      </c>
      <c r="AJ1241" s="374">
        <v>85.170289855072497</v>
      </c>
      <c r="AK1241" s="374">
        <v>12.714808650613232</v>
      </c>
    </row>
    <row r="1242" spans="1:37" ht="15.6">
      <c r="A1242" s="374">
        <v>16</v>
      </c>
      <c r="B1242" s="374">
        <v>48</v>
      </c>
      <c r="C1242" s="374">
        <v>2024</v>
      </c>
      <c r="D1242" s="374">
        <v>12</v>
      </c>
      <c r="E1242" s="374">
        <v>99</v>
      </c>
      <c r="F1242" s="374">
        <v>99</v>
      </c>
      <c r="G1242" s="374">
        <v>99</v>
      </c>
      <c r="H1242" s="374">
        <v>99</v>
      </c>
      <c r="I1242" s="374">
        <v>99</v>
      </c>
      <c r="J1242" s="374">
        <v>999</v>
      </c>
      <c r="K1242" s="374">
        <v>99</v>
      </c>
      <c r="L1242" s="374">
        <v>4</v>
      </c>
      <c r="M1242" s="374">
        <v>99</v>
      </c>
      <c r="N1242" s="374">
        <v>99</v>
      </c>
      <c r="O1242" s="374">
        <v>99</v>
      </c>
      <c r="P1242" s="374">
        <v>99</v>
      </c>
      <c r="Q1242" s="374">
        <v>11</v>
      </c>
      <c r="R1242" s="374">
        <v>19</v>
      </c>
      <c r="S1242" s="374">
        <v>4</v>
      </c>
      <c r="T1242" s="374">
        <v>2.8421052631578942</v>
      </c>
      <c r="U1242" s="374">
        <v>8.063157894736845</v>
      </c>
      <c r="V1242" s="374">
        <v>0</v>
      </c>
      <c r="W1242" s="374">
        <v>0</v>
      </c>
      <c r="X1242" s="374">
        <v>0</v>
      </c>
      <c r="Y1242" s="374">
        <v>0</v>
      </c>
      <c r="Z1242" s="374">
        <v>1.8336648739085513</v>
      </c>
      <c r="AA1242" s="374">
        <v>0</v>
      </c>
      <c r="AB1242" s="374">
        <v>0.36464227527765752</v>
      </c>
      <c r="AC1242" s="374"/>
      <c r="AD1242" s="374">
        <v>-8.7415464582218014</v>
      </c>
      <c r="AE1242" s="374"/>
      <c r="AF1242" s="374">
        <v>8.9622641509433976</v>
      </c>
      <c r="AG1242" s="374">
        <v>7.0566559189313676</v>
      </c>
      <c r="AH1242" s="374">
        <v>0</v>
      </c>
      <c r="AI1242" s="374">
        <v>19</v>
      </c>
      <c r="AJ1242" s="374">
        <v>85.063157894736861</v>
      </c>
      <c r="AK1242" s="374">
        <v>12.901646331839745</v>
      </c>
    </row>
    <row r="1243" spans="1:37" ht="15.6">
      <c r="A1243" s="374">
        <v>16</v>
      </c>
      <c r="B1243" s="374">
        <v>49</v>
      </c>
      <c r="C1243" s="374">
        <v>2024</v>
      </c>
      <c r="D1243" s="374">
        <v>1</v>
      </c>
      <c r="E1243" s="374">
        <v>99</v>
      </c>
      <c r="F1243" s="374">
        <v>99</v>
      </c>
      <c r="G1243" s="374">
        <v>99</v>
      </c>
      <c r="H1243" s="374">
        <v>99</v>
      </c>
      <c r="I1243" s="374">
        <v>99</v>
      </c>
      <c r="J1243" s="374">
        <v>999</v>
      </c>
      <c r="K1243" s="374">
        <v>99</v>
      </c>
      <c r="L1243" s="374">
        <v>5</v>
      </c>
      <c r="M1243" s="374">
        <v>99</v>
      </c>
      <c r="N1243" s="374">
        <v>99</v>
      </c>
      <c r="O1243" s="374">
        <v>99</v>
      </c>
      <c r="P1243" s="374">
        <v>99</v>
      </c>
      <c r="Q1243" s="374">
        <v>15</v>
      </c>
      <c r="R1243" s="374">
        <v>80</v>
      </c>
      <c r="S1243" s="374">
        <v>5</v>
      </c>
      <c r="T1243" s="374">
        <v>4.9249999999999998</v>
      </c>
      <c r="U1243" s="374">
        <v>8.7412500000000009</v>
      </c>
      <c r="V1243" s="374">
        <v>0</v>
      </c>
      <c r="W1243" s="374">
        <v>0</v>
      </c>
      <c r="X1243" s="374">
        <v>1.25</v>
      </c>
      <c r="Y1243" s="374">
        <v>0</v>
      </c>
      <c r="Z1243" s="374">
        <v>1.8405633478639103</v>
      </c>
      <c r="AA1243" s="374">
        <v>0</v>
      </c>
      <c r="AB1243" s="374">
        <v>0.93240280994857727</v>
      </c>
      <c r="AC1243" s="374"/>
      <c r="AD1243" s="374">
        <v>10.013350041192801</v>
      </c>
      <c r="AE1243" s="374"/>
      <c r="AF1243" s="374">
        <v>39.024390243902438</v>
      </c>
      <c r="AG1243" s="374">
        <v>36.376404494382022</v>
      </c>
      <c r="AH1243" s="374">
        <v>1.25</v>
      </c>
      <c r="AI1243" s="374">
        <v>15</v>
      </c>
      <c r="AJ1243" s="374">
        <v>81.686666666666682</v>
      </c>
      <c r="AK1243" s="374">
        <v>16.292499789319482</v>
      </c>
    </row>
    <row r="1244" spans="1:37" ht="15.6">
      <c r="A1244" s="374">
        <v>16</v>
      </c>
      <c r="B1244" s="374">
        <v>50</v>
      </c>
      <c r="C1244" s="374">
        <v>2024</v>
      </c>
      <c r="D1244" s="374">
        <v>2</v>
      </c>
      <c r="E1244" s="374">
        <v>99</v>
      </c>
      <c r="F1244" s="374">
        <v>99</v>
      </c>
      <c r="G1244" s="374">
        <v>99</v>
      </c>
      <c r="H1244" s="374">
        <v>99</v>
      </c>
      <c r="I1244" s="374">
        <v>99</v>
      </c>
      <c r="J1244" s="374">
        <v>999</v>
      </c>
      <c r="K1244" s="374">
        <v>99</v>
      </c>
      <c r="L1244" s="374">
        <v>5</v>
      </c>
      <c r="M1244" s="374">
        <v>99</v>
      </c>
      <c r="N1244" s="374">
        <v>99</v>
      </c>
      <c r="O1244" s="374">
        <v>99</v>
      </c>
      <c r="P1244" s="374">
        <v>99</v>
      </c>
      <c r="Q1244" s="374">
        <v>35</v>
      </c>
      <c r="R1244" s="374">
        <v>340</v>
      </c>
      <c r="S1244" s="374">
        <v>5</v>
      </c>
      <c r="T1244" s="374">
        <v>4.3176470588235292</v>
      </c>
      <c r="U1244" s="374">
        <v>6.0738235294117651</v>
      </c>
      <c r="V1244" s="374">
        <v>0</v>
      </c>
      <c r="W1244" s="374">
        <v>0</v>
      </c>
      <c r="X1244" s="374">
        <v>0</v>
      </c>
      <c r="Y1244" s="374">
        <v>0</v>
      </c>
      <c r="Z1244" s="374">
        <v>2.2527871818050569</v>
      </c>
      <c r="AA1244" s="374">
        <v>0</v>
      </c>
      <c r="AB1244" s="374">
        <v>1.2074451852703416</v>
      </c>
      <c r="AC1244" s="374"/>
      <c r="AD1244" s="374">
        <v>18.546678057741818</v>
      </c>
      <c r="AE1244" s="374"/>
      <c r="AF1244" s="374">
        <v>29.285099052540914</v>
      </c>
      <c r="AG1244" s="374">
        <v>27.44610722734642</v>
      </c>
      <c r="AH1244" s="374">
        <v>0.58823529411764708</v>
      </c>
      <c r="AI1244" s="374">
        <v>307</v>
      </c>
      <c r="AJ1244" s="374">
        <v>74.511400651465806</v>
      </c>
      <c r="AK1244" s="374">
        <v>13.936719663633449</v>
      </c>
    </row>
    <row r="1245" spans="1:37" ht="15.6">
      <c r="A1245" s="374">
        <v>16</v>
      </c>
      <c r="B1245" s="374">
        <v>51</v>
      </c>
      <c r="C1245" s="374">
        <v>2024</v>
      </c>
      <c r="D1245" s="374">
        <v>3</v>
      </c>
      <c r="E1245" s="374">
        <v>99</v>
      </c>
      <c r="F1245" s="374">
        <v>99</v>
      </c>
      <c r="G1245" s="374">
        <v>99</v>
      </c>
      <c r="H1245" s="374">
        <v>99</v>
      </c>
      <c r="I1245" s="374">
        <v>99</v>
      </c>
      <c r="J1245" s="374">
        <v>999</v>
      </c>
      <c r="K1245" s="374">
        <v>99</v>
      </c>
      <c r="L1245" s="374">
        <v>5</v>
      </c>
      <c r="M1245" s="374">
        <v>99</v>
      </c>
      <c r="N1245" s="374">
        <v>99</v>
      </c>
      <c r="O1245" s="374">
        <v>99</v>
      </c>
      <c r="P1245" s="374">
        <v>99</v>
      </c>
      <c r="Q1245" s="374">
        <v>58</v>
      </c>
      <c r="R1245" s="374">
        <v>913</v>
      </c>
      <c r="S1245" s="374">
        <v>5</v>
      </c>
      <c r="T1245" s="374">
        <v>4.8028477546549837</v>
      </c>
      <c r="U1245" s="374">
        <v>6.2265060240963859</v>
      </c>
      <c r="V1245" s="374">
        <v>0</v>
      </c>
      <c r="W1245" s="374">
        <v>0</v>
      </c>
      <c r="X1245" s="374">
        <v>0.32858707557502725</v>
      </c>
      <c r="Y1245" s="374">
        <v>0</v>
      </c>
      <c r="Z1245" s="374">
        <v>1.6724815315580939</v>
      </c>
      <c r="AA1245" s="374">
        <v>0</v>
      </c>
      <c r="AB1245" s="374">
        <v>1.084851681928465</v>
      </c>
      <c r="AC1245" s="374"/>
      <c r="AD1245" s="374">
        <v>12.506237278973998</v>
      </c>
      <c r="AE1245" s="374"/>
      <c r="AF1245" s="374">
        <v>35.930735930735928</v>
      </c>
      <c r="AG1245" s="374">
        <v>32.866574933802035</v>
      </c>
      <c r="AH1245" s="374">
        <v>0</v>
      </c>
      <c r="AI1245" s="374">
        <v>539</v>
      </c>
      <c r="AJ1245" s="374">
        <v>76.255102040816283</v>
      </c>
      <c r="AK1245" s="374">
        <v>14.230281261174444</v>
      </c>
    </row>
    <row r="1246" spans="1:37" ht="15.6">
      <c r="A1246" s="374">
        <v>16</v>
      </c>
      <c r="B1246" s="374">
        <v>52</v>
      </c>
      <c r="C1246" s="374">
        <v>2024</v>
      </c>
      <c r="D1246" s="374">
        <v>4</v>
      </c>
      <c r="E1246" s="374">
        <v>99</v>
      </c>
      <c r="F1246" s="374">
        <v>99</v>
      </c>
      <c r="G1246" s="374">
        <v>99</v>
      </c>
      <c r="H1246" s="374">
        <v>99</v>
      </c>
      <c r="I1246" s="374">
        <v>99</v>
      </c>
      <c r="J1246" s="374">
        <v>999</v>
      </c>
      <c r="K1246" s="374">
        <v>99</v>
      </c>
      <c r="L1246" s="374">
        <v>5</v>
      </c>
      <c r="M1246" s="374">
        <v>99</v>
      </c>
      <c r="N1246" s="374">
        <v>99</v>
      </c>
      <c r="O1246" s="374">
        <v>99</v>
      </c>
      <c r="P1246" s="374">
        <v>99</v>
      </c>
      <c r="Q1246" s="374">
        <v>74</v>
      </c>
      <c r="R1246" s="374">
        <v>1121</v>
      </c>
      <c r="S1246" s="374">
        <v>5</v>
      </c>
      <c r="T1246" s="374">
        <v>4.5352363960749322</v>
      </c>
      <c r="U1246" s="374">
        <v>6.3686886708296173</v>
      </c>
      <c r="V1246" s="374">
        <v>0</v>
      </c>
      <c r="W1246" s="374">
        <v>0</v>
      </c>
      <c r="X1246" s="374">
        <v>0</v>
      </c>
      <c r="Y1246" s="374">
        <v>0</v>
      </c>
      <c r="Z1246" s="374">
        <v>1.4660995156477077</v>
      </c>
      <c r="AA1246" s="374">
        <v>0</v>
      </c>
      <c r="AB1246" s="374">
        <v>0.94678109172200997</v>
      </c>
      <c r="AC1246" s="374"/>
      <c r="AD1246" s="374">
        <v>13.520720775138136</v>
      </c>
      <c r="AE1246" s="374"/>
      <c r="AF1246" s="374">
        <v>35.643879173290941</v>
      </c>
      <c r="AG1246" s="374">
        <v>34.233530091538121</v>
      </c>
      <c r="AH1246" s="374">
        <v>0.62444246208742193</v>
      </c>
      <c r="AI1246" s="374">
        <v>958</v>
      </c>
      <c r="AJ1246" s="374">
        <v>76.464926931106476</v>
      </c>
      <c r="AK1246" s="374">
        <v>14.289049648020271</v>
      </c>
    </row>
    <row r="1247" spans="1:37" ht="15.6">
      <c r="A1247" s="374">
        <v>16</v>
      </c>
      <c r="B1247" s="374">
        <v>53</v>
      </c>
      <c r="C1247" s="374">
        <v>2024</v>
      </c>
      <c r="D1247" s="374">
        <v>5</v>
      </c>
      <c r="E1247" s="374">
        <v>99</v>
      </c>
      <c r="F1247" s="374">
        <v>99</v>
      </c>
      <c r="G1247" s="374">
        <v>99</v>
      </c>
      <c r="H1247" s="374">
        <v>99</v>
      </c>
      <c r="I1247" s="374">
        <v>99</v>
      </c>
      <c r="J1247" s="374">
        <v>999</v>
      </c>
      <c r="K1247" s="374">
        <v>99</v>
      </c>
      <c r="L1247" s="374">
        <v>5</v>
      </c>
      <c r="M1247" s="374">
        <v>99</v>
      </c>
      <c r="N1247" s="374">
        <v>99</v>
      </c>
      <c r="O1247" s="374">
        <v>99</v>
      </c>
      <c r="P1247" s="374">
        <v>99</v>
      </c>
      <c r="Q1247" s="374">
        <v>56</v>
      </c>
      <c r="R1247" s="374">
        <v>478</v>
      </c>
      <c r="S1247" s="374">
        <v>5</v>
      </c>
      <c r="T1247" s="374">
        <v>4.4853556485355659</v>
      </c>
      <c r="U1247" s="374">
        <v>6.2838912133891238</v>
      </c>
      <c r="V1247" s="374">
        <v>0</v>
      </c>
      <c r="W1247" s="374">
        <v>0</v>
      </c>
      <c r="X1247" s="374">
        <v>0</v>
      </c>
      <c r="Y1247" s="374">
        <v>0</v>
      </c>
      <c r="Z1247" s="374">
        <v>1.6825500933456028</v>
      </c>
      <c r="AA1247" s="374">
        <v>0</v>
      </c>
      <c r="AB1247" s="374">
        <v>1.1123098676695062</v>
      </c>
      <c r="AC1247" s="374"/>
      <c r="AD1247" s="374">
        <v>15.005529317576999</v>
      </c>
      <c r="AE1247" s="374"/>
      <c r="AF1247" s="374">
        <v>30.779137153895679</v>
      </c>
      <c r="AG1247" s="374">
        <v>28.316223120940474</v>
      </c>
      <c r="AH1247" s="374">
        <v>2.9288702928870296</v>
      </c>
      <c r="AI1247" s="374">
        <v>399</v>
      </c>
      <c r="AJ1247" s="374">
        <v>76.406015037593988</v>
      </c>
      <c r="AK1247" s="374">
        <v>13.784513922115252</v>
      </c>
    </row>
    <row r="1248" spans="1:37" ht="15.6">
      <c r="A1248" s="374">
        <v>16</v>
      </c>
      <c r="B1248" s="374">
        <v>54</v>
      </c>
      <c r="C1248" s="374">
        <v>2024</v>
      </c>
      <c r="D1248" s="374">
        <v>6</v>
      </c>
      <c r="E1248" s="374">
        <v>99</v>
      </c>
      <c r="F1248" s="374">
        <v>99</v>
      </c>
      <c r="G1248" s="374">
        <v>99</v>
      </c>
      <c r="H1248" s="374">
        <v>99</v>
      </c>
      <c r="I1248" s="374">
        <v>99</v>
      </c>
      <c r="J1248" s="374">
        <v>999</v>
      </c>
      <c r="K1248" s="374">
        <v>99</v>
      </c>
      <c r="L1248" s="374">
        <v>5</v>
      </c>
      <c r="M1248" s="374">
        <v>99</v>
      </c>
      <c r="N1248" s="374">
        <v>99</v>
      </c>
      <c r="O1248" s="374">
        <v>99</v>
      </c>
      <c r="P1248" s="374">
        <v>99</v>
      </c>
      <c r="Q1248" s="374">
        <v>48</v>
      </c>
      <c r="R1248" s="374">
        <v>280</v>
      </c>
      <c r="S1248" s="374">
        <v>5</v>
      </c>
      <c r="T1248" s="374">
        <v>3.9607142857142872</v>
      </c>
      <c r="U1248" s="374">
        <v>7.7332142857142916</v>
      </c>
      <c r="V1248" s="374">
        <v>0</v>
      </c>
      <c r="W1248" s="374">
        <v>0</v>
      </c>
      <c r="X1248" s="374">
        <v>0</v>
      </c>
      <c r="Y1248" s="374">
        <v>0</v>
      </c>
      <c r="Z1248" s="374">
        <v>1.9215889139151276</v>
      </c>
      <c r="AA1248" s="374">
        <v>0</v>
      </c>
      <c r="AB1248" s="374">
        <v>1.1780247649938329</v>
      </c>
      <c r="AC1248" s="374"/>
      <c r="AD1248" s="374">
        <v>20.930740539326781</v>
      </c>
      <c r="AE1248" s="374"/>
      <c r="AF1248" s="374">
        <v>26.046511627906977</v>
      </c>
      <c r="AG1248" s="374">
        <v>25.249250790022984</v>
      </c>
      <c r="AH1248" s="374">
        <v>0.71428571428571441</v>
      </c>
      <c r="AI1248" s="374">
        <v>251</v>
      </c>
      <c r="AJ1248" s="374">
        <v>80.840637450199196</v>
      </c>
      <c r="AK1248" s="374">
        <v>14.120368010408161</v>
      </c>
    </row>
    <row r="1249" spans="1:37" ht="15.6">
      <c r="A1249" s="374">
        <v>16</v>
      </c>
      <c r="B1249" s="374">
        <v>55</v>
      </c>
      <c r="C1249" s="374">
        <v>2024</v>
      </c>
      <c r="D1249" s="374">
        <v>7</v>
      </c>
      <c r="E1249" s="374">
        <v>99</v>
      </c>
      <c r="F1249" s="374">
        <v>99</v>
      </c>
      <c r="G1249" s="374">
        <v>99</v>
      </c>
      <c r="H1249" s="374">
        <v>99</v>
      </c>
      <c r="I1249" s="374">
        <v>99</v>
      </c>
      <c r="J1249" s="374">
        <v>999</v>
      </c>
      <c r="K1249" s="374">
        <v>99</v>
      </c>
      <c r="L1249" s="374">
        <v>5</v>
      </c>
      <c r="M1249" s="374">
        <v>99</v>
      </c>
      <c r="N1249" s="374">
        <v>99</v>
      </c>
      <c r="O1249" s="374">
        <v>99</v>
      </c>
      <c r="P1249" s="374">
        <v>99</v>
      </c>
      <c r="Q1249" s="374">
        <v>22</v>
      </c>
      <c r="R1249" s="374">
        <v>116</v>
      </c>
      <c r="S1249" s="374">
        <v>5</v>
      </c>
      <c r="T1249" s="374">
        <v>3.8189655172413799</v>
      </c>
      <c r="U1249" s="374">
        <v>7.412068965517248</v>
      </c>
      <c r="V1249" s="374">
        <v>0</v>
      </c>
      <c r="W1249" s="374">
        <v>0</v>
      </c>
      <c r="X1249" s="374">
        <v>0</v>
      </c>
      <c r="Y1249" s="374">
        <v>0</v>
      </c>
      <c r="Z1249" s="374">
        <v>2.3123788010145798</v>
      </c>
      <c r="AA1249" s="374">
        <v>0</v>
      </c>
      <c r="AB1249" s="374">
        <v>1.0634940618078661</v>
      </c>
      <c r="AC1249" s="374"/>
      <c r="AD1249" s="374">
        <v>-21.224495512410737</v>
      </c>
      <c r="AE1249" s="374"/>
      <c r="AF1249" s="374">
        <v>20.677361853832441</v>
      </c>
      <c r="AG1249" s="374">
        <v>18.840389166447554</v>
      </c>
      <c r="AH1249" s="374">
        <v>6.0344827586206886</v>
      </c>
      <c r="AI1249" s="374">
        <v>116</v>
      </c>
      <c r="AJ1249" s="374">
        <v>81.257758620689629</v>
      </c>
      <c r="AK1249" s="374">
        <v>13.415828695849259</v>
      </c>
    </row>
    <row r="1250" spans="1:37" ht="15.6">
      <c r="A1250" s="374">
        <v>16</v>
      </c>
      <c r="B1250" s="374">
        <v>56</v>
      </c>
      <c r="C1250" s="374">
        <v>2024</v>
      </c>
      <c r="D1250" s="374">
        <v>8</v>
      </c>
      <c r="E1250" s="374">
        <v>99</v>
      </c>
      <c r="F1250" s="374">
        <v>99</v>
      </c>
      <c r="G1250" s="374">
        <v>99</v>
      </c>
      <c r="H1250" s="374">
        <v>99</v>
      </c>
      <c r="I1250" s="374">
        <v>99</v>
      </c>
      <c r="J1250" s="374">
        <v>999</v>
      </c>
      <c r="K1250" s="374">
        <v>99</v>
      </c>
      <c r="L1250" s="374">
        <v>5</v>
      </c>
      <c r="M1250" s="374">
        <v>99</v>
      </c>
      <c r="N1250" s="374">
        <v>99</v>
      </c>
      <c r="O1250" s="374">
        <v>99</v>
      </c>
      <c r="P1250" s="374">
        <v>99</v>
      </c>
      <c r="Q1250" s="374">
        <v>47</v>
      </c>
      <c r="R1250" s="374">
        <v>191</v>
      </c>
      <c r="S1250" s="374">
        <v>5</v>
      </c>
      <c r="T1250" s="374">
        <v>3.3089005235602098</v>
      </c>
      <c r="U1250" s="374">
        <v>9.1356020942408449</v>
      </c>
      <c r="V1250" s="374">
        <v>0</v>
      </c>
      <c r="W1250" s="374">
        <v>0</v>
      </c>
      <c r="X1250" s="374">
        <v>0.52356020942408388</v>
      </c>
      <c r="Y1250" s="374">
        <v>0</v>
      </c>
      <c r="Z1250" s="374">
        <v>1.9075461962651343</v>
      </c>
      <c r="AA1250" s="374">
        <v>0</v>
      </c>
      <c r="AB1250" s="374">
        <v>0.97286447324288483</v>
      </c>
      <c r="AC1250" s="374"/>
      <c r="AD1250" s="374">
        <v>-11.651847215813879</v>
      </c>
      <c r="AE1250" s="374"/>
      <c r="AF1250" s="374">
        <v>19.254032258064516</v>
      </c>
      <c r="AG1250" s="374">
        <v>18.813749380027176</v>
      </c>
      <c r="AH1250" s="374">
        <v>2.6178010471204192</v>
      </c>
      <c r="AI1250" s="374">
        <v>188</v>
      </c>
      <c r="AJ1250" s="374">
        <v>86.751063829787213</v>
      </c>
      <c r="AK1250" s="374">
        <v>13.758263455027484</v>
      </c>
    </row>
    <row r="1251" spans="1:37" ht="15.6">
      <c r="A1251" s="374">
        <v>16</v>
      </c>
      <c r="B1251" s="374">
        <v>57</v>
      </c>
      <c r="C1251" s="374">
        <v>2024</v>
      </c>
      <c r="D1251" s="374">
        <v>9</v>
      </c>
      <c r="E1251" s="374">
        <v>99</v>
      </c>
      <c r="F1251" s="374">
        <v>99</v>
      </c>
      <c r="G1251" s="374">
        <v>99</v>
      </c>
      <c r="H1251" s="374">
        <v>99</v>
      </c>
      <c r="I1251" s="374">
        <v>99</v>
      </c>
      <c r="J1251" s="374">
        <v>999</v>
      </c>
      <c r="K1251" s="374">
        <v>99</v>
      </c>
      <c r="L1251" s="374">
        <v>5</v>
      </c>
      <c r="M1251" s="374">
        <v>99</v>
      </c>
      <c r="N1251" s="374">
        <v>99</v>
      </c>
      <c r="O1251" s="374">
        <v>99</v>
      </c>
      <c r="P1251" s="374">
        <v>99</v>
      </c>
      <c r="Q1251" s="374">
        <v>68</v>
      </c>
      <c r="R1251" s="374">
        <v>263</v>
      </c>
      <c r="S1251" s="374">
        <v>5</v>
      </c>
      <c r="T1251" s="374">
        <v>3.7946768060836487</v>
      </c>
      <c r="U1251" s="374">
        <v>9.6547528517110361</v>
      </c>
      <c r="V1251" s="374">
        <v>0</v>
      </c>
      <c r="W1251" s="374">
        <v>0</v>
      </c>
      <c r="X1251" s="374">
        <v>2.6615969581749055</v>
      </c>
      <c r="Y1251" s="374">
        <v>0</v>
      </c>
      <c r="Z1251" s="374">
        <v>2.5094585777347049</v>
      </c>
      <c r="AA1251" s="374">
        <v>0</v>
      </c>
      <c r="AB1251" s="374">
        <v>1.1451875625155779</v>
      </c>
      <c r="AC1251" s="374"/>
      <c r="AD1251" s="374">
        <v>-8.0103965586695374</v>
      </c>
      <c r="AE1251" s="374"/>
      <c r="AF1251" s="374">
        <v>16.837387964148522</v>
      </c>
      <c r="AG1251" s="374">
        <v>15.005584545288013</v>
      </c>
      <c r="AH1251" s="374">
        <v>3.8022813688212929</v>
      </c>
      <c r="AI1251" s="374">
        <v>254</v>
      </c>
      <c r="AJ1251" s="374">
        <v>89.52125984251974</v>
      </c>
      <c r="AK1251" s="374">
        <v>13.289657542905251</v>
      </c>
    </row>
    <row r="1252" spans="1:37" ht="15.6">
      <c r="A1252" s="374">
        <v>16</v>
      </c>
      <c r="B1252" s="374">
        <v>58</v>
      </c>
      <c r="C1252" s="374">
        <v>2024</v>
      </c>
      <c r="D1252" s="374">
        <v>10</v>
      </c>
      <c r="E1252" s="374">
        <v>99</v>
      </c>
      <c r="F1252" s="374">
        <v>99</v>
      </c>
      <c r="G1252" s="374">
        <v>99</v>
      </c>
      <c r="H1252" s="374">
        <v>99</v>
      </c>
      <c r="I1252" s="374">
        <v>99</v>
      </c>
      <c r="J1252" s="374">
        <v>999</v>
      </c>
      <c r="K1252" s="374">
        <v>99</v>
      </c>
      <c r="L1252" s="374">
        <v>5</v>
      </c>
      <c r="M1252" s="374">
        <v>99</v>
      </c>
      <c r="N1252" s="374">
        <v>99</v>
      </c>
      <c r="O1252" s="374">
        <v>99</v>
      </c>
      <c r="P1252" s="374">
        <v>99</v>
      </c>
      <c r="Q1252" s="374">
        <v>133</v>
      </c>
      <c r="R1252" s="374">
        <v>403</v>
      </c>
      <c r="S1252" s="374">
        <v>5</v>
      </c>
      <c r="T1252" s="374">
        <v>3.6575682382134</v>
      </c>
      <c r="U1252" s="374">
        <v>9.2697270471464019</v>
      </c>
      <c r="V1252" s="374">
        <v>0</v>
      </c>
      <c r="W1252" s="374">
        <v>0</v>
      </c>
      <c r="X1252" s="374">
        <v>3.9702233250620358</v>
      </c>
      <c r="Y1252" s="374">
        <v>0</v>
      </c>
      <c r="Z1252" s="374">
        <v>2.9262272011401911</v>
      </c>
      <c r="AA1252" s="374">
        <v>0</v>
      </c>
      <c r="AB1252" s="374">
        <v>1.0021619519068501</v>
      </c>
      <c r="AC1252" s="374"/>
      <c r="AD1252" s="374">
        <v>15.164954992552122</v>
      </c>
      <c r="AE1252" s="374"/>
      <c r="AF1252" s="374">
        <v>15.488086087624902</v>
      </c>
      <c r="AG1252" s="374">
        <v>13.59627892079968</v>
      </c>
      <c r="AH1252" s="374">
        <v>1.4888337468982629</v>
      </c>
      <c r="AI1252" s="374">
        <v>390</v>
      </c>
      <c r="AJ1252" s="374">
        <v>86.89230769230771</v>
      </c>
      <c r="AK1252" s="374">
        <v>13.816377962193584</v>
      </c>
    </row>
    <row r="1253" spans="1:37" ht="15.6">
      <c r="A1253" s="374">
        <v>16</v>
      </c>
      <c r="B1253" s="374">
        <v>59</v>
      </c>
      <c r="C1253" s="374">
        <v>2024</v>
      </c>
      <c r="D1253" s="374">
        <v>11</v>
      </c>
      <c r="E1253" s="374">
        <v>99</v>
      </c>
      <c r="F1253" s="374">
        <v>99</v>
      </c>
      <c r="G1253" s="374">
        <v>99</v>
      </c>
      <c r="H1253" s="374">
        <v>99</v>
      </c>
      <c r="I1253" s="374">
        <v>99</v>
      </c>
      <c r="J1253" s="374">
        <v>999</v>
      </c>
      <c r="K1253" s="374">
        <v>99</v>
      </c>
      <c r="L1253" s="374">
        <v>5</v>
      </c>
      <c r="M1253" s="374">
        <v>99</v>
      </c>
      <c r="N1253" s="374">
        <v>99</v>
      </c>
      <c r="O1253" s="374">
        <v>99</v>
      </c>
      <c r="P1253" s="374">
        <v>99</v>
      </c>
      <c r="Q1253" s="374">
        <v>53</v>
      </c>
      <c r="R1253" s="374">
        <v>156</v>
      </c>
      <c r="S1253" s="374">
        <v>5</v>
      </c>
      <c r="T1253" s="374">
        <v>3.9935897435897441</v>
      </c>
      <c r="U1253" s="374">
        <v>8.6916666666666629</v>
      </c>
      <c r="V1253" s="374">
        <v>0</v>
      </c>
      <c r="W1253" s="374">
        <v>0</v>
      </c>
      <c r="X1253" s="374">
        <v>4.4871794871794881</v>
      </c>
      <c r="Y1253" s="374">
        <v>0</v>
      </c>
      <c r="Z1253" s="374">
        <v>2.8433223239033105</v>
      </c>
      <c r="AA1253" s="374">
        <v>0</v>
      </c>
      <c r="AB1253" s="374">
        <v>0.94391977923889092</v>
      </c>
      <c r="AC1253" s="374"/>
      <c r="AD1253" s="374">
        <v>-11.514268101836228</v>
      </c>
      <c r="AE1253" s="374"/>
      <c r="AF1253" s="374">
        <v>16.369359916054563</v>
      </c>
      <c r="AG1253" s="374">
        <v>14.189882160872388</v>
      </c>
      <c r="AH1253" s="374">
        <v>10.256410256410255</v>
      </c>
      <c r="AI1253" s="374">
        <v>149</v>
      </c>
      <c r="AJ1253" s="374">
        <v>85.535570469798685</v>
      </c>
      <c r="AK1253" s="374">
        <v>13.24229585582666</v>
      </c>
    </row>
    <row r="1254" spans="1:37" ht="15.6">
      <c r="A1254" s="374">
        <v>16</v>
      </c>
      <c r="B1254" s="374">
        <v>60</v>
      </c>
      <c r="C1254" s="374">
        <v>2024</v>
      </c>
      <c r="D1254" s="374">
        <v>12</v>
      </c>
      <c r="E1254" s="374">
        <v>99</v>
      </c>
      <c r="F1254" s="374">
        <v>99</v>
      </c>
      <c r="G1254" s="374">
        <v>99</v>
      </c>
      <c r="H1254" s="374">
        <v>99</v>
      </c>
      <c r="I1254" s="374">
        <v>99</v>
      </c>
      <c r="J1254" s="374">
        <v>999</v>
      </c>
      <c r="K1254" s="374">
        <v>99</v>
      </c>
      <c r="L1254" s="374">
        <v>5</v>
      </c>
      <c r="M1254" s="374">
        <v>99</v>
      </c>
      <c r="N1254" s="374">
        <v>99</v>
      </c>
      <c r="O1254" s="374">
        <v>99</v>
      </c>
      <c r="P1254" s="374">
        <v>99</v>
      </c>
      <c r="Q1254" s="374">
        <v>14</v>
      </c>
      <c r="R1254" s="374">
        <v>22</v>
      </c>
      <c r="S1254" s="374">
        <v>5</v>
      </c>
      <c r="T1254" s="374">
        <v>3.9090909090909096</v>
      </c>
      <c r="U1254" s="374">
        <v>8.8409090909090917</v>
      </c>
      <c r="V1254" s="374">
        <v>0</v>
      </c>
      <c r="W1254" s="374">
        <v>0</v>
      </c>
      <c r="X1254" s="374">
        <v>4.5454545454545459</v>
      </c>
      <c r="Y1254" s="374">
        <v>0</v>
      </c>
      <c r="Z1254" s="374">
        <v>2.9225858865844838</v>
      </c>
      <c r="AA1254" s="374">
        <v>0</v>
      </c>
      <c r="AB1254" s="374">
        <v>0.89995408514651487</v>
      </c>
      <c r="AC1254" s="374"/>
      <c r="AD1254" s="374">
        <v>-33.730986519802165</v>
      </c>
      <c r="AE1254" s="374"/>
      <c r="AF1254" s="374">
        <v>10.377358490566039</v>
      </c>
      <c r="AG1254" s="374">
        <v>8.9590050667894978</v>
      </c>
      <c r="AH1254" s="374">
        <v>4.5454545454545459</v>
      </c>
      <c r="AI1254" s="374">
        <v>21</v>
      </c>
      <c r="AJ1254" s="374">
        <v>84.728571428571385</v>
      </c>
      <c r="AK1254" s="374">
        <v>13.555737616851779</v>
      </c>
    </row>
    <row r="1255" spans="1:37" ht="15.6">
      <c r="A1255" s="374">
        <v>16</v>
      </c>
      <c r="B1255" s="374">
        <v>61</v>
      </c>
      <c r="C1255" s="374">
        <v>2024</v>
      </c>
      <c r="D1255" s="374">
        <v>1</v>
      </c>
      <c r="E1255" s="374">
        <v>99</v>
      </c>
      <c r="F1255" s="374">
        <v>99</v>
      </c>
      <c r="G1255" s="374">
        <v>99</v>
      </c>
      <c r="H1255" s="374">
        <v>99</v>
      </c>
      <c r="I1255" s="374">
        <v>99</v>
      </c>
      <c r="J1255" s="374">
        <v>999</v>
      </c>
      <c r="K1255" s="374">
        <v>99</v>
      </c>
      <c r="L1255" s="374">
        <v>6</v>
      </c>
      <c r="M1255" s="374">
        <v>99</v>
      </c>
      <c r="N1255" s="374">
        <v>99</v>
      </c>
      <c r="O1255" s="374">
        <v>99</v>
      </c>
      <c r="P1255" s="374">
        <v>99</v>
      </c>
      <c r="Q1255" s="374">
        <v>17</v>
      </c>
      <c r="R1255" s="374">
        <v>76</v>
      </c>
      <c r="S1255" s="374">
        <v>6</v>
      </c>
      <c r="T1255" s="374">
        <v>4.8421052631578947</v>
      </c>
      <c r="U1255" s="374">
        <v>10.65</v>
      </c>
      <c r="V1255" s="374">
        <v>0</v>
      </c>
      <c r="W1255" s="374">
        <v>0</v>
      </c>
      <c r="X1255" s="374">
        <v>6.5789473684210513</v>
      </c>
      <c r="Y1255" s="374">
        <v>0</v>
      </c>
      <c r="Z1255" s="374">
        <v>2.9708008843974718</v>
      </c>
      <c r="AA1255" s="374">
        <v>0</v>
      </c>
      <c r="AB1255" s="374">
        <v>1.136159639206469</v>
      </c>
      <c r="AC1255" s="374"/>
      <c r="AD1255" s="374">
        <v>25.33884777327674</v>
      </c>
      <c r="AE1255" s="374"/>
      <c r="AF1255" s="374">
        <v>37.073170731707314</v>
      </c>
      <c r="AG1255" s="374">
        <v>42.103620474406995</v>
      </c>
      <c r="AH1255" s="374">
        <v>2.6315789473684221</v>
      </c>
      <c r="AI1255" s="374">
        <v>14</v>
      </c>
      <c r="AJ1255" s="374">
        <v>87.535714285714306</v>
      </c>
      <c r="AK1255" s="374">
        <v>15.553572059299221</v>
      </c>
    </row>
    <row r="1256" spans="1:37" ht="15.6">
      <c r="A1256" s="374">
        <v>16</v>
      </c>
      <c r="B1256" s="374">
        <v>62</v>
      </c>
      <c r="C1256" s="374">
        <v>2024</v>
      </c>
      <c r="D1256" s="374">
        <v>2</v>
      </c>
      <c r="E1256" s="374">
        <v>99</v>
      </c>
      <c r="F1256" s="374">
        <v>99</v>
      </c>
      <c r="G1256" s="374">
        <v>99</v>
      </c>
      <c r="H1256" s="374">
        <v>99</v>
      </c>
      <c r="I1256" s="374">
        <v>99</v>
      </c>
      <c r="J1256" s="374">
        <v>999</v>
      </c>
      <c r="K1256" s="374">
        <v>99</v>
      </c>
      <c r="L1256" s="374">
        <v>6</v>
      </c>
      <c r="M1256" s="374">
        <v>99</v>
      </c>
      <c r="N1256" s="374">
        <v>99</v>
      </c>
      <c r="O1256" s="374">
        <v>99</v>
      </c>
      <c r="P1256" s="374">
        <v>99</v>
      </c>
      <c r="Q1256" s="374">
        <v>36</v>
      </c>
      <c r="R1256" s="374">
        <v>494</v>
      </c>
      <c r="S1256" s="374">
        <v>6</v>
      </c>
      <c r="T1256" s="374">
        <v>5.0182186234817809</v>
      </c>
      <c r="U1256" s="374">
        <v>6.839878542510121</v>
      </c>
      <c r="V1256" s="374">
        <v>0</v>
      </c>
      <c r="W1256" s="374">
        <v>0</v>
      </c>
      <c r="X1256" s="374">
        <v>0.20242914979757079</v>
      </c>
      <c r="Y1256" s="374">
        <v>0.20242914979757079</v>
      </c>
      <c r="Z1256" s="374">
        <v>2.3523630950593168</v>
      </c>
      <c r="AA1256" s="374">
        <v>0</v>
      </c>
      <c r="AB1256" s="374">
        <v>1.1825622634177229</v>
      </c>
      <c r="AC1256" s="374"/>
      <c r="AD1256" s="374">
        <v>6.4066367945574294</v>
      </c>
      <c r="AE1256" s="374"/>
      <c r="AF1256" s="374">
        <v>42.549526270456496</v>
      </c>
      <c r="AG1256" s="374">
        <v>44.907099758113823</v>
      </c>
      <c r="AH1256" s="374">
        <v>0</v>
      </c>
      <c r="AI1256" s="374">
        <v>437</v>
      </c>
      <c r="AJ1256" s="374">
        <v>74.001144164759694</v>
      </c>
      <c r="AK1256" s="374">
        <v>15.834189387053812</v>
      </c>
    </row>
    <row r="1257" spans="1:37" ht="15.6">
      <c r="A1257" s="374">
        <v>16</v>
      </c>
      <c r="B1257" s="374">
        <v>63</v>
      </c>
      <c r="C1257" s="374">
        <v>2024</v>
      </c>
      <c r="D1257" s="374">
        <v>3</v>
      </c>
      <c r="E1257" s="374">
        <v>99</v>
      </c>
      <c r="F1257" s="374">
        <v>99</v>
      </c>
      <c r="G1257" s="374">
        <v>99</v>
      </c>
      <c r="H1257" s="374">
        <v>99</v>
      </c>
      <c r="I1257" s="374">
        <v>99</v>
      </c>
      <c r="J1257" s="374">
        <v>999</v>
      </c>
      <c r="K1257" s="374">
        <v>99</v>
      </c>
      <c r="L1257" s="374">
        <v>6</v>
      </c>
      <c r="M1257" s="374">
        <v>99</v>
      </c>
      <c r="N1257" s="374">
        <v>99</v>
      </c>
      <c r="O1257" s="374">
        <v>99</v>
      </c>
      <c r="P1257" s="374">
        <v>99</v>
      </c>
      <c r="Q1257" s="374">
        <v>67</v>
      </c>
      <c r="R1257" s="374">
        <v>1039</v>
      </c>
      <c r="S1257" s="374">
        <v>6</v>
      </c>
      <c r="T1257" s="374">
        <v>5.5428296438883553</v>
      </c>
      <c r="U1257" s="374">
        <v>7.1367661212704485</v>
      </c>
      <c r="V1257" s="374">
        <v>0</v>
      </c>
      <c r="W1257" s="374">
        <v>0</v>
      </c>
      <c r="X1257" s="374">
        <v>0.19249278152069299</v>
      </c>
      <c r="Y1257" s="374">
        <v>0</v>
      </c>
      <c r="Z1257" s="374">
        <v>1.6499819272109348</v>
      </c>
      <c r="AA1257" s="374">
        <v>0</v>
      </c>
      <c r="AB1257" s="374">
        <v>1.0474057418740117</v>
      </c>
      <c r="AC1257" s="374"/>
      <c r="AD1257" s="374">
        <v>4.4143401345762978</v>
      </c>
      <c r="AE1257" s="374"/>
      <c r="AF1257" s="374">
        <v>40.889413616686348</v>
      </c>
      <c r="AG1257" s="374">
        <v>42.870275082964255</v>
      </c>
      <c r="AH1257" s="374">
        <v>0</v>
      </c>
      <c r="AI1257" s="374">
        <v>828</v>
      </c>
      <c r="AJ1257" s="374">
        <v>76.148067632850257</v>
      </c>
      <c r="AK1257" s="374">
        <v>15.880856075041301</v>
      </c>
    </row>
    <row r="1258" spans="1:37" ht="15.6">
      <c r="A1258" s="374">
        <v>16</v>
      </c>
      <c r="B1258" s="374">
        <v>64</v>
      </c>
      <c r="C1258" s="374">
        <v>2024</v>
      </c>
      <c r="D1258" s="374">
        <v>4</v>
      </c>
      <c r="E1258" s="374">
        <v>99</v>
      </c>
      <c r="F1258" s="374">
        <v>99</v>
      </c>
      <c r="G1258" s="374">
        <v>99</v>
      </c>
      <c r="H1258" s="374">
        <v>99</v>
      </c>
      <c r="I1258" s="374">
        <v>99</v>
      </c>
      <c r="J1258" s="374">
        <v>999</v>
      </c>
      <c r="K1258" s="374">
        <v>99</v>
      </c>
      <c r="L1258" s="374">
        <v>6</v>
      </c>
      <c r="M1258" s="374">
        <v>99</v>
      </c>
      <c r="N1258" s="374">
        <v>99</v>
      </c>
      <c r="O1258" s="374">
        <v>99</v>
      </c>
      <c r="P1258" s="374">
        <v>99</v>
      </c>
      <c r="Q1258" s="374">
        <v>80</v>
      </c>
      <c r="R1258" s="374">
        <v>1015</v>
      </c>
      <c r="S1258" s="374">
        <v>6</v>
      </c>
      <c r="T1258" s="374">
        <v>5.1783251231527103</v>
      </c>
      <c r="U1258" s="374">
        <v>7.0373399014778322</v>
      </c>
      <c r="V1258" s="374">
        <v>0</v>
      </c>
      <c r="W1258" s="374">
        <v>0</v>
      </c>
      <c r="X1258" s="374">
        <v>9.852216748768472E-2</v>
      </c>
      <c r="Y1258" s="374">
        <v>0</v>
      </c>
      <c r="Z1258" s="374">
        <v>1.5838454226630421</v>
      </c>
      <c r="AA1258" s="374">
        <v>0</v>
      </c>
      <c r="AB1258" s="374">
        <v>0.99194944289041376</v>
      </c>
      <c r="AC1258" s="374"/>
      <c r="AD1258" s="374">
        <v>3.9971804475321391</v>
      </c>
      <c r="AE1258" s="374"/>
      <c r="AF1258" s="374">
        <v>32.273449920508746</v>
      </c>
      <c r="AG1258" s="374">
        <v>34.25079238732755</v>
      </c>
      <c r="AH1258" s="374">
        <v>0.68965517241379304</v>
      </c>
      <c r="AI1258" s="374">
        <v>870</v>
      </c>
      <c r="AJ1258" s="374">
        <v>76.411264367816145</v>
      </c>
      <c r="AK1258" s="374">
        <v>15.657114496728804</v>
      </c>
    </row>
    <row r="1259" spans="1:37" ht="15.6">
      <c r="A1259" s="374">
        <v>16</v>
      </c>
      <c r="B1259" s="374">
        <v>65</v>
      </c>
      <c r="C1259" s="374">
        <v>2024</v>
      </c>
      <c r="D1259" s="374">
        <v>5</v>
      </c>
      <c r="E1259" s="374">
        <v>99</v>
      </c>
      <c r="F1259" s="374">
        <v>99</v>
      </c>
      <c r="G1259" s="374">
        <v>99</v>
      </c>
      <c r="H1259" s="374">
        <v>99</v>
      </c>
      <c r="I1259" s="374">
        <v>99</v>
      </c>
      <c r="J1259" s="374">
        <v>999</v>
      </c>
      <c r="K1259" s="374">
        <v>99</v>
      </c>
      <c r="L1259" s="374">
        <v>6</v>
      </c>
      <c r="M1259" s="374">
        <v>99</v>
      </c>
      <c r="N1259" s="374">
        <v>99</v>
      </c>
      <c r="O1259" s="374">
        <v>99</v>
      </c>
      <c r="P1259" s="374">
        <v>99</v>
      </c>
      <c r="Q1259" s="374">
        <v>62</v>
      </c>
      <c r="R1259" s="374">
        <v>543</v>
      </c>
      <c r="S1259" s="374">
        <v>6</v>
      </c>
      <c r="T1259" s="374">
        <v>4.8821362799263364</v>
      </c>
      <c r="U1259" s="374">
        <v>7.3023941068139955</v>
      </c>
      <c r="V1259" s="374">
        <v>0</v>
      </c>
      <c r="W1259" s="374">
        <v>0</v>
      </c>
      <c r="X1259" s="374">
        <v>0.18416206261510129</v>
      </c>
      <c r="Y1259" s="374">
        <v>0</v>
      </c>
      <c r="Z1259" s="374">
        <v>2.1823698776755442</v>
      </c>
      <c r="AA1259" s="374">
        <v>0</v>
      </c>
      <c r="AB1259" s="374">
        <v>1.101193661672174</v>
      </c>
      <c r="AC1259" s="374"/>
      <c r="AD1259" s="374">
        <v>8.0657268725034381</v>
      </c>
      <c r="AE1259" s="374"/>
      <c r="AF1259" s="374">
        <v>34.964584674822923</v>
      </c>
      <c r="AG1259" s="374">
        <v>37.380393487749458</v>
      </c>
      <c r="AH1259" s="374">
        <v>2.2099447513812156</v>
      </c>
      <c r="AI1259" s="374">
        <v>503</v>
      </c>
      <c r="AJ1259" s="374">
        <v>77.672166998011932</v>
      </c>
      <c r="AK1259" s="374">
        <v>15.241143709399028</v>
      </c>
    </row>
    <row r="1260" spans="1:37" ht="15.6">
      <c r="A1260" s="374">
        <v>16</v>
      </c>
      <c r="B1260" s="374">
        <v>66</v>
      </c>
      <c r="C1260" s="374">
        <v>2024</v>
      </c>
      <c r="D1260" s="374">
        <v>6</v>
      </c>
      <c r="E1260" s="374">
        <v>99</v>
      </c>
      <c r="F1260" s="374">
        <v>99</v>
      </c>
      <c r="G1260" s="374">
        <v>99</v>
      </c>
      <c r="H1260" s="374">
        <v>99</v>
      </c>
      <c r="I1260" s="374">
        <v>99</v>
      </c>
      <c r="J1260" s="374">
        <v>999</v>
      </c>
      <c r="K1260" s="374">
        <v>99</v>
      </c>
      <c r="L1260" s="374">
        <v>6</v>
      </c>
      <c r="M1260" s="374">
        <v>99</v>
      </c>
      <c r="N1260" s="374">
        <v>99</v>
      </c>
      <c r="O1260" s="374">
        <v>99</v>
      </c>
      <c r="P1260" s="374">
        <v>99</v>
      </c>
      <c r="Q1260" s="374">
        <v>52</v>
      </c>
      <c r="R1260" s="374">
        <v>359</v>
      </c>
      <c r="S1260" s="374">
        <v>6</v>
      </c>
      <c r="T1260" s="374">
        <v>4.6350974930362119</v>
      </c>
      <c r="U1260" s="374">
        <v>8.6490250696378865</v>
      </c>
      <c r="V1260" s="374">
        <v>0</v>
      </c>
      <c r="W1260" s="374">
        <v>0</v>
      </c>
      <c r="X1260" s="374">
        <v>0</v>
      </c>
      <c r="Y1260" s="374">
        <v>0</v>
      </c>
      <c r="Z1260" s="374">
        <v>1.9576698379342556</v>
      </c>
      <c r="AA1260" s="374">
        <v>0</v>
      </c>
      <c r="AB1260" s="374">
        <v>1.1456564108252623</v>
      </c>
      <c r="AC1260" s="374"/>
      <c r="AD1260" s="374">
        <v>7.9886458794279811</v>
      </c>
      <c r="AE1260" s="374"/>
      <c r="AF1260" s="374">
        <v>33.395348837209319</v>
      </c>
      <c r="AG1260" s="374">
        <v>36.20695686649487</v>
      </c>
      <c r="AH1260" s="374">
        <v>0.27855153203342625</v>
      </c>
      <c r="AI1260" s="374">
        <v>337</v>
      </c>
      <c r="AJ1260" s="374">
        <v>81.883086053412413</v>
      </c>
      <c r="AK1260" s="374">
        <v>15.353469433197098</v>
      </c>
    </row>
    <row r="1261" spans="1:37" ht="15.6">
      <c r="A1261" s="374">
        <v>16</v>
      </c>
      <c r="B1261" s="374">
        <v>67</v>
      </c>
      <c r="C1261" s="374">
        <v>2024</v>
      </c>
      <c r="D1261" s="374">
        <v>7</v>
      </c>
      <c r="E1261" s="374">
        <v>99</v>
      </c>
      <c r="F1261" s="374">
        <v>99</v>
      </c>
      <c r="G1261" s="374">
        <v>99</v>
      </c>
      <c r="H1261" s="374">
        <v>99</v>
      </c>
      <c r="I1261" s="374">
        <v>99</v>
      </c>
      <c r="J1261" s="374">
        <v>999</v>
      </c>
      <c r="K1261" s="374">
        <v>99</v>
      </c>
      <c r="L1261" s="374">
        <v>6</v>
      </c>
      <c r="M1261" s="374">
        <v>99</v>
      </c>
      <c r="N1261" s="374">
        <v>99</v>
      </c>
      <c r="O1261" s="374">
        <v>99</v>
      </c>
      <c r="P1261" s="374">
        <v>99</v>
      </c>
      <c r="Q1261" s="374">
        <v>26</v>
      </c>
      <c r="R1261" s="374">
        <v>144</v>
      </c>
      <c r="S1261" s="374">
        <v>6</v>
      </c>
      <c r="T1261" s="374">
        <v>4.5972222222222223</v>
      </c>
      <c r="U1261" s="374">
        <v>8.919444444444439</v>
      </c>
      <c r="V1261" s="374">
        <v>0</v>
      </c>
      <c r="W1261" s="374">
        <v>0</v>
      </c>
      <c r="X1261" s="374">
        <v>2.0833333333333339</v>
      </c>
      <c r="Y1261" s="374">
        <v>0</v>
      </c>
      <c r="Z1261" s="374">
        <v>2.4093359440638591</v>
      </c>
      <c r="AA1261" s="374">
        <v>0</v>
      </c>
      <c r="AB1261" s="374">
        <v>1.1744942436619521</v>
      </c>
      <c r="AC1261" s="374"/>
      <c r="AD1261" s="374">
        <v>-6.790993146550492</v>
      </c>
      <c r="AE1261" s="374"/>
      <c r="AF1261" s="374">
        <v>25.668449197860959</v>
      </c>
      <c r="AG1261" s="374">
        <v>28.144447366114449</v>
      </c>
      <c r="AH1261" s="374">
        <v>1.3888888888888891</v>
      </c>
      <c r="AI1261" s="374">
        <v>144</v>
      </c>
      <c r="AJ1261" s="374">
        <v>83.672916666666652</v>
      </c>
      <c r="AK1261" s="374">
        <v>14.926282530092443</v>
      </c>
    </row>
    <row r="1262" spans="1:37" ht="15.6">
      <c r="A1262" s="374">
        <v>16</v>
      </c>
      <c r="B1262" s="374">
        <v>68</v>
      </c>
      <c r="C1262" s="374">
        <v>2024</v>
      </c>
      <c r="D1262" s="374">
        <v>8</v>
      </c>
      <c r="E1262" s="374">
        <v>99</v>
      </c>
      <c r="F1262" s="374">
        <v>99</v>
      </c>
      <c r="G1262" s="374">
        <v>99</v>
      </c>
      <c r="H1262" s="374">
        <v>99</v>
      </c>
      <c r="I1262" s="374">
        <v>99</v>
      </c>
      <c r="J1262" s="374">
        <v>999</v>
      </c>
      <c r="K1262" s="374">
        <v>99</v>
      </c>
      <c r="L1262" s="374">
        <v>6</v>
      </c>
      <c r="M1262" s="374">
        <v>99</v>
      </c>
      <c r="N1262" s="374">
        <v>99</v>
      </c>
      <c r="O1262" s="374">
        <v>99</v>
      </c>
      <c r="P1262" s="374">
        <v>99</v>
      </c>
      <c r="Q1262" s="374">
        <v>68</v>
      </c>
      <c r="R1262" s="374">
        <v>300</v>
      </c>
      <c r="S1262" s="374">
        <v>6</v>
      </c>
      <c r="T1262" s="374">
        <v>4.2199999999999989</v>
      </c>
      <c r="U1262" s="374">
        <v>9.7890000000000015</v>
      </c>
      <c r="V1262" s="374">
        <v>0</v>
      </c>
      <c r="W1262" s="374">
        <v>0</v>
      </c>
      <c r="X1262" s="374">
        <v>0.33333333333333326</v>
      </c>
      <c r="Y1262" s="374">
        <v>0</v>
      </c>
      <c r="Z1262" s="374">
        <v>1.8997488430491276</v>
      </c>
      <c r="AA1262" s="374">
        <v>0</v>
      </c>
      <c r="AB1262" s="374">
        <v>0.92642682747568783</v>
      </c>
      <c r="AC1262" s="374"/>
      <c r="AD1262" s="374">
        <v>-8.1201759048749089</v>
      </c>
      <c r="AE1262" s="374"/>
      <c r="AF1262" s="374">
        <v>30.241935483870975</v>
      </c>
      <c r="AG1262" s="374">
        <v>31.663899251719755</v>
      </c>
      <c r="AH1262" s="374">
        <v>3.3333333333333344</v>
      </c>
      <c r="AI1262" s="374">
        <v>293</v>
      </c>
      <c r="AJ1262" s="374">
        <v>87.389419795221883</v>
      </c>
      <c r="AK1262" s="374">
        <v>14.561850032502464</v>
      </c>
    </row>
    <row r="1263" spans="1:37" ht="15.6">
      <c r="A1263" s="374">
        <v>16</v>
      </c>
      <c r="B1263" s="374">
        <v>69</v>
      </c>
      <c r="C1263" s="374">
        <v>2024</v>
      </c>
      <c r="D1263" s="374">
        <v>9</v>
      </c>
      <c r="E1263" s="374">
        <v>99</v>
      </c>
      <c r="F1263" s="374">
        <v>99</v>
      </c>
      <c r="G1263" s="374">
        <v>99</v>
      </c>
      <c r="H1263" s="374">
        <v>99</v>
      </c>
      <c r="I1263" s="374">
        <v>99</v>
      </c>
      <c r="J1263" s="374">
        <v>999</v>
      </c>
      <c r="K1263" s="374">
        <v>99</v>
      </c>
      <c r="L1263" s="374">
        <v>6</v>
      </c>
      <c r="M1263" s="374">
        <v>99</v>
      </c>
      <c r="N1263" s="374">
        <v>99</v>
      </c>
      <c r="O1263" s="374">
        <v>99</v>
      </c>
      <c r="P1263" s="374">
        <v>99</v>
      </c>
      <c r="Q1263" s="374">
        <v>103</v>
      </c>
      <c r="R1263" s="374">
        <v>542</v>
      </c>
      <c r="S1263" s="374">
        <v>6</v>
      </c>
      <c r="T1263" s="374">
        <v>4.4926199261992625</v>
      </c>
      <c r="U1263" s="374">
        <v>11.169557195571953</v>
      </c>
      <c r="V1263" s="374">
        <v>0.18450184501845016</v>
      </c>
      <c r="W1263" s="374">
        <v>0</v>
      </c>
      <c r="X1263" s="374">
        <v>5.904059040590405</v>
      </c>
      <c r="Y1263" s="374">
        <v>0.18450184501845016</v>
      </c>
      <c r="Z1263" s="374">
        <v>2.9098660567336809</v>
      </c>
      <c r="AA1263" s="374">
        <v>0</v>
      </c>
      <c r="AB1263" s="374">
        <v>0.94641533803889355</v>
      </c>
      <c r="AC1263" s="374"/>
      <c r="AD1263" s="374">
        <v>-3.2272942183773781</v>
      </c>
      <c r="AE1263" s="374"/>
      <c r="AF1263" s="374">
        <v>34.699103713188222</v>
      </c>
      <c r="AG1263" s="374">
        <v>35.77595631644575</v>
      </c>
      <c r="AH1263" s="374">
        <v>0.73800738007380062</v>
      </c>
      <c r="AI1263" s="374">
        <v>526</v>
      </c>
      <c r="AJ1263" s="374">
        <v>91.673574144486707</v>
      </c>
      <c r="AK1263" s="374">
        <v>14.423242718491419</v>
      </c>
    </row>
    <row r="1264" spans="1:37" ht="15.6">
      <c r="A1264" s="374">
        <v>16</v>
      </c>
      <c r="B1264" s="374">
        <v>70</v>
      </c>
      <c r="C1264" s="374">
        <v>2024</v>
      </c>
      <c r="D1264" s="374">
        <v>10</v>
      </c>
      <c r="E1264" s="374">
        <v>99</v>
      </c>
      <c r="F1264" s="374">
        <v>99</v>
      </c>
      <c r="G1264" s="374">
        <v>99</v>
      </c>
      <c r="H1264" s="374">
        <v>99</v>
      </c>
      <c r="I1264" s="374">
        <v>99</v>
      </c>
      <c r="J1264" s="374">
        <v>999</v>
      </c>
      <c r="K1264" s="374">
        <v>99</v>
      </c>
      <c r="L1264" s="374">
        <v>6</v>
      </c>
      <c r="M1264" s="374">
        <v>99</v>
      </c>
      <c r="N1264" s="374">
        <v>99</v>
      </c>
      <c r="O1264" s="374">
        <v>99</v>
      </c>
      <c r="P1264" s="374">
        <v>99</v>
      </c>
      <c r="Q1264" s="374">
        <v>172</v>
      </c>
      <c r="R1264" s="374">
        <v>707</v>
      </c>
      <c r="S1264" s="374">
        <v>6</v>
      </c>
      <c r="T1264" s="374">
        <v>4.3804809052333802</v>
      </c>
      <c r="U1264" s="374">
        <v>10.045685997171152</v>
      </c>
      <c r="V1264" s="374">
        <v>0</v>
      </c>
      <c r="W1264" s="374">
        <v>0</v>
      </c>
      <c r="X1264" s="374">
        <v>2.1216407355021216</v>
      </c>
      <c r="Y1264" s="374">
        <v>0</v>
      </c>
      <c r="Z1264" s="374">
        <v>2.3963061927845546</v>
      </c>
      <c r="AA1264" s="374">
        <v>0</v>
      </c>
      <c r="AB1264" s="374">
        <v>0.94146252087208626</v>
      </c>
      <c r="AC1264" s="374"/>
      <c r="AD1264" s="374">
        <v>-3.5478998513427382</v>
      </c>
      <c r="AE1264" s="374"/>
      <c r="AF1264" s="374">
        <v>27.171406610299758</v>
      </c>
      <c r="AG1264" s="374">
        <v>25.849198752361161</v>
      </c>
      <c r="AH1264" s="374">
        <v>1.8387553041018387</v>
      </c>
      <c r="AI1264" s="374">
        <v>690</v>
      </c>
      <c r="AJ1264" s="374">
        <v>87.847826086956502</v>
      </c>
      <c r="AK1264" s="374">
        <v>14.635030633599637</v>
      </c>
    </row>
    <row r="1265" spans="1:37" ht="15.6">
      <c r="A1265" s="374">
        <v>16</v>
      </c>
      <c r="B1265" s="374">
        <v>71</v>
      </c>
      <c r="C1265" s="374">
        <v>2024</v>
      </c>
      <c r="D1265" s="374">
        <v>11</v>
      </c>
      <c r="E1265" s="374">
        <v>99</v>
      </c>
      <c r="F1265" s="374">
        <v>99</v>
      </c>
      <c r="G1265" s="374">
        <v>99</v>
      </c>
      <c r="H1265" s="374">
        <v>99</v>
      </c>
      <c r="I1265" s="374">
        <v>99</v>
      </c>
      <c r="J1265" s="374">
        <v>999</v>
      </c>
      <c r="K1265" s="374">
        <v>99</v>
      </c>
      <c r="L1265" s="374">
        <v>6</v>
      </c>
      <c r="M1265" s="374">
        <v>99</v>
      </c>
      <c r="N1265" s="374">
        <v>99</v>
      </c>
      <c r="O1265" s="374">
        <v>99</v>
      </c>
      <c r="P1265" s="374">
        <v>99</v>
      </c>
      <c r="Q1265" s="374">
        <v>74</v>
      </c>
      <c r="R1265" s="374">
        <v>328</v>
      </c>
      <c r="S1265" s="374">
        <v>6</v>
      </c>
      <c r="T1265" s="374">
        <v>4.7682926829268304</v>
      </c>
      <c r="U1265" s="374">
        <v>9.8417682926829215</v>
      </c>
      <c r="V1265" s="374">
        <v>0</v>
      </c>
      <c r="W1265" s="374">
        <v>0</v>
      </c>
      <c r="X1265" s="374">
        <v>3.3536585365853644</v>
      </c>
      <c r="Y1265" s="374">
        <v>0.3048780487804878</v>
      </c>
      <c r="Z1265" s="374">
        <v>2.8111807336141723</v>
      </c>
      <c r="AA1265" s="374">
        <v>0</v>
      </c>
      <c r="AB1265" s="374">
        <v>0.87371899941941245</v>
      </c>
      <c r="AC1265" s="374"/>
      <c r="AD1265" s="374">
        <v>-8.2700246782882516</v>
      </c>
      <c r="AE1265" s="374"/>
      <c r="AF1265" s="374">
        <v>34.417628541448053</v>
      </c>
      <c r="AG1265" s="374">
        <v>33.782991816145845</v>
      </c>
      <c r="AH1265" s="374">
        <v>7.926829268292682</v>
      </c>
      <c r="AI1265" s="374">
        <v>323</v>
      </c>
      <c r="AJ1265" s="374">
        <v>87.152631578947378</v>
      </c>
      <c r="AK1265" s="374">
        <v>14.439779099705124</v>
      </c>
    </row>
    <row r="1266" spans="1:37" ht="15.6">
      <c r="A1266" s="374">
        <v>16</v>
      </c>
      <c r="B1266" s="374">
        <v>72</v>
      </c>
      <c r="C1266" s="374">
        <v>2024</v>
      </c>
      <c r="D1266" s="374">
        <v>12</v>
      </c>
      <c r="E1266" s="374">
        <v>99</v>
      </c>
      <c r="F1266" s="374">
        <v>99</v>
      </c>
      <c r="G1266" s="374">
        <v>99</v>
      </c>
      <c r="H1266" s="374">
        <v>99</v>
      </c>
      <c r="I1266" s="374">
        <v>99</v>
      </c>
      <c r="J1266" s="374">
        <v>999</v>
      </c>
      <c r="K1266" s="374">
        <v>99</v>
      </c>
      <c r="L1266" s="374">
        <v>6</v>
      </c>
      <c r="M1266" s="374">
        <v>99</v>
      </c>
      <c r="N1266" s="374">
        <v>99</v>
      </c>
      <c r="O1266" s="374">
        <v>99</v>
      </c>
      <c r="P1266" s="374">
        <v>99</v>
      </c>
      <c r="Q1266" s="374">
        <v>29</v>
      </c>
      <c r="R1266" s="374">
        <v>74</v>
      </c>
      <c r="S1266" s="374">
        <v>6</v>
      </c>
      <c r="T1266" s="374">
        <v>4.7837837837837842</v>
      </c>
      <c r="U1266" s="374">
        <v>9.1081081081081088</v>
      </c>
      <c r="V1266" s="374">
        <v>0</v>
      </c>
      <c r="W1266" s="374">
        <v>0</v>
      </c>
      <c r="X1266" s="374">
        <v>1.3513513513513515</v>
      </c>
      <c r="Y1266" s="374">
        <v>0</v>
      </c>
      <c r="Z1266" s="374">
        <v>2.6467602203426503</v>
      </c>
      <c r="AA1266" s="374">
        <v>0</v>
      </c>
      <c r="AB1266" s="374">
        <v>0.87410603398898445</v>
      </c>
      <c r="AC1266" s="374"/>
      <c r="AD1266" s="374">
        <v>11.232146095744552</v>
      </c>
      <c r="AE1266" s="374"/>
      <c r="AF1266" s="374">
        <v>34.905660377358494</v>
      </c>
      <c r="AG1266" s="374">
        <v>31.045601105481335</v>
      </c>
      <c r="AH1266" s="374">
        <v>5.4054054054054061</v>
      </c>
      <c r="AI1266" s="374">
        <v>74</v>
      </c>
      <c r="AJ1266" s="374">
        <v>84.912162162162147</v>
      </c>
      <c r="AK1266" s="374">
        <v>14.53478092723498</v>
      </c>
    </row>
    <row r="1267" spans="1:37" ht="15.6">
      <c r="A1267" s="374">
        <v>16</v>
      </c>
      <c r="B1267" s="374">
        <v>73</v>
      </c>
      <c r="C1267" s="374">
        <v>2024</v>
      </c>
      <c r="D1267" s="374">
        <v>1</v>
      </c>
      <c r="E1267" s="374">
        <v>99</v>
      </c>
      <c r="F1267" s="374">
        <v>99</v>
      </c>
      <c r="G1267" s="374">
        <v>99</v>
      </c>
      <c r="H1267" s="374">
        <v>99</v>
      </c>
      <c r="I1267" s="374">
        <v>99</v>
      </c>
      <c r="J1267" s="374">
        <v>999</v>
      </c>
      <c r="K1267" s="374">
        <v>99</v>
      </c>
      <c r="L1267" s="374">
        <v>7</v>
      </c>
      <c r="M1267" s="374">
        <v>99</v>
      </c>
      <c r="N1267" s="374">
        <v>99</v>
      </c>
      <c r="O1267" s="374">
        <v>99</v>
      </c>
      <c r="P1267" s="374">
        <v>99</v>
      </c>
      <c r="Q1267" s="374"/>
      <c r="R1267" s="374">
        <v>0</v>
      </c>
      <c r="S1267" s="374"/>
      <c r="T1267" s="374"/>
      <c r="U1267" s="374"/>
      <c r="V1267" s="374"/>
      <c r="W1267" s="374"/>
      <c r="X1267" s="374"/>
      <c r="Y1267" s="374"/>
      <c r="Z1267" s="374"/>
      <c r="AA1267" s="374"/>
      <c r="AB1267" s="374"/>
      <c r="AC1267" s="374"/>
      <c r="AD1267" s="374"/>
      <c r="AE1267" s="374"/>
      <c r="AF1267" s="374"/>
      <c r="AG1267" s="374"/>
      <c r="AH1267" s="374"/>
      <c r="AI1267" s="374"/>
      <c r="AJ1267" s="374"/>
      <c r="AK1267" s="374"/>
    </row>
    <row r="1268" spans="1:37" ht="15.6">
      <c r="A1268" s="374">
        <v>16</v>
      </c>
      <c r="B1268" s="374">
        <v>74</v>
      </c>
      <c r="C1268" s="374">
        <v>2024</v>
      </c>
      <c r="D1268" s="374">
        <v>2</v>
      </c>
      <c r="E1268" s="374">
        <v>99</v>
      </c>
      <c r="F1268" s="374">
        <v>99</v>
      </c>
      <c r="G1268" s="374">
        <v>99</v>
      </c>
      <c r="H1268" s="374">
        <v>99</v>
      </c>
      <c r="I1268" s="374">
        <v>99</v>
      </c>
      <c r="J1268" s="374">
        <v>999</v>
      </c>
      <c r="K1268" s="374">
        <v>99</v>
      </c>
      <c r="L1268" s="374">
        <v>7</v>
      </c>
      <c r="M1268" s="374">
        <v>99</v>
      </c>
      <c r="N1268" s="374">
        <v>99</v>
      </c>
      <c r="O1268" s="374">
        <v>99</v>
      </c>
      <c r="P1268" s="374">
        <v>99</v>
      </c>
      <c r="Q1268" s="374"/>
      <c r="R1268" s="374">
        <v>0</v>
      </c>
      <c r="S1268" s="374"/>
      <c r="T1268" s="374"/>
      <c r="U1268" s="374"/>
      <c r="V1268" s="374"/>
      <c r="W1268" s="374"/>
      <c r="X1268" s="374"/>
      <c r="Y1268" s="374"/>
      <c r="Z1268" s="374"/>
      <c r="AA1268" s="374"/>
      <c r="AB1268" s="374"/>
      <c r="AC1268" s="374"/>
      <c r="AD1268" s="374"/>
      <c r="AE1268" s="374"/>
      <c r="AF1268" s="374"/>
      <c r="AG1268" s="374"/>
      <c r="AH1268" s="374"/>
      <c r="AI1268" s="374"/>
      <c r="AJ1268" s="374"/>
      <c r="AK1268" s="374"/>
    </row>
    <row r="1269" spans="1:37" ht="15.6">
      <c r="A1269" s="374">
        <v>16</v>
      </c>
      <c r="B1269" s="374">
        <v>75</v>
      </c>
      <c r="C1269" s="374">
        <v>2024</v>
      </c>
      <c r="D1269" s="374">
        <v>3</v>
      </c>
      <c r="E1269" s="374">
        <v>99</v>
      </c>
      <c r="F1269" s="374">
        <v>99</v>
      </c>
      <c r="G1269" s="374">
        <v>99</v>
      </c>
      <c r="H1269" s="374">
        <v>99</v>
      </c>
      <c r="I1269" s="374">
        <v>99</v>
      </c>
      <c r="J1269" s="374">
        <v>999</v>
      </c>
      <c r="K1269" s="374">
        <v>99</v>
      </c>
      <c r="L1269" s="374">
        <v>7</v>
      </c>
      <c r="M1269" s="374">
        <v>99</v>
      </c>
      <c r="N1269" s="374">
        <v>99</v>
      </c>
      <c r="O1269" s="374">
        <v>99</v>
      </c>
      <c r="P1269" s="374">
        <v>99</v>
      </c>
      <c r="Q1269" s="374"/>
      <c r="R1269" s="374">
        <v>0</v>
      </c>
      <c r="S1269" s="374"/>
      <c r="T1269" s="374"/>
      <c r="U1269" s="374"/>
      <c r="V1269" s="374"/>
      <c r="W1269" s="374"/>
      <c r="X1269" s="374"/>
      <c r="Y1269" s="374"/>
      <c r="Z1269" s="374"/>
      <c r="AA1269" s="374"/>
      <c r="AB1269" s="374"/>
      <c r="AC1269" s="374"/>
      <c r="AD1269" s="374"/>
      <c r="AE1269" s="374"/>
      <c r="AF1269" s="374"/>
      <c r="AG1269" s="374"/>
      <c r="AH1269" s="374"/>
      <c r="AI1269" s="374"/>
      <c r="AJ1269" s="374"/>
      <c r="AK1269" s="374"/>
    </row>
    <row r="1270" spans="1:37" ht="15.6">
      <c r="A1270" s="374">
        <v>16</v>
      </c>
      <c r="B1270" s="374">
        <v>76</v>
      </c>
      <c r="C1270" s="374">
        <v>2024</v>
      </c>
      <c r="D1270" s="374">
        <v>4</v>
      </c>
      <c r="E1270" s="374">
        <v>99</v>
      </c>
      <c r="F1270" s="374">
        <v>99</v>
      </c>
      <c r="G1270" s="374">
        <v>99</v>
      </c>
      <c r="H1270" s="374">
        <v>99</v>
      </c>
      <c r="I1270" s="374">
        <v>99</v>
      </c>
      <c r="J1270" s="374">
        <v>999</v>
      </c>
      <c r="K1270" s="374">
        <v>99</v>
      </c>
      <c r="L1270" s="374">
        <v>7</v>
      </c>
      <c r="M1270" s="374">
        <v>99</v>
      </c>
      <c r="N1270" s="374">
        <v>99</v>
      </c>
      <c r="O1270" s="374">
        <v>99</v>
      </c>
      <c r="P1270" s="374">
        <v>99</v>
      </c>
      <c r="Q1270" s="374">
        <v>36</v>
      </c>
      <c r="R1270" s="374">
        <v>212</v>
      </c>
      <c r="S1270" s="374">
        <v>7</v>
      </c>
      <c r="T1270" s="374">
        <v>5.5424528301886804</v>
      </c>
      <c r="U1270" s="374">
        <v>7.9146226415094372</v>
      </c>
      <c r="V1270" s="374">
        <v>0</v>
      </c>
      <c r="W1270" s="374">
        <v>0</v>
      </c>
      <c r="X1270" s="374">
        <v>0</v>
      </c>
      <c r="Y1270" s="374">
        <v>0</v>
      </c>
      <c r="Z1270" s="374">
        <v>1.6813694298063524</v>
      </c>
      <c r="AA1270" s="374">
        <v>0</v>
      </c>
      <c r="AB1270" s="374">
        <v>1.0872718249637072</v>
      </c>
      <c r="AC1270" s="374"/>
      <c r="AD1270" s="374">
        <v>30.65819231521187</v>
      </c>
      <c r="AE1270" s="374"/>
      <c r="AF1270" s="374">
        <v>6.7408585055643906</v>
      </c>
      <c r="AG1270" s="374">
        <v>8.0456683625273921</v>
      </c>
      <c r="AH1270" s="374">
        <v>0</v>
      </c>
      <c r="AI1270" s="374">
        <v>208</v>
      </c>
      <c r="AJ1270" s="374">
        <v>76.027403846153859</v>
      </c>
      <c r="AK1270" s="374">
        <v>17.681917610778751</v>
      </c>
    </row>
    <row r="1271" spans="1:37" ht="15.6">
      <c r="A1271" s="374">
        <v>16</v>
      </c>
      <c r="B1271" s="374">
        <v>77</v>
      </c>
      <c r="C1271" s="374">
        <v>2024</v>
      </c>
      <c r="D1271" s="374">
        <v>5</v>
      </c>
      <c r="E1271" s="374">
        <v>99</v>
      </c>
      <c r="F1271" s="374">
        <v>99</v>
      </c>
      <c r="G1271" s="374">
        <v>99</v>
      </c>
      <c r="H1271" s="374">
        <v>99</v>
      </c>
      <c r="I1271" s="374">
        <v>99</v>
      </c>
      <c r="J1271" s="374">
        <v>999</v>
      </c>
      <c r="K1271" s="374">
        <v>99</v>
      </c>
      <c r="L1271" s="374">
        <v>7</v>
      </c>
      <c r="M1271" s="374">
        <v>99</v>
      </c>
      <c r="N1271" s="374">
        <v>99</v>
      </c>
      <c r="O1271" s="374">
        <v>99</v>
      </c>
      <c r="P1271" s="374">
        <v>99</v>
      </c>
      <c r="Q1271" s="374">
        <v>31</v>
      </c>
      <c r="R1271" s="374">
        <v>108</v>
      </c>
      <c r="S1271" s="374">
        <v>7</v>
      </c>
      <c r="T1271" s="374">
        <v>5.2592592592592595</v>
      </c>
      <c r="U1271" s="374">
        <v>9.0000000000000018</v>
      </c>
      <c r="V1271" s="374">
        <v>0</v>
      </c>
      <c r="W1271" s="374">
        <v>0</v>
      </c>
      <c r="X1271" s="374">
        <v>2.7777777777777781</v>
      </c>
      <c r="Y1271" s="374">
        <v>0</v>
      </c>
      <c r="Z1271" s="374">
        <v>2.9680084356473846</v>
      </c>
      <c r="AA1271" s="374">
        <v>0</v>
      </c>
      <c r="AB1271" s="374">
        <v>1.2864706987376584</v>
      </c>
      <c r="AC1271" s="374"/>
      <c r="AD1271" s="374">
        <v>25.389719111861723</v>
      </c>
      <c r="AE1271" s="374"/>
      <c r="AF1271" s="374">
        <v>6.9542820347714098</v>
      </c>
      <c r="AG1271" s="374">
        <v>9.1631550666025614</v>
      </c>
      <c r="AH1271" s="374">
        <v>1.8518518518518521</v>
      </c>
      <c r="AI1271" s="374">
        <v>108</v>
      </c>
      <c r="AJ1271" s="374">
        <v>80.743518518518528</v>
      </c>
      <c r="AK1271" s="374">
        <v>16.539417473089099</v>
      </c>
    </row>
    <row r="1272" spans="1:37" ht="15.6">
      <c r="A1272" s="374">
        <v>16</v>
      </c>
      <c r="B1272" s="374">
        <v>78</v>
      </c>
      <c r="C1272" s="374">
        <v>2024</v>
      </c>
      <c r="D1272" s="374">
        <v>6</v>
      </c>
      <c r="E1272" s="374">
        <v>99</v>
      </c>
      <c r="F1272" s="374">
        <v>99</v>
      </c>
      <c r="G1272" s="374">
        <v>99</v>
      </c>
      <c r="H1272" s="374">
        <v>99</v>
      </c>
      <c r="I1272" s="374">
        <v>99</v>
      </c>
      <c r="J1272" s="374">
        <v>999</v>
      </c>
      <c r="K1272" s="374">
        <v>99</v>
      </c>
      <c r="L1272" s="374">
        <v>7</v>
      </c>
      <c r="M1272" s="374">
        <v>99</v>
      </c>
      <c r="N1272" s="374">
        <v>99</v>
      </c>
      <c r="O1272" s="374">
        <v>99</v>
      </c>
      <c r="P1272" s="374">
        <v>99</v>
      </c>
      <c r="Q1272" s="374">
        <v>35</v>
      </c>
      <c r="R1272" s="374">
        <v>108</v>
      </c>
      <c r="S1272" s="374">
        <v>7</v>
      </c>
      <c r="T1272" s="374">
        <v>5.1296296296296306</v>
      </c>
      <c r="U1272" s="374">
        <v>9.9342592592592602</v>
      </c>
      <c r="V1272" s="374">
        <v>0</v>
      </c>
      <c r="W1272" s="374">
        <v>0</v>
      </c>
      <c r="X1272" s="374">
        <v>1.8518518518518521</v>
      </c>
      <c r="Y1272" s="374">
        <v>0</v>
      </c>
      <c r="Z1272" s="374">
        <v>2.470760942804529</v>
      </c>
      <c r="AA1272" s="374">
        <v>0</v>
      </c>
      <c r="AB1272" s="374">
        <v>1.0894493392653857</v>
      </c>
      <c r="AC1272" s="374"/>
      <c r="AD1272" s="374">
        <v>23.397931733302233</v>
      </c>
      <c r="AE1272" s="374"/>
      <c r="AF1272" s="374">
        <v>10.046511627906982</v>
      </c>
      <c r="AG1272" s="374">
        <v>12.510932052193992</v>
      </c>
      <c r="AH1272" s="374">
        <v>0</v>
      </c>
      <c r="AI1272" s="374">
        <v>97</v>
      </c>
      <c r="AJ1272" s="374">
        <v>82.492783505154634</v>
      </c>
      <c r="AK1272" s="374">
        <v>16.900457617273219</v>
      </c>
    </row>
    <row r="1273" spans="1:37" ht="15.6">
      <c r="A1273" s="374">
        <v>16</v>
      </c>
      <c r="B1273" s="374">
        <v>79</v>
      </c>
      <c r="C1273" s="374">
        <v>2024</v>
      </c>
      <c r="D1273" s="374">
        <v>7</v>
      </c>
      <c r="E1273" s="374">
        <v>99</v>
      </c>
      <c r="F1273" s="374">
        <v>99</v>
      </c>
      <c r="G1273" s="374">
        <v>99</v>
      </c>
      <c r="H1273" s="374">
        <v>99</v>
      </c>
      <c r="I1273" s="374">
        <v>99</v>
      </c>
      <c r="J1273" s="374">
        <v>999</v>
      </c>
      <c r="K1273" s="374">
        <v>99</v>
      </c>
      <c r="L1273" s="374">
        <v>7</v>
      </c>
      <c r="M1273" s="374">
        <v>99</v>
      </c>
      <c r="N1273" s="374">
        <v>99</v>
      </c>
      <c r="O1273" s="374">
        <v>99</v>
      </c>
      <c r="P1273" s="374">
        <v>99</v>
      </c>
      <c r="Q1273" s="374">
        <v>16</v>
      </c>
      <c r="R1273" s="374">
        <v>79</v>
      </c>
      <c r="S1273" s="374">
        <v>7</v>
      </c>
      <c r="T1273" s="374">
        <v>5.1392405063291129</v>
      </c>
      <c r="U1273" s="374">
        <v>10.691139240506324</v>
      </c>
      <c r="V1273" s="374">
        <v>0</v>
      </c>
      <c r="W1273" s="374">
        <v>0</v>
      </c>
      <c r="X1273" s="374">
        <v>6.329113924050632</v>
      </c>
      <c r="Y1273" s="374">
        <v>0</v>
      </c>
      <c r="Z1273" s="374">
        <v>2.8531656801408678</v>
      </c>
      <c r="AA1273" s="374">
        <v>0</v>
      </c>
      <c r="AB1273" s="374">
        <v>0.97739225784789729</v>
      </c>
      <c r="AC1273" s="374"/>
      <c r="AD1273" s="374">
        <v>12.844718937969024</v>
      </c>
      <c r="AE1273" s="374"/>
      <c r="AF1273" s="374">
        <v>14.08199643493761</v>
      </c>
      <c r="AG1273" s="374">
        <v>18.507318783416597</v>
      </c>
      <c r="AH1273" s="374">
        <v>0</v>
      </c>
      <c r="AI1273" s="374">
        <v>79</v>
      </c>
      <c r="AJ1273" s="374">
        <v>85.565822784810081</v>
      </c>
      <c r="AK1273" s="374">
        <v>16.71665885027771</v>
      </c>
    </row>
    <row r="1274" spans="1:37" ht="15.6">
      <c r="A1274" s="374">
        <v>16</v>
      </c>
      <c r="B1274" s="374">
        <v>80</v>
      </c>
      <c r="C1274" s="374">
        <v>2024</v>
      </c>
      <c r="D1274" s="374">
        <v>8</v>
      </c>
      <c r="E1274" s="374">
        <v>99</v>
      </c>
      <c r="F1274" s="374">
        <v>99</v>
      </c>
      <c r="G1274" s="374">
        <v>99</v>
      </c>
      <c r="H1274" s="374">
        <v>99</v>
      </c>
      <c r="I1274" s="374">
        <v>99</v>
      </c>
      <c r="J1274" s="374">
        <v>999</v>
      </c>
      <c r="K1274" s="374">
        <v>99</v>
      </c>
      <c r="L1274" s="374">
        <v>7</v>
      </c>
      <c r="M1274" s="374">
        <v>99</v>
      </c>
      <c r="N1274" s="374">
        <v>99</v>
      </c>
      <c r="O1274" s="374">
        <v>99</v>
      </c>
      <c r="P1274" s="374">
        <v>99</v>
      </c>
      <c r="Q1274" s="374">
        <v>49</v>
      </c>
      <c r="R1274" s="374">
        <v>139</v>
      </c>
      <c r="S1274" s="374">
        <v>7</v>
      </c>
      <c r="T1274" s="374">
        <v>4.9208633093525185</v>
      </c>
      <c r="U1274" s="374">
        <v>11.244604316546756</v>
      </c>
      <c r="V1274" s="374">
        <v>0</v>
      </c>
      <c r="W1274" s="374">
        <v>0</v>
      </c>
      <c r="X1274" s="374">
        <v>3.5971223021582728</v>
      </c>
      <c r="Y1274" s="374">
        <v>0</v>
      </c>
      <c r="Z1274" s="374">
        <v>2.1413091088280165</v>
      </c>
      <c r="AA1274" s="374">
        <v>0</v>
      </c>
      <c r="AB1274" s="374">
        <v>0.98962058132636721</v>
      </c>
      <c r="AC1274" s="374"/>
      <c r="AD1274" s="374">
        <v>7.5676284322622545</v>
      </c>
      <c r="AE1274" s="374"/>
      <c r="AF1274" s="374">
        <v>14.01209677419355</v>
      </c>
      <c r="AG1274" s="374">
        <v>16.852478813102437</v>
      </c>
      <c r="AH1274" s="374">
        <v>2.8776978417266181</v>
      </c>
      <c r="AI1274" s="374">
        <v>138</v>
      </c>
      <c r="AJ1274" s="374">
        <v>87.956521739130494</v>
      </c>
      <c r="AK1274" s="374">
        <v>16.315695429534859</v>
      </c>
    </row>
    <row r="1275" spans="1:37" ht="15.6">
      <c r="A1275" s="374">
        <v>16</v>
      </c>
      <c r="B1275" s="374">
        <v>81</v>
      </c>
      <c r="C1275" s="374">
        <v>2024</v>
      </c>
      <c r="D1275" s="374">
        <v>9</v>
      </c>
      <c r="E1275" s="374">
        <v>99</v>
      </c>
      <c r="F1275" s="374">
        <v>99</v>
      </c>
      <c r="G1275" s="374">
        <v>99</v>
      </c>
      <c r="H1275" s="374">
        <v>99</v>
      </c>
      <c r="I1275" s="374">
        <v>99</v>
      </c>
      <c r="J1275" s="374">
        <v>999</v>
      </c>
      <c r="K1275" s="374">
        <v>99</v>
      </c>
      <c r="L1275" s="374">
        <v>7</v>
      </c>
      <c r="M1275" s="374">
        <v>99</v>
      </c>
      <c r="N1275" s="374">
        <v>99</v>
      </c>
      <c r="O1275" s="374">
        <v>99</v>
      </c>
      <c r="P1275" s="374">
        <v>99</v>
      </c>
      <c r="Q1275" s="374">
        <v>70</v>
      </c>
      <c r="R1275" s="374">
        <v>304</v>
      </c>
      <c r="S1275" s="374">
        <v>7</v>
      </c>
      <c r="T1275" s="374">
        <v>5.0559210526315779</v>
      </c>
      <c r="U1275" s="374">
        <v>12.514473684210524</v>
      </c>
      <c r="V1275" s="374">
        <v>0</v>
      </c>
      <c r="W1275" s="374">
        <v>0</v>
      </c>
      <c r="X1275" s="374">
        <v>12.171052631578943</v>
      </c>
      <c r="Y1275" s="374">
        <v>0.32894736842105271</v>
      </c>
      <c r="Z1275" s="374">
        <v>3.4071404875553779</v>
      </c>
      <c r="AA1275" s="374">
        <v>0</v>
      </c>
      <c r="AB1275" s="374">
        <v>1.2248111321982615</v>
      </c>
      <c r="AC1275" s="374"/>
      <c r="AD1275" s="374">
        <v>0.34320248596981207</v>
      </c>
      <c r="AE1275" s="374"/>
      <c r="AF1275" s="374">
        <v>19.462227912932143</v>
      </c>
      <c r="AG1275" s="374">
        <v>22.482374702305314</v>
      </c>
      <c r="AH1275" s="374">
        <v>0</v>
      </c>
      <c r="AI1275" s="374">
        <v>304</v>
      </c>
      <c r="AJ1275" s="374">
        <v>92.314473684210498</v>
      </c>
      <c r="AK1275" s="374">
        <v>16.047769095430429</v>
      </c>
    </row>
    <row r="1276" spans="1:37" ht="15.6">
      <c r="A1276" s="374">
        <v>16</v>
      </c>
      <c r="B1276" s="374">
        <v>82</v>
      </c>
      <c r="C1276" s="374">
        <v>2024</v>
      </c>
      <c r="D1276" s="374">
        <v>10</v>
      </c>
      <c r="E1276" s="374">
        <v>99</v>
      </c>
      <c r="F1276" s="374">
        <v>99</v>
      </c>
      <c r="G1276" s="374">
        <v>99</v>
      </c>
      <c r="H1276" s="374">
        <v>99</v>
      </c>
      <c r="I1276" s="374">
        <v>99</v>
      </c>
      <c r="J1276" s="374">
        <v>999</v>
      </c>
      <c r="K1276" s="374">
        <v>99</v>
      </c>
      <c r="L1276" s="374">
        <v>7</v>
      </c>
      <c r="M1276" s="374">
        <v>99</v>
      </c>
      <c r="N1276" s="374">
        <v>99</v>
      </c>
      <c r="O1276" s="374">
        <v>99</v>
      </c>
      <c r="P1276" s="374">
        <v>99</v>
      </c>
      <c r="Q1276" s="374">
        <v>160</v>
      </c>
      <c r="R1276" s="374">
        <v>644</v>
      </c>
      <c r="S1276" s="374">
        <v>7</v>
      </c>
      <c r="T1276" s="374">
        <v>5.1149068322981366</v>
      </c>
      <c r="U1276" s="374">
        <v>12.105900621118016</v>
      </c>
      <c r="V1276" s="374">
        <v>0</v>
      </c>
      <c r="W1276" s="374">
        <v>0</v>
      </c>
      <c r="X1276" s="374">
        <v>5.4347826086956523</v>
      </c>
      <c r="Y1276" s="374">
        <v>0</v>
      </c>
      <c r="Z1276" s="374">
        <v>2.2661283841560862</v>
      </c>
      <c r="AA1276" s="374">
        <v>0</v>
      </c>
      <c r="AB1276" s="374">
        <v>1.0496205277095838</v>
      </c>
      <c r="AC1276" s="374"/>
      <c r="AD1276" s="374">
        <v>-3.8083667285544736</v>
      </c>
      <c r="AE1276" s="374"/>
      <c r="AF1276" s="374">
        <v>24.75019215987701</v>
      </c>
      <c r="AG1276" s="374">
        <v>28.374684723703311</v>
      </c>
      <c r="AH1276" s="374">
        <v>0</v>
      </c>
      <c r="AI1276" s="374">
        <v>641</v>
      </c>
      <c r="AJ1276" s="374">
        <v>90.345241809672416</v>
      </c>
      <c r="AK1276" s="374">
        <v>16.23937776575988</v>
      </c>
    </row>
    <row r="1277" spans="1:37" ht="15.6">
      <c r="A1277" s="374">
        <v>16</v>
      </c>
      <c r="B1277" s="374">
        <v>83</v>
      </c>
      <c r="C1277" s="374">
        <v>2024</v>
      </c>
      <c r="D1277" s="374">
        <v>11</v>
      </c>
      <c r="E1277" s="374">
        <v>99</v>
      </c>
      <c r="F1277" s="374">
        <v>99</v>
      </c>
      <c r="G1277" s="374">
        <v>99</v>
      </c>
      <c r="H1277" s="374">
        <v>99</v>
      </c>
      <c r="I1277" s="374">
        <v>99</v>
      </c>
      <c r="J1277" s="374">
        <v>999</v>
      </c>
      <c r="K1277" s="374">
        <v>99</v>
      </c>
      <c r="L1277" s="374">
        <v>7</v>
      </c>
      <c r="M1277" s="374">
        <v>99</v>
      </c>
      <c r="N1277" s="374">
        <v>99</v>
      </c>
      <c r="O1277" s="374">
        <v>99</v>
      </c>
      <c r="P1277" s="374">
        <v>99</v>
      </c>
      <c r="Q1277" s="374">
        <v>63</v>
      </c>
      <c r="R1277" s="374">
        <v>171</v>
      </c>
      <c r="S1277" s="374">
        <v>7</v>
      </c>
      <c r="T1277" s="374">
        <v>5.3040935672514626</v>
      </c>
      <c r="U1277" s="374">
        <v>12.604678362573098</v>
      </c>
      <c r="V1277" s="374">
        <v>0</v>
      </c>
      <c r="W1277" s="374">
        <v>0</v>
      </c>
      <c r="X1277" s="374">
        <v>8.1871345029239766</v>
      </c>
      <c r="Y1277" s="374">
        <v>0</v>
      </c>
      <c r="Z1277" s="374">
        <v>2.4809169420110799</v>
      </c>
      <c r="AA1277" s="374">
        <v>0</v>
      </c>
      <c r="AB1277" s="374">
        <v>0.96180609376599613</v>
      </c>
      <c r="AC1277" s="374"/>
      <c r="AD1277" s="374">
        <v>12.341320167328108</v>
      </c>
      <c r="AE1277" s="374"/>
      <c r="AF1277" s="374">
        <v>17.943336831059813</v>
      </c>
      <c r="AG1277" s="374">
        <v>22.556878832911249</v>
      </c>
      <c r="AH1277" s="374">
        <v>0</v>
      </c>
      <c r="AI1277" s="374">
        <v>168</v>
      </c>
      <c r="AJ1277" s="374">
        <v>91.493452380952391</v>
      </c>
      <c r="AK1277" s="374">
        <v>16.197346574552501</v>
      </c>
    </row>
    <row r="1278" spans="1:37" ht="15.6">
      <c r="A1278" s="374">
        <v>16</v>
      </c>
      <c r="B1278" s="374">
        <v>84</v>
      </c>
      <c r="C1278" s="374">
        <v>2024</v>
      </c>
      <c r="D1278" s="374">
        <v>12</v>
      </c>
      <c r="E1278" s="374">
        <v>99</v>
      </c>
      <c r="F1278" s="374">
        <v>99</v>
      </c>
      <c r="G1278" s="374">
        <v>99</v>
      </c>
      <c r="H1278" s="374">
        <v>99</v>
      </c>
      <c r="I1278" s="374">
        <v>99</v>
      </c>
      <c r="J1278" s="374">
        <v>999</v>
      </c>
      <c r="K1278" s="374">
        <v>99</v>
      </c>
      <c r="L1278" s="374">
        <v>7</v>
      </c>
      <c r="M1278" s="374">
        <v>99</v>
      </c>
      <c r="N1278" s="374">
        <v>99</v>
      </c>
      <c r="O1278" s="374">
        <v>99</v>
      </c>
      <c r="P1278" s="374">
        <v>99</v>
      </c>
      <c r="Q1278" s="374">
        <v>21</v>
      </c>
      <c r="R1278" s="374">
        <v>52</v>
      </c>
      <c r="S1278" s="374">
        <v>7</v>
      </c>
      <c r="T1278" s="374">
        <v>5.1538461538461524</v>
      </c>
      <c r="U1278" s="374">
        <v>11.8</v>
      </c>
      <c r="V1278" s="374">
        <v>0</v>
      </c>
      <c r="W1278" s="374">
        <v>0</v>
      </c>
      <c r="X1278" s="374">
        <v>9.6153846153846114</v>
      </c>
      <c r="Y1278" s="374">
        <v>0</v>
      </c>
      <c r="Z1278" s="374">
        <v>3.4931251161278345</v>
      </c>
      <c r="AA1278" s="374">
        <v>0</v>
      </c>
      <c r="AB1278" s="374">
        <v>1.0262818510866405</v>
      </c>
      <c r="AC1278" s="374"/>
      <c r="AD1278" s="374">
        <v>20.813618583805845</v>
      </c>
      <c r="AE1278" s="374"/>
      <c r="AF1278" s="374">
        <v>24.528301886792455</v>
      </c>
      <c r="AG1278" s="374">
        <v>28.263473053892209</v>
      </c>
      <c r="AH1278" s="374">
        <v>0</v>
      </c>
      <c r="AI1278" s="374">
        <v>51</v>
      </c>
      <c r="AJ1278" s="374">
        <v>88.817647058823482</v>
      </c>
      <c r="AK1278" s="374">
        <v>16.234439481146723</v>
      </c>
    </row>
    <row r="1279" spans="1:37" ht="15.6">
      <c r="A1279" s="374">
        <v>16</v>
      </c>
      <c r="B1279" s="374">
        <v>85</v>
      </c>
      <c r="C1279" s="374">
        <v>2024</v>
      </c>
      <c r="D1279" s="374">
        <v>1</v>
      </c>
      <c r="E1279" s="374">
        <v>99</v>
      </c>
      <c r="F1279" s="374">
        <v>99</v>
      </c>
      <c r="G1279" s="374">
        <v>99</v>
      </c>
      <c r="H1279" s="374">
        <v>99</v>
      </c>
      <c r="I1279" s="374">
        <v>99</v>
      </c>
      <c r="J1279" s="374">
        <v>999</v>
      </c>
      <c r="K1279" s="374">
        <v>99</v>
      </c>
      <c r="L1279" s="374">
        <v>8</v>
      </c>
      <c r="M1279" s="374">
        <v>99</v>
      </c>
      <c r="N1279" s="374">
        <v>99</v>
      </c>
      <c r="O1279" s="374">
        <v>99</v>
      </c>
      <c r="P1279" s="374">
        <v>99</v>
      </c>
      <c r="Q1279" s="374">
        <v>8</v>
      </c>
      <c r="R1279" s="374">
        <v>18</v>
      </c>
      <c r="S1279" s="374">
        <v>8</v>
      </c>
      <c r="T1279" s="374">
        <v>5.6111111111111116</v>
      </c>
      <c r="U1279" s="374">
        <v>11.205555555555556</v>
      </c>
      <c r="V1279" s="374">
        <v>0</v>
      </c>
      <c r="W1279" s="374">
        <v>0</v>
      </c>
      <c r="X1279" s="374">
        <v>5.5555555555555562</v>
      </c>
      <c r="Y1279" s="374">
        <v>0</v>
      </c>
      <c r="Z1279" s="374">
        <v>2.7546873632294089</v>
      </c>
      <c r="AA1279" s="374">
        <v>0</v>
      </c>
      <c r="AB1279" s="374">
        <v>1.161363608909272</v>
      </c>
      <c r="AC1279" s="374"/>
      <c r="AD1279" s="374">
        <v>35.493125727829046</v>
      </c>
      <c r="AE1279" s="374"/>
      <c r="AF1279" s="374">
        <v>8.7804878048780495</v>
      </c>
      <c r="AG1279" s="374">
        <v>10.492093216812316</v>
      </c>
      <c r="AH1279" s="374">
        <v>11.111111111111112</v>
      </c>
      <c r="AI1279" s="374">
        <v>10</v>
      </c>
      <c r="AJ1279" s="374">
        <v>86.49</v>
      </c>
      <c r="AK1279" s="374">
        <v>17.59225465713978</v>
      </c>
    </row>
    <row r="1280" spans="1:37" ht="15.6">
      <c r="A1280" s="374">
        <v>16</v>
      </c>
      <c r="B1280" s="374">
        <v>86</v>
      </c>
      <c r="C1280" s="374">
        <v>2024</v>
      </c>
      <c r="D1280" s="374">
        <v>2</v>
      </c>
      <c r="E1280" s="374">
        <v>99</v>
      </c>
      <c r="F1280" s="374">
        <v>99</v>
      </c>
      <c r="G1280" s="374">
        <v>99</v>
      </c>
      <c r="H1280" s="374">
        <v>99</v>
      </c>
      <c r="I1280" s="374">
        <v>99</v>
      </c>
      <c r="J1280" s="374">
        <v>999</v>
      </c>
      <c r="K1280" s="374">
        <v>99</v>
      </c>
      <c r="L1280" s="374">
        <v>8</v>
      </c>
      <c r="M1280" s="374">
        <v>99</v>
      </c>
      <c r="N1280" s="374">
        <v>99</v>
      </c>
      <c r="O1280" s="374">
        <v>99</v>
      </c>
      <c r="P1280" s="374">
        <v>99</v>
      </c>
      <c r="Q1280" s="374">
        <v>26</v>
      </c>
      <c r="R1280" s="374">
        <v>197</v>
      </c>
      <c r="S1280" s="374">
        <v>8</v>
      </c>
      <c r="T1280" s="374">
        <v>5.680203045685281</v>
      </c>
      <c r="U1280" s="374">
        <v>6.9309644670050794</v>
      </c>
      <c r="V1280" s="374">
        <v>0.50761421319796951</v>
      </c>
      <c r="W1280" s="374">
        <v>0</v>
      </c>
      <c r="X1280" s="374">
        <v>0.50761421319796951</v>
      </c>
      <c r="Y1280" s="374">
        <v>0.50761421319796951</v>
      </c>
      <c r="Z1280" s="374">
        <v>2.1059754443823504</v>
      </c>
      <c r="AA1280" s="374">
        <v>0</v>
      </c>
      <c r="AB1280" s="374">
        <v>1.1551095754781362</v>
      </c>
      <c r="AC1280" s="374"/>
      <c r="AD1280" s="374">
        <v>20.940061790965647</v>
      </c>
      <c r="AE1280" s="374"/>
      <c r="AF1280" s="374">
        <v>16.968130921619299</v>
      </c>
      <c r="AG1280" s="374">
        <v>18.146779724090273</v>
      </c>
      <c r="AH1280" s="374">
        <v>0.50761421319796951</v>
      </c>
      <c r="AI1280" s="374">
        <v>191</v>
      </c>
      <c r="AJ1280" s="374">
        <v>73.09424083769639</v>
      </c>
      <c r="AK1280" s="374">
        <v>17.300331228477322</v>
      </c>
    </row>
    <row r="1281" spans="1:37" ht="15.6">
      <c r="A1281" s="374">
        <v>16</v>
      </c>
      <c r="B1281" s="374">
        <v>87</v>
      </c>
      <c r="C1281" s="374">
        <v>2024</v>
      </c>
      <c r="D1281" s="374">
        <v>3</v>
      </c>
      <c r="E1281" s="374">
        <v>99</v>
      </c>
      <c r="F1281" s="374">
        <v>99</v>
      </c>
      <c r="G1281" s="374">
        <v>99</v>
      </c>
      <c r="H1281" s="374">
        <v>99</v>
      </c>
      <c r="I1281" s="374">
        <v>99</v>
      </c>
      <c r="J1281" s="374">
        <v>999</v>
      </c>
      <c r="K1281" s="374">
        <v>99</v>
      </c>
      <c r="L1281" s="374">
        <v>8</v>
      </c>
      <c r="M1281" s="374">
        <v>99</v>
      </c>
      <c r="N1281" s="374">
        <v>99</v>
      </c>
      <c r="O1281" s="374">
        <v>99</v>
      </c>
      <c r="P1281" s="374">
        <v>99</v>
      </c>
      <c r="Q1281" s="374">
        <v>41</v>
      </c>
      <c r="R1281" s="374">
        <v>339</v>
      </c>
      <c r="S1281" s="374">
        <v>8</v>
      </c>
      <c r="T1281" s="374">
        <v>5.6991150442477885</v>
      </c>
      <c r="U1281" s="374">
        <v>8.2958702064896741</v>
      </c>
      <c r="V1281" s="374">
        <v>0</v>
      </c>
      <c r="W1281" s="374">
        <v>0</v>
      </c>
      <c r="X1281" s="374">
        <v>2.0648967551622426</v>
      </c>
      <c r="Y1281" s="374">
        <v>0</v>
      </c>
      <c r="Z1281" s="374">
        <v>2.4763269845047033</v>
      </c>
      <c r="AA1281" s="374">
        <v>0</v>
      </c>
      <c r="AB1281" s="374">
        <v>1.0771284540521788</v>
      </c>
      <c r="AC1281" s="374"/>
      <c r="AD1281" s="374">
        <v>0.98192243238320798</v>
      </c>
      <c r="AE1281" s="374"/>
      <c r="AF1281" s="374">
        <v>13.34120425029516</v>
      </c>
      <c r="AG1281" s="374">
        <v>16.259264826613318</v>
      </c>
      <c r="AH1281" s="374">
        <v>0</v>
      </c>
      <c r="AI1281" s="374">
        <v>328</v>
      </c>
      <c r="AJ1281" s="374">
        <v>76.970426829268291</v>
      </c>
      <c r="AK1281" s="374">
        <v>17.548175741863577</v>
      </c>
    </row>
    <row r="1282" spans="1:37" ht="15.6">
      <c r="A1282" s="374">
        <v>16</v>
      </c>
      <c r="B1282" s="374">
        <v>88</v>
      </c>
      <c r="C1282" s="374">
        <v>2024</v>
      </c>
      <c r="D1282" s="374">
        <v>4</v>
      </c>
      <c r="E1282" s="374">
        <v>99</v>
      </c>
      <c r="F1282" s="374">
        <v>99</v>
      </c>
      <c r="G1282" s="374">
        <v>99</v>
      </c>
      <c r="H1282" s="374">
        <v>99</v>
      </c>
      <c r="I1282" s="374">
        <v>99</v>
      </c>
      <c r="J1282" s="374">
        <v>999</v>
      </c>
      <c r="K1282" s="374">
        <v>99</v>
      </c>
      <c r="L1282" s="374">
        <v>8</v>
      </c>
      <c r="M1282" s="374">
        <v>99</v>
      </c>
      <c r="N1282" s="374">
        <v>99</v>
      </c>
      <c r="O1282" s="374">
        <v>99</v>
      </c>
      <c r="P1282" s="374">
        <v>99</v>
      </c>
      <c r="Q1282" s="374">
        <v>30</v>
      </c>
      <c r="R1282" s="374">
        <v>129</v>
      </c>
      <c r="S1282" s="374">
        <v>8</v>
      </c>
      <c r="T1282" s="374">
        <v>5.6666666666666679</v>
      </c>
      <c r="U1282" s="374">
        <v>8.0728682170542623</v>
      </c>
      <c r="V1282" s="374">
        <v>0</v>
      </c>
      <c r="W1282" s="374">
        <v>0</v>
      </c>
      <c r="X1282" s="374">
        <v>0</v>
      </c>
      <c r="Y1282" s="374">
        <v>0</v>
      </c>
      <c r="Z1282" s="374">
        <v>1.9102234918550225</v>
      </c>
      <c r="AA1282" s="374">
        <v>0</v>
      </c>
      <c r="AB1282" s="374">
        <v>0.99091480193951964</v>
      </c>
      <c r="AC1282" s="374"/>
      <c r="AD1282" s="374">
        <v>27.493371705838403</v>
      </c>
      <c r="AE1282" s="374"/>
      <c r="AF1282" s="374">
        <v>4.101748807631159</v>
      </c>
      <c r="AG1282" s="374">
        <v>4.9935985653114177</v>
      </c>
      <c r="AH1282" s="374">
        <v>0</v>
      </c>
      <c r="AI1282" s="374">
        <v>128</v>
      </c>
      <c r="AJ1282" s="374">
        <v>76.198437500000011</v>
      </c>
      <c r="AK1282" s="374">
        <v>17.968922511554958</v>
      </c>
    </row>
    <row r="1283" spans="1:37" ht="15.6">
      <c r="A1283" s="374">
        <v>16</v>
      </c>
      <c r="B1283" s="374">
        <v>89</v>
      </c>
      <c r="C1283" s="374">
        <v>2024</v>
      </c>
      <c r="D1283" s="374">
        <v>5</v>
      </c>
      <c r="E1283" s="374">
        <v>99</v>
      </c>
      <c r="F1283" s="374">
        <v>99</v>
      </c>
      <c r="G1283" s="374">
        <v>99</v>
      </c>
      <c r="H1283" s="374">
        <v>99</v>
      </c>
      <c r="I1283" s="374">
        <v>99</v>
      </c>
      <c r="J1283" s="374">
        <v>999</v>
      </c>
      <c r="K1283" s="374">
        <v>99</v>
      </c>
      <c r="L1283" s="374">
        <v>8</v>
      </c>
      <c r="M1283" s="374">
        <v>99</v>
      </c>
      <c r="N1283" s="374">
        <v>99</v>
      </c>
      <c r="O1283" s="374">
        <v>99</v>
      </c>
      <c r="P1283" s="374">
        <v>99</v>
      </c>
      <c r="Q1283" s="374">
        <v>25</v>
      </c>
      <c r="R1283" s="374">
        <v>122</v>
      </c>
      <c r="S1283">
        <v>8</v>
      </c>
      <c r="T1283">
        <v>5.360655737704918</v>
      </c>
      <c r="U1283">
        <v>9.778688524590164</v>
      </c>
      <c r="V1283">
        <v>0</v>
      </c>
      <c r="W1283">
        <v>0</v>
      </c>
      <c r="X1283">
        <v>2.459016393442623</v>
      </c>
      <c r="Y1283">
        <v>0</v>
      </c>
      <c r="Z1283">
        <v>2.9939345653623604</v>
      </c>
      <c r="AA1283">
        <v>0</v>
      </c>
      <c r="AB1283">
        <v>1.1527982617540431</v>
      </c>
      <c r="AD1283">
        <v>36.344859649161627</v>
      </c>
      <c r="AF1283">
        <v>7.8557630392788145</v>
      </c>
      <c r="AG1283">
        <v>11.246547319400062</v>
      </c>
      <c r="AH1283">
        <v>1.6393442622950822</v>
      </c>
      <c r="AI1283">
        <v>122</v>
      </c>
      <c r="AJ1283">
        <v>81.143442622950801</v>
      </c>
      <c r="AK1283">
        <v>17.845043321581723</v>
      </c>
    </row>
    <row r="1284" spans="1:37" ht="15.6">
      <c r="A1284" s="374">
        <v>16</v>
      </c>
      <c r="B1284" s="374">
        <v>90</v>
      </c>
      <c r="C1284" s="374">
        <v>2024</v>
      </c>
      <c r="D1284" s="374">
        <v>6</v>
      </c>
      <c r="E1284" s="374">
        <v>99</v>
      </c>
      <c r="F1284" s="374">
        <v>99</v>
      </c>
      <c r="G1284" s="374">
        <v>99</v>
      </c>
      <c r="H1284" s="374">
        <v>99</v>
      </c>
      <c r="I1284" s="374">
        <v>99</v>
      </c>
      <c r="J1284" s="374">
        <v>999</v>
      </c>
      <c r="K1284" s="374">
        <v>99</v>
      </c>
      <c r="L1284" s="374">
        <v>8</v>
      </c>
      <c r="M1284" s="374">
        <v>99</v>
      </c>
      <c r="N1284" s="374">
        <v>99</v>
      </c>
      <c r="O1284" s="374">
        <v>99</v>
      </c>
      <c r="P1284" s="374">
        <v>99</v>
      </c>
      <c r="Q1284" s="374">
        <v>16</v>
      </c>
      <c r="R1284" s="374">
        <v>38</v>
      </c>
      <c r="S1284">
        <v>8</v>
      </c>
      <c r="T1284">
        <v>5.2368421052631557</v>
      </c>
      <c r="U1284">
        <v>10.744736842105262</v>
      </c>
      <c r="V1284">
        <v>0</v>
      </c>
      <c r="W1284">
        <v>0</v>
      </c>
      <c r="X1284">
        <v>5.2631578947368443</v>
      </c>
      <c r="Y1284">
        <v>0</v>
      </c>
      <c r="Z1284">
        <v>2.8900644109031561</v>
      </c>
      <c r="AA1284">
        <v>0</v>
      </c>
      <c r="AB1284">
        <v>1.3065464828743598</v>
      </c>
      <c r="AD1284">
        <v>15.88798181191858</v>
      </c>
      <c r="AF1284">
        <v>3.5348837209302344</v>
      </c>
      <c r="AG1284">
        <v>4.7611273715265199</v>
      </c>
      <c r="AH1284">
        <v>0</v>
      </c>
      <c r="AI1284">
        <v>35</v>
      </c>
      <c r="AJ1284">
        <v>83.519999999999982</v>
      </c>
      <c r="AK1284">
        <v>17.690659685202245</v>
      </c>
    </row>
    <row r="1285" spans="1:37" ht="15.6">
      <c r="A1285" s="374">
        <v>16</v>
      </c>
      <c r="B1285" s="374">
        <v>91</v>
      </c>
      <c r="C1285" s="374">
        <v>2024</v>
      </c>
      <c r="D1285" s="374">
        <v>7</v>
      </c>
      <c r="E1285" s="374">
        <v>99</v>
      </c>
      <c r="F1285" s="374">
        <v>99</v>
      </c>
      <c r="G1285" s="374">
        <v>99</v>
      </c>
      <c r="H1285" s="374">
        <v>99</v>
      </c>
      <c r="I1285" s="374">
        <v>99</v>
      </c>
      <c r="J1285" s="374">
        <v>999</v>
      </c>
      <c r="K1285" s="374">
        <v>99</v>
      </c>
      <c r="L1285" s="374">
        <v>8</v>
      </c>
      <c r="M1285" s="374">
        <v>99</v>
      </c>
      <c r="N1285" s="374">
        <v>99</v>
      </c>
      <c r="O1285" s="374">
        <v>99</v>
      </c>
      <c r="P1285" s="374">
        <v>99</v>
      </c>
      <c r="Q1285" s="374">
        <v>11</v>
      </c>
      <c r="R1285" s="374">
        <v>34</v>
      </c>
      <c r="S1285">
        <v>8</v>
      </c>
      <c r="T1285">
        <v>5.5</v>
      </c>
      <c r="U1285">
        <v>12.770588235294118</v>
      </c>
      <c r="V1285">
        <v>0</v>
      </c>
      <c r="W1285">
        <v>0</v>
      </c>
      <c r="X1285">
        <v>17.647058823529413</v>
      </c>
      <c r="Y1285">
        <v>0</v>
      </c>
      <c r="Z1285">
        <v>3.3543237603536928</v>
      </c>
      <c r="AA1285">
        <v>0</v>
      </c>
      <c r="AB1285">
        <v>1.242625304369271</v>
      </c>
      <c r="AD1285">
        <v>48.12384129667312</v>
      </c>
      <c r="AF1285">
        <v>6.0606060606060606</v>
      </c>
      <c r="AG1285">
        <v>9.5144184415812063</v>
      </c>
      <c r="AH1285">
        <v>0</v>
      </c>
      <c r="AI1285">
        <v>34</v>
      </c>
      <c r="AJ1285">
        <v>88.367647058823522</v>
      </c>
      <c r="AK1285">
        <v>18.235809126898189</v>
      </c>
    </row>
    <row r="1286" spans="1:37" ht="15.6">
      <c r="A1286" s="374">
        <v>16</v>
      </c>
      <c r="B1286" s="374">
        <v>92</v>
      </c>
      <c r="C1286" s="374">
        <v>2024</v>
      </c>
      <c r="D1286" s="374">
        <v>8</v>
      </c>
      <c r="E1286" s="374">
        <v>99</v>
      </c>
      <c r="F1286" s="374">
        <v>99</v>
      </c>
      <c r="G1286" s="374">
        <v>99</v>
      </c>
      <c r="H1286" s="374">
        <v>99</v>
      </c>
      <c r="I1286" s="374">
        <v>99</v>
      </c>
      <c r="J1286" s="374">
        <v>999</v>
      </c>
      <c r="K1286" s="374">
        <v>99</v>
      </c>
      <c r="L1286" s="374">
        <v>8</v>
      </c>
      <c r="M1286" s="374">
        <v>99</v>
      </c>
      <c r="N1286" s="374">
        <v>99</v>
      </c>
      <c r="O1286" s="374">
        <v>99</v>
      </c>
      <c r="P1286" s="374">
        <v>99</v>
      </c>
      <c r="Q1286" s="374">
        <v>16</v>
      </c>
      <c r="R1286" s="374">
        <v>54</v>
      </c>
      <c r="S1286">
        <v>8</v>
      </c>
      <c r="T1286">
        <v>5.2962962962962967</v>
      </c>
      <c r="U1286">
        <v>12.681481481481478</v>
      </c>
      <c r="V1286">
        <v>0</v>
      </c>
      <c r="W1286">
        <v>0</v>
      </c>
      <c r="X1286">
        <v>12.962962962962964</v>
      </c>
      <c r="Y1286">
        <v>0</v>
      </c>
      <c r="Z1286">
        <v>2.5619056907262805</v>
      </c>
      <c r="AA1286">
        <v>0</v>
      </c>
      <c r="AB1286">
        <v>0.97429232873821403</v>
      </c>
      <c r="AD1286">
        <v>33.680167342614155</v>
      </c>
      <c r="AF1286">
        <v>5.4435483870967749</v>
      </c>
      <c r="AG1286">
        <v>7.3836068401871744</v>
      </c>
      <c r="AH1286">
        <v>0</v>
      </c>
      <c r="AI1286">
        <v>54</v>
      </c>
      <c r="AJ1286">
        <v>88.337037037037049</v>
      </c>
      <c r="AK1286">
        <v>18.209538600238439</v>
      </c>
    </row>
    <row r="1287" spans="1:37" ht="15.6">
      <c r="A1287" s="374">
        <v>16</v>
      </c>
      <c r="B1287" s="374">
        <v>93</v>
      </c>
      <c r="C1287" s="374">
        <v>2024</v>
      </c>
      <c r="D1287" s="374">
        <v>9</v>
      </c>
      <c r="E1287" s="374">
        <v>99</v>
      </c>
      <c r="F1287" s="374">
        <v>99</v>
      </c>
      <c r="G1287" s="374">
        <v>99</v>
      </c>
      <c r="H1287" s="374">
        <v>99</v>
      </c>
      <c r="I1287" s="374">
        <v>99</v>
      </c>
      <c r="J1287" s="374">
        <v>999</v>
      </c>
      <c r="K1287" s="374">
        <v>99</v>
      </c>
      <c r="L1287" s="374">
        <v>8</v>
      </c>
      <c r="M1287" s="374">
        <v>99</v>
      </c>
      <c r="N1287" s="374">
        <v>99</v>
      </c>
      <c r="O1287" s="374">
        <v>99</v>
      </c>
      <c r="P1287" s="374">
        <v>99</v>
      </c>
      <c r="Q1287" s="374">
        <v>56</v>
      </c>
      <c r="R1287" s="374">
        <v>166</v>
      </c>
      <c r="S1287">
        <v>8</v>
      </c>
      <c r="T1287">
        <v>5.6686746987951802</v>
      </c>
      <c r="U1287">
        <v>13.58855421686747</v>
      </c>
      <c r="V1287">
        <v>0</v>
      </c>
      <c r="W1287">
        <v>1.2048192771084336</v>
      </c>
      <c r="X1287">
        <v>26.506024096385541</v>
      </c>
      <c r="Y1287">
        <v>0.60240963855421681</v>
      </c>
      <c r="Z1287">
        <v>4.6886740316182562</v>
      </c>
      <c r="AA1287">
        <v>0</v>
      </c>
      <c r="AB1287">
        <v>1.5615429279612729</v>
      </c>
      <c r="AD1287">
        <v>-7.2018236209198117</v>
      </c>
      <c r="AF1287">
        <v>10.62740076824584</v>
      </c>
      <c r="AG1287">
        <v>13.330220958887111</v>
      </c>
      <c r="AH1287">
        <v>0</v>
      </c>
      <c r="AI1287">
        <v>151</v>
      </c>
      <c r="AJ1287">
        <v>91.658940397351003</v>
      </c>
      <c r="AK1287">
        <v>18.249649027630142</v>
      </c>
    </row>
    <row r="1288" spans="1:37" ht="15.6">
      <c r="A1288" s="374">
        <v>16</v>
      </c>
      <c r="B1288" s="374">
        <v>94</v>
      </c>
      <c r="C1288" s="374">
        <v>2024</v>
      </c>
      <c r="D1288" s="374">
        <v>10</v>
      </c>
      <c r="E1288" s="374">
        <v>99</v>
      </c>
      <c r="F1288" s="374">
        <v>99</v>
      </c>
      <c r="G1288" s="374">
        <v>99</v>
      </c>
      <c r="H1288" s="374">
        <v>99</v>
      </c>
      <c r="I1288" s="374">
        <v>99</v>
      </c>
      <c r="J1288" s="374">
        <v>999</v>
      </c>
      <c r="K1288" s="374">
        <v>99</v>
      </c>
      <c r="L1288" s="374">
        <v>8</v>
      </c>
      <c r="M1288" s="374">
        <v>99</v>
      </c>
      <c r="N1288" s="374">
        <v>99</v>
      </c>
      <c r="O1288" s="374">
        <v>99</v>
      </c>
      <c r="P1288" s="374">
        <v>99</v>
      </c>
      <c r="Q1288" s="374">
        <v>94</v>
      </c>
      <c r="R1288" s="374">
        <v>252</v>
      </c>
      <c r="S1288">
        <v>8</v>
      </c>
      <c r="T1288">
        <v>6</v>
      </c>
      <c r="U1288">
        <v>14.398015873015879</v>
      </c>
      <c r="V1288">
        <v>0</v>
      </c>
      <c r="W1288">
        <v>0.79365079365079338</v>
      </c>
      <c r="X1288">
        <v>26.587301587301596</v>
      </c>
      <c r="Y1288">
        <v>0</v>
      </c>
      <c r="Z1288">
        <v>2.5979914463491718</v>
      </c>
      <c r="AA1288">
        <v>0</v>
      </c>
      <c r="AB1288">
        <v>1.2472191289246477</v>
      </c>
      <c r="AD1288">
        <v>-5.6089873073333241</v>
      </c>
      <c r="AF1288">
        <v>9.6848578016910079</v>
      </c>
      <c r="AG1288">
        <v>13.20539090621236</v>
      </c>
      <c r="AH1288">
        <v>0.39682539682539669</v>
      </c>
      <c r="AI1288">
        <v>245</v>
      </c>
      <c r="AJ1288">
        <v>92.500408163265305</v>
      </c>
      <c r="AK1288">
        <v>18.037737384100154</v>
      </c>
    </row>
    <row r="1289" spans="1:37" ht="15.6">
      <c r="A1289" s="374">
        <v>16</v>
      </c>
      <c r="B1289" s="374">
        <v>95</v>
      </c>
      <c r="C1289" s="374">
        <v>2024</v>
      </c>
      <c r="D1289" s="374">
        <v>11</v>
      </c>
      <c r="E1289" s="374">
        <v>99</v>
      </c>
      <c r="F1289" s="374">
        <v>99</v>
      </c>
      <c r="G1289" s="374">
        <v>99</v>
      </c>
      <c r="H1289" s="374">
        <v>99</v>
      </c>
      <c r="I1289" s="374">
        <v>99</v>
      </c>
      <c r="J1289" s="374">
        <v>999</v>
      </c>
      <c r="K1289" s="374">
        <v>99</v>
      </c>
      <c r="L1289" s="374">
        <v>8</v>
      </c>
      <c r="M1289" s="374">
        <v>99</v>
      </c>
      <c r="N1289" s="374">
        <v>99</v>
      </c>
      <c r="O1289" s="374">
        <v>99</v>
      </c>
      <c r="P1289" s="374">
        <v>99</v>
      </c>
      <c r="Q1289" s="374">
        <v>33</v>
      </c>
      <c r="R1289" s="374">
        <v>55</v>
      </c>
      <c r="S1289">
        <v>8</v>
      </c>
      <c r="T1289">
        <v>5.8909090909090898</v>
      </c>
      <c r="U1289">
        <v>15.369090909090902</v>
      </c>
      <c r="V1289">
        <v>0</v>
      </c>
      <c r="W1289">
        <v>0</v>
      </c>
      <c r="X1289">
        <v>40</v>
      </c>
      <c r="Y1289">
        <v>0</v>
      </c>
      <c r="Z1289">
        <v>2.481998661436398</v>
      </c>
      <c r="AA1289">
        <v>0</v>
      </c>
      <c r="AB1289">
        <v>1.1228652841196032</v>
      </c>
      <c r="AD1289">
        <v>2.0971412555022426</v>
      </c>
      <c r="AF1289">
        <v>5.7712486883525695</v>
      </c>
      <c r="AG1289">
        <v>8.8463068003432639</v>
      </c>
      <c r="AH1289">
        <v>3.6363636363636358</v>
      </c>
      <c r="AI1289">
        <v>55</v>
      </c>
      <c r="AJ1289">
        <v>95.096363636363648</v>
      </c>
      <c r="AK1289">
        <v>17.775434541813002</v>
      </c>
    </row>
    <row r="1290" spans="1:37" ht="15.6">
      <c r="A1290" s="374">
        <v>16</v>
      </c>
      <c r="B1290" s="374">
        <v>96</v>
      </c>
      <c r="C1290" s="374">
        <v>2024</v>
      </c>
      <c r="D1290" s="374">
        <v>12</v>
      </c>
      <c r="E1290" s="374">
        <v>99</v>
      </c>
      <c r="F1290" s="374">
        <v>99</v>
      </c>
      <c r="G1290" s="374">
        <v>99</v>
      </c>
      <c r="H1290" s="374">
        <v>99</v>
      </c>
      <c r="I1290" s="374">
        <v>99</v>
      </c>
      <c r="J1290" s="374">
        <v>999</v>
      </c>
      <c r="K1290" s="374">
        <v>99</v>
      </c>
      <c r="L1290" s="374">
        <v>8</v>
      </c>
      <c r="M1290" s="374">
        <v>99</v>
      </c>
      <c r="N1290" s="374">
        <v>99</v>
      </c>
      <c r="O1290" s="374">
        <v>99</v>
      </c>
      <c r="P1290" s="374">
        <v>99</v>
      </c>
      <c r="Q1290" s="374">
        <v>10</v>
      </c>
      <c r="R1290" s="374">
        <v>25</v>
      </c>
      <c r="S1290">
        <v>8</v>
      </c>
      <c r="T1290">
        <v>5.76</v>
      </c>
      <c r="U1290">
        <v>13.756000000000002</v>
      </c>
      <c r="V1290">
        <v>0</v>
      </c>
      <c r="W1290">
        <v>0</v>
      </c>
      <c r="X1290">
        <v>24</v>
      </c>
      <c r="Y1290">
        <v>0</v>
      </c>
      <c r="Z1290">
        <v>2.8057198719758158</v>
      </c>
      <c r="AA1290">
        <v>0</v>
      </c>
      <c r="AB1290">
        <v>0.76315136113355808</v>
      </c>
      <c r="AD1290">
        <v>34.067054365264703</v>
      </c>
      <c r="AF1290">
        <v>11.792452830188676</v>
      </c>
      <c r="AG1290">
        <v>15.840626439428828</v>
      </c>
      <c r="AH1290">
        <v>4</v>
      </c>
      <c r="AI1290">
        <v>25</v>
      </c>
      <c r="AJ1290">
        <v>90.031999999999996</v>
      </c>
      <c r="AK1290">
        <v>18.647399336197875</v>
      </c>
    </row>
    <row r="1291" spans="1:37" ht="15.6">
      <c r="A1291" s="374">
        <v>16</v>
      </c>
      <c r="B1291" s="374">
        <v>97</v>
      </c>
      <c r="C1291" s="374">
        <v>2024</v>
      </c>
      <c r="D1291" s="374">
        <v>1</v>
      </c>
      <c r="E1291" s="374">
        <v>99</v>
      </c>
      <c r="F1291" s="374">
        <v>99</v>
      </c>
      <c r="G1291" s="374">
        <v>99</v>
      </c>
      <c r="H1291" s="374">
        <v>99</v>
      </c>
      <c r="I1291" s="374">
        <v>99</v>
      </c>
      <c r="J1291" s="374">
        <v>999</v>
      </c>
      <c r="K1291" s="374">
        <v>99</v>
      </c>
      <c r="L1291" s="374">
        <v>9</v>
      </c>
      <c r="M1291" s="374">
        <v>99</v>
      </c>
      <c r="N1291" s="374">
        <v>99</v>
      </c>
      <c r="O1291" s="374">
        <v>99</v>
      </c>
      <c r="P1291" s="374">
        <v>99</v>
      </c>
      <c r="Q1291" s="374"/>
      <c r="R1291" s="374">
        <v>0</v>
      </c>
    </row>
    <row r="1292" spans="1:37" ht="15.6">
      <c r="A1292" s="374">
        <v>16</v>
      </c>
      <c r="B1292" s="374">
        <v>98</v>
      </c>
      <c r="C1292" s="374">
        <v>2024</v>
      </c>
      <c r="D1292" s="374">
        <v>2</v>
      </c>
      <c r="E1292" s="374">
        <v>99</v>
      </c>
      <c r="F1292" s="374">
        <v>99</v>
      </c>
      <c r="G1292" s="374">
        <v>99</v>
      </c>
      <c r="H1292" s="374">
        <v>99</v>
      </c>
      <c r="I1292" s="374">
        <v>99</v>
      </c>
      <c r="J1292" s="374">
        <v>999</v>
      </c>
      <c r="K1292" s="374">
        <v>99</v>
      </c>
      <c r="L1292" s="374">
        <v>9</v>
      </c>
      <c r="M1292" s="374">
        <v>99</v>
      </c>
      <c r="N1292" s="374">
        <v>99</v>
      </c>
      <c r="O1292" s="374">
        <v>99</v>
      </c>
      <c r="P1292" s="374">
        <v>99</v>
      </c>
      <c r="Q1292" s="374"/>
      <c r="R1292" s="374">
        <v>0</v>
      </c>
    </row>
    <row r="1293" spans="1:37" ht="15.6">
      <c r="A1293" s="374">
        <v>16</v>
      </c>
      <c r="B1293" s="374">
        <v>99</v>
      </c>
      <c r="C1293" s="374">
        <v>2024</v>
      </c>
      <c r="D1293" s="374">
        <v>3</v>
      </c>
      <c r="E1293" s="374">
        <v>99</v>
      </c>
      <c r="F1293" s="374">
        <v>99</v>
      </c>
      <c r="G1293" s="374">
        <v>99</v>
      </c>
      <c r="H1293" s="374">
        <v>99</v>
      </c>
      <c r="I1293" s="374">
        <v>99</v>
      </c>
      <c r="J1293" s="374">
        <v>999</v>
      </c>
      <c r="K1293" s="374">
        <v>99</v>
      </c>
      <c r="L1293" s="374">
        <v>9</v>
      </c>
      <c r="M1293" s="374">
        <v>99</v>
      </c>
      <c r="N1293" s="374">
        <v>99</v>
      </c>
      <c r="O1293" s="374">
        <v>99</v>
      </c>
      <c r="P1293" s="374">
        <v>99</v>
      </c>
      <c r="Q1293" s="374"/>
      <c r="R1293" s="374">
        <v>0</v>
      </c>
    </row>
    <row r="1294" spans="1:37" ht="15.6">
      <c r="A1294" s="374">
        <v>16</v>
      </c>
      <c r="B1294" s="374">
        <v>100</v>
      </c>
      <c r="C1294" s="374">
        <v>2024</v>
      </c>
      <c r="D1294" s="374">
        <v>4</v>
      </c>
      <c r="E1294" s="374">
        <v>99</v>
      </c>
      <c r="F1294" s="374">
        <v>99</v>
      </c>
      <c r="G1294" s="374">
        <v>99</v>
      </c>
      <c r="H1294" s="374">
        <v>99</v>
      </c>
      <c r="I1294" s="374">
        <v>99</v>
      </c>
      <c r="J1294" s="374">
        <v>999</v>
      </c>
      <c r="K1294" s="374">
        <v>99</v>
      </c>
      <c r="L1294" s="374">
        <v>9</v>
      </c>
      <c r="M1294" s="374">
        <v>99</v>
      </c>
      <c r="N1294" s="374">
        <v>99</v>
      </c>
      <c r="O1294" s="374">
        <v>99</v>
      </c>
      <c r="P1294" s="374">
        <v>99</v>
      </c>
      <c r="Q1294" s="374">
        <v>3</v>
      </c>
      <c r="R1294" s="374">
        <v>10</v>
      </c>
      <c r="S1294">
        <v>9</v>
      </c>
      <c r="T1294">
        <v>5.0999999999999996</v>
      </c>
      <c r="U1294">
        <v>8.31</v>
      </c>
      <c r="V1294">
        <v>0</v>
      </c>
      <c r="W1294">
        <v>0</v>
      </c>
      <c r="X1294">
        <v>0</v>
      </c>
      <c r="Y1294">
        <v>0</v>
      </c>
      <c r="Z1294">
        <v>1.4508273501695617</v>
      </c>
      <c r="AA1294">
        <v>0</v>
      </c>
      <c r="AB1294">
        <v>1.4456832294800972</v>
      </c>
      <c r="AD1294">
        <v>70.037868206751511</v>
      </c>
      <c r="AF1294">
        <v>0.3179650238473769</v>
      </c>
      <c r="AG1294">
        <v>0.39847132780620192</v>
      </c>
      <c r="AH1294">
        <v>0</v>
      </c>
      <c r="AI1294">
        <v>10</v>
      </c>
      <c r="AJ1294">
        <v>73.86999999999999</v>
      </c>
      <c r="AK1294">
        <v>20.535647238847329</v>
      </c>
    </row>
    <row r="1295" spans="1:37" ht="15.6">
      <c r="A1295" s="374">
        <v>16</v>
      </c>
      <c r="B1295" s="374">
        <v>101</v>
      </c>
      <c r="C1295" s="374">
        <v>2024</v>
      </c>
      <c r="D1295" s="374">
        <v>5</v>
      </c>
      <c r="E1295" s="374">
        <v>99</v>
      </c>
      <c r="F1295" s="374">
        <v>99</v>
      </c>
      <c r="G1295" s="374">
        <v>99</v>
      </c>
      <c r="H1295" s="374">
        <v>99</v>
      </c>
      <c r="I1295" s="374">
        <v>99</v>
      </c>
      <c r="J1295" s="374">
        <v>999</v>
      </c>
      <c r="K1295" s="374">
        <v>99</v>
      </c>
      <c r="L1295" s="374">
        <v>9</v>
      </c>
      <c r="M1295" s="374">
        <v>99</v>
      </c>
      <c r="N1295" s="374">
        <v>99</v>
      </c>
      <c r="O1295" s="374">
        <v>99</v>
      </c>
      <c r="P1295" s="374">
        <v>99</v>
      </c>
      <c r="Q1295" s="374">
        <v>4</v>
      </c>
      <c r="R1295" s="374">
        <v>8</v>
      </c>
      <c r="S1295">
        <v>9</v>
      </c>
      <c r="T1295">
        <v>6.875</v>
      </c>
      <c r="U1295">
        <v>12.725</v>
      </c>
      <c r="V1295">
        <v>0</v>
      </c>
      <c r="W1295">
        <v>0</v>
      </c>
      <c r="X1295">
        <v>25</v>
      </c>
      <c r="Y1295">
        <v>0</v>
      </c>
      <c r="Z1295">
        <v>4.3320751378525264</v>
      </c>
      <c r="AA1295">
        <v>0</v>
      </c>
      <c r="AB1295">
        <v>1.2686114456365278</v>
      </c>
      <c r="AD1295">
        <v>65.334932139011428</v>
      </c>
      <c r="AF1295">
        <v>0.51513200257566005</v>
      </c>
      <c r="AG1295">
        <v>0.95968023228409571</v>
      </c>
      <c r="AH1295">
        <v>0</v>
      </c>
      <c r="AI1295">
        <v>8</v>
      </c>
      <c r="AJ1295">
        <v>85.05</v>
      </c>
      <c r="AK1295">
        <v>19.762783632408471</v>
      </c>
    </row>
    <row r="1296" spans="1:37" ht="15.6">
      <c r="A1296" s="374">
        <v>16</v>
      </c>
      <c r="B1296" s="374">
        <v>102</v>
      </c>
      <c r="C1296" s="374">
        <v>2024</v>
      </c>
      <c r="D1296" s="374">
        <v>6</v>
      </c>
      <c r="E1296" s="374">
        <v>99</v>
      </c>
      <c r="F1296" s="374">
        <v>99</v>
      </c>
      <c r="G1296" s="374">
        <v>99</v>
      </c>
      <c r="H1296" s="374">
        <v>99</v>
      </c>
      <c r="I1296" s="374">
        <v>99</v>
      </c>
      <c r="J1296" s="374">
        <v>999</v>
      </c>
      <c r="K1296" s="374">
        <v>99</v>
      </c>
      <c r="L1296" s="374">
        <v>9</v>
      </c>
      <c r="M1296" s="374">
        <v>99</v>
      </c>
      <c r="N1296" s="374">
        <v>99</v>
      </c>
      <c r="O1296" s="374">
        <v>99</v>
      </c>
      <c r="P1296" s="374">
        <v>99</v>
      </c>
      <c r="Q1296" s="374">
        <v>1</v>
      </c>
      <c r="R1296" s="374">
        <v>1</v>
      </c>
      <c r="S1296">
        <v>9</v>
      </c>
      <c r="T1296">
        <v>5</v>
      </c>
      <c r="U1296">
        <v>15.3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F1296">
        <v>9.3023255813953501E-2</v>
      </c>
      <c r="AG1296">
        <v>0.17841109180591677</v>
      </c>
      <c r="AH1296">
        <v>0</v>
      </c>
      <c r="AI1296">
        <v>1</v>
      </c>
      <c r="AJ1296">
        <v>90</v>
      </c>
      <c r="AK1296">
        <v>20.987654320987655</v>
      </c>
    </row>
    <row r="1297" spans="1:37" ht="15.6">
      <c r="A1297" s="374">
        <v>16</v>
      </c>
      <c r="B1297" s="374">
        <v>103</v>
      </c>
      <c r="C1297" s="374">
        <v>2024</v>
      </c>
      <c r="D1297" s="374">
        <v>7</v>
      </c>
      <c r="E1297" s="374">
        <v>99</v>
      </c>
      <c r="F1297" s="374">
        <v>99</v>
      </c>
      <c r="G1297" s="374">
        <v>99</v>
      </c>
      <c r="H1297" s="374">
        <v>99</v>
      </c>
      <c r="I1297" s="374">
        <v>99</v>
      </c>
      <c r="J1297" s="374">
        <v>999</v>
      </c>
      <c r="K1297" s="374">
        <v>99</v>
      </c>
      <c r="L1297" s="374">
        <v>9</v>
      </c>
      <c r="M1297" s="374">
        <v>99</v>
      </c>
      <c r="N1297" s="374">
        <v>99</v>
      </c>
      <c r="O1297" s="374">
        <v>99</v>
      </c>
      <c r="P1297" s="374">
        <v>99</v>
      </c>
      <c r="Q1297" s="374">
        <v>1</v>
      </c>
      <c r="R1297" s="374">
        <v>7</v>
      </c>
      <c r="S1297">
        <v>9</v>
      </c>
      <c r="T1297">
        <v>5.7142857142857153</v>
      </c>
      <c r="U1297">
        <v>11.799999999999997</v>
      </c>
      <c r="V1297">
        <v>0</v>
      </c>
      <c r="W1297">
        <v>0</v>
      </c>
      <c r="X1297">
        <v>0</v>
      </c>
      <c r="Y1297">
        <v>0</v>
      </c>
      <c r="Z1297">
        <v>0.62335497797921291</v>
      </c>
      <c r="AA1297">
        <v>0</v>
      </c>
      <c r="AB1297">
        <v>0.8806305718527101</v>
      </c>
      <c r="AD1297">
        <v>-23.421530937473545</v>
      </c>
      <c r="AF1297">
        <v>1.2477718360071299</v>
      </c>
      <c r="AG1297">
        <v>1.8099745814707688</v>
      </c>
      <c r="AH1297">
        <v>0</v>
      </c>
      <c r="AI1297">
        <v>7</v>
      </c>
      <c r="AJ1297">
        <v>81.742857142857119</v>
      </c>
      <c r="AK1297">
        <v>21.615900791816529</v>
      </c>
    </row>
    <row r="1298" spans="1:37" ht="15.6">
      <c r="A1298" s="374">
        <v>16</v>
      </c>
      <c r="B1298" s="374">
        <v>104</v>
      </c>
      <c r="C1298" s="374">
        <v>2024</v>
      </c>
      <c r="D1298" s="374">
        <v>8</v>
      </c>
      <c r="E1298" s="374">
        <v>99</v>
      </c>
      <c r="F1298" s="374">
        <v>99</v>
      </c>
      <c r="G1298" s="374">
        <v>99</v>
      </c>
      <c r="H1298" s="374">
        <v>99</v>
      </c>
      <c r="I1298" s="374">
        <v>99</v>
      </c>
      <c r="J1298" s="374">
        <v>999</v>
      </c>
      <c r="K1298" s="374">
        <v>99</v>
      </c>
      <c r="L1298" s="374">
        <v>9</v>
      </c>
      <c r="M1298" s="374">
        <v>99</v>
      </c>
      <c r="N1298" s="374">
        <v>99</v>
      </c>
      <c r="O1298" s="374">
        <v>99</v>
      </c>
      <c r="P1298" s="374">
        <v>99</v>
      </c>
      <c r="Q1298" s="374">
        <v>5</v>
      </c>
      <c r="R1298" s="374">
        <v>7</v>
      </c>
      <c r="S1298">
        <v>9</v>
      </c>
      <c r="T1298">
        <v>5.4285714285714306</v>
      </c>
      <c r="U1298">
        <v>13.55714285714286</v>
      </c>
      <c r="V1298">
        <v>0</v>
      </c>
      <c r="W1298">
        <v>0</v>
      </c>
      <c r="X1298">
        <v>0</v>
      </c>
      <c r="Y1298">
        <v>0</v>
      </c>
      <c r="Z1298">
        <v>1.4646863563401311</v>
      </c>
      <c r="AA1298">
        <v>0</v>
      </c>
      <c r="AB1298">
        <v>1.0497813183356461</v>
      </c>
      <c r="AD1298">
        <v>8.6272781574678952</v>
      </c>
      <c r="AF1298">
        <v>0.7056451612903224</v>
      </c>
      <c r="AG1298">
        <v>1.02322472128178</v>
      </c>
      <c r="AH1298">
        <v>0</v>
      </c>
      <c r="AI1298">
        <v>7</v>
      </c>
      <c r="AJ1298">
        <v>85.942857142857179</v>
      </c>
      <c r="AK1298">
        <v>21.312944301903681</v>
      </c>
    </row>
    <row r="1299" spans="1:37" ht="15.6">
      <c r="A1299" s="374">
        <v>16</v>
      </c>
      <c r="B1299" s="374">
        <v>105</v>
      </c>
      <c r="C1299" s="374">
        <v>2024</v>
      </c>
      <c r="D1299" s="374">
        <v>9</v>
      </c>
      <c r="E1299" s="374">
        <v>99</v>
      </c>
      <c r="F1299" s="374">
        <v>99</v>
      </c>
      <c r="G1299" s="374">
        <v>99</v>
      </c>
      <c r="H1299" s="374">
        <v>99</v>
      </c>
      <c r="I1299" s="374">
        <v>99</v>
      </c>
      <c r="J1299" s="374">
        <v>999</v>
      </c>
      <c r="K1299" s="374">
        <v>99</v>
      </c>
      <c r="L1299" s="374">
        <v>9</v>
      </c>
      <c r="M1299" s="374">
        <v>99</v>
      </c>
      <c r="N1299" s="374">
        <v>99</v>
      </c>
      <c r="O1299" s="374">
        <v>99</v>
      </c>
      <c r="P1299" s="374">
        <v>99</v>
      </c>
      <c r="Q1299" s="374">
        <v>8</v>
      </c>
      <c r="R1299" s="374">
        <v>11</v>
      </c>
      <c r="S1299">
        <v>9</v>
      </c>
      <c r="T1299">
        <v>7.1818181818181808</v>
      </c>
      <c r="U1299">
        <v>16.527272727272731</v>
      </c>
      <c r="V1299">
        <v>0</v>
      </c>
      <c r="W1299">
        <v>9.0909090909090917</v>
      </c>
      <c r="X1299">
        <v>54.545454545454554</v>
      </c>
      <c r="Y1299">
        <v>18.181818181818183</v>
      </c>
      <c r="Z1299">
        <v>6.2730434702913715</v>
      </c>
      <c r="AA1299">
        <v>0</v>
      </c>
      <c r="AB1299">
        <v>1.0285189544531599</v>
      </c>
      <c r="AD1299">
        <v>34.725903217967883</v>
      </c>
      <c r="AF1299">
        <v>0.7042253521126759</v>
      </c>
      <c r="AG1299">
        <v>1.0743601411205732</v>
      </c>
      <c r="AH1299">
        <v>0</v>
      </c>
      <c r="AI1299">
        <v>11</v>
      </c>
      <c r="AJ1299">
        <v>96.372727272727261</v>
      </c>
      <c r="AK1299">
        <v>19.667055979017935</v>
      </c>
    </row>
    <row r="1300" spans="1:37" ht="15.6">
      <c r="A1300" s="374">
        <v>16</v>
      </c>
      <c r="B1300" s="374">
        <v>106</v>
      </c>
      <c r="C1300" s="374">
        <v>2024</v>
      </c>
      <c r="D1300" s="374">
        <v>10</v>
      </c>
      <c r="E1300" s="374">
        <v>99</v>
      </c>
      <c r="F1300" s="374">
        <v>99</v>
      </c>
      <c r="G1300" s="374">
        <v>99</v>
      </c>
      <c r="H1300" s="374">
        <v>99</v>
      </c>
      <c r="I1300" s="374">
        <v>99</v>
      </c>
      <c r="J1300" s="374">
        <v>999</v>
      </c>
      <c r="K1300" s="374">
        <v>99</v>
      </c>
      <c r="L1300" s="374">
        <v>9</v>
      </c>
      <c r="M1300" s="374">
        <v>99</v>
      </c>
      <c r="N1300" s="374">
        <v>99</v>
      </c>
      <c r="O1300" s="374">
        <v>99</v>
      </c>
      <c r="P1300" s="374">
        <v>99</v>
      </c>
      <c r="Q1300" s="374">
        <v>28</v>
      </c>
      <c r="R1300" s="374">
        <v>49</v>
      </c>
      <c r="S1300">
        <v>9</v>
      </c>
      <c r="T1300">
        <v>6.4897959183673484</v>
      </c>
      <c r="U1300">
        <v>16.569387755102042</v>
      </c>
      <c r="V1300">
        <v>0</v>
      </c>
      <c r="W1300">
        <v>2.0408163265306123</v>
      </c>
      <c r="X1300">
        <v>63.265306122448976</v>
      </c>
      <c r="Y1300">
        <v>2.0408163265306123</v>
      </c>
      <c r="Z1300">
        <v>3.3814140310890677</v>
      </c>
      <c r="AA1300">
        <v>0</v>
      </c>
      <c r="AB1300">
        <v>1.4159794905062599</v>
      </c>
      <c r="AD1300">
        <v>6.9197867458467277</v>
      </c>
      <c r="AF1300">
        <v>1.8831667947732504</v>
      </c>
      <c r="AG1300">
        <v>2.9549532499390367</v>
      </c>
      <c r="AH1300">
        <v>0</v>
      </c>
      <c r="AI1300">
        <v>49</v>
      </c>
      <c r="AJ1300">
        <v>93.699999999999989</v>
      </c>
      <c r="AK1300">
        <v>19.854525509741464</v>
      </c>
    </row>
    <row r="1301" spans="1:37" ht="15.6">
      <c r="A1301" s="374">
        <v>16</v>
      </c>
      <c r="B1301" s="374">
        <v>107</v>
      </c>
      <c r="C1301" s="374">
        <v>2024</v>
      </c>
      <c r="D1301" s="374">
        <v>11</v>
      </c>
      <c r="E1301" s="374">
        <v>99</v>
      </c>
      <c r="F1301" s="374">
        <v>99</v>
      </c>
      <c r="G1301" s="374">
        <v>99</v>
      </c>
      <c r="H1301" s="374">
        <v>99</v>
      </c>
      <c r="I1301" s="374">
        <v>99</v>
      </c>
      <c r="J1301" s="374">
        <v>999</v>
      </c>
      <c r="K1301" s="374">
        <v>99</v>
      </c>
      <c r="L1301" s="374">
        <v>9</v>
      </c>
      <c r="M1301" s="374">
        <v>99</v>
      </c>
      <c r="N1301" s="374">
        <v>99</v>
      </c>
      <c r="O1301" s="374">
        <v>99</v>
      </c>
      <c r="P1301" s="374">
        <v>99</v>
      </c>
      <c r="Q1301" s="374">
        <v>7</v>
      </c>
      <c r="R1301" s="374">
        <v>11</v>
      </c>
      <c r="S1301">
        <v>9</v>
      </c>
      <c r="T1301">
        <v>7</v>
      </c>
      <c r="U1301">
        <v>18.481818181818181</v>
      </c>
      <c r="V1301">
        <v>0</v>
      </c>
      <c r="W1301">
        <v>0</v>
      </c>
      <c r="X1301">
        <v>81.818181818181813</v>
      </c>
      <c r="Y1301">
        <v>0</v>
      </c>
      <c r="Z1301">
        <v>2.613885363633023</v>
      </c>
      <c r="AA1301">
        <v>0</v>
      </c>
      <c r="AB1301">
        <v>0.73854894587599651</v>
      </c>
      <c r="AD1301">
        <v>-46.149560664773396</v>
      </c>
      <c r="AF1301">
        <v>1.1542497376705141</v>
      </c>
      <c r="AG1301">
        <v>2.1275927747661023</v>
      </c>
      <c r="AH1301">
        <v>18.181818181818183</v>
      </c>
      <c r="AI1301">
        <v>11</v>
      </c>
      <c r="AJ1301">
        <v>97.309090909090912</v>
      </c>
      <c r="AK1301">
        <v>19.946209381147202</v>
      </c>
    </row>
    <row r="1302" spans="1:37" ht="15.6">
      <c r="A1302" s="374">
        <v>16</v>
      </c>
      <c r="B1302" s="374">
        <v>108</v>
      </c>
      <c r="C1302" s="374">
        <v>2024</v>
      </c>
      <c r="D1302" s="374">
        <v>12</v>
      </c>
      <c r="E1302" s="374">
        <v>99</v>
      </c>
      <c r="F1302" s="374">
        <v>99</v>
      </c>
      <c r="G1302" s="374">
        <v>99</v>
      </c>
      <c r="H1302" s="374">
        <v>99</v>
      </c>
      <c r="I1302" s="374">
        <v>99</v>
      </c>
      <c r="J1302" s="374">
        <v>999</v>
      </c>
      <c r="K1302" s="374">
        <v>99</v>
      </c>
      <c r="L1302" s="374">
        <v>9</v>
      </c>
      <c r="M1302" s="374">
        <v>99</v>
      </c>
      <c r="N1302" s="374">
        <v>99</v>
      </c>
      <c r="O1302" s="374">
        <v>99</v>
      </c>
      <c r="P1302" s="374">
        <v>99</v>
      </c>
      <c r="Q1302" s="374">
        <v>2</v>
      </c>
      <c r="R1302" s="374">
        <v>4</v>
      </c>
      <c r="S1302">
        <v>9</v>
      </c>
      <c r="T1302">
        <v>6.5</v>
      </c>
      <c r="U1302">
        <v>16.725000000000001</v>
      </c>
      <c r="V1302">
        <v>0</v>
      </c>
      <c r="W1302">
        <v>0</v>
      </c>
      <c r="X1302">
        <v>75</v>
      </c>
      <c r="Y1302">
        <v>0</v>
      </c>
      <c r="Z1302">
        <v>1.0802198850233911</v>
      </c>
      <c r="AA1302">
        <v>0</v>
      </c>
      <c r="AB1302">
        <v>0.5</v>
      </c>
      <c r="AD1302">
        <v>-25.457779829154966</v>
      </c>
      <c r="AF1302">
        <v>1.886792452830188</v>
      </c>
      <c r="AG1302">
        <v>3.0815292491939199</v>
      </c>
      <c r="AH1302">
        <v>0</v>
      </c>
      <c r="AI1302">
        <v>4</v>
      </c>
      <c r="AJ1302">
        <v>93.95</v>
      </c>
      <c r="AK1302">
        <v>20.168092843264485</v>
      </c>
    </row>
    <row r="1303" spans="1:37" ht="15.6">
      <c r="A1303" s="374">
        <v>16</v>
      </c>
      <c r="B1303" s="374">
        <v>109</v>
      </c>
      <c r="C1303" s="374">
        <v>2024</v>
      </c>
      <c r="D1303" s="374">
        <v>1</v>
      </c>
      <c r="E1303" s="374">
        <v>99</v>
      </c>
      <c r="F1303" s="374">
        <v>99</v>
      </c>
      <c r="G1303" s="374">
        <v>99</v>
      </c>
      <c r="H1303" s="374">
        <v>99</v>
      </c>
      <c r="I1303" s="374">
        <v>99</v>
      </c>
      <c r="J1303" s="374">
        <v>999</v>
      </c>
      <c r="K1303" s="374">
        <v>99</v>
      </c>
      <c r="L1303" s="374">
        <v>10</v>
      </c>
      <c r="M1303" s="374">
        <v>99</v>
      </c>
      <c r="N1303" s="374">
        <v>99</v>
      </c>
      <c r="O1303" s="374">
        <v>99</v>
      </c>
      <c r="P1303" s="374">
        <v>99</v>
      </c>
      <c r="Q1303" s="374"/>
      <c r="R1303" s="374">
        <v>0</v>
      </c>
    </row>
    <row r="1304" spans="1:37" ht="15.6">
      <c r="A1304" s="374">
        <v>16</v>
      </c>
      <c r="B1304" s="374">
        <v>110</v>
      </c>
      <c r="C1304" s="374">
        <v>2024</v>
      </c>
      <c r="D1304" s="374">
        <v>2</v>
      </c>
      <c r="E1304" s="374">
        <v>99</v>
      </c>
      <c r="F1304" s="374">
        <v>99</v>
      </c>
      <c r="G1304" s="374">
        <v>99</v>
      </c>
      <c r="H1304" s="374">
        <v>99</v>
      </c>
      <c r="I1304" s="374">
        <v>99</v>
      </c>
      <c r="J1304" s="374">
        <v>999</v>
      </c>
      <c r="K1304" s="374">
        <v>99</v>
      </c>
      <c r="L1304" s="374">
        <v>10</v>
      </c>
      <c r="M1304" s="374">
        <v>99</v>
      </c>
      <c r="N1304" s="374">
        <v>99</v>
      </c>
      <c r="O1304" s="374">
        <v>99</v>
      </c>
      <c r="P1304" s="374">
        <v>99</v>
      </c>
      <c r="Q1304" s="374"/>
      <c r="R1304" s="374">
        <v>0</v>
      </c>
    </row>
    <row r="1305" spans="1:37" ht="15.6">
      <c r="A1305" s="374">
        <v>16</v>
      </c>
      <c r="B1305" s="374">
        <v>111</v>
      </c>
      <c r="C1305" s="374">
        <v>2024</v>
      </c>
      <c r="D1305" s="374">
        <v>3</v>
      </c>
      <c r="E1305" s="374">
        <v>99</v>
      </c>
      <c r="F1305" s="374">
        <v>99</v>
      </c>
      <c r="G1305" s="374">
        <v>99</v>
      </c>
      <c r="H1305" s="374">
        <v>99</v>
      </c>
      <c r="I1305" s="374">
        <v>99</v>
      </c>
      <c r="J1305" s="374">
        <v>999</v>
      </c>
      <c r="K1305" s="374">
        <v>99</v>
      </c>
      <c r="L1305" s="374">
        <v>10</v>
      </c>
      <c r="M1305" s="374">
        <v>99</v>
      </c>
      <c r="N1305" s="374">
        <v>99</v>
      </c>
      <c r="O1305" s="374">
        <v>99</v>
      </c>
      <c r="P1305" s="374">
        <v>99</v>
      </c>
      <c r="Q1305" s="374"/>
      <c r="R1305" s="374">
        <v>0</v>
      </c>
    </row>
    <row r="1306" spans="1:37" ht="15.6">
      <c r="A1306" s="374">
        <v>16</v>
      </c>
      <c r="B1306" s="374">
        <v>112</v>
      </c>
      <c r="C1306" s="374">
        <v>2024</v>
      </c>
      <c r="D1306" s="374">
        <v>4</v>
      </c>
      <c r="E1306" s="374">
        <v>99</v>
      </c>
      <c r="F1306" s="374">
        <v>99</v>
      </c>
      <c r="G1306" s="374">
        <v>99</v>
      </c>
      <c r="H1306" s="374">
        <v>99</v>
      </c>
      <c r="I1306" s="374">
        <v>99</v>
      </c>
      <c r="J1306" s="374">
        <v>999</v>
      </c>
      <c r="K1306" s="374">
        <v>99</v>
      </c>
      <c r="L1306" s="374">
        <v>10</v>
      </c>
      <c r="M1306" s="374">
        <v>99</v>
      </c>
      <c r="N1306" s="374">
        <v>99</v>
      </c>
      <c r="O1306" s="374">
        <v>99</v>
      </c>
      <c r="P1306" s="374">
        <v>99</v>
      </c>
      <c r="Q1306" s="374"/>
      <c r="R1306" s="374">
        <v>0</v>
      </c>
    </row>
    <row r="1307" spans="1:37" ht="15.6">
      <c r="A1307" s="374">
        <v>16</v>
      </c>
      <c r="B1307" s="374">
        <v>113</v>
      </c>
      <c r="C1307" s="374">
        <v>2024</v>
      </c>
      <c r="D1307" s="374">
        <v>5</v>
      </c>
      <c r="E1307" s="374">
        <v>99</v>
      </c>
      <c r="F1307" s="374">
        <v>99</v>
      </c>
      <c r="G1307" s="374">
        <v>99</v>
      </c>
      <c r="H1307" s="374">
        <v>99</v>
      </c>
      <c r="I1307" s="374">
        <v>99</v>
      </c>
      <c r="J1307" s="374">
        <v>999</v>
      </c>
      <c r="K1307" s="374">
        <v>99</v>
      </c>
      <c r="L1307" s="374">
        <v>10</v>
      </c>
      <c r="M1307" s="374">
        <v>99</v>
      </c>
      <c r="N1307" s="374">
        <v>99</v>
      </c>
      <c r="O1307" s="374">
        <v>99</v>
      </c>
      <c r="P1307" s="374">
        <v>99</v>
      </c>
      <c r="Q1307" s="374"/>
      <c r="R1307" s="374">
        <v>0</v>
      </c>
    </row>
    <row r="1308" spans="1:37" ht="15.6">
      <c r="A1308" s="374">
        <v>16</v>
      </c>
      <c r="B1308" s="374">
        <v>114</v>
      </c>
      <c r="C1308" s="374">
        <v>2024</v>
      </c>
      <c r="D1308" s="374">
        <v>6</v>
      </c>
      <c r="E1308" s="374">
        <v>99</v>
      </c>
      <c r="F1308" s="374">
        <v>99</v>
      </c>
      <c r="G1308" s="374">
        <v>99</v>
      </c>
      <c r="H1308" s="374">
        <v>99</v>
      </c>
      <c r="I1308" s="374">
        <v>99</v>
      </c>
      <c r="J1308" s="374">
        <v>999</v>
      </c>
      <c r="K1308" s="374">
        <v>99</v>
      </c>
      <c r="L1308" s="374">
        <v>10</v>
      </c>
      <c r="M1308" s="374">
        <v>99</v>
      </c>
      <c r="N1308" s="374">
        <v>99</v>
      </c>
      <c r="O1308" s="374">
        <v>99</v>
      </c>
      <c r="P1308" s="374">
        <v>99</v>
      </c>
      <c r="Q1308" s="374"/>
      <c r="R1308" s="374">
        <v>0</v>
      </c>
    </row>
    <row r="1309" spans="1:37" ht="15.6">
      <c r="A1309" s="374">
        <v>16</v>
      </c>
      <c r="B1309" s="374">
        <v>115</v>
      </c>
      <c r="C1309" s="374">
        <v>2024</v>
      </c>
      <c r="D1309" s="374">
        <v>7</v>
      </c>
      <c r="E1309" s="374">
        <v>99</v>
      </c>
      <c r="F1309" s="374">
        <v>99</v>
      </c>
      <c r="G1309" s="374">
        <v>99</v>
      </c>
      <c r="H1309" s="374">
        <v>99</v>
      </c>
      <c r="I1309" s="374">
        <v>99</v>
      </c>
      <c r="J1309" s="374">
        <v>999</v>
      </c>
      <c r="K1309" s="374">
        <v>99</v>
      </c>
      <c r="L1309" s="374">
        <v>10</v>
      </c>
      <c r="M1309" s="374">
        <v>99</v>
      </c>
      <c r="N1309" s="374">
        <v>99</v>
      </c>
      <c r="O1309" s="374">
        <v>99</v>
      </c>
      <c r="P1309" s="374">
        <v>99</v>
      </c>
      <c r="Q1309" s="374"/>
      <c r="R1309" s="374">
        <v>0</v>
      </c>
    </row>
    <row r="1310" spans="1:37" ht="15.6">
      <c r="A1310" s="374">
        <v>16</v>
      </c>
      <c r="B1310" s="374">
        <v>116</v>
      </c>
      <c r="C1310" s="374">
        <v>2024</v>
      </c>
      <c r="D1310" s="374">
        <v>8</v>
      </c>
      <c r="E1310" s="374">
        <v>99</v>
      </c>
      <c r="F1310" s="374">
        <v>99</v>
      </c>
      <c r="G1310" s="374">
        <v>99</v>
      </c>
      <c r="H1310" s="374">
        <v>99</v>
      </c>
      <c r="I1310" s="374">
        <v>99</v>
      </c>
      <c r="J1310" s="374">
        <v>999</v>
      </c>
      <c r="K1310" s="374">
        <v>99</v>
      </c>
      <c r="L1310" s="374">
        <v>10</v>
      </c>
      <c r="M1310" s="374">
        <v>99</v>
      </c>
      <c r="N1310" s="374">
        <v>99</v>
      </c>
      <c r="O1310" s="374">
        <v>99</v>
      </c>
      <c r="P1310" s="374">
        <v>99</v>
      </c>
      <c r="Q1310" s="374"/>
      <c r="R1310" s="374">
        <v>0</v>
      </c>
    </row>
    <row r="1311" spans="1:37" ht="15.6">
      <c r="A1311" s="374">
        <v>16</v>
      </c>
      <c r="B1311" s="374">
        <v>117</v>
      </c>
      <c r="C1311" s="374">
        <v>2024</v>
      </c>
      <c r="D1311" s="374">
        <v>9</v>
      </c>
      <c r="E1311" s="374">
        <v>99</v>
      </c>
      <c r="F1311" s="374">
        <v>99</v>
      </c>
      <c r="G1311" s="374">
        <v>99</v>
      </c>
      <c r="H1311" s="374">
        <v>99</v>
      </c>
      <c r="I1311" s="374">
        <v>99</v>
      </c>
      <c r="J1311" s="374">
        <v>999</v>
      </c>
      <c r="K1311" s="374">
        <v>99</v>
      </c>
      <c r="L1311" s="374">
        <v>10</v>
      </c>
      <c r="M1311" s="374">
        <v>99</v>
      </c>
      <c r="N1311" s="374">
        <v>99</v>
      </c>
      <c r="O1311" s="374">
        <v>99</v>
      </c>
      <c r="P1311" s="374">
        <v>99</v>
      </c>
      <c r="Q1311" s="374">
        <v>1</v>
      </c>
      <c r="R1311" s="374">
        <v>1</v>
      </c>
      <c r="S1311">
        <v>10</v>
      </c>
      <c r="T1311">
        <v>8</v>
      </c>
      <c r="U1311">
        <v>22.3</v>
      </c>
      <c r="V1311">
        <v>0</v>
      </c>
      <c r="W1311">
        <v>0</v>
      </c>
      <c r="X1311">
        <v>100</v>
      </c>
      <c r="Y1311">
        <v>0</v>
      </c>
      <c r="Z1311">
        <v>0</v>
      </c>
      <c r="AA1311">
        <v>0</v>
      </c>
      <c r="AB1311">
        <v>0</v>
      </c>
      <c r="AF1311">
        <v>6.4020486555697836E-2</v>
      </c>
      <c r="AG1311">
        <v>0.13178344965340361</v>
      </c>
      <c r="AH1311">
        <v>0</v>
      </c>
      <c r="AI1311">
        <v>1</v>
      </c>
      <c r="AJ1311">
        <v>97.9</v>
      </c>
      <c r="AK1311">
        <v>23.76603802451622</v>
      </c>
    </row>
    <row r="1312" spans="1:37" ht="15.6">
      <c r="A1312" s="374">
        <v>16</v>
      </c>
      <c r="B1312" s="374">
        <v>118</v>
      </c>
      <c r="C1312" s="374">
        <v>2024</v>
      </c>
      <c r="D1312" s="374">
        <v>10</v>
      </c>
      <c r="E1312" s="374">
        <v>99</v>
      </c>
      <c r="F1312" s="374">
        <v>99</v>
      </c>
      <c r="G1312" s="374">
        <v>99</v>
      </c>
      <c r="H1312" s="374">
        <v>99</v>
      </c>
      <c r="I1312" s="374">
        <v>99</v>
      </c>
      <c r="J1312" s="374">
        <v>999</v>
      </c>
      <c r="K1312" s="374">
        <v>99</v>
      </c>
      <c r="L1312" s="374">
        <v>10</v>
      </c>
      <c r="M1312" s="374">
        <v>99</v>
      </c>
      <c r="N1312" s="374">
        <v>99</v>
      </c>
      <c r="O1312" s="374">
        <v>99</v>
      </c>
      <c r="P1312" s="374">
        <v>99</v>
      </c>
      <c r="Q1312" s="374">
        <v>2</v>
      </c>
      <c r="R1312" s="374">
        <v>4</v>
      </c>
      <c r="S1312">
        <v>10</v>
      </c>
      <c r="T1312">
        <v>5.5</v>
      </c>
      <c r="U1312">
        <v>21.9</v>
      </c>
      <c r="V1312">
        <v>0</v>
      </c>
      <c r="W1312">
        <v>0</v>
      </c>
      <c r="X1312">
        <v>100</v>
      </c>
      <c r="Y1312">
        <v>25</v>
      </c>
      <c r="Z1312">
        <v>1.3874436925511644</v>
      </c>
      <c r="AA1312">
        <v>0</v>
      </c>
      <c r="AB1312">
        <v>1.5</v>
      </c>
      <c r="AD1312">
        <v>-73.27624696590415</v>
      </c>
      <c r="AF1312">
        <v>0.15372790161414299</v>
      </c>
      <c r="AG1312">
        <v>0.3188248610600562</v>
      </c>
      <c r="AH1312">
        <v>0</v>
      </c>
      <c r="AI1312">
        <v>4</v>
      </c>
      <c r="AJ1312">
        <v>98.725000000000023</v>
      </c>
      <c r="AK1312">
        <v>22.731995543619764</v>
      </c>
    </row>
    <row r="1313" spans="1:37" ht="15.6">
      <c r="A1313" s="374">
        <v>16</v>
      </c>
      <c r="B1313" s="374">
        <v>119</v>
      </c>
      <c r="C1313" s="374">
        <v>2024</v>
      </c>
      <c r="D1313" s="374">
        <v>11</v>
      </c>
      <c r="E1313" s="374">
        <v>99</v>
      </c>
      <c r="F1313" s="374">
        <v>99</v>
      </c>
      <c r="G1313" s="374">
        <v>99</v>
      </c>
      <c r="H1313" s="374">
        <v>99</v>
      </c>
      <c r="I1313" s="374">
        <v>99</v>
      </c>
      <c r="J1313" s="374">
        <v>999</v>
      </c>
      <c r="K1313" s="374">
        <v>99</v>
      </c>
      <c r="L1313" s="374">
        <v>10</v>
      </c>
      <c r="M1313" s="374">
        <v>99</v>
      </c>
      <c r="N1313" s="374">
        <v>99</v>
      </c>
      <c r="O1313" s="374">
        <v>99</v>
      </c>
      <c r="P1313" s="374">
        <v>99</v>
      </c>
      <c r="Q1313" s="374">
        <v>2</v>
      </c>
      <c r="R1313" s="374">
        <v>2</v>
      </c>
      <c r="S1313">
        <v>10</v>
      </c>
      <c r="T1313">
        <v>7.5</v>
      </c>
      <c r="U1313">
        <v>21.55</v>
      </c>
      <c r="V1313">
        <v>0</v>
      </c>
      <c r="W1313">
        <v>0</v>
      </c>
      <c r="X1313">
        <v>100</v>
      </c>
      <c r="Y1313">
        <v>0</v>
      </c>
      <c r="Z1313">
        <v>0.55000000000000815</v>
      </c>
      <c r="AA1313">
        <v>0</v>
      </c>
      <c r="AB1313">
        <v>0.5</v>
      </c>
      <c r="AD1313">
        <v>-99.999999999990237</v>
      </c>
      <c r="AF1313">
        <v>0.20986358866736624</v>
      </c>
      <c r="AG1313">
        <v>0.45105385436507123</v>
      </c>
      <c r="AH1313">
        <v>0</v>
      </c>
      <c r="AI1313">
        <v>2</v>
      </c>
      <c r="AJ1313">
        <v>99.45</v>
      </c>
      <c r="AK1313">
        <v>21.927177208855017</v>
      </c>
    </row>
    <row r="1314" spans="1:37" ht="15.6">
      <c r="A1314" s="374">
        <v>16</v>
      </c>
      <c r="B1314" s="374">
        <v>120</v>
      </c>
      <c r="C1314" s="374">
        <v>2024</v>
      </c>
      <c r="D1314" s="374">
        <v>12</v>
      </c>
      <c r="E1314" s="374">
        <v>99</v>
      </c>
      <c r="F1314" s="374">
        <v>99</v>
      </c>
      <c r="G1314" s="374">
        <v>99</v>
      </c>
      <c r="H1314" s="374">
        <v>99</v>
      </c>
      <c r="I1314" s="374">
        <v>99</v>
      </c>
      <c r="J1314" s="374">
        <v>999</v>
      </c>
      <c r="K1314" s="374">
        <v>99</v>
      </c>
      <c r="L1314" s="374">
        <v>10</v>
      </c>
      <c r="M1314" s="374">
        <v>99</v>
      </c>
      <c r="N1314" s="374">
        <v>99</v>
      </c>
      <c r="O1314" s="374">
        <v>99</v>
      </c>
      <c r="P1314" s="374">
        <v>99</v>
      </c>
      <c r="Q1314" s="374">
        <v>1</v>
      </c>
      <c r="R1314" s="374">
        <v>1</v>
      </c>
      <c r="S1314">
        <v>10</v>
      </c>
      <c r="T1314">
        <v>7</v>
      </c>
      <c r="U1314">
        <v>21.900000000000006</v>
      </c>
      <c r="V1314">
        <v>0</v>
      </c>
      <c r="W1314">
        <v>0</v>
      </c>
      <c r="X1314">
        <v>100</v>
      </c>
      <c r="Y1314">
        <v>0</v>
      </c>
      <c r="Z1314">
        <v>0</v>
      </c>
      <c r="AA1314">
        <v>0</v>
      </c>
      <c r="AB1314">
        <v>0</v>
      </c>
      <c r="AF1314">
        <v>0.47169811320754707</v>
      </c>
      <c r="AG1314">
        <v>1.0087517273146012</v>
      </c>
      <c r="AH1314">
        <v>0</v>
      </c>
      <c r="AI1314">
        <v>1</v>
      </c>
      <c r="AJ1314">
        <v>100.4</v>
      </c>
      <c r="AK1314">
        <v>21.639288467627566</v>
      </c>
    </row>
    <row r="1315" spans="1:37" ht="15.6">
      <c r="A1315" s="374">
        <v>16</v>
      </c>
      <c r="B1315" s="374">
        <v>121</v>
      </c>
      <c r="C1315" s="374">
        <v>2024</v>
      </c>
      <c r="D1315" s="374">
        <v>1</v>
      </c>
      <c r="E1315" s="374">
        <v>99</v>
      </c>
      <c r="F1315" s="374">
        <v>99</v>
      </c>
      <c r="G1315" s="374">
        <v>99</v>
      </c>
      <c r="H1315" s="374">
        <v>99</v>
      </c>
      <c r="I1315" s="374">
        <v>99</v>
      </c>
      <c r="J1315" s="374">
        <v>999</v>
      </c>
      <c r="K1315" s="374">
        <v>99</v>
      </c>
      <c r="L1315" s="374">
        <v>11</v>
      </c>
      <c r="M1315" s="374">
        <v>99</v>
      </c>
      <c r="N1315" s="374">
        <v>99</v>
      </c>
      <c r="O1315" s="374">
        <v>99</v>
      </c>
      <c r="P1315" s="374">
        <v>99</v>
      </c>
      <c r="Q1315" s="374"/>
      <c r="R1315" s="374">
        <v>0</v>
      </c>
      <c r="S1315" s="374"/>
      <c r="T1315" s="374"/>
      <c r="U1315" s="374"/>
      <c r="V1315" s="374"/>
      <c r="W1315" s="374"/>
      <c r="X1315" s="374"/>
      <c r="Y1315" s="374"/>
      <c r="Z1315" s="374"/>
      <c r="AA1315" s="374"/>
      <c r="AB1315" s="374"/>
      <c r="AC1315" s="374"/>
      <c r="AD1315" s="374"/>
      <c r="AE1315" s="374"/>
      <c r="AF1315" s="374"/>
      <c r="AG1315" s="374"/>
      <c r="AH1315" s="374"/>
      <c r="AI1315" s="374"/>
      <c r="AJ1315" s="374"/>
      <c r="AK1315" s="374"/>
    </row>
    <row r="1316" spans="1:37" ht="15.6">
      <c r="A1316" s="374">
        <v>16</v>
      </c>
      <c r="B1316" s="374">
        <v>122</v>
      </c>
      <c r="C1316" s="374">
        <v>2024</v>
      </c>
      <c r="D1316" s="374">
        <v>2</v>
      </c>
      <c r="E1316" s="374">
        <v>99</v>
      </c>
      <c r="F1316" s="374">
        <v>99</v>
      </c>
      <c r="G1316" s="374">
        <v>99</v>
      </c>
      <c r="H1316" s="374">
        <v>99</v>
      </c>
      <c r="I1316" s="374">
        <v>99</v>
      </c>
      <c r="J1316" s="374">
        <v>999</v>
      </c>
      <c r="K1316" s="374">
        <v>99</v>
      </c>
      <c r="L1316" s="374">
        <v>11</v>
      </c>
      <c r="M1316" s="374">
        <v>99</v>
      </c>
      <c r="N1316" s="374">
        <v>99</v>
      </c>
      <c r="O1316" s="374">
        <v>99</v>
      </c>
      <c r="P1316" s="374">
        <v>99</v>
      </c>
      <c r="Q1316" s="374">
        <v>2</v>
      </c>
      <c r="R1316" s="374">
        <v>3</v>
      </c>
      <c r="S1316" s="374">
        <v>11</v>
      </c>
      <c r="T1316" s="374">
        <v>5.3333333333333321</v>
      </c>
      <c r="U1316" s="374">
        <v>6.8333333333333313</v>
      </c>
      <c r="V1316" s="374">
        <v>0</v>
      </c>
      <c r="W1316" s="374">
        <v>0</v>
      </c>
      <c r="X1316" s="374">
        <v>0</v>
      </c>
      <c r="Y1316" s="374">
        <v>0</v>
      </c>
      <c r="Z1316" s="374">
        <v>0.94633797110523099</v>
      </c>
      <c r="AA1316" s="374">
        <v>0</v>
      </c>
      <c r="AB1316" s="374">
        <v>0.47140452079103318</v>
      </c>
      <c r="AC1316" s="374"/>
      <c r="AD1316" s="374">
        <v>79.7016770218749</v>
      </c>
      <c r="AE1316" s="374"/>
      <c r="AF1316" s="374">
        <v>0.25839793281653745</v>
      </c>
      <c r="AG1316" s="374">
        <v>0.27245421440153106</v>
      </c>
      <c r="AH1316" s="374">
        <v>0</v>
      </c>
      <c r="AI1316" s="374">
        <v>3</v>
      </c>
      <c r="AJ1316" s="374">
        <v>72.033333333333317</v>
      </c>
      <c r="AK1316" s="374">
        <v>18.149670186794033</v>
      </c>
    </row>
    <row r="1317" spans="1:37" ht="15.6">
      <c r="A1317" s="374">
        <v>16</v>
      </c>
      <c r="B1317" s="374">
        <v>123</v>
      </c>
      <c r="C1317" s="374">
        <v>2024</v>
      </c>
      <c r="D1317" s="374">
        <v>3</v>
      </c>
      <c r="E1317" s="374">
        <v>99</v>
      </c>
      <c r="F1317" s="374">
        <v>99</v>
      </c>
      <c r="G1317" s="374">
        <v>99</v>
      </c>
      <c r="H1317" s="374">
        <v>99</v>
      </c>
      <c r="I1317" s="374">
        <v>99</v>
      </c>
      <c r="J1317" s="374">
        <v>999</v>
      </c>
      <c r="K1317" s="374">
        <v>99</v>
      </c>
      <c r="L1317" s="374">
        <v>11</v>
      </c>
      <c r="M1317" s="374">
        <v>99</v>
      </c>
      <c r="N1317" s="374">
        <v>99</v>
      </c>
      <c r="O1317" s="374">
        <v>99</v>
      </c>
      <c r="P1317" s="374">
        <v>99</v>
      </c>
      <c r="Q1317" s="374"/>
      <c r="R1317" s="374">
        <v>0</v>
      </c>
      <c r="S1317" s="374"/>
      <c r="T1317" s="374"/>
      <c r="U1317" s="374"/>
      <c r="V1317" s="374"/>
      <c r="W1317" s="374"/>
      <c r="X1317" s="374"/>
      <c r="Y1317" s="374"/>
      <c r="Z1317" s="374"/>
      <c r="AA1317" s="374"/>
      <c r="AB1317" s="374"/>
      <c r="AC1317" s="374"/>
      <c r="AD1317" s="374"/>
      <c r="AE1317" s="374"/>
      <c r="AF1317" s="374"/>
      <c r="AG1317" s="374"/>
      <c r="AH1317" s="374"/>
      <c r="AI1317" s="374"/>
      <c r="AJ1317" s="374"/>
      <c r="AK1317" s="374"/>
    </row>
    <row r="1318" spans="1:37" ht="15.6">
      <c r="A1318" s="374">
        <v>16</v>
      </c>
      <c r="B1318" s="374">
        <v>124</v>
      </c>
      <c r="C1318" s="374">
        <v>2024</v>
      </c>
      <c r="D1318" s="374">
        <v>4</v>
      </c>
      <c r="E1318" s="374">
        <v>99</v>
      </c>
      <c r="F1318" s="374">
        <v>99</v>
      </c>
      <c r="G1318" s="374">
        <v>99</v>
      </c>
      <c r="H1318" s="374">
        <v>99</v>
      </c>
      <c r="I1318" s="374">
        <v>99</v>
      </c>
      <c r="J1318" s="374">
        <v>999</v>
      </c>
      <c r="K1318" s="374">
        <v>99</v>
      </c>
      <c r="L1318" s="374">
        <v>11</v>
      </c>
      <c r="M1318" s="374">
        <v>99</v>
      </c>
      <c r="N1318" s="374">
        <v>99</v>
      </c>
      <c r="O1318" s="374">
        <v>99</v>
      </c>
      <c r="P1318" s="374">
        <v>99</v>
      </c>
      <c r="Q1318" s="374">
        <v>2</v>
      </c>
      <c r="R1318" s="374">
        <v>3</v>
      </c>
      <c r="S1318" s="374">
        <v>11</v>
      </c>
      <c r="T1318" s="374">
        <v>7</v>
      </c>
      <c r="U1318" s="374">
        <v>15.566666666666668</v>
      </c>
      <c r="V1318" s="374">
        <v>0</v>
      </c>
      <c r="W1318" s="374">
        <v>0</v>
      </c>
      <c r="X1318" s="374">
        <v>66.666666666666686</v>
      </c>
      <c r="Y1318" s="374">
        <v>0</v>
      </c>
      <c r="Z1318" s="374">
        <v>3.7383894333730874</v>
      </c>
      <c r="AA1318" s="374">
        <v>0</v>
      </c>
      <c r="AB1318" s="374">
        <v>1.4142135623730951</v>
      </c>
      <c r="AC1318" s="374"/>
      <c r="AD1318" s="374">
        <v>99.617650344388124</v>
      </c>
      <c r="AE1318" s="374"/>
      <c r="AF1318" s="374">
        <v>9.5389507154213043E-2</v>
      </c>
      <c r="AG1318" s="374">
        <v>0.22393033704632523</v>
      </c>
      <c r="AH1318" s="374">
        <v>0</v>
      </c>
      <c r="AI1318" s="374">
        <v>3</v>
      </c>
      <c r="AJ1318" s="374">
        <v>87.866666666666688</v>
      </c>
      <c r="AK1318" s="374">
        <v>22.390579677626604</v>
      </c>
    </row>
    <row r="1319" spans="1:37" ht="15.6">
      <c r="A1319" s="374">
        <v>16</v>
      </c>
      <c r="B1319" s="374">
        <v>125</v>
      </c>
      <c r="C1319" s="374">
        <v>2024</v>
      </c>
      <c r="D1319" s="374">
        <v>5</v>
      </c>
      <c r="E1319" s="374">
        <v>99</v>
      </c>
      <c r="F1319" s="374">
        <v>99</v>
      </c>
      <c r="G1319" s="374">
        <v>99</v>
      </c>
      <c r="H1319" s="374">
        <v>99</v>
      </c>
      <c r="I1319" s="374">
        <v>99</v>
      </c>
      <c r="J1319" s="374">
        <v>999</v>
      </c>
      <c r="K1319" s="374">
        <v>99</v>
      </c>
      <c r="L1319" s="374">
        <v>11</v>
      </c>
      <c r="M1319" s="374">
        <v>99</v>
      </c>
      <c r="N1319" s="374">
        <v>99</v>
      </c>
      <c r="O1319" s="374">
        <v>99</v>
      </c>
      <c r="P1319" s="374">
        <v>99</v>
      </c>
      <c r="Q1319" s="374"/>
      <c r="R1319" s="374">
        <v>0</v>
      </c>
      <c r="S1319" s="374"/>
      <c r="T1319" s="374"/>
      <c r="U1319" s="374"/>
      <c r="V1319" s="374"/>
      <c r="W1319" s="374"/>
      <c r="X1319" s="374"/>
      <c r="Y1319" s="374"/>
      <c r="Z1319" s="374"/>
      <c r="AA1319" s="374"/>
      <c r="AB1319" s="374"/>
      <c r="AC1319" s="374"/>
      <c r="AD1319" s="374"/>
      <c r="AE1319" s="374"/>
      <c r="AF1319" s="374"/>
      <c r="AG1319" s="374"/>
      <c r="AH1319" s="374"/>
      <c r="AI1319" s="374"/>
      <c r="AJ1319" s="374"/>
      <c r="AK1319" s="374"/>
    </row>
    <row r="1320" spans="1:37" ht="15.6">
      <c r="A1320" s="374">
        <v>16</v>
      </c>
      <c r="B1320" s="374">
        <v>126</v>
      </c>
      <c r="C1320" s="374">
        <v>2024</v>
      </c>
      <c r="D1320" s="374">
        <v>6</v>
      </c>
      <c r="E1320" s="374">
        <v>99</v>
      </c>
      <c r="F1320" s="374">
        <v>99</v>
      </c>
      <c r="G1320" s="374">
        <v>99</v>
      </c>
      <c r="H1320" s="374">
        <v>99</v>
      </c>
      <c r="I1320" s="374">
        <v>99</v>
      </c>
      <c r="J1320" s="374">
        <v>999</v>
      </c>
      <c r="K1320" s="374">
        <v>99</v>
      </c>
      <c r="L1320" s="374">
        <v>11</v>
      </c>
      <c r="M1320" s="374">
        <v>99</v>
      </c>
      <c r="N1320" s="374">
        <v>99</v>
      </c>
      <c r="O1320" s="374">
        <v>99</v>
      </c>
      <c r="P1320" s="374">
        <v>99</v>
      </c>
      <c r="Q1320" s="374"/>
      <c r="R1320" s="374">
        <v>0</v>
      </c>
      <c r="S1320" s="374"/>
      <c r="T1320" s="374"/>
      <c r="U1320" s="374"/>
      <c r="V1320" s="374"/>
      <c r="W1320" s="374"/>
      <c r="X1320" s="374"/>
      <c r="Y1320" s="374"/>
      <c r="Z1320" s="374"/>
      <c r="AA1320" s="374"/>
      <c r="AB1320" s="374"/>
      <c r="AC1320" s="374"/>
      <c r="AD1320" s="374"/>
      <c r="AE1320" s="374"/>
      <c r="AF1320" s="374"/>
      <c r="AG1320" s="374"/>
      <c r="AH1320" s="374"/>
      <c r="AI1320" s="374"/>
      <c r="AJ1320" s="374"/>
      <c r="AK1320" s="374"/>
    </row>
    <row r="1321" spans="1:37" ht="15.6">
      <c r="A1321" s="374">
        <v>16</v>
      </c>
      <c r="B1321" s="374">
        <v>127</v>
      </c>
      <c r="C1321" s="374">
        <v>2024</v>
      </c>
      <c r="D1321" s="374">
        <v>7</v>
      </c>
      <c r="E1321" s="374">
        <v>99</v>
      </c>
      <c r="F1321" s="374">
        <v>99</v>
      </c>
      <c r="G1321" s="374">
        <v>99</v>
      </c>
      <c r="H1321" s="374">
        <v>99</v>
      </c>
      <c r="I1321" s="374">
        <v>99</v>
      </c>
      <c r="J1321" s="374">
        <v>999</v>
      </c>
      <c r="K1321" s="374">
        <v>99</v>
      </c>
      <c r="L1321" s="374">
        <v>11</v>
      </c>
      <c r="M1321" s="374">
        <v>99</v>
      </c>
      <c r="N1321" s="374">
        <v>99</v>
      </c>
      <c r="O1321" s="374">
        <v>99</v>
      </c>
      <c r="P1321" s="374">
        <v>99</v>
      </c>
      <c r="Q1321" s="374"/>
      <c r="R1321" s="374">
        <v>0</v>
      </c>
      <c r="S1321" s="374"/>
      <c r="T1321" s="374"/>
      <c r="U1321" s="374"/>
      <c r="V1321" s="374"/>
      <c r="W1321" s="374"/>
      <c r="X1321" s="374"/>
      <c r="Y1321" s="374"/>
      <c r="Z1321" s="374"/>
      <c r="AA1321" s="374"/>
      <c r="AB1321" s="374"/>
      <c r="AC1321" s="374"/>
      <c r="AD1321" s="374"/>
      <c r="AE1321" s="374"/>
      <c r="AF1321" s="374"/>
      <c r="AG1321" s="374"/>
      <c r="AH1321" s="374"/>
      <c r="AI1321" s="374"/>
      <c r="AJ1321" s="374"/>
      <c r="AK1321" s="374"/>
    </row>
    <row r="1322" spans="1:37" ht="15.6">
      <c r="A1322" s="374">
        <v>16</v>
      </c>
      <c r="B1322" s="374">
        <v>128</v>
      </c>
      <c r="C1322" s="374">
        <v>2024</v>
      </c>
      <c r="D1322" s="374">
        <v>8</v>
      </c>
      <c r="E1322" s="374">
        <v>99</v>
      </c>
      <c r="F1322" s="374">
        <v>99</v>
      </c>
      <c r="G1322" s="374">
        <v>99</v>
      </c>
      <c r="H1322" s="374">
        <v>99</v>
      </c>
      <c r="I1322" s="374">
        <v>99</v>
      </c>
      <c r="J1322" s="374">
        <v>999</v>
      </c>
      <c r="K1322" s="374">
        <v>99</v>
      </c>
      <c r="L1322" s="374">
        <v>11</v>
      </c>
      <c r="M1322" s="374">
        <v>99</v>
      </c>
      <c r="N1322" s="374">
        <v>99</v>
      </c>
      <c r="O1322" s="374">
        <v>99</v>
      </c>
      <c r="P1322" s="374">
        <v>99</v>
      </c>
      <c r="Q1322" s="374"/>
      <c r="R1322" s="374">
        <v>0</v>
      </c>
      <c r="S1322" s="374"/>
      <c r="T1322" s="374"/>
      <c r="U1322" s="374"/>
      <c r="V1322" s="374"/>
      <c r="W1322" s="374"/>
      <c r="X1322" s="374"/>
      <c r="Y1322" s="374"/>
      <c r="Z1322" s="374"/>
      <c r="AA1322" s="374"/>
      <c r="AB1322" s="374"/>
      <c r="AC1322" s="374"/>
      <c r="AD1322" s="374"/>
      <c r="AE1322" s="374"/>
      <c r="AF1322" s="374"/>
      <c r="AG1322" s="374"/>
      <c r="AH1322" s="374"/>
      <c r="AI1322" s="374"/>
      <c r="AJ1322" s="374"/>
      <c r="AK1322" s="374"/>
    </row>
    <row r="1323" spans="1:37" ht="15.6">
      <c r="A1323" s="374">
        <v>16</v>
      </c>
      <c r="B1323" s="374">
        <v>129</v>
      </c>
      <c r="C1323" s="374">
        <v>2024</v>
      </c>
      <c r="D1323" s="374">
        <v>9</v>
      </c>
      <c r="E1323" s="374">
        <v>99</v>
      </c>
      <c r="F1323" s="374">
        <v>99</v>
      </c>
      <c r="G1323" s="374">
        <v>99</v>
      </c>
      <c r="H1323" s="374">
        <v>99</v>
      </c>
      <c r="I1323" s="374">
        <v>99</v>
      </c>
      <c r="J1323" s="374">
        <v>999</v>
      </c>
      <c r="K1323" s="374">
        <v>99</v>
      </c>
      <c r="L1323" s="374">
        <v>11</v>
      </c>
      <c r="M1323" s="374">
        <v>99</v>
      </c>
      <c r="N1323" s="374">
        <v>99</v>
      </c>
      <c r="O1323" s="374">
        <v>99</v>
      </c>
      <c r="P1323" s="374">
        <v>99</v>
      </c>
      <c r="Q1323" s="374">
        <v>1</v>
      </c>
      <c r="R1323" s="374">
        <v>1</v>
      </c>
      <c r="S1323" s="374">
        <v>11</v>
      </c>
      <c r="T1323" s="374">
        <v>5</v>
      </c>
      <c r="U1323" s="374">
        <v>19.400000000000006</v>
      </c>
      <c r="V1323" s="374">
        <v>0</v>
      </c>
      <c r="W1323" s="374">
        <v>0</v>
      </c>
      <c r="X1323" s="374">
        <v>100</v>
      </c>
      <c r="Y1323" s="374">
        <v>0</v>
      </c>
      <c r="Z1323" s="374">
        <v>0</v>
      </c>
      <c r="AA1323" s="374">
        <v>0</v>
      </c>
      <c r="AB1323" s="374">
        <v>0</v>
      </c>
      <c r="AC1323" s="374"/>
      <c r="AD1323" s="374"/>
      <c r="AE1323" s="374"/>
      <c r="AF1323" s="374">
        <v>6.4020486555697836E-2</v>
      </c>
      <c r="AG1323" s="374">
        <v>0.11464569162672777</v>
      </c>
      <c r="AH1323" s="374">
        <v>0</v>
      </c>
      <c r="AI1323" s="374">
        <v>0</v>
      </c>
      <c r="AJ1323" s="374"/>
      <c r="AK1323" s="374"/>
    </row>
    <row r="1324" spans="1:37" ht="15.6">
      <c r="A1324" s="374">
        <v>16</v>
      </c>
      <c r="B1324" s="374">
        <v>130</v>
      </c>
      <c r="C1324" s="374">
        <v>2024</v>
      </c>
      <c r="D1324" s="374">
        <v>10</v>
      </c>
      <c r="E1324" s="374">
        <v>99</v>
      </c>
      <c r="F1324" s="374">
        <v>99</v>
      </c>
      <c r="G1324" s="374">
        <v>99</v>
      </c>
      <c r="H1324" s="374">
        <v>99</v>
      </c>
      <c r="I1324" s="374">
        <v>99</v>
      </c>
      <c r="J1324" s="374">
        <v>999</v>
      </c>
      <c r="K1324" s="374">
        <v>99</v>
      </c>
      <c r="L1324" s="374">
        <v>11</v>
      </c>
      <c r="M1324" s="374">
        <v>99</v>
      </c>
      <c r="N1324" s="374">
        <v>99</v>
      </c>
      <c r="O1324" s="374">
        <v>99</v>
      </c>
      <c r="P1324" s="374">
        <v>99</v>
      </c>
      <c r="Q1324" s="374">
        <v>1</v>
      </c>
      <c r="R1324" s="374">
        <v>1</v>
      </c>
      <c r="S1324" s="374">
        <v>11</v>
      </c>
      <c r="T1324" s="374">
        <v>4</v>
      </c>
      <c r="U1324" s="374">
        <v>11.5</v>
      </c>
      <c r="V1324" s="374">
        <v>0</v>
      </c>
      <c r="W1324" s="374">
        <v>0</v>
      </c>
      <c r="X1324" s="374">
        <v>0</v>
      </c>
      <c r="Y1324" s="374">
        <v>0</v>
      </c>
      <c r="Z1324" s="374">
        <v>0</v>
      </c>
      <c r="AA1324" s="374">
        <v>0</v>
      </c>
      <c r="AB1324" s="374">
        <v>0</v>
      </c>
      <c r="AC1324" s="374"/>
      <c r="AD1324" s="374"/>
      <c r="AE1324" s="374"/>
      <c r="AF1324" s="374">
        <v>3.8431975403535747E-2</v>
      </c>
      <c r="AG1324" s="374">
        <v>4.1854861897153497E-2</v>
      </c>
      <c r="AH1324" s="374">
        <v>0</v>
      </c>
      <c r="AI1324" s="374">
        <v>1</v>
      </c>
      <c r="AJ1324" s="374">
        <v>81</v>
      </c>
      <c r="AK1324" s="374">
        <v>21.639278866327594</v>
      </c>
    </row>
    <row r="1325" spans="1:37" ht="15.6">
      <c r="A1325" s="374">
        <v>16</v>
      </c>
      <c r="B1325" s="374">
        <v>131</v>
      </c>
      <c r="C1325" s="374">
        <v>2024</v>
      </c>
      <c r="D1325" s="374">
        <v>11</v>
      </c>
      <c r="E1325" s="374">
        <v>99</v>
      </c>
      <c r="F1325" s="374">
        <v>99</v>
      </c>
      <c r="G1325" s="374">
        <v>99</v>
      </c>
      <c r="H1325" s="374">
        <v>99</v>
      </c>
      <c r="I1325" s="374">
        <v>99</v>
      </c>
      <c r="J1325" s="374">
        <v>999</v>
      </c>
      <c r="K1325" s="374">
        <v>99</v>
      </c>
      <c r="L1325" s="374">
        <v>11</v>
      </c>
      <c r="M1325" s="374">
        <v>99</v>
      </c>
      <c r="N1325" s="374">
        <v>99</v>
      </c>
      <c r="O1325" s="374">
        <v>99</v>
      </c>
      <c r="P1325" s="374">
        <v>99</v>
      </c>
      <c r="Q1325" s="374"/>
      <c r="R1325" s="374">
        <v>0</v>
      </c>
      <c r="S1325" s="374"/>
      <c r="T1325" s="374"/>
      <c r="U1325" s="374"/>
      <c r="V1325" s="374"/>
      <c r="W1325" s="374"/>
      <c r="X1325" s="374"/>
      <c r="Y1325" s="374"/>
      <c r="Z1325" s="374"/>
      <c r="AA1325" s="374"/>
      <c r="AB1325" s="374"/>
      <c r="AC1325" s="374"/>
      <c r="AD1325" s="374"/>
      <c r="AE1325" s="374"/>
      <c r="AF1325" s="374"/>
      <c r="AG1325" s="374"/>
      <c r="AH1325" s="374"/>
      <c r="AI1325" s="374"/>
      <c r="AJ1325" s="374"/>
      <c r="AK1325" s="374"/>
    </row>
    <row r="1326" spans="1:37" ht="15.6">
      <c r="A1326" s="374">
        <v>16</v>
      </c>
      <c r="B1326" s="374">
        <v>132</v>
      </c>
      <c r="C1326" s="374">
        <v>2024</v>
      </c>
      <c r="D1326" s="374">
        <v>12</v>
      </c>
      <c r="E1326" s="374">
        <v>99</v>
      </c>
      <c r="F1326" s="374">
        <v>99</v>
      </c>
      <c r="G1326" s="374">
        <v>99</v>
      </c>
      <c r="H1326" s="374">
        <v>99</v>
      </c>
      <c r="I1326" s="374">
        <v>99</v>
      </c>
      <c r="J1326" s="374">
        <v>999</v>
      </c>
      <c r="K1326" s="374">
        <v>99</v>
      </c>
      <c r="L1326" s="374">
        <v>11</v>
      </c>
      <c r="M1326" s="374">
        <v>99</v>
      </c>
      <c r="N1326" s="374">
        <v>99</v>
      </c>
      <c r="O1326" s="374">
        <v>99</v>
      </c>
      <c r="P1326" s="374">
        <v>99</v>
      </c>
      <c r="Q1326" s="374"/>
      <c r="R1326" s="374">
        <v>0</v>
      </c>
      <c r="S1326" s="374"/>
      <c r="T1326" s="374"/>
      <c r="U1326" s="374"/>
      <c r="V1326" s="374"/>
      <c r="W1326" s="374"/>
      <c r="X1326" s="374"/>
      <c r="Y1326" s="374"/>
      <c r="Z1326" s="374"/>
      <c r="AA1326" s="374"/>
      <c r="AB1326" s="374"/>
      <c r="AC1326" s="374"/>
      <c r="AD1326" s="374"/>
      <c r="AE1326" s="374"/>
      <c r="AF1326" s="374"/>
      <c r="AG1326" s="374"/>
      <c r="AH1326" s="374"/>
      <c r="AI1326" s="374"/>
      <c r="AJ1326" s="374"/>
      <c r="AK1326" s="374"/>
    </row>
    <row r="1327" spans="1:37" ht="15.6">
      <c r="A1327" s="374">
        <v>16</v>
      </c>
      <c r="B1327" s="374">
        <v>133</v>
      </c>
      <c r="C1327" s="374">
        <v>2024</v>
      </c>
      <c r="D1327" s="374">
        <v>1</v>
      </c>
      <c r="E1327" s="374">
        <v>99</v>
      </c>
      <c r="F1327" s="374">
        <v>99</v>
      </c>
      <c r="G1327" s="374">
        <v>99</v>
      </c>
      <c r="H1327" s="374">
        <v>99</v>
      </c>
      <c r="I1327" s="374">
        <v>99</v>
      </c>
      <c r="J1327" s="374">
        <v>999</v>
      </c>
      <c r="K1327" s="374">
        <v>99</v>
      </c>
      <c r="L1327" s="374">
        <v>12</v>
      </c>
      <c r="M1327" s="374">
        <v>99</v>
      </c>
      <c r="N1327" s="374">
        <v>99</v>
      </c>
      <c r="O1327" s="374">
        <v>99</v>
      </c>
      <c r="P1327" s="374">
        <v>99</v>
      </c>
      <c r="Q1327" s="374"/>
      <c r="R1327" s="374">
        <v>0</v>
      </c>
      <c r="S1327" s="374"/>
      <c r="T1327" s="374"/>
      <c r="U1327" s="374"/>
      <c r="V1327" s="374"/>
      <c r="W1327" s="374"/>
      <c r="X1327" s="374"/>
      <c r="Y1327" s="374"/>
      <c r="Z1327" s="374"/>
      <c r="AA1327" s="374"/>
      <c r="AB1327" s="374"/>
      <c r="AC1327" s="374"/>
      <c r="AD1327" s="374"/>
      <c r="AE1327" s="374"/>
      <c r="AF1327" s="374"/>
      <c r="AG1327" s="374"/>
      <c r="AH1327" s="374"/>
      <c r="AI1327" s="374"/>
      <c r="AJ1327" s="374"/>
      <c r="AK1327" s="374"/>
    </row>
    <row r="1328" spans="1:37" ht="15.6">
      <c r="A1328" s="374">
        <v>16</v>
      </c>
      <c r="B1328" s="374">
        <v>134</v>
      </c>
      <c r="C1328" s="374">
        <v>2024</v>
      </c>
      <c r="D1328" s="374">
        <v>2</v>
      </c>
      <c r="E1328" s="374">
        <v>99</v>
      </c>
      <c r="F1328" s="374">
        <v>99</v>
      </c>
      <c r="G1328" s="374">
        <v>99</v>
      </c>
      <c r="H1328" s="374">
        <v>99</v>
      </c>
      <c r="I1328" s="374">
        <v>99</v>
      </c>
      <c r="J1328" s="374">
        <v>999</v>
      </c>
      <c r="K1328" s="374">
        <v>99</v>
      </c>
      <c r="L1328" s="374">
        <v>12</v>
      </c>
      <c r="M1328" s="374">
        <v>99</v>
      </c>
      <c r="N1328" s="374">
        <v>99</v>
      </c>
      <c r="O1328" s="374">
        <v>99</v>
      </c>
      <c r="P1328" s="374">
        <v>99</v>
      </c>
      <c r="Q1328" s="374"/>
      <c r="R1328" s="374">
        <v>0</v>
      </c>
      <c r="S1328" s="374"/>
      <c r="T1328" s="374"/>
      <c r="U1328" s="374"/>
      <c r="V1328" s="374"/>
      <c r="W1328" s="374"/>
      <c r="X1328" s="374"/>
      <c r="Y1328" s="374"/>
      <c r="Z1328" s="374"/>
      <c r="AA1328" s="374"/>
      <c r="AB1328" s="374"/>
      <c r="AC1328" s="374"/>
      <c r="AD1328" s="374"/>
      <c r="AE1328" s="374"/>
      <c r="AF1328" s="374"/>
      <c r="AG1328" s="374"/>
      <c r="AH1328" s="374"/>
      <c r="AI1328" s="374"/>
      <c r="AJ1328" s="374"/>
      <c r="AK1328" s="374"/>
    </row>
    <row r="1329" spans="1:37" ht="15.6">
      <c r="A1329" s="374">
        <v>16</v>
      </c>
      <c r="B1329" s="374">
        <v>135</v>
      </c>
      <c r="C1329" s="374">
        <v>2024</v>
      </c>
      <c r="D1329" s="374">
        <v>3</v>
      </c>
      <c r="E1329" s="374">
        <v>99</v>
      </c>
      <c r="F1329" s="374">
        <v>99</v>
      </c>
      <c r="G1329" s="374">
        <v>99</v>
      </c>
      <c r="H1329" s="374">
        <v>99</v>
      </c>
      <c r="I1329" s="374">
        <v>99</v>
      </c>
      <c r="J1329" s="374">
        <v>999</v>
      </c>
      <c r="K1329" s="374">
        <v>99</v>
      </c>
      <c r="L1329" s="374">
        <v>12</v>
      </c>
      <c r="M1329" s="374">
        <v>99</v>
      </c>
      <c r="N1329" s="374">
        <v>99</v>
      </c>
      <c r="O1329" s="374">
        <v>99</v>
      </c>
      <c r="P1329" s="374">
        <v>99</v>
      </c>
      <c r="Q1329" s="374"/>
      <c r="R1329" s="374">
        <v>0</v>
      </c>
      <c r="S1329" s="374"/>
      <c r="T1329" s="374"/>
      <c r="U1329" s="374"/>
      <c r="V1329" s="374"/>
      <c r="W1329" s="374"/>
      <c r="X1329" s="374"/>
      <c r="Y1329" s="374"/>
      <c r="Z1329" s="374"/>
      <c r="AA1329" s="374"/>
      <c r="AB1329" s="374"/>
      <c r="AC1329" s="374"/>
      <c r="AD1329" s="374"/>
      <c r="AE1329" s="374"/>
      <c r="AF1329" s="374"/>
      <c r="AG1329" s="374"/>
      <c r="AH1329" s="374"/>
      <c r="AI1329" s="374"/>
      <c r="AJ1329" s="374"/>
      <c r="AK1329" s="374"/>
    </row>
    <row r="1330" spans="1:37" ht="15.6">
      <c r="A1330" s="374">
        <v>16</v>
      </c>
      <c r="B1330" s="374">
        <v>136</v>
      </c>
      <c r="C1330" s="374">
        <v>2024</v>
      </c>
      <c r="D1330" s="374">
        <v>4</v>
      </c>
      <c r="E1330" s="374">
        <v>99</v>
      </c>
      <c r="F1330" s="374">
        <v>99</v>
      </c>
      <c r="G1330" s="374">
        <v>99</v>
      </c>
      <c r="H1330" s="374">
        <v>99</v>
      </c>
      <c r="I1330" s="374">
        <v>99</v>
      </c>
      <c r="J1330" s="374">
        <v>999</v>
      </c>
      <c r="K1330" s="374">
        <v>99</v>
      </c>
      <c r="L1330" s="374">
        <v>12</v>
      </c>
      <c r="M1330" s="374">
        <v>99</v>
      </c>
      <c r="N1330" s="374">
        <v>99</v>
      </c>
      <c r="O1330" s="374">
        <v>99</v>
      </c>
      <c r="P1330" s="374">
        <v>99</v>
      </c>
      <c r="Q1330" s="374"/>
      <c r="R1330" s="374">
        <v>0</v>
      </c>
      <c r="S1330" s="374"/>
      <c r="T1330" s="374"/>
      <c r="U1330" s="374"/>
      <c r="V1330" s="374"/>
      <c r="W1330" s="374"/>
      <c r="X1330" s="374"/>
      <c r="Y1330" s="374"/>
      <c r="Z1330" s="374"/>
      <c r="AA1330" s="374"/>
      <c r="AB1330" s="374"/>
      <c r="AC1330" s="374"/>
      <c r="AD1330" s="374"/>
      <c r="AE1330" s="374"/>
      <c r="AF1330" s="374"/>
      <c r="AG1330" s="374"/>
      <c r="AH1330" s="374"/>
      <c r="AI1330" s="374"/>
      <c r="AJ1330" s="374"/>
      <c r="AK1330" s="374"/>
    </row>
    <row r="1331" spans="1:37" ht="15.6">
      <c r="A1331" s="374">
        <v>16</v>
      </c>
      <c r="B1331" s="374">
        <v>137</v>
      </c>
      <c r="C1331" s="374">
        <v>2024</v>
      </c>
      <c r="D1331" s="374">
        <v>5</v>
      </c>
      <c r="E1331" s="374">
        <v>99</v>
      </c>
      <c r="F1331" s="374">
        <v>99</v>
      </c>
      <c r="G1331" s="374">
        <v>99</v>
      </c>
      <c r="H1331" s="374">
        <v>99</v>
      </c>
      <c r="I1331" s="374">
        <v>99</v>
      </c>
      <c r="J1331" s="374">
        <v>999</v>
      </c>
      <c r="K1331" s="374">
        <v>99</v>
      </c>
      <c r="L1331" s="374">
        <v>12</v>
      </c>
      <c r="M1331" s="374">
        <v>99</v>
      </c>
      <c r="N1331" s="374">
        <v>99</v>
      </c>
      <c r="O1331" s="374">
        <v>99</v>
      </c>
      <c r="P1331" s="374">
        <v>99</v>
      </c>
      <c r="Q1331" s="374"/>
      <c r="R1331" s="374">
        <v>0</v>
      </c>
    </row>
    <row r="1332" spans="1:37" ht="15.6">
      <c r="A1332" s="374">
        <v>16</v>
      </c>
      <c r="B1332" s="374">
        <v>138</v>
      </c>
      <c r="C1332" s="374">
        <v>2024</v>
      </c>
      <c r="D1332" s="374">
        <v>6</v>
      </c>
      <c r="E1332" s="374">
        <v>99</v>
      </c>
      <c r="F1332" s="374">
        <v>99</v>
      </c>
      <c r="G1332" s="374">
        <v>99</v>
      </c>
      <c r="H1332" s="374">
        <v>99</v>
      </c>
      <c r="I1332" s="374">
        <v>99</v>
      </c>
      <c r="J1332" s="374">
        <v>999</v>
      </c>
      <c r="K1332" s="374">
        <v>99</v>
      </c>
      <c r="L1332" s="374">
        <v>12</v>
      </c>
      <c r="M1332" s="374">
        <v>99</v>
      </c>
      <c r="N1332" s="374">
        <v>99</v>
      </c>
      <c r="O1332" s="374">
        <v>99</v>
      </c>
      <c r="P1332" s="374">
        <v>99</v>
      </c>
      <c r="Q1332" s="374"/>
      <c r="R1332" s="374">
        <v>0</v>
      </c>
    </row>
    <row r="1333" spans="1:37" ht="15.6">
      <c r="A1333" s="374">
        <v>16</v>
      </c>
      <c r="B1333" s="374">
        <v>139</v>
      </c>
      <c r="C1333" s="374">
        <v>2024</v>
      </c>
      <c r="D1333" s="374">
        <v>7</v>
      </c>
      <c r="E1333" s="374">
        <v>99</v>
      </c>
      <c r="F1333" s="374">
        <v>99</v>
      </c>
      <c r="G1333" s="374">
        <v>99</v>
      </c>
      <c r="H1333" s="374">
        <v>99</v>
      </c>
      <c r="I1333" s="374">
        <v>99</v>
      </c>
      <c r="J1333" s="374">
        <v>999</v>
      </c>
      <c r="K1333" s="374">
        <v>99</v>
      </c>
      <c r="L1333" s="374">
        <v>12</v>
      </c>
      <c r="M1333" s="374">
        <v>99</v>
      </c>
      <c r="N1333" s="374">
        <v>99</v>
      </c>
      <c r="O1333" s="374">
        <v>99</v>
      </c>
      <c r="P1333" s="374">
        <v>99</v>
      </c>
      <c r="Q1333" s="374"/>
      <c r="R1333" s="374">
        <v>0</v>
      </c>
    </row>
    <row r="1334" spans="1:37" ht="15.6">
      <c r="A1334" s="374">
        <v>16</v>
      </c>
      <c r="B1334" s="374">
        <v>140</v>
      </c>
      <c r="C1334" s="374">
        <v>2024</v>
      </c>
      <c r="D1334" s="374">
        <v>8</v>
      </c>
      <c r="E1334" s="374">
        <v>99</v>
      </c>
      <c r="F1334" s="374">
        <v>99</v>
      </c>
      <c r="G1334" s="374">
        <v>99</v>
      </c>
      <c r="H1334" s="374">
        <v>99</v>
      </c>
      <c r="I1334" s="374">
        <v>99</v>
      </c>
      <c r="J1334" s="374">
        <v>999</v>
      </c>
      <c r="K1334" s="374">
        <v>99</v>
      </c>
      <c r="L1334" s="374">
        <v>12</v>
      </c>
      <c r="M1334" s="374">
        <v>99</v>
      </c>
      <c r="N1334" s="374">
        <v>99</v>
      </c>
      <c r="O1334" s="374">
        <v>99</v>
      </c>
      <c r="P1334" s="374">
        <v>99</v>
      </c>
      <c r="Q1334" s="374"/>
      <c r="R1334" s="374">
        <v>0</v>
      </c>
    </row>
    <row r="1335" spans="1:37" ht="15.6">
      <c r="A1335" s="374">
        <v>16</v>
      </c>
      <c r="B1335" s="374">
        <v>141</v>
      </c>
      <c r="C1335" s="374">
        <v>2024</v>
      </c>
      <c r="D1335" s="374">
        <v>9</v>
      </c>
      <c r="E1335" s="374">
        <v>99</v>
      </c>
      <c r="F1335" s="374">
        <v>99</v>
      </c>
      <c r="G1335" s="374">
        <v>99</v>
      </c>
      <c r="H1335" s="374">
        <v>99</v>
      </c>
      <c r="I1335" s="374">
        <v>99</v>
      </c>
      <c r="J1335" s="374">
        <v>999</v>
      </c>
      <c r="K1335" s="374">
        <v>99</v>
      </c>
      <c r="L1335" s="374">
        <v>12</v>
      </c>
      <c r="M1335" s="374">
        <v>99</v>
      </c>
      <c r="N1335" s="374">
        <v>99</v>
      </c>
      <c r="O1335" s="374">
        <v>99</v>
      </c>
      <c r="P1335" s="374">
        <v>99</v>
      </c>
      <c r="Q1335" s="374"/>
      <c r="R1335" s="374">
        <v>0</v>
      </c>
    </row>
    <row r="1336" spans="1:37" ht="15.6">
      <c r="A1336" s="374">
        <v>16</v>
      </c>
      <c r="B1336" s="374">
        <v>142</v>
      </c>
      <c r="C1336" s="374">
        <v>2024</v>
      </c>
      <c r="D1336" s="374">
        <v>10</v>
      </c>
      <c r="E1336" s="374">
        <v>99</v>
      </c>
      <c r="F1336" s="374">
        <v>99</v>
      </c>
      <c r="G1336" s="374">
        <v>99</v>
      </c>
      <c r="H1336" s="374">
        <v>99</v>
      </c>
      <c r="I1336" s="374">
        <v>99</v>
      </c>
      <c r="J1336" s="374">
        <v>999</v>
      </c>
      <c r="K1336" s="374">
        <v>99</v>
      </c>
      <c r="L1336" s="374">
        <v>12</v>
      </c>
      <c r="M1336" s="374">
        <v>99</v>
      </c>
      <c r="N1336" s="374">
        <v>99</v>
      </c>
      <c r="O1336" s="374">
        <v>99</v>
      </c>
      <c r="P1336" s="374">
        <v>99</v>
      </c>
      <c r="Q1336" s="374"/>
      <c r="R1336" s="374">
        <v>0</v>
      </c>
    </row>
    <row r="1337" spans="1:37" ht="15.6">
      <c r="A1337" s="374">
        <v>16</v>
      </c>
      <c r="B1337" s="374">
        <v>143</v>
      </c>
      <c r="C1337" s="374">
        <v>2024</v>
      </c>
      <c r="D1337" s="374">
        <v>11</v>
      </c>
      <c r="E1337" s="374">
        <v>99</v>
      </c>
      <c r="F1337" s="374">
        <v>99</v>
      </c>
      <c r="G1337" s="374">
        <v>99</v>
      </c>
      <c r="H1337" s="374">
        <v>99</v>
      </c>
      <c r="I1337" s="374">
        <v>99</v>
      </c>
      <c r="J1337" s="374">
        <v>999</v>
      </c>
      <c r="K1337" s="374">
        <v>99</v>
      </c>
      <c r="L1337" s="374">
        <v>12</v>
      </c>
      <c r="M1337" s="374">
        <v>99</v>
      </c>
      <c r="N1337" s="374">
        <v>99</v>
      </c>
      <c r="O1337" s="374">
        <v>99</v>
      </c>
      <c r="P1337" s="374">
        <v>99</v>
      </c>
      <c r="Q1337" s="374"/>
      <c r="R1337" s="374">
        <v>0</v>
      </c>
    </row>
    <row r="1338" spans="1:37" ht="15.6">
      <c r="A1338" s="374">
        <v>16</v>
      </c>
      <c r="B1338" s="374">
        <v>144</v>
      </c>
      <c r="C1338" s="374">
        <v>2024</v>
      </c>
      <c r="D1338" s="374">
        <v>12</v>
      </c>
      <c r="E1338" s="374">
        <v>99</v>
      </c>
      <c r="F1338" s="374">
        <v>99</v>
      </c>
      <c r="G1338" s="374">
        <v>99</v>
      </c>
      <c r="H1338" s="374">
        <v>99</v>
      </c>
      <c r="I1338" s="374">
        <v>99</v>
      </c>
      <c r="J1338" s="374">
        <v>999</v>
      </c>
      <c r="K1338" s="374">
        <v>99</v>
      </c>
      <c r="L1338" s="374">
        <v>12</v>
      </c>
      <c r="M1338" s="374">
        <v>99</v>
      </c>
      <c r="N1338" s="374">
        <v>99</v>
      </c>
      <c r="O1338" s="374">
        <v>99</v>
      </c>
      <c r="P1338" s="374">
        <v>99</v>
      </c>
      <c r="Q1338" s="374"/>
      <c r="R1338" s="374">
        <v>0</v>
      </c>
    </row>
    <row r="1339" spans="1:37" ht="15.6">
      <c r="A1339" s="374">
        <v>16</v>
      </c>
      <c r="B1339" s="374">
        <v>145</v>
      </c>
      <c r="C1339" s="374">
        <v>2024</v>
      </c>
      <c r="D1339" s="374">
        <v>1</v>
      </c>
      <c r="E1339" s="374">
        <v>99</v>
      </c>
      <c r="F1339" s="374">
        <v>99</v>
      </c>
      <c r="G1339" s="374">
        <v>99</v>
      </c>
      <c r="H1339" s="374">
        <v>99</v>
      </c>
      <c r="I1339" s="374">
        <v>99</v>
      </c>
      <c r="J1339" s="374">
        <v>999</v>
      </c>
      <c r="K1339" s="374">
        <v>99</v>
      </c>
      <c r="L1339" s="374">
        <v>13</v>
      </c>
      <c r="M1339" s="374">
        <v>99</v>
      </c>
      <c r="N1339" s="374">
        <v>99</v>
      </c>
      <c r="O1339" s="374">
        <v>99</v>
      </c>
      <c r="P1339" s="374">
        <v>99</v>
      </c>
      <c r="Q1339" s="374"/>
      <c r="R1339" s="374">
        <v>0</v>
      </c>
    </row>
    <row r="1340" spans="1:37" ht="15.6">
      <c r="A1340" s="374">
        <v>16</v>
      </c>
      <c r="B1340" s="374">
        <v>146</v>
      </c>
      <c r="C1340" s="374">
        <v>2024</v>
      </c>
      <c r="D1340" s="374">
        <v>2</v>
      </c>
      <c r="E1340" s="374">
        <v>99</v>
      </c>
      <c r="F1340" s="374">
        <v>99</v>
      </c>
      <c r="G1340" s="374">
        <v>99</v>
      </c>
      <c r="H1340" s="374">
        <v>99</v>
      </c>
      <c r="I1340" s="374">
        <v>99</v>
      </c>
      <c r="J1340" s="374">
        <v>999</v>
      </c>
      <c r="K1340" s="374">
        <v>99</v>
      </c>
      <c r="L1340" s="374">
        <v>13</v>
      </c>
      <c r="M1340" s="374">
        <v>99</v>
      </c>
      <c r="N1340" s="374">
        <v>99</v>
      </c>
      <c r="O1340" s="374">
        <v>99</v>
      </c>
      <c r="P1340" s="374">
        <v>99</v>
      </c>
      <c r="Q1340" s="374"/>
      <c r="R1340" s="374">
        <v>0</v>
      </c>
    </row>
    <row r="1341" spans="1:37" ht="15.6">
      <c r="A1341" s="374">
        <v>16</v>
      </c>
      <c r="B1341" s="374">
        <v>147</v>
      </c>
      <c r="C1341" s="374">
        <v>2024</v>
      </c>
      <c r="D1341" s="374">
        <v>3</v>
      </c>
      <c r="E1341" s="374">
        <v>99</v>
      </c>
      <c r="F1341" s="374">
        <v>99</v>
      </c>
      <c r="G1341" s="374">
        <v>99</v>
      </c>
      <c r="H1341" s="374">
        <v>99</v>
      </c>
      <c r="I1341" s="374">
        <v>99</v>
      </c>
      <c r="J1341" s="374">
        <v>999</v>
      </c>
      <c r="K1341" s="374">
        <v>99</v>
      </c>
      <c r="L1341" s="374">
        <v>13</v>
      </c>
      <c r="M1341" s="374">
        <v>99</v>
      </c>
      <c r="N1341" s="374">
        <v>99</v>
      </c>
      <c r="O1341" s="374">
        <v>99</v>
      </c>
      <c r="P1341" s="374">
        <v>99</v>
      </c>
      <c r="Q1341" s="374"/>
      <c r="R1341" s="374">
        <v>0</v>
      </c>
    </row>
    <row r="1342" spans="1:37" ht="15.6">
      <c r="A1342" s="374">
        <v>16</v>
      </c>
      <c r="B1342" s="374">
        <v>148</v>
      </c>
      <c r="C1342" s="374">
        <v>2024</v>
      </c>
      <c r="D1342" s="374">
        <v>4</v>
      </c>
      <c r="E1342" s="374">
        <v>99</v>
      </c>
      <c r="F1342" s="374">
        <v>99</v>
      </c>
      <c r="G1342" s="374">
        <v>99</v>
      </c>
      <c r="H1342" s="374">
        <v>99</v>
      </c>
      <c r="I1342" s="374">
        <v>99</v>
      </c>
      <c r="J1342" s="374">
        <v>999</v>
      </c>
      <c r="K1342" s="374">
        <v>99</v>
      </c>
      <c r="L1342" s="374">
        <v>13</v>
      </c>
      <c r="M1342" s="374">
        <v>99</v>
      </c>
      <c r="N1342" s="374">
        <v>99</v>
      </c>
      <c r="O1342" s="374">
        <v>99</v>
      </c>
      <c r="P1342" s="374">
        <v>99</v>
      </c>
      <c r="Q1342" s="374"/>
      <c r="R1342" s="374">
        <v>0</v>
      </c>
    </row>
    <row r="1343" spans="1:37" ht="15.6">
      <c r="A1343" s="374">
        <v>16</v>
      </c>
      <c r="B1343" s="374">
        <v>149</v>
      </c>
      <c r="C1343" s="374">
        <v>2024</v>
      </c>
      <c r="D1343" s="374">
        <v>5</v>
      </c>
      <c r="E1343" s="374">
        <v>99</v>
      </c>
      <c r="F1343" s="374">
        <v>99</v>
      </c>
      <c r="G1343" s="374">
        <v>99</v>
      </c>
      <c r="H1343" s="374">
        <v>99</v>
      </c>
      <c r="I1343" s="374">
        <v>99</v>
      </c>
      <c r="J1343" s="374">
        <v>999</v>
      </c>
      <c r="K1343" s="374">
        <v>99</v>
      </c>
      <c r="L1343" s="374">
        <v>13</v>
      </c>
      <c r="M1343" s="374">
        <v>99</v>
      </c>
      <c r="N1343" s="374">
        <v>99</v>
      </c>
      <c r="O1343" s="374">
        <v>99</v>
      </c>
      <c r="P1343" s="374">
        <v>99</v>
      </c>
      <c r="Q1343" s="374"/>
      <c r="R1343" s="374">
        <v>0</v>
      </c>
    </row>
    <row r="1344" spans="1:37" ht="15.6">
      <c r="A1344" s="374">
        <v>16</v>
      </c>
      <c r="B1344" s="374">
        <v>150</v>
      </c>
      <c r="C1344" s="374">
        <v>2024</v>
      </c>
      <c r="D1344" s="374">
        <v>6</v>
      </c>
      <c r="E1344" s="374">
        <v>99</v>
      </c>
      <c r="F1344" s="374">
        <v>99</v>
      </c>
      <c r="G1344" s="374">
        <v>99</v>
      </c>
      <c r="H1344" s="374">
        <v>99</v>
      </c>
      <c r="I1344" s="374">
        <v>99</v>
      </c>
      <c r="J1344" s="374">
        <v>999</v>
      </c>
      <c r="K1344" s="374">
        <v>99</v>
      </c>
      <c r="L1344" s="374">
        <v>13</v>
      </c>
      <c r="M1344" s="374">
        <v>99</v>
      </c>
      <c r="N1344" s="374">
        <v>99</v>
      </c>
      <c r="O1344" s="374">
        <v>99</v>
      </c>
      <c r="P1344" s="374">
        <v>99</v>
      </c>
      <c r="Q1344" s="374"/>
      <c r="R1344" s="374">
        <v>0</v>
      </c>
    </row>
    <row r="1345" spans="1:18" ht="15.6">
      <c r="A1345" s="374">
        <v>16</v>
      </c>
      <c r="B1345" s="374">
        <v>151</v>
      </c>
      <c r="C1345" s="374">
        <v>2024</v>
      </c>
      <c r="D1345" s="374">
        <v>7</v>
      </c>
      <c r="E1345" s="374">
        <v>99</v>
      </c>
      <c r="F1345" s="374">
        <v>99</v>
      </c>
      <c r="G1345" s="374">
        <v>99</v>
      </c>
      <c r="H1345" s="374">
        <v>99</v>
      </c>
      <c r="I1345" s="374">
        <v>99</v>
      </c>
      <c r="J1345" s="374">
        <v>999</v>
      </c>
      <c r="K1345" s="374">
        <v>99</v>
      </c>
      <c r="L1345" s="374">
        <v>13</v>
      </c>
      <c r="M1345" s="374">
        <v>99</v>
      </c>
      <c r="N1345" s="374">
        <v>99</v>
      </c>
      <c r="O1345" s="374">
        <v>99</v>
      </c>
      <c r="P1345" s="374">
        <v>99</v>
      </c>
      <c r="Q1345" s="374"/>
      <c r="R1345" s="374">
        <v>0</v>
      </c>
    </row>
    <row r="1346" spans="1:18" ht="15.6">
      <c r="A1346" s="374">
        <v>16</v>
      </c>
      <c r="B1346" s="374">
        <v>152</v>
      </c>
      <c r="C1346" s="374">
        <v>2024</v>
      </c>
      <c r="D1346" s="374">
        <v>8</v>
      </c>
      <c r="E1346" s="374">
        <v>99</v>
      </c>
      <c r="F1346" s="374">
        <v>99</v>
      </c>
      <c r="G1346" s="374">
        <v>99</v>
      </c>
      <c r="H1346" s="374">
        <v>99</v>
      </c>
      <c r="I1346" s="374">
        <v>99</v>
      </c>
      <c r="J1346" s="374">
        <v>999</v>
      </c>
      <c r="K1346" s="374">
        <v>99</v>
      </c>
      <c r="L1346" s="374">
        <v>13</v>
      </c>
      <c r="M1346" s="374">
        <v>99</v>
      </c>
      <c r="N1346" s="374">
        <v>99</v>
      </c>
      <c r="O1346" s="374">
        <v>99</v>
      </c>
      <c r="P1346" s="374">
        <v>99</v>
      </c>
      <c r="Q1346" s="374"/>
      <c r="R1346" s="374">
        <v>0</v>
      </c>
    </row>
    <row r="1347" spans="1:18" ht="15.6">
      <c r="A1347" s="374">
        <v>16</v>
      </c>
      <c r="B1347" s="374">
        <v>153</v>
      </c>
      <c r="C1347" s="374">
        <v>2024</v>
      </c>
      <c r="D1347" s="374">
        <v>9</v>
      </c>
      <c r="E1347" s="374">
        <v>99</v>
      </c>
      <c r="F1347" s="374">
        <v>99</v>
      </c>
      <c r="G1347" s="374">
        <v>99</v>
      </c>
      <c r="H1347" s="374">
        <v>99</v>
      </c>
      <c r="I1347" s="374">
        <v>99</v>
      </c>
      <c r="J1347" s="374">
        <v>999</v>
      </c>
      <c r="K1347" s="374">
        <v>99</v>
      </c>
      <c r="L1347" s="374">
        <v>13</v>
      </c>
      <c r="M1347" s="374">
        <v>99</v>
      </c>
      <c r="N1347" s="374">
        <v>99</v>
      </c>
      <c r="O1347" s="374">
        <v>99</v>
      </c>
      <c r="P1347" s="374">
        <v>99</v>
      </c>
      <c r="Q1347" s="374"/>
      <c r="R1347" s="374">
        <v>0</v>
      </c>
    </row>
    <row r="1348" spans="1:18" ht="15.6">
      <c r="A1348" s="374">
        <v>16</v>
      </c>
      <c r="B1348" s="374">
        <v>154</v>
      </c>
      <c r="C1348" s="374">
        <v>2024</v>
      </c>
      <c r="D1348" s="374">
        <v>10</v>
      </c>
      <c r="E1348" s="374">
        <v>99</v>
      </c>
      <c r="F1348" s="374">
        <v>99</v>
      </c>
      <c r="G1348" s="374">
        <v>99</v>
      </c>
      <c r="H1348" s="374">
        <v>99</v>
      </c>
      <c r="I1348" s="374">
        <v>99</v>
      </c>
      <c r="J1348" s="374">
        <v>999</v>
      </c>
      <c r="K1348" s="374">
        <v>99</v>
      </c>
      <c r="L1348" s="374">
        <v>13</v>
      </c>
      <c r="M1348" s="374">
        <v>99</v>
      </c>
      <c r="N1348" s="374">
        <v>99</v>
      </c>
      <c r="O1348" s="374">
        <v>99</v>
      </c>
      <c r="P1348" s="374">
        <v>99</v>
      </c>
      <c r="Q1348" s="374"/>
      <c r="R1348" s="374">
        <v>0</v>
      </c>
    </row>
    <row r="1349" spans="1:18" ht="15.6">
      <c r="A1349" s="374">
        <v>16</v>
      </c>
      <c r="B1349" s="374">
        <v>155</v>
      </c>
      <c r="C1349" s="374">
        <v>2024</v>
      </c>
      <c r="D1349" s="374">
        <v>11</v>
      </c>
      <c r="E1349" s="374">
        <v>99</v>
      </c>
      <c r="F1349" s="374">
        <v>99</v>
      </c>
      <c r="G1349" s="374">
        <v>99</v>
      </c>
      <c r="H1349" s="374">
        <v>99</v>
      </c>
      <c r="I1349" s="374">
        <v>99</v>
      </c>
      <c r="J1349" s="374">
        <v>999</v>
      </c>
      <c r="K1349" s="374">
        <v>99</v>
      </c>
      <c r="L1349" s="374">
        <v>13</v>
      </c>
      <c r="M1349" s="374">
        <v>99</v>
      </c>
      <c r="N1349" s="374">
        <v>99</v>
      </c>
      <c r="O1349" s="374">
        <v>99</v>
      </c>
      <c r="P1349" s="374">
        <v>99</v>
      </c>
      <c r="Q1349" s="374"/>
      <c r="R1349" s="374">
        <v>0</v>
      </c>
    </row>
    <row r="1350" spans="1:18" ht="15.6">
      <c r="A1350" s="374">
        <v>16</v>
      </c>
      <c r="B1350" s="374">
        <v>156</v>
      </c>
      <c r="C1350" s="374">
        <v>2024</v>
      </c>
      <c r="D1350" s="374">
        <v>12</v>
      </c>
      <c r="E1350" s="374">
        <v>99</v>
      </c>
      <c r="F1350" s="374">
        <v>99</v>
      </c>
      <c r="G1350" s="374">
        <v>99</v>
      </c>
      <c r="H1350" s="374">
        <v>99</v>
      </c>
      <c r="I1350" s="374">
        <v>99</v>
      </c>
      <c r="J1350" s="374">
        <v>999</v>
      </c>
      <c r="K1350" s="374">
        <v>99</v>
      </c>
      <c r="L1350" s="374">
        <v>13</v>
      </c>
      <c r="M1350" s="374">
        <v>99</v>
      </c>
      <c r="N1350" s="374">
        <v>99</v>
      </c>
      <c r="O1350" s="374">
        <v>99</v>
      </c>
      <c r="P1350" s="374">
        <v>99</v>
      </c>
      <c r="Q1350" s="374"/>
      <c r="R1350" s="374">
        <v>0</v>
      </c>
    </row>
    <row r="1351" spans="1:18" ht="15.6">
      <c r="A1351" s="374">
        <v>16</v>
      </c>
      <c r="B1351" s="374">
        <v>157</v>
      </c>
      <c r="C1351" s="374">
        <v>2024</v>
      </c>
      <c r="D1351" s="374">
        <v>1</v>
      </c>
      <c r="E1351" s="374">
        <v>99</v>
      </c>
      <c r="F1351" s="374">
        <v>99</v>
      </c>
      <c r="G1351" s="374">
        <v>99</v>
      </c>
      <c r="H1351" s="374">
        <v>99</v>
      </c>
      <c r="I1351" s="374">
        <v>99</v>
      </c>
      <c r="J1351" s="374">
        <v>999</v>
      </c>
      <c r="K1351" s="374">
        <v>99</v>
      </c>
      <c r="L1351" s="374">
        <v>14</v>
      </c>
      <c r="M1351" s="374">
        <v>99</v>
      </c>
      <c r="N1351" s="374">
        <v>99</v>
      </c>
      <c r="O1351" s="374">
        <v>99</v>
      </c>
      <c r="P1351" s="374">
        <v>99</v>
      </c>
      <c r="Q1351" s="374"/>
      <c r="R1351" s="374">
        <v>0</v>
      </c>
    </row>
    <row r="1352" spans="1:18" ht="15.6">
      <c r="A1352" s="374">
        <v>16</v>
      </c>
      <c r="B1352" s="374">
        <v>158</v>
      </c>
      <c r="C1352" s="374">
        <v>2024</v>
      </c>
      <c r="D1352" s="374">
        <v>2</v>
      </c>
      <c r="E1352" s="374">
        <v>99</v>
      </c>
      <c r="F1352" s="374">
        <v>99</v>
      </c>
      <c r="G1352" s="374">
        <v>99</v>
      </c>
      <c r="H1352" s="374">
        <v>99</v>
      </c>
      <c r="I1352" s="374">
        <v>99</v>
      </c>
      <c r="J1352" s="374">
        <v>999</v>
      </c>
      <c r="K1352" s="374">
        <v>99</v>
      </c>
      <c r="L1352" s="374">
        <v>14</v>
      </c>
      <c r="M1352" s="374">
        <v>99</v>
      </c>
      <c r="N1352" s="374">
        <v>99</v>
      </c>
      <c r="O1352" s="374">
        <v>99</v>
      </c>
      <c r="P1352" s="374">
        <v>99</v>
      </c>
      <c r="Q1352" s="374"/>
      <c r="R1352" s="374">
        <v>0</v>
      </c>
    </row>
    <row r="1353" spans="1:18" ht="15.6">
      <c r="A1353" s="374">
        <v>16</v>
      </c>
      <c r="B1353" s="374">
        <v>159</v>
      </c>
      <c r="C1353" s="374">
        <v>2024</v>
      </c>
      <c r="D1353" s="374">
        <v>3</v>
      </c>
      <c r="E1353" s="374">
        <v>99</v>
      </c>
      <c r="F1353" s="374">
        <v>99</v>
      </c>
      <c r="G1353" s="374">
        <v>99</v>
      </c>
      <c r="H1353" s="374">
        <v>99</v>
      </c>
      <c r="I1353" s="374">
        <v>99</v>
      </c>
      <c r="J1353" s="374">
        <v>999</v>
      </c>
      <c r="K1353" s="374">
        <v>99</v>
      </c>
      <c r="L1353" s="374">
        <v>14</v>
      </c>
      <c r="M1353" s="374">
        <v>99</v>
      </c>
      <c r="N1353" s="374">
        <v>99</v>
      </c>
      <c r="O1353" s="374">
        <v>99</v>
      </c>
      <c r="P1353" s="374">
        <v>99</v>
      </c>
      <c r="Q1353" s="374"/>
      <c r="R1353" s="374">
        <v>0</v>
      </c>
    </row>
    <row r="1354" spans="1:18" ht="15.6">
      <c r="A1354" s="374">
        <v>16</v>
      </c>
      <c r="B1354" s="374">
        <v>160</v>
      </c>
      <c r="C1354" s="374">
        <v>2024</v>
      </c>
      <c r="D1354" s="374">
        <v>4</v>
      </c>
      <c r="E1354" s="374">
        <v>99</v>
      </c>
      <c r="F1354" s="374">
        <v>99</v>
      </c>
      <c r="G1354" s="374">
        <v>99</v>
      </c>
      <c r="H1354" s="374">
        <v>99</v>
      </c>
      <c r="I1354" s="374">
        <v>99</v>
      </c>
      <c r="J1354" s="374">
        <v>999</v>
      </c>
      <c r="K1354" s="374">
        <v>99</v>
      </c>
      <c r="L1354" s="374">
        <v>14</v>
      </c>
      <c r="M1354" s="374">
        <v>99</v>
      </c>
      <c r="N1354" s="374">
        <v>99</v>
      </c>
      <c r="O1354" s="374">
        <v>99</v>
      </c>
      <c r="P1354" s="374">
        <v>99</v>
      </c>
      <c r="Q1354" s="374"/>
      <c r="R1354" s="374">
        <v>0</v>
      </c>
    </row>
    <row r="1355" spans="1:18" ht="15.6">
      <c r="A1355" s="374">
        <v>16</v>
      </c>
      <c r="B1355" s="374">
        <v>161</v>
      </c>
      <c r="C1355" s="374">
        <v>2024</v>
      </c>
      <c r="D1355" s="374">
        <v>5</v>
      </c>
      <c r="E1355" s="374">
        <v>99</v>
      </c>
      <c r="F1355" s="374">
        <v>99</v>
      </c>
      <c r="G1355" s="374">
        <v>99</v>
      </c>
      <c r="H1355" s="374">
        <v>99</v>
      </c>
      <c r="I1355" s="374">
        <v>99</v>
      </c>
      <c r="J1355" s="374">
        <v>999</v>
      </c>
      <c r="K1355" s="374">
        <v>99</v>
      </c>
      <c r="L1355" s="374">
        <v>14</v>
      </c>
      <c r="M1355" s="374">
        <v>99</v>
      </c>
      <c r="N1355" s="374">
        <v>99</v>
      </c>
      <c r="O1355" s="374">
        <v>99</v>
      </c>
      <c r="P1355" s="374">
        <v>99</v>
      </c>
      <c r="Q1355" s="374"/>
      <c r="R1355" s="374">
        <v>0</v>
      </c>
    </row>
    <row r="1356" spans="1:18" ht="15.6">
      <c r="A1356" s="374">
        <v>16</v>
      </c>
      <c r="B1356" s="374">
        <v>162</v>
      </c>
      <c r="C1356" s="374">
        <v>2024</v>
      </c>
      <c r="D1356" s="374">
        <v>6</v>
      </c>
      <c r="E1356" s="374">
        <v>99</v>
      </c>
      <c r="F1356" s="374">
        <v>99</v>
      </c>
      <c r="G1356" s="374">
        <v>99</v>
      </c>
      <c r="H1356" s="374">
        <v>99</v>
      </c>
      <c r="I1356" s="374">
        <v>99</v>
      </c>
      <c r="J1356" s="374">
        <v>999</v>
      </c>
      <c r="K1356" s="374">
        <v>99</v>
      </c>
      <c r="L1356" s="374">
        <v>14</v>
      </c>
      <c r="M1356" s="374">
        <v>99</v>
      </c>
      <c r="N1356" s="374">
        <v>99</v>
      </c>
      <c r="O1356" s="374">
        <v>99</v>
      </c>
      <c r="P1356" s="374">
        <v>99</v>
      </c>
      <c r="Q1356" s="374"/>
      <c r="R1356" s="374">
        <v>0</v>
      </c>
    </row>
    <row r="1357" spans="1:18" ht="15.6">
      <c r="A1357" s="374">
        <v>16</v>
      </c>
      <c r="B1357" s="374">
        <v>163</v>
      </c>
      <c r="C1357" s="374">
        <v>2024</v>
      </c>
      <c r="D1357" s="374">
        <v>7</v>
      </c>
      <c r="E1357" s="374">
        <v>99</v>
      </c>
      <c r="F1357" s="374">
        <v>99</v>
      </c>
      <c r="G1357" s="374">
        <v>99</v>
      </c>
      <c r="H1357" s="374">
        <v>99</v>
      </c>
      <c r="I1357" s="374">
        <v>99</v>
      </c>
      <c r="J1357" s="374">
        <v>999</v>
      </c>
      <c r="K1357" s="374">
        <v>99</v>
      </c>
      <c r="L1357" s="374">
        <v>14</v>
      </c>
      <c r="M1357" s="374">
        <v>99</v>
      </c>
      <c r="N1357" s="374">
        <v>99</v>
      </c>
      <c r="O1357" s="374">
        <v>99</v>
      </c>
      <c r="P1357" s="374">
        <v>99</v>
      </c>
      <c r="Q1357" s="374"/>
      <c r="R1357" s="374">
        <v>0</v>
      </c>
    </row>
    <row r="1358" spans="1:18" ht="15.6">
      <c r="A1358" s="374">
        <v>16</v>
      </c>
      <c r="B1358" s="374">
        <v>164</v>
      </c>
      <c r="C1358" s="374">
        <v>2024</v>
      </c>
      <c r="D1358" s="374">
        <v>8</v>
      </c>
      <c r="E1358" s="374">
        <v>99</v>
      </c>
      <c r="F1358" s="374">
        <v>99</v>
      </c>
      <c r="G1358" s="374">
        <v>99</v>
      </c>
      <c r="H1358" s="374">
        <v>99</v>
      </c>
      <c r="I1358" s="374">
        <v>99</v>
      </c>
      <c r="J1358" s="374">
        <v>999</v>
      </c>
      <c r="K1358" s="374">
        <v>99</v>
      </c>
      <c r="L1358" s="374">
        <v>14</v>
      </c>
      <c r="M1358" s="374">
        <v>99</v>
      </c>
      <c r="N1358" s="374">
        <v>99</v>
      </c>
      <c r="O1358" s="374">
        <v>99</v>
      </c>
      <c r="P1358" s="374">
        <v>99</v>
      </c>
      <c r="Q1358" s="374"/>
      <c r="R1358" s="374">
        <v>0</v>
      </c>
    </row>
    <row r="1359" spans="1:18" ht="15.6">
      <c r="A1359" s="374">
        <v>16</v>
      </c>
      <c r="B1359" s="374">
        <v>165</v>
      </c>
      <c r="C1359" s="374">
        <v>2024</v>
      </c>
      <c r="D1359" s="374">
        <v>9</v>
      </c>
      <c r="E1359" s="374">
        <v>99</v>
      </c>
      <c r="F1359" s="374">
        <v>99</v>
      </c>
      <c r="G1359" s="374">
        <v>99</v>
      </c>
      <c r="H1359" s="374">
        <v>99</v>
      </c>
      <c r="I1359" s="374">
        <v>99</v>
      </c>
      <c r="J1359" s="374">
        <v>999</v>
      </c>
      <c r="K1359" s="374">
        <v>99</v>
      </c>
      <c r="L1359" s="374">
        <v>14</v>
      </c>
      <c r="M1359" s="374">
        <v>99</v>
      </c>
      <c r="N1359" s="374">
        <v>99</v>
      </c>
      <c r="O1359" s="374">
        <v>99</v>
      </c>
      <c r="P1359" s="374">
        <v>99</v>
      </c>
      <c r="Q1359" s="374"/>
      <c r="R1359" s="374">
        <v>0</v>
      </c>
    </row>
    <row r="1360" spans="1:18" ht="15.6">
      <c r="A1360" s="374">
        <v>16</v>
      </c>
      <c r="B1360" s="374">
        <v>166</v>
      </c>
      <c r="C1360" s="374">
        <v>2024</v>
      </c>
      <c r="D1360" s="374">
        <v>10</v>
      </c>
      <c r="E1360" s="374">
        <v>99</v>
      </c>
      <c r="F1360" s="374">
        <v>99</v>
      </c>
      <c r="G1360" s="374">
        <v>99</v>
      </c>
      <c r="H1360" s="374">
        <v>99</v>
      </c>
      <c r="I1360" s="374">
        <v>99</v>
      </c>
      <c r="J1360" s="374">
        <v>999</v>
      </c>
      <c r="K1360" s="374">
        <v>99</v>
      </c>
      <c r="L1360" s="374">
        <v>14</v>
      </c>
      <c r="M1360" s="374">
        <v>99</v>
      </c>
      <c r="N1360" s="374">
        <v>99</v>
      </c>
      <c r="O1360" s="374">
        <v>99</v>
      </c>
      <c r="P1360" s="374">
        <v>99</v>
      </c>
      <c r="Q1360" s="374"/>
      <c r="R1360" s="374">
        <v>0</v>
      </c>
    </row>
    <row r="1361" spans="1:35" ht="15.6">
      <c r="A1361" s="374">
        <v>16</v>
      </c>
      <c r="B1361" s="374">
        <v>167</v>
      </c>
      <c r="C1361" s="374">
        <v>2024</v>
      </c>
      <c r="D1361" s="374">
        <v>11</v>
      </c>
      <c r="E1361" s="374">
        <v>99</v>
      </c>
      <c r="F1361" s="374">
        <v>99</v>
      </c>
      <c r="G1361" s="374">
        <v>99</v>
      </c>
      <c r="H1361" s="374">
        <v>99</v>
      </c>
      <c r="I1361" s="374">
        <v>99</v>
      </c>
      <c r="J1361" s="374">
        <v>999</v>
      </c>
      <c r="K1361" s="374">
        <v>99</v>
      </c>
      <c r="L1361" s="374">
        <v>14</v>
      </c>
      <c r="M1361" s="374">
        <v>99</v>
      </c>
      <c r="N1361" s="374">
        <v>99</v>
      </c>
      <c r="O1361" s="374">
        <v>99</v>
      </c>
      <c r="P1361" s="374">
        <v>99</v>
      </c>
      <c r="Q1361" s="374"/>
      <c r="R1361" s="374">
        <v>0</v>
      </c>
    </row>
    <row r="1362" spans="1:35" ht="15.6">
      <c r="A1362" s="374">
        <v>16</v>
      </c>
      <c r="B1362" s="374">
        <v>168</v>
      </c>
      <c r="C1362" s="374">
        <v>2024</v>
      </c>
      <c r="D1362" s="374">
        <v>12</v>
      </c>
      <c r="E1362" s="374">
        <v>99</v>
      </c>
      <c r="F1362" s="374">
        <v>99</v>
      </c>
      <c r="G1362" s="374">
        <v>99</v>
      </c>
      <c r="H1362" s="374">
        <v>99</v>
      </c>
      <c r="I1362" s="374">
        <v>99</v>
      </c>
      <c r="J1362" s="374">
        <v>999</v>
      </c>
      <c r="K1362" s="374">
        <v>99</v>
      </c>
      <c r="L1362" s="374">
        <v>14</v>
      </c>
      <c r="M1362" s="374">
        <v>99</v>
      </c>
      <c r="N1362" s="374">
        <v>99</v>
      </c>
      <c r="O1362" s="374">
        <v>99</v>
      </c>
      <c r="P1362" s="374">
        <v>99</v>
      </c>
      <c r="Q1362" s="374"/>
      <c r="R1362" s="374">
        <v>0</v>
      </c>
    </row>
    <row r="1363" spans="1:35" ht="15.6">
      <c r="A1363" s="374">
        <v>16</v>
      </c>
      <c r="B1363" s="374">
        <v>169</v>
      </c>
      <c r="C1363" s="374">
        <v>2024</v>
      </c>
      <c r="D1363" s="374">
        <v>1</v>
      </c>
      <c r="E1363" s="374">
        <v>99</v>
      </c>
      <c r="F1363" s="374">
        <v>99</v>
      </c>
      <c r="G1363" s="374">
        <v>99</v>
      </c>
      <c r="H1363" s="374">
        <v>99</v>
      </c>
      <c r="I1363" s="374">
        <v>99</v>
      </c>
      <c r="J1363" s="374">
        <v>999</v>
      </c>
      <c r="K1363" s="374">
        <v>99</v>
      </c>
      <c r="L1363" s="374">
        <v>15</v>
      </c>
      <c r="M1363" s="374">
        <v>99</v>
      </c>
      <c r="N1363" s="374">
        <v>99</v>
      </c>
      <c r="O1363" s="374">
        <v>99</v>
      </c>
      <c r="P1363" s="374">
        <v>99</v>
      </c>
      <c r="Q1363" s="374"/>
      <c r="R1363" s="374">
        <v>0</v>
      </c>
      <c r="S1363" s="374"/>
      <c r="T1363" s="374"/>
      <c r="U1363" s="374"/>
      <c r="V1363" s="374"/>
      <c r="W1363" s="374"/>
      <c r="X1363" s="374"/>
      <c r="Y1363" s="374"/>
      <c r="Z1363" s="374"/>
      <c r="AA1363" s="374"/>
      <c r="AB1363" s="374"/>
      <c r="AC1363" s="374"/>
      <c r="AD1363" s="374"/>
      <c r="AE1363" s="374"/>
      <c r="AF1363" s="374"/>
      <c r="AG1363" s="374"/>
      <c r="AH1363" s="374"/>
      <c r="AI1363" s="374"/>
    </row>
    <row r="1364" spans="1:35" ht="15.6">
      <c r="A1364" s="374">
        <v>16</v>
      </c>
      <c r="B1364" s="374">
        <v>170</v>
      </c>
      <c r="C1364" s="374">
        <v>2024</v>
      </c>
      <c r="D1364" s="374">
        <v>2</v>
      </c>
      <c r="E1364" s="374">
        <v>99</v>
      </c>
      <c r="F1364" s="374">
        <v>99</v>
      </c>
      <c r="G1364" s="374">
        <v>99</v>
      </c>
      <c r="H1364" s="374">
        <v>99</v>
      </c>
      <c r="I1364" s="374">
        <v>99</v>
      </c>
      <c r="J1364" s="374">
        <v>999</v>
      </c>
      <c r="K1364" s="374">
        <v>99</v>
      </c>
      <c r="L1364" s="374">
        <v>15</v>
      </c>
      <c r="M1364" s="374">
        <v>99</v>
      </c>
      <c r="N1364" s="374">
        <v>99</v>
      </c>
      <c r="O1364" s="374">
        <v>99</v>
      </c>
      <c r="P1364" s="374">
        <v>99</v>
      </c>
      <c r="Q1364" s="374"/>
      <c r="R1364" s="374">
        <v>0</v>
      </c>
      <c r="S1364" s="374"/>
      <c r="T1364" s="374"/>
      <c r="U1364" s="374"/>
      <c r="V1364" s="374"/>
      <c r="W1364" s="374"/>
      <c r="X1364" s="374"/>
      <c r="Y1364" s="374"/>
      <c r="Z1364" s="374"/>
      <c r="AA1364" s="374"/>
      <c r="AB1364" s="374"/>
      <c r="AC1364" s="374"/>
      <c r="AD1364" s="374"/>
      <c r="AE1364" s="374"/>
      <c r="AF1364" s="374"/>
      <c r="AG1364" s="374"/>
      <c r="AH1364" s="374"/>
      <c r="AI1364" s="374"/>
    </row>
    <row r="1365" spans="1:35" ht="15.6">
      <c r="A1365" s="374">
        <v>16</v>
      </c>
      <c r="B1365" s="374">
        <v>171</v>
      </c>
      <c r="C1365" s="374">
        <v>2024</v>
      </c>
      <c r="D1365" s="374">
        <v>3</v>
      </c>
      <c r="E1365" s="374">
        <v>99</v>
      </c>
      <c r="F1365" s="374">
        <v>99</v>
      </c>
      <c r="G1365" s="374">
        <v>99</v>
      </c>
      <c r="H1365" s="374">
        <v>99</v>
      </c>
      <c r="I1365" s="374">
        <v>99</v>
      </c>
      <c r="J1365" s="374">
        <v>999</v>
      </c>
      <c r="K1365" s="374">
        <v>99</v>
      </c>
      <c r="L1365" s="374">
        <v>15</v>
      </c>
      <c r="M1365" s="374">
        <v>99</v>
      </c>
      <c r="N1365" s="374">
        <v>99</v>
      </c>
      <c r="O1365" s="374">
        <v>99</v>
      </c>
      <c r="P1365" s="374">
        <v>99</v>
      </c>
      <c r="Q1365" s="374"/>
      <c r="R1365" s="374">
        <v>0</v>
      </c>
      <c r="S1365" s="374"/>
      <c r="T1365" s="374"/>
      <c r="U1365" s="374"/>
      <c r="V1365" s="374"/>
      <c r="W1365" s="374"/>
      <c r="X1365" s="374"/>
      <c r="Y1365" s="374"/>
      <c r="Z1365" s="374"/>
      <c r="AA1365" s="374"/>
      <c r="AB1365" s="374"/>
      <c r="AC1365" s="374"/>
      <c r="AD1365" s="374"/>
      <c r="AE1365" s="374"/>
      <c r="AF1365" s="374"/>
      <c r="AG1365" s="374"/>
      <c r="AH1365" s="374"/>
      <c r="AI1365" s="374"/>
    </row>
    <row r="1366" spans="1:35" ht="15.6">
      <c r="A1366" s="374">
        <v>16</v>
      </c>
      <c r="B1366" s="374">
        <v>172</v>
      </c>
      <c r="C1366" s="374">
        <v>2024</v>
      </c>
      <c r="D1366" s="374">
        <v>4</v>
      </c>
      <c r="E1366" s="374">
        <v>99</v>
      </c>
      <c r="F1366" s="374">
        <v>99</v>
      </c>
      <c r="G1366" s="374">
        <v>99</v>
      </c>
      <c r="H1366" s="374">
        <v>99</v>
      </c>
      <c r="I1366" s="374">
        <v>99</v>
      </c>
      <c r="J1366" s="374">
        <v>999</v>
      </c>
      <c r="K1366" s="374">
        <v>99</v>
      </c>
      <c r="L1366" s="374">
        <v>15</v>
      </c>
      <c r="M1366" s="374">
        <v>99</v>
      </c>
      <c r="N1366" s="374">
        <v>99</v>
      </c>
      <c r="O1366" s="374">
        <v>99</v>
      </c>
      <c r="P1366" s="374">
        <v>99</v>
      </c>
      <c r="Q1366" s="374"/>
      <c r="R1366" s="374">
        <v>0</v>
      </c>
      <c r="S1366" s="374"/>
      <c r="T1366" s="374"/>
      <c r="U1366" s="374"/>
      <c r="V1366" s="374"/>
      <c r="W1366" s="374"/>
      <c r="X1366" s="374"/>
      <c r="Y1366" s="374"/>
      <c r="Z1366" s="374"/>
      <c r="AA1366" s="374"/>
      <c r="AB1366" s="374"/>
      <c r="AC1366" s="374"/>
      <c r="AD1366" s="374"/>
      <c r="AE1366" s="374"/>
      <c r="AF1366" s="374"/>
      <c r="AG1366" s="374"/>
      <c r="AH1366" s="374"/>
      <c r="AI1366" s="374"/>
    </row>
    <row r="1367" spans="1:35" ht="15.6">
      <c r="A1367" s="374">
        <v>16</v>
      </c>
      <c r="B1367" s="374">
        <v>173</v>
      </c>
      <c r="C1367" s="374">
        <v>2024</v>
      </c>
      <c r="D1367" s="374">
        <v>5</v>
      </c>
      <c r="E1367" s="374">
        <v>99</v>
      </c>
      <c r="F1367" s="374">
        <v>99</v>
      </c>
      <c r="G1367" s="374">
        <v>99</v>
      </c>
      <c r="H1367" s="374">
        <v>99</v>
      </c>
      <c r="I1367" s="374">
        <v>99</v>
      </c>
      <c r="J1367" s="374">
        <v>999</v>
      </c>
      <c r="K1367" s="374">
        <v>99</v>
      </c>
      <c r="L1367" s="374">
        <v>15</v>
      </c>
      <c r="M1367" s="374">
        <v>99</v>
      </c>
      <c r="N1367" s="374">
        <v>99</v>
      </c>
      <c r="O1367" s="374">
        <v>99</v>
      </c>
      <c r="P1367" s="374">
        <v>99</v>
      </c>
      <c r="Q1367" s="374"/>
      <c r="R1367" s="374">
        <v>0</v>
      </c>
      <c r="S1367" s="374"/>
      <c r="T1367" s="374"/>
      <c r="U1367" s="374"/>
      <c r="V1367" s="374"/>
      <c r="W1367" s="374"/>
      <c r="X1367" s="374"/>
      <c r="Y1367" s="374"/>
      <c r="Z1367" s="374"/>
      <c r="AA1367" s="374"/>
      <c r="AB1367" s="374"/>
      <c r="AC1367" s="374"/>
      <c r="AD1367" s="374"/>
      <c r="AE1367" s="374"/>
      <c r="AF1367" s="374"/>
      <c r="AG1367" s="374"/>
      <c r="AH1367" s="374"/>
      <c r="AI1367" s="374"/>
    </row>
    <row r="1368" spans="1:35" ht="15.6">
      <c r="A1368" s="374">
        <v>16</v>
      </c>
      <c r="B1368" s="374">
        <v>174</v>
      </c>
      <c r="C1368" s="374">
        <v>2024</v>
      </c>
      <c r="D1368" s="374">
        <v>6</v>
      </c>
      <c r="E1368" s="374">
        <v>99</v>
      </c>
      <c r="F1368" s="374">
        <v>99</v>
      </c>
      <c r="G1368" s="374">
        <v>99</v>
      </c>
      <c r="H1368" s="374">
        <v>99</v>
      </c>
      <c r="I1368" s="374">
        <v>99</v>
      </c>
      <c r="J1368" s="374">
        <v>999</v>
      </c>
      <c r="K1368" s="374">
        <v>99</v>
      </c>
      <c r="L1368" s="374">
        <v>15</v>
      </c>
      <c r="M1368" s="374">
        <v>99</v>
      </c>
      <c r="N1368" s="374">
        <v>99</v>
      </c>
      <c r="O1368" s="374">
        <v>99</v>
      </c>
      <c r="P1368" s="374">
        <v>99</v>
      </c>
      <c r="Q1368" s="374"/>
      <c r="R1368" s="374">
        <v>0</v>
      </c>
      <c r="S1368" s="374"/>
      <c r="T1368" s="374"/>
      <c r="U1368" s="374"/>
      <c r="V1368" s="374"/>
      <c r="W1368" s="374"/>
      <c r="X1368" s="374"/>
      <c r="Y1368" s="374"/>
      <c r="Z1368" s="374"/>
      <c r="AA1368" s="374"/>
      <c r="AB1368" s="374"/>
      <c r="AC1368" s="374"/>
      <c r="AD1368" s="374"/>
      <c r="AE1368" s="374"/>
      <c r="AF1368" s="374"/>
      <c r="AG1368" s="374"/>
      <c r="AH1368" s="374"/>
      <c r="AI1368" s="374"/>
    </row>
    <row r="1369" spans="1:35" ht="15.6">
      <c r="A1369" s="374">
        <v>16</v>
      </c>
      <c r="B1369" s="374">
        <v>175</v>
      </c>
      <c r="C1369" s="374">
        <v>2024</v>
      </c>
      <c r="D1369" s="374">
        <v>7</v>
      </c>
      <c r="E1369" s="374">
        <v>99</v>
      </c>
      <c r="F1369" s="374">
        <v>99</v>
      </c>
      <c r="G1369" s="374">
        <v>99</v>
      </c>
      <c r="H1369" s="374">
        <v>99</v>
      </c>
      <c r="I1369" s="374">
        <v>99</v>
      </c>
      <c r="J1369" s="374">
        <v>999</v>
      </c>
      <c r="K1369" s="374">
        <v>99</v>
      </c>
      <c r="L1369" s="374">
        <v>15</v>
      </c>
      <c r="M1369" s="374">
        <v>99</v>
      </c>
      <c r="N1369" s="374">
        <v>99</v>
      </c>
      <c r="O1369" s="374">
        <v>99</v>
      </c>
      <c r="P1369" s="374">
        <v>99</v>
      </c>
      <c r="Q1369" s="374"/>
      <c r="R1369" s="374">
        <v>0</v>
      </c>
      <c r="S1369" s="374"/>
      <c r="T1369" s="374"/>
      <c r="U1369" s="374"/>
      <c r="V1369" s="374"/>
      <c r="W1369" s="374"/>
      <c r="X1369" s="374"/>
      <c r="Y1369" s="374"/>
      <c r="Z1369" s="374"/>
      <c r="AA1369" s="374"/>
      <c r="AB1369" s="374"/>
      <c r="AC1369" s="374"/>
      <c r="AD1369" s="374"/>
      <c r="AE1369" s="374"/>
      <c r="AF1369" s="374"/>
      <c r="AG1369" s="374"/>
      <c r="AH1369" s="374"/>
      <c r="AI1369" s="374"/>
    </row>
    <row r="1370" spans="1:35" ht="15.6">
      <c r="A1370" s="374">
        <v>16</v>
      </c>
      <c r="B1370" s="374">
        <v>176</v>
      </c>
      <c r="C1370" s="374">
        <v>2024</v>
      </c>
      <c r="D1370" s="374">
        <v>8</v>
      </c>
      <c r="E1370" s="374">
        <v>99</v>
      </c>
      <c r="F1370" s="374">
        <v>99</v>
      </c>
      <c r="G1370" s="374">
        <v>99</v>
      </c>
      <c r="H1370" s="374">
        <v>99</v>
      </c>
      <c r="I1370" s="374">
        <v>99</v>
      </c>
      <c r="J1370" s="374">
        <v>999</v>
      </c>
      <c r="K1370" s="374">
        <v>99</v>
      </c>
      <c r="L1370" s="374">
        <v>15</v>
      </c>
      <c r="M1370" s="374">
        <v>99</v>
      </c>
      <c r="N1370" s="374">
        <v>99</v>
      </c>
      <c r="O1370" s="374">
        <v>99</v>
      </c>
      <c r="P1370" s="374">
        <v>99</v>
      </c>
      <c r="Q1370" s="374"/>
      <c r="R1370" s="374">
        <v>0</v>
      </c>
      <c r="S1370" s="374"/>
      <c r="T1370" s="374"/>
      <c r="U1370" s="374"/>
      <c r="V1370" s="374"/>
      <c r="W1370" s="374"/>
      <c r="X1370" s="374"/>
      <c r="Y1370" s="374"/>
      <c r="Z1370" s="374"/>
      <c r="AA1370" s="374"/>
      <c r="AB1370" s="374"/>
      <c r="AC1370" s="374"/>
      <c r="AD1370" s="374"/>
      <c r="AE1370" s="374"/>
      <c r="AF1370" s="374"/>
      <c r="AG1370" s="374"/>
      <c r="AH1370" s="374"/>
      <c r="AI1370" s="374"/>
    </row>
    <row r="1371" spans="1:35" ht="15.6">
      <c r="A1371" s="374">
        <v>16</v>
      </c>
      <c r="B1371" s="374">
        <v>177</v>
      </c>
      <c r="C1371" s="374">
        <v>2024</v>
      </c>
      <c r="D1371" s="374">
        <v>9</v>
      </c>
      <c r="E1371" s="374">
        <v>99</v>
      </c>
      <c r="F1371" s="374">
        <v>99</v>
      </c>
      <c r="G1371" s="374">
        <v>99</v>
      </c>
      <c r="H1371" s="374">
        <v>99</v>
      </c>
      <c r="I1371" s="374">
        <v>99</v>
      </c>
      <c r="J1371" s="374">
        <v>999</v>
      </c>
      <c r="K1371" s="374">
        <v>99</v>
      </c>
      <c r="L1371" s="374">
        <v>15</v>
      </c>
      <c r="M1371" s="374">
        <v>99</v>
      </c>
      <c r="N1371" s="374">
        <v>99</v>
      </c>
      <c r="O1371" s="374">
        <v>99</v>
      </c>
      <c r="P1371" s="374">
        <v>99</v>
      </c>
      <c r="Q1371" s="374"/>
      <c r="R1371" s="374">
        <v>0</v>
      </c>
      <c r="S1371" s="374"/>
      <c r="T1371" s="374"/>
      <c r="U1371" s="374"/>
      <c r="V1371" s="374"/>
      <c r="W1371" s="374"/>
      <c r="X1371" s="374"/>
      <c r="Y1371" s="374"/>
      <c r="Z1371" s="374"/>
      <c r="AA1371" s="374"/>
      <c r="AB1371" s="374"/>
      <c r="AC1371" s="374"/>
      <c r="AD1371" s="374"/>
      <c r="AE1371" s="374"/>
      <c r="AF1371" s="374"/>
      <c r="AG1371" s="374"/>
      <c r="AH1371" s="374"/>
      <c r="AI1371" s="374"/>
    </row>
    <row r="1372" spans="1:35" ht="15.6">
      <c r="A1372" s="374">
        <v>16</v>
      </c>
      <c r="B1372" s="374">
        <v>178</v>
      </c>
      <c r="C1372" s="374">
        <v>2024</v>
      </c>
      <c r="D1372" s="374">
        <v>10</v>
      </c>
      <c r="E1372" s="374">
        <v>99</v>
      </c>
      <c r="F1372" s="374">
        <v>99</v>
      </c>
      <c r="G1372" s="374">
        <v>99</v>
      </c>
      <c r="H1372" s="374">
        <v>99</v>
      </c>
      <c r="I1372" s="374">
        <v>99</v>
      </c>
      <c r="J1372" s="374">
        <v>999</v>
      </c>
      <c r="K1372" s="374">
        <v>99</v>
      </c>
      <c r="L1372" s="374">
        <v>15</v>
      </c>
      <c r="M1372" s="374">
        <v>99</v>
      </c>
      <c r="N1372" s="374">
        <v>99</v>
      </c>
      <c r="O1372" s="374">
        <v>99</v>
      </c>
      <c r="P1372" s="374">
        <v>99</v>
      </c>
      <c r="Q1372" s="374"/>
      <c r="R1372" s="374">
        <v>0</v>
      </c>
      <c r="S1372" s="374"/>
      <c r="T1372" s="374"/>
      <c r="U1372" s="374"/>
      <c r="V1372" s="374"/>
      <c r="W1372" s="374"/>
      <c r="X1372" s="374"/>
      <c r="Y1372" s="374"/>
      <c r="Z1372" s="374"/>
      <c r="AA1372" s="374"/>
      <c r="AB1372" s="374"/>
      <c r="AC1372" s="374"/>
      <c r="AD1372" s="374"/>
      <c r="AE1372" s="374"/>
      <c r="AF1372" s="374"/>
      <c r="AG1372" s="374"/>
      <c r="AH1372" s="374"/>
      <c r="AI1372" s="374"/>
    </row>
    <row r="1373" spans="1:35" ht="15.6">
      <c r="A1373" s="374">
        <v>16</v>
      </c>
      <c r="B1373" s="374">
        <v>179</v>
      </c>
      <c r="C1373" s="374">
        <v>2024</v>
      </c>
      <c r="D1373" s="374">
        <v>11</v>
      </c>
      <c r="E1373" s="374">
        <v>99</v>
      </c>
      <c r="F1373" s="374">
        <v>99</v>
      </c>
      <c r="G1373" s="374">
        <v>99</v>
      </c>
      <c r="H1373" s="374">
        <v>99</v>
      </c>
      <c r="I1373" s="374">
        <v>99</v>
      </c>
      <c r="J1373" s="374">
        <v>999</v>
      </c>
      <c r="K1373" s="374">
        <v>99</v>
      </c>
      <c r="L1373" s="374">
        <v>15</v>
      </c>
      <c r="M1373" s="374">
        <v>99</v>
      </c>
      <c r="N1373" s="374">
        <v>99</v>
      </c>
      <c r="O1373" s="374">
        <v>99</v>
      </c>
      <c r="P1373" s="374">
        <v>99</v>
      </c>
      <c r="Q1373" s="374"/>
      <c r="R1373" s="374">
        <v>0</v>
      </c>
      <c r="S1373" s="374"/>
      <c r="T1373" s="374"/>
      <c r="U1373" s="374"/>
      <c r="V1373" s="374"/>
      <c r="W1373" s="374"/>
      <c r="X1373" s="374"/>
      <c r="Y1373" s="374"/>
      <c r="Z1373" s="374"/>
      <c r="AA1373" s="374"/>
      <c r="AB1373" s="374"/>
      <c r="AC1373" s="374"/>
      <c r="AD1373" s="374"/>
      <c r="AE1373" s="374"/>
      <c r="AF1373" s="374"/>
      <c r="AG1373" s="374"/>
      <c r="AH1373" s="374"/>
      <c r="AI1373" s="374"/>
    </row>
    <row r="1374" spans="1:35" ht="15.6">
      <c r="A1374" s="374">
        <v>16</v>
      </c>
      <c r="B1374" s="374">
        <v>180</v>
      </c>
      <c r="C1374" s="374">
        <v>2024</v>
      </c>
      <c r="D1374" s="374">
        <v>12</v>
      </c>
      <c r="E1374" s="374">
        <v>99</v>
      </c>
      <c r="F1374" s="374">
        <v>99</v>
      </c>
      <c r="G1374" s="374">
        <v>99</v>
      </c>
      <c r="H1374" s="374">
        <v>99</v>
      </c>
      <c r="I1374" s="374">
        <v>99</v>
      </c>
      <c r="J1374" s="374">
        <v>999</v>
      </c>
      <c r="K1374" s="374">
        <v>99</v>
      </c>
      <c r="L1374" s="374">
        <v>15</v>
      </c>
      <c r="M1374" s="374">
        <v>99</v>
      </c>
      <c r="N1374" s="374">
        <v>99</v>
      </c>
      <c r="O1374" s="374">
        <v>99</v>
      </c>
      <c r="P1374" s="374">
        <v>99</v>
      </c>
      <c r="Q1374" s="374"/>
      <c r="R1374" s="374">
        <v>0</v>
      </c>
      <c r="S1374" s="374"/>
      <c r="T1374" s="374"/>
      <c r="U1374" s="374"/>
      <c r="V1374" s="374"/>
      <c r="W1374" s="374"/>
      <c r="X1374" s="374"/>
      <c r="Y1374" s="374"/>
      <c r="Z1374" s="374"/>
      <c r="AA1374" s="374"/>
      <c r="AB1374" s="374"/>
      <c r="AC1374" s="374"/>
      <c r="AD1374" s="374"/>
      <c r="AE1374" s="374"/>
      <c r="AF1374" s="374"/>
      <c r="AG1374" s="374"/>
      <c r="AH1374" s="374"/>
      <c r="AI1374" s="374"/>
    </row>
    <row r="1375" spans="1:35" ht="15.6">
      <c r="A1375" s="374">
        <v>16</v>
      </c>
      <c r="B1375" s="374">
        <v>181</v>
      </c>
      <c r="C1375" s="374">
        <v>2023</v>
      </c>
      <c r="D1375" s="374">
        <v>1</v>
      </c>
      <c r="E1375" s="374">
        <v>99</v>
      </c>
      <c r="F1375" s="374">
        <v>99</v>
      </c>
      <c r="G1375" s="374">
        <v>99</v>
      </c>
      <c r="H1375" s="374">
        <v>99</v>
      </c>
      <c r="I1375" s="374">
        <v>99</v>
      </c>
      <c r="J1375" s="374">
        <v>999</v>
      </c>
      <c r="K1375" s="374">
        <v>99</v>
      </c>
      <c r="L1375" s="374">
        <v>1</v>
      </c>
      <c r="M1375" s="374">
        <v>99</v>
      </c>
      <c r="N1375" s="374">
        <v>99</v>
      </c>
      <c r="O1375" s="374">
        <v>99</v>
      </c>
      <c r="P1375" s="374">
        <v>99</v>
      </c>
      <c r="Q1375" s="374"/>
      <c r="R1375" s="374">
        <v>0</v>
      </c>
      <c r="S1375" s="374"/>
      <c r="T1375" s="374"/>
      <c r="U1375" s="374"/>
      <c r="V1375" s="374"/>
      <c r="W1375" s="374"/>
      <c r="X1375" s="374"/>
      <c r="Y1375" s="374"/>
      <c r="Z1375" s="374"/>
      <c r="AA1375" s="374"/>
      <c r="AB1375" s="374"/>
      <c r="AC1375" s="374"/>
      <c r="AD1375" s="374"/>
      <c r="AE1375" s="374"/>
      <c r="AF1375" s="374"/>
      <c r="AG1375" s="374"/>
      <c r="AH1375" s="374"/>
      <c r="AI1375" s="374"/>
    </row>
    <row r="1376" spans="1:35" ht="15.6">
      <c r="A1376" s="374">
        <v>16</v>
      </c>
      <c r="B1376" s="374">
        <v>182</v>
      </c>
      <c r="C1376" s="374">
        <v>2023</v>
      </c>
      <c r="D1376" s="374">
        <v>2</v>
      </c>
      <c r="E1376" s="374">
        <v>99</v>
      </c>
      <c r="F1376" s="374">
        <v>99</v>
      </c>
      <c r="G1376" s="374">
        <v>99</v>
      </c>
      <c r="H1376" s="374">
        <v>99</v>
      </c>
      <c r="I1376" s="374">
        <v>99</v>
      </c>
      <c r="J1376" s="374">
        <v>999</v>
      </c>
      <c r="K1376" s="374">
        <v>99</v>
      </c>
      <c r="L1376" s="374">
        <v>1</v>
      </c>
      <c r="M1376" s="374">
        <v>99</v>
      </c>
      <c r="N1376" s="374">
        <v>99</v>
      </c>
      <c r="O1376" s="374">
        <v>99</v>
      </c>
      <c r="P1376" s="374">
        <v>99</v>
      </c>
      <c r="Q1376" s="374">
        <v>2</v>
      </c>
      <c r="R1376" s="374">
        <v>3</v>
      </c>
      <c r="S1376" s="374">
        <v>1</v>
      </c>
      <c r="T1376" s="374">
        <v>2</v>
      </c>
      <c r="U1376" s="374">
        <v>3.4</v>
      </c>
      <c r="V1376" s="374">
        <v>0</v>
      </c>
      <c r="W1376" s="374">
        <v>0</v>
      </c>
      <c r="X1376" s="374">
        <v>0</v>
      </c>
      <c r="Y1376" s="374">
        <v>0</v>
      </c>
      <c r="Z1376" s="374">
        <v>0.49665548085837619</v>
      </c>
      <c r="AA1376" s="374">
        <v>0</v>
      </c>
      <c r="AB1376" s="374">
        <v>0</v>
      </c>
      <c r="AC1376" s="374"/>
      <c r="AD1376" s="374"/>
      <c r="AE1376" s="374"/>
      <c r="AF1376" s="374">
        <v>0.23130300693909017</v>
      </c>
      <c r="AG1376" s="374">
        <v>0.1151605473513074</v>
      </c>
      <c r="AH1376" s="374">
        <v>0</v>
      </c>
      <c r="AI1376" s="374">
        <v>0</v>
      </c>
    </row>
    <row r="1377" spans="1:37" ht="15.6">
      <c r="A1377" s="374">
        <v>16</v>
      </c>
      <c r="B1377" s="374">
        <v>183</v>
      </c>
      <c r="C1377" s="374">
        <v>2023</v>
      </c>
      <c r="D1377" s="374">
        <v>3</v>
      </c>
      <c r="E1377" s="374">
        <v>99</v>
      </c>
      <c r="F1377" s="374">
        <v>99</v>
      </c>
      <c r="G1377" s="374">
        <v>99</v>
      </c>
      <c r="H1377" s="374">
        <v>99</v>
      </c>
      <c r="I1377" s="374">
        <v>99</v>
      </c>
      <c r="J1377" s="374">
        <v>999</v>
      </c>
      <c r="K1377" s="374">
        <v>99</v>
      </c>
      <c r="L1377" s="374">
        <v>1</v>
      </c>
      <c r="M1377" s="374">
        <v>99</v>
      </c>
      <c r="N1377" s="374">
        <v>99</v>
      </c>
      <c r="O1377" s="374">
        <v>99</v>
      </c>
      <c r="P1377" s="374">
        <v>99</v>
      </c>
      <c r="Q1377" s="374">
        <v>10</v>
      </c>
      <c r="R1377" s="374">
        <v>20</v>
      </c>
      <c r="S1377" s="374">
        <v>1</v>
      </c>
      <c r="T1377" s="374">
        <v>2.15</v>
      </c>
      <c r="U1377" s="374">
        <v>3.9800000000000009</v>
      </c>
      <c r="V1377" s="374">
        <v>0</v>
      </c>
      <c r="W1377" s="374">
        <v>0</v>
      </c>
      <c r="X1377" s="374">
        <v>0</v>
      </c>
      <c r="Y1377" s="374">
        <v>0</v>
      </c>
      <c r="Z1377" s="374">
        <v>1.8429867064089187</v>
      </c>
      <c r="AA1377" s="374">
        <v>0</v>
      </c>
      <c r="AB1377" s="374">
        <v>0.65383484153110161</v>
      </c>
      <c r="AC1377" s="374"/>
      <c r="AD1377" s="374">
        <v>-4.7302554363335432</v>
      </c>
      <c r="AE1377" s="374"/>
      <c r="AF1377" s="374">
        <v>0.5412719891745601</v>
      </c>
      <c r="AG1377" s="374">
        <v>0.32727571745744599</v>
      </c>
      <c r="AH1377" s="374">
        <v>0</v>
      </c>
      <c r="AI1377" s="374">
        <v>0</v>
      </c>
    </row>
    <row r="1378" spans="1:37" ht="15.6">
      <c r="A1378" s="374">
        <v>16</v>
      </c>
      <c r="B1378" s="374">
        <v>184</v>
      </c>
      <c r="C1378" s="374">
        <v>2023</v>
      </c>
      <c r="D1378" s="374">
        <v>4</v>
      </c>
      <c r="E1378" s="374">
        <v>99</v>
      </c>
      <c r="F1378" s="374">
        <v>99</v>
      </c>
      <c r="G1378" s="374">
        <v>99</v>
      </c>
      <c r="H1378" s="374">
        <v>99</v>
      </c>
      <c r="I1378" s="374">
        <v>99</v>
      </c>
      <c r="J1378" s="374">
        <v>999</v>
      </c>
      <c r="K1378" s="374">
        <v>99</v>
      </c>
      <c r="L1378" s="374">
        <v>1</v>
      </c>
      <c r="M1378" s="374">
        <v>99</v>
      </c>
      <c r="N1378" s="374">
        <v>99</v>
      </c>
      <c r="O1378" s="374">
        <v>99</v>
      </c>
      <c r="P1378" s="374">
        <v>99</v>
      </c>
      <c r="Q1378" s="374">
        <v>4</v>
      </c>
      <c r="R1378" s="374">
        <v>6</v>
      </c>
      <c r="S1378" s="374">
        <v>1</v>
      </c>
      <c r="T1378" s="374">
        <v>2</v>
      </c>
      <c r="U1378" s="374">
        <v>6.2500000000000018</v>
      </c>
      <c r="V1378" s="374">
        <v>0</v>
      </c>
      <c r="W1378" s="374">
        <v>0</v>
      </c>
      <c r="X1378" s="374">
        <v>0</v>
      </c>
      <c r="Y1378" s="374">
        <v>0</v>
      </c>
      <c r="Z1378" s="374">
        <v>1.8227726133558129</v>
      </c>
      <c r="AA1378" s="374">
        <v>0</v>
      </c>
      <c r="AB1378" s="374">
        <v>0</v>
      </c>
      <c r="AC1378" s="374"/>
      <c r="AD1378" s="374"/>
      <c r="AE1378" s="374"/>
      <c r="AF1378" s="374">
        <v>0.21810250817884405</v>
      </c>
      <c r="AG1378" s="374">
        <v>0.21143198655856399</v>
      </c>
      <c r="AH1378" s="374">
        <v>0</v>
      </c>
      <c r="AI1378" s="374">
        <v>0</v>
      </c>
    </row>
    <row r="1379" spans="1:37" ht="15.6">
      <c r="A1379" s="374">
        <v>16</v>
      </c>
      <c r="B1379" s="374">
        <v>185</v>
      </c>
      <c r="C1379" s="374">
        <v>2023</v>
      </c>
      <c r="D1379" s="374">
        <v>5</v>
      </c>
      <c r="E1379" s="374">
        <v>99</v>
      </c>
      <c r="F1379" s="374">
        <v>99</v>
      </c>
      <c r="G1379" s="374">
        <v>99</v>
      </c>
      <c r="H1379" s="374">
        <v>99</v>
      </c>
      <c r="I1379" s="374">
        <v>99</v>
      </c>
      <c r="J1379" s="374">
        <v>999</v>
      </c>
      <c r="K1379" s="374">
        <v>99</v>
      </c>
      <c r="L1379" s="374">
        <v>1</v>
      </c>
      <c r="M1379" s="374">
        <v>99</v>
      </c>
      <c r="N1379" s="374">
        <v>99</v>
      </c>
      <c r="O1379" s="374">
        <v>99</v>
      </c>
      <c r="P1379" s="374">
        <v>99</v>
      </c>
      <c r="Q1379" s="374">
        <v>3</v>
      </c>
      <c r="R1379" s="374">
        <v>12</v>
      </c>
      <c r="S1379" s="374">
        <v>1</v>
      </c>
      <c r="T1379" s="374">
        <v>2</v>
      </c>
      <c r="U1379" s="374">
        <v>3.8833333333333342</v>
      </c>
      <c r="V1379" s="374">
        <v>0</v>
      </c>
      <c r="W1379" s="374">
        <v>0</v>
      </c>
      <c r="X1379" s="374">
        <v>0</v>
      </c>
      <c r="Y1379" s="374">
        <v>0</v>
      </c>
      <c r="Z1379" s="374">
        <v>0.49637575372785087</v>
      </c>
      <c r="AA1379" s="374">
        <v>0</v>
      </c>
      <c r="AB1379" s="374">
        <v>0</v>
      </c>
      <c r="AC1379" s="374"/>
      <c r="AD1379" s="374"/>
      <c r="AE1379" s="374"/>
      <c r="AF1379" s="374">
        <v>0.82530949105914708</v>
      </c>
      <c r="AG1379" s="374">
        <v>0.48854641715154362</v>
      </c>
      <c r="AH1379" s="374">
        <v>0</v>
      </c>
      <c r="AI1379" s="374">
        <v>0</v>
      </c>
    </row>
    <row r="1380" spans="1:37" ht="15.6">
      <c r="A1380" s="374">
        <v>16</v>
      </c>
      <c r="B1380" s="374">
        <v>186</v>
      </c>
      <c r="C1380" s="374">
        <v>2023</v>
      </c>
      <c r="D1380" s="374">
        <v>6</v>
      </c>
      <c r="E1380" s="374">
        <v>99</v>
      </c>
      <c r="F1380" s="374">
        <v>99</v>
      </c>
      <c r="G1380" s="374">
        <v>99</v>
      </c>
      <c r="H1380" s="374">
        <v>99</v>
      </c>
      <c r="I1380" s="374">
        <v>99</v>
      </c>
      <c r="J1380" s="374">
        <v>999</v>
      </c>
      <c r="K1380" s="374">
        <v>99</v>
      </c>
      <c r="L1380" s="374">
        <v>1</v>
      </c>
      <c r="M1380" s="374">
        <v>99</v>
      </c>
      <c r="N1380" s="374">
        <v>99</v>
      </c>
      <c r="O1380" s="374">
        <v>99</v>
      </c>
      <c r="P1380" s="374">
        <v>99</v>
      </c>
      <c r="Q1380" s="374">
        <v>5</v>
      </c>
      <c r="R1380" s="374">
        <v>10</v>
      </c>
      <c r="S1380" s="374">
        <v>1</v>
      </c>
      <c r="T1380" s="374">
        <v>2</v>
      </c>
      <c r="U1380" s="374">
        <v>3.92</v>
      </c>
      <c r="V1380" s="374">
        <v>0</v>
      </c>
      <c r="W1380" s="374">
        <v>0</v>
      </c>
      <c r="X1380" s="374">
        <v>0</v>
      </c>
      <c r="Y1380" s="374">
        <v>0</v>
      </c>
      <c r="Z1380" s="374">
        <v>0.60464865831323733</v>
      </c>
      <c r="AA1380" s="374">
        <v>0</v>
      </c>
      <c r="AB1380" s="374">
        <v>0</v>
      </c>
      <c r="AC1380" s="374"/>
      <c r="AD1380" s="374"/>
      <c r="AE1380" s="374"/>
      <c r="AF1380" s="374">
        <v>0.70972320794890009</v>
      </c>
      <c r="AG1380" s="374">
        <v>0.35481856280379082</v>
      </c>
      <c r="AH1380" s="374">
        <v>0</v>
      </c>
      <c r="AI1380" s="374">
        <v>0</v>
      </c>
    </row>
    <row r="1381" spans="1:37" ht="15.6">
      <c r="A1381" s="374">
        <v>16</v>
      </c>
      <c r="B1381" s="374">
        <v>187</v>
      </c>
      <c r="C1381" s="374">
        <v>2023</v>
      </c>
      <c r="D1381" s="374">
        <v>7</v>
      </c>
      <c r="E1381" s="374">
        <v>99</v>
      </c>
      <c r="F1381" s="374">
        <v>99</v>
      </c>
      <c r="G1381" s="374">
        <v>99</v>
      </c>
      <c r="H1381" s="374">
        <v>99</v>
      </c>
      <c r="I1381" s="374">
        <v>99</v>
      </c>
      <c r="J1381" s="374">
        <v>999</v>
      </c>
      <c r="K1381" s="374">
        <v>99</v>
      </c>
      <c r="L1381" s="374">
        <v>1</v>
      </c>
      <c r="M1381" s="374">
        <v>99</v>
      </c>
      <c r="N1381" s="374">
        <v>99</v>
      </c>
      <c r="O1381" s="374">
        <v>99</v>
      </c>
      <c r="P1381" s="374">
        <v>99</v>
      </c>
      <c r="Q1381" s="374"/>
      <c r="R1381" s="374">
        <v>0</v>
      </c>
      <c r="S1381" s="374"/>
      <c r="T1381" s="374"/>
      <c r="U1381" s="374"/>
      <c r="V1381" s="374"/>
      <c r="W1381" s="374"/>
      <c r="X1381" s="374"/>
      <c r="Y1381" s="374"/>
      <c r="Z1381" s="374"/>
      <c r="AA1381" s="374"/>
      <c r="AB1381" s="374"/>
      <c r="AC1381" s="374"/>
      <c r="AD1381" s="374"/>
      <c r="AE1381" s="374"/>
      <c r="AF1381" s="374"/>
      <c r="AG1381" s="374"/>
      <c r="AH1381" s="374"/>
      <c r="AI1381" s="374"/>
    </row>
    <row r="1382" spans="1:37" ht="15.6">
      <c r="A1382" s="374">
        <v>16</v>
      </c>
      <c r="B1382" s="374">
        <v>188</v>
      </c>
      <c r="C1382" s="374">
        <v>2023</v>
      </c>
      <c r="D1382" s="374">
        <v>8</v>
      </c>
      <c r="E1382" s="374">
        <v>99</v>
      </c>
      <c r="F1382" s="374">
        <v>99</v>
      </c>
      <c r="G1382" s="374">
        <v>99</v>
      </c>
      <c r="H1382" s="374">
        <v>99</v>
      </c>
      <c r="I1382" s="374">
        <v>99</v>
      </c>
      <c r="J1382" s="374">
        <v>999</v>
      </c>
      <c r="K1382" s="374">
        <v>99</v>
      </c>
      <c r="L1382" s="374">
        <v>1</v>
      </c>
      <c r="M1382" s="374">
        <v>99</v>
      </c>
      <c r="N1382" s="374">
        <v>99</v>
      </c>
      <c r="O1382" s="374">
        <v>99</v>
      </c>
      <c r="P1382" s="374">
        <v>99</v>
      </c>
      <c r="Q1382" s="374">
        <v>6</v>
      </c>
      <c r="R1382" s="374">
        <v>26</v>
      </c>
      <c r="S1382" s="374">
        <v>1</v>
      </c>
      <c r="T1382" s="374">
        <v>2</v>
      </c>
      <c r="U1382" s="374">
        <v>4.9653846153846164</v>
      </c>
      <c r="V1382" s="374">
        <v>0</v>
      </c>
      <c r="W1382" s="374">
        <v>0</v>
      </c>
      <c r="X1382" s="374">
        <v>0</v>
      </c>
      <c r="Y1382" s="374">
        <v>0</v>
      </c>
      <c r="Z1382" s="374">
        <v>0.51361636962612356</v>
      </c>
      <c r="AA1382" s="374">
        <v>0</v>
      </c>
      <c r="AB1382" s="374">
        <v>0</v>
      </c>
      <c r="AC1382" s="374"/>
      <c r="AD1382" s="374"/>
      <c r="AE1382" s="374"/>
      <c r="AF1382" s="374">
        <v>2.2589052997393577</v>
      </c>
      <c r="AG1382" s="374">
        <v>1.2163524501352021</v>
      </c>
      <c r="AH1382" s="374">
        <v>0</v>
      </c>
      <c r="AI1382" s="374">
        <v>1</v>
      </c>
      <c r="AJ1382">
        <v>77.900000000000006</v>
      </c>
      <c r="AK1382">
        <v>10.365343694203712</v>
      </c>
    </row>
    <row r="1383" spans="1:37" ht="15.6">
      <c r="A1383" s="374">
        <v>16</v>
      </c>
      <c r="B1383" s="374">
        <v>189</v>
      </c>
      <c r="C1383" s="374">
        <v>2023</v>
      </c>
      <c r="D1383" s="374">
        <v>9</v>
      </c>
      <c r="E1383" s="374">
        <v>99</v>
      </c>
      <c r="F1383" s="374">
        <v>99</v>
      </c>
      <c r="G1383" s="374">
        <v>99</v>
      </c>
      <c r="H1383" s="374">
        <v>99</v>
      </c>
      <c r="I1383" s="374">
        <v>99</v>
      </c>
      <c r="J1383" s="374">
        <v>999</v>
      </c>
      <c r="K1383" s="374">
        <v>99</v>
      </c>
      <c r="L1383" s="374">
        <v>1</v>
      </c>
      <c r="M1383" s="374">
        <v>99</v>
      </c>
      <c r="N1383" s="374">
        <v>99</v>
      </c>
      <c r="O1383" s="374">
        <v>99</v>
      </c>
      <c r="P1383" s="374">
        <v>99</v>
      </c>
      <c r="Q1383" s="374">
        <v>7</v>
      </c>
      <c r="R1383" s="374">
        <v>27</v>
      </c>
      <c r="S1383" s="374">
        <v>1</v>
      </c>
      <c r="T1383" s="374">
        <v>2.2222222222222223</v>
      </c>
      <c r="U1383" s="374">
        <v>5.0037037037037049</v>
      </c>
      <c r="V1383" s="374">
        <v>0</v>
      </c>
      <c r="W1383" s="374">
        <v>0</v>
      </c>
      <c r="X1383" s="374">
        <v>0</v>
      </c>
      <c r="Y1383" s="374">
        <v>0</v>
      </c>
      <c r="Z1383" s="374">
        <v>1.2363271416164001</v>
      </c>
      <c r="AA1383" s="374">
        <v>0</v>
      </c>
      <c r="AB1383" s="374">
        <v>0.8314794192830981</v>
      </c>
      <c r="AC1383" s="374"/>
      <c r="AD1383" s="374">
        <v>51.801590580707121</v>
      </c>
      <c r="AE1383" s="374"/>
      <c r="AF1383" s="374">
        <v>1.3789581205311543</v>
      </c>
      <c r="AG1383" s="374">
        <v>0.66834536289026025</v>
      </c>
      <c r="AH1383" s="374">
        <v>0</v>
      </c>
      <c r="AI1383" s="374">
        <v>2</v>
      </c>
      <c r="AJ1383">
        <v>82</v>
      </c>
      <c r="AK1383">
        <v>10.75768017131746</v>
      </c>
    </row>
    <row r="1384" spans="1:37" ht="15.6">
      <c r="A1384" s="374">
        <v>16</v>
      </c>
      <c r="B1384" s="374">
        <v>190</v>
      </c>
      <c r="C1384" s="374">
        <v>2023</v>
      </c>
      <c r="D1384" s="374">
        <v>10</v>
      </c>
      <c r="E1384" s="374">
        <v>99</v>
      </c>
      <c r="F1384" s="374">
        <v>99</v>
      </c>
      <c r="G1384" s="374">
        <v>99</v>
      </c>
      <c r="H1384" s="374">
        <v>99</v>
      </c>
      <c r="I1384" s="374">
        <v>99</v>
      </c>
      <c r="J1384" s="374">
        <v>999</v>
      </c>
      <c r="K1384" s="374">
        <v>99</v>
      </c>
      <c r="L1384" s="374">
        <v>1</v>
      </c>
      <c r="M1384" s="374">
        <v>99</v>
      </c>
      <c r="N1384" s="374">
        <v>99</v>
      </c>
      <c r="O1384" s="374">
        <v>99</v>
      </c>
      <c r="P1384" s="374">
        <v>99</v>
      </c>
      <c r="Q1384" s="374">
        <v>7</v>
      </c>
      <c r="R1384" s="374">
        <v>12</v>
      </c>
      <c r="S1384" s="374">
        <v>1</v>
      </c>
      <c r="T1384" s="374">
        <v>2</v>
      </c>
      <c r="U1384" s="374">
        <v>5.1166666666666654</v>
      </c>
      <c r="V1384" s="374">
        <v>0</v>
      </c>
      <c r="W1384" s="374">
        <v>0</v>
      </c>
      <c r="X1384" s="374">
        <v>0</v>
      </c>
      <c r="Y1384" s="374">
        <v>0</v>
      </c>
      <c r="Z1384" s="374">
        <v>1.3378050015686997</v>
      </c>
      <c r="AA1384" s="374">
        <v>0</v>
      </c>
      <c r="AB1384" s="374">
        <v>0</v>
      </c>
      <c r="AC1384" s="374"/>
      <c r="AD1384" s="374"/>
      <c r="AE1384" s="374"/>
      <c r="AF1384" s="374">
        <v>0.57971014492753614</v>
      </c>
      <c r="AG1384" s="374">
        <v>0.28965543269049321</v>
      </c>
      <c r="AH1384" s="374">
        <v>0</v>
      </c>
      <c r="AI1384" s="374">
        <v>0</v>
      </c>
    </row>
    <row r="1385" spans="1:37" ht="15.6">
      <c r="A1385" s="374">
        <v>16</v>
      </c>
      <c r="B1385" s="374">
        <v>191</v>
      </c>
      <c r="C1385" s="374">
        <v>2023</v>
      </c>
      <c r="D1385" s="374">
        <v>11</v>
      </c>
      <c r="E1385" s="374">
        <v>99</v>
      </c>
      <c r="F1385" s="374">
        <v>99</v>
      </c>
      <c r="G1385" s="374">
        <v>99</v>
      </c>
      <c r="H1385" s="374">
        <v>99</v>
      </c>
      <c r="I1385" s="374">
        <v>99</v>
      </c>
      <c r="J1385" s="374">
        <v>999</v>
      </c>
      <c r="K1385" s="374">
        <v>99</v>
      </c>
      <c r="L1385" s="374">
        <v>1</v>
      </c>
      <c r="M1385" s="374">
        <v>99</v>
      </c>
      <c r="N1385" s="374">
        <v>99</v>
      </c>
      <c r="O1385" s="374">
        <v>99</v>
      </c>
      <c r="P1385" s="374">
        <v>99</v>
      </c>
      <c r="Q1385" s="374">
        <v>3</v>
      </c>
      <c r="R1385" s="374">
        <v>10</v>
      </c>
      <c r="S1385" s="374">
        <v>1</v>
      </c>
      <c r="T1385" s="374">
        <v>1.9</v>
      </c>
      <c r="U1385" s="374">
        <v>4.42</v>
      </c>
      <c r="V1385" s="374">
        <v>0</v>
      </c>
      <c r="W1385" s="374">
        <v>0</v>
      </c>
      <c r="X1385" s="374">
        <v>0</v>
      </c>
      <c r="Y1385" s="374">
        <v>0</v>
      </c>
      <c r="Z1385" s="374">
        <v>1.270275560656033</v>
      </c>
      <c r="AA1385" s="374">
        <v>0</v>
      </c>
      <c r="AB1385" s="374">
        <v>0.29999999999999977</v>
      </c>
      <c r="AC1385" s="374"/>
      <c r="AD1385" s="374">
        <v>8.3971281484453062</v>
      </c>
      <c r="AE1385" s="374"/>
      <c r="AF1385" s="374">
        <v>0.99900099900099915</v>
      </c>
      <c r="AG1385" s="374">
        <v>0.4280291292221875</v>
      </c>
      <c r="AH1385" s="374">
        <v>0</v>
      </c>
      <c r="AI1385" s="374">
        <v>2</v>
      </c>
      <c r="AJ1385">
        <v>82.550000000000011</v>
      </c>
      <c r="AK1385">
        <v>9.3285405746981418</v>
      </c>
    </row>
    <row r="1386" spans="1:37" ht="15.6">
      <c r="A1386" s="374">
        <v>16</v>
      </c>
      <c r="B1386" s="374">
        <v>192</v>
      </c>
      <c r="C1386" s="374">
        <v>2023</v>
      </c>
      <c r="D1386" s="374">
        <v>12</v>
      </c>
      <c r="E1386" s="374">
        <v>99</v>
      </c>
      <c r="F1386" s="374">
        <v>99</v>
      </c>
      <c r="G1386" s="374">
        <v>99</v>
      </c>
      <c r="H1386" s="374">
        <v>99</v>
      </c>
      <c r="I1386" s="374">
        <v>99</v>
      </c>
      <c r="J1386" s="374">
        <v>999</v>
      </c>
      <c r="K1386" s="374">
        <v>99</v>
      </c>
      <c r="L1386" s="374">
        <v>1</v>
      </c>
      <c r="M1386" s="374">
        <v>99</v>
      </c>
      <c r="N1386" s="374">
        <v>99</v>
      </c>
      <c r="O1386" s="374">
        <v>99</v>
      </c>
      <c r="P1386" s="374">
        <v>99</v>
      </c>
      <c r="Q1386" s="374">
        <v>2</v>
      </c>
      <c r="R1386" s="374">
        <v>3</v>
      </c>
      <c r="S1386" s="374">
        <v>1</v>
      </c>
      <c r="T1386" s="374">
        <v>2</v>
      </c>
      <c r="U1386" s="374">
        <v>5.966666666666665</v>
      </c>
      <c r="V1386" s="374">
        <v>0</v>
      </c>
      <c r="W1386" s="374">
        <v>0</v>
      </c>
      <c r="X1386" s="374">
        <v>0</v>
      </c>
      <c r="Y1386" s="374">
        <v>0</v>
      </c>
      <c r="Z1386" s="374">
        <v>0.4714045207910384</v>
      </c>
      <c r="AA1386" s="374">
        <v>0</v>
      </c>
      <c r="AB1386" s="374">
        <v>0</v>
      </c>
      <c r="AC1386" s="374"/>
      <c r="AD1386" s="374"/>
      <c r="AE1386" s="374"/>
      <c r="AF1386" s="374">
        <v>1.2765957446808516</v>
      </c>
      <c r="AG1386" s="374">
        <v>0.80348325702486756</v>
      </c>
      <c r="AH1386" s="374">
        <v>0</v>
      </c>
      <c r="AI1386" s="374">
        <v>0</v>
      </c>
    </row>
    <row r="1387" spans="1:37" ht="15.6">
      <c r="A1387" s="374">
        <v>16</v>
      </c>
      <c r="B1387" s="374">
        <v>193</v>
      </c>
      <c r="C1387" s="374">
        <v>2023</v>
      </c>
      <c r="D1387" s="374">
        <v>1</v>
      </c>
      <c r="E1387" s="374">
        <v>99</v>
      </c>
      <c r="F1387" s="374">
        <v>99</v>
      </c>
      <c r="G1387" s="374">
        <v>99</v>
      </c>
      <c r="H1387" s="374">
        <v>99</v>
      </c>
      <c r="I1387" s="374">
        <v>99</v>
      </c>
      <c r="J1387" s="374">
        <v>999</v>
      </c>
      <c r="K1387" s="374">
        <v>99</v>
      </c>
      <c r="L1387" s="374">
        <v>2</v>
      </c>
      <c r="M1387" s="374">
        <v>99</v>
      </c>
      <c r="N1387" s="374">
        <v>99</v>
      </c>
      <c r="O1387" s="374">
        <v>99</v>
      </c>
      <c r="P1387" s="374">
        <v>99</v>
      </c>
      <c r="Q1387" s="374">
        <v>2</v>
      </c>
      <c r="R1387" s="374">
        <v>4</v>
      </c>
      <c r="S1387" s="374">
        <v>2</v>
      </c>
      <c r="T1387" s="374">
        <v>2</v>
      </c>
      <c r="U1387" s="374">
        <v>6.2250000000000014</v>
      </c>
      <c r="V1387" s="374">
        <v>0</v>
      </c>
      <c r="W1387" s="374">
        <v>0</v>
      </c>
      <c r="X1387" s="374">
        <v>0</v>
      </c>
      <c r="Y1387" s="374">
        <v>0</v>
      </c>
      <c r="Z1387" s="374">
        <v>1.0662434056068044</v>
      </c>
      <c r="AA1387" s="374">
        <v>0</v>
      </c>
      <c r="AB1387" s="374">
        <v>0</v>
      </c>
      <c r="AC1387" s="374"/>
      <c r="AD1387" s="374"/>
      <c r="AE1387" s="374"/>
      <c r="AF1387" s="374">
        <v>1.98019801980198</v>
      </c>
      <c r="AG1387" s="374">
        <v>1.3224281693132935</v>
      </c>
      <c r="AH1387" s="374">
        <v>0</v>
      </c>
      <c r="AI1387" s="374">
        <v>0</v>
      </c>
    </row>
    <row r="1388" spans="1:37" ht="15.6">
      <c r="A1388" s="374">
        <v>16</v>
      </c>
      <c r="B1388" s="374">
        <v>194</v>
      </c>
      <c r="C1388" s="374">
        <v>2023</v>
      </c>
      <c r="D1388" s="374">
        <v>2</v>
      </c>
      <c r="E1388" s="374">
        <v>99</v>
      </c>
      <c r="F1388" s="374">
        <v>99</v>
      </c>
      <c r="G1388" s="374">
        <v>99</v>
      </c>
      <c r="H1388" s="374">
        <v>99</v>
      </c>
      <c r="I1388" s="374">
        <v>99</v>
      </c>
      <c r="J1388" s="374">
        <v>999</v>
      </c>
      <c r="K1388" s="374">
        <v>99</v>
      </c>
      <c r="L1388" s="374">
        <v>2</v>
      </c>
      <c r="M1388" s="374">
        <v>99</v>
      </c>
      <c r="N1388" s="374">
        <v>99</v>
      </c>
      <c r="O1388" s="374">
        <v>99</v>
      </c>
      <c r="P1388" s="374">
        <v>99</v>
      </c>
      <c r="Q1388" s="374">
        <v>6</v>
      </c>
      <c r="R1388" s="374">
        <v>30</v>
      </c>
      <c r="S1388" s="374">
        <v>2</v>
      </c>
      <c r="T1388" s="374">
        <v>2.8</v>
      </c>
      <c r="U1388" s="374">
        <v>4.3233333333333341</v>
      </c>
      <c r="V1388" s="374">
        <v>0</v>
      </c>
      <c r="W1388" s="374">
        <v>0</v>
      </c>
      <c r="X1388" s="374">
        <v>0</v>
      </c>
      <c r="Y1388" s="374">
        <v>0</v>
      </c>
      <c r="Z1388" s="374">
        <v>1.1283271787129061</v>
      </c>
      <c r="AA1388" s="374">
        <v>0</v>
      </c>
      <c r="AB1388" s="374">
        <v>1.3266499161421601</v>
      </c>
      <c r="AC1388" s="374"/>
      <c r="AD1388" s="374">
        <v>-14.608014839324319</v>
      </c>
      <c r="AE1388" s="374"/>
      <c r="AF1388" s="374">
        <v>2.3130300693909023</v>
      </c>
      <c r="AG1388" s="374">
        <v>1.4643453913200557</v>
      </c>
      <c r="AH1388" s="374">
        <v>0</v>
      </c>
      <c r="AI1388" s="374">
        <v>4</v>
      </c>
      <c r="AJ1388">
        <v>87.625</v>
      </c>
      <c r="AK1388">
        <v>9.5210813072294247</v>
      </c>
    </row>
    <row r="1389" spans="1:37" ht="15.6">
      <c r="A1389" s="374">
        <v>16</v>
      </c>
      <c r="B1389" s="374">
        <v>195</v>
      </c>
      <c r="C1389" s="374">
        <v>2023</v>
      </c>
      <c r="D1389" s="374">
        <v>3</v>
      </c>
      <c r="E1389" s="374">
        <v>99</v>
      </c>
      <c r="F1389" s="374">
        <v>99</v>
      </c>
      <c r="G1389" s="374">
        <v>99</v>
      </c>
      <c r="H1389" s="374">
        <v>99</v>
      </c>
      <c r="I1389" s="374">
        <v>99</v>
      </c>
      <c r="J1389" s="374">
        <v>999</v>
      </c>
      <c r="K1389" s="374">
        <v>99</v>
      </c>
      <c r="L1389" s="374">
        <v>2</v>
      </c>
      <c r="M1389" s="374">
        <v>99</v>
      </c>
      <c r="N1389" s="374">
        <v>99</v>
      </c>
      <c r="O1389" s="374">
        <v>99</v>
      </c>
      <c r="P1389" s="374">
        <v>99</v>
      </c>
      <c r="Q1389" s="374">
        <v>23</v>
      </c>
      <c r="R1389" s="374">
        <v>78</v>
      </c>
      <c r="S1389" s="374">
        <v>2</v>
      </c>
      <c r="T1389" s="374">
        <v>2.2820512820512806</v>
      </c>
      <c r="U1389" s="374">
        <v>4.675641025641025</v>
      </c>
      <c r="V1389" s="374">
        <v>0</v>
      </c>
      <c r="W1389" s="374">
        <v>0</v>
      </c>
      <c r="X1389" s="374">
        <v>0</v>
      </c>
      <c r="Y1389" s="374">
        <v>0</v>
      </c>
      <c r="Z1389" s="374">
        <v>1.7051344707808538</v>
      </c>
      <c r="AA1389" s="374">
        <v>0</v>
      </c>
      <c r="AB1389" s="374">
        <v>0.86079027341510383</v>
      </c>
      <c r="AC1389" s="374"/>
      <c r="AD1389" s="374">
        <v>17.500812506260996</v>
      </c>
      <c r="AE1389" s="374"/>
      <c r="AF1389" s="374">
        <v>2.1109607577807847</v>
      </c>
      <c r="AG1389" s="374">
        <v>1.4994655044815397</v>
      </c>
      <c r="AH1389" s="374">
        <v>0</v>
      </c>
      <c r="AI1389" s="374">
        <v>0</v>
      </c>
    </row>
    <row r="1390" spans="1:37" ht="15.6">
      <c r="A1390" s="374">
        <v>16</v>
      </c>
      <c r="B1390" s="374">
        <v>196</v>
      </c>
      <c r="C1390" s="374">
        <v>2023</v>
      </c>
      <c r="D1390" s="374">
        <v>4</v>
      </c>
      <c r="E1390" s="374">
        <v>99</v>
      </c>
      <c r="F1390" s="374">
        <v>99</v>
      </c>
      <c r="G1390" s="374">
        <v>99</v>
      </c>
      <c r="H1390" s="374">
        <v>99</v>
      </c>
      <c r="I1390" s="374">
        <v>99</v>
      </c>
      <c r="J1390" s="374">
        <v>999</v>
      </c>
      <c r="K1390" s="374">
        <v>99</v>
      </c>
      <c r="L1390" s="374">
        <v>2</v>
      </c>
      <c r="M1390" s="374">
        <v>99</v>
      </c>
      <c r="N1390" s="374">
        <v>99</v>
      </c>
      <c r="O1390" s="374">
        <v>99</v>
      </c>
      <c r="P1390" s="374">
        <v>99</v>
      </c>
      <c r="Q1390" s="374">
        <v>11</v>
      </c>
      <c r="R1390" s="374">
        <v>46</v>
      </c>
      <c r="S1390" s="374">
        <v>2</v>
      </c>
      <c r="T1390" s="374">
        <v>2.1304347826086958</v>
      </c>
      <c r="U1390" s="374">
        <v>4.8934782608695642</v>
      </c>
      <c r="V1390" s="374">
        <v>0</v>
      </c>
      <c r="W1390" s="374">
        <v>0</v>
      </c>
      <c r="X1390" s="374">
        <v>0</v>
      </c>
      <c r="Y1390" s="374">
        <v>0</v>
      </c>
      <c r="Z1390" s="374">
        <v>1.9147484990841004</v>
      </c>
      <c r="AA1390" s="374">
        <v>0</v>
      </c>
      <c r="AB1390" s="374">
        <v>0.61179335997696815</v>
      </c>
      <c r="AC1390" s="374"/>
      <c r="AD1390" s="374">
        <v>45.724719300278281</v>
      </c>
      <c r="AE1390" s="374"/>
      <c r="AF1390" s="374">
        <v>1.672119229371138</v>
      </c>
      <c r="AG1390" s="374">
        <v>1.269155737982206</v>
      </c>
      <c r="AH1390" s="374">
        <v>0</v>
      </c>
      <c r="AI1390" s="374">
        <v>0</v>
      </c>
    </row>
    <row r="1391" spans="1:37" ht="15.6">
      <c r="A1391" s="374">
        <v>16</v>
      </c>
      <c r="B1391" s="374">
        <v>197</v>
      </c>
      <c r="C1391" s="374">
        <v>2023</v>
      </c>
      <c r="D1391" s="374">
        <v>5</v>
      </c>
      <c r="E1391" s="374">
        <v>99</v>
      </c>
      <c r="F1391" s="374">
        <v>99</v>
      </c>
      <c r="G1391" s="374">
        <v>99</v>
      </c>
      <c r="H1391" s="374">
        <v>99</v>
      </c>
      <c r="I1391" s="374">
        <v>99</v>
      </c>
      <c r="J1391" s="374">
        <v>999</v>
      </c>
      <c r="K1391" s="374">
        <v>99</v>
      </c>
      <c r="L1391" s="374">
        <v>2</v>
      </c>
      <c r="M1391" s="374">
        <v>99</v>
      </c>
      <c r="N1391" s="374">
        <v>99</v>
      </c>
      <c r="O1391" s="374">
        <v>99</v>
      </c>
      <c r="P1391" s="374">
        <v>99</v>
      </c>
      <c r="Q1391" s="374">
        <v>12</v>
      </c>
      <c r="R1391" s="374">
        <v>59</v>
      </c>
      <c r="S1391" s="374">
        <v>2</v>
      </c>
      <c r="T1391" s="374">
        <v>2.35593220338983</v>
      </c>
      <c r="U1391" s="374">
        <v>4.7118644067796627</v>
      </c>
      <c r="V1391" s="374">
        <v>0</v>
      </c>
      <c r="W1391" s="374">
        <v>0</v>
      </c>
      <c r="X1391" s="374">
        <v>0</v>
      </c>
      <c r="Y1391" s="374">
        <v>0</v>
      </c>
      <c r="Z1391" s="374">
        <v>1.0890961492413953</v>
      </c>
      <c r="AA1391" s="374">
        <v>0</v>
      </c>
      <c r="AB1391" s="374">
        <v>0.97010766245791102</v>
      </c>
      <c r="AC1391" s="374"/>
      <c r="AD1391" s="374">
        <v>9.2255799948277986</v>
      </c>
      <c r="AE1391" s="374"/>
      <c r="AF1391" s="374">
        <v>4.0577716643741404</v>
      </c>
      <c r="AG1391" s="374">
        <v>2.91450437699848</v>
      </c>
      <c r="AH1391" s="374">
        <v>1.6949152542372876</v>
      </c>
      <c r="AI1391" s="374">
        <v>11</v>
      </c>
      <c r="AJ1391">
        <v>81.290909090909111</v>
      </c>
      <c r="AK1391">
        <v>9.2280556520785151</v>
      </c>
    </row>
    <row r="1392" spans="1:37" ht="15.6">
      <c r="A1392" s="374">
        <v>16</v>
      </c>
      <c r="B1392" s="374">
        <v>198</v>
      </c>
      <c r="C1392" s="374">
        <v>2023</v>
      </c>
      <c r="D1392" s="374">
        <v>6</v>
      </c>
      <c r="E1392" s="374">
        <v>99</v>
      </c>
      <c r="F1392" s="374">
        <v>99</v>
      </c>
      <c r="G1392" s="374">
        <v>99</v>
      </c>
      <c r="H1392" s="374">
        <v>99</v>
      </c>
      <c r="I1392" s="374">
        <v>99</v>
      </c>
      <c r="J1392" s="374">
        <v>999</v>
      </c>
      <c r="K1392" s="374">
        <v>99</v>
      </c>
      <c r="L1392" s="374">
        <v>2</v>
      </c>
      <c r="M1392" s="374">
        <v>99</v>
      </c>
      <c r="N1392" s="374">
        <v>99</v>
      </c>
      <c r="O1392" s="374">
        <v>99</v>
      </c>
      <c r="P1392" s="374">
        <v>99</v>
      </c>
      <c r="Q1392" s="374">
        <v>11</v>
      </c>
      <c r="R1392" s="374">
        <v>68</v>
      </c>
      <c r="S1392" s="374">
        <v>2</v>
      </c>
      <c r="T1392" s="374">
        <v>2.0588235294117654</v>
      </c>
      <c r="U1392" s="374">
        <v>5.1867647058823527</v>
      </c>
      <c r="V1392" s="374">
        <v>0</v>
      </c>
      <c r="W1392" s="374">
        <v>0</v>
      </c>
      <c r="X1392" s="374">
        <v>0</v>
      </c>
      <c r="Y1392" s="374">
        <v>0</v>
      </c>
      <c r="Z1392" s="374">
        <v>1.2675711387119462</v>
      </c>
      <c r="AA1392" s="374">
        <v>0</v>
      </c>
      <c r="AB1392" s="374">
        <v>0.37894408019779857</v>
      </c>
      <c r="AC1392" s="374"/>
      <c r="AD1392" s="374">
        <v>-2.8994830400760438</v>
      </c>
      <c r="AE1392" s="374"/>
      <c r="AF1392" s="374">
        <v>4.8261178140525196</v>
      </c>
      <c r="AG1392" s="374">
        <v>3.1924619158392087</v>
      </c>
      <c r="AH1392" s="374">
        <v>0</v>
      </c>
      <c r="AI1392" s="374">
        <v>8</v>
      </c>
      <c r="AJ1392">
        <v>68.537499999999994</v>
      </c>
      <c r="AK1392">
        <v>11.375538532577361</v>
      </c>
    </row>
    <row r="1393" spans="1:37" ht="15.6">
      <c r="A1393" s="374">
        <v>16</v>
      </c>
      <c r="B1393" s="374">
        <v>199</v>
      </c>
      <c r="C1393" s="374">
        <v>2023</v>
      </c>
      <c r="D1393" s="374">
        <v>7</v>
      </c>
      <c r="E1393" s="374">
        <v>99</v>
      </c>
      <c r="F1393" s="374">
        <v>99</v>
      </c>
      <c r="G1393" s="374">
        <v>99</v>
      </c>
      <c r="H1393" s="374">
        <v>99</v>
      </c>
      <c r="I1393" s="374">
        <v>99</v>
      </c>
      <c r="J1393" s="374">
        <v>999</v>
      </c>
      <c r="K1393" s="374">
        <v>99</v>
      </c>
      <c r="L1393" s="374">
        <v>2</v>
      </c>
      <c r="M1393" s="374">
        <v>99</v>
      </c>
      <c r="N1393" s="374">
        <v>99</v>
      </c>
      <c r="O1393" s="374">
        <v>99</v>
      </c>
      <c r="P1393" s="374">
        <v>99</v>
      </c>
      <c r="Q1393" s="374">
        <v>5</v>
      </c>
      <c r="R1393" s="374">
        <v>22</v>
      </c>
      <c r="S1393" s="374">
        <v>2</v>
      </c>
      <c r="T1393" s="374">
        <v>2.1363636363636358</v>
      </c>
      <c r="U1393" s="374">
        <v>5.1045454545454554</v>
      </c>
      <c r="V1393" s="374">
        <v>0</v>
      </c>
      <c r="W1393" s="374">
        <v>0</v>
      </c>
      <c r="X1393" s="374">
        <v>0</v>
      </c>
      <c r="Y1393" s="374">
        <v>0</v>
      </c>
      <c r="Z1393" s="374">
        <v>0.63207973657477201</v>
      </c>
      <c r="AA1393" s="374">
        <v>0</v>
      </c>
      <c r="AB1393" s="374">
        <v>0.62489668567579693</v>
      </c>
      <c r="AC1393" s="374"/>
      <c r="AD1393" s="374">
        <v>-27.77595950809242</v>
      </c>
      <c r="AE1393" s="374"/>
      <c r="AF1393" s="374">
        <v>7.1895424836601318</v>
      </c>
      <c r="AG1393" s="374">
        <v>4.7604917337855044</v>
      </c>
      <c r="AH1393" s="374">
        <v>0</v>
      </c>
      <c r="AI1393" s="374">
        <v>1</v>
      </c>
      <c r="AJ1393">
        <v>91.8</v>
      </c>
      <c r="AK1393">
        <v>5.9460668572241513</v>
      </c>
    </row>
    <row r="1394" spans="1:37" ht="15.6">
      <c r="A1394" s="374">
        <v>16</v>
      </c>
      <c r="B1394" s="374">
        <v>200</v>
      </c>
      <c r="C1394" s="374">
        <v>2023</v>
      </c>
      <c r="D1394" s="374">
        <v>8</v>
      </c>
      <c r="E1394" s="374">
        <v>99</v>
      </c>
      <c r="F1394" s="374">
        <v>99</v>
      </c>
      <c r="G1394" s="374">
        <v>99</v>
      </c>
      <c r="H1394" s="374">
        <v>99</v>
      </c>
      <c r="I1394" s="374">
        <v>99</v>
      </c>
      <c r="J1394" s="374">
        <v>999</v>
      </c>
      <c r="K1394" s="374">
        <v>99</v>
      </c>
      <c r="L1394" s="374">
        <v>2</v>
      </c>
      <c r="M1394" s="374">
        <v>99</v>
      </c>
      <c r="N1394" s="374">
        <v>99</v>
      </c>
      <c r="O1394" s="374">
        <v>99</v>
      </c>
      <c r="P1394" s="374">
        <v>99</v>
      </c>
      <c r="Q1394" s="374">
        <v>16</v>
      </c>
      <c r="R1394" s="374">
        <v>80</v>
      </c>
      <c r="S1394" s="374">
        <v>2</v>
      </c>
      <c r="T1394" s="374">
        <v>2.0874999999999999</v>
      </c>
      <c r="U1394" s="374">
        <v>5.5887499999999992</v>
      </c>
      <c r="V1394" s="374">
        <v>0</v>
      </c>
      <c r="W1394" s="374">
        <v>0</v>
      </c>
      <c r="X1394" s="374">
        <v>0</v>
      </c>
      <c r="Y1394" s="374">
        <v>0</v>
      </c>
      <c r="Z1394" s="374">
        <v>0.96163841307428477</v>
      </c>
      <c r="AA1394" s="374">
        <v>0</v>
      </c>
      <c r="AB1394" s="374">
        <v>0.47942022276912816</v>
      </c>
      <c r="AC1394" s="374"/>
      <c r="AD1394" s="374">
        <v>11.601089376940612</v>
      </c>
      <c r="AE1394" s="374"/>
      <c r="AF1394" s="374">
        <v>6.9504778453518696</v>
      </c>
      <c r="AG1394" s="374">
        <v>4.2124800964790774</v>
      </c>
      <c r="AH1394" s="374">
        <v>0</v>
      </c>
      <c r="AI1394" s="374">
        <v>7</v>
      </c>
      <c r="AJ1394">
        <v>87.399999999999977</v>
      </c>
      <c r="AK1394">
        <v>10.186516863187812</v>
      </c>
    </row>
    <row r="1395" spans="1:37" ht="15.6">
      <c r="A1395" s="374">
        <v>16</v>
      </c>
      <c r="B1395" s="374">
        <v>201</v>
      </c>
      <c r="C1395" s="374">
        <v>2023</v>
      </c>
      <c r="D1395" s="374">
        <v>9</v>
      </c>
      <c r="E1395" s="374">
        <v>99</v>
      </c>
      <c r="F1395" s="374">
        <v>99</v>
      </c>
      <c r="G1395" s="374">
        <v>99</v>
      </c>
      <c r="H1395" s="374">
        <v>99</v>
      </c>
      <c r="I1395" s="374">
        <v>99</v>
      </c>
      <c r="J1395" s="374">
        <v>999</v>
      </c>
      <c r="K1395" s="374">
        <v>99</v>
      </c>
      <c r="L1395" s="374">
        <v>2</v>
      </c>
      <c r="M1395" s="374">
        <v>99</v>
      </c>
      <c r="N1395" s="374">
        <v>99</v>
      </c>
      <c r="O1395" s="374">
        <v>99</v>
      </c>
      <c r="P1395" s="374">
        <v>99</v>
      </c>
      <c r="Q1395" s="374">
        <v>23</v>
      </c>
      <c r="R1395" s="374">
        <v>84</v>
      </c>
      <c r="S1395" s="374">
        <v>2</v>
      </c>
      <c r="T1395" s="374">
        <v>2.3571428571428577</v>
      </c>
      <c r="U1395" s="374">
        <v>5.7809523809523826</v>
      </c>
      <c r="V1395" s="374">
        <v>0</v>
      </c>
      <c r="W1395" s="374">
        <v>0</v>
      </c>
      <c r="X1395" s="374">
        <v>0</v>
      </c>
      <c r="Y1395" s="374">
        <v>0</v>
      </c>
      <c r="Z1395" s="374">
        <v>1.5416036942461535</v>
      </c>
      <c r="AA1395" s="374">
        <v>0</v>
      </c>
      <c r="AB1395" s="374">
        <v>1.0193702204098878</v>
      </c>
      <c r="AC1395" s="374"/>
      <c r="AD1395" s="374">
        <v>60.886038406378802</v>
      </c>
      <c r="AE1395" s="374"/>
      <c r="AF1395" s="374">
        <v>4.2900919305413669</v>
      </c>
      <c r="AG1395" s="374">
        <v>2.4022835545485592</v>
      </c>
      <c r="AH1395" s="374">
        <v>3.5714285714285721</v>
      </c>
      <c r="AI1395" s="374">
        <v>14</v>
      </c>
      <c r="AJ1395">
        <v>83.242857142857119</v>
      </c>
      <c r="AK1395">
        <v>10.260268684099255</v>
      </c>
    </row>
    <row r="1396" spans="1:37" ht="15.6">
      <c r="A1396" s="374">
        <v>16</v>
      </c>
      <c r="B1396" s="374">
        <v>202</v>
      </c>
      <c r="C1396" s="374">
        <v>2023</v>
      </c>
      <c r="D1396" s="374">
        <v>10</v>
      </c>
      <c r="E1396" s="374">
        <v>99</v>
      </c>
      <c r="F1396" s="374">
        <v>99</v>
      </c>
      <c r="G1396" s="374">
        <v>99</v>
      </c>
      <c r="H1396" s="374">
        <v>99</v>
      </c>
      <c r="I1396" s="374">
        <v>99</v>
      </c>
      <c r="J1396" s="374">
        <v>999</v>
      </c>
      <c r="K1396" s="374">
        <v>99</v>
      </c>
      <c r="L1396" s="374">
        <v>2</v>
      </c>
      <c r="M1396" s="374">
        <v>99</v>
      </c>
      <c r="N1396" s="374">
        <v>99</v>
      </c>
      <c r="O1396" s="374">
        <v>99</v>
      </c>
      <c r="P1396" s="374">
        <v>99</v>
      </c>
      <c r="Q1396" s="374">
        <v>32</v>
      </c>
      <c r="R1396" s="374">
        <v>60</v>
      </c>
      <c r="S1396" s="374">
        <v>2</v>
      </c>
      <c r="T1396" s="374">
        <v>2.2333333333333338</v>
      </c>
      <c r="U1396" s="374">
        <v>6.4550000000000001</v>
      </c>
      <c r="V1396" s="374">
        <v>0</v>
      </c>
      <c r="W1396" s="374">
        <v>0</v>
      </c>
      <c r="X1396" s="374">
        <v>0</v>
      </c>
      <c r="Y1396" s="374">
        <v>0</v>
      </c>
      <c r="Z1396" s="374">
        <v>2.2349067840367143</v>
      </c>
      <c r="AA1396" s="374">
        <v>0</v>
      </c>
      <c r="AB1396" s="374">
        <v>0.76084748070088881</v>
      </c>
      <c r="AC1396" s="374"/>
      <c r="AD1396" s="374">
        <v>13.653463865973301</v>
      </c>
      <c r="AE1396" s="374"/>
      <c r="AF1396" s="374">
        <v>2.8985507246376807</v>
      </c>
      <c r="AG1396" s="374">
        <v>1.8270936332414975</v>
      </c>
      <c r="AH1396" s="374">
        <v>0</v>
      </c>
      <c r="AI1396" s="374">
        <v>3</v>
      </c>
      <c r="AJ1396">
        <v>75.633333333333312</v>
      </c>
      <c r="AK1396">
        <v>9.6543104611349406</v>
      </c>
    </row>
    <row r="1397" spans="1:37" ht="15.6">
      <c r="A1397" s="374">
        <v>16</v>
      </c>
      <c r="B1397" s="374">
        <v>203</v>
      </c>
      <c r="C1397" s="374">
        <v>2023</v>
      </c>
      <c r="D1397" s="374">
        <v>11</v>
      </c>
      <c r="E1397" s="374">
        <v>99</v>
      </c>
      <c r="F1397" s="374">
        <v>99</v>
      </c>
      <c r="G1397" s="374">
        <v>99</v>
      </c>
      <c r="H1397" s="374">
        <v>99</v>
      </c>
      <c r="I1397" s="374">
        <v>99</v>
      </c>
      <c r="J1397" s="374">
        <v>999</v>
      </c>
      <c r="K1397" s="374">
        <v>99</v>
      </c>
      <c r="L1397" s="374">
        <v>2</v>
      </c>
      <c r="M1397" s="374">
        <v>99</v>
      </c>
      <c r="N1397" s="374">
        <v>99</v>
      </c>
      <c r="O1397" s="374">
        <v>99</v>
      </c>
      <c r="P1397" s="374">
        <v>99</v>
      </c>
      <c r="Q1397" s="374">
        <v>8</v>
      </c>
      <c r="R1397" s="374">
        <v>14</v>
      </c>
      <c r="S1397" s="374">
        <v>2</v>
      </c>
      <c r="T1397" s="374">
        <v>2.2142857142857153</v>
      </c>
      <c r="U1397" s="374">
        <v>6.0214285714285696</v>
      </c>
      <c r="V1397" s="374">
        <v>0</v>
      </c>
      <c r="W1397" s="374">
        <v>0</v>
      </c>
      <c r="X1397" s="374">
        <v>0</v>
      </c>
      <c r="Y1397" s="374">
        <v>0</v>
      </c>
      <c r="Z1397" s="374">
        <v>1.5821227022257061</v>
      </c>
      <c r="AA1397" s="374">
        <v>0</v>
      </c>
      <c r="AB1397" s="374">
        <v>0.7726181304565688</v>
      </c>
      <c r="AC1397" s="374"/>
      <c r="AD1397" s="374">
        <v>57.47418364607848</v>
      </c>
      <c r="AE1397" s="374"/>
      <c r="AF1397" s="374">
        <v>1.3986013986013983</v>
      </c>
      <c r="AG1397" s="374">
        <v>0.81635419894638972</v>
      </c>
      <c r="AH1397" s="374">
        <v>0</v>
      </c>
      <c r="AI1397" s="374">
        <v>1</v>
      </c>
      <c r="AJ1397">
        <v>76.2</v>
      </c>
      <c r="AK1397">
        <v>9.7185962817536602</v>
      </c>
    </row>
    <row r="1398" spans="1:37" ht="15.6">
      <c r="A1398" s="374">
        <v>16</v>
      </c>
      <c r="B1398" s="374">
        <v>204</v>
      </c>
      <c r="C1398" s="374">
        <v>2023</v>
      </c>
      <c r="D1398" s="374">
        <v>12</v>
      </c>
      <c r="E1398" s="374">
        <v>99</v>
      </c>
      <c r="F1398" s="374">
        <v>99</v>
      </c>
      <c r="G1398" s="374">
        <v>99</v>
      </c>
      <c r="H1398" s="374">
        <v>99</v>
      </c>
      <c r="I1398" s="374">
        <v>99</v>
      </c>
      <c r="J1398" s="374">
        <v>999</v>
      </c>
      <c r="K1398" s="374">
        <v>99</v>
      </c>
      <c r="L1398" s="374">
        <v>2</v>
      </c>
      <c r="M1398" s="374">
        <v>99</v>
      </c>
      <c r="N1398" s="374">
        <v>99</v>
      </c>
      <c r="O1398" s="374">
        <v>99</v>
      </c>
      <c r="P1398" s="374">
        <v>99</v>
      </c>
      <c r="Q1398" s="374">
        <v>2</v>
      </c>
      <c r="R1398" s="374">
        <v>5</v>
      </c>
      <c r="S1398" s="374">
        <v>2</v>
      </c>
      <c r="T1398" s="374">
        <v>2.6</v>
      </c>
      <c r="U1398" s="374">
        <v>5.7</v>
      </c>
      <c r="V1398" s="374">
        <v>0</v>
      </c>
      <c r="W1398" s="374">
        <v>0</v>
      </c>
      <c r="X1398" s="374">
        <v>0</v>
      </c>
      <c r="Y1398" s="374">
        <v>0</v>
      </c>
      <c r="Z1398" s="374">
        <v>1.2505998560690783</v>
      </c>
      <c r="AA1398" s="374">
        <v>0</v>
      </c>
      <c r="AB1398" s="374">
        <v>1.1999999999999997</v>
      </c>
      <c r="AC1398" s="374"/>
      <c r="AD1398" s="374">
        <v>23.988488287770036</v>
      </c>
      <c r="AE1398" s="374"/>
      <c r="AF1398" s="374">
        <v>2.1276595744680855</v>
      </c>
      <c r="AG1398" s="374">
        <v>1.279288984648532</v>
      </c>
      <c r="AH1398" s="374">
        <v>0</v>
      </c>
      <c r="AI1398" s="374">
        <v>0</v>
      </c>
    </row>
    <row r="1399" spans="1:37" ht="15.6">
      <c r="A1399" s="374">
        <v>16</v>
      </c>
      <c r="B1399" s="374">
        <v>205</v>
      </c>
      <c r="C1399" s="374">
        <v>2023</v>
      </c>
      <c r="D1399" s="374">
        <v>1</v>
      </c>
      <c r="E1399" s="374">
        <v>99</v>
      </c>
      <c r="F1399" s="374">
        <v>99</v>
      </c>
      <c r="G1399" s="374">
        <v>99</v>
      </c>
      <c r="H1399" s="374">
        <v>99</v>
      </c>
      <c r="I1399" s="374">
        <v>99</v>
      </c>
      <c r="J1399" s="374">
        <v>999</v>
      </c>
      <c r="K1399" s="374">
        <v>99</v>
      </c>
      <c r="L1399" s="374">
        <v>3</v>
      </c>
      <c r="M1399" s="374">
        <v>99</v>
      </c>
      <c r="N1399" s="374">
        <v>99</v>
      </c>
      <c r="O1399" s="374">
        <v>99</v>
      </c>
      <c r="P1399" s="374">
        <v>99</v>
      </c>
      <c r="Q1399" s="374">
        <v>3</v>
      </c>
      <c r="R1399" s="374">
        <v>4</v>
      </c>
      <c r="S1399" s="374">
        <v>3</v>
      </c>
      <c r="T1399" s="374">
        <v>2.75</v>
      </c>
      <c r="U1399" s="374">
        <v>7.7750000000000004</v>
      </c>
      <c r="V1399" s="374">
        <v>0</v>
      </c>
      <c r="W1399" s="374">
        <v>0</v>
      </c>
      <c r="X1399" s="374">
        <v>0</v>
      </c>
      <c r="Y1399" s="374">
        <v>0</v>
      </c>
      <c r="Z1399" s="374">
        <v>2.1358546298847214</v>
      </c>
      <c r="AA1399" s="374">
        <v>0</v>
      </c>
      <c r="AB1399" s="374">
        <v>1.299038105676658</v>
      </c>
      <c r="AC1399" s="374"/>
      <c r="AD1399" s="374">
        <v>65.551015654113598</v>
      </c>
      <c r="AE1399" s="374"/>
      <c r="AF1399" s="374">
        <v>1.98019801980198</v>
      </c>
      <c r="AG1399" s="374">
        <v>1.6517074725158003</v>
      </c>
      <c r="AH1399" s="374">
        <v>0</v>
      </c>
      <c r="AI1399" s="374">
        <v>0</v>
      </c>
    </row>
    <row r="1400" spans="1:37" ht="15.6">
      <c r="A1400" s="374">
        <v>16</v>
      </c>
      <c r="B1400" s="374">
        <v>206</v>
      </c>
      <c r="C1400" s="374">
        <v>2023</v>
      </c>
      <c r="D1400" s="374">
        <v>2</v>
      </c>
      <c r="E1400" s="374">
        <v>99</v>
      </c>
      <c r="F1400" s="374">
        <v>99</v>
      </c>
      <c r="G1400" s="374">
        <v>99</v>
      </c>
      <c r="H1400" s="374">
        <v>99</v>
      </c>
      <c r="I1400" s="374">
        <v>99</v>
      </c>
      <c r="J1400" s="374">
        <v>999</v>
      </c>
      <c r="K1400" s="374">
        <v>99</v>
      </c>
      <c r="L1400" s="374">
        <v>3</v>
      </c>
      <c r="M1400" s="374">
        <v>99</v>
      </c>
      <c r="N1400" s="374">
        <v>99</v>
      </c>
      <c r="O1400" s="374">
        <v>99</v>
      </c>
      <c r="P1400" s="374">
        <v>99</v>
      </c>
      <c r="Q1400" s="374">
        <v>7</v>
      </c>
      <c r="R1400" s="374">
        <v>60</v>
      </c>
      <c r="S1400" s="374">
        <v>3</v>
      </c>
      <c r="T1400" s="374">
        <v>3.8</v>
      </c>
      <c r="U1400" s="374">
        <v>4.7850000000000001</v>
      </c>
      <c r="V1400" s="374">
        <v>0</v>
      </c>
      <c r="W1400" s="374">
        <v>0</v>
      </c>
      <c r="X1400" s="374">
        <v>0</v>
      </c>
      <c r="Y1400" s="374">
        <v>0</v>
      </c>
      <c r="Z1400" s="374">
        <v>1.0771606194064118</v>
      </c>
      <c r="AA1400" s="374">
        <v>0</v>
      </c>
      <c r="AB1400" s="374">
        <v>1.4352700094407325</v>
      </c>
      <c r="AC1400" s="374"/>
      <c r="AD1400" s="374">
        <v>-1.8111063520792781</v>
      </c>
      <c r="AE1400" s="374"/>
      <c r="AF1400" s="374">
        <v>4.6260601387818046</v>
      </c>
      <c r="AG1400" s="374">
        <v>3.2414307004470935</v>
      </c>
      <c r="AH1400" s="374">
        <v>0</v>
      </c>
      <c r="AI1400" s="374">
        <v>0</v>
      </c>
    </row>
    <row r="1401" spans="1:37" ht="15.6">
      <c r="A1401" s="374">
        <v>16</v>
      </c>
      <c r="B1401" s="374">
        <v>207</v>
      </c>
      <c r="C1401" s="374">
        <v>2023</v>
      </c>
      <c r="D1401" s="374">
        <v>3</v>
      </c>
      <c r="E1401" s="374">
        <v>99</v>
      </c>
      <c r="F1401" s="374">
        <v>99</v>
      </c>
      <c r="G1401" s="374">
        <v>99</v>
      </c>
      <c r="H1401" s="374">
        <v>99</v>
      </c>
      <c r="I1401" s="374">
        <v>99</v>
      </c>
      <c r="J1401" s="374">
        <v>999</v>
      </c>
      <c r="K1401" s="374">
        <v>99</v>
      </c>
      <c r="L1401" s="374">
        <v>3</v>
      </c>
      <c r="M1401" s="374">
        <v>99</v>
      </c>
      <c r="N1401" s="374">
        <v>99</v>
      </c>
      <c r="O1401" s="374">
        <v>99</v>
      </c>
      <c r="P1401" s="374">
        <v>99</v>
      </c>
      <c r="Q1401" s="374">
        <v>38</v>
      </c>
      <c r="R1401" s="374">
        <v>158</v>
      </c>
      <c r="S1401" s="374">
        <v>3</v>
      </c>
      <c r="T1401" s="374">
        <v>2.9556962025316462</v>
      </c>
      <c r="U1401" s="374">
        <v>4.9468354430379762</v>
      </c>
      <c r="V1401" s="374">
        <v>0</v>
      </c>
      <c r="W1401" s="374">
        <v>0</v>
      </c>
      <c r="X1401" s="374">
        <v>0</v>
      </c>
      <c r="Y1401" s="374">
        <v>0</v>
      </c>
      <c r="Z1401" s="374">
        <v>1.7125253721145879</v>
      </c>
      <c r="AA1401" s="374">
        <v>0</v>
      </c>
      <c r="AB1401" s="374">
        <v>1.3795290735135388</v>
      </c>
      <c r="AC1401" s="374"/>
      <c r="AD1401" s="374">
        <v>6.919317584516306</v>
      </c>
      <c r="AE1401" s="374"/>
      <c r="AF1401" s="374">
        <v>4.2760487144790256</v>
      </c>
      <c r="AG1401" s="374">
        <v>3.213551517144972</v>
      </c>
      <c r="AH1401" s="374">
        <v>0</v>
      </c>
      <c r="AI1401" s="374">
        <v>0</v>
      </c>
    </row>
    <row r="1402" spans="1:37" ht="15.6">
      <c r="A1402" s="374">
        <v>16</v>
      </c>
      <c r="B1402" s="374">
        <v>208</v>
      </c>
      <c r="C1402" s="374">
        <v>2023</v>
      </c>
      <c r="D1402" s="374">
        <v>4</v>
      </c>
      <c r="E1402" s="374">
        <v>99</v>
      </c>
      <c r="F1402" s="374">
        <v>99</v>
      </c>
      <c r="G1402" s="374">
        <v>99</v>
      </c>
      <c r="H1402" s="374">
        <v>99</v>
      </c>
      <c r="I1402" s="374">
        <v>99</v>
      </c>
      <c r="J1402" s="374">
        <v>999</v>
      </c>
      <c r="K1402" s="374">
        <v>99</v>
      </c>
      <c r="L1402" s="374">
        <v>3</v>
      </c>
      <c r="M1402" s="374">
        <v>99</v>
      </c>
      <c r="N1402" s="374">
        <v>99</v>
      </c>
      <c r="O1402" s="374">
        <v>99</v>
      </c>
      <c r="P1402" s="374">
        <v>99</v>
      </c>
      <c r="Q1402" s="374">
        <v>26</v>
      </c>
      <c r="R1402" s="374">
        <v>100</v>
      </c>
      <c r="S1402" s="374">
        <v>3</v>
      </c>
      <c r="T1402" s="374">
        <v>2.5099999999999998</v>
      </c>
      <c r="U1402" s="374">
        <v>4.9389999999999992</v>
      </c>
      <c r="V1402" s="374">
        <v>0</v>
      </c>
      <c r="W1402" s="374">
        <v>0</v>
      </c>
      <c r="X1402" s="374">
        <v>0</v>
      </c>
      <c r="Y1402" s="374">
        <v>0</v>
      </c>
      <c r="Z1402" s="374">
        <v>1.4173845632008319</v>
      </c>
      <c r="AA1402" s="374">
        <v>0</v>
      </c>
      <c r="AB1402" s="374">
        <v>1.1268983982595773</v>
      </c>
      <c r="AC1402" s="374"/>
      <c r="AD1402" s="374">
        <v>38.761034434592773</v>
      </c>
      <c r="AE1402" s="374"/>
      <c r="AF1402" s="374">
        <v>3.6350418029807345</v>
      </c>
      <c r="AG1402" s="374">
        <v>2.7847002176339912</v>
      </c>
      <c r="AH1402" s="374">
        <v>0</v>
      </c>
      <c r="AI1402" s="374">
        <v>1</v>
      </c>
      <c r="AJ1402">
        <v>71.8</v>
      </c>
      <c r="AK1402">
        <v>13.508174790767562</v>
      </c>
    </row>
    <row r="1403" spans="1:37" ht="15.6">
      <c r="A1403" s="374">
        <v>16</v>
      </c>
      <c r="B1403" s="374">
        <v>209</v>
      </c>
      <c r="C1403" s="374">
        <v>2023</v>
      </c>
      <c r="D1403" s="374">
        <v>5</v>
      </c>
      <c r="E1403" s="374">
        <v>99</v>
      </c>
      <c r="F1403" s="374">
        <v>99</v>
      </c>
      <c r="G1403" s="374">
        <v>99</v>
      </c>
      <c r="H1403" s="374">
        <v>99</v>
      </c>
      <c r="I1403" s="374">
        <v>99</v>
      </c>
      <c r="J1403" s="374">
        <v>999</v>
      </c>
      <c r="K1403" s="374">
        <v>99</v>
      </c>
      <c r="L1403" s="374">
        <v>3</v>
      </c>
      <c r="M1403" s="374">
        <v>99</v>
      </c>
      <c r="N1403" s="374">
        <v>99</v>
      </c>
      <c r="O1403" s="374">
        <v>99</v>
      </c>
      <c r="P1403" s="374">
        <v>99</v>
      </c>
      <c r="Q1403" s="374">
        <v>18</v>
      </c>
      <c r="R1403" s="374">
        <v>68</v>
      </c>
      <c r="S1403" s="374">
        <v>3</v>
      </c>
      <c r="T1403" s="374">
        <v>3.0735294117647061</v>
      </c>
      <c r="U1403" s="374">
        <v>6.0500000000000016</v>
      </c>
      <c r="V1403" s="374">
        <v>0</v>
      </c>
      <c r="W1403" s="374">
        <v>0</v>
      </c>
      <c r="X1403" s="374">
        <v>0</v>
      </c>
      <c r="Y1403" s="374">
        <v>0</v>
      </c>
      <c r="Z1403" s="374">
        <v>1.3422435125784091</v>
      </c>
      <c r="AA1403" s="374">
        <v>0</v>
      </c>
      <c r="AB1403" s="374">
        <v>1.4278343995941403</v>
      </c>
      <c r="AC1403" s="374"/>
      <c r="AD1403" s="374">
        <v>33.417202641047176</v>
      </c>
      <c r="AE1403" s="374"/>
      <c r="AF1403" s="374">
        <v>4.6767537826685004</v>
      </c>
      <c r="AG1403" s="374">
        <v>4.3130471248099811</v>
      </c>
      <c r="AH1403" s="374">
        <v>1.4705882352941178</v>
      </c>
      <c r="AI1403" s="374">
        <v>6</v>
      </c>
      <c r="AJ1403">
        <v>76.233333333333348</v>
      </c>
      <c r="AK1403">
        <v>11.851786332060376</v>
      </c>
    </row>
    <row r="1404" spans="1:37" ht="15.6">
      <c r="A1404" s="374">
        <v>16</v>
      </c>
      <c r="B1404" s="374">
        <v>210</v>
      </c>
      <c r="C1404" s="374">
        <v>2023</v>
      </c>
      <c r="D1404" s="374">
        <v>6</v>
      </c>
      <c r="E1404" s="374">
        <v>99</v>
      </c>
      <c r="F1404" s="374">
        <v>99</v>
      </c>
      <c r="G1404" s="374">
        <v>99</v>
      </c>
      <c r="H1404" s="374">
        <v>99</v>
      </c>
      <c r="I1404" s="374">
        <v>99</v>
      </c>
      <c r="J1404" s="374">
        <v>999</v>
      </c>
      <c r="K1404" s="374">
        <v>99</v>
      </c>
      <c r="L1404" s="374">
        <v>3</v>
      </c>
      <c r="M1404" s="374">
        <v>99</v>
      </c>
      <c r="N1404" s="374">
        <v>99</v>
      </c>
      <c r="O1404" s="374">
        <v>99</v>
      </c>
      <c r="P1404" s="374">
        <v>99</v>
      </c>
      <c r="Q1404" s="374">
        <v>23</v>
      </c>
      <c r="R1404" s="374">
        <v>113</v>
      </c>
      <c r="S1404" s="374">
        <v>3</v>
      </c>
      <c r="T1404" s="374">
        <v>2.7964601769911499</v>
      </c>
      <c r="U1404" s="374">
        <v>5.9203539823008882</v>
      </c>
      <c r="V1404" s="374">
        <v>0</v>
      </c>
      <c r="W1404" s="374">
        <v>0</v>
      </c>
      <c r="X1404" s="374">
        <v>0</v>
      </c>
      <c r="Y1404" s="374">
        <v>0</v>
      </c>
      <c r="Z1404" s="374">
        <v>1.770813486979913</v>
      </c>
      <c r="AA1404" s="374">
        <v>0</v>
      </c>
      <c r="AB1404" s="374">
        <v>1.284070491513293</v>
      </c>
      <c r="AC1404" s="374"/>
      <c r="AD1404" s="374">
        <v>23.611335995536059</v>
      </c>
      <c r="AE1404" s="374"/>
      <c r="AF1404" s="374">
        <v>8.0198722498225692</v>
      </c>
      <c r="AG1404" s="374">
        <v>6.0554494519320397</v>
      </c>
      <c r="AH1404" s="374">
        <v>0</v>
      </c>
      <c r="AI1404" s="374">
        <v>13</v>
      </c>
      <c r="AJ1404">
        <v>77.346153846153825</v>
      </c>
      <c r="AK1404">
        <v>11.599850527212547</v>
      </c>
    </row>
    <row r="1405" spans="1:37" ht="15.6">
      <c r="A1405" s="374">
        <v>16</v>
      </c>
      <c r="B1405" s="374">
        <v>211</v>
      </c>
      <c r="C1405" s="374">
        <v>2023</v>
      </c>
      <c r="D1405" s="374">
        <v>7</v>
      </c>
      <c r="E1405" s="374">
        <v>99</v>
      </c>
      <c r="F1405" s="374">
        <v>99</v>
      </c>
      <c r="G1405" s="374">
        <v>99</v>
      </c>
      <c r="H1405" s="374">
        <v>99</v>
      </c>
      <c r="I1405" s="374">
        <v>99</v>
      </c>
      <c r="J1405" s="374">
        <v>999</v>
      </c>
      <c r="K1405" s="374">
        <v>99</v>
      </c>
      <c r="L1405" s="374">
        <v>3</v>
      </c>
      <c r="M1405" s="374">
        <v>99</v>
      </c>
      <c r="N1405" s="374">
        <v>99</v>
      </c>
      <c r="O1405" s="374">
        <v>99</v>
      </c>
      <c r="P1405" s="374">
        <v>99</v>
      </c>
      <c r="Q1405" s="374">
        <v>7</v>
      </c>
      <c r="R1405" s="374">
        <v>54</v>
      </c>
      <c r="S1405" s="374">
        <v>3</v>
      </c>
      <c r="T1405" s="374">
        <v>2.7962962962962958</v>
      </c>
      <c r="U1405" s="374">
        <v>6.4648148148148161</v>
      </c>
      <c r="V1405" s="374">
        <v>0</v>
      </c>
      <c r="W1405" s="374">
        <v>0</v>
      </c>
      <c r="X1405" s="374">
        <v>0</v>
      </c>
      <c r="Y1405" s="374">
        <v>0</v>
      </c>
      <c r="Z1405" s="374">
        <v>1.1972433471826407</v>
      </c>
      <c r="AA1405" s="374">
        <v>0</v>
      </c>
      <c r="AB1405" s="374">
        <v>1.2379736972857971</v>
      </c>
      <c r="AC1405" s="374"/>
      <c r="AD1405" s="374">
        <v>25.379652235766681</v>
      </c>
      <c r="AE1405" s="374"/>
      <c r="AF1405" s="374">
        <v>17.647058823529413</v>
      </c>
      <c r="AG1405" s="374">
        <v>14.798643493005516</v>
      </c>
      <c r="AH1405" s="374">
        <v>0</v>
      </c>
      <c r="AI1405" s="374">
        <v>11</v>
      </c>
      <c r="AJ1405">
        <v>107.8181818181818</v>
      </c>
      <c r="AK1405">
        <v>6.0240750017359472</v>
      </c>
    </row>
    <row r="1406" spans="1:37" ht="15.6">
      <c r="A1406" s="374">
        <v>16</v>
      </c>
      <c r="B1406" s="374">
        <v>212</v>
      </c>
      <c r="C1406" s="374">
        <v>2023</v>
      </c>
      <c r="D1406" s="374">
        <v>8</v>
      </c>
      <c r="E1406" s="374">
        <v>99</v>
      </c>
      <c r="F1406" s="374">
        <v>99</v>
      </c>
      <c r="G1406" s="374">
        <v>99</v>
      </c>
      <c r="H1406" s="374">
        <v>99</v>
      </c>
      <c r="I1406" s="374">
        <v>99</v>
      </c>
      <c r="J1406" s="374">
        <v>999</v>
      </c>
      <c r="K1406" s="374">
        <v>99</v>
      </c>
      <c r="L1406" s="374">
        <v>3</v>
      </c>
      <c r="M1406" s="374">
        <v>99</v>
      </c>
      <c r="N1406" s="374">
        <v>99</v>
      </c>
      <c r="O1406" s="374">
        <v>99</v>
      </c>
      <c r="P1406" s="374">
        <v>99</v>
      </c>
      <c r="Q1406" s="374">
        <v>27</v>
      </c>
      <c r="R1406" s="374">
        <v>126</v>
      </c>
      <c r="S1406" s="374">
        <v>3</v>
      </c>
      <c r="T1406" s="374">
        <v>2.3095238095238098</v>
      </c>
      <c r="U1406" s="374">
        <v>7.193650793650793</v>
      </c>
      <c r="V1406" s="374">
        <v>0</v>
      </c>
      <c r="W1406" s="374">
        <v>0</v>
      </c>
      <c r="X1406" s="374">
        <v>0</v>
      </c>
      <c r="Y1406" s="374">
        <v>0</v>
      </c>
      <c r="Z1406" s="374">
        <v>1.8932941826831555</v>
      </c>
      <c r="AA1406" s="374">
        <v>0</v>
      </c>
      <c r="AB1406" s="374">
        <v>0.87708287887589909</v>
      </c>
      <c r="AC1406" s="374"/>
      <c r="AD1406" s="374">
        <v>15.555713832259238</v>
      </c>
      <c r="AE1406" s="374"/>
      <c r="AF1406" s="374">
        <v>10.947002606429198</v>
      </c>
      <c r="AG1406" s="374">
        <v>8.5399059705851847</v>
      </c>
      <c r="AH1406" s="374">
        <v>0</v>
      </c>
      <c r="AI1406" s="374">
        <v>12</v>
      </c>
      <c r="AJ1406">
        <v>85.258333333333354</v>
      </c>
      <c r="AK1406">
        <v>10.84012811585089</v>
      </c>
    </row>
    <row r="1407" spans="1:37" ht="15.6">
      <c r="A1407" s="374">
        <v>16</v>
      </c>
      <c r="B1407" s="374">
        <v>213</v>
      </c>
      <c r="C1407" s="374">
        <v>2023</v>
      </c>
      <c r="D1407" s="374">
        <v>9</v>
      </c>
      <c r="E1407" s="374">
        <v>99</v>
      </c>
      <c r="F1407" s="374">
        <v>99</v>
      </c>
      <c r="G1407" s="374">
        <v>99</v>
      </c>
      <c r="H1407" s="374">
        <v>99</v>
      </c>
      <c r="I1407" s="374">
        <v>99</v>
      </c>
      <c r="J1407" s="374">
        <v>999</v>
      </c>
      <c r="K1407" s="374">
        <v>99</v>
      </c>
      <c r="L1407" s="374">
        <v>3</v>
      </c>
      <c r="M1407" s="374">
        <v>99</v>
      </c>
      <c r="N1407" s="374">
        <v>99</v>
      </c>
      <c r="O1407" s="374">
        <v>99</v>
      </c>
      <c r="P1407" s="374">
        <v>99</v>
      </c>
      <c r="Q1407" s="374">
        <v>33</v>
      </c>
      <c r="R1407" s="374">
        <v>136</v>
      </c>
      <c r="S1407" s="374">
        <v>3</v>
      </c>
      <c r="T1407" s="374">
        <v>2.8161764705882351</v>
      </c>
      <c r="U1407" s="374">
        <v>6.93161764705882</v>
      </c>
      <c r="V1407" s="374">
        <v>0</v>
      </c>
      <c r="W1407" s="374">
        <v>0</v>
      </c>
      <c r="X1407" s="374">
        <v>0.73529411764705888</v>
      </c>
      <c r="Y1407" s="374">
        <v>0</v>
      </c>
      <c r="Z1407" s="374">
        <v>2.1290947470795043</v>
      </c>
      <c r="AA1407" s="374">
        <v>0</v>
      </c>
      <c r="AB1407" s="374">
        <v>1.2959337190428561</v>
      </c>
      <c r="AC1407" s="374"/>
      <c r="AD1407" s="374">
        <v>20.89038393910818</v>
      </c>
      <c r="AE1407" s="374"/>
      <c r="AF1407" s="374">
        <v>6.9458631256384082</v>
      </c>
      <c r="AG1407" s="374">
        <v>4.6635764144829599</v>
      </c>
      <c r="AH1407" s="374">
        <v>0.73529411764705888</v>
      </c>
      <c r="AI1407" s="374">
        <v>30</v>
      </c>
      <c r="AJ1407">
        <v>82.223333333333343</v>
      </c>
      <c r="AK1407">
        <v>12.325454497355013</v>
      </c>
    </row>
    <row r="1408" spans="1:37" ht="15.6">
      <c r="A1408" s="374">
        <v>16</v>
      </c>
      <c r="B1408" s="374">
        <v>214</v>
      </c>
      <c r="C1408" s="374">
        <v>2023</v>
      </c>
      <c r="D1408" s="374">
        <v>10</v>
      </c>
      <c r="E1408" s="374">
        <v>99</v>
      </c>
      <c r="F1408" s="374">
        <v>99</v>
      </c>
      <c r="G1408" s="374">
        <v>99</v>
      </c>
      <c r="H1408" s="374">
        <v>99</v>
      </c>
      <c r="I1408" s="374">
        <v>99</v>
      </c>
      <c r="J1408" s="374">
        <v>999</v>
      </c>
      <c r="K1408" s="374">
        <v>99</v>
      </c>
      <c r="L1408" s="374">
        <v>3</v>
      </c>
      <c r="M1408" s="374">
        <v>99</v>
      </c>
      <c r="N1408" s="374">
        <v>99</v>
      </c>
      <c r="O1408" s="374">
        <v>99</v>
      </c>
      <c r="P1408" s="374">
        <v>99</v>
      </c>
      <c r="Q1408" s="374">
        <v>42</v>
      </c>
      <c r="R1408" s="374">
        <v>119</v>
      </c>
      <c r="S1408" s="374">
        <v>3</v>
      </c>
      <c r="T1408" s="374">
        <v>2.8151260504201687</v>
      </c>
      <c r="U1408" s="374">
        <v>7.5848739495798307</v>
      </c>
      <c r="V1408" s="374">
        <v>0</v>
      </c>
      <c r="W1408" s="374">
        <v>0</v>
      </c>
      <c r="X1408" s="374">
        <v>0</v>
      </c>
      <c r="Y1408" s="374">
        <v>0</v>
      </c>
      <c r="Z1408" s="374">
        <v>2.1159116538665983</v>
      </c>
      <c r="AA1408" s="374">
        <v>0</v>
      </c>
      <c r="AB1408" s="374">
        <v>1.2831577812858064</v>
      </c>
      <c r="AC1408" s="374"/>
      <c r="AD1408" s="374">
        <v>13.02025020594122</v>
      </c>
      <c r="AE1408" s="374"/>
      <c r="AF1408" s="374">
        <v>5.7487922705314007</v>
      </c>
      <c r="AG1408" s="374">
        <v>4.2580292108540574</v>
      </c>
      <c r="AH1408" s="374">
        <v>0</v>
      </c>
      <c r="AI1408" s="374">
        <v>9</v>
      </c>
      <c r="AJ1408">
        <v>87.488888888888894</v>
      </c>
      <c r="AK1408">
        <v>11.41051186405368</v>
      </c>
    </row>
    <row r="1409" spans="1:37" ht="15.6">
      <c r="A1409" s="374">
        <v>16</v>
      </c>
      <c r="B1409" s="374">
        <v>215</v>
      </c>
      <c r="C1409" s="374">
        <v>2023</v>
      </c>
      <c r="D1409" s="374">
        <v>11</v>
      </c>
      <c r="E1409" s="374">
        <v>99</v>
      </c>
      <c r="F1409" s="374">
        <v>99</v>
      </c>
      <c r="G1409" s="374">
        <v>99</v>
      </c>
      <c r="H1409" s="374">
        <v>99</v>
      </c>
      <c r="I1409" s="374">
        <v>99</v>
      </c>
      <c r="J1409" s="374">
        <v>999</v>
      </c>
      <c r="K1409" s="374">
        <v>99</v>
      </c>
      <c r="L1409" s="374">
        <v>3</v>
      </c>
      <c r="M1409" s="374">
        <v>99</v>
      </c>
      <c r="N1409" s="374">
        <v>99</v>
      </c>
      <c r="O1409" s="374">
        <v>99</v>
      </c>
      <c r="P1409" s="374">
        <v>99</v>
      </c>
      <c r="Q1409" s="374">
        <v>23</v>
      </c>
      <c r="R1409" s="374">
        <v>34</v>
      </c>
      <c r="S1409" s="374">
        <v>3</v>
      </c>
      <c r="T1409" s="374">
        <v>3.0882352941176472</v>
      </c>
      <c r="U1409" s="374">
        <v>7.1088235294117679</v>
      </c>
      <c r="V1409" s="374">
        <v>0</v>
      </c>
      <c r="W1409" s="374">
        <v>0</v>
      </c>
      <c r="X1409" s="374">
        <v>0</v>
      </c>
      <c r="Y1409" s="374">
        <v>0</v>
      </c>
      <c r="Z1409" s="374">
        <v>1.4856901044649804</v>
      </c>
      <c r="AA1409" s="374">
        <v>0</v>
      </c>
      <c r="AB1409" s="374">
        <v>1.2917759562351609</v>
      </c>
      <c r="AC1409" s="374"/>
      <c r="AD1409" s="374">
        <v>32.755323923629163</v>
      </c>
      <c r="AE1409" s="374"/>
      <c r="AF1409" s="374">
        <v>3.3966033966033962</v>
      </c>
      <c r="AG1409" s="374">
        <v>2.3406027269910128</v>
      </c>
      <c r="AH1409" s="374">
        <v>0</v>
      </c>
      <c r="AI1409" s="374">
        <v>5</v>
      </c>
      <c r="AJ1409">
        <v>83.14</v>
      </c>
      <c r="AK1409">
        <v>12.002445824461372</v>
      </c>
    </row>
    <row r="1410" spans="1:37" ht="15.6">
      <c r="A1410" s="374">
        <v>16</v>
      </c>
      <c r="B1410" s="374">
        <v>216</v>
      </c>
      <c r="C1410" s="374">
        <v>2023</v>
      </c>
      <c r="D1410" s="374">
        <v>12</v>
      </c>
      <c r="E1410" s="374">
        <v>99</v>
      </c>
      <c r="F1410" s="374">
        <v>99</v>
      </c>
      <c r="G1410" s="374">
        <v>99</v>
      </c>
      <c r="H1410" s="374">
        <v>99</v>
      </c>
      <c r="I1410" s="374">
        <v>99</v>
      </c>
      <c r="J1410" s="374">
        <v>999</v>
      </c>
      <c r="K1410" s="374">
        <v>99</v>
      </c>
      <c r="L1410" s="374">
        <v>3</v>
      </c>
      <c r="M1410" s="374">
        <v>99</v>
      </c>
      <c r="N1410" s="374">
        <v>99</v>
      </c>
      <c r="O1410" s="374">
        <v>99</v>
      </c>
      <c r="P1410" s="374">
        <v>99</v>
      </c>
      <c r="Q1410" s="374">
        <v>3</v>
      </c>
      <c r="R1410" s="374">
        <v>6</v>
      </c>
      <c r="S1410" s="374">
        <v>3</v>
      </c>
      <c r="T1410" s="374">
        <v>2.5</v>
      </c>
      <c r="U1410" s="374">
        <v>7.6</v>
      </c>
      <c r="V1410" s="374">
        <v>0</v>
      </c>
      <c r="W1410" s="374">
        <v>0</v>
      </c>
      <c r="X1410" s="374">
        <v>0</v>
      </c>
      <c r="Y1410" s="374">
        <v>0</v>
      </c>
      <c r="Z1410" s="374">
        <v>0.50990195135926952</v>
      </c>
      <c r="AA1410" s="374">
        <v>0</v>
      </c>
      <c r="AB1410" s="374">
        <v>1.1180339887498949</v>
      </c>
      <c r="AC1410" s="374"/>
      <c r="AD1410" s="374">
        <v>-43.852900965352241</v>
      </c>
      <c r="AE1410" s="374"/>
      <c r="AF1410" s="374">
        <v>2.5531914893617031</v>
      </c>
      <c r="AG1410" s="374">
        <v>2.0468623754376511</v>
      </c>
      <c r="AH1410" s="374">
        <v>0</v>
      </c>
      <c r="AI1410" s="374">
        <v>0</v>
      </c>
    </row>
    <row r="1411" spans="1:37" ht="15.6">
      <c r="A1411" s="374">
        <v>16</v>
      </c>
      <c r="B1411" s="374">
        <v>217</v>
      </c>
      <c r="C1411" s="374">
        <v>2023</v>
      </c>
      <c r="D1411" s="374">
        <v>1</v>
      </c>
      <c r="E1411" s="374">
        <v>99</v>
      </c>
      <c r="F1411" s="374">
        <v>99</v>
      </c>
      <c r="G1411" s="374">
        <v>99</v>
      </c>
      <c r="H1411" s="374">
        <v>99</v>
      </c>
      <c r="I1411" s="374">
        <v>99</v>
      </c>
      <c r="J1411" s="374">
        <v>999</v>
      </c>
      <c r="K1411" s="374">
        <v>99</v>
      </c>
      <c r="L1411" s="374">
        <v>4</v>
      </c>
      <c r="M1411" s="374">
        <v>99</v>
      </c>
      <c r="N1411" s="374">
        <v>99</v>
      </c>
      <c r="O1411" s="374">
        <v>99</v>
      </c>
      <c r="P1411" s="374">
        <v>99</v>
      </c>
      <c r="Q1411" s="374">
        <v>7</v>
      </c>
      <c r="R1411" s="374">
        <v>48</v>
      </c>
      <c r="S1411" s="374">
        <v>4</v>
      </c>
      <c r="T1411" s="374">
        <v>4.5</v>
      </c>
      <c r="U1411" s="374">
        <v>7.4770833333333311</v>
      </c>
      <c r="V1411" s="374">
        <v>0</v>
      </c>
      <c r="W1411" s="374">
        <v>0</v>
      </c>
      <c r="X1411" s="374">
        <v>0</v>
      </c>
      <c r="Y1411" s="374">
        <v>0</v>
      </c>
      <c r="Z1411" s="374">
        <v>1.8939860505616797</v>
      </c>
      <c r="AA1411" s="374">
        <v>0</v>
      </c>
      <c r="AB1411" s="374">
        <v>1.2747548783981961</v>
      </c>
      <c r="AC1411" s="374"/>
      <c r="AD1411" s="374">
        <v>11.174422101676177</v>
      </c>
      <c r="AE1411" s="374"/>
      <c r="AF1411" s="374">
        <v>23.762376237623766</v>
      </c>
      <c r="AG1411" s="374">
        <v>19.061022890222528</v>
      </c>
      <c r="AH1411" s="374">
        <v>0</v>
      </c>
      <c r="AI1411" s="374">
        <v>0</v>
      </c>
      <c r="AJ1411" s="374"/>
      <c r="AK1411" s="374"/>
    </row>
    <row r="1412" spans="1:37" ht="15.6">
      <c r="A1412" s="374">
        <v>16</v>
      </c>
      <c r="B1412" s="374">
        <v>218</v>
      </c>
      <c r="C1412" s="374">
        <v>2023</v>
      </c>
      <c r="D1412" s="374">
        <v>2</v>
      </c>
      <c r="E1412" s="374">
        <v>99</v>
      </c>
      <c r="F1412" s="374">
        <v>99</v>
      </c>
      <c r="G1412" s="374">
        <v>99</v>
      </c>
      <c r="H1412" s="374">
        <v>99</v>
      </c>
      <c r="I1412" s="374">
        <v>99</v>
      </c>
      <c r="J1412" s="374">
        <v>999</v>
      </c>
      <c r="K1412" s="374">
        <v>99</v>
      </c>
      <c r="L1412" s="374">
        <v>4</v>
      </c>
      <c r="M1412" s="374">
        <v>99</v>
      </c>
      <c r="N1412" s="374">
        <v>99</v>
      </c>
      <c r="O1412" s="374">
        <v>99</v>
      </c>
      <c r="P1412" s="374">
        <v>99</v>
      </c>
      <c r="Q1412" s="374">
        <v>21</v>
      </c>
      <c r="R1412" s="374">
        <v>115</v>
      </c>
      <c r="S1412" s="374">
        <v>4</v>
      </c>
      <c r="T1412" s="374">
        <v>4.0956521739130443</v>
      </c>
      <c r="U1412" s="374">
        <v>5.8547826086956558</v>
      </c>
      <c r="V1412" s="374">
        <v>0</v>
      </c>
      <c r="W1412" s="374">
        <v>0</v>
      </c>
      <c r="X1412" s="374">
        <v>0</v>
      </c>
      <c r="Y1412" s="374">
        <v>0</v>
      </c>
      <c r="Z1412" s="374">
        <v>2.0307310090215998</v>
      </c>
      <c r="AA1412" s="374">
        <v>0</v>
      </c>
      <c r="AB1412" s="374">
        <v>1.2986542401804857</v>
      </c>
      <c r="AC1412" s="374"/>
      <c r="AD1412" s="374">
        <v>19.585000761086036</v>
      </c>
      <c r="AE1412" s="374"/>
      <c r="AF1412" s="374">
        <v>8.8666152659984601</v>
      </c>
      <c r="AG1412" s="374">
        <v>7.601725150160318</v>
      </c>
      <c r="AH1412" s="374">
        <v>1.7391304347826086</v>
      </c>
      <c r="AI1412" s="374">
        <v>0</v>
      </c>
      <c r="AJ1412" s="374"/>
      <c r="AK1412" s="374"/>
    </row>
    <row r="1413" spans="1:37" ht="15.6">
      <c r="A1413" s="374">
        <v>16</v>
      </c>
      <c r="B1413" s="374">
        <v>219</v>
      </c>
      <c r="C1413" s="374">
        <v>2023</v>
      </c>
      <c r="D1413" s="374">
        <v>3</v>
      </c>
      <c r="E1413" s="374">
        <v>99</v>
      </c>
      <c r="F1413" s="374">
        <v>99</v>
      </c>
      <c r="G1413" s="374">
        <v>99</v>
      </c>
      <c r="H1413" s="374">
        <v>99</v>
      </c>
      <c r="I1413" s="374">
        <v>99</v>
      </c>
      <c r="J1413" s="374">
        <v>999</v>
      </c>
      <c r="K1413" s="374">
        <v>99</v>
      </c>
      <c r="L1413" s="374">
        <v>4</v>
      </c>
      <c r="M1413" s="374">
        <v>99</v>
      </c>
      <c r="N1413" s="374">
        <v>99</v>
      </c>
      <c r="O1413" s="374">
        <v>99</v>
      </c>
      <c r="P1413" s="374">
        <v>99</v>
      </c>
      <c r="Q1413" s="374">
        <v>61</v>
      </c>
      <c r="R1413" s="374">
        <v>476</v>
      </c>
      <c r="S1413" s="374">
        <v>4</v>
      </c>
      <c r="T1413" s="374">
        <v>4.1638655462184868</v>
      </c>
      <c r="U1413" s="374">
        <v>5.5863445378151244</v>
      </c>
      <c r="V1413" s="374">
        <v>0</v>
      </c>
      <c r="W1413" s="374">
        <v>0</v>
      </c>
      <c r="X1413" s="374">
        <v>0.42016806722689054</v>
      </c>
      <c r="Y1413" s="374">
        <v>0</v>
      </c>
      <c r="Z1413" s="374">
        <v>1.9911153706173981</v>
      </c>
      <c r="AA1413" s="374">
        <v>0</v>
      </c>
      <c r="AB1413" s="374">
        <v>1.362167766443982</v>
      </c>
      <c r="AC1413" s="374"/>
      <c r="AD1413" s="374">
        <v>3.0723795227992472</v>
      </c>
      <c r="AE1413" s="374"/>
      <c r="AF1413" s="374">
        <v>12.88227334235453</v>
      </c>
      <c r="AG1413" s="374">
        <v>10.932900254913243</v>
      </c>
      <c r="AH1413" s="374">
        <v>0</v>
      </c>
      <c r="AI1413" s="374">
        <v>0</v>
      </c>
      <c r="AJ1413" s="374"/>
      <c r="AK1413" s="374"/>
    </row>
    <row r="1414" spans="1:37" ht="15.6">
      <c r="A1414" s="374">
        <v>16</v>
      </c>
      <c r="B1414" s="374">
        <v>220</v>
      </c>
      <c r="C1414" s="374">
        <v>2023</v>
      </c>
      <c r="D1414" s="374">
        <v>4</v>
      </c>
      <c r="E1414" s="374">
        <v>99</v>
      </c>
      <c r="F1414" s="374">
        <v>99</v>
      </c>
      <c r="G1414" s="374">
        <v>99</v>
      </c>
      <c r="H1414" s="374">
        <v>99</v>
      </c>
      <c r="I1414" s="374">
        <v>99</v>
      </c>
      <c r="J1414" s="374">
        <v>999</v>
      </c>
      <c r="K1414" s="374">
        <v>99</v>
      </c>
      <c r="L1414" s="374">
        <v>4</v>
      </c>
      <c r="M1414" s="374">
        <v>99</v>
      </c>
      <c r="N1414" s="374">
        <v>99</v>
      </c>
      <c r="O1414" s="374">
        <v>99</v>
      </c>
      <c r="P1414" s="374">
        <v>99</v>
      </c>
      <c r="Q1414" s="374">
        <v>48</v>
      </c>
      <c r="R1414" s="374">
        <v>361</v>
      </c>
      <c r="S1414" s="374">
        <v>4</v>
      </c>
      <c r="T1414" s="374">
        <v>3.5373961218836576</v>
      </c>
      <c r="U1414" s="374">
        <v>5.5963988919667615</v>
      </c>
      <c r="V1414" s="374">
        <v>0</v>
      </c>
      <c r="W1414" s="374">
        <v>0</v>
      </c>
      <c r="X1414" s="374">
        <v>0</v>
      </c>
      <c r="Y1414" s="374">
        <v>0</v>
      </c>
      <c r="Z1414" s="374">
        <v>1.3310330881996952</v>
      </c>
      <c r="AA1414" s="374">
        <v>0</v>
      </c>
      <c r="AB1414" s="374">
        <v>1.6271120111495283</v>
      </c>
      <c r="AC1414" s="374"/>
      <c r="AD1414" s="374">
        <v>28.53536088699726</v>
      </c>
      <c r="AE1414" s="374"/>
      <c r="AF1414" s="374">
        <v>13.122500908760452</v>
      </c>
      <c r="AG1414" s="374">
        <v>11.390827798513779</v>
      </c>
      <c r="AH1414" s="374">
        <v>0</v>
      </c>
      <c r="AI1414" s="374">
        <v>5</v>
      </c>
      <c r="AJ1414" s="374">
        <v>75.159999999999982</v>
      </c>
      <c r="AK1414" s="374">
        <v>13.725270291107664</v>
      </c>
    </row>
    <row r="1415" spans="1:37" ht="15.6">
      <c r="A1415" s="374">
        <v>16</v>
      </c>
      <c r="B1415" s="374">
        <v>221</v>
      </c>
      <c r="C1415" s="374">
        <v>2023</v>
      </c>
      <c r="D1415" s="374">
        <v>5</v>
      </c>
      <c r="E1415" s="374">
        <v>99</v>
      </c>
      <c r="F1415" s="374">
        <v>99</v>
      </c>
      <c r="G1415" s="374">
        <v>99</v>
      </c>
      <c r="H1415" s="374">
        <v>99</v>
      </c>
      <c r="I1415" s="374">
        <v>99</v>
      </c>
      <c r="J1415" s="374">
        <v>999</v>
      </c>
      <c r="K1415" s="374">
        <v>99</v>
      </c>
      <c r="L1415" s="374">
        <v>4</v>
      </c>
      <c r="M1415" s="374">
        <v>99</v>
      </c>
      <c r="N1415" s="374">
        <v>99</v>
      </c>
      <c r="O1415" s="374">
        <v>99</v>
      </c>
      <c r="P1415" s="374">
        <v>99</v>
      </c>
      <c r="Q1415" s="374">
        <v>32</v>
      </c>
      <c r="R1415" s="374">
        <v>113</v>
      </c>
      <c r="S1415" s="374">
        <v>4</v>
      </c>
      <c r="T1415" s="374">
        <v>3.3628318584070795</v>
      </c>
      <c r="U1415" s="374">
        <v>6.2194690265486718</v>
      </c>
      <c r="V1415" s="374">
        <v>0</v>
      </c>
      <c r="W1415" s="374">
        <v>0</v>
      </c>
      <c r="X1415" s="374">
        <v>0</v>
      </c>
      <c r="Y1415" s="374">
        <v>0</v>
      </c>
      <c r="Z1415" s="374">
        <v>1.8375078547579795</v>
      </c>
      <c r="AA1415" s="374">
        <v>0</v>
      </c>
      <c r="AB1415" s="374">
        <v>1.5288491067458003</v>
      </c>
      <c r="AC1415" s="374"/>
      <c r="AD1415" s="374">
        <v>11.435509743050636</v>
      </c>
      <c r="AE1415" s="374"/>
      <c r="AF1415" s="374">
        <v>7.7716643741403004</v>
      </c>
      <c r="AG1415" s="374">
        <v>7.3680348063112628</v>
      </c>
      <c r="AH1415" s="374">
        <v>1.7699115044247788</v>
      </c>
      <c r="AI1415" s="374">
        <v>19</v>
      </c>
      <c r="AJ1415" s="374">
        <v>73.31578947368422</v>
      </c>
      <c r="AK1415" s="374">
        <v>12.347228835848632</v>
      </c>
    </row>
    <row r="1416" spans="1:37" ht="15.6">
      <c r="A1416" s="374">
        <v>16</v>
      </c>
      <c r="B1416" s="374">
        <v>222</v>
      </c>
      <c r="C1416" s="374">
        <v>2023</v>
      </c>
      <c r="D1416" s="374">
        <v>6</v>
      </c>
      <c r="E1416" s="374">
        <v>99</v>
      </c>
      <c r="F1416" s="374">
        <v>99</v>
      </c>
      <c r="G1416" s="374">
        <v>99</v>
      </c>
      <c r="H1416" s="374">
        <v>99</v>
      </c>
      <c r="I1416" s="374">
        <v>99</v>
      </c>
      <c r="J1416" s="374">
        <v>999</v>
      </c>
      <c r="K1416" s="374">
        <v>99</v>
      </c>
      <c r="L1416" s="374">
        <v>4</v>
      </c>
      <c r="M1416" s="374">
        <v>99</v>
      </c>
      <c r="N1416" s="374">
        <v>99</v>
      </c>
      <c r="O1416" s="374">
        <v>99</v>
      </c>
      <c r="P1416" s="374">
        <v>99</v>
      </c>
      <c r="Q1416" s="374">
        <v>38</v>
      </c>
      <c r="R1416" s="374">
        <v>156</v>
      </c>
      <c r="S1416" s="374">
        <v>4</v>
      </c>
      <c r="T1416" s="374">
        <v>3.4358974358974361</v>
      </c>
      <c r="U1416" s="374">
        <v>6.8051282051282023</v>
      </c>
      <c r="V1416" s="374">
        <v>0</v>
      </c>
      <c r="W1416" s="374">
        <v>0</v>
      </c>
      <c r="X1416" s="374">
        <v>0</v>
      </c>
      <c r="Y1416" s="374">
        <v>0</v>
      </c>
      <c r="Z1416" s="374">
        <v>2.5178286043730984</v>
      </c>
      <c r="AA1416" s="374">
        <v>0</v>
      </c>
      <c r="AB1416" s="374">
        <v>1.4857420108531425</v>
      </c>
      <c r="AC1416" s="374"/>
      <c r="AD1416" s="374">
        <v>47.080987402790335</v>
      </c>
      <c r="AE1416" s="374"/>
      <c r="AF1416" s="374">
        <v>11.071682044002836</v>
      </c>
      <c r="AG1416" s="374">
        <v>9.6090659763393909</v>
      </c>
      <c r="AH1416" s="374">
        <v>0</v>
      </c>
      <c r="AI1416" s="374">
        <v>23</v>
      </c>
      <c r="AJ1416" s="374">
        <v>76.03478260869565</v>
      </c>
      <c r="AK1416" s="374">
        <v>12.538408865593151</v>
      </c>
    </row>
    <row r="1417" spans="1:37" ht="15.6">
      <c r="A1417" s="374">
        <v>16</v>
      </c>
      <c r="B1417" s="374">
        <v>223</v>
      </c>
      <c r="C1417" s="374">
        <v>2023</v>
      </c>
      <c r="D1417" s="374">
        <v>7</v>
      </c>
      <c r="E1417" s="374">
        <v>99</v>
      </c>
      <c r="F1417" s="374">
        <v>99</v>
      </c>
      <c r="G1417" s="374">
        <v>99</v>
      </c>
      <c r="H1417" s="374">
        <v>99</v>
      </c>
      <c r="I1417" s="374">
        <v>99</v>
      </c>
      <c r="J1417" s="374">
        <v>999</v>
      </c>
      <c r="K1417" s="374">
        <v>99</v>
      </c>
      <c r="L1417" s="374">
        <v>4</v>
      </c>
      <c r="M1417" s="374">
        <v>99</v>
      </c>
      <c r="N1417" s="374">
        <v>99</v>
      </c>
      <c r="O1417" s="374">
        <v>99</v>
      </c>
      <c r="P1417" s="374">
        <v>99</v>
      </c>
      <c r="Q1417" s="374">
        <v>11</v>
      </c>
      <c r="R1417" s="374">
        <v>38</v>
      </c>
      <c r="S1417" s="374">
        <v>4</v>
      </c>
      <c r="T1417" s="374">
        <v>3.8684210526315774</v>
      </c>
      <c r="U1417" s="374">
        <v>7.0236842105263193</v>
      </c>
      <c r="V1417" s="374">
        <v>0</v>
      </c>
      <c r="W1417" s="374">
        <v>0</v>
      </c>
      <c r="X1417" s="374">
        <v>0</v>
      </c>
      <c r="Y1417" s="374">
        <v>0</v>
      </c>
      <c r="Z1417" s="374">
        <v>1.7552079214854905</v>
      </c>
      <c r="AA1417" s="374">
        <v>0</v>
      </c>
      <c r="AB1417" s="374">
        <v>1.4173929483679197</v>
      </c>
      <c r="AC1417" s="374"/>
      <c r="AD1417" s="374">
        <v>7.2124261894815236</v>
      </c>
      <c r="AE1417" s="374"/>
      <c r="AF1417" s="374">
        <v>12.41830065359477</v>
      </c>
      <c r="AG1417" s="374">
        <v>11.314116150911405</v>
      </c>
      <c r="AH1417" s="374">
        <v>0</v>
      </c>
      <c r="AI1417" s="374">
        <v>16</v>
      </c>
      <c r="AJ1417" s="374">
        <v>106.26874999999998</v>
      </c>
      <c r="AK1417" s="374">
        <v>7.752838762931443</v>
      </c>
    </row>
    <row r="1418" spans="1:37" ht="15.6">
      <c r="A1418" s="374">
        <v>16</v>
      </c>
      <c r="B1418" s="374">
        <v>224</v>
      </c>
      <c r="C1418" s="374">
        <v>2023</v>
      </c>
      <c r="D1418" s="374">
        <v>8</v>
      </c>
      <c r="E1418" s="374">
        <v>99</v>
      </c>
      <c r="F1418" s="374">
        <v>99</v>
      </c>
      <c r="G1418" s="374">
        <v>99</v>
      </c>
      <c r="H1418" s="374">
        <v>99</v>
      </c>
      <c r="I1418" s="374">
        <v>99</v>
      </c>
      <c r="J1418" s="374">
        <v>999</v>
      </c>
      <c r="K1418" s="374">
        <v>99</v>
      </c>
      <c r="L1418" s="374">
        <v>4</v>
      </c>
      <c r="M1418" s="374">
        <v>99</v>
      </c>
      <c r="N1418" s="374">
        <v>99</v>
      </c>
      <c r="O1418" s="374">
        <v>99</v>
      </c>
      <c r="P1418" s="374">
        <v>99</v>
      </c>
      <c r="Q1418" s="374">
        <v>37</v>
      </c>
      <c r="R1418" s="374">
        <v>174</v>
      </c>
      <c r="S1418" s="374">
        <v>4</v>
      </c>
      <c r="T1418" s="374">
        <v>2.735632183908046</v>
      </c>
      <c r="U1418" s="374">
        <v>8.187356321839081</v>
      </c>
      <c r="V1418" s="374">
        <v>0</v>
      </c>
      <c r="W1418" s="374">
        <v>0</v>
      </c>
      <c r="X1418" s="374">
        <v>0.57471264367816099</v>
      </c>
      <c r="Y1418" s="374">
        <v>0</v>
      </c>
      <c r="Z1418" s="374">
        <v>2.1591454566378343</v>
      </c>
      <c r="AA1418" s="374">
        <v>0</v>
      </c>
      <c r="AB1418" s="374">
        <v>1.3515403737782687</v>
      </c>
      <c r="AC1418" s="374"/>
      <c r="AD1418" s="374">
        <v>24.956258560347752</v>
      </c>
      <c r="AE1418" s="374"/>
      <c r="AF1418" s="374">
        <v>15.11728931364031</v>
      </c>
      <c r="AG1418" s="374">
        <v>13.422274984218502</v>
      </c>
      <c r="AH1418" s="374">
        <v>0</v>
      </c>
      <c r="AI1418" s="374">
        <v>11</v>
      </c>
      <c r="AJ1418" s="374">
        <v>88.327272727272714</v>
      </c>
      <c r="AK1418" s="374">
        <v>12.120241597165428</v>
      </c>
    </row>
    <row r="1419" spans="1:37" ht="15.6">
      <c r="A1419" s="374">
        <v>16</v>
      </c>
      <c r="B1419" s="374">
        <v>225</v>
      </c>
      <c r="C1419" s="374">
        <v>2023</v>
      </c>
      <c r="D1419" s="374">
        <v>9</v>
      </c>
      <c r="E1419" s="374">
        <v>99</v>
      </c>
      <c r="F1419" s="374">
        <v>99</v>
      </c>
      <c r="G1419" s="374">
        <v>99</v>
      </c>
      <c r="H1419" s="374">
        <v>99</v>
      </c>
      <c r="I1419" s="374">
        <v>99</v>
      </c>
      <c r="J1419" s="374">
        <v>999</v>
      </c>
      <c r="K1419" s="374">
        <v>99</v>
      </c>
      <c r="L1419" s="374">
        <v>4</v>
      </c>
      <c r="M1419" s="374">
        <v>99</v>
      </c>
      <c r="N1419" s="374">
        <v>99</v>
      </c>
      <c r="O1419" s="374">
        <v>99</v>
      </c>
      <c r="P1419" s="374">
        <v>99</v>
      </c>
      <c r="Q1419" s="374">
        <v>58</v>
      </c>
      <c r="R1419" s="374">
        <v>233</v>
      </c>
      <c r="S1419" s="374">
        <v>4</v>
      </c>
      <c r="T1419" s="374">
        <v>3.3648068669527897</v>
      </c>
      <c r="U1419" s="374">
        <v>8.8184549356223112</v>
      </c>
      <c r="V1419" s="374">
        <v>0</v>
      </c>
      <c r="W1419" s="374">
        <v>0</v>
      </c>
      <c r="X1419" s="374">
        <v>3.8626609442060089</v>
      </c>
      <c r="Y1419" s="374">
        <v>0</v>
      </c>
      <c r="Z1419" s="374">
        <v>2.9767559060769675</v>
      </c>
      <c r="AA1419" s="374">
        <v>0</v>
      </c>
      <c r="AB1419" s="374">
        <v>1.3647798739469039</v>
      </c>
      <c r="AC1419" s="374"/>
      <c r="AD1419" s="374">
        <v>39.376231086619811</v>
      </c>
      <c r="AE1419" s="374"/>
      <c r="AF1419" s="374">
        <v>11.899897854954032</v>
      </c>
      <c r="AG1419" s="374">
        <v>10.164687025393173</v>
      </c>
      <c r="AH1419" s="374">
        <v>0.85836909871244638</v>
      </c>
      <c r="AI1419" s="374">
        <v>54</v>
      </c>
      <c r="AJ1419" s="374">
        <v>83.816666666666691</v>
      </c>
      <c r="AK1419" s="374">
        <v>12.892936241606938</v>
      </c>
    </row>
    <row r="1420" spans="1:37" ht="15.6">
      <c r="A1420" s="374">
        <v>16</v>
      </c>
      <c r="B1420" s="374">
        <v>226</v>
      </c>
      <c r="C1420" s="374">
        <v>2023</v>
      </c>
      <c r="D1420" s="374">
        <v>10</v>
      </c>
      <c r="E1420" s="374">
        <v>99</v>
      </c>
      <c r="F1420" s="374">
        <v>99</v>
      </c>
      <c r="G1420" s="374">
        <v>99</v>
      </c>
      <c r="H1420" s="374">
        <v>99</v>
      </c>
      <c r="I1420" s="374">
        <v>99</v>
      </c>
      <c r="J1420" s="374">
        <v>999</v>
      </c>
      <c r="K1420" s="374">
        <v>99</v>
      </c>
      <c r="L1420" s="374">
        <v>4</v>
      </c>
      <c r="M1420" s="374">
        <v>99</v>
      </c>
      <c r="N1420" s="374">
        <v>99</v>
      </c>
      <c r="O1420" s="374">
        <v>99</v>
      </c>
      <c r="P1420" s="374">
        <v>99</v>
      </c>
      <c r="Q1420" s="374">
        <v>77</v>
      </c>
      <c r="R1420" s="374">
        <v>223</v>
      </c>
      <c r="S1420" s="374">
        <v>4</v>
      </c>
      <c r="T1420" s="374">
        <v>3.4529147982062778</v>
      </c>
      <c r="U1420" s="374">
        <v>8.44887892376682</v>
      </c>
      <c r="V1420" s="374">
        <v>0</v>
      </c>
      <c r="W1420" s="374">
        <v>0</v>
      </c>
      <c r="X1420" s="374">
        <v>0.89686098654708513</v>
      </c>
      <c r="Y1420" s="374">
        <v>0</v>
      </c>
      <c r="Z1420" s="374">
        <v>2.4639437742286714</v>
      </c>
      <c r="AA1420" s="374">
        <v>0</v>
      </c>
      <c r="AB1420" s="374">
        <v>1.4629284553204895</v>
      </c>
      <c r="AC1420" s="374"/>
      <c r="AD1420" s="374">
        <v>5.8425064844221914</v>
      </c>
      <c r="AE1420" s="374"/>
      <c r="AF1420" s="374">
        <v>10.772946859903382</v>
      </c>
      <c r="AG1420" s="374">
        <v>8.8882703702305914</v>
      </c>
      <c r="AH1420" s="374">
        <v>0.89686098654708513</v>
      </c>
      <c r="AI1420" s="374">
        <v>28</v>
      </c>
      <c r="AJ1420" s="374">
        <v>83.353571428571485</v>
      </c>
      <c r="AK1420" s="374">
        <v>12.79757063336279</v>
      </c>
    </row>
    <row r="1421" spans="1:37" ht="15.6">
      <c r="A1421" s="374">
        <v>16</v>
      </c>
      <c r="B1421" s="374">
        <v>227</v>
      </c>
      <c r="C1421" s="374">
        <v>2023</v>
      </c>
      <c r="D1421" s="374">
        <v>11</v>
      </c>
      <c r="E1421" s="374">
        <v>99</v>
      </c>
      <c r="F1421" s="374">
        <v>99</v>
      </c>
      <c r="G1421" s="374">
        <v>99</v>
      </c>
      <c r="H1421" s="374">
        <v>99</v>
      </c>
      <c r="I1421" s="374">
        <v>99</v>
      </c>
      <c r="J1421" s="374">
        <v>999</v>
      </c>
      <c r="K1421" s="374">
        <v>99</v>
      </c>
      <c r="L1421" s="374">
        <v>4</v>
      </c>
      <c r="M1421" s="374">
        <v>99</v>
      </c>
      <c r="N1421" s="374">
        <v>99</v>
      </c>
      <c r="O1421" s="374">
        <v>99</v>
      </c>
      <c r="P1421" s="374">
        <v>99</v>
      </c>
      <c r="Q1421" s="374">
        <v>39</v>
      </c>
      <c r="R1421" s="374">
        <v>92</v>
      </c>
      <c r="S1421" s="374">
        <v>4</v>
      </c>
      <c r="T1421" s="374">
        <v>3.6630434782608696</v>
      </c>
      <c r="U1421" s="374">
        <v>8.4956521739130437</v>
      </c>
      <c r="V1421" s="374">
        <v>0</v>
      </c>
      <c r="W1421" s="374">
        <v>0</v>
      </c>
      <c r="X1421" s="374">
        <v>2.1739130434782608</v>
      </c>
      <c r="Y1421" s="374">
        <v>0</v>
      </c>
      <c r="Z1421" s="374">
        <v>2.8672025846852369</v>
      </c>
      <c r="AA1421" s="374">
        <v>0</v>
      </c>
      <c r="AB1421" s="374">
        <v>1.3695220835167561</v>
      </c>
      <c r="AC1421" s="374"/>
      <c r="AD1421" s="374">
        <v>31.823740058751255</v>
      </c>
      <c r="AE1421" s="374"/>
      <c r="AF1421" s="374">
        <v>9.1908091908091905</v>
      </c>
      <c r="AG1421" s="374">
        <v>7.5689494886891859</v>
      </c>
      <c r="AH1421" s="374">
        <v>2.1739130434782608</v>
      </c>
      <c r="AI1421" s="374">
        <v>17</v>
      </c>
      <c r="AJ1421" s="374">
        <v>82.047058823529397</v>
      </c>
      <c r="AK1421" s="374">
        <v>12.527135467043264</v>
      </c>
    </row>
    <row r="1422" spans="1:37" ht="15.6">
      <c r="A1422" s="374">
        <v>16</v>
      </c>
      <c r="B1422" s="374">
        <v>228</v>
      </c>
      <c r="C1422" s="374">
        <v>2023</v>
      </c>
      <c r="D1422" s="374">
        <v>12</v>
      </c>
      <c r="E1422" s="374">
        <v>99</v>
      </c>
      <c r="F1422" s="374">
        <v>99</v>
      </c>
      <c r="G1422" s="374">
        <v>99</v>
      </c>
      <c r="H1422" s="374">
        <v>99</v>
      </c>
      <c r="I1422" s="374">
        <v>99</v>
      </c>
      <c r="J1422" s="374">
        <v>999</v>
      </c>
      <c r="K1422" s="374">
        <v>99</v>
      </c>
      <c r="L1422" s="374">
        <v>4</v>
      </c>
      <c r="M1422" s="374">
        <v>99</v>
      </c>
      <c r="N1422" s="374">
        <v>99</v>
      </c>
      <c r="O1422" s="374">
        <v>99</v>
      </c>
      <c r="P1422" s="374">
        <v>99</v>
      </c>
      <c r="Q1422" s="374">
        <v>11</v>
      </c>
      <c r="R1422" s="374">
        <v>33</v>
      </c>
      <c r="S1422" s="374">
        <v>4</v>
      </c>
      <c r="T1422" s="374">
        <v>3.0909090909090904</v>
      </c>
      <c r="U1422" s="374">
        <v>7.700000000000002</v>
      </c>
      <c r="V1422" s="374">
        <v>0</v>
      </c>
      <c r="W1422" s="374">
        <v>0</v>
      </c>
      <c r="X1422" s="374">
        <v>0</v>
      </c>
      <c r="Y1422" s="374">
        <v>0</v>
      </c>
      <c r="Z1422" s="374">
        <v>2.0603030080181104</v>
      </c>
      <c r="AA1422" s="374">
        <v>0</v>
      </c>
      <c r="AB1422" s="374">
        <v>1.3340218607912211</v>
      </c>
      <c r="AC1422" s="374"/>
      <c r="AD1422" s="374">
        <v>16.868771206079739</v>
      </c>
      <c r="AE1422" s="374"/>
      <c r="AF1422" s="374">
        <v>14.042553191489356</v>
      </c>
      <c r="AG1422" s="374">
        <v>11.405871263129548</v>
      </c>
      <c r="AH1422" s="374">
        <v>0</v>
      </c>
      <c r="AI1422" s="374">
        <v>6</v>
      </c>
      <c r="AJ1422" s="374">
        <v>84.283333333333317</v>
      </c>
      <c r="AK1422" s="374">
        <v>13.000811006432343</v>
      </c>
    </row>
    <row r="1423" spans="1:37" ht="15.6">
      <c r="A1423" s="374">
        <v>16</v>
      </c>
      <c r="B1423" s="374">
        <v>229</v>
      </c>
      <c r="C1423" s="374">
        <v>2023</v>
      </c>
      <c r="D1423" s="374">
        <v>1</v>
      </c>
      <c r="E1423" s="374">
        <v>99</v>
      </c>
      <c r="F1423" s="374">
        <v>99</v>
      </c>
      <c r="G1423" s="374">
        <v>99</v>
      </c>
      <c r="H1423" s="374">
        <v>99</v>
      </c>
      <c r="I1423" s="374">
        <v>99</v>
      </c>
      <c r="J1423" s="374">
        <v>999</v>
      </c>
      <c r="K1423" s="374">
        <v>99</v>
      </c>
      <c r="L1423" s="374">
        <v>5</v>
      </c>
      <c r="M1423" s="374">
        <v>99</v>
      </c>
      <c r="N1423" s="374">
        <v>99</v>
      </c>
      <c r="O1423" s="374">
        <v>99</v>
      </c>
      <c r="P1423" s="374">
        <v>99</v>
      </c>
      <c r="Q1423" s="374">
        <v>19</v>
      </c>
      <c r="R1423" s="374">
        <v>78</v>
      </c>
      <c r="S1423" s="374">
        <v>5</v>
      </c>
      <c r="T1423" s="374">
        <v>4.5</v>
      </c>
      <c r="U1423" s="374">
        <v>8.5076923076923059</v>
      </c>
      <c r="V1423" s="374">
        <v>0</v>
      </c>
      <c r="W1423" s="374">
        <v>0</v>
      </c>
      <c r="X1423" s="374">
        <v>0</v>
      </c>
      <c r="Y1423" s="374">
        <v>0</v>
      </c>
      <c r="Z1423" s="374">
        <v>2.2518806516838419</v>
      </c>
      <c r="AA1423" s="374">
        <v>0</v>
      </c>
      <c r="AB1423" s="374">
        <v>1.4741359920566772</v>
      </c>
      <c r="AC1423" s="374"/>
      <c r="AD1423" s="374">
        <v>14.019389534995938</v>
      </c>
      <c r="AE1423" s="374"/>
      <c r="AF1423" s="374">
        <v>38.613861386138609</v>
      </c>
      <c r="AG1423" s="374">
        <v>35.243507355674751</v>
      </c>
      <c r="AH1423" s="374">
        <v>3.8461538461538449</v>
      </c>
      <c r="AI1423" s="374">
        <v>0</v>
      </c>
      <c r="AJ1423" s="374"/>
      <c r="AK1423" s="374"/>
    </row>
    <row r="1424" spans="1:37" ht="15.6">
      <c r="A1424" s="374">
        <v>16</v>
      </c>
      <c r="B1424" s="374">
        <v>230</v>
      </c>
      <c r="C1424" s="374">
        <v>2023</v>
      </c>
      <c r="D1424" s="374">
        <v>2</v>
      </c>
      <c r="E1424" s="374">
        <v>99</v>
      </c>
      <c r="F1424" s="374">
        <v>99</v>
      </c>
      <c r="G1424" s="374">
        <v>99</v>
      </c>
      <c r="H1424" s="374">
        <v>99</v>
      </c>
      <c r="I1424" s="374">
        <v>99</v>
      </c>
      <c r="J1424" s="374">
        <v>999</v>
      </c>
      <c r="K1424" s="374">
        <v>99</v>
      </c>
      <c r="L1424" s="374">
        <v>5</v>
      </c>
      <c r="M1424" s="374">
        <v>99</v>
      </c>
      <c r="N1424" s="374">
        <v>99</v>
      </c>
      <c r="O1424" s="374">
        <v>99</v>
      </c>
      <c r="P1424" s="374">
        <v>99</v>
      </c>
      <c r="Q1424" s="374">
        <v>41</v>
      </c>
      <c r="R1424" s="374">
        <v>490</v>
      </c>
      <c r="S1424" s="374">
        <v>5</v>
      </c>
      <c r="T1424" s="374">
        <v>4.6346938775510198</v>
      </c>
      <c r="U1424" s="374">
        <v>7.0961224489795987</v>
      </c>
      <c r="V1424" s="374">
        <v>0</v>
      </c>
      <c r="W1424" s="374">
        <v>0</v>
      </c>
      <c r="X1424" s="374">
        <v>0.81632653061224492</v>
      </c>
      <c r="Y1424" s="374">
        <v>0</v>
      </c>
      <c r="Z1424" s="374">
        <v>2.6368281164342919</v>
      </c>
      <c r="AA1424" s="374">
        <v>0</v>
      </c>
      <c r="AB1424" s="374">
        <v>1.1948957806843263</v>
      </c>
      <c r="AC1424" s="374"/>
      <c r="AD1424" s="374">
        <v>8.9001537797526264</v>
      </c>
      <c r="AE1424" s="374"/>
      <c r="AF1424" s="374">
        <v>37.779491133384738</v>
      </c>
      <c r="AG1424" s="374">
        <v>39.25732737208147</v>
      </c>
      <c r="AH1424" s="374">
        <v>2.4489795918367343</v>
      </c>
      <c r="AI1424" s="374">
        <v>22</v>
      </c>
      <c r="AJ1424" s="374">
        <v>88.722727272727283</v>
      </c>
      <c r="AK1424" s="374">
        <v>11.116829409661879</v>
      </c>
    </row>
    <row r="1425" spans="1:37" ht="15.6">
      <c r="A1425" s="374">
        <v>16</v>
      </c>
      <c r="B1425" s="374">
        <v>231</v>
      </c>
      <c r="C1425" s="374">
        <v>2023</v>
      </c>
      <c r="D1425" s="374">
        <v>3</v>
      </c>
      <c r="E1425" s="374">
        <v>99</v>
      </c>
      <c r="F1425" s="374">
        <v>99</v>
      </c>
      <c r="G1425" s="374">
        <v>99</v>
      </c>
      <c r="H1425" s="374">
        <v>99</v>
      </c>
      <c r="I1425" s="374">
        <v>99</v>
      </c>
      <c r="J1425" s="374">
        <v>999</v>
      </c>
      <c r="K1425" s="374">
        <v>99</v>
      </c>
      <c r="L1425" s="374">
        <v>5</v>
      </c>
      <c r="M1425" s="374">
        <v>99</v>
      </c>
      <c r="N1425" s="374">
        <v>99</v>
      </c>
      <c r="O1425" s="374">
        <v>99</v>
      </c>
      <c r="P1425" s="374">
        <v>99</v>
      </c>
      <c r="Q1425" s="374">
        <v>91</v>
      </c>
      <c r="R1425" s="374">
        <v>1428</v>
      </c>
      <c r="S1425" s="374">
        <v>5</v>
      </c>
      <c r="T1425" s="374">
        <v>4.8774509803921564</v>
      </c>
      <c r="U1425" s="374">
        <v>6.4623249299719854</v>
      </c>
      <c r="V1425" s="374">
        <v>0</v>
      </c>
      <c r="W1425" s="374">
        <v>0</v>
      </c>
      <c r="X1425" s="374">
        <v>0.21008403361344527</v>
      </c>
      <c r="Y1425" s="374">
        <v>0</v>
      </c>
      <c r="Z1425" s="374">
        <v>1.8241749374837313</v>
      </c>
      <c r="AA1425" s="374">
        <v>0</v>
      </c>
      <c r="AB1425" s="374">
        <v>1.1399155706021729</v>
      </c>
      <c r="AC1425" s="374"/>
      <c r="AD1425" s="374">
        <v>8.3588476023646976</v>
      </c>
      <c r="AE1425" s="374"/>
      <c r="AF1425" s="374">
        <v>38.646820027063598</v>
      </c>
      <c r="AG1425" s="374">
        <v>37.941781103527667</v>
      </c>
      <c r="AH1425" s="374">
        <v>0.21008403361344527</v>
      </c>
      <c r="AI1425" s="374">
        <v>1</v>
      </c>
      <c r="AJ1425" s="374">
        <v>80.900000000000006</v>
      </c>
      <c r="AK1425" s="374">
        <v>14.164971288009257</v>
      </c>
    </row>
    <row r="1426" spans="1:37" ht="15.6">
      <c r="A1426" s="374">
        <v>16</v>
      </c>
      <c r="B1426" s="374">
        <v>232</v>
      </c>
      <c r="C1426" s="374">
        <v>2023</v>
      </c>
      <c r="D1426" s="374">
        <v>4</v>
      </c>
      <c r="E1426" s="374">
        <v>99</v>
      </c>
      <c r="F1426" s="374">
        <v>99</v>
      </c>
      <c r="G1426" s="374">
        <v>99</v>
      </c>
      <c r="H1426" s="374">
        <v>99</v>
      </c>
      <c r="I1426" s="374">
        <v>99</v>
      </c>
      <c r="J1426" s="374">
        <v>999</v>
      </c>
      <c r="K1426" s="374">
        <v>99</v>
      </c>
      <c r="L1426" s="374">
        <v>5</v>
      </c>
      <c r="M1426" s="374">
        <v>99</v>
      </c>
      <c r="N1426" s="374">
        <v>99</v>
      </c>
      <c r="O1426" s="374">
        <v>99</v>
      </c>
      <c r="P1426" s="374">
        <v>99</v>
      </c>
      <c r="Q1426" s="374">
        <v>70</v>
      </c>
      <c r="R1426" s="374">
        <v>1045</v>
      </c>
      <c r="S1426" s="374">
        <v>5</v>
      </c>
      <c r="T1426" s="374">
        <v>4.5224880382775119</v>
      </c>
      <c r="U1426" s="374">
        <v>6.3632535885167485</v>
      </c>
      <c r="V1426" s="374">
        <v>0</v>
      </c>
      <c r="W1426" s="374">
        <v>0</v>
      </c>
      <c r="X1426" s="374">
        <v>0.19138755980861247</v>
      </c>
      <c r="Y1426" s="374">
        <v>0</v>
      </c>
      <c r="Z1426" s="374">
        <v>1.7066010142435837</v>
      </c>
      <c r="AA1426" s="374">
        <v>0</v>
      </c>
      <c r="AB1426" s="374">
        <v>1.4760355317556699</v>
      </c>
      <c r="AC1426" s="374"/>
      <c r="AD1426" s="374">
        <v>28.4939694062525</v>
      </c>
      <c r="AE1426" s="374"/>
      <c r="AF1426" s="374">
        <v>37.98618684114868</v>
      </c>
      <c r="AG1426" s="374">
        <v>37.491683675195375</v>
      </c>
      <c r="AH1426" s="374">
        <v>0</v>
      </c>
      <c r="AI1426" s="374">
        <v>14</v>
      </c>
      <c r="AJ1426" s="374">
        <v>78.042857142857116</v>
      </c>
      <c r="AK1426" s="374">
        <v>15.408896440237283</v>
      </c>
    </row>
    <row r="1427" spans="1:37" ht="15.6">
      <c r="A1427" s="374">
        <v>16</v>
      </c>
      <c r="B1427" s="374">
        <v>233</v>
      </c>
      <c r="C1427" s="374">
        <v>2023</v>
      </c>
      <c r="D1427" s="374">
        <v>5</v>
      </c>
      <c r="E1427" s="374">
        <v>99</v>
      </c>
      <c r="F1427" s="374">
        <v>99</v>
      </c>
      <c r="G1427" s="374">
        <v>99</v>
      </c>
      <c r="H1427" s="374">
        <v>99</v>
      </c>
      <c r="I1427" s="374">
        <v>99</v>
      </c>
      <c r="J1427" s="374">
        <v>999</v>
      </c>
      <c r="K1427" s="374">
        <v>99</v>
      </c>
      <c r="L1427" s="374">
        <v>5</v>
      </c>
      <c r="M1427" s="374">
        <v>99</v>
      </c>
      <c r="N1427" s="374">
        <v>99</v>
      </c>
      <c r="O1427" s="374">
        <v>99</v>
      </c>
      <c r="P1427" s="374">
        <v>99</v>
      </c>
      <c r="Q1427" s="374">
        <v>48</v>
      </c>
      <c r="R1427" s="374">
        <v>482</v>
      </c>
      <c r="S1427" s="374">
        <v>5</v>
      </c>
      <c r="T1427" s="374">
        <v>4.3298755186721989</v>
      </c>
      <c r="U1427" s="374">
        <v>6.4900414937759408</v>
      </c>
      <c r="V1427" s="374">
        <v>0</v>
      </c>
      <c r="W1427" s="374">
        <v>0</v>
      </c>
      <c r="X1427" s="374">
        <v>0.4149377593360995</v>
      </c>
      <c r="Y1427" s="374">
        <v>0</v>
      </c>
      <c r="Z1427" s="374">
        <v>2.0709471238975237</v>
      </c>
      <c r="AA1427" s="374">
        <v>0</v>
      </c>
      <c r="AB1427" s="374">
        <v>1.3330694874474196</v>
      </c>
      <c r="AC1427" s="374"/>
      <c r="AD1427" s="374">
        <v>2.2682940744978168</v>
      </c>
      <c r="AE1427" s="374"/>
      <c r="AF1427" s="374">
        <v>33.149931224209077</v>
      </c>
      <c r="AG1427" s="374">
        <v>32.795512921318888</v>
      </c>
      <c r="AH1427" s="374">
        <v>1.0373443983402488</v>
      </c>
      <c r="AI1427" s="374">
        <v>197</v>
      </c>
      <c r="AJ1427" s="374">
        <v>76.821827411167504</v>
      </c>
      <c r="AK1427" s="374">
        <v>13.124822786923556</v>
      </c>
    </row>
    <row r="1428" spans="1:37" ht="15.6">
      <c r="A1428" s="374">
        <v>16</v>
      </c>
      <c r="B1428" s="374">
        <v>234</v>
      </c>
      <c r="C1428" s="374">
        <v>2023</v>
      </c>
      <c r="D1428" s="374">
        <v>6</v>
      </c>
      <c r="E1428" s="374">
        <v>99</v>
      </c>
      <c r="F1428" s="374">
        <v>99</v>
      </c>
      <c r="G1428" s="374">
        <v>99</v>
      </c>
      <c r="H1428" s="374">
        <v>99</v>
      </c>
      <c r="I1428" s="374">
        <v>99</v>
      </c>
      <c r="J1428" s="374">
        <v>999</v>
      </c>
      <c r="K1428" s="374">
        <v>99</v>
      </c>
      <c r="L1428" s="374">
        <v>5</v>
      </c>
      <c r="M1428" s="374">
        <v>99</v>
      </c>
      <c r="N1428" s="374">
        <v>99</v>
      </c>
      <c r="O1428" s="374">
        <v>99</v>
      </c>
      <c r="P1428" s="374">
        <v>99</v>
      </c>
      <c r="Q1428" s="374">
        <v>67</v>
      </c>
      <c r="R1428" s="374">
        <v>471</v>
      </c>
      <c r="S1428" s="374">
        <v>5</v>
      </c>
      <c r="T1428" s="374">
        <v>4.1401273885350323</v>
      </c>
      <c r="U1428" s="374">
        <v>7.5957537154989376</v>
      </c>
      <c r="V1428" s="374">
        <v>0</v>
      </c>
      <c r="W1428" s="374">
        <v>0</v>
      </c>
      <c r="X1428" s="374">
        <v>0.63694267515923564</v>
      </c>
      <c r="Y1428" s="374">
        <v>0</v>
      </c>
      <c r="Z1428" s="374">
        <v>2.3543750246623261</v>
      </c>
      <c r="AA1428" s="374">
        <v>0</v>
      </c>
      <c r="AB1428" s="374">
        <v>1.4706986600007483</v>
      </c>
      <c r="AC1428" s="374"/>
      <c r="AD1428" s="374">
        <v>27.474864588365801</v>
      </c>
      <c r="AE1428" s="374"/>
      <c r="AF1428" s="374">
        <v>33.427963094393192</v>
      </c>
      <c r="AG1428" s="374">
        <v>32.382624752215349</v>
      </c>
      <c r="AH1428" s="374">
        <v>0.21231422505307856</v>
      </c>
      <c r="AI1428" s="374">
        <v>170</v>
      </c>
      <c r="AJ1428" s="374">
        <v>78.554705882352948</v>
      </c>
      <c r="AK1428" s="374">
        <v>13.790987922359898</v>
      </c>
    </row>
    <row r="1429" spans="1:37" ht="15.6">
      <c r="A1429" s="374">
        <v>16</v>
      </c>
      <c r="B1429" s="374">
        <v>235</v>
      </c>
      <c r="C1429" s="374">
        <v>2023</v>
      </c>
      <c r="D1429" s="374">
        <v>7</v>
      </c>
      <c r="E1429" s="374">
        <v>99</v>
      </c>
      <c r="F1429" s="374">
        <v>99</v>
      </c>
      <c r="G1429" s="374">
        <v>99</v>
      </c>
      <c r="H1429" s="374">
        <v>99</v>
      </c>
      <c r="I1429" s="374">
        <v>99</v>
      </c>
      <c r="J1429" s="374">
        <v>999</v>
      </c>
      <c r="K1429" s="374">
        <v>99</v>
      </c>
      <c r="L1429" s="374">
        <v>5</v>
      </c>
      <c r="M1429" s="374">
        <v>99</v>
      </c>
      <c r="N1429" s="374">
        <v>99</v>
      </c>
      <c r="O1429" s="374">
        <v>99</v>
      </c>
      <c r="P1429" s="374">
        <v>99</v>
      </c>
      <c r="Q1429" s="374">
        <v>15</v>
      </c>
      <c r="R1429" s="374">
        <v>91</v>
      </c>
      <c r="S1429" s="374">
        <v>5</v>
      </c>
      <c r="T1429" s="374">
        <v>4.6813186813186807</v>
      </c>
      <c r="U1429" s="374">
        <v>7.4681318681318656</v>
      </c>
      <c r="V1429" s="374">
        <v>0</v>
      </c>
      <c r="W1429" s="374">
        <v>0</v>
      </c>
      <c r="X1429" s="374">
        <v>0</v>
      </c>
      <c r="Y1429" s="374">
        <v>0</v>
      </c>
      <c r="Z1429" s="374">
        <v>1.4524612775666701</v>
      </c>
      <c r="AA1429" s="374">
        <v>0</v>
      </c>
      <c r="AB1429" s="374">
        <v>1.2123822782242015</v>
      </c>
      <c r="AC1429" s="374"/>
      <c r="AD1429" s="374">
        <v>17.333306617878819</v>
      </c>
      <c r="AE1429" s="374"/>
      <c r="AF1429" s="374">
        <v>29.738562091503255</v>
      </c>
      <c r="AG1429" s="374">
        <v>28.808817295464177</v>
      </c>
      <c r="AH1429" s="374">
        <v>0</v>
      </c>
      <c r="AI1429" s="374">
        <v>46</v>
      </c>
      <c r="AJ1429" s="374">
        <v>114.52173913043478</v>
      </c>
      <c r="AK1429" s="374">
        <v>5.1275917856391597</v>
      </c>
    </row>
    <row r="1430" spans="1:37" ht="15.6">
      <c r="A1430" s="374">
        <v>16</v>
      </c>
      <c r="B1430" s="374">
        <v>236</v>
      </c>
      <c r="C1430" s="374">
        <v>2023</v>
      </c>
      <c r="D1430" s="374">
        <v>8</v>
      </c>
      <c r="E1430" s="374">
        <v>99</v>
      </c>
      <c r="F1430" s="374">
        <v>99</v>
      </c>
      <c r="G1430" s="374">
        <v>99</v>
      </c>
      <c r="H1430" s="374">
        <v>99</v>
      </c>
      <c r="I1430" s="374">
        <v>99</v>
      </c>
      <c r="J1430" s="374">
        <v>999</v>
      </c>
      <c r="K1430" s="374">
        <v>99</v>
      </c>
      <c r="L1430" s="374">
        <v>5</v>
      </c>
      <c r="M1430" s="374">
        <v>99</v>
      </c>
      <c r="N1430" s="374">
        <v>99</v>
      </c>
      <c r="O1430" s="374">
        <v>99</v>
      </c>
      <c r="P1430" s="374">
        <v>99</v>
      </c>
      <c r="Q1430" s="374">
        <v>59</v>
      </c>
      <c r="R1430" s="374">
        <v>417</v>
      </c>
      <c r="S1430" s="374">
        <v>5</v>
      </c>
      <c r="T1430" s="374">
        <v>3.5683453237410072</v>
      </c>
      <c r="U1430" s="374">
        <v>9.7851318944844152</v>
      </c>
      <c r="V1430" s="374">
        <v>0</v>
      </c>
      <c r="W1430" s="374">
        <v>0.23980815347721821</v>
      </c>
      <c r="X1430" s="374">
        <v>2.8776978417266181</v>
      </c>
      <c r="Y1430" s="374">
        <v>0</v>
      </c>
      <c r="Z1430" s="374">
        <v>2.7996607441552497</v>
      </c>
      <c r="AA1430" s="374">
        <v>0</v>
      </c>
      <c r="AB1430" s="374">
        <v>1.5565304206137061</v>
      </c>
      <c r="AC1430" s="374"/>
      <c r="AD1430" s="374">
        <v>15.464786729800826</v>
      </c>
      <c r="AE1430" s="374"/>
      <c r="AF1430" s="374">
        <v>36.229365768896606</v>
      </c>
      <c r="AG1430" s="374">
        <v>38.444651723715573</v>
      </c>
      <c r="AH1430" s="374">
        <v>0.47961630695443641</v>
      </c>
      <c r="AI1430" s="374">
        <v>50</v>
      </c>
      <c r="AJ1430" s="374">
        <v>87.811999999999998</v>
      </c>
      <c r="AK1430" s="374">
        <v>14.375483278666824</v>
      </c>
    </row>
    <row r="1431" spans="1:37" ht="15.6">
      <c r="A1431" s="374">
        <v>16</v>
      </c>
      <c r="B1431" s="374">
        <v>237</v>
      </c>
      <c r="C1431" s="374">
        <v>2023</v>
      </c>
      <c r="D1431" s="374">
        <v>9</v>
      </c>
      <c r="E1431" s="374">
        <v>99</v>
      </c>
      <c r="F1431" s="374">
        <v>99</v>
      </c>
      <c r="G1431" s="374">
        <v>99</v>
      </c>
      <c r="H1431" s="374">
        <v>99</v>
      </c>
      <c r="I1431" s="374">
        <v>99</v>
      </c>
      <c r="J1431" s="374">
        <v>999</v>
      </c>
      <c r="K1431" s="374">
        <v>99</v>
      </c>
      <c r="L1431" s="374">
        <v>5</v>
      </c>
      <c r="M1431" s="374">
        <v>99</v>
      </c>
      <c r="N1431" s="374">
        <v>99</v>
      </c>
      <c r="O1431" s="374">
        <v>99</v>
      </c>
      <c r="P1431" s="374">
        <v>99</v>
      </c>
      <c r="Q1431" s="374">
        <v>103</v>
      </c>
      <c r="R1431" s="374">
        <v>709</v>
      </c>
      <c r="S1431" s="374">
        <v>5</v>
      </c>
      <c r="T1431" s="374">
        <v>3.891396332863188</v>
      </c>
      <c r="U1431" s="374">
        <v>10.673906911142444</v>
      </c>
      <c r="V1431" s="374">
        <v>0</v>
      </c>
      <c r="W1431" s="374">
        <v>0</v>
      </c>
      <c r="X1431" s="374">
        <v>7.475317348377998</v>
      </c>
      <c r="Y1431" s="374">
        <v>0</v>
      </c>
      <c r="Z1431" s="374">
        <v>3.2178511428017238</v>
      </c>
      <c r="AA1431" s="374">
        <v>0</v>
      </c>
      <c r="AB1431" s="374">
        <v>1.4760129641309883</v>
      </c>
      <c r="AC1431" s="374"/>
      <c r="AD1431" s="374">
        <v>36.216943369095695</v>
      </c>
      <c r="AE1431" s="374"/>
      <c r="AF1431" s="374">
        <v>36.210418794688451</v>
      </c>
      <c r="AG1431" s="374">
        <v>37.438223814070376</v>
      </c>
      <c r="AH1431" s="374">
        <v>0.14104372355430181</v>
      </c>
      <c r="AI1431" s="374">
        <v>116</v>
      </c>
      <c r="AJ1431" s="374">
        <v>85.361206896551693</v>
      </c>
      <c r="AK1431" s="374">
        <v>13.84112733783123</v>
      </c>
    </row>
    <row r="1432" spans="1:37" ht="15.6">
      <c r="A1432" s="374">
        <v>16</v>
      </c>
      <c r="B1432" s="374">
        <v>238</v>
      </c>
      <c r="C1432" s="374">
        <v>2023</v>
      </c>
      <c r="D1432" s="374">
        <v>10</v>
      </c>
      <c r="E1432" s="374">
        <v>99</v>
      </c>
      <c r="F1432" s="374">
        <v>99</v>
      </c>
      <c r="G1432" s="374">
        <v>99</v>
      </c>
      <c r="H1432" s="374">
        <v>99</v>
      </c>
      <c r="I1432" s="374">
        <v>99</v>
      </c>
      <c r="J1432" s="374">
        <v>999</v>
      </c>
      <c r="K1432" s="374">
        <v>99</v>
      </c>
      <c r="L1432" s="374">
        <v>5</v>
      </c>
      <c r="M1432" s="374">
        <v>99</v>
      </c>
      <c r="N1432" s="374">
        <v>99</v>
      </c>
      <c r="O1432" s="374">
        <v>99</v>
      </c>
      <c r="P1432" s="374">
        <v>99</v>
      </c>
      <c r="Q1432" s="374">
        <v>149</v>
      </c>
      <c r="R1432" s="374">
        <v>617</v>
      </c>
      <c r="S1432" s="374">
        <v>5</v>
      </c>
      <c r="T1432" s="374">
        <v>4.236628849270665</v>
      </c>
      <c r="U1432" s="374">
        <v>9.6525121555915767</v>
      </c>
      <c r="V1432" s="374">
        <v>0</v>
      </c>
      <c r="W1432" s="374">
        <v>0</v>
      </c>
      <c r="X1432" s="374">
        <v>2.1069692058346843</v>
      </c>
      <c r="Y1432" s="374">
        <v>0</v>
      </c>
      <c r="Z1432" s="374">
        <v>2.5248581346153203</v>
      </c>
      <c r="AA1432" s="374">
        <v>0</v>
      </c>
      <c r="AB1432" s="374">
        <v>1.4023898264370511</v>
      </c>
      <c r="AC1432" s="374"/>
      <c r="AD1432" s="374">
        <v>13.806648872848996</v>
      </c>
      <c r="AE1432" s="374"/>
      <c r="AF1432" s="374">
        <v>29.806763285024161</v>
      </c>
      <c r="AG1432" s="374">
        <v>28.095633467939777</v>
      </c>
      <c r="AH1432" s="374">
        <v>3.2414910858995123</v>
      </c>
      <c r="AI1432" s="374">
        <v>198</v>
      </c>
      <c r="AJ1432" s="374">
        <v>85.498484848484821</v>
      </c>
      <c r="AK1432" s="374">
        <v>13.826276533244364</v>
      </c>
    </row>
    <row r="1433" spans="1:37" ht="15.6">
      <c r="A1433" s="374">
        <v>16</v>
      </c>
      <c r="B1433" s="374">
        <v>239</v>
      </c>
      <c r="C1433" s="374">
        <v>2023</v>
      </c>
      <c r="D1433" s="374">
        <v>11</v>
      </c>
      <c r="E1433" s="374">
        <v>99</v>
      </c>
      <c r="F1433" s="374">
        <v>99</v>
      </c>
      <c r="G1433" s="374">
        <v>99</v>
      </c>
      <c r="H1433" s="374">
        <v>99</v>
      </c>
      <c r="I1433" s="374">
        <v>99</v>
      </c>
      <c r="J1433" s="374">
        <v>999</v>
      </c>
      <c r="K1433" s="374">
        <v>99</v>
      </c>
      <c r="L1433" s="374">
        <v>5</v>
      </c>
      <c r="M1433" s="374">
        <v>99</v>
      </c>
      <c r="N1433" s="374">
        <v>99</v>
      </c>
      <c r="O1433" s="374">
        <v>99</v>
      </c>
      <c r="P1433" s="374">
        <v>99</v>
      </c>
      <c r="Q1433" s="374">
        <v>80</v>
      </c>
      <c r="R1433" s="374">
        <v>304</v>
      </c>
      <c r="S1433" s="374">
        <v>5</v>
      </c>
      <c r="T1433" s="374">
        <v>4.2302631578947363</v>
      </c>
      <c r="U1433" s="374">
        <v>9.6187500000000004</v>
      </c>
      <c r="V1433" s="374">
        <v>0</v>
      </c>
      <c r="W1433" s="374">
        <v>0</v>
      </c>
      <c r="X1433" s="374">
        <v>3.6184210526315774</v>
      </c>
      <c r="Y1433" s="374">
        <v>0</v>
      </c>
      <c r="Z1433" s="374">
        <v>2.9525764423679726</v>
      </c>
      <c r="AA1433" s="374">
        <v>0</v>
      </c>
      <c r="AB1433" s="374">
        <v>1.411747679188915</v>
      </c>
      <c r="AC1433" s="374"/>
      <c r="AD1433" s="374">
        <v>27.430412176642928</v>
      </c>
      <c r="AE1433" s="374"/>
      <c r="AF1433" s="374">
        <v>30.369630369630361</v>
      </c>
      <c r="AG1433" s="374">
        <v>28.316741555624422</v>
      </c>
      <c r="AH1433" s="374">
        <v>1.9736842105263159</v>
      </c>
      <c r="AI1433" s="374">
        <v>46</v>
      </c>
      <c r="AJ1433" s="374">
        <v>86.639130434782629</v>
      </c>
      <c r="AK1433" s="374">
        <v>13.724433939314842</v>
      </c>
    </row>
    <row r="1434" spans="1:37" ht="15.6">
      <c r="A1434" s="374">
        <v>16</v>
      </c>
      <c r="B1434" s="374">
        <v>240</v>
      </c>
      <c r="C1434" s="374">
        <v>2023</v>
      </c>
      <c r="D1434" s="374">
        <v>12</v>
      </c>
      <c r="E1434" s="374">
        <v>99</v>
      </c>
      <c r="F1434" s="374">
        <v>99</v>
      </c>
      <c r="G1434" s="374">
        <v>99</v>
      </c>
      <c r="H1434" s="374">
        <v>99</v>
      </c>
      <c r="I1434" s="374">
        <v>99</v>
      </c>
      <c r="J1434" s="374">
        <v>999</v>
      </c>
      <c r="K1434" s="374">
        <v>99</v>
      </c>
      <c r="L1434" s="374">
        <v>5</v>
      </c>
      <c r="M1434" s="374">
        <v>99</v>
      </c>
      <c r="N1434" s="374">
        <v>99</v>
      </c>
      <c r="O1434" s="374">
        <v>99</v>
      </c>
      <c r="P1434" s="374">
        <v>99</v>
      </c>
      <c r="Q1434" s="374">
        <v>22</v>
      </c>
      <c r="R1434" s="374">
        <v>104</v>
      </c>
      <c r="S1434" s="374">
        <v>5</v>
      </c>
      <c r="T1434" s="374">
        <v>4.1730769230769225</v>
      </c>
      <c r="U1434" s="374">
        <v>9.2480769230769244</v>
      </c>
      <c r="V1434" s="374">
        <v>0</v>
      </c>
      <c r="W1434" s="374">
        <v>0</v>
      </c>
      <c r="X1434" s="374">
        <v>1.9230769230769225</v>
      </c>
      <c r="Y1434" s="374">
        <v>0</v>
      </c>
      <c r="Z1434" s="374">
        <v>2.7463605556763833</v>
      </c>
      <c r="AA1434" s="374">
        <v>0</v>
      </c>
      <c r="AB1434" s="374">
        <v>1.3618589366427081</v>
      </c>
      <c r="AC1434" s="374"/>
      <c r="AD1434" s="374">
        <v>32.967214684159799</v>
      </c>
      <c r="AE1434" s="374"/>
      <c r="AF1434" s="374">
        <v>44.255319148936159</v>
      </c>
      <c r="AG1434" s="374">
        <v>43.172636681928346</v>
      </c>
      <c r="AH1434" s="374">
        <v>0</v>
      </c>
      <c r="AI1434" s="374">
        <v>13</v>
      </c>
      <c r="AJ1434" s="374">
        <v>85.507692307692324</v>
      </c>
      <c r="AK1434" s="374">
        <v>13.905760049121479</v>
      </c>
    </row>
    <row r="1435" spans="1:37" ht="15.6">
      <c r="A1435" s="374">
        <v>16</v>
      </c>
      <c r="B1435" s="374">
        <v>241</v>
      </c>
      <c r="C1435" s="374">
        <v>2023</v>
      </c>
      <c r="D1435" s="374">
        <v>1</v>
      </c>
      <c r="E1435" s="374">
        <v>99</v>
      </c>
      <c r="F1435" s="374">
        <v>99</v>
      </c>
      <c r="G1435" s="374">
        <v>99</v>
      </c>
      <c r="H1435" s="374">
        <v>99</v>
      </c>
      <c r="I1435" s="374">
        <v>99</v>
      </c>
      <c r="J1435" s="374">
        <v>999</v>
      </c>
      <c r="K1435" s="374">
        <v>99</v>
      </c>
      <c r="L1435" s="374">
        <v>6</v>
      </c>
      <c r="M1435" s="374">
        <v>99</v>
      </c>
      <c r="N1435" s="374">
        <v>99</v>
      </c>
      <c r="O1435" s="374">
        <v>99</v>
      </c>
      <c r="P1435" s="374">
        <v>99</v>
      </c>
      <c r="Q1435" s="374">
        <v>18</v>
      </c>
      <c r="R1435" s="374">
        <v>51</v>
      </c>
      <c r="S1435" s="374">
        <v>6</v>
      </c>
      <c r="T1435" s="374">
        <v>4.9411764705882355</v>
      </c>
      <c r="U1435" s="374">
        <v>11.252941176470594</v>
      </c>
      <c r="V1435" s="374">
        <v>0</v>
      </c>
      <c r="W1435" s="374">
        <v>0</v>
      </c>
      <c r="X1435" s="374">
        <v>9.8039215686274535</v>
      </c>
      <c r="Y1435" s="374">
        <v>0</v>
      </c>
      <c r="Z1435" s="374">
        <v>3.1567141604296927</v>
      </c>
      <c r="AA1435" s="374">
        <v>0</v>
      </c>
      <c r="AB1435" s="374">
        <v>1.3920187724940265</v>
      </c>
      <c r="AC1435" s="374"/>
      <c r="AD1435" s="374">
        <v>17.205735725515744</v>
      </c>
      <c r="AE1435" s="374"/>
      <c r="AF1435" s="374">
        <v>25.247524752475247</v>
      </c>
      <c r="AG1435" s="374">
        <v>30.479579372244952</v>
      </c>
      <c r="AH1435" s="374">
        <v>5.882352941176471</v>
      </c>
      <c r="AI1435" s="374">
        <v>0</v>
      </c>
      <c r="AJ1435" s="374"/>
      <c r="AK1435" s="374"/>
    </row>
    <row r="1436" spans="1:37" ht="15.6">
      <c r="A1436" s="374">
        <v>16</v>
      </c>
      <c r="B1436" s="374">
        <v>242</v>
      </c>
      <c r="C1436" s="374">
        <v>2023</v>
      </c>
      <c r="D1436" s="374">
        <v>2</v>
      </c>
      <c r="E1436" s="374">
        <v>99</v>
      </c>
      <c r="F1436" s="374">
        <v>99</v>
      </c>
      <c r="G1436" s="374">
        <v>99</v>
      </c>
      <c r="H1436" s="374">
        <v>99</v>
      </c>
      <c r="I1436" s="374">
        <v>99</v>
      </c>
      <c r="J1436" s="374">
        <v>999</v>
      </c>
      <c r="K1436" s="374">
        <v>99</v>
      </c>
      <c r="L1436" s="374">
        <v>6</v>
      </c>
      <c r="M1436" s="374">
        <v>99</v>
      </c>
      <c r="N1436" s="374">
        <v>99</v>
      </c>
      <c r="O1436" s="374">
        <v>99</v>
      </c>
      <c r="P1436" s="374">
        <v>99</v>
      </c>
      <c r="Q1436" s="374">
        <v>31</v>
      </c>
      <c r="R1436" s="374">
        <v>445</v>
      </c>
      <c r="S1436" s="374">
        <v>6</v>
      </c>
      <c r="T1436" s="374">
        <v>5.249438202247191</v>
      </c>
      <c r="U1436" s="374">
        <v>7.2092134831460708</v>
      </c>
      <c r="V1436" s="374">
        <v>0</v>
      </c>
      <c r="W1436" s="374">
        <v>0</v>
      </c>
      <c r="X1436" s="374">
        <v>2.6966292134831447</v>
      </c>
      <c r="Y1436" s="374">
        <v>0</v>
      </c>
      <c r="Z1436" s="374">
        <v>3.0323174008657889</v>
      </c>
      <c r="AA1436" s="374">
        <v>0</v>
      </c>
      <c r="AB1436" s="374">
        <v>1.2227362569443183</v>
      </c>
      <c r="AC1436" s="374"/>
      <c r="AD1436" s="374">
        <v>13.774904878391251</v>
      </c>
      <c r="AE1436" s="374"/>
      <c r="AF1436" s="374">
        <v>34.309946029298381</v>
      </c>
      <c r="AG1436" s="374">
        <v>36.220250191934241</v>
      </c>
      <c r="AH1436" s="374">
        <v>2.2471910112359552</v>
      </c>
      <c r="AI1436" s="374">
        <v>0</v>
      </c>
      <c r="AJ1436" s="374"/>
      <c r="AK1436" s="374"/>
    </row>
    <row r="1437" spans="1:37" ht="15.6">
      <c r="A1437" s="374">
        <v>16</v>
      </c>
      <c r="B1437" s="374">
        <v>243</v>
      </c>
      <c r="C1437" s="374">
        <v>2023</v>
      </c>
      <c r="D1437" s="374">
        <v>3</v>
      </c>
      <c r="E1437" s="374">
        <v>99</v>
      </c>
      <c r="F1437" s="374">
        <v>99</v>
      </c>
      <c r="G1437" s="374">
        <v>99</v>
      </c>
      <c r="H1437" s="374">
        <v>99</v>
      </c>
      <c r="I1437" s="374">
        <v>99</v>
      </c>
      <c r="J1437" s="374">
        <v>999</v>
      </c>
      <c r="K1437" s="374">
        <v>99</v>
      </c>
      <c r="L1437" s="374">
        <v>6</v>
      </c>
      <c r="M1437" s="374">
        <v>99</v>
      </c>
      <c r="N1437" s="374">
        <v>99</v>
      </c>
      <c r="O1437" s="374">
        <v>99</v>
      </c>
      <c r="P1437" s="374">
        <v>99</v>
      </c>
      <c r="Q1437" s="374">
        <v>85</v>
      </c>
      <c r="R1437" s="374">
        <v>1175</v>
      </c>
      <c r="S1437" s="374">
        <v>6</v>
      </c>
      <c r="T1437" s="374">
        <v>5.1446808510638311</v>
      </c>
      <c r="U1437" s="374">
        <v>7.1669787234042523</v>
      </c>
      <c r="V1437" s="374">
        <v>0</v>
      </c>
      <c r="W1437" s="374">
        <v>0</v>
      </c>
      <c r="X1437" s="374">
        <v>0.85106382978723427</v>
      </c>
      <c r="Y1437" s="374">
        <v>8.510638297872343E-2</v>
      </c>
      <c r="Z1437" s="374">
        <v>2.2133172897439035</v>
      </c>
      <c r="AA1437" s="374">
        <v>0</v>
      </c>
      <c r="AB1437" s="374">
        <v>1.2159942102742705</v>
      </c>
      <c r="AC1437" s="374"/>
      <c r="AD1437" s="374">
        <v>12.133725371884738</v>
      </c>
      <c r="AE1437" s="374"/>
      <c r="AF1437" s="374">
        <v>31.799729364005408</v>
      </c>
      <c r="AG1437" s="374">
        <v>34.623797385083442</v>
      </c>
      <c r="AH1437" s="374">
        <v>8.510638297872343E-2</v>
      </c>
      <c r="AI1437" s="374">
        <v>1</v>
      </c>
      <c r="AJ1437" s="374">
        <v>92.3</v>
      </c>
      <c r="AK1437" s="374">
        <v>18.058565191014029</v>
      </c>
    </row>
    <row r="1438" spans="1:37" ht="15.6">
      <c r="A1438" s="374">
        <v>16</v>
      </c>
      <c r="B1438" s="374">
        <v>244</v>
      </c>
      <c r="C1438" s="374">
        <v>2023</v>
      </c>
      <c r="D1438" s="374">
        <v>4</v>
      </c>
      <c r="E1438" s="374">
        <v>99</v>
      </c>
      <c r="F1438" s="374">
        <v>99</v>
      </c>
      <c r="G1438" s="374">
        <v>99</v>
      </c>
      <c r="H1438" s="374">
        <v>99</v>
      </c>
      <c r="I1438" s="374">
        <v>99</v>
      </c>
      <c r="J1438" s="374">
        <v>999</v>
      </c>
      <c r="K1438" s="374">
        <v>99</v>
      </c>
      <c r="L1438" s="374">
        <v>6</v>
      </c>
      <c r="M1438" s="374">
        <v>99</v>
      </c>
      <c r="N1438" s="374">
        <v>99</v>
      </c>
      <c r="O1438" s="374">
        <v>99</v>
      </c>
      <c r="P1438" s="374">
        <v>99</v>
      </c>
      <c r="Q1438" s="374">
        <v>65</v>
      </c>
      <c r="R1438" s="374">
        <v>899</v>
      </c>
      <c r="S1438" s="374">
        <v>6</v>
      </c>
      <c r="T1438" s="374">
        <v>5.0756395995550605</v>
      </c>
      <c r="U1438" s="374">
        <v>6.7884315906562804</v>
      </c>
      <c r="V1438" s="374">
        <v>0</v>
      </c>
      <c r="W1438" s="374">
        <v>0</v>
      </c>
      <c r="X1438" s="374">
        <v>0.11123470522803117</v>
      </c>
      <c r="Y1438" s="374">
        <v>0</v>
      </c>
      <c r="Z1438" s="374">
        <v>1.6998330378466164</v>
      </c>
      <c r="AA1438" s="374">
        <v>0</v>
      </c>
      <c r="AB1438" s="374">
        <v>1.3410837295925302</v>
      </c>
      <c r="AC1438" s="374"/>
      <c r="AD1438" s="374">
        <v>11.822454118625821</v>
      </c>
      <c r="AE1438" s="374"/>
      <c r="AF1438" s="374">
        <v>32.679025808796808</v>
      </c>
      <c r="AG1438" s="374">
        <v>34.408723401856086</v>
      </c>
      <c r="AH1438" s="374">
        <v>0</v>
      </c>
      <c r="AI1438" s="374">
        <v>19</v>
      </c>
      <c r="AJ1438" s="374">
        <v>79.184210526315738</v>
      </c>
      <c r="AK1438" s="374">
        <v>15.865048579171487</v>
      </c>
    </row>
    <row r="1439" spans="1:37" ht="15.6">
      <c r="A1439" s="374">
        <v>16</v>
      </c>
      <c r="B1439" s="374">
        <v>245</v>
      </c>
      <c r="C1439" s="374">
        <v>2023</v>
      </c>
      <c r="D1439" s="374">
        <v>5</v>
      </c>
      <c r="E1439" s="374">
        <v>99</v>
      </c>
      <c r="F1439" s="374">
        <v>99</v>
      </c>
      <c r="G1439" s="374">
        <v>99</v>
      </c>
      <c r="H1439" s="374">
        <v>99</v>
      </c>
      <c r="I1439" s="374">
        <v>99</v>
      </c>
      <c r="J1439" s="374">
        <v>999</v>
      </c>
      <c r="K1439" s="374">
        <v>99</v>
      </c>
      <c r="L1439" s="374">
        <v>6</v>
      </c>
      <c r="M1439" s="374">
        <v>99</v>
      </c>
      <c r="N1439" s="374">
        <v>99</v>
      </c>
      <c r="O1439" s="374">
        <v>99</v>
      </c>
      <c r="P1439" s="374">
        <v>99</v>
      </c>
      <c r="Q1439" s="374">
        <v>41</v>
      </c>
      <c r="R1439" s="374">
        <v>479</v>
      </c>
      <c r="S1439" s="374">
        <v>6</v>
      </c>
      <c r="T1439" s="374">
        <v>5.1586638830897691</v>
      </c>
      <c r="U1439" s="374">
        <v>6.7210855949895603</v>
      </c>
      <c r="V1439" s="374">
        <v>0</v>
      </c>
      <c r="W1439" s="374">
        <v>0.20876826722338213</v>
      </c>
      <c r="X1439" s="374">
        <v>0.20876826722338213</v>
      </c>
      <c r="Y1439" s="374">
        <v>0</v>
      </c>
      <c r="Z1439" s="374">
        <v>2.0650875799645889</v>
      </c>
      <c r="AA1439" s="374">
        <v>0</v>
      </c>
      <c r="AB1439" s="374">
        <v>1.0557937825364128</v>
      </c>
      <c r="AC1439" s="374"/>
      <c r="AD1439" s="374">
        <v>0.48809426125379679</v>
      </c>
      <c r="AE1439" s="374"/>
      <c r="AF1439" s="374">
        <v>32.943603851444287</v>
      </c>
      <c r="AG1439" s="374">
        <v>33.751638098233457</v>
      </c>
      <c r="AH1439" s="374">
        <v>0.41753653444676425</v>
      </c>
      <c r="AI1439" s="374">
        <v>180</v>
      </c>
      <c r="AJ1439" s="374">
        <v>75.832777777777778</v>
      </c>
      <c r="AK1439" s="374">
        <v>15.657343237201836</v>
      </c>
    </row>
    <row r="1440" spans="1:37" ht="15.6">
      <c r="A1440" s="374">
        <v>16</v>
      </c>
      <c r="B1440" s="374">
        <v>246</v>
      </c>
      <c r="C1440" s="374">
        <v>2023</v>
      </c>
      <c r="D1440" s="374">
        <v>6</v>
      </c>
      <c r="E1440" s="374">
        <v>99</v>
      </c>
      <c r="F1440" s="374">
        <v>99</v>
      </c>
      <c r="G1440" s="374">
        <v>99</v>
      </c>
      <c r="H1440" s="374">
        <v>99</v>
      </c>
      <c r="I1440" s="374">
        <v>99</v>
      </c>
      <c r="J1440" s="374">
        <v>999</v>
      </c>
      <c r="K1440" s="374">
        <v>99</v>
      </c>
      <c r="L1440" s="374">
        <v>6</v>
      </c>
      <c r="M1440" s="374">
        <v>99</v>
      </c>
      <c r="N1440" s="374">
        <v>99</v>
      </c>
      <c r="O1440" s="374">
        <v>99</v>
      </c>
      <c r="P1440" s="374">
        <v>99</v>
      </c>
      <c r="Q1440" s="374">
        <v>65</v>
      </c>
      <c r="R1440" s="374">
        <v>476</v>
      </c>
      <c r="S1440" s="374">
        <v>6</v>
      </c>
      <c r="T1440" s="374">
        <v>4.9642857142857153</v>
      </c>
      <c r="U1440" s="374">
        <v>8.7989495798319357</v>
      </c>
      <c r="V1440" s="374">
        <v>0</v>
      </c>
      <c r="W1440" s="374">
        <v>0</v>
      </c>
      <c r="X1440" s="374">
        <v>0.630252100840336</v>
      </c>
      <c r="Y1440" s="374">
        <v>0.21008403361344527</v>
      </c>
      <c r="Z1440" s="374">
        <v>2.6078378447189809</v>
      </c>
      <c r="AA1440" s="374">
        <v>0</v>
      </c>
      <c r="AB1440" s="374">
        <v>1.262244946483037</v>
      </c>
      <c r="AC1440" s="374"/>
      <c r="AD1440" s="374">
        <v>12.910003761668005</v>
      </c>
      <c r="AE1440" s="374"/>
      <c r="AF1440" s="374">
        <v>33.782824698367627</v>
      </c>
      <c r="AG1440" s="374">
        <v>37.910372106916249</v>
      </c>
      <c r="AH1440" s="374">
        <v>0.42016806722689054</v>
      </c>
      <c r="AI1440" s="374">
        <v>186</v>
      </c>
      <c r="AJ1440" s="374">
        <v>78.861290322580629</v>
      </c>
      <c r="AK1440" s="374">
        <v>15.628952393825799</v>
      </c>
    </row>
    <row r="1441" spans="1:37" ht="15.6">
      <c r="A1441" s="374">
        <v>16</v>
      </c>
      <c r="B1441" s="374">
        <v>247</v>
      </c>
      <c r="C1441" s="374">
        <v>2023</v>
      </c>
      <c r="D1441" s="374">
        <v>7</v>
      </c>
      <c r="E1441" s="374">
        <v>99</v>
      </c>
      <c r="F1441" s="374">
        <v>99</v>
      </c>
      <c r="G1441" s="374">
        <v>99</v>
      </c>
      <c r="H1441" s="374">
        <v>99</v>
      </c>
      <c r="I1441" s="374">
        <v>99</v>
      </c>
      <c r="J1441" s="374">
        <v>999</v>
      </c>
      <c r="K1441" s="374">
        <v>99</v>
      </c>
      <c r="L1441" s="374">
        <v>6</v>
      </c>
      <c r="M1441" s="374">
        <v>99</v>
      </c>
      <c r="N1441" s="374">
        <v>99</v>
      </c>
      <c r="O1441" s="374">
        <v>99</v>
      </c>
      <c r="P1441" s="374">
        <v>99</v>
      </c>
      <c r="Q1441" s="374">
        <v>12</v>
      </c>
      <c r="R1441" s="374">
        <v>73</v>
      </c>
      <c r="S1441" s="374">
        <v>6</v>
      </c>
      <c r="T1441" s="374">
        <v>5.1369863013698627</v>
      </c>
      <c r="U1441" s="374">
        <v>8.7287671232876711</v>
      </c>
      <c r="V1441" s="374">
        <v>0</v>
      </c>
      <c r="W1441" s="374">
        <v>0</v>
      </c>
      <c r="X1441" s="374">
        <v>0</v>
      </c>
      <c r="Y1441" s="374">
        <v>0</v>
      </c>
      <c r="Z1441" s="374">
        <v>1.551179794217169</v>
      </c>
      <c r="AA1441" s="374">
        <v>0</v>
      </c>
      <c r="AB1441" s="374">
        <v>1.2198705129256548</v>
      </c>
      <c r="AC1441" s="374"/>
      <c r="AD1441" s="374">
        <v>10.795598821751776</v>
      </c>
      <c r="AE1441" s="374"/>
      <c r="AF1441" s="374">
        <v>23.856209150326805</v>
      </c>
      <c r="AG1441" s="374">
        <v>27.011445527765996</v>
      </c>
      <c r="AH1441" s="374">
        <v>0</v>
      </c>
      <c r="AI1441" s="374">
        <v>20</v>
      </c>
      <c r="AJ1441" s="374">
        <v>115.88000000000002</v>
      </c>
      <c r="AK1441" s="374">
        <v>6.0724269322293809</v>
      </c>
    </row>
    <row r="1442" spans="1:37" ht="15.6">
      <c r="A1442" s="374">
        <v>16</v>
      </c>
      <c r="B1442" s="374">
        <v>248</v>
      </c>
      <c r="C1442" s="374">
        <v>2023</v>
      </c>
      <c r="D1442" s="374">
        <v>8</v>
      </c>
      <c r="E1442" s="374">
        <v>99</v>
      </c>
      <c r="F1442" s="374">
        <v>99</v>
      </c>
      <c r="G1442" s="374">
        <v>99</v>
      </c>
      <c r="H1442" s="374">
        <v>99</v>
      </c>
      <c r="I1442" s="374">
        <v>99</v>
      </c>
      <c r="J1442" s="374">
        <v>999</v>
      </c>
      <c r="K1442" s="374">
        <v>99</v>
      </c>
      <c r="L1442" s="374">
        <v>6</v>
      </c>
      <c r="M1442" s="374">
        <v>99</v>
      </c>
      <c r="N1442" s="374">
        <v>99</v>
      </c>
      <c r="O1442" s="374">
        <v>99</v>
      </c>
      <c r="P1442" s="374">
        <v>99</v>
      </c>
      <c r="Q1442" s="374">
        <v>63</v>
      </c>
      <c r="R1442" s="374">
        <v>281</v>
      </c>
      <c r="S1442" s="374">
        <v>6</v>
      </c>
      <c r="T1442" s="374">
        <v>4</v>
      </c>
      <c r="U1442" s="374">
        <v>10.793950177935956</v>
      </c>
      <c r="V1442" s="374">
        <v>0</v>
      </c>
      <c r="W1442" s="374">
        <v>0.35587188612099646</v>
      </c>
      <c r="X1442" s="374">
        <v>6.4056939501779375</v>
      </c>
      <c r="Y1442" s="374">
        <v>0</v>
      </c>
      <c r="Z1442" s="374">
        <v>2.8288798603725676</v>
      </c>
      <c r="AA1442" s="374">
        <v>0</v>
      </c>
      <c r="AB1442" s="374">
        <v>1.633719420802566</v>
      </c>
      <c r="AC1442" s="374"/>
      <c r="AD1442" s="374">
        <v>18.950179072246765</v>
      </c>
      <c r="AE1442" s="374"/>
      <c r="AF1442" s="374">
        <v>24.413553431798437</v>
      </c>
      <c r="AG1442" s="374">
        <v>28.577216239388726</v>
      </c>
      <c r="AH1442" s="374">
        <v>1.0676156583629892</v>
      </c>
      <c r="AI1442" s="374">
        <v>61</v>
      </c>
      <c r="AJ1442" s="374">
        <v>88.795081967213122</v>
      </c>
      <c r="AK1442" s="374">
        <v>15.809357741368348</v>
      </c>
    </row>
    <row r="1443" spans="1:37" ht="15.6">
      <c r="A1443" s="374">
        <v>16</v>
      </c>
      <c r="B1443" s="374">
        <v>249</v>
      </c>
      <c r="C1443" s="374">
        <v>2023</v>
      </c>
      <c r="D1443" s="374">
        <v>9</v>
      </c>
      <c r="E1443" s="374">
        <v>99</v>
      </c>
      <c r="F1443" s="374">
        <v>99</v>
      </c>
      <c r="G1443" s="374">
        <v>99</v>
      </c>
      <c r="H1443" s="374">
        <v>99</v>
      </c>
      <c r="I1443" s="374">
        <v>99</v>
      </c>
      <c r="J1443" s="374">
        <v>999</v>
      </c>
      <c r="K1443" s="374">
        <v>99</v>
      </c>
      <c r="L1443" s="374">
        <v>6</v>
      </c>
      <c r="M1443" s="374">
        <v>99</v>
      </c>
      <c r="N1443" s="374">
        <v>99</v>
      </c>
      <c r="O1443" s="374">
        <v>99</v>
      </c>
      <c r="P1443" s="374">
        <v>99</v>
      </c>
      <c r="Q1443" s="374">
        <v>97</v>
      </c>
      <c r="R1443" s="374">
        <v>519</v>
      </c>
      <c r="S1443">
        <v>6</v>
      </c>
      <c r="T1443">
        <v>4.3121387283236992</v>
      </c>
      <c r="U1443">
        <v>11.698073217726396</v>
      </c>
      <c r="V1443">
        <v>0</v>
      </c>
      <c r="W1443">
        <v>0.19267822736030829</v>
      </c>
      <c r="X1443">
        <v>10.019267822736031</v>
      </c>
      <c r="Y1443">
        <v>0.19267822736030829</v>
      </c>
      <c r="Z1443">
        <v>3.1762419091057126</v>
      </c>
      <c r="AA1443">
        <v>0</v>
      </c>
      <c r="AB1443">
        <v>1.5328349231917904</v>
      </c>
      <c r="AD1443">
        <v>30.030181255518496</v>
      </c>
      <c r="AF1443">
        <v>26.506639427987743</v>
      </c>
      <c r="AG1443">
        <v>30.034975586348153</v>
      </c>
      <c r="AH1443">
        <v>0</v>
      </c>
      <c r="AI1443">
        <v>136</v>
      </c>
      <c r="AJ1443">
        <v>88.932352941176447</v>
      </c>
      <c r="AK1443">
        <v>15.371791895577894</v>
      </c>
    </row>
    <row r="1444" spans="1:37" ht="15.6">
      <c r="A1444" s="374">
        <v>16</v>
      </c>
      <c r="B1444" s="374">
        <v>250</v>
      </c>
      <c r="C1444" s="374">
        <v>2023</v>
      </c>
      <c r="D1444" s="374">
        <v>10</v>
      </c>
      <c r="E1444" s="374">
        <v>99</v>
      </c>
      <c r="F1444" s="374">
        <v>99</v>
      </c>
      <c r="G1444" s="374">
        <v>99</v>
      </c>
      <c r="H1444" s="374">
        <v>99</v>
      </c>
      <c r="I1444" s="374">
        <v>99</v>
      </c>
      <c r="J1444" s="374">
        <v>999</v>
      </c>
      <c r="K1444" s="374">
        <v>99</v>
      </c>
      <c r="L1444" s="374">
        <v>6</v>
      </c>
      <c r="M1444" s="374">
        <v>99</v>
      </c>
      <c r="N1444" s="374">
        <v>99</v>
      </c>
      <c r="O1444" s="374">
        <v>99</v>
      </c>
      <c r="P1444" s="374">
        <v>99</v>
      </c>
      <c r="Q1444" s="374">
        <v>153</v>
      </c>
      <c r="R1444" s="374">
        <v>702</v>
      </c>
      <c r="S1444">
        <v>6</v>
      </c>
      <c r="T1444">
        <v>4.9586894586894594</v>
      </c>
      <c r="U1444">
        <v>11.040313390313388</v>
      </c>
      <c r="V1444">
        <v>0</v>
      </c>
      <c r="W1444">
        <v>0.28490028490028496</v>
      </c>
      <c r="X1444">
        <v>3.4188034188034186</v>
      </c>
      <c r="Y1444">
        <v>0.14245014245014248</v>
      </c>
      <c r="Z1444">
        <v>2.5802805593644802</v>
      </c>
      <c r="AA1444">
        <v>0</v>
      </c>
      <c r="AB1444">
        <v>1.6224045651685541</v>
      </c>
      <c r="AD1444">
        <v>25.78538872879356</v>
      </c>
      <c r="AF1444">
        <v>33.913043478260875</v>
      </c>
      <c r="AG1444">
        <v>36.56215798014869</v>
      </c>
      <c r="AH1444">
        <v>1.8518518518518521</v>
      </c>
      <c r="AI1444">
        <v>252</v>
      </c>
      <c r="AJ1444">
        <v>88.288888888888891</v>
      </c>
      <c r="AK1444">
        <v>15.470387089614244</v>
      </c>
    </row>
    <row r="1445" spans="1:37" ht="15.6">
      <c r="A1445" s="374">
        <v>16</v>
      </c>
      <c r="B1445" s="374">
        <v>251</v>
      </c>
      <c r="C1445" s="374">
        <v>2023</v>
      </c>
      <c r="D1445" s="374">
        <v>11</v>
      </c>
      <c r="E1445" s="374">
        <v>99</v>
      </c>
      <c r="F1445" s="374">
        <v>99</v>
      </c>
      <c r="G1445" s="374">
        <v>99</v>
      </c>
      <c r="H1445" s="374">
        <v>99</v>
      </c>
      <c r="I1445" s="374">
        <v>99</v>
      </c>
      <c r="J1445" s="374">
        <v>999</v>
      </c>
      <c r="K1445" s="374">
        <v>99</v>
      </c>
      <c r="L1445" s="374">
        <v>6</v>
      </c>
      <c r="M1445" s="374">
        <v>99</v>
      </c>
      <c r="N1445" s="374">
        <v>99</v>
      </c>
      <c r="O1445" s="374">
        <v>99</v>
      </c>
      <c r="P1445" s="374">
        <v>99</v>
      </c>
      <c r="Q1445" s="374">
        <v>85</v>
      </c>
      <c r="R1445" s="374">
        <v>387</v>
      </c>
      <c r="S1445">
        <v>6</v>
      </c>
      <c r="T1445">
        <v>4.8397932816537468</v>
      </c>
      <c r="U1445">
        <v>10.953488372093023</v>
      </c>
      <c r="V1445">
        <v>0</v>
      </c>
      <c r="W1445">
        <v>0</v>
      </c>
      <c r="X1445">
        <v>5.1679586563307502</v>
      </c>
      <c r="Y1445">
        <v>0</v>
      </c>
      <c r="Z1445">
        <v>2.8605319208181861</v>
      </c>
      <c r="AA1445">
        <v>0</v>
      </c>
      <c r="AB1445">
        <v>1.4768385672272897</v>
      </c>
      <c r="AD1445">
        <v>29.385083316826488</v>
      </c>
      <c r="AF1445">
        <v>38.661338661338654</v>
      </c>
      <c r="AG1445">
        <v>41.050123954136971</v>
      </c>
      <c r="AH1445">
        <v>3.1007751937984498</v>
      </c>
      <c r="AI1445">
        <v>65</v>
      </c>
      <c r="AJ1445">
        <v>89.026153846153889</v>
      </c>
      <c r="AK1445">
        <v>15.18027069001209</v>
      </c>
    </row>
    <row r="1446" spans="1:37" ht="15.6">
      <c r="A1446" s="374">
        <v>16</v>
      </c>
      <c r="B1446" s="374">
        <v>252</v>
      </c>
      <c r="C1446" s="374">
        <v>2023</v>
      </c>
      <c r="D1446" s="374">
        <v>12</v>
      </c>
      <c r="E1446" s="374">
        <v>99</v>
      </c>
      <c r="F1446" s="374">
        <v>99</v>
      </c>
      <c r="G1446" s="374">
        <v>99</v>
      </c>
      <c r="H1446" s="374">
        <v>99</v>
      </c>
      <c r="I1446" s="374">
        <v>99</v>
      </c>
      <c r="J1446" s="374">
        <v>999</v>
      </c>
      <c r="K1446" s="374">
        <v>99</v>
      </c>
      <c r="L1446" s="374">
        <v>6</v>
      </c>
      <c r="M1446" s="374">
        <v>99</v>
      </c>
      <c r="N1446" s="374">
        <v>99</v>
      </c>
      <c r="O1446" s="374">
        <v>99</v>
      </c>
      <c r="P1446" s="374">
        <v>99</v>
      </c>
      <c r="Q1446" s="374">
        <v>18</v>
      </c>
      <c r="R1446" s="374">
        <v>58</v>
      </c>
      <c r="S1446">
        <v>6</v>
      </c>
      <c r="T1446">
        <v>4.7413793103448256</v>
      </c>
      <c r="U1446">
        <v>10.955172413793102</v>
      </c>
      <c r="V1446">
        <v>0</v>
      </c>
      <c r="W1446">
        <v>0</v>
      </c>
      <c r="X1446">
        <v>5.1724137931034484</v>
      </c>
      <c r="Y1446">
        <v>0</v>
      </c>
      <c r="Z1446">
        <v>2.5756266337496192</v>
      </c>
      <c r="AA1446">
        <v>0</v>
      </c>
      <c r="AB1446">
        <v>1.2534138874948852</v>
      </c>
      <c r="AD1446">
        <v>25.115815555340404</v>
      </c>
      <c r="AF1446">
        <v>24.680851063829795</v>
      </c>
      <c r="AG1446">
        <v>28.521411257743072</v>
      </c>
      <c r="AH1446">
        <v>0</v>
      </c>
      <c r="AI1446">
        <v>9</v>
      </c>
      <c r="AJ1446">
        <v>89.155555555555551</v>
      </c>
      <c r="AK1446">
        <v>14.454436877360289</v>
      </c>
    </row>
    <row r="1447" spans="1:37" ht="15.6">
      <c r="A1447" s="374">
        <v>16</v>
      </c>
      <c r="B1447" s="374">
        <v>253</v>
      </c>
      <c r="C1447" s="374">
        <v>2023</v>
      </c>
      <c r="D1447" s="374">
        <v>1</v>
      </c>
      <c r="E1447" s="374">
        <v>99</v>
      </c>
      <c r="F1447" s="374">
        <v>99</v>
      </c>
      <c r="G1447" s="374">
        <v>99</v>
      </c>
      <c r="H1447" s="374">
        <v>99</v>
      </c>
      <c r="I1447" s="374">
        <v>99</v>
      </c>
      <c r="J1447" s="374">
        <v>999</v>
      </c>
      <c r="K1447" s="374">
        <v>99</v>
      </c>
      <c r="L1447" s="374">
        <v>7</v>
      </c>
      <c r="M1447" s="374">
        <v>99</v>
      </c>
      <c r="N1447" s="374">
        <v>99</v>
      </c>
      <c r="O1447" s="374">
        <v>99</v>
      </c>
      <c r="P1447" s="374">
        <v>99</v>
      </c>
      <c r="Q1447" s="374"/>
      <c r="R1447" s="374">
        <v>0</v>
      </c>
    </row>
    <row r="1448" spans="1:37" ht="15.6">
      <c r="A1448" s="374">
        <v>16</v>
      </c>
      <c r="B1448" s="374">
        <v>254</v>
      </c>
      <c r="C1448" s="374">
        <v>2023</v>
      </c>
      <c r="D1448" s="374">
        <v>2</v>
      </c>
      <c r="E1448" s="374">
        <v>99</v>
      </c>
      <c r="F1448" s="374">
        <v>99</v>
      </c>
      <c r="G1448" s="374">
        <v>99</v>
      </c>
      <c r="H1448" s="374">
        <v>99</v>
      </c>
      <c r="I1448" s="374">
        <v>99</v>
      </c>
      <c r="J1448" s="374">
        <v>999</v>
      </c>
      <c r="K1448" s="374">
        <v>99</v>
      </c>
      <c r="L1448" s="374">
        <v>7</v>
      </c>
      <c r="M1448" s="374">
        <v>99</v>
      </c>
      <c r="N1448" s="374">
        <v>99</v>
      </c>
      <c r="O1448" s="374">
        <v>99</v>
      </c>
      <c r="P1448" s="374">
        <v>99</v>
      </c>
      <c r="Q1448" s="374"/>
      <c r="R1448" s="374">
        <v>0</v>
      </c>
    </row>
    <row r="1449" spans="1:37" ht="15.6">
      <c r="A1449" s="374">
        <v>16</v>
      </c>
      <c r="B1449" s="374">
        <v>255</v>
      </c>
      <c r="C1449" s="374">
        <v>2023</v>
      </c>
      <c r="D1449" s="374">
        <v>3</v>
      </c>
      <c r="E1449" s="374">
        <v>99</v>
      </c>
      <c r="F1449" s="374">
        <v>99</v>
      </c>
      <c r="G1449" s="374">
        <v>99</v>
      </c>
      <c r="H1449" s="374">
        <v>99</v>
      </c>
      <c r="I1449" s="374">
        <v>99</v>
      </c>
      <c r="J1449" s="374">
        <v>999</v>
      </c>
      <c r="K1449" s="374">
        <v>99</v>
      </c>
      <c r="L1449" s="374">
        <v>7</v>
      </c>
      <c r="M1449" s="374">
        <v>99</v>
      </c>
      <c r="N1449" s="374">
        <v>99</v>
      </c>
      <c r="O1449" s="374">
        <v>99</v>
      </c>
      <c r="P1449" s="374">
        <v>99</v>
      </c>
      <c r="Q1449" s="374"/>
      <c r="R1449" s="374">
        <v>0</v>
      </c>
    </row>
    <row r="1450" spans="1:37" ht="15.6">
      <c r="A1450" s="374">
        <v>16</v>
      </c>
      <c r="B1450" s="374">
        <v>256</v>
      </c>
      <c r="C1450" s="374">
        <v>2023</v>
      </c>
      <c r="D1450" s="374">
        <v>4</v>
      </c>
      <c r="E1450" s="374">
        <v>99</v>
      </c>
      <c r="F1450" s="374">
        <v>99</v>
      </c>
      <c r="G1450" s="374">
        <v>99</v>
      </c>
      <c r="H1450" s="374">
        <v>99</v>
      </c>
      <c r="I1450" s="374">
        <v>99</v>
      </c>
      <c r="J1450" s="374">
        <v>999</v>
      </c>
      <c r="K1450" s="374">
        <v>99</v>
      </c>
      <c r="L1450" s="374">
        <v>7</v>
      </c>
      <c r="M1450" s="374">
        <v>99</v>
      </c>
      <c r="N1450" s="374">
        <v>99</v>
      </c>
      <c r="O1450" s="374">
        <v>99</v>
      </c>
      <c r="P1450" s="374">
        <v>99</v>
      </c>
      <c r="Q1450" s="374"/>
      <c r="R1450" s="374">
        <v>0</v>
      </c>
    </row>
    <row r="1451" spans="1:37" ht="15.6">
      <c r="A1451" s="374">
        <v>16</v>
      </c>
      <c r="B1451" s="374">
        <v>257</v>
      </c>
      <c r="C1451" s="374">
        <v>2023</v>
      </c>
      <c r="D1451" s="374">
        <v>5</v>
      </c>
      <c r="E1451" s="374">
        <v>99</v>
      </c>
      <c r="F1451" s="374">
        <v>99</v>
      </c>
      <c r="G1451" s="374">
        <v>99</v>
      </c>
      <c r="H1451" s="374">
        <v>99</v>
      </c>
      <c r="I1451" s="374">
        <v>99</v>
      </c>
      <c r="J1451" s="374">
        <v>999</v>
      </c>
      <c r="K1451" s="374">
        <v>99</v>
      </c>
      <c r="L1451" s="374">
        <v>7</v>
      </c>
      <c r="M1451" s="374">
        <v>99</v>
      </c>
      <c r="N1451" s="374">
        <v>99</v>
      </c>
      <c r="O1451" s="374">
        <v>99</v>
      </c>
      <c r="P1451" s="374">
        <v>99</v>
      </c>
      <c r="Q1451" s="374"/>
      <c r="R1451" s="374">
        <v>0</v>
      </c>
    </row>
    <row r="1452" spans="1:37" ht="15.6">
      <c r="A1452" s="374">
        <v>16</v>
      </c>
      <c r="B1452" s="374">
        <v>258</v>
      </c>
      <c r="C1452" s="374">
        <v>2023</v>
      </c>
      <c r="D1452" s="374">
        <v>6</v>
      </c>
      <c r="E1452" s="374">
        <v>99</v>
      </c>
      <c r="F1452" s="374">
        <v>99</v>
      </c>
      <c r="G1452" s="374">
        <v>99</v>
      </c>
      <c r="H1452" s="374">
        <v>99</v>
      </c>
      <c r="I1452" s="374">
        <v>99</v>
      </c>
      <c r="J1452" s="374">
        <v>999</v>
      </c>
      <c r="K1452" s="374">
        <v>99</v>
      </c>
      <c r="L1452" s="374">
        <v>7</v>
      </c>
      <c r="M1452" s="374">
        <v>99</v>
      </c>
      <c r="N1452" s="374">
        <v>99</v>
      </c>
      <c r="O1452" s="374">
        <v>99</v>
      </c>
      <c r="P1452" s="374">
        <v>99</v>
      </c>
      <c r="Q1452" s="374"/>
      <c r="R1452" s="374">
        <v>0</v>
      </c>
    </row>
    <row r="1453" spans="1:37" ht="15.6">
      <c r="A1453" s="374">
        <v>16</v>
      </c>
      <c r="B1453" s="374">
        <v>259</v>
      </c>
      <c r="C1453" s="374">
        <v>2023</v>
      </c>
      <c r="D1453" s="374">
        <v>7</v>
      </c>
      <c r="E1453" s="374">
        <v>99</v>
      </c>
      <c r="F1453" s="374">
        <v>99</v>
      </c>
      <c r="G1453" s="374">
        <v>99</v>
      </c>
      <c r="H1453" s="374">
        <v>99</v>
      </c>
      <c r="I1453" s="374">
        <v>99</v>
      </c>
      <c r="J1453" s="374">
        <v>999</v>
      </c>
      <c r="K1453" s="374">
        <v>99</v>
      </c>
      <c r="L1453" s="374">
        <v>7</v>
      </c>
      <c r="M1453" s="374">
        <v>99</v>
      </c>
      <c r="N1453" s="374">
        <v>99</v>
      </c>
      <c r="O1453" s="374">
        <v>99</v>
      </c>
      <c r="P1453" s="374">
        <v>99</v>
      </c>
      <c r="Q1453" s="374"/>
      <c r="R1453" s="374">
        <v>0</v>
      </c>
    </row>
    <row r="1454" spans="1:37" ht="15.6">
      <c r="A1454" s="374">
        <v>16</v>
      </c>
      <c r="B1454" s="374">
        <v>260</v>
      </c>
      <c r="C1454" s="374">
        <v>2023</v>
      </c>
      <c r="D1454" s="374">
        <v>8</v>
      </c>
      <c r="E1454" s="374">
        <v>99</v>
      </c>
      <c r="F1454" s="374">
        <v>99</v>
      </c>
      <c r="G1454" s="374">
        <v>99</v>
      </c>
      <c r="H1454" s="374">
        <v>99</v>
      </c>
      <c r="I1454" s="374">
        <v>99</v>
      </c>
      <c r="J1454" s="374">
        <v>999</v>
      </c>
      <c r="K1454" s="374">
        <v>99</v>
      </c>
      <c r="L1454" s="374">
        <v>7</v>
      </c>
      <c r="M1454" s="374">
        <v>99</v>
      </c>
      <c r="N1454" s="374">
        <v>99</v>
      </c>
      <c r="O1454" s="374">
        <v>99</v>
      </c>
      <c r="P1454" s="374">
        <v>99</v>
      </c>
      <c r="Q1454" s="374"/>
      <c r="R1454" s="374">
        <v>0</v>
      </c>
    </row>
    <row r="1455" spans="1:37" ht="15.6">
      <c r="A1455" s="374">
        <v>16</v>
      </c>
      <c r="B1455" s="374">
        <v>261</v>
      </c>
      <c r="C1455" s="374">
        <v>2023</v>
      </c>
      <c r="D1455" s="374">
        <v>9</v>
      </c>
      <c r="E1455" s="374">
        <v>99</v>
      </c>
      <c r="F1455" s="374">
        <v>99</v>
      </c>
      <c r="G1455" s="374">
        <v>99</v>
      </c>
      <c r="H1455" s="374">
        <v>99</v>
      </c>
      <c r="I1455" s="374">
        <v>99</v>
      </c>
      <c r="J1455" s="374">
        <v>999</v>
      </c>
      <c r="K1455" s="374">
        <v>99</v>
      </c>
      <c r="L1455" s="374">
        <v>7</v>
      </c>
      <c r="M1455" s="374">
        <v>99</v>
      </c>
      <c r="N1455" s="374">
        <v>99</v>
      </c>
      <c r="O1455" s="374">
        <v>99</v>
      </c>
      <c r="P1455" s="374">
        <v>99</v>
      </c>
      <c r="Q1455" s="374"/>
      <c r="R1455" s="374">
        <v>0</v>
      </c>
    </row>
    <row r="1456" spans="1:37" ht="15.6">
      <c r="A1456" s="374">
        <v>16</v>
      </c>
      <c r="B1456" s="374">
        <v>262</v>
      </c>
      <c r="C1456" s="374">
        <v>2023</v>
      </c>
      <c r="D1456" s="374">
        <v>10</v>
      </c>
      <c r="E1456" s="374">
        <v>99</v>
      </c>
      <c r="F1456" s="374">
        <v>99</v>
      </c>
      <c r="G1456" s="374">
        <v>99</v>
      </c>
      <c r="H1456" s="374">
        <v>99</v>
      </c>
      <c r="I1456" s="374">
        <v>99</v>
      </c>
      <c r="J1456" s="374">
        <v>999</v>
      </c>
      <c r="K1456" s="374">
        <v>99</v>
      </c>
      <c r="L1456" s="374">
        <v>7</v>
      </c>
      <c r="M1456" s="374">
        <v>99</v>
      </c>
      <c r="N1456" s="374">
        <v>99</v>
      </c>
      <c r="O1456" s="374">
        <v>99</v>
      </c>
      <c r="P1456" s="374">
        <v>99</v>
      </c>
      <c r="Q1456" s="374"/>
      <c r="R1456" s="374">
        <v>0</v>
      </c>
    </row>
    <row r="1457" spans="1:37" ht="15.6">
      <c r="A1457" s="374">
        <v>16</v>
      </c>
      <c r="B1457" s="374">
        <v>263</v>
      </c>
      <c r="C1457" s="374">
        <v>2023</v>
      </c>
      <c r="D1457" s="374">
        <v>11</v>
      </c>
      <c r="E1457" s="374">
        <v>99</v>
      </c>
      <c r="F1457" s="374">
        <v>99</v>
      </c>
      <c r="G1457" s="374">
        <v>99</v>
      </c>
      <c r="H1457" s="374">
        <v>99</v>
      </c>
      <c r="I1457" s="374">
        <v>99</v>
      </c>
      <c r="J1457" s="374">
        <v>999</v>
      </c>
      <c r="K1457" s="374">
        <v>99</v>
      </c>
      <c r="L1457" s="374">
        <v>7</v>
      </c>
      <c r="M1457" s="374">
        <v>99</v>
      </c>
      <c r="N1457" s="374">
        <v>99</v>
      </c>
      <c r="O1457" s="374">
        <v>99</v>
      </c>
      <c r="P1457" s="374">
        <v>99</v>
      </c>
      <c r="Q1457" s="374"/>
      <c r="R1457" s="374">
        <v>0</v>
      </c>
    </row>
    <row r="1458" spans="1:37" ht="15.6">
      <c r="A1458" s="374">
        <v>16</v>
      </c>
      <c r="B1458" s="374">
        <v>264</v>
      </c>
      <c r="C1458" s="374">
        <v>2023</v>
      </c>
      <c r="D1458" s="374">
        <v>12</v>
      </c>
      <c r="E1458" s="374">
        <v>99</v>
      </c>
      <c r="F1458" s="374">
        <v>99</v>
      </c>
      <c r="G1458" s="374">
        <v>99</v>
      </c>
      <c r="H1458" s="374">
        <v>99</v>
      </c>
      <c r="I1458" s="374">
        <v>99</v>
      </c>
      <c r="J1458" s="374">
        <v>999</v>
      </c>
      <c r="K1458" s="374">
        <v>99</v>
      </c>
      <c r="L1458" s="374">
        <v>7</v>
      </c>
      <c r="M1458" s="374">
        <v>99</v>
      </c>
      <c r="N1458" s="374">
        <v>99</v>
      </c>
      <c r="O1458" s="374">
        <v>99</v>
      </c>
      <c r="P1458" s="374">
        <v>99</v>
      </c>
      <c r="Q1458" s="374"/>
      <c r="R1458" s="374">
        <v>0</v>
      </c>
    </row>
    <row r="1459" spans="1:37" ht="15.6">
      <c r="A1459" s="374">
        <v>16</v>
      </c>
      <c r="B1459" s="374">
        <v>265</v>
      </c>
      <c r="C1459" s="374">
        <v>2023</v>
      </c>
      <c r="D1459" s="374">
        <v>1</v>
      </c>
      <c r="E1459" s="374">
        <v>99</v>
      </c>
      <c r="F1459" s="374">
        <v>99</v>
      </c>
      <c r="G1459" s="374">
        <v>99</v>
      </c>
      <c r="H1459" s="374">
        <v>99</v>
      </c>
      <c r="I1459" s="374">
        <v>99</v>
      </c>
      <c r="J1459" s="374">
        <v>999</v>
      </c>
      <c r="K1459" s="374">
        <v>99</v>
      </c>
      <c r="L1459" s="374">
        <v>8</v>
      </c>
      <c r="M1459" s="374">
        <v>99</v>
      </c>
      <c r="N1459" s="374">
        <v>99</v>
      </c>
      <c r="O1459" s="374">
        <v>99</v>
      </c>
      <c r="P1459" s="374">
        <v>99</v>
      </c>
      <c r="Q1459" s="374">
        <v>4</v>
      </c>
      <c r="R1459" s="374">
        <v>8</v>
      </c>
      <c r="S1459" s="374">
        <v>8</v>
      </c>
      <c r="T1459" s="374">
        <v>5</v>
      </c>
      <c r="U1459" s="374">
        <v>12.362499999999997</v>
      </c>
      <c r="V1459" s="374">
        <v>0</v>
      </c>
      <c r="W1459" s="374">
        <v>0</v>
      </c>
      <c r="X1459" s="374">
        <v>12.5</v>
      </c>
      <c r="Y1459" s="374">
        <v>0</v>
      </c>
      <c r="Z1459" s="374">
        <v>2.6066921087846255</v>
      </c>
      <c r="AA1459" s="374">
        <v>0</v>
      </c>
      <c r="AB1459" s="374">
        <v>0</v>
      </c>
      <c r="AC1459" s="374"/>
      <c r="AD1459" s="374"/>
      <c r="AE1459" s="374"/>
      <c r="AF1459" s="374">
        <v>3.9603960396039599</v>
      </c>
      <c r="AG1459" s="374">
        <v>5.2525359817303086</v>
      </c>
      <c r="AH1459" s="374">
        <v>0</v>
      </c>
      <c r="AI1459" s="374">
        <v>0</v>
      </c>
      <c r="AJ1459" s="374"/>
      <c r="AK1459" s="374"/>
    </row>
    <row r="1460" spans="1:37" ht="15.6">
      <c r="A1460" s="374">
        <v>16</v>
      </c>
      <c r="B1460" s="374">
        <v>266</v>
      </c>
      <c r="C1460" s="374">
        <v>2023</v>
      </c>
      <c r="D1460" s="374">
        <v>2</v>
      </c>
      <c r="E1460" s="374">
        <v>99</v>
      </c>
      <c r="F1460" s="374">
        <v>99</v>
      </c>
      <c r="G1460" s="374">
        <v>99</v>
      </c>
      <c r="H1460" s="374">
        <v>99</v>
      </c>
      <c r="I1460" s="374">
        <v>99</v>
      </c>
      <c r="J1460" s="374">
        <v>999</v>
      </c>
      <c r="K1460" s="374">
        <v>99</v>
      </c>
      <c r="L1460" s="374">
        <v>8</v>
      </c>
      <c r="M1460" s="374">
        <v>99</v>
      </c>
      <c r="N1460" s="374">
        <v>99</v>
      </c>
      <c r="O1460" s="374">
        <v>99</v>
      </c>
      <c r="P1460" s="374">
        <v>99</v>
      </c>
      <c r="Q1460" s="374">
        <v>19</v>
      </c>
      <c r="R1460" s="374">
        <v>153</v>
      </c>
      <c r="S1460" s="374">
        <v>8</v>
      </c>
      <c r="T1460" s="374">
        <v>5.2352941176470589</v>
      </c>
      <c r="U1460" s="374">
        <v>6.8888888888888884</v>
      </c>
      <c r="V1460" s="374">
        <v>0</v>
      </c>
      <c r="W1460" s="374">
        <v>0</v>
      </c>
      <c r="X1460" s="374">
        <v>1.3071895424836597</v>
      </c>
      <c r="Y1460" s="374">
        <v>0</v>
      </c>
      <c r="Z1460" s="374">
        <v>2.3872908471657754</v>
      </c>
      <c r="AA1460" s="374">
        <v>0</v>
      </c>
      <c r="AB1460" s="374">
        <v>1.1646464631307851</v>
      </c>
      <c r="AC1460" s="374"/>
      <c r="AD1460" s="374">
        <v>15.961690972501305</v>
      </c>
      <c r="AE1460" s="374"/>
      <c r="AF1460" s="374">
        <v>11.796453353893597</v>
      </c>
      <c r="AG1460" s="374">
        <v>11.899923226301761</v>
      </c>
      <c r="AH1460" s="374">
        <v>0</v>
      </c>
      <c r="AI1460" s="374">
        <v>6</v>
      </c>
      <c r="AJ1460" s="374">
        <v>91.016666666666637</v>
      </c>
      <c r="AK1460" s="374">
        <v>15.81851429719784</v>
      </c>
    </row>
    <row r="1461" spans="1:37" ht="15.6">
      <c r="A1461" s="374">
        <v>16</v>
      </c>
      <c r="B1461" s="374">
        <v>267</v>
      </c>
      <c r="C1461" s="374">
        <v>2023</v>
      </c>
      <c r="D1461" s="374">
        <v>3</v>
      </c>
      <c r="E1461" s="374">
        <v>99</v>
      </c>
      <c r="F1461" s="374">
        <v>99</v>
      </c>
      <c r="G1461" s="374">
        <v>99</v>
      </c>
      <c r="H1461" s="374">
        <v>99</v>
      </c>
      <c r="I1461" s="374">
        <v>99</v>
      </c>
      <c r="J1461" s="374">
        <v>999</v>
      </c>
      <c r="K1461" s="374">
        <v>99</v>
      </c>
      <c r="L1461" s="374">
        <v>8</v>
      </c>
      <c r="M1461" s="374">
        <v>99</v>
      </c>
      <c r="N1461" s="374">
        <v>99</v>
      </c>
      <c r="O1461" s="374">
        <v>99</v>
      </c>
      <c r="P1461" s="374">
        <v>99</v>
      </c>
      <c r="Q1461" s="374">
        <v>45</v>
      </c>
      <c r="R1461" s="374">
        <v>335</v>
      </c>
      <c r="S1461" s="374">
        <v>8</v>
      </c>
      <c r="T1461" s="374">
        <v>5.2388059701492544</v>
      </c>
      <c r="U1461" s="374">
        <v>7.6707462686567185</v>
      </c>
      <c r="V1461" s="374">
        <v>0</v>
      </c>
      <c r="W1461" s="374">
        <v>0</v>
      </c>
      <c r="X1461" s="374">
        <v>3.5820895522388057</v>
      </c>
      <c r="Y1461" s="374">
        <v>0.29850746268656714</v>
      </c>
      <c r="Z1461" s="374">
        <v>3.0221438043922322</v>
      </c>
      <c r="AA1461" s="374">
        <v>0</v>
      </c>
      <c r="AB1461" s="374">
        <v>1.1235544907549888</v>
      </c>
      <c r="AC1461" s="374"/>
      <c r="AD1461" s="374">
        <v>12.047424775405272</v>
      </c>
      <c r="AE1461" s="374"/>
      <c r="AF1461" s="374">
        <v>9.0663058186738876</v>
      </c>
      <c r="AG1461" s="374">
        <v>10.565331798371844</v>
      </c>
      <c r="AH1461" s="374">
        <v>0</v>
      </c>
      <c r="AI1461" s="374">
        <v>9</v>
      </c>
      <c r="AJ1461" s="374">
        <v>88.633333333333312</v>
      </c>
      <c r="AK1461" s="374">
        <v>14.115692103700599</v>
      </c>
    </row>
    <row r="1462" spans="1:37" ht="15.6">
      <c r="A1462" s="374">
        <v>16</v>
      </c>
      <c r="B1462" s="374">
        <v>268</v>
      </c>
      <c r="C1462" s="374">
        <v>2023</v>
      </c>
      <c r="D1462" s="374">
        <v>4</v>
      </c>
      <c r="E1462" s="374">
        <v>99</v>
      </c>
      <c r="F1462" s="374">
        <v>99</v>
      </c>
      <c r="G1462" s="374">
        <v>99</v>
      </c>
      <c r="H1462" s="374">
        <v>99</v>
      </c>
      <c r="I1462" s="374">
        <v>99</v>
      </c>
      <c r="J1462" s="374">
        <v>999</v>
      </c>
      <c r="K1462" s="374">
        <v>99</v>
      </c>
      <c r="L1462" s="374">
        <v>8</v>
      </c>
      <c r="M1462" s="374">
        <v>99</v>
      </c>
      <c r="N1462" s="374">
        <v>99</v>
      </c>
      <c r="O1462" s="374">
        <v>99</v>
      </c>
      <c r="P1462" s="374">
        <v>99</v>
      </c>
      <c r="Q1462" s="374">
        <v>31</v>
      </c>
      <c r="R1462" s="374">
        <v>294</v>
      </c>
      <c r="S1462" s="374">
        <v>8</v>
      </c>
      <c r="T1462" s="374">
        <v>6.0408163265306136</v>
      </c>
      <c r="U1462" s="374">
        <v>7.5068027210884356</v>
      </c>
      <c r="V1462" s="374">
        <v>0</v>
      </c>
      <c r="W1462" s="374">
        <v>0</v>
      </c>
      <c r="X1462" s="374">
        <v>1.0204081632653061</v>
      </c>
      <c r="Y1462" s="374">
        <v>0.3401360544217687</v>
      </c>
      <c r="Z1462" s="374">
        <v>2.1055372369823275</v>
      </c>
      <c r="AA1462" s="374">
        <v>0</v>
      </c>
      <c r="AB1462" s="374">
        <v>1.5795355858429827</v>
      </c>
      <c r="AC1462" s="374"/>
      <c r="AD1462" s="374">
        <v>17.285988936981813</v>
      </c>
      <c r="AE1462" s="374"/>
      <c r="AF1462" s="374">
        <v>10.68702290076336</v>
      </c>
      <c r="AG1462" s="374">
        <v>12.443477182260008</v>
      </c>
      <c r="AH1462" s="374">
        <v>0</v>
      </c>
      <c r="AI1462" s="374">
        <v>3</v>
      </c>
      <c r="AJ1462" s="374">
        <v>78.933333333333337</v>
      </c>
      <c r="AK1462" s="374">
        <v>17.007923794313776</v>
      </c>
    </row>
    <row r="1463" spans="1:37" ht="15.6">
      <c r="A1463" s="374">
        <v>16</v>
      </c>
      <c r="B1463" s="374">
        <v>269</v>
      </c>
      <c r="C1463" s="374">
        <v>2023</v>
      </c>
      <c r="D1463" s="374">
        <v>5</v>
      </c>
      <c r="E1463" s="374">
        <v>99</v>
      </c>
      <c r="F1463" s="374">
        <v>99</v>
      </c>
      <c r="G1463" s="374">
        <v>99</v>
      </c>
      <c r="H1463" s="374">
        <v>99</v>
      </c>
      <c r="I1463" s="374">
        <v>99</v>
      </c>
      <c r="J1463" s="374">
        <v>999</v>
      </c>
      <c r="K1463" s="374">
        <v>99</v>
      </c>
      <c r="L1463" s="374">
        <v>8</v>
      </c>
      <c r="M1463" s="374">
        <v>99</v>
      </c>
      <c r="N1463" s="374">
        <v>99</v>
      </c>
      <c r="O1463" s="374">
        <v>99</v>
      </c>
      <c r="P1463" s="374">
        <v>99</v>
      </c>
      <c r="Q1463" s="374">
        <v>27</v>
      </c>
      <c r="R1463" s="374">
        <v>241</v>
      </c>
      <c r="S1463" s="374">
        <v>8</v>
      </c>
      <c r="T1463" s="374">
        <v>5.3568464730290462</v>
      </c>
      <c r="U1463" s="374">
        <v>7.2701244813278016</v>
      </c>
      <c r="V1463" s="374">
        <v>0</v>
      </c>
      <c r="W1463" s="374">
        <v>0</v>
      </c>
      <c r="X1463" s="374">
        <v>1.2448132780082983</v>
      </c>
      <c r="Y1463" s="374">
        <v>0</v>
      </c>
      <c r="Z1463" s="374">
        <v>2.6455042082039322</v>
      </c>
      <c r="AA1463" s="374">
        <v>0</v>
      </c>
      <c r="AB1463" s="374">
        <v>1.0880551062279931</v>
      </c>
      <c r="AC1463" s="374"/>
      <c r="AD1463" s="374">
        <v>33.194003837471158</v>
      </c>
      <c r="AE1463" s="374"/>
      <c r="AF1463" s="374">
        <v>16.574965612104538</v>
      </c>
      <c r="AG1463" s="374">
        <v>18.368716255176377</v>
      </c>
      <c r="AH1463" s="374">
        <v>0</v>
      </c>
      <c r="AI1463" s="374">
        <v>55</v>
      </c>
      <c r="AJ1463" s="374">
        <v>77.98</v>
      </c>
      <c r="AK1463" s="374">
        <v>16.623197742524667</v>
      </c>
    </row>
    <row r="1464" spans="1:37" ht="15.6">
      <c r="A1464" s="374">
        <v>16</v>
      </c>
      <c r="B1464" s="374">
        <v>270</v>
      </c>
      <c r="C1464" s="374">
        <v>2023</v>
      </c>
      <c r="D1464" s="374">
        <v>6</v>
      </c>
      <c r="E1464" s="374">
        <v>99</v>
      </c>
      <c r="F1464" s="374">
        <v>99</v>
      </c>
      <c r="G1464" s="374">
        <v>99</v>
      </c>
      <c r="H1464" s="374">
        <v>99</v>
      </c>
      <c r="I1464" s="374">
        <v>99</v>
      </c>
      <c r="J1464" s="374">
        <v>999</v>
      </c>
      <c r="K1464" s="374">
        <v>99</v>
      </c>
      <c r="L1464" s="374">
        <v>8</v>
      </c>
      <c r="M1464" s="374">
        <v>99</v>
      </c>
      <c r="N1464" s="374">
        <v>99</v>
      </c>
      <c r="O1464" s="374">
        <v>99</v>
      </c>
      <c r="P1464" s="374">
        <v>99</v>
      </c>
      <c r="Q1464" s="374">
        <v>32</v>
      </c>
      <c r="R1464" s="374">
        <v>115</v>
      </c>
      <c r="S1464" s="374">
        <v>8</v>
      </c>
      <c r="T1464" s="374">
        <v>5.4695652173913052</v>
      </c>
      <c r="U1464" s="374">
        <v>10.082608695652167</v>
      </c>
      <c r="V1464" s="374">
        <v>0</v>
      </c>
      <c r="W1464" s="374">
        <v>0.86956521739130432</v>
      </c>
      <c r="X1464" s="374">
        <v>0.86956521739130432</v>
      </c>
      <c r="Y1464" s="374">
        <v>0</v>
      </c>
      <c r="Z1464" s="374">
        <v>2.9037684920765781</v>
      </c>
      <c r="AA1464" s="374">
        <v>0</v>
      </c>
      <c r="AB1464" s="374">
        <v>1.622246103296209</v>
      </c>
      <c r="AC1464" s="374"/>
      <c r="AD1464" s="374">
        <v>46.802432755516783</v>
      </c>
      <c r="AE1464" s="374"/>
      <c r="AF1464" s="374">
        <v>8.1618168914123483</v>
      </c>
      <c r="AG1464" s="374">
        <v>10.495207233953955</v>
      </c>
      <c r="AH1464" s="374">
        <v>6.0869565217391308</v>
      </c>
      <c r="AI1464" s="374">
        <v>48</v>
      </c>
      <c r="AJ1464" s="374">
        <v>83.308333333333309</v>
      </c>
      <c r="AK1464" s="374">
        <v>17.791051234815502</v>
      </c>
    </row>
    <row r="1465" spans="1:37" ht="15.6">
      <c r="A1465" s="374">
        <v>16</v>
      </c>
      <c r="B1465" s="374">
        <v>271</v>
      </c>
      <c r="C1465" s="374">
        <v>2023</v>
      </c>
      <c r="D1465" s="374">
        <v>7</v>
      </c>
      <c r="E1465" s="374">
        <v>99</v>
      </c>
      <c r="F1465" s="374">
        <v>99</v>
      </c>
      <c r="G1465" s="374">
        <v>99</v>
      </c>
      <c r="H1465" s="374">
        <v>99</v>
      </c>
      <c r="I1465" s="374">
        <v>99</v>
      </c>
      <c r="J1465" s="374">
        <v>999</v>
      </c>
      <c r="K1465" s="374">
        <v>99</v>
      </c>
      <c r="L1465" s="374">
        <v>8</v>
      </c>
      <c r="M1465" s="374">
        <v>99</v>
      </c>
      <c r="N1465" s="374">
        <v>99</v>
      </c>
      <c r="O1465" s="374">
        <v>99</v>
      </c>
      <c r="P1465" s="374">
        <v>99</v>
      </c>
      <c r="Q1465" s="374">
        <v>5</v>
      </c>
      <c r="R1465" s="374">
        <v>28</v>
      </c>
      <c r="S1465" s="374">
        <v>8</v>
      </c>
      <c r="T1465" s="374">
        <v>5.1785714285714306</v>
      </c>
      <c r="U1465" s="374">
        <v>11.210714285714287</v>
      </c>
      <c r="V1465" s="374">
        <v>0</v>
      </c>
      <c r="W1465" s="374">
        <v>0</v>
      </c>
      <c r="X1465" s="374">
        <v>0</v>
      </c>
      <c r="Y1465" s="374">
        <v>0</v>
      </c>
      <c r="Z1465" s="374">
        <v>1.522061404269663</v>
      </c>
      <c r="AA1465" s="374">
        <v>0</v>
      </c>
      <c r="AB1465" s="374">
        <v>0.65756973712578204</v>
      </c>
      <c r="AC1465" s="374"/>
      <c r="AD1465" s="374">
        <v>-6.9710351475900989</v>
      </c>
      <c r="AE1465" s="374"/>
      <c r="AF1465" s="374">
        <v>9.1503267973856222</v>
      </c>
      <c r="AG1465" s="374">
        <v>13.306485799067397</v>
      </c>
      <c r="AH1465" s="374">
        <v>0</v>
      </c>
      <c r="AI1465" s="374">
        <v>1</v>
      </c>
      <c r="AJ1465" s="374">
        <v>118.4</v>
      </c>
      <c r="AK1465" s="374">
        <v>5.904334701301007</v>
      </c>
    </row>
    <row r="1466" spans="1:37" ht="15.6">
      <c r="A1466" s="374">
        <v>16</v>
      </c>
      <c r="B1466" s="374">
        <v>272</v>
      </c>
      <c r="C1466" s="374">
        <v>2023</v>
      </c>
      <c r="D1466" s="374">
        <v>8</v>
      </c>
      <c r="E1466" s="374">
        <v>99</v>
      </c>
      <c r="F1466" s="374">
        <v>99</v>
      </c>
      <c r="G1466" s="374">
        <v>99</v>
      </c>
      <c r="H1466" s="374">
        <v>99</v>
      </c>
      <c r="I1466" s="374">
        <v>99</v>
      </c>
      <c r="J1466" s="374">
        <v>999</v>
      </c>
      <c r="K1466" s="374">
        <v>99</v>
      </c>
      <c r="L1466" s="374">
        <v>8</v>
      </c>
      <c r="M1466" s="374">
        <v>99</v>
      </c>
      <c r="N1466" s="374">
        <v>99</v>
      </c>
      <c r="O1466" s="374">
        <v>99</v>
      </c>
      <c r="P1466" s="374">
        <v>99</v>
      </c>
      <c r="Q1466" s="374">
        <v>21</v>
      </c>
      <c r="R1466" s="374">
        <v>46</v>
      </c>
      <c r="S1466" s="374">
        <v>8</v>
      </c>
      <c r="T1466" s="374">
        <v>4.5434782608695663</v>
      </c>
      <c r="U1466" s="374">
        <v>12.686956521739139</v>
      </c>
      <c r="V1466" s="374">
        <v>0</v>
      </c>
      <c r="W1466" s="374">
        <v>0</v>
      </c>
      <c r="X1466" s="374">
        <v>13.043478260869565</v>
      </c>
      <c r="Y1466" s="374">
        <v>0</v>
      </c>
      <c r="Z1466" s="374">
        <v>3.0611598182538842</v>
      </c>
      <c r="AA1466" s="374">
        <v>0</v>
      </c>
      <c r="AB1466" s="374">
        <v>1.8022512701706603</v>
      </c>
      <c r="AC1466" s="374"/>
      <c r="AD1466" s="374">
        <v>26.765626959943397</v>
      </c>
      <c r="AE1466" s="374"/>
      <c r="AF1466" s="374">
        <v>3.9965247610773238</v>
      </c>
      <c r="AG1466" s="374">
        <v>5.4985537559946076</v>
      </c>
      <c r="AH1466" s="374">
        <v>8.695652173913043</v>
      </c>
      <c r="AI1466" s="374">
        <v>7</v>
      </c>
      <c r="AJ1466" s="374">
        <v>89.528571428571396</v>
      </c>
      <c r="AK1466" s="374">
        <v>17.490459235034901</v>
      </c>
    </row>
    <row r="1467" spans="1:37" ht="15.6">
      <c r="A1467" s="374">
        <v>16</v>
      </c>
      <c r="B1467" s="374">
        <v>273</v>
      </c>
      <c r="C1467" s="374">
        <v>2023</v>
      </c>
      <c r="D1467" s="374">
        <v>9</v>
      </c>
      <c r="E1467" s="374">
        <v>99</v>
      </c>
      <c r="F1467" s="374">
        <v>99</v>
      </c>
      <c r="G1467" s="374">
        <v>99</v>
      </c>
      <c r="H1467" s="374">
        <v>99</v>
      </c>
      <c r="I1467" s="374">
        <v>99</v>
      </c>
      <c r="J1467" s="374">
        <v>999</v>
      </c>
      <c r="K1467" s="374">
        <v>99</v>
      </c>
      <c r="L1467" s="374">
        <v>8</v>
      </c>
      <c r="M1467" s="374">
        <v>99</v>
      </c>
      <c r="N1467" s="374">
        <v>99</v>
      </c>
      <c r="O1467" s="374">
        <v>99</v>
      </c>
      <c r="P1467" s="374">
        <v>99</v>
      </c>
      <c r="Q1467" s="374">
        <v>44</v>
      </c>
      <c r="R1467" s="374">
        <v>242</v>
      </c>
      <c r="S1467" s="374">
        <v>8</v>
      </c>
      <c r="T1467" s="374">
        <v>4.7851239669421481</v>
      </c>
      <c r="U1467" s="374">
        <v>11.851652892561981</v>
      </c>
      <c r="V1467" s="374">
        <v>0</v>
      </c>
      <c r="W1467" s="374">
        <v>0</v>
      </c>
      <c r="X1467" s="374">
        <v>6.1983471074380176</v>
      </c>
      <c r="Y1467" s="374">
        <v>0</v>
      </c>
      <c r="Z1467" s="374">
        <v>2.7301230097033198</v>
      </c>
      <c r="AA1467" s="374">
        <v>0</v>
      </c>
      <c r="AB1467" s="374">
        <v>1.7282610166456305</v>
      </c>
      <c r="AC1467" s="374"/>
      <c r="AD1467" s="374">
        <v>48.980926363395319</v>
      </c>
      <c r="AE1467" s="374"/>
      <c r="AF1467" s="374">
        <v>12.359550561797752</v>
      </c>
      <c r="AG1467" s="374">
        <v>14.188610920100338</v>
      </c>
      <c r="AH1467" s="374">
        <v>0.41322314049586795</v>
      </c>
      <c r="AI1467" s="374">
        <v>43</v>
      </c>
      <c r="AJ1467" s="374">
        <v>87.551162790697703</v>
      </c>
      <c r="AK1467" s="374">
        <v>16.523510714732978</v>
      </c>
    </row>
    <row r="1468" spans="1:37" ht="15.6">
      <c r="A1468" s="374">
        <v>16</v>
      </c>
      <c r="B1468" s="374">
        <v>274</v>
      </c>
      <c r="C1468" s="374">
        <v>2023</v>
      </c>
      <c r="D1468" s="374">
        <v>10</v>
      </c>
      <c r="E1468" s="374">
        <v>99</v>
      </c>
      <c r="F1468" s="374">
        <v>99</v>
      </c>
      <c r="G1468" s="374">
        <v>99</v>
      </c>
      <c r="H1468" s="374">
        <v>99</v>
      </c>
      <c r="I1468" s="374">
        <v>99</v>
      </c>
      <c r="J1468" s="374">
        <v>999</v>
      </c>
      <c r="K1468" s="374">
        <v>99</v>
      </c>
      <c r="L1468" s="374">
        <v>8</v>
      </c>
      <c r="M1468" s="374">
        <v>99</v>
      </c>
      <c r="N1468" s="374">
        <v>99</v>
      </c>
      <c r="O1468" s="374">
        <v>99</v>
      </c>
      <c r="P1468" s="374">
        <v>99</v>
      </c>
      <c r="Q1468" s="374">
        <v>82</v>
      </c>
      <c r="R1468" s="374">
        <v>313</v>
      </c>
      <c r="S1468" s="374">
        <v>8</v>
      </c>
      <c r="T1468" s="374">
        <v>5.1118210862619806</v>
      </c>
      <c r="U1468" s="374">
        <v>12.320447284345049</v>
      </c>
      <c r="V1468" s="374">
        <v>0</v>
      </c>
      <c r="W1468" s="374">
        <v>0.95846645367412131</v>
      </c>
      <c r="X1468" s="374">
        <v>11.821086261980829</v>
      </c>
      <c r="Y1468" s="374">
        <v>0.31948881789137384</v>
      </c>
      <c r="Z1468" s="374">
        <v>2.913694194222284</v>
      </c>
      <c r="AA1468" s="374">
        <v>0</v>
      </c>
      <c r="AB1468" s="374">
        <v>1.9160381298279876</v>
      </c>
      <c r="AC1468" s="374"/>
      <c r="AD1468" s="374">
        <v>40.018550318943213</v>
      </c>
      <c r="AE1468" s="374"/>
      <c r="AF1468" s="374">
        <v>15.120772946859905</v>
      </c>
      <c r="AG1468" s="374">
        <v>18.192153828735321</v>
      </c>
      <c r="AH1468" s="374">
        <v>4.7923322683706067</v>
      </c>
      <c r="AI1468" s="374">
        <v>63</v>
      </c>
      <c r="AJ1468" s="374">
        <v>89.273015873015865</v>
      </c>
      <c r="AK1468" s="374">
        <v>16.96545598626912</v>
      </c>
    </row>
    <row r="1469" spans="1:37" ht="15.6">
      <c r="A1469" s="374">
        <v>16</v>
      </c>
      <c r="B1469" s="374">
        <v>275</v>
      </c>
      <c r="C1469" s="374">
        <v>2023</v>
      </c>
      <c r="D1469" s="374">
        <v>11</v>
      </c>
      <c r="E1469" s="374">
        <v>99</v>
      </c>
      <c r="F1469" s="374">
        <v>99</v>
      </c>
      <c r="G1469" s="374">
        <v>99</v>
      </c>
      <c r="H1469" s="374">
        <v>99</v>
      </c>
      <c r="I1469" s="374">
        <v>99</v>
      </c>
      <c r="J1469" s="374">
        <v>999</v>
      </c>
      <c r="K1469" s="374">
        <v>99</v>
      </c>
      <c r="L1469" s="374">
        <v>8</v>
      </c>
      <c r="M1469" s="374">
        <v>99</v>
      </c>
      <c r="N1469" s="374">
        <v>99</v>
      </c>
      <c r="O1469" s="374">
        <v>99</v>
      </c>
      <c r="P1469" s="374">
        <v>99</v>
      </c>
      <c r="Q1469" s="374">
        <v>49</v>
      </c>
      <c r="R1469" s="374">
        <v>155</v>
      </c>
      <c r="S1469" s="374">
        <v>8</v>
      </c>
      <c r="T1469" s="374">
        <v>5.5032258064516109</v>
      </c>
      <c r="U1469" s="374">
        <v>12.406451612903224</v>
      </c>
      <c r="V1469" s="374">
        <v>0</v>
      </c>
      <c r="W1469" s="374">
        <v>1.9354838709677424</v>
      </c>
      <c r="X1469" s="374">
        <v>9.6774193548387117</v>
      </c>
      <c r="Y1469" s="374">
        <v>0</v>
      </c>
      <c r="Z1469" s="374">
        <v>2.718530851322861</v>
      </c>
      <c r="AA1469" s="374">
        <v>0</v>
      </c>
      <c r="AB1469" s="374">
        <v>1.6199330673085957</v>
      </c>
      <c r="AC1469" s="374"/>
      <c r="AD1469" s="374">
        <v>31.438379679613753</v>
      </c>
      <c r="AE1469" s="374"/>
      <c r="AF1469" s="374">
        <v>15.484515484515484</v>
      </c>
      <c r="AG1469" s="374">
        <v>18.62217229625039</v>
      </c>
      <c r="AH1469" s="374">
        <v>3.8709677419354849</v>
      </c>
      <c r="AI1469" s="374">
        <v>25</v>
      </c>
      <c r="AJ1469" s="374">
        <v>88.751999999999995</v>
      </c>
      <c r="AK1469" s="374">
        <v>17.46398407442031</v>
      </c>
    </row>
    <row r="1470" spans="1:37" ht="15.6">
      <c r="A1470" s="374">
        <v>16</v>
      </c>
      <c r="B1470" s="374">
        <v>276</v>
      </c>
      <c r="C1470" s="374">
        <v>2023</v>
      </c>
      <c r="D1470" s="374">
        <v>12</v>
      </c>
      <c r="E1470" s="374">
        <v>99</v>
      </c>
      <c r="F1470" s="374">
        <v>99</v>
      </c>
      <c r="G1470" s="374">
        <v>99</v>
      </c>
      <c r="H1470" s="374">
        <v>99</v>
      </c>
      <c r="I1470" s="374">
        <v>99</v>
      </c>
      <c r="J1470" s="374">
        <v>999</v>
      </c>
      <c r="K1470" s="374">
        <v>99</v>
      </c>
      <c r="L1470" s="374">
        <v>8</v>
      </c>
      <c r="M1470" s="374">
        <v>99</v>
      </c>
      <c r="N1470" s="374">
        <v>99</v>
      </c>
      <c r="O1470" s="374">
        <v>99</v>
      </c>
      <c r="P1470" s="374">
        <v>99</v>
      </c>
      <c r="Q1470" s="374">
        <v>7</v>
      </c>
      <c r="R1470" s="374">
        <v>26</v>
      </c>
      <c r="S1470" s="374">
        <v>8</v>
      </c>
      <c r="T1470" s="374">
        <v>5.538461538461541</v>
      </c>
      <c r="U1470" s="374">
        <v>10.94230769230769</v>
      </c>
      <c r="V1470" s="374">
        <v>0</v>
      </c>
      <c r="W1470" s="374">
        <v>3.8461538461538449</v>
      </c>
      <c r="X1470" s="374">
        <v>0</v>
      </c>
      <c r="Y1470" s="374">
        <v>0</v>
      </c>
      <c r="Z1470" s="374">
        <v>1.8847919854462525</v>
      </c>
      <c r="AA1470" s="374">
        <v>0</v>
      </c>
      <c r="AB1470" s="374">
        <v>1.6923076923076934</v>
      </c>
      <c r="AC1470" s="374"/>
      <c r="AD1470" s="374">
        <v>43.660101711822151</v>
      </c>
      <c r="AE1470" s="374"/>
      <c r="AF1470" s="374">
        <v>11.06382978723404</v>
      </c>
      <c r="AG1470" s="374">
        <v>12.770446180087978</v>
      </c>
      <c r="AH1470" s="374">
        <v>0</v>
      </c>
      <c r="AI1470" s="374">
        <v>4</v>
      </c>
      <c r="AJ1470" s="374">
        <v>82.775000000000006</v>
      </c>
      <c r="AK1470" s="374">
        <v>14.764772317973604</v>
      </c>
    </row>
    <row r="1471" spans="1:37" ht="15.6">
      <c r="A1471" s="374">
        <v>16</v>
      </c>
      <c r="B1471" s="374">
        <v>277</v>
      </c>
      <c r="C1471" s="374">
        <v>2023</v>
      </c>
      <c r="D1471" s="374">
        <v>1</v>
      </c>
      <c r="E1471" s="374">
        <v>99</v>
      </c>
      <c r="F1471" s="374">
        <v>99</v>
      </c>
      <c r="G1471" s="374">
        <v>99</v>
      </c>
      <c r="H1471" s="374">
        <v>99</v>
      </c>
      <c r="I1471" s="374">
        <v>99</v>
      </c>
      <c r="J1471" s="374">
        <v>999</v>
      </c>
      <c r="K1471" s="374">
        <v>99</v>
      </c>
      <c r="L1471" s="374">
        <v>9</v>
      </c>
      <c r="M1471" s="374">
        <v>99</v>
      </c>
      <c r="N1471" s="374">
        <v>99</v>
      </c>
      <c r="O1471" s="374">
        <v>99</v>
      </c>
      <c r="P1471" s="374">
        <v>99</v>
      </c>
      <c r="Q1471" s="374"/>
      <c r="R1471" s="374">
        <v>0</v>
      </c>
      <c r="S1471" s="374"/>
      <c r="T1471" s="374"/>
      <c r="U1471" s="374"/>
      <c r="V1471" s="374"/>
      <c r="W1471" s="374"/>
      <c r="X1471" s="374"/>
      <c r="Y1471" s="374"/>
      <c r="Z1471" s="374"/>
      <c r="AA1471" s="374"/>
      <c r="AB1471" s="374"/>
      <c r="AC1471" s="374"/>
      <c r="AD1471" s="374"/>
      <c r="AE1471" s="374"/>
      <c r="AF1471" s="374"/>
      <c r="AG1471" s="374"/>
      <c r="AH1471" s="374"/>
      <c r="AI1471" s="374"/>
      <c r="AJ1471" s="374"/>
      <c r="AK1471" s="374"/>
    </row>
    <row r="1472" spans="1:37" ht="15.6">
      <c r="A1472" s="374">
        <v>16</v>
      </c>
      <c r="B1472" s="374">
        <v>278</v>
      </c>
      <c r="C1472" s="374">
        <v>2023</v>
      </c>
      <c r="D1472" s="374">
        <v>2</v>
      </c>
      <c r="E1472" s="374">
        <v>99</v>
      </c>
      <c r="F1472" s="374">
        <v>99</v>
      </c>
      <c r="G1472" s="374">
        <v>99</v>
      </c>
      <c r="H1472" s="374">
        <v>99</v>
      </c>
      <c r="I1472" s="374">
        <v>99</v>
      </c>
      <c r="J1472" s="374">
        <v>999</v>
      </c>
      <c r="K1472" s="374">
        <v>99</v>
      </c>
      <c r="L1472" s="374">
        <v>9</v>
      </c>
      <c r="M1472" s="374">
        <v>99</v>
      </c>
      <c r="N1472" s="374">
        <v>99</v>
      </c>
      <c r="O1472" s="374">
        <v>99</v>
      </c>
      <c r="P1472" s="374">
        <v>99</v>
      </c>
      <c r="Q1472" s="374"/>
      <c r="R1472" s="374">
        <v>0</v>
      </c>
      <c r="S1472" s="374"/>
      <c r="T1472" s="374"/>
      <c r="U1472" s="374"/>
      <c r="V1472" s="374"/>
      <c r="W1472" s="374"/>
      <c r="X1472" s="374"/>
      <c r="Y1472" s="374"/>
      <c r="Z1472" s="374"/>
      <c r="AA1472" s="374"/>
      <c r="AB1472" s="374"/>
      <c r="AC1472" s="374"/>
      <c r="AD1472" s="374"/>
      <c r="AE1472" s="374"/>
      <c r="AF1472" s="374"/>
      <c r="AG1472" s="374"/>
      <c r="AH1472" s="374"/>
      <c r="AI1472" s="374"/>
      <c r="AJ1472" s="374"/>
      <c r="AK1472" s="374"/>
    </row>
    <row r="1473" spans="1:37" ht="15.6">
      <c r="A1473" s="374">
        <v>16</v>
      </c>
      <c r="B1473" s="374">
        <v>279</v>
      </c>
      <c r="C1473" s="374">
        <v>2023</v>
      </c>
      <c r="D1473" s="374">
        <v>3</v>
      </c>
      <c r="E1473" s="374">
        <v>99</v>
      </c>
      <c r="F1473" s="374">
        <v>99</v>
      </c>
      <c r="G1473" s="374">
        <v>99</v>
      </c>
      <c r="H1473" s="374">
        <v>99</v>
      </c>
      <c r="I1473" s="374">
        <v>99</v>
      </c>
      <c r="J1473" s="374">
        <v>999</v>
      </c>
      <c r="K1473" s="374">
        <v>99</v>
      </c>
      <c r="L1473" s="374">
        <v>9</v>
      </c>
      <c r="M1473" s="374">
        <v>99</v>
      </c>
      <c r="N1473" s="374">
        <v>99</v>
      </c>
      <c r="O1473" s="374">
        <v>99</v>
      </c>
      <c r="P1473" s="374">
        <v>99</v>
      </c>
      <c r="Q1473" s="374"/>
      <c r="R1473" s="374">
        <v>0</v>
      </c>
      <c r="S1473" s="374"/>
      <c r="T1473" s="374"/>
      <c r="U1473" s="374"/>
      <c r="V1473" s="374"/>
      <c r="W1473" s="374"/>
      <c r="X1473" s="374"/>
      <c r="Y1473" s="374"/>
      <c r="Z1473" s="374"/>
      <c r="AA1473" s="374"/>
      <c r="AB1473" s="374"/>
      <c r="AC1473" s="374"/>
      <c r="AD1473" s="374"/>
      <c r="AE1473" s="374"/>
      <c r="AF1473" s="374"/>
      <c r="AG1473" s="374"/>
      <c r="AH1473" s="374"/>
      <c r="AI1473" s="374"/>
      <c r="AJ1473" s="374"/>
      <c r="AK1473" s="374"/>
    </row>
    <row r="1474" spans="1:37" ht="15.6">
      <c r="A1474" s="374">
        <v>16</v>
      </c>
      <c r="B1474" s="374">
        <v>280</v>
      </c>
      <c r="C1474" s="374">
        <v>2023</v>
      </c>
      <c r="D1474" s="374">
        <v>4</v>
      </c>
      <c r="E1474" s="374">
        <v>99</v>
      </c>
      <c r="F1474" s="374">
        <v>99</v>
      </c>
      <c r="G1474" s="374">
        <v>99</v>
      </c>
      <c r="H1474" s="374">
        <v>99</v>
      </c>
      <c r="I1474" s="374">
        <v>99</v>
      </c>
      <c r="J1474" s="374">
        <v>999</v>
      </c>
      <c r="K1474" s="374">
        <v>99</v>
      </c>
      <c r="L1474" s="374">
        <v>9</v>
      </c>
      <c r="M1474" s="374">
        <v>99</v>
      </c>
      <c r="N1474" s="374">
        <v>99</v>
      </c>
      <c r="O1474" s="374">
        <v>99</v>
      </c>
      <c r="P1474" s="374">
        <v>99</v>
      </c>
      <c r="Q1474" s="374"/>
      <c r="R1474" s="374">
        <v>0</v>
      </c>
      <c r="S1474" s="374"/>
      <c r="T1474" s="374"/>
      <c r="U1474" s="374"/>
      <c r="V1474" s="374"/>
      <c r="W1474" s="374"/>
      <c r="X1474" s="374"/>
      <c r="Y1474" s="374"/>
      <c r="Z1474" s="374"/>
      <c r="AA1474" s="374"/>
      <c r="AB1474" s="374"/>
      <c r="AC1474" s="374"/>
      <c r="AD1474" s="374"/>
      <c r="AE1474" s="374"/>
      <c r="AF1474" s="374"/>
      <c r="AG1474" s="374"/>
      <c r="AH1474" s="374"/>
      <c r="AI1474" s="374"/>
      <c r="AJ1474" s="374"/>
      <c r="AK1474" s="374"/>
    </row>
    <row r="1475" spans="1:37" ht="15.6">
      <c r="A1475" s="374">
        <v>16</v>
      </c>
      <c r="B1475" s="374">
        <v>281</v>
      </c>
      <c r="C1475" s="374">
        <v>2023</v>
      </c>
      <c r="D1475" s="374">
        <v>5</v>
      </c>
      <c r="E1475" s="374">
        <v>99</v>
      </c>
      <c r="F1475" s="374">
        <v>99</v>
      </c>
      <c r="G1475" s="374">
        <v>99</v>
      </c>
      <c r="H1475" s="374">
        <v>99</v>
      </c>
      <c r="I1475" s="374">
        <v>99</v>
      </c>
      <c r="J1475" s="374">
        <v>999</v>
      </c>
      <c r="K1475" s="374">
        <v>99</v>
      </c>
      <c r="L1475" s="374">
        <v>9</v>
      </c>
      <c r="M1475" s="374">
        <v>99</v>
      </c>
      <c r="N1475" s="374">
        <v>99</v>
      </c>
      <c r="O1475" s="374">
        <v>99</v>
      </c>
      <c r="P1475" s="374">
        <v>99</v>
      </c>
      <c r="Q1475" s="374"/>
      <c r="R1475" s="374">
        <v>0</v>
      </c>
    </row>
    <row r="1476" spans="1:37" ht="15.6">
      <c r="A1476" s="374">
        <v>16</v>
      </c>
      <c r="B1476" s="374">
        <v>282</v>
      </c>
      <c r="C1476" s="374">
        <v>2023</v>
      </c>
      <c r="D1476" s="374">
        <v>6</v>
      </c>
      <c r="E1476" s="374">
        <v>99</v>
      </c>
      <c r="F1476" s="374">
        <v>99</v>
      </c>
      <c r="G1476" s="374">
        <v>99</v>
      </c>
      <c r="H1476" s="374">
        <v>99</v>
      </c>
      <c r="I1476" s="374">
        <v>99</v>
      </c>
      <c r="J1476" s="374">
        <v>999</v>
      </c>
      <c r="K1476" s="374">
        <v>99</v>
      </c>
      <c r="L1476" s="374">
        <v>9</v>
      </c>
      <c r="M1476" s="374">
        <v>99</v>
      </c>
      <c r="N1476" s="374">
        <v>99</v>
      </c>
      <c r="O1476" s="374">
        <v>99</v>
      </c>
      <c r="P1476" s="374">
        <v>99</v>
      </c>
      <c r="Q1476" s="374"/>
      <c r="R1476" s="374">
        <v>0</v>
      </c>
    </row>
    <row r="1477" spans="1:37" ht="15.6">
      <c r="A1477" s="374">
        <v>16</v>
      </c>
      <c r="B1477" s="374">
        <v>283</v>
      </c>
      <c r="C1477" s="374">
        <v>2023</v>
      </c>
      <c r="D1477" s="374">
        <v>7</v>
      </c>
      <c r="E1477" s="374">
        <v>99</v>
      </c>
      <c r="F1477" s="374">
        <v>99</v>
      </c>
      <c r="G1477" s="374">
        <v>99</v>
      </c>
      <c r="H1477" s="374">
        <v>99</v>
      </c>
      <c r="I1477" s="374">
        <v>99</v>
      </c>
      <c r="J1477" s="374">
        <v>999</v>
      </c>
      <c r="K1477" s="374">
        <v>99</v>
      </c>
      <c r="L1477" s="374">
        <v>9</v>
      </c>
      <c r="M1477" s="374">
        <v>99</v>
      </c>
      <c r="N1477" s="374">
        <v>99</v>
      </c>
      <c r="O1477" s="374">
        <v>99</v>
      </c>
      <c r="P1477" s="374">
        <v>99</v>
      </c>
      <c r="Q1477" s="374"/>
      <c r="R1477" s="374">
        <v>0</v>
      </c>
    </row>
    <row r="1478" spans="1:37" ht="15.6">
      <c r="A1478" s="374">
        <v>16</v>
      </c>
      <c r="B1478" s="374">
        <v>284</v>
      </c>
      <c r="C1478" s="374">
        <v>2023</v>
      </c>
      <c r="D1478" s="374">
        <v>8</v>
      </c>
      <c r="E1478" s="374">
        <v>99</v>
      </c>
      <c r="F1478" s="374">
        <v>99</v>
      </c>
      <c r="G1478" s="374">
        <v>99</v>
      </c>
      <c r="H1478" s="374">
        <v>99</v>
      </c>
      <c r="I1478" s="374">
        <v>99</v>
      </c>
      <c r="J1478" s="374">
        <v>999</v>
      </c>
      <c r="K1478" s="374">
        <v>99</v>
      </c>
      <c r="L1478" s="374">
        <v>9</v>
      </c>
      <c r="M1478" s="374">
        <v>99</v>
      </c>
      <c r="N1478" s="374">
        <v>99</v>
      </c>
      <c r="O1478" s="374">
        <v>99</v>
      </c>
      <c r="P1478" s="374">
        <v>99</v>
      </c>
      <c r="Q1478" s="374"/>
      <c r="R1478" s="374">
        <v>0</v>
      </c>
    </row>
    <row r="1479" spans="1:37" ht="15.6">
      <c r="A1479" s="374">
        <v>16</v>
      </c>
      <c r="B1479" s="374">
        <v>285</v>
      </c>
      <c r="C1479" s="374">
        <v>2023</v>
      </c>
      <c r="D1479" s="374">
        <v>9</v>
      </c>
      <c r="E1479" s="374">
        <v>99</v>
      </c>
      <c r="F1479" s="374">
        <v>99</v>
      </c>
      <c r="G1479" s="374">
        <v>99</v>
      </c>
      <c r="H1479" s="374">
        <v>99</v>
      </c>
      <c r="I1479" s="374">
        <v>99</v>
      </c>
      <c r="J1479" s="374">
        <v>999</v>
      </c>
      <c r="K1479" s="374">
        <v>99</v>
      </c>
      <c r="L1479" s="374">
        <v>9</v>
      </c>
      <c r="M1479" s="374">
        <v>99</v>
      </c>
      <c r="N1479" s="374">
        <v>99</v>
      </c>
      <c r="O1479" s="374">
        <v>99</v>
      </c>
      <c r="P1479" s="374">
        <v>99</v>
      </c>
      <c r="Q1479" s="374"/>
      <c r="R1479" s="374">
        <v>0</v>
      </c>
    </row>
    <row r="1480" spans="1:37" ht="15.6">
      <c r="A1480" s="374">
        <v>16</v>
      </c>
      <c r="B1480" s="374">
        <v>286</v>
      </c>
      <c r="C1480" s="374">
        <v>2023</v>
      </c>
      <c r="D1480" s="374">
        <v>10</v>
      </c>
      <c r="E1480" s="374">
        <v>99</v>
      </c>
      <c r="F1480" s="374">
        <v>99</v>
      </c>
      <c r="G1480" s="374">
        <v>99</v>
      </c>
      <c r="H1480" s="374">
        <v>99</v>
      </c>
      <c r="I1480" s="374">
        <v>99</v>
      </c>
      <c r="J1480" s="374">
        <v>999</v>
      </c>
      <c r="K1480" s="374">
        <v>99</v>
      </c>
      <c r="L1480" s="374">
        <v>9</v>
      </c>
      <c r="M1480" s="374">
        <v>99</v>
      </c>
      <c r="N1480" s="374">
        <v>99</v>
      </c>
      <c r="O1480" s="374">
        <v>99</v>
      </c>
      <c r="P1480" s="374">
        <v>99</v>
      </c>
      <c r="Q1480" s="374"/>
      <c r="R1480" s="374">
        <v>0</v>
      </c>
    </row>
    <row r="1481" spans="1:37" ht="15.6">
      <c r="A1481" s="374">
        <v>16</v>
      </c>
      <c r="B1481" s="374">
        <v>287</v>
      </c>
      <c r="C1481" s="374">
        <v>2023</v>
      </c>
      <c r="D1481" s="374">
        <v>11</v>
      </c>
      <c r="E1481" s="374">
        <v>99</v>
      </c>
      <c r="F1481" s="374">
        <v>99</v>
      </c>
      <c r="G1481" s="374">
        <v>99</v>
      </c>
      <c r="H1481" s="374">
        <v>99</v>
      </c>
      <c r="I1481" s="374">
        <v>99</v>
      </c>
      <c r="J1481" s="374">
        <v>999</v>
      </c>
      <c r="K1481" s="374">
        <v>99</v>
      </c>
      <c r="L1481" s="374">
        <v>9</v>
      </c>
      <c r="M1481" s="374">
        <v>99</v>
      </c>
      <c r="N1481" s="374">
        <v>99</v>
      </c>
      <c r="O1481" s="374">
        <v>99</v>
      </c>
      <c r="P1481" s="374">
        <v>99</v>
      </c>
      <c r="Q1481" s="374"/>
      <c r="R1481" s="374">
        <v>0</v>
      </c>
    </row>
    <row r="1482" spans="1:37" ht="15.6">
      <c r="A1482" s="374">
        <v>16</v>
      </c>
      <c r="B1482" s="374">
        <v>288</v>
      </c>
      <c r="C1482" s="374">
        <v>2023</v>
      </c>
      <c r="D1482" s="374">
        <v>12</v>
      </c>
      <c r="E1482" s="374">
        <v>99</v>
      </c>
      <c r="F1482" s="374">
        <v>99</v>
      </c>
      <c r="G1482" s="374">
        <v>99</v>
      </c>
      <c r="H1482" s="374">
        <v>99</v>
      </c>
      <c r="I1482" s="374">
        <v>99</v>
      </c>
      <c r="J1482" s="374">
        <v>999</v>
      </c>
      <c r="K1482" s="374">
        <v>99</v>
      </c>
      <c r="L1482" s="374">
        <v>9</v>
      </c>
      <c r="M1482" s="374">
        <v>99</v>
      </c>
      <c r="N1482" s="374">
        <v>99</v>
      </c>
      <c r="O1482" s="374">
        <v>99</v>
      </c>
      <c r="P1482" s="374">
        <v>99</v>
      </c>
      <c r="Q1482" s="374"/>
      <c r="R1482" s="374">
        <v>0</v>
      </c>
    </row>
    <row r="1483" spans="1:37" ht="15.6">
      <c r="A1483" s="374">
        <v>16</v>
      </c>
      <c r="B1483" s="374">
        <v>289</v>
      </c>
      <c r="C1483" s="374">
        <v>2023</v>
      </c>
      <c r="D1483" s="374">
        <v>1</v>
      </c>
      <c r="E1483" s="374">
        <v>99</v>
      </c>
      <c r="F1483" s="374">
        <v>99</v>
      </c>
      <c r="G1483" s="374">
        <v>99</v>
      </c>
      <c r="H1483" s="374">
        <v>99</v>
      </c>
      <c r="I1483" s="374">
        <v>99</v>
      </c>
      <c r="J1483" s="374">
        <v>999</v>
      </c>
      <c r="K1483" s="374">
        <v>99</v>
      </c>
      <c r="L1483" s="374">
        <v>10</v>
      </c>
      <c r="M1483" s="374">
        <v>99</v>
      </c>
      <c r="N1483" s="374">
        <v>99</v>
      </c>
      <c r="O1483" s="374">
        <v>99</v>
      </c>
      <c r="P1483" s="374">
        <v>99</v>
      </c>
      <c r="Q1483" s="374"/>
      <c r="R1483" s="374">
        <v>0</v>
      </c>
    </row>
    <row r="1484" spans="1:37" ht="15.6">
      <c r="A1484" s="374">
        <v>16</v>
      </c>
      <c r="B1484" s="374">
        <v>290</v>
      </c>
      <c r="C1484" s="374">
        <v>2023</v>
      </c>
      <c r="D1484" s="374">
        <v>2</v>
      </c>
      <c r="E1484" s="374">
        <v>99</v>
      </c>
      <c r="F1484" s="374">
        <v>99</v>
      </c>
      <c r="G1484" s="374">
        <v>99</v>
      </c>
      <c r="H1484" s="374">
        <v>99</v>
      </c>
      <c r="I1484" s="374">
        <v>99</v>
      </c>
      <c r="J1484" s="374">
        <v>999</v>
      </c>
      <c r="K1484" s="374">
        <v>99</v>
      </c>
      <c r="L1484" s="374">
        <v>10</v>
      </c>
      <c r="M1484" s="374">
        <v>99</v>
      </c>
      <c r="N1484" s="374">
        <v>99</v>
      </c>
      <c r="O1484" s="374">
        <v>99</v>
      </c>
      <c r="P1484" s="374">
        <v>99</v>
      </c>
      <c r="Q1484" s="374"/>
      <c r="R1484" s="374">
        <v>0</v>
      </c>
    </row>
    <row r="1485" spans="1:37" ht="15.6">
      <c r="A1485" s="374">
        <v>16</v>
      </c>
      <c r="B1485" s="374">
        <v>291</v>
      </c>
      <c r="C1485" s="374">
        <v>2023</v>
      </c>
      <c r="D1485" s="374">
        <v>3</v>
      </c>
      <c r="E1485" s="374">
        <v>99</v>
      </c>
      <c r="F1485" s="374">
        <v>99</v>
      </c>
      <c r="G1485" s="374">
        <v>99</v>
      </c>
      <c r="H1485" s="374">
        <v>99</v>
      </c>
      <c r="I1485" s="374">
        <v>99</v>
      </c>
      <c r="J1485" s="374">
        <v>999</v>
      </c>
      <c r="K1485" s="374">
        <v>99</v>
      </c>
      <c r="L1485" s="374">
        <v>10</v>
      </c>
      <c r="M1485" s="374">
        <v>99</v>
      </c>
      <c r="N1485" s="374">
        <v>99</v>
      </c>
      <c r="O1485" s="374">
        <v>99</v>
      </c>
      <c r="P1485" s="374">
        <v>99</v>
      </c>
      <c r="Q1485" s="374"/>
      <c r="R1485" s="374">
        <v>0</v>
      </c>
    </row>
    <row r="1486" spans="1:37" ht="15.6">
      <c r="A1486" s="374">
        <v>16</v>
      </c>
      <c r="B1486" s="374">
        <v>292</v>
      </c>
      <c r="C1486" s="374">
        <v>2023</v>
      </c>
      <c r="D1486" s="374">
        <v>4</v>
      </c>
      <c r="E1486" s="374">
        <v>99</v>
      </c>
      <c r="F1486" s="374">
        <v>99</v>
      </c>
      <c r="G1486" s="374">
        <v>99</v>
      </c>
      <c r="H1486" s="374">
        <v>99</v>
      </c>
      <c r="I1486" s="374">
        <v>99</v>
      </c>
      <c r="J1486" s="374">
        <v>999</v>
      </c>
      <c r="K1486" s="374">
        <v>99</v>
      </c>
      <c r="L1486" s="374">
        <v>10</v>
      </c>
      <c r="M1486" s="374">
        <v>99</v>
      </c>
      <c r="N1486" s="374">
        <v>99</v>
      </c>
      <c r="O1486" s="374">
        <v>99</v>
      </c>
      <c r="P1486" s="374">
        <v>99</v>
      </c>
      <c r="Q1486" s="374"/>
      <c r="R1486" s="374">
        <v>0</v>
      </c>
    </row>
    <row r="1487" spans="1:37" ht="15.6">
      <c r="A1487" s="374">
        <v>16</v>
      </c>
      <c r="B1487" s="374">
        <v>293</v>
      </c>
      <c r="C1487" s="374">
        <v>2023</v>
      </c>
      <c r="D1487" s="374">
        <v>5</v>
      </c>
      <c r="E1487" s="374">
        <v>99</v>
      </c>
      <c r="F1487" s="374">
        <v>99</v>
      </c>
      <c r="G1487" s="374">
        <v>99</v>
      </c>
      <c r="H1487" s="374">
        <v>99</v>
      </c>
      <c r="I1487" s="374">
        <v>99</v>
      </c>
      <c r="J1487" s="374">
        <v>999</v>
      </c>
      <c r="K1487" s="374">
        <v>99</v>
      </c>
      <c r="L1487" s="374">
        <v>10</v>
      </c>
      <c r="M1487" s="374">
        <v>99</v>
      </c>
      <c r="N1487" s="374">
        <v>99</v>
      </c>
      <c r="O1487" s="374">
        <v>99</v>
      </c>
      <c r="P1487" s="374">
        <v>99</v>
      </c>
      <c r="Q1487" s="374"/>
      <c r="R1487" s="374">
        <v>0</v>
      </c>
    </row>
    <row r="1488" spans="1:37" ht="15.6">
      <c r="A1488" s="374">
        <v>16</v>
      </c>
      <c r="B1488" s="374">
        <v>294</v>
      </c>
      <c r="C1488" s="374">
        <v>2023</v>
      </c>
      <c r="D1488" s="374">
        <v>6</v>
      </c>
      <c r="E1488" s="374">
        <v>99</v>
      </c>
      <c r="F1488" s="374">
        <v>99</v>
      </c>
      <c r="G1488" s="374">
        <v>99</v>
      </c>
      <c r="H1488" s="374">
        <v>99</v>
      </c>
      <c r="I1488" s="374">
        <v>99</v>
      </c>
      <c r="J1488" s="374">
        <v>999</v>
      </c>
      <c r="K1488" s="374">
        <v>99</v>
      </c>
      <c r="L1488" s="374">
        <v>10</v>
      </c>
      <c r="M1488" s="374">
        <v>99</v>
      </c>
      <c r="N1488" s="374">
        <v>99</v>
      </c>
      <c r="O1488" s="374">
        <v>99</v>
      </c>
      <c r="P1488" s="374">
        <v>99</v>
      </c>
      <c r="Q1488" s="374"/>
      <c r="R1488" s="374">
        <v>0</v>
      </c>
    </row>
    <row r="1489" spans="1:37" ht="15.6">
      <c r="A1489" s="374">
        <v>16</v>
      </c>
      <c r="B1489" s="374">
        <v>295</v>
      </c>
      <c r="C1489" s="374">
        <v>2023</v>
      </c>
      <c r="D1489" s="374">
        <v>7</v>
      </c>
      <c r="E1489" s="374">
        <v>99</v>
      </c>
      <c r="F1489" s="374">
        <v>99</v>
      </c>
      <c r="G1489" s="374">
        <v>99</v>
      </c>
      <c r="H1489" s="374">
        <v>99</v>
      </c>
      <c r="I1489" s="374">
        <v>99</v>
      </c>
      <c r="J1489" s="374">
        <v>999</v>
      </c>
      <c r="K1489" s="374">
        <v>99</v>
      </c>
      <c r="L1489" s="374">
        <v>10</v>
      </c>
      <c r="M1489" s="374">
        <v>99</v>
      </c>
      <c r="N1489" s="374">
        <v>99</v>
      </c>
      <c r="O1489" s="374">
        <v>99</v>
      </c>
      <c r="P1489" s="374">
        <v>99</v>
      </c>
      <c r="Q1489" s="374"/>
      <c r="R1489" s="374">
        <v>0</v>
      </c>
    </row>
    <row r="1490" spans="1:37" ht="15.6">
      <c r="A1490" s="374">
        <v>16</v>
      </c>
      <c r="B1490" s="374">
        <v>296</v>
      </c>
      <c r="C1490" s="374">
        <v>2023</v>
      </c>
      <c r="D1490" s="374">
        <v>8</v>
      </c>
      <c r="E1490" s="374">
        <v>99</v>
      </c>
      <c r="F1490" s="374">
        <v>99</v>
      </c>
      <c r="G1490" s="374">
        <v>99</v>
      </c>
      <c r="H1490" s="374">
        <v>99</v>
      </c>
      <c r="I1490" s="374">
        <v>99</v>
      </c>
      <c r="J1490" s="374">
        <v>999</v>
      </c>
      <c r="K1490" s="374">
        <v>99</v>
      </c>
      <c r="L1490" s="374">
        <v>10</v>
      </c>
      <c r="M1490" s="374">
        <v>99</v>
      </c>
      <c r="N1490" s="374">
        <v>99</v>
      </c>
      <c r="O1490" s="374">
        <v>99</v>
      </c>
      <c r="P1490" s="374">
        <v>99</v>
      </c>
      <c r="Q1490" s="374"/>
      <c r="R1490" s="374">
        <v>0</v>
      </c>
    </row>
    <row r="1491" spans="1:37" ht="15.6">
      <c r="A1491" s="374">
        <v>16</v>
      </c>
      <c r="B1491" s="374">
        <v>297</v>
      </c>
      <c r="C1491" s="374">
        <v>2023</v>
      </c>
      <c r="D1491" s="374">
        <v>9</v>
      </c>
      <c r="E1491" s="374">
        <v>99</v>
      </c>
      <c r="F1491" s="374">
        <v>99</v>
      </c>
      <c r="G1491" s="374">
        <v>99</v>
      </c>
      <c r="H1491" s="374">
        <v>99</v>
      </c>
      <c r="I1491" s="374">
        <v>99</v>
      </c>
      <c r="J1491" s="374">
        <v>999</v>
      </c>
      <c r="K1491" s="374">
        <v>99</v>
      </c>
      <c r="L1491" s="374">
        <v>10</v>
      </c>
      <c r="M1491" s="374">
        <v>99</v>
      </c>
      <c r="N1491" s="374">
        <v>99</v>
      </c>
      <c r="O1491" s="374">
        <v>99</v>
      </c>
      <c r="P1491" s="374">
        <v>99</v>
      </c>
      <c r="Q1491" s="374"/>
      <c r="R1491" s="374">
        <v>0</v>
      </c>
      <c r="S1491" s="374"/>
      <c r="T1491" s="374"/>
      <c r="U1491" s="374"/>
      <c r="V1491" s="374"/>
      <c r="W1491" s="374"/>
      <c r="X1491" s="374"/>
      <c r="Y1491" s="374"/>
      <c r="Z1491" s="374"/>
      <c r="AA1491" s="374"/>
      <c r="AB1491" s="374"/>
      <c r="AC1491" s="374"/>
      <c r="AD1491" s="374"/>
      <c r="AE1491" s="374"/>
      <c r="AF1491" s="374"/>
      <c r="AG1491" s="374"/>
      <c r="AH1491" s="374"/>
      <c r="AI1491" s="374"/>
    </row>
    <row r="1492" spans="1:37" ht="15.6">
      <c r="A1492" s="374">
        <v>16</v>
      </c>
      <c r="B1492" s="374">
        <v>298</v>
      </c>
      <c r="C1492" s="374">
        <v>2023</v>
      </c>
      <c r="D1492" s="374">
        <v>10</v>
      </c>
      <c r="E1492" s="374">
        <v>99</v>
      </c>
      <c r="F1492" s="374">
        <v>99</v>
      </c>
      <c r="G1492" s="374">
        <v>99</v>
      </c>
      <c r="H1492" s="374">
        <v>99</v>
      </c>
      <c r="I1492" s="374">
        <v>99</v>
      </c>
      <c r="J1492" s="374">
        <v>999</v>
      </c>
      <c r="K1492" s="374">
        <v>99</v>
      </c>
      <c r="L1492" s="374">
        <v>10</v>
      </c>
      <c r="M1492" s="374">
        <v>99</v>
      </c>
      <c r="N1492" s="374">
        <v>99</v>
      </c>
      <c r="O1492" s="374">
        <v>99</v>
      </c>
      <c r="P1492" s="374">
        <v>99</v>
      </c>
      <c r="Q1492" s="374"/>
      <c r="R1492" s="374">
        <v>0</v>
      </c>
      <c r="S1492" s="374"/>
      <c r="T1492" s="374"/>
      <c r="U1492" s="374"/>
      <c r="V1492" s="374"/>
      <c r="W1492" s="374"/>
      <c r="X1492" s="374"/>
      <c r="Y1492" s="374"/>
      <c r="Z1492" s="374"/>
      <c r="AA1492" s="374"/>
      <c r="AB1492" s="374"/>
      <c r="AC1492" s="374"/>
      <c r="AD1492" s="374"/>
      <c r="AE1492" s="374"/>
      <c r="AF1492" s="374"/>
      <c r="AG1492" s="374"/>
      <c r="AH1492" s="374"/>
      <c r="AI1492" s="374"/>
    </row>
    <row r="1493" spans="1:37" ht="15.6">
      <c r="A1493" s="374">
        <v>16</v>
      </c>
      <c r="B1493" s="374">
        <v>299</v>
      </c>
      <c r="C1493" s="374">
        <v>2023</v>
      </c>
      <c r="D1493" s="374">
        <v>11</v>
      </c>
      <c r="E1493" s="374">
        <v>99</v>
      </c>
      <c r="F1493" s="374">
        <v>99</v>
      </c>
      <c r="G1493" s="374">
        <v>99</v>
      </c>
      <c r="H1493" s="374">
        <v>99</v>
      </c>
      <c r="I1493" s="374">
        <v>99</v>
      </c>
      <c r="J1493" s="374">
        <v>999</v>
      </c>
      <c r="K1493" s="374">
        <v>99</v>
      </c>
      <c r="L1493" s="374">
        <v>10</v>
      </c>
      <c r="M1493" s="374">
        <v>99</v>
      </c>
      <c r="N1493" s="374">
        <v>99</v>
      </c>
      <c r="O1493" s="374">
        <v>99</v>
      </c>
      <c r="P1493" s="374">
        <v>99</v>
      </c>
      <c r="Q1493" s="374"/>
      <c r="R1493" s="374">
        <v>0</v>
      </c>
      <c r="S1493" s="374"/>
      <c r="T1493" s="374"/>
      <c r="U1493" s="374"/>
      <c r="V1493" s="374"/>
      <c r="W1493" s="374"/>
      <c r="X1493" s="374"/>
      <c r="Y1493" s="374"/>
      <c r="Z1493" s="374"/>
      <c r="AA1493" s="374"/>
      <c r="AB1493" s="374"/>
      <c r="AC1493" s="374"/>
      <c r="AD1493" s="374"/>
      <c r="AE1493" s="374"/>
      <c r="AF1493" s="374"/>
      <c r="AG1493" s="374"/>
      <c r="AH1493" s="374"/>
      <c r="AI1493" s="374"/>
    </row>
    <row r="1494" spans="1:37" ht="15.6">
      <c r="A1494" s="374">
        <v>16</v>
      </c>
      <c r="B1494" s="374">
        <v>300</v>
      </c>
      <c r="C1494" s="374">
        <v>2023</v>
      </c>
      <c r="D1494" s="374">
        <v>12</v>
      </c>
      <c r="E1494" s="374">
        <v>99</v>
      </c>
      <c r="F1494" s="374">
        <v>99</v>
      </c>
      <c r="G1494" s="374">
        <v>99</v>
      </c>
      <c r="H1494" s="374">
        <v>99</v>
      </c>
      <c r="I1494" s="374">
        <v>99</v>
      </c>
      <c r="J1494" s="374">
        <v>999</v>
      </c>
      <c r="K1494" s="374">
        <v>99</v>
      </c>
      <c r="L1494" s="374">
        <v>10</v>
      </c>
      <c r="M1494" s="374">
        <v>99</v>
      </c>
      <c r="N1494" s="374">
        <v>99</v>
      </c>
      <c r="O1494" s="374">
        <v>99</v>
      </c>
      <c r="P1494" s="374">
        <v>99</v>
      </c>
      <c r="Q1494" s="374"/>
      <c r="R1494" s="374">
        <v>0</v>
      </c>
      <c r="S1494" s="374"/>
      <c r="T1494" s="374"/>
      <c r="U1494" s="374"/>
      <c r="V1494" s="374"/>
      <c r="W1494" s="374"/>
      <c r="X1494" s="374"/>
      <c r="Y1494" s="374"/>
      <c r="Z1494" s="374"/>
      <c r="AA1494" s="374"/>
      <c r="AB1494" s="374"/>
      <c r="AC1494" s="374"/>
      <c r="AD1494" s="374"/>
      <c r="AE1494" s="374"/>
      <c r="AF1494" s="374"/>
      <c r="AG1494" s="374"/>
      <c r="AH1494" s="374"/>
      <c r="AI1494" s="374"/>
    </row>
    <row r="1495" spans="1:37" ht="15.6">
      <c r="A1495" s="374">
        <v>16</v>
      </c>
      <c r="B1495" s="374">
        <v>301</v>
      </c>
      <c r="C1495" s="374">
        <v>2023</v>
      </c>
      <c r="D1495" s="374">
        <v>1</v>
      </c>
      <c r="E1495" s="374">
        <v>99</v>
      </c>
      <c r="F1495" s="374">
        <v>99</v>
      </c>
      <c r="G1495" s="374">
        <v>99</v>
      </c>
      <c r="H1495" s="374">
        <v>99</v>
      </c>
      <c r="I1495" s="374">
        <v>99</v>
      </c>
      <c r="J1495" s="374">
        <v>999</v>
      </c>
      <c r="K1495" s="374">
        <v>99</v>
      </c>
      <c r="L1495" s="374">
        <v>11</v>
      </c>
      <c r="M1495" s="374">
        <v>99</v>
      </c>
      <c r="N1495" s="374">
        <v>99</v>
      </c>
      <c r="O1495" s="374">
        <v>99</v>
      </c>
      <c r="P1495" s="374">
        <v>99</v>
      </c>
      <c r="Q1495" s="374">
        <v>1</v>
      </c>
      <c r="R1495" s="374">
        <v>9</v>
      </c>
      <c r="S1495" s="374">
        <v>11</v>
      </c>
      <c r="T1495" s="374">
        <v>7</v>
      </c>
      <c r="U1495" s="374">
        <v>14.62222222222222</v>
      </c>
      <c r="V1495" s="374">
        <v>0</v>
      </c>
      <c r="W1495" s="374">
        <v>0</v>
      </c>
      <c r="X1495" s="374">
        <v>33.333333333333343</v>
      </c>
      <c r="Y1495" s="374">
        <v>0</v>
      </c>
      <c r="Z1495" s="374">
        <v>1.8995776008703729</v>
      </c>
      <c r="AA1495" s="374">
        <v>0</v>
      </c>
      <c r="AB1495" s="374">
        <v>1.4142135623730951</v>
      </c>
      <c r="AC1495" s="374"/>
      <c r="AD1495" s="374">
        <v>80.239309510666757</v>
      </c>
      <c r="AE1495" s="374"/>
      <c r="AF1495" s="374">
        <v>4.4554455445544567</v>
      </c>
      <c r="AG1495" s="374">
        <v>6.98921875829837</v>
      </c>
      <c r="AH1495" s="374">
        <v>0</v>
      </c>
      <c r="AI1495" s="374">
        <v>0</v>
      </c>
    </row>
    <row r="1496" spans="1:37" ht="15.6">
      <c r="A1496" s="374">
        <v>16</v>
      </c>
      <c r="B1496" s="374">
        <v>302</v>
      </c>
      <c r="C1496" s="374">
        <v>2023</v>
      </c>
      <c r="D1496" s="374">
        <v>2</v>
      </c>
      <c r="E1496" s="374">
        <v>99</v>
      </c>
      <c r="F1496" s="374">
        <v>99</v>
      </c>
      <c r="G1496" s="374">
        <v>99</v>
      </c>
      <c r="H1496" s="374">
        <v>99</v>
      </c>
      <c r="I1496" s="374">
        <v>99</v>
      </c>
      <c r="J1496" s="374">
        <v>999</v>
      </c>
      <c r="K1496" s="374">
        <v>99</v>
      </c>
      <c r="L1496" s="374">
        <v>11</v>
      </c>
      <c r="M1496" s="374">
        <v>99</v>
      </c>
      <c r="N1496" s="374">
        <v>99</v>
      </c>
      <c r="O1496" s="374">
        <v>99</v>
      </c>
      <c r="P1496" s="374">
        <v>99</v>
      </c>
      <c r="Q1496" s="374">
        <v>1</v>
      </c>
      <c r="R1496" s="374">
        <v>1</v>
      </c>
      <c r="S1496" s="374">
        <v>11</v>
      </c>
      <c r="T1496" s="374">
        <v>5</v>
      </c>
      <c r="U1496" s="374">
        <v>17.7</v>
      </c>
      <c r="V1496" s="374">
        <v>0</v>
      </c>
      <c r="W1496" s="374">
        <v>0</v>
      </c>
      <c r="X1496" s="374">
        <v>100</v>
      </c>
      <c r="Y1496" s="374">
        <v>0</v>
      </c>
      <c r="Z1496" s="374">
        <v>0</v>
      </c>
      <c r="AA1496" s="374">
        <v>0</v>
      </c>
      <c r="AB1496" s="374">
        <v>0</v>
      </c>
      <c r="AC1496" s="374"/>
      <c r="AD1496" s="374"/>
      <c r="AE1496" s="374"/>
      <c r="AF1496" s="374">
        <v>7.7101002313030076E-2</v>
      </c>
      <c r="AG1496" s="374">
        <v>0.19983742040373925</v>
      </c>
      <c r="AH1496" s="374">
        <v>0</v>
      </c>
      <c r="AI1496" s="374">
        <v>1</v>
      </c>
      <c r="AJ1496">
        <v>95.4</v>
      </c>
      <c r="AK1496">
        <v>20.385817983088803</v>
      </c>
    </row>
    <row r="1497" spans="1:37" ht="15.6">
      <c r="A1497" s="374">
        <v>16</v>
      </c>
      <c r="B1497" s="374">
        <v>303</v>
      </c>
      <c r="C1497" s="374">
        <v>2023</v>
      </c>
      <c r="D1497" s="374">
        <v>3</v>
      </c>
      <c r="E1497" s="374">
        <v>99</v>
      </c>
      <c r="F1497" s="374">
        <v>99</v>
      </c>
      <c r="G1497" s="374">
        <v>99</v>
      </c>
      <c r="H1497" s="374">
        <v>99</v>
      </c>
      <c r="I1497" s="374">
        <v>99</v>
      </c>
      <c r="J1497" s="374">
        <v>999</v>
      </c>
      <c r="K1497" s="374">
        <v>99</v>
      </c>
      <c r="L1497" s="374">
        <v>11</v>
      </c>
      <c r="M1497" s="374">
        <v>99</v>
      </c>
      <c r="N1497" s="374">
        <v>99</v>
      </c>
      <c r="O1497" s="374">
        <v>99</v>
      </c>
      <c r="P1497" s="374">
        <v>99</v>
      </c>
      <c r="Q1497" s="374">
        <v>2</v>
      </c>
      <c r="R1497" s="374">
        <v>25</v>
      </c>
      <c r="S1497" s="374">
        <v>11</v>
      </c>
      <c r="T1497" s="374">
        <v>6.08</v>
      </c>
      <c r="U1497" s="374">
        <v>8.7160000000000011</v>
      </c>
      <c r="V1497" s="374">
        <v>0</v>
      </c>
      <c r="W1497" s="374">
        <v>0</v>
      </c>
      <c r="X1497" s="374">
        <v>0</v>
      </c>
      <c r="Y1497" s="374">
        <v>0</v>
      </c>
      <c r="Z1497" s="374">
        <v>1.1911943586165872</v>
      </c>
      <c r="AA1497" s="374">
        <v>0</v>
      </c>
      <c r="AB1497" s="374">
        <v>1.4400000000000002</v>
      </c>
      <c r="AC1497" s="374"/>
      <c r="AD1497" s="374">
        <v>-4.5052821379208066</v>
      </c>
      <c r="AE1497" s="374"/>
      <c r="AF1497" s="374">
        <v>0.67658998646820012</v>
      </c>
      <c r="AG1497" s="374">
        <v>0.89589671901981804</v>
      </c>
      <c r="AH1497" s="374">
        <v>0</v>
      </c>
      <c r="AI1497" s="374">
        <v>1</v>
      </c>
      <c r="AJ1497">
        <v>94.9</v>
      </c>
      <c r="AK1497">
        <v>15.56155541790066</v>
      </c>
    </row>
    <row r="1498" spans="1:37" ht="15.6">
      <c r="A1498" s="374">
        <v>16</v>
      </c>
      <c r="B1498" s="374">
        <v>304</v>
      </c>
      <c r="C1498" s="374">
        <v>2023</v>
      </c>
      <c r="D1498" s="374">
        <v>4</v>
      </c>
      <c r="E1498" s="374">
        <v>99</v>
      </c>
      <c r="F1498" s="374">
        <v>99</v>
      </c>
      <c r="G1498" s="374">
        <v>99</v>
      </c>
      <c r="H1498" s="374">
        <v>99</v>
      </c>
      <c r="I1498" s="374">
        <v>99</v>
      </c>
      <c r="J1498" s="374">
        <v>999</v>
      </c>
      <c r="K1498" s="374">
        <v>99</v>
      </c>
      <c r="L1498" s="374">
        <v>11</v>
      </c>
      <c r="M1498" s="374">
        <v>99</v>
      </c>
      <c r="N1498" s="374">
        <v>99</v>
      </c>
      <c r="O1498" s="374">
        <v>99</v>
      </c>
      <c r="P1498" s="374">
        <v>99</v>
      </c>
      <c r="Q1498" s="374"/>
      <c r="R1498" s="374">
        <v>0</v>
      </c>
      <c r="S1498" s="374"/>
      <c r="T1498" s="374"/>
      <c r="U1498" s="374"/>
      <c r="V1498" s="374"/>
      <c r="W1498" s="374"/>
      <c r="X1498" s="374"/>
      <c r="Y1498" s="374"/>
      <c r="Z1498" s="374"/>
      <c r="AA1498" s="374"/>
      <c r="AB1498" s="374"/>
      <c r="AC1498" s="374"/>
      <c r="AD1498" s="374"/>
      <c r="AE1498" s="374"/>
      <c r="AF1498" s="374"/>
      <c r="AG1498" s="374"/>
      <c r="AH1498" s="374"/>
      <c r="AI1498" s="374"/>
    </row>
    <row r="1499" spans="1:37" ht="15.6">
      <c r="A1499" s="374">
        <v>16</v>
      </c>
      <c r="B1499" s="374">
        <v>305</v>
      </c>
      <c r="C1499" s="374">
        <v>2023</v>
      </c>
      <c r="D1499" s="374">
        <v>5</v>
      </c>
      <c r="E1499" s="374">
        <v>99</v>
      </c>
      <c r="F1499" s="374">
        <v>99</v>
      </c>
      <c r="G1499" s="374">
        <v>99</v>
      </c>
      <c r="H1499" s="374">
        <v>99</v>
      </c>
      <c r="I1499" s="374">
        <v>99</v>
      </c>
      <c r="J1499" s="374">
        <v>999</v>
      </c>
      <c r="K1499" s="374">
        <v>99</v>
      </c>
      <c r="L1499" s="374">
        <v>11</v>
      </c>
      <c r="M1499" s="374">
        <v>99</v>
      </c>
      <c r="N1499" s="374">
        <v>99</v>
      </c>
      <c r="O1499" s="374">
        <v>99</v>
      </c>
      <c r="P1499" s="374">
        <v>99</v>
      </c>
      <c r="Q1499" s="374"/>
      <c r="R1499" s="374">
        <v>0</v>
      </c>
      <c r="S1499" s="374"/>
      <c r="T1499" s="374"/>
      <c r="U1499" s="374"/>
      <c r="V1499" s="374"/>
      <c r="W1499" s="374"/>
      <c r="X1499" s="374"/>
      <c r="Y1499" s="374"/>
      <c r="Z1499" s="374"/>
      <c r="AA1499" s="374"/>
      <c r="AB1499" s="374"/>
      <c r="AC1499" s="374"/>
      <c r="AD1499" s="374"/>
      <c r="AE1499" s="374"/>
      <c r="AF1499" s="374"/>
      <c r="AG1499" s="374"/>
      <c r="AH1499" s="374"/>
      <c r="AI1499" s="374"/>
    </row>
    <row r="1500" spans="1:37" ht="15.6">
      <c r="A1500" s="374">
        <v>16</v>
      </c>
      <c r="B1500" s="374">
        <v>306</v>
      </c>
      <c r="C1500" s="374">
        <v>2023</v>
      </c>
      <c r="D1500" s="374">
        <v>6</v>
      </c>
      <c r="E1500" s="374">
        <v>99</v>
      </c>
      <c r="F1500" s="374">
        <v>99</v>
      </c>
      <c r="G1500" s="374">
        <v>99</v>
      </c>
      <c r="H1500" s="374">
        <v>99</v>
      </c>
      <c r="I1500" s="374">
        <v>99</v>
      </c>
      <c r="J1500" s="374">
        <v>999</v>
      </c>
      <c r="K1500" s="374">
        <v>99</v>
      </c>
      <c r="L1500" s="374">
        <v>11</v>
      </c>
      <c r="M1500" s="374">
        <v>99</v>
      </c>
      <c r="N1500" s="374">
        <v>99</v>
      </c>
      <c r="O1500" s="374">
        <v>99</v>
      </c>
      <c r="P1500" s="374">
        <v>99</v>
      </c>
      <c r="Q1500" s="374"/>
      <c r="R1500" s="374">
        <v>0</v>
      </c>
      <c r="S1500" s="374"/>
      <c r="T1500" s="374"/>
      <c r="U1500" s="374"/>
      <c r="V1500" s="374"/>
      <c r="W1500" s="374"/>
      <c r="X1500" s="374"/>
      <c r="Y1500" s="374"/>
      <c r="Z1500" s="374"/>
      <c r="AA1500" s="374"/>
      <c r="AB1500" s="374"/>
      <c r="AC1500" s="374"/>
      <c r="AD1500" s="374"/>
      <c r="AE1500" s="374"/>
      <c r="AF1500" s="374"/>
      <c r="AG1500" s="374"/>
      <c r="AH1500" s="374"/>
      <c r="AI1500" s="374"/>
    </row>
    <row r="1501" spans="1:37" ht="15.6">
      <c r="A1501" s="374">
        <v>16</v>
      </c>
      <c r="B1501" s="374">
        <v>307</v>
      </c>
      <c r="C1501" s="374">
        <v>2023</v>
      </c>
      <c r="D1501" s="374">
        <v>7</v>
      </c>
      <c r="E1501" s="374">
        <v>99</v>
      </c>
      <c r="F1501" s="374">
        <v>99</v>
      </c>
      <c r="G1501" s="374">
        <v>99</v>
      </c>
      <c r="H1501" s="374">
        <v>99</v>
      </c>
      <c r="I1501" s="374">
        <v>99</v>
      </c>
      <c r="J1501" s="374">
        <v>999</v>
      </c>
      <c r="K1501" s="374">
        <v>99</v>
      </c>
      <c r="L1501" s="374">
        <v>11</v>
      </c>
      <c r="M1501" s="374">
        <v>99</v>
      </c>
      <c r="N1501" s="374">
        <v>99</v>
      </c>
      <c r="O1501" s="374">
        <v>99</v>
      </c>
      <c r="P1501" s="374">
        <v>99</v>
      </c>
      <c r="Q1501" s="374"/>
      <c r="R1501" s="374">
        <v>0</v>
      </c>
      <c r="S1501" s="374"/>
      <c r="T1501" s="374"/>
      <c r="U1501" s="374"/>
      <c r="V1501" s="374"/>
      <c r="W1501" s="374"/>
      <c r="X1501" s="374"/>
      <c r="Y1501" s="374"/>
      <c r="Z1501" s="374"/>
      <c r="AA1501" s="374"/>
      <c r="AB1501" s="374"/>
      <c r="AC1501" s="374"/>
      <c r="AD1501" s="374"/>
      <c r="AE1501" s="374"/>
      <c r="AF1501" s="374"/>
      <c r="AG1501" s="374"/>
      <c r="AH1501" s="374"/>
      <c r="AI1501" s="374"/>
    </row>
    <row r="1502" spans="1:37" ht="15.6">
      <c r="A1502" s="374">
        <v>16</v>
      </c>
      <c r="B1502" s="374">
        <v>308</v>
      </c>
      <c r="C1502" s="374">
        <v>2023</v>
      </c>
      <c r="D1502" s="374">
        <v>8</v>
      </c>
      <c r="E1502" s="374">
        <v>99</v>
      </c>
      <c r="F1502" s="374">
        <v>99</v>
      </c>
      <c r="G1502" s="374">
        <v>99</v>
      </c>
      <c r="H1502" s="374">
        <v>99</v>
      </c>
      <c r="I1502" s="374">
        <v>99</v>
      </c>
      <c r="J1502" s="374">
        <v>999</v>
      </c>
      <c r="K1502" s="374">
        <v>99</v>
      </c>
      <c r="L1502" s="374">
        <v>11</v>
      </c>
      <c r="M1502" s="374">
        <v>99</v>
      </c>
      <c r="N1502" s="374">
        <v>99</v>
      </c>
      <c r="O1502" s="374">
        <v>99</v>
      </c>
      <c r="P1502" s="374">
        <v>99</v>
      </c>
      <c r="Q1502" s="374">
        <v>1</v>
      </c>
      <c r="R1502" s="374">
        <v>1</v>
      </c>
      <c r="S1502" s="374">
        <v>11</v>
      </c>
      <c r="T1502" s="374">
        <v>5</v>
      </c>
      <c r="U1502" s="374">
        <v>9.4</v>
      </c>
      <c r="V1502" s="374">
        <v>0</v>
      </c>
      <c r="W1502" s="374">
        <v>0</v>
      </c>
      <c r="X1502" s="374">
        <v>0</v>
      </c>
      <c r="Y1502" s="374">
        <v>0</v>
      </c>
      <c r="Z1502" s="374">
        <v>0</v>
      </c>
      <c r="AA1502" s="374">
        <v>0</v>
      </c>
      <c r="AB1502" s="374">
        <v>0</v>
      </c>
      <c r="AC1502" s="374"/>
      <c r="AD1502" s="374"/>
      <c r="AE1502" s="374"/>
      <c r="AF1502" s="374">
        <v>8.6880973066898362E-2</v>
      </c>
      <c r="AG1502" s="374">
        <v>8.8564779483120817E-2</v>
      </c>
      <c r="AH1502" s="374">
        <v>0</v>
      </c>
      <c r="AI1502" s="374">
        <v>1</v>
      </c>
      <c r="AJ1502">
        <v>78.5</v>
      </c>
      <c r="AK1502">
        <v>19.432061816696223</v>
      </c>
    </row>
    <row r="1503" spans="1:37" ht="15.6">
      <c r="A1503" s="374">
        <v>16</v>
      </c>
      <c r="B1503" s="374">
        <v>309</v>
      </c>
      <c r="C1503" s="374">
        <v>2023</v>
      </c>
      <c r="D1503" s="374">
        <v>9</v>
      </c>
      <c r="E1503" s="374">
        <v>99</v>
      </c>
      <c r="F1503" s="374">
        <v>99</v>
      </c>
      <c r="G1503" s="374">
        <v>99</v>
      </c>
      <c r="H1503" s="374">
        <v>99</v>
      </c>
      <c r="I1503" s="374">
        <v>99</v>
      </c>
      <c r="J1503" s="374">
        <v>999</v>
      </c>
      <c r="K1503" s="374">
        <v>99</v>
      </c>
      <c r="L1503" s="374">
        <v>11</v>
      </c>
      <c r="M1503" s="374">
        <v>99</v>
      </c>
      <c r="N1503" s="374">
        <v>99</v>
      </c>
      <c r="O1503" s="374">
        <v>99</v>
      </c>
      <c r="P1503" s="374">
        <v>99</v>
      </c>
      <c r="Q1503" s="374">
        <v>3</v>
      </c>
      <c r="R1503" s="374">
        <v>8</v>
      </c>
      <c r="S1503" s="374">
        <v>11</v>
      </c>
      <c r="T1503" s="374">
        <v>3.75</v>
      </c>
      <c r="U1503" s="374">
        <v>11.1</v>
      </c>
      <c r="V1503" s="374">
        <v>0</v>
      </c>
      <c r="W1503" s="374">
        <v>0</v>
      </c>
      <c r="X1503" s="374">
        <v>0</v>
      </c>
      <c r="Y1503" s="374">
        <v>0</v>
      </c>
      <c r="Z1503" s="374">
        <v>1.5787653403847013</v>
      </c>
      <c r="AA1503" s="374">
        <v>0</v>
      </c>
      <c r="AB1503" s="374">
        <v>2.6339134382131841</v>
      </c>
      <c r="AC1503" s="374"/>
      <c r="AD1503" s="374">
        <v>55.010047655461761</v>
      </c>
      <c r="AE1503" s="374"/>
      <c r="AF1503" s="374">
        <v>0.40858018386108275</v>
      </c>
      <c r="AG1503" s="374">
        <v>0.43929732216621104</v>
      </c>
      <c r="AH1503" s="374">
        <v>25</v>
      </c>
      <c r="AI1503" s="374">
        <v>1</v>
      </c>
      <c r="AJ1503">
        <v>89.1</v>
      </c>
      <c r="AK1503">
        <v>17.530268705612794</v>
      </c>
    </row>
    <row r="1504" spans="1:37" ht="15.6">
      <c r="A1504" s="374">
        <v>16</v>
      </c>
      <c r="B1504" s="374">
        <v>310</v>
      </c>
      <c r="C1504" s="374">
        <v>2023</v>
      </c>
      <c r="D1504" s="374">
        <v>10</v>
      </c>
      <c r="E1504" s="374">
        <v>99</v>
      </c>
      <c r="F1504" s="374">
        <v>99</v>
      </c>
      <c r="G1504" s="374">
        <v>99</v>
      </c>
      <c r="H1504" s="374">
        <v>99</v>
      </c>
      <c r="I1504" s="374">
        <v>99</v>
      </c>
      <c r="J1504" s="374">
        <v>999</v>
      </c>
      <c r="K1504" s="374">
        <v>99</v>
      </c>
      <c r="L1504" s="374">
        <v>11</v>
      </c>
      <c r="M1504" s="374">
        <v>99</v>
      </c>
      <c r="N1504" s="374">
        <v>99</v>
      </c>
      <c r="O1504" s="374">
        <v>99</v>
      </c>
      <c r="P1504" s="374">
        <v>99</v>
      </c>
      <c r="Q1504" s="374">
        <v>4</v>
      </c>
      <c r="R1504" s="374">
        <v>24</v>
      </c>
      <c r="S1504" s="374">
        <v>11</v>
      </c>
      <c r="T1504" s="374">
        <v>4.75</v>
      </c>
      <c r="U1504" s="374">
        <v>16.666666666666671</v>
      </c>
      <c r="V1504" s="374">
        <v>0</v>
      </c>
      <c r="W1504" s="374">
        <v>0</v>
      </c>
      <c r="X1504" s="374">
        <v>58.33333333333335</v>
      </c>
      <c r="Y1504" s="374">
        <v>0</v>
      </c>
      <c r="Z1504" s="374">
        <v>3.051320297110014</v>
      </c>
      <c r="AA1504" s="374">
        <v>0</v>
      </c>
      <c r="AB1504" s="374">
        <v>1.4790199457749036</v>
      </c>
      <c r="AC1504" s="374"/>
      <c r="AD1504" s="374">
        <v>5.0779640160025323</v>
      </c>
      <c r="AE1504" s="374"/>
      <c r="AF1504" s="374">
        <v>1.1594202898550723</v>
      </c>
      <c r="AG1504" s="374">
        <v>1.8870060761595655</v>
      </c>
      <c r="AH1504" s="374">
        <v>4.1666666666666679</v>
      </c>
      <c r="AI1504" s="374">
        <v>1</v>
      </c>
      <c r="AJ1504">
        <v>97.5</v>
      </c>
      <c r="AK1504">
        <v>15.212663733373788</v>
      </c>
    </row>
    <row r="1505" spans="1:35" ht="15.6">
      <c r="A1505" s="374">
        <v>16</v>
      </c>
      <c r="B1505" s="374">
        <v>311</v>
      </c>
      <c r="C1505" s="374">
        <v>2023</v>
      </c>
      <c r="D1505" s="374">
        <v>11</v>
      </c>
      <c r="E1505" s="374">
        <v>99</v>
      </c>
      <c r="F1505" s="374">
        <v>99</v>
      </c>
      <c r="G1505" s="374">
        <v>99</v>
      </c>
      <c r="H1505" s="374">
        <v>99</v>
      </c>
      <c r="I1505" s="374">
        <v>99</v>
      </c>
      <c r="J1505" s="374">
        <v>999</v>
      </c>
      <c r="K1505" s="374">
        <v>99</v>
      </c>
      <c r="L1505" s="374">
        <v>11</v>
      </c>
      <c r="M1505" s="374">
        <v>99</v>
      </c>
      <c r="N1505" s="374">
        <v>99</v>
      </c>
      <c r="O1505" s="374">
        <v>99</v>
      </c>
      <c r="P1505" s="374">
        <v>99</v>
      </c>
      <c r="Q1505" s="374">
        <v>4</v>
      </c>
      <c r="R1505" s="374">
        <v>5</v>
      </c>
      <c r="S1505" s="374">
        <v>11</v>
      </c>
      <c r="T1505" s="374">
        <v>6.2</v>
      </c>
      <c r="U1505" s="374">
        <v>17.7</v>
      </c>
      <c r="V1505" s="374">
        <v>0</v>
      </c>
      <c r="W1505" s="374">
        <v>0</v>
      </c>
      <c r="X1505" s="374">
        <v>100</v>
      </c>
      <c r="Y1505" s="374">
        <v>0</v>
      </c>
      <c r="Z1505" s="374">
        <v>1.4436065946094923</v>
      </c>
      <c r="AA1505" s="374">
        <v>0</v>
      </c>
      <c r="AB1505" s="374">
        <v>1.4696938456699062</v>
      </c>
      <c r="AC1505" s="374"/>
      <c r="AD1505" s="374">
        <v>-42.419620274831992</v>
      </c>
      <c r="AE1505" s="374"/>
      <c r="AF1505" s="374">
        <v>0.49950049950049957</v>
      </c>
      <c r="AG1505" s="374">
        <v>0.85702665013944812</v>
      </c>
      <c r="AH1505" s="374">
        <v>0</v>
      </c>
      <c r="AI1505" s="374">
        <v>0</v>
      </c>
    </row>
    <row r="1506" spans="1:35" ht="15.6">
      <c r="A1506" s="374">
        <v>16</v>
      </c>
      <c r="B1506" s="374">
        <v>312</v>
      </c>
      <c r="C1506" s="374">
        <v>2023</v>
      </c>
      <c r="D1506" s="374">
        <v>12</v>
      </c>
      <c r="E1506" s="374">
        <v>99</v>
      </c>
      <c r="F1506" s="374">
        <v>99</v>
      </c>
      <c r="G1506" s="374">
        <v>99</v>
      </c>
      <c r="H1506" s="374">
        <v>99</v>
      </c>
      <c r="I1506" s="374">
        <v>99</v>
      </c>
      <c r="J1506" s="374">
        <v>999</v>
      </c>
      <c r="K1506" s="374">
        <v>99</v>
      </c>
      <c r="L1506" s="374">
        <v>11</v>
      </c>
      <c r="M1506" s="374">
        <v>99</v>
      </c>
      <c r="N1506" s="374">
        <v>99</v>
      </c>
      <c r="O1506" s="374">
        <v>99</v>
      </c>
      <c r="P1506" s="374">
        <v>99</v>
      </c>
      <c r="Q1506" s="374"/>
      <c r="R1506" s="374">
        <v>0</v>
      </c>
      <c r="S1506" s="374"/>
      <c r="T1506" s="374"/>
      <c r="U1506" s="374"/>
      <c r="V1506" s="374"/>
      <c r="W1506" s="374"/>
      <c r="X1506" s="374"/>
      <c r="Y1506" s="374"/>
      <c r="Z1506" s="374"/>
      <c r="AA1506" s="374"/>
      <c r="AB1506" s="374"/>
      <c r="AC1506" s="374"/>
      <c r="AD1506" s="374"/>
      <c r="AE1506" s="374"/>
      <c r="AF1506" s="374"/>
      <c r="AG1506" s="374"/>
      <c r="AH1506" s="374"/>
      <c r="AI1506" s="374"/>
    </row>
    <row r="1507" spans="1:35" ht="15.6">
      <c r="A1507" s="374">
        <v>16</v>
      </c>
      <c r="B1507" s="374">
        <v>313</v>
      </c>
      <c r="C1507" s="374">
        <v>2023</v>
      </c>
      <c r="D1507" s="374">
        <v>1</v>
      </c>
      <c r="E1507" s="374">
        <v>99</v>
      </c>
      <c r="F1507" s="374">
        <v>99</v>
      </c>
      <c r="G1507" s="374">
        <v>99</v>
      </c>
      <c r="H1507" s="374">
        <v>99</v>
      </c>
      <c r="I1507" s="374">
        <v>99</v>
      </c>
      <c r="J1507" s="374">
        <v>999</v>
      </c>
      <c r="K1507" s="374">
        <v>99</v>
      </c>
      <c r="L1507" s="374">
        <v>12</v>
      </c>
      <c r="M1507" s="374">
        <v>99</v>
      </c>
      <c r="N1507" s="374">
        <v>99</v>
      </c>
      <c r="O1507" s="374">
        <v>99</v>
      </c>
      <c r="P1507" s="374">
        <v>99</v>
      </c>
      <c r="Q1507" s="374"/>
      <c r="R1507" s="374">
        <v>0</v>
      </c>
    </row>
    <row r="1508" spans="1:35" ht="15.6">
      <c r="A1508" s="374">
        <v>16</v>
      </c>
      <c r="B1508" s="374">
        <v>314</v>
      </c>
      <c r="C1508" s="374">
        <v>2023</v>
      </c>
      <c r="D1508" s="374">
        <v>2</v>
      </c>
      <c r="E1508" s="374">
        <v>99</v>
      </c>
      <c r="F1508" s="374">
        <v>99</v>
      </c>
      <c r="G1508" s="374">
        <v>99</v>
      </c>
      <c r="H1508" s="374">
        <v>99</v>
      </c>
      <c r="I1508" s="374">
        <v>99</v>
      </c>
      <c r="J1508" s="374">
        <v>999</v>
      </c>
      <c r="K1508" s="374">
        <v>99</v>
      </c>
      <c r="L1508" s="374">
        <v>12</v>
      </c>
      <c r="M1508" s="374">
        <v>99</v>
      </c>
      <c r="N1508" s="374">
        <v>99</v>
      </c>
      <c r="O1508" s="374">
        <v>99</v>
      </c>
      <c r="P1508" s="374">
        <v>99</v>
      </c>
      <c r="Q1508" s="374"/>
      <c r="R1508" s="374">
        <v>0</v>
      </c>
    </row>
    <row r="1509" spans="1:35" ht="15.6">
      <c r="A1509" s="374">
        <v>16</v>
      </c>
      <c r="B1509" s="374">
        <v>315</v>
      </c>
      <c r="C1509" s="374">
        <v>2023</v>
      </c>
      <c r="D1509" s="374">
        <v>3</v>
      </c>
      <c r="E1509" s="374">
        <v>99</v>
      </c>
      <c r="F1509" s="374">
        <v>99</v>
      </c>
      <c r="G1509" s="374">
        <v>99</v>
      </c>
      <c r="H1509" s="374">
        <v>99</v>
      </c>
      <c r="I1509" s="374">
        <v>99</v>
      </c>
      <c r="J1509" s="374">
        <v>999</v>
      </c>
      <c r="K1509" s="374">
        <v>99</v>
      </c>
      <c r="L1509" s="374">
        <v>12</v>
      </c>
      <c r="M1509" s="374">
        <v>99</v>
      </c>
      <c r="N1509" s="374">
        <v>99</v>
      </c>
      <c r="O1509" s="374">
        <v>99</v>
      </c>
      <c r="P1509" s="374">
        <v>99</v>
      </c>
      <c r="Q1509" s="374"/>
      <c r="R1509" s="374">
        <v>0</v>
      </c>
    </row>
    <row r="1510" spans="1:35" ht="15.6">
      <c r="A1510" s="374">
        <v>16</v>
      </c>
      <c r="B1510" s="374">
        <v>316</v>
      </c>
      <c r="C1510" s="374">
        <v>2023</v>
      </c>
      <c r="D1510" s="374">
        <v>4</v>
      </c>
      <c r="E1510" s="374">
        <v>99</v>
      </c>
      <c r="F1510" s="374">
        <v>99</v>
      </c>
      <c r="G1510" s="374">
        <v>99</v>
      </c>
      <c r="H1510" s="374">
        <v>99</v>
      </c>
      <c r="I1510" s="374">
        <v>99</v>
      </c>
      <c r="J1510" s="374">
        <v>999</v>
      </c>
      <c r="K1510" s="374">
        <v>99</v>
      </c>
      <c r="L1510" s="374">
        <v>12</v>
      </c>
      <c r="M1510" s="374">
        <v>99</v>
      </c>
      <c r="N1510" s="374">
        <v>99</v>
      </c>
      <c r="O1510" s="374">
        <v>99</v>
      </c>
      <c r="P1510" s="374">
        <v>99</v>
      </c>
      <c r="Q1510" s="374"/>
      <c r="R1510" s="374">
        <v>0</v>
      </c>
    </row>
    <row r="1511" spans="1:35" ht="15.6">
      <c r="A1511" s="374">
        <v>16</v>
      </c>
      <c r="B1511" s="374">
        <v>317</v>
      </c>
      <c r="C1511" s="374">
        <v>2023</v>
      </c>
      <c r="D1511" s="374">
        <v>5</v>
      </c>
      <c r="E1511" s="374">
        <v>99</v>
      </c>
      <c r="F1511" s="374">
        <v>99</v>
      </c>
      <c r="G1511" s="374">
        <v>99</v>
      </c>
      <c r="H1511" s="374">
        <v>99</v>
      </c>
      <c r="I1511" s="374">
        <v>99</v>
      </c>
      <c r="J1511" s="374">
        <v>999</v>
      </c>
      <c r="K1511" s="374">
        <v>99</v>
      </c>
      <c r="L1511" s="374">
        <v>12</v>
      </c>
      <c r="M1511" s="374">
        <v>99</v>
      </c>
      <c r="N1511" s="374">
        <v>99</v>
      </c>
      <c r="O1511" s="374">
        <v>99</v>
      </c>
      <c r="P1511" s="374">
        <v>99</v>
      </c>
      <c r="Q1511" s="374"/>
      <c r="R1511" s="374">
        <v>0</v>
      </c>
    </row>
    <row r="1512" spans="1:35" ht="15.6">
      <c r="A1512" s="374">
        <v>16</v>
      </c>
      <c r="B1512" s="374">
        <v>318</v>
      </c>
      <c r="C1512" s="374">
        <v>2023</v>
      </c>
      <c r="D1512" s="374">
        <v>6</v>
      </c>
      <c r="E1512" s="374">
        <v>99</v>
      </c>
      <c r="F1512" s="374">
        <v>99</v>
      </c>
      <c r="G1512" s="374">
        <v>99</v>
      </c>
      <c r="H1512" s="374">
        <v>99</v>
      </c>
      <c r="I1512" s="374">
        <v>99</v>
      </c>
      <c r="J1512" s="374">
        <v>999</v>
      </c>
      <c r="K1512" s="374">
        <v>99</v>
      </c>
      <c r="L1512" s="374">
        <v>12</v>
      </c>
      <c r="M1512" s="374">
        <v>99</v>
      </c>
      <c r="N1512" s="374">
        <v>99</v>
      </c>
      <c r="O1512" s="374">
        <v>99</v>
      </c>
      <c r="P1512" s="374">
        <v>99</v>
      </c>
      <c r="Q1512" s="374"/>
      <c r="R1512" s="374">
        <v>0</v>
      </c>
    </row>
    <row r="1513" spans="1:35" ht="15.6">
      <c r="A1513" s="374">
        <v>16</v>
      </c>
      <c r="B1513" s="374">
        <v>319</v>
      </c>
      <c r="C1513" s="374">
        <v>2023</v>
      </c>
      <c r="D1513" s="374">
        <v>7</v>
      </c>
      <c r="E1513" s="374">
        <v>99</v>
      </c>
      <c r="F1513" s="374">
        <v>99</v>
      </c>
      <c r="G1513" s="374">
        <v>99</v>
      </c>
      <c r="H1513" s="374">
        <v>99</v>
      </c>
      <c r="I1513" s="374">
        <v>99</v>
      </c>
      <c r="J1513" s="374">
        <v>999</v>
      </c>
      <c r="K1513" s="374">
        <v>99</v>
      </c>
      <c r="L1513" s="374">
        <v>12</v>
      </c>
      <c r="M1513" s="374">
        <v>99</v>
      </c>
      <c r="N1513" s="374">
        <v>99</v>
      </c>
      <c r="O1513" s="374">
        <v>99</v>
      </c>
      <c r="P1513" s="374">
        <v>99</v>
      </c>
      <c r="Q1513" s="374"/>
      <c r="R1513" s="374">
        <v>0</v>
      </c>
    </row>
    <row r="1514" spans="1:35" ht="15.6">
      <c r="A1514" s="374">
        <v>16</v>
      </c>
      <c r="B1514" s="374">
        <v>320</v>
      </c>
      <c r="C1514" s="374">
        <v>2023</v>
      </c>
      <c r="D1514" s="374">
        <v>8</v>
      </c>
      <c r="E1514" s="374">
        <v>99</v>
      </c>
      <c r="F1514" s="374">
        <v>99</v>
      </c>
      <c r="G1514" s="374">
        <v>99</v>
      </c>
      <c r="H1514" s="374">
        <v>99</v>
      </c>
      <c r="I1514" s="374">
        <v>99</v>
      </c>
      <c r="J1514" s="374">
        <v>999</v>
      </c>
      <c r="K1514" s="374">
        <v>99</v>
      </c>
      <c r="L1514" s="374">
        <v>12</v>
      </c>
      <c r="M1514" s="374">
        <v>99</v>
      </c>
      <c r="N1514" s="374">
        <v>99</v>
      </c>
      <c r="O1514" s="374">
        <v>99</v>
      </c>
      <c r="P1514" s="374">
        <v>99</v>
      </c>
      <c r="Q1514" s="374"/>
      <c r="R1514" s="374">
        <v>0</v>
      </c>
    </row>
    <row r="1515" spans="1:35" ht="15.6">
      <c r="A1515" s="374">
        <v>16</v>
      </c>
      <c r="B1515" s="374">
        <v>321</v>
      </c>
      <c r="C1515" s="374">
        <v>2023</v>
      </c>
      <c r="D1515" s="374">
        <v>9</v>
      </c>
      <c r="E1515" s="374">
        <v>99</v>
      </c>
      <c r="F1515" s="374">
        <v>99</v>
      </c>
      <c r="G1515" s="374">
        <v>99</v>
      </c>
      <c r="H1515" s="374">
        <v>99</v>
      </c>
      <c r="I1515" s="374">
        <v>99</v>
      </c>
      <c r="J1515" s="374">
        <v>999</v>
      </c>
      <c r="K1515" s="374">
        <v>99</v>
      </c>
      <c r="L1515" s="374">
        <v>12</v>
      </c>
      <c r="M1515" s="374">
        <v>99</v>
      </c>
      <c r="N1515" s="374">
        <v>99</v>
      </c>
      <c r="O1515" s="374">
        <v>99</v>
      </c>
      <c r="P1515" s="374">
        <v>99</v>
      </c>
      <c r="Q1515" s="374"/>
      <c r="R1515" s="374">
        <v>0</v>
      </c>
    </row>
    <row r="1516" spans="1:35" ht="15.6">
      <c r="A1516" s="374">
        <v>16</v>
      </c>
      <c r="B1516" s="374">
        <v>322</v>
      </c>
      <c r="C1516" s="374">
        <v>2023</v>
      </c>
      <c r="D1516" s="374">
        <v>10</v>
      </c>
      <c r="E1516" s="374">
        <v>99</v>
      </c>
      <c r="F1516" s="374">
        <v>99</v>
      </c>
      <c r="G1516" s="374">
        <v>99</v>
      </c>
      <c r="H1516" s="374">
        <v>99</v>
      </c>
      <c r="I1516" s="374">
        <v>99</v>
      </c>
      <c r="J1516" s="374">
        <v>999</v>
      </c>
      <c r="K1516" s="374">
        <v>99</v>
      </c>
      <c r="L1516" s="374">
        <v>12</v>
      </c>
      <c r="M1516" s="374">
        <v>99</v>
      </c>
      <c r="N1516" s="374">
        <v>99</v>
      </c>
      <c r="O1516" s="374">
        <v>99</v>
      </c>
      <c r="P1516" s="374">
        <v>99</v>
      </c>
      <c r="Q1516" s="374"/>
      <c r="R1516" s="374">
        <v>0</v>
      </c>
    </row>
    <row r="1517" spans="1:35" ht="15.6">
      <c r="A1517" s="374">
        <v>16</v>
      </c>
      <c r="B1517" s="374">
        <v>323</v>
      </c>
      <c r="C1517" s="374">
        <v>2023</v>
      </c>
      <c r="D1517" s="374">
        <v>11</v>
      </c>
      <c r="E1517" s="374">
        <v>99</v>
      </c>
      <c r="F1517" s="374">
        <v>99</v>
      </c>
      <c r="G1517" s="374">
        <v>99</v>
      </c>
      <c r="H1517" s="374">
        <v>99</v>
      </c>
      <c r="I1517" s="374">
        <v>99</v>
      </c>
      <c r="J1517" s="374">
        <v>999</v>
      </c>
      <c r="K1517" s="374">
        <v>99</v>
      </c>
      <c r="L1517" s="374">
        <v>12</v>
      </c>
      <c r="M1517" s="374">
        <v>99</v>
      </c>
      <c r="N1517" s="374">
        <v>99</v>
      </c>
      <c r="O1517" s="374">
        <v>99</v>
      </c>
      <c r="P1517" s="374">
        <v>99</v>
      </c>
      <c r="Q1517" s="374"/>
      <c r="R1517" s="374">
        <v>0</v>
      </c>
    </row>
    <row r="1518" spans="1:35" ht="15.6">
      <c r="A1518" s="374">
        <v>16</v>
      </c>
      <c r="B1518" s="374">
        <v>324</v>
      </c>
      <c r="C1518" s="374">
        <v>2023</v>
      </c>
      <c r="D1518" s="374">
        <v>12</v>
      </c>
      <c r="E1518" s="374">
        <v>99</v>
      </c>
      <c r="F1518" s="374">
        <v>99</v>
      </c>
      <c r="G1518" s="374">
        <v>99</v>
      </c>
      <c r="H1518" s="374">
        <v>99</v>
      </c>
      <c r="I1518" s="374">
        <v>99</v>
      </c>
      <c r="J1518" s="374">
        <v>999</v>
      </c>
      <c r="K1518" s="374">
        <v>99</v>
      </c>
      <c r="L1518" s="374">
        <v>12</v>
      </c>
      <c r="M1518" s="374">
        <v>99</v>
      </c>
      <c r="N1518" s="374">
        <v>99</v>
      </c>
      <c r="O1518" s="374">
        <v>99</v>
      </c>
      <c r="P1518" s="374">
        <v>99</v>
      </c>
      <c r="Q1518" s="374"/>
      <c r="R1518" s="374">
        <v>0</v>
      </c>
    </row>
    <row r="1519" spans="1:35" ht="15.6">
      <c r="A1519" s="374">
        <v>16</v>
      </c>
      <c r="B1519" s="374">
        <v>325</v>
      </c>
      <c r="C1519" s="374">
        <v>2023</v>
      </c>
      <c r="D1519" s="374">
        <v>1</v>
      </c>
      <c r="E1519" s="374">
        <v>99</v>
      </c>
      <c r="F1519" s="374">
        <v>99</v>
      </c>
      <c r="G1519" s="374">
        <v>99</v>
      </c>
      <c r="H1519" s="374">
        <v>99</v>
      </c>
      <c r="I1519" s="374">
        <v>99</v>
      </c>
      <c r="J1519" s="374">
        <v>999</v>
      </c>
      <c r="K1519" s="374">
        <v>99</v>
      </c>
      <c r="L1519" s="374">
        <v>13</v>
      </c>
      <c r="M1519" s="374">
        <v>99</v>
      </c>
      <c r="N1519" s="374">
        <v>99</v>
      </c>
      <c r="O1519" s="374">
        <v>99</v>
      </c>
      <c r="P1519" s="374">
        <v>99</v>
      </c>
      <c r="Q1519" s="374"/>
      <c r="R1519" s="374">
        <v>0</v>
      </c>
    </row>
    <row r="1520" spans="1:35" ht="15.6">
      <c r="A1520" s="374">
        <v>16</v>
      </c>
      <c r="B1520" s="374">
        <v>326</v>
      </c>
      <c r="C1520" s="374">
        <v>2023</v>
      </c>
      <c r="D1520" s="374">
        <v>2</v>
      </c>
      <c r="E1520" s="374">
        <v>99</v>
      </c>
      <c r="F1520" s="374">
        <v>99</v>
      </c>
      <c r="G1520" s="374">
        <v>99</v>
      </c>
      <c r="H1520" s="374">
        <v>99</v>
      </c>
      <c r="I1520" s="374">
        <v>99</v>
      </c>
      <c r="J1520" s="374">
        <v>999</v>
      </c>
      <c r="K1520" s="374">
        <v>99</v>
      </c>
      <c r="L1520" s="374">
        <v>13</v>
      </c>
      <c r="M1520" s="374">
        <v>99</v>
      </c>
      <c r="N1520" s="374">
        <v>99</v>
      </c>
      <c r="O1520" s="374">
        <v>99</v>
      </c>
      <c r="P1520" s="374">
        <v>99</v>
      </c>
      <c r="Q1520" s="374"/>
      <c r="R1520" s="374">
        <v>0</v>
      </c>
    </row>
    <row r="1521" spans="1:18" ht="15.6">
      <c r="A1521" s="374">
        <v>16</v>
      </c>
      <c r="B1521" s="374">
        <v>327</v>
      </c>
      <c r="C1521" s="374">
        <v>2023</v>
      </c>
      <c r="D1521" s="374">
        <v>3</v>
      </c>
      <c r="E1521" s="374">
        <v>99</v>
      </c>
      <c r="F1521" s="374">
        <v>99</v>
      </c>
      <c r="G1521" s="374">
        <v>99</v>
      </c>
      <c r="H1521" s="374">
        <v>99</v>
      </c>
      <c r="I1521" s="374">
        <v>99</v>
      </c>
      <c r="J1521" s="374">
        <v>999</v>
      </c>
      <c r="K1521" s="374">
        <v>99</v>
      </c>
      <c r="L1521" s="374">
        <v>13</v>
      </c>
      <c r="M1521" s="374">
        <v>99</v>
      </c>
      <c r="N1521" s="374">
        <v>99</v>
      </c>
      <c r="O1521" s="374">
        <v>99</v>
      </c>
      <c r="P1521" s="374">
        <v>99</v>
      </c>
      <c r="Q1521" s="374"/>
      <c r="R1521" s="374">
        <v>0</v>
      </c>
    </row>
    <row r="1522" spans="1:18" ht="15.6">
      <c r="A1522" s="374">
        <v>16</v>
      </c>
      <c r="B1522" s="374">
        <v>328</v>
      </c>
      <c r="C1522" s="374">
        <v>2023</v>
      </c>
      <c r="D1522" s="374">
        <v>4</v>
      </c>
      <c r="E1522" s="374">
        <v>99</v>
      </c>
      <c r="F1522" s="374">
        <v>99</v>
      </c>
      <c r="G1522" s="374">
        <v>99</v>
      </c>
      <c r="H1522" s="374">
        <v>99</v>
      </c>
      <c r="I1522" s="374">
        <v>99</v>
      </c>
      <c r="J1522" s="374">
        <v>999</v>
      </c>
      <c r="K1522" s="374">
        <v>99</v>
      </c>
      <c r="L1522" s="374">
        <v>13</v>
      </c>
      <c r="M1522" s="374">
        <v>99</v>
      </c>
      <c r="N1522" s="374">
        <v>99</v>
      </c>
      <c r="O1522" s="374">
        <v>99</v>
      </c>
      <c r="P1522" s="374">
        <v>99</v>
      </c>
      <c r="Q1522" s="374"/>
      <c r="R1522" s="374">
        <v>0</v>
      </c>
    </row>
    <row r="1523" spans="1:18" ht="15.6">
      <c r="A1523" s="374">
        <v>16</v>
      </c>
      <c r="B1523" s="374">
        <v>329</v>
      </c>
      <c r="C1523" s="374">
        <v>2023</v>
      </c>
      <c r="D1523" s="374">
        <v>5</v>
      </c>
      <c r="E1523" s="374">
        <v>99</v>
      </c>
      <c r="F1523" s="374">
        <v>99</v>
      </c>
      <c r="G1523" s="374">
        <v>99</v>
      </c>
      <c r="H1523" s="374">
        <v>99</v>
      </c>
      <c r="I1523" s="374">
        <v>99</v>
      </c>
      <c r="J1523" s="374">
        <v>999</v>
      </c>
      <c r="K1523" s="374">
        <v>99</v>
      </c>
      <c r="L1523" s="374">
        <v>13</v>
      </c>
      <c r="M1523" s="374">
        <v>99</v>
      </c>
      <c r="N1523" s="374">
        <v>99</v>
      </c>
      <c r="O1523" s="374">
        <v>99</v>
      </c>
      <c r="P1523" s="374">
        <v>99</v>
      </c>
      <c r="Q1523" s="374"/>
      <c r="R1523" s="374">
        <v>0</v>
      </c>
    </row>
    <row r="1524" spans="1:18" ht="15.6">
      <c r="A1524" s="374">
        <v>16</v>
      </c>
      <c r="B1524" s="374">
        <v>330</v>
      </c>
      <c r="C1524" s="374">
        <v>2023</v>
      </c>
      <c r="D1524" s="374">
        <v>6</v>
      </c>
      <c r="E1524" s="374">
        <v>99</v>
      </c>
      <c r="F1524" s="374">
        <v>99</v>
      </c>
      <c r="G1524" s="374">
        <v>99</v>
      </c>
      <c r="H1524" s="374">
        <v>99</v>
      </c>
      <c r="I1524" s="374">
        <v>99</v>
      </c>
      <c r="J1524" s="374">
        <v>999</v>
      </c>
      <c r="K1524" s="374">
        <v>99</v>
      </c>
      <c r="L1524" s="374">
        <v>13</v>
      </c>
      <c r="M1524" s="374">
        <v>99</v>
      </c>
      <c r="N1524" s="374">
        <v>99</v>
      </c>
      <c r="O1524" s="374">
        <v>99</v>
      </c>
      <c r="P1524" s="374">
        <v>99</v>
      </c>
      <c r="Q1524" s="374"/>
      <c r="R1524" s="374">
        <v>0</v>
      </c>
    </row>
    <row r="1525" spans="1:18" ht="15.6">
      <c r="A1525" s="374">
        <v>16</v>
      </c>
      <c r="B1525" s="374">
        <v>331</v>
      </c>
      <c r="C1525" s="374">
        <v>2023</v>
      </c>
      <c r="D1525" s="374">
        <v>7</v>
      </c>
      <c r="E1525" s="374">
        <v>99</v>
      </c>
      <c r="F1525" s="374">
        <v>99</v>
      </c>
      <c r="G1525" s="374">
        <v>99</v>
      </c>
      <c r="H1525" s="374">
        <v>99</v>
      </c>
      <c r="I1525" s="374">
        <v>99</v>
      </c>
      <c r="J1525" s="374">
        <v>999</v>
      </c>
      <c r="K1525" s="374">
        <v>99</v>
      </c>
      <c r="L1525" s="374">
        <v>13</v>
      </c>
      <c r="M1525" s="374">
        <v>99</v>
      </c>
      <c r="N1525" s="374">
        <v>99</v>
      </c>
      <c r="O1525" s="374">
        <v>99</v>
      </c>
      <c r="P1525" s="374">
        <v>99</v>
      </c>
      <c r="Q1525" s="374"/>
      <c r="R1525" s="374">
        <v>0</v>
      </c>
    </row>
    <row r="1526" spans="1:18" ht="15.6">
      <c r="A1526" s="374">
        <v>16</v>
      </c>
      <c r="B1526" s="374">
        <v>332</v>
      </c>
      <c r="C1526" s="374">
        <v>2023</v>
      </c>
      <c r="D1526" s="374">
        <v>8</v>
      </c>
      <c r="E1526" s="374">
        <v>99</v>
      </c>
      <c r="F1526" s="374">
        <v>99</v>
      </c>
      <c r="G1526" s="374">
        <v>99</v>
      </c>
      <c r="H1526" s="374">
        <v>99</v>
      </c>
      <c r="I1526" s="374">
        <v>99</v>
      </c>
      <c r="J1526" s="374">
        <v>999</v>
      </c>
      <c r="K1526" s="374">
        <v>99</v>
      </c>
      <c r="L1526" s="374">
        <v>13</v>
      </c>
      <c r="M1526" s="374">
        <v>99</v>
      </c>
      <c r="N1526" s="374">
        <v>99</v>
      </c>
      <c r="O1526" s="374">
        <v>99</v>
      </c>
      <c r="P1526" s="374">
        <v>99</v>
      </c>
      <c r="Q1526" s="374"/>
      <c r="R1526" s="374">
        <v>0</v>
      </c>
    </row>
    <row r="1527" spans="1:18" ht="15.6">
      <c r="A1527" s="374">
        <v>16</v>
      </c>
      <c r="B1527" s="374">
        <v>333</v>
      </c>
      <c r="C1527" s="374">
        <v>2023</v>
      </c>
      <c r="D1527" s="374">
        <v>9</v>
      </c>
      <c r="E1527" s="374">
        <v>99</v>
      </c>
      <c r="F1527" s="374">
        <v>99</v>
      </c>
      <c r="G1527" s="374">
        <v>99</v>
      </c>
      <c r="H1527" s="374">
        <v>99</v>
      </c>
      <c r="I1527" s="374">
        <v>99</v>
      </c>
      <c r="J1527" s="374">
        <v>999</v>
      </c>
      <c r="K1527" s="374">
        <v>99</v>
      </c>
      <c r="L1527" s="374">
        <v>13</v>
      </c>
      <c r="M1527" s="374">
        <v>99</v>
      </c>
      <c r="N1527" s="374">
        <v>99</v>
      </c>
      <c r="O1527" s="374">
        <v>99</v>
      </c>
      <c r="P1527" s="374">
        <v>99</v>
      </c>
      <c r="Q1527" s="374"/>
      <c r="R1527" s="374">
        <v>0</v>
      </c>
    </row>
    <row r="1528" spans="1:18" ht="15.6">
      <c r="A1528" s="374">
        <v>16</v>
      </c>
      <c r="B1528" s="374">
        <v>334</v>
      </c>
      <c r="C1528" s="374">
        <v>2023</v>
      </c>
      <c r="D1528" s="374">
        <v>10</v>
      </c>
      <c r="E1528" s="374">
        <v>99</v>
      </c>
      <c r="F1528" s="374">
        <v>99</v>
      </c>
      <c r="G1528" s="374">
        <v>99</v>
      </c>
      <c r="H1528" s="374">
        <v>99</v>
      </c>
      <c r="I1528" s="374">
        <v>99</v>
      </c>
      <c r="J1528" s="374">
        <v>999</v>
      </c>
      <c r="K1528" s="374">
        <v>99</v>
      </c>
      <c r="L1528" s="374">
        <v>13</v>
      </c>
      <c r="M1528" s="374">
        <v>99</v>
      </c>
      <c r="N1528" s="374">
        <v>99</v>
      </c>
      <c r="O1528" s="374">
        <v>99</v>
      </c>
      <c r="P1528" s="374">
        <v>99</v>
      </c>
      <c r="Q1528" s="374"/>
      <c r="R1528" s="374">
        <v>0</v>
      </c>
    </row>
    <row r="1529" spans="1:18" ht="15.6">
      <c r="A1529" s="374">
        <v>16</v>
      </c>
      <c r="B1529" s="374">
        <v>335</v>
      </c>
      <c r="C1529" s="374">
        <v>2023</v>
      </c>
      <c r="D1529" s="374">
        <v>11</v>
      </c>
      <c r="E1529" s="374">
        <v>99</v>
      </c>
      <c r="F1529" s="374">
        <v>99</v>
      </c>
      <c r="G1529" s="374">
        <v>99</v>
      </c>
      <c r="H1529" s="374">
        <v>99</v>
      </c>
      <c r="I1529" s="374">
        <v>99</v>
      </c>
      <c r="J1529" s="374">
        <v>999</v>
      </c>
      <c r="K1529" s="374">
        <v>99</v>
      </c>
      <c r="L1529" s="374">
        <v>13</v>
      </c>
      <c r="M1529" s="374">
        <v>99</v>
      </c>
      <c r="N1529" s="374">
        <v>99</v>
      </c>
      <c r="O1529" s="374">
        <v>99</v>
      </c>
      <c r="P1529" s="374">
        <v>99</v>
      </c>
      <c r="Q1529" s="374"/>
      <c r="R1529" s="374">
        <v>0</v>
      </c>
    </row>
    <row r="1530" spans="1:18" ht="15.6">
      <c r="A1530" s="374">
        <v>16</v>
      </c>
      <c r="B1530" s="374">
        <v>336</v>
      </c>
      <c r="C1530" s="374">
        <v>2023</v>
      </c>
      <c r="D1530" s="374">
        <v>12</v>
      </c>
      <c r="E1530" s="374">
        <v>99</v>
      </c>
      <c r="F1530" s="374">
        <v>99</v>
      </c>
      <c r="G1530" s="374">
        <v>99</v>
      </c>
      <c r="H1530" s="374">
        <v>99</v>
      </c>
      <c r="I1530" s="374">
        <v>99</v>
      </c>
      <c r="J1530" s="374">
        <v>999</v>
      </c>
      <c r="K1530" s="374">
        <v>99</v>
      </c>
      <c r="L1530" s="374">
        <v>13</v>
      </c>
      <c r="M1530" s="374">
        <v>99</v>
      </c>
      <c r="N1530" s="374">
        <v>99</v>
      </c>
      <c r="O1530" s="374">
        <v>99</v>
      </c>
      <c r="P1530" s="374">
        <v>99</v>
      </c>
      <c r="Q1530" s="374"/>
      <c r="R1530" s="374">
        <v>0</v>
      </c>
    </row>
    <row r="1531" spans="1:18" ht="15.6">
      <c r="A1531" s="374">
        <v>16</v>
      </c>
      <c r="B1531" s="374">
        <v>337</v>
      </c>
      <c r="C1531" s="374">
        <v>2023</v>
      </c>
      <c r="D1531" s="374">
        <v>1</v>
      </c>
      <c r="E1531" s="374">
        <v>99</v>
      </c>
      <c r="F1531" s="374">
        <v>99</v>
      </c>
      <c r="G1531" s="374">
        <v>99</v>
      </c>
      <c r="H1531" s="374">
        <v>99</v>
      </c>
      <c r="I1531" s="374">
        <v>99</v>
      </c>
      <c r="J1531" s="374">
        <v>999</v>
      </c>
      <c r="K1531" s="374">
        <v>99</v>
      </c>
      <c r="L1531" s="374">
        <v>14</v>
      </c>
      <c r="M1531" s="374">
        <v>99</v>
      </c>
      <c r="N1531" s="374">
        <v>99</v>
      </c>
      <c r="O1531" s="374">
        <v>99</v>
      </c>
      <c r="P1531" s="374">
        <v>99</v>
      </c>
      <c r="Q1531" s="374"/>
      <c r="R1531" s="374">
        <v>0</v>
      </c>
    </row>
    <row r="1532" spans="1:18" ht="15.6">
      <c r="A1532" s="374">
        <v>16</v>
      </c>
      <c r="B1532" s="374">
        <v>338</v>
      </c>
      <c r="C1532" s="374">
        <v>2023</v>
      </c>
      <c r="D1532" s="374">
        <v>2</v>
      </c>
      <c r="E1532" s="374">
        <v>99</v>
      </c>
      <c r="F1532" s="374">
        <v>99</v>
      </c>
      <c r="G1532" s="374">
        <v>99</v>
      </c>
      <c r="H1532" s="374">
        <v>99</v>
      </c>
      <c r="I1532" s="374">
        <v>99</v>
      </c>
      <c r="J1532" s="374">
        <v>999</v>
      </c>
      <c r="K1532" s="374">
        <v>99</v>
      </c>
      <c r="L1532" s="374">
        <v>14</v>
      </c>
      <c r="M1532" s="374">
        <v>99</v>
      </c>
      <c r="N1532" s="374">
        <v>99</v>
      </c>
      <c r="O1532" s="374">
        <v>99</v>
      </c>
      <c r="P1532" s="374">
        <v>99</v>
      </c>
      <c r="Q1532" s="374"/>
      <c r="R1532" s="374">
        <v>0</v>
      </c>
    </row>
    <row r="1533" spans="1:18" ht="15.6">
      <c r="A1533" s="374">
        <v>16</v>
      </c>
      <c r="B1533" s="374">
        <v>339</v>
      </c>
      <c r="C1533" s="374">
        <v>2023</v>
      </c>
      <c r="D1533" s="374">
        <v>3</v>
      </c>
      <c r="E1533" s="374">
        <v>99</v>
      </c>
      <c r="F1533" s="374">
        <v>99</v>
      </c>
      <c r="G1533" s="374">
        <v>99</v>
      </c>
      <c r="H1533" s="374">
        <v>99</v>
      </c>
      <c r="I1533" s="374">
        <v>99</v>
      </c>
      <c r="J1533" s="374">
        <v>999</v>
      </c>
      <c r="K1533" s="374">
        <v>99</v>
      </c>
      <c r="L1533" s="374">
        <v>14</v>
      </c>
      <c r="M1533" s="374">
        <v>99</v>
      </c>
      <c r="N1533" s="374">
        <v>99</v>
      </c>
      <c r="O1533" s="374">
        <v>99</v>
      </c>
      <c r="P1533" s="374">
        <v>99</v>
      </c>
      <c r="Q1533" s="374"/>
      <c r="R1533" s="374">
        <v>0</v>
      </c>
    </row>
    <row r="1534" spans="1:18" ht="15.6">
      <c r="A1534" s="374">
        <v>16</v>
      </c>
      <c r="B1534" s="374">
        <v>340</v>
      </c>
      <c r="C1534" s="374">
        <v>2023</v>
      </c>
      <c r="D1534" s="374">
        <v>4</v>
      </c>
      <c r="E1534" s="374">
        <v>99</v>
      </c>
      <c r="F1534" s="374">
        <v>99</v>
      </c>
      <c r="G1534" s="374">
        <v>99</v>
      </c>
      <c r="H1534" s="374">
        <v>99</v>
      </c>
      <c r="I1534" s="374">
        <v>99</v>
      </c>
      <c r="J1534" s="374">
        <v>999</v>
      </c>
      <c r="K1534" s="374">
        <v>99</v>
      </c>
      <c r="L1534" s="374">
        <v>14</v>
      </c>
      <c r="M1534" s="374">
        <v>99</v>
      </c>
      <c r="N1534" s="374">
        <v>99</v>
      </c>
      <c r="O1534" s="374">
        <v>99</v>
      </c>
      <c r="P1534" s="374">
        <v>99</v>
      </c>
      <c r="Q1534" s="374"/>
      <c r="R1534" s="374">
        <v>0</v>
      </c>
    </row>
    <row r="1535" spans="1:18" ht="15.6">
      <c r="A1535" s="374">
        <v>16</v>
      </c>
      <c r="B1535" s="374">
        <v>341</v>
      </c>
      <c r="C1535" s="374">
        <v>2023</v>
      </c>
      <c r="D1535" s="374">
        <v>5</v>
      </c>
      <c r="E1535" s="374">
        <v>99</v>
      </c>
      <c r="F1535" s="374">
        <v>99</v>
      </c>
      <c r="G1535" s="374">
        <v>99</v>
      </c>
      <c r="H1535" s="374">
        <v>99</v>
      </c>
      <c r="I1535" s="374">
        <v>99</v>
      </c>
      <c r="J1535" s="374">
        <v>999</v>
      </c>
      <c r="K1535" s="374">
        <v>99</v>
      </c>
      <c r="L1535" s="374">
        <v>14</v>
      </c>
      <c r="M1535" s="374">
        <v>99</v>
      </c>
      <c r="N1535" s="374">
        <v>99</v>
      </c>
      <c r="O1535" s="374">
        <v>99</v>
      </c>
      <c r="P1535" s="374">
        <v>99</v>
      </c>
      <c r="Q1535" s="374"/>
      <c r="R1535" s="374">
        <v>0</v>
      </c>
    </row>
    <row r="1536" spans="1:18" ht="15.6">
      <c r="A1536" s="374">
        <v>16</v>
      </c>
      <c r="B1536" s="374">
        <v>342</v>
      </c>
      <c r="C1536" s="374">
        <v>2023</v>
      </c>
      <c r="D1536" s="374">
        <v>6</v>
      </c>
      <c r="E1536" s="374">
        <v>99</v>
      </c>
      <c r="F1536" s="374">
        <v>99</v>
      </c>
      <c r="G1536" s="374">
        <v>99</v>
      </c>
      <c r="H1536" s="374">
        <v>99</v>
      </c>
      <c r="I1536" s="374">
        <v>99</v>
      </c>
      <c r="J1536" s="374">
        <v>999</v>
      </c>
      <c r="K1536" s="374">
        <v>99</v>
      </c>
      <c r="L1536" s="374">
        <v>14</v>
      </c>
      <c r="M1536" s="374">
        <v>99</v>
      </c>
      <c r="N1536" s="374">
        <v>99</v>
      </c>
      <c r="O1536" s="374">
        <v>99</v>
      </c>
      <c r="P1536" s="374">
        <v>99</v>
      </c>
      <c r="Q1536" s="374"/>
      <c r="R1536" s="374">
        <v>0</v>
      </c>
    </row>
    <row r="1537" spans="1:18" ht="15.6">
      <c r="A1537" s="374">
        <v>16</v>
      </c>
      <c r="B1537" s="374">
        <v>343</v>
      </c>
      <c r="C1537" s="374">
        <v>2023</v>
      </c>
      <c r="D1537" s="374">
        <v>7</v>
      </c>
      <c r="E1537" s="374">
        <v>99</v>
      </c>
      <c r="F1537" s="374">
        <v>99</v>
      </c>
      <c r="G1537" s="374">
        <v>99</v>
      </c>
      <c r="H1537" s="374">
        <v>99</v>
      </c>
      <c r="I1537" s="374">
        <v>99</v>
      </c>
      <c r="J1537" s="374">
        <v>999</v>
      </c>
      <c r="K1537" s="374">
        <v>99</v>
      </c>
      <c r="L1537" s="374">
        <v>14</v>
      </c>
      <c r="M1537" s="374">
        <v>99</v>
      </c>
      <c r="N1537" s="374">
        <v>99</v>
      </c>
      <c r="O1537" s="374">
        <v>99</v>
      </c>
      <c r="P1537" s="374">
        <v>99</v>
      </c>
      <c r="Q1537" s="374"/>
      <c r="R1537" s="374">
        <v>0</v>
      </c>
    </row>
    <row r="1538" spans="1:18" ht="15.6">
      <c r="A1538" s="374">
        <v>16</v>
      </c>
      <c r="B1538" s="374">
        <v>344</v>
      </c>
      <c r="C1538" s="374">
        <v>2023</v>
      </c>
      <c r="D1538" s="374">
        <v>8</v>
      </c>
      <c r="E1538" s="374">
        <v>99</v>
      </c>
      <c r="F1538" s="374">
        <v>99</v>
      </c>
      <c r="G1538" s="374">
        <v>99</v>
      </c>
      <c r="H1538" s="374">
        <v>99</v>
      </c>
      <c r="I1538" s="374">
        <v>99</v>
      </c>
      <c r="J1538" s="374">
        <v>999</v>
      </c>
      <c r="K1538" s="374">
        <v>99</v>
      </c>
      <c r="L1538" s="374">
        <v>14</v>
      </c>
      <c r="M1538" s="374">
        <v>99</v>
      </c>
      <c r="N1538" s="374">
        <v>99</v>
      </c>
      <c r="O1538" s="374">
        <v>99</v>
      </c>
      <c r="P1538" s="374">
        <v>99</v>
      </c>
      <c r="Q1538" s="374"/>
      <c r="R1538" s="374">
        <v>0</v>
      </c>
    </row>
    <row r="1539" spans="1:18" ht="15.6">
      <c r="A1539" s="374">
        <v>16</v>
      </c>
      <c r="B1539" s="374">
        <v>345</v>
      </c>
      <c r="C1539" s="374">
        <v>2023</v>
      </c>
      <c r="D1539" s="374">
        <v>9</v>
      </c>
      <c r="E1539" s="374">
        <v>99</v>
      </c>
      <c r="F1539" s="374">
        <v>99</v>
      </c>
      <c r="G1539" s="374">
        <v>99</v>
      </c>
      <c r="H1539" s="374">
        <v>99</v>
      </c>
      <c r="I1539" s="374">
        <v>99</v>
      </c>
      <c r="J1539" s="374">
        <v>999</v>
      </c>
      <c r="K1539" s="374">
        <v>99</v>
      </c>
      <c r="L1539" s="374">
        <v>14</v>
      </c>
      <c r="M1539" s="374">
        <v>99</v>
      </c>
      <c r="N1539" s="374">
        <v>99</v>
      </c>
      <c r="O1539" s="374">
        <v>99</v>
      </c>
      <c r="P1539" s="374">
        <v>99</v>
      </c>
      <c r="Q1539" s="374"/>
      <c r="R1539" s="374">
        <v>0</v>
      </c>
    </row>
    <row r="1540" spans="1:18" ht="15.6">
      <c r="A1540" s="374">
        <v>16</v>
      </c>
      <c r="B1540" s="374">
        <v>346</v>
      </c>
      <c r="C1540" s="374">
        <v>2023</v>
      </c>
      <c r="D1540" s="374">
        <v>10</v>
      </c>
      <c r="E1540" s="374">
        <v>99</v>
      </c>
      <c r="F1540" s="374">
        <v>99</v>
      </c>
      <c r="G1540" s="374">
        <v>99</v>
      </c>
      <c r="H1540" s="374">
        <v>99</v>
      </c>
      <c r="I1540" s="374">
        <v>99</v>
      </c>
      <c r="J1540" s="374">
        <v>999</v>
      </c>
      <c r="K1540" s="374">
        <v>99</v>
      </c>
      <c r="L1540" s="374">
        <v>14</v>
      </c>
      <c r="M1540" s="374">
        <v>99</v>
      </c>
      <c r="N1540" s="374">
        <v>99</v>
      </c>
      <c r="O1540" s="374">
        <v>99</v>
      </c>
      <c r="P1540" s="374">
        <v>99</v>
      </c>
      <c r="Q1540" s="374"/>
      <c r="R1540" s="374">
        <v>0</v>
      </c>
    </row>
    <row r="1541" spans="1:18" ht="15.6">
      <c r="A1541" s="374">
        <v>16</v>
      </c>
      <c r="B1541" s="374">
        <v>347</v>
      </c>
      <c r="C1541" s="374">
        <v>2023</v>
      </c>
      <c r="D1541" s="374">
        <v>11</v>
      </c>
      <c r="E1541" s="374">
        <v>99</v>
      </c>
      <c r="F1541" s="374">
        <v>99</v>
      </c>
      <c r="G1541" s="374">
        <v>99</v>
      </c>
      <c r="H1541" s="374">
        <v>99</v>
      </c>
      <c r="I1541" s="374">
        <v>99</v>
      </c>
      <c r="J1541" s="374">
        <v>999</v>
      </c>
      <c r="K1541" s="374">
        <v>99</v>
      </c>
      <c r="L1541" s="374">
        <v>14</v>
      </c>
      <c r="M1541" s="374">
        <v>99</v>
      </c>
      <c r="N1541" s="374">
        <v>99</v>
      </c>
      <c r="O1541" s="374">
        <v>99</v>
      </c>
      <c r="P1541" s="374">
        <v>99</v>
      </c>
      <c r="Q1541" s="374"/>
      <c r="R1541" s="374">
        <v>0</v>
      </c>
    </row>
    <row r="1542" spans="1:18" ht="15.6">
      <c r="A1542" s="374">
        <v>16</v>
      </c>
      <c r="B1542" s="374">
        <v>348</v>
      </c>
      <c r="C1542" s="374">
        <v>2023</v>
      </c>
      <c r="D1542" s="374">
        <v>12</v>
      </c>
      <c r="E1542" s="374">
        <v>99</v>
      </c>
      <c r="F1542" s="374">
        <v>99</v>
      </c>
      <c r="G1542" s="374">
        <v>99</v>
      </c>
      <c r="H1542" s="374">
        <v>99</v>
      </c>
      <c r="I1542" s="374">
        <v>99</v>
      </c>
      <c r="J1542" s="374">
        <v>999</v>
      </c>
      <c r="K1542" s="374">
        <v>99</v>
      </c>
      <c r="L1542" s="374">
        <v>14</v>
      </c>
      <c r="M1542" s="374">
        <v>99</v>
      </c>
      <c r="N1542" s="374">
        <v>99</v>
      </c>
      <c r="O1542" s="374">
        <v>99</v>
      </c>
      <c r="P1542" s="374">
        <v>99</v>
      </c>
      <c r="Q1542" s="374"/>
      <c r="R1542" s="374">
        <v>0</v>
      </c>
    </row>
    <row r="1543" spans="1:18" ht="15.6">
      <c r="A1543" s="374">
        <v>16</v>
      </c>
      <c r="B1543" s="374">
        <v>349</v>
      </c>
      <c r="C1543" s="374">
        <v>2023</v>
      </c>
      <c r="D1543" s="374">
        <v>1</v>
      </c>
      <c r="E1543" s="374">
        <v>99</v>
      </c>
      <c r="F1543" s="374">
        <v>99</v>
      </c>
      <c r="G1543" s="374">
        <v>99</v>
      </c>
      <c r="H1543" s="374">
        <v>99</v>
      </c>
      <c r="I1543" s="374">
        <v>99</v>
      </c>
      <c r="J1543" s="374">
        <v>999</v>
      </c>
      <c r="K1543" s="374">
        <v>99</v>
      </c>
      <c r="L1543" s="374">
        <v>15</v>
      </c>
      <c r="M1543" s="374">
        <v>99</v>
      </c>
      <c r="N1543" s="374">
        <v>99</v>
      </c>
      <c r="O1543" s="374">
        <v>99</v>
      </c>
      <c r="P1543" s="374">
        <v>99</v>
      </c>
      <c r="Q1543" s="374"/>
      <c r="R1543" s="374">
        <v>0</v>
      </c>
    </row>
    <row r="1544" spans="1:18" ht="15.6">
      <c r="A1544" s="374">
        <v>16</v>
      </c>
      <c r="B1544" s="374">
        <v>350</v>
      </c>
      <c r="C1544" s="374">
        <v>2023</v>
      </c>
      <c r="D1544" s="374">
        <v>2</v>
      </c>
      <c r="E1544" s="374">
        <v>99</v>
      </c>
      <c r="F1544" s="374">
        <v>99</v>
      </c>
      <c r="G1544" s="374">
        <v>99</v>
      </c>
      <c r="H1544" s="374">
        <v>99</v>
      </c>
      <c r="I1544" s="374">
        <v>99</v>
      </c>
      <c r="J1544" s="374">
        <v>999</v>
      </c>
      <c r="K1544" s="374">
        <v>99</v>
      </c>
      <c r="L1544" s="374">
        <v>15</v>
      </c>
      <c r="M1544" s="374">
        <v>99</v>
      </c>
      <c r="N1544" s="374">
        <v>99</v>
      </c>
      <c r="O1544" s="374">
        <v>99</v>
      </c>
      <c r="P1544" s="374">
        <v>99</v>
      </c>
      <c r="Q1544" s="374"/>
      <c r="R1544" s="374">
        <v>0</v>
      </c>
    </row>
    <row r="1545" spans="1:18" ht="15.6">
      <c r="A1545" s="374">
        <v>16</v>
      </c>
      <c r="B1545" s="374">
        <v>351</v>
      </c>
      <c r="C1545" s="374">
        <v>2023</v>
      </c>
      <c r="D1545" s="374">
        <v>3</v>
      </c>
      <c r="E1545" s="374">
        <v>99</v>
      </c>
      <c r="F1545" s="374">
        <v>99</v>
      </c>
      <c r="G1545" s="374">
        <v>99</v>
      </c>
      <c r="H1545" s="374">
        <v>99</v>
      </c>
      <c r="I1545" s="374">
        <v>99</v>
      </c>
      <c r="J1545" s="374">
        <v>999</v>
      </c>
      <c r="K1545" s="374">
        <v>99</v>
      </c>
      <c r="L1545" s="374">
        <v>15</v>
      </c>
      <c r="M1545" s="374">
        <v>99</v>
      </c>
      <c r="N1545" s="374">
        <v>99</v>
      </c>
      <c r="O1545" s="374">
        <v>99</v>
      </c>
      <c r="P1545" s="374">
        <v>99</v>
      </c>
      <c r="Q1545" s="374"/>
      <c r="R1545" s="374">
        <v>0</v>
      </c>
    </row>
    <row r="1546" spans="1:18" ht="15.6">
      <c r="A1546" s="374">
        <v>16</v>
      </c>
      <c r="B1546" s="374">
        <v>352</v>
      </c>
      <c r="C1546" s="374">
        <v>2023</v>
      </c>
      <c r="D1546" s="374">
        <v>4</v>
      </c>
      <c r="E1546" s="374">
        <v>99</v>
      </c>
      <c r="F1546" s="374">
        <v>99</v>
      </c>
      <c r="G1546" s="374">
        <v>99</v>
      </c>
      <c r="H1546" s="374">
        <v>99</v>
      </c>
      <c r="I1546" s="374">
        <v>99</v>
      </c>
      <c r="J1546" s="374">
        <v>999</v>
      </c>
      <c r="K1546" s="374">
        <v>99</v>
      </c>
      <c r="L1546" s="374">
        <v>15</v>
      </c>
      <c r="M1546" s="374">
        <v>99</v>
      </c>
      <c r="N1546" s="374">
        <v>99</v>
      </c>
      <c r="O1546" s="374">
        <v>99</v>
      </c>
      <c r="P1546" s="374">
        <v>99</v>
      </c>
      <c r="Q1546" s="374"/>
      <c r="R1546" s="374">
        <v>0</v>
      </c>
    </row>
    <row r="1547" spans="1:18" ht="15.6">
      <c r="A1547" s="374">
        <v>16</v>
      </c>
      <c r="B1547" s="374">
        <v>353</v>
      </c>
      <c r="C1547" s="374">
        <v>2023</v>
      </c>
      <c r="D1547" s="374">
        <v>5</v>
      </c>
      <c r="E1547" s="374">
        <v>99</v>
      </c>
      <c r="F1547" s="374">
        <v>99</v>
      </c>
      <c r="G1547" s="374">
        <v>99</v>
      </c>
      <c r="H1547" s="374">
        <v>99</v>
      </c>
      <c r="I1547" s="374">
        <v>99</v>
      </c>
      <c r="J1547" s="374">
        <v>999</v>
      </c>
      <c r="K1547" s="374">
        <v>99</v>
      </c>
      <c r="L1547" s="374">
        <v>15</v>
      </c>
      <c r="M1547" s="374">
        <v>99</v>
      </c>
      <c r="N1547" s="374">
        <v>99</v>
      </c>
      <c r="O1547" s="374">
        <v>99</v>
      </c>
      <c r="P1547" s="374">
        <v>99</v>
      </c>
      <c r="Q1547" s="374"/>
      <c r="R1547" s="374">
        <v>0</v>
      </c>
    </row>
    <row r="1548" spans="1:18" ht="15.6">
      <c r="A1548" s="374">
        <v>16</v>
      </c>
      <c r="B1548" s="374">
        <v>354</v>
      </c>
      <c r="C1548" s="374">
        <v>2023</v>
      </c>
      <c r="D1548" s="374">
        <v>6</v>
      </c>
      <c r="E1548" s="374">
        <v>99</v>
      </c>
      <c r="F1548" s="374">
        <v>99</v>
      </c>
      <c r="G1548" s="374">
        <v>99</v>
      </c>
      <c r="H1548" s="374">
        <v>99</v>
      </c>
      <c r="I1548" s="374">
        <v>99</v>
      </c>
      <c r="J1548" s="374">
        <v>999</v>
      </c>
      <c r="K1548" s="374">
        <v>99</v>
      </c>
      <c r="L1548" s="374">
        <v>15</v>
      </c>
      <c r="M1548" s="374">
        <v>99</v>
      </c>
      <c r="N1548" s="374">
        <v>99</v>
      </c>
      <c r="O1548" s="374">
        <v>99</v>
      </c>
      <c r="P1548" s="374">
        <v>99</v>
      </c>
      <c r="Q1548" s="374"/>
      <c r="R1548" s="374">
        <v>0</v>
      </c>
    </row>
    <row r="1549" spans="1:18" ht="15.6">
      <c r="A1549" s="374">
        <v>16</v>
      </c>
      <c r="B1549" s="374">
        <v>355</v>
      </c>
      <c r="C1549" s="374">
        <v>2023</v>
      </c>
      <c r="D1549" s="374">
        <v>7</v>
      </c>
      <c r="E1549" s="374">
        <v>99</v>
      </c>
      <c r="F1549" s="374">
        <v>99</v>
      </c>
      <c r="G1549" s="374">
        <v>99</v>
      </c>
      <c r="H1549" s="374">
        <v>99</v>
      </c>
      <c r="I1549" s="374">
        <v>99</v>
      </c>
      <c r="J1549" s="374">
        <v>999</v>
      </c>
      <c r="K1549" s="374">
        <v>99</v>
      </c>
      <c r="L1549" s="374">
        <v>15</v>
      </c>
      <c r="M1549" s="374">
        <v>99</v>
      </c>
      <c r="N1549" s="374">
        <v>99</v>
      </c>
      <c r="O1549" s="374">
        <v>99</v>
      </c>
      <c r="P1549" s="374">
        <v>99</v>
      </c>
      <c r="Q1549" s="374"/>
      <c r="R1549" s="374">
        <v>0</v>
      </c>
    </row>
    <row r="1550" spans="1:18" ht="15.6">
      <c r="A1550" s="374">
        <v>16</v>
      </c>
      <c r="B1550" s="374">
        <v>356</v>
      </c>
      <c r="C1550" s="374">
        <v>2023</v>
      </c>
      <c r="D1550" s="374">
        <v>8</v>
      </c>
      <c r="E1550" s="374">
        <v>99</v>
      </c>
      <c r="F1550" s="374">
        <v>99</v>
      </c>
      <c r="G1550" s="374">
        <v>99</v>
      </c>
      <c r="H1550" s="374">
        <v>99</v>
      </c>
      <c r="I1550" s="374">
        <v>99</v>
      </c>
      <c r="J1550" s="374">
        <v>999</v>
      </c>
      <c r="K1550" s="374">
        <v>99</v>
      </c>
      <c r="L1550" s="374">
        <v>15</v>
      </c>
      <c r="M1550" s="374">
        <v>99</v>
      </c>
      <c r="N1550" s="374">
        <v>99</v>
      </c>
      <c r="O1550" s="374">
        <v>99</v>
      </c>
      <c r="P1550" s="374">
        <v>99</v>
      </c>
      <c r="Q1550" s="374"/>
      <c r="R1550" s="374">
        <v>0</v>
      </c>
    </row>
    <row r="1551" spans="1:18" ht="15.6">
      <c r="A1551" s="374">
        <v>16</v>
      </c>
      <c r="B1551" s="374">
        <v>357</v>
      </c>
      <c r="C1551" s="374">
        <v>2023</v>
      </c>
      <c r="D1551" s="374">
        <v>9</v>
      </c>
      <c r="E1551" s="374">
        <v>99</v>
      </c>
      <c r="F1551" s="374">
        <v>99</v>
      </c>
      <c r="G1551" s="374">
        <v>99</v>
      </c>
      <c r="H1551" s="374">
        <v>99</v>
      </c>
      <c r="I1551" s="374">
        <v>99</v>
      </c>
      <c r="J1551" s="374">
        <v>999</v>
      </c>
      <c r="K1551" s="374">
        <v>99</v>
      </c>
      <c r="L1551" s="374">
        <v>15</v>
      </c>
      <c r="M1551" s="374">
        <v>99</v>
      </c>
      <c r="N1551" s="374">
        <v>99</v>
      </c>
      <c r="O1551" s="374">
        <v>99</v>
      </c>
      <c r="P1551" s="374">
        <v>99</v>
      </c>
      <c r="Q1551" s="374"/>
      <c r="R1551" s="374">
        <v>0</v>
      </c>
    </row>
    <row r="1552" spans="1:18" ht="15.6">
      <c r="A1552" s="374">
        <v>16</v>
      </c>
      <c r="B1552" s="374">
        <v>358</v>
      </c>
      <c r="C1552" s="374">
        <v>2023</v>
      </c>
      <c r="D1552" s="374">
        <v>10</v>
      </c>
      <c r="E1552" s="374">
        <v>99</v>
      </c>
      <c r="F1552" s="374">
        <v>99</v>
      </c>
      <c r="G1552" s="374">
        <v>99</v>
      </c>
      <c r="H1552" s="374">
        <v>99</v>
      </c>
      <c r="I1552" s="374">
        <v>99</v>
      </c>
      <c r="J1552" s="374">
        <v>999</v>
      </c>
      <c r="K1552" s="374">
        <v>99</v>
      </c>
      <c r="L1552" s="374">
        <v>15</v>
      </c>
      <c r="M1552" s="374">
        <v>99</v>
      </c>
      <c r="N1552" s="374">
        <v>99</v>
      </c>
      <c r="O1552" s="374">
        <v>99</v>
      </c>
      <c r="P1552" s="374">
        <v>99</v>
      </c>
      <c r="Q1552" s="374"/>
      <c r="R1552" s="374">
        <v>0</v>
      </c>
    </row>
    <row r="1553" spans="1:35" ht="15.6">
      <c r="A1553" s="374">
        <v>16</v>
      </c>
      <c r="B1553" s="374">
        <v>359</v>
      </c>
      <c r="C1553" s="374">
        <v>2023</v>
      </c>
      <c r="D1553" s="374">
        <v>11</v>
      </c>
      <c r="E1553" s="374">
        <v>99</v>
      </c>
      <c r="F1553" s="374">
        <v>99</v>
      </c>
      <c r="G1553" s="374">
        <v>99</v>
      </c>
      <c r="H1553" s="374">
        <v>99</v>
      </c>
      <c r="I1553" s="374">
        <v>99</v>
      </c>
      <c r="J1553" s="374">
        <v>999</v>
      </c>
      <c r="K1553" s="374">
        <v>99</v>
      </c>
      <c r="L1553" s="374">
        <v>15</v>
      </c>
      <c r="M1553" s="374">
        <v>99</v>
      </c>
      <c r="N1553" s="374">
        <v>99</v>
      </c>
      <c r="O1553" s="374">
        <v>99</v>
      </c>
      <c r="P1553" s="374">
        <v>99</v>
      </c>
      <c r="Q1553" s="374"/>
      <c r="R1553" s="374">
        <v>0</v>
      </c>
    </row>
    <row r="1554" spans="1:35" ht="15.6">
      <c r="A1554" s="374">
        <v>16</v>
      </c>
      <c r="B1554" s="374">
        <v>360</v>
      </c>
      <c r="C1554" s="374">
        <v>2023</v>
      </c>
      <c r="D1554" s="374">
        <v>12</v>
      </c>
      <c r="E1554" s="374">
        <v>99</v>
      </c>
      <c r="F1554" s="374">
        <v>99</v>
      </c>
      <c r="G1554" s="374">
        <v>99</v>
      </c>
      <c r="H1554" s="374">
        <v>99</v>
      </c>
      <c r="I1554" s="374">
        <v>99</v>
      </c>
      <c r="J1554" s="374">
        <v>999</v>
      </c>
      <c r="K1554" s="374">
        <v>99</v>
      </c>
      <c r="L1554" s="374">
        <v>15</v>
      </c>
      <c r="M1554" s="374">
        <v>99</v>
      </c>
      <c r="N1554" s="374">
        <v>99</v>
      </c>
      <c r="O1554" s="374">
        <v>99</v>
      </c>
      <c r="P1554" s="374">
        <v>99</v>
      </c>
      <c r="Q1554" s="374"/>
      <c r="R1554" s="374">
        <v>0</v>
      </c>
    </row>
    <row r="1555" spans="1:35" s="458" customFormat="1" ht="15.6">
      <c r="A1555" s="374">
        <v>16</v>
      </c>
      <c r="B1555" s="374">
        <v>361</v>
      </c>
      <c r="C1555" s="374">
        <v>2022</v>
      </c>
      <c r="D1555" s="374">
        <v>1</v>
      </c>
      <c r="E1555" s="374">
        <v>99</v>
      </c>
      <c r="F1555" s="374">
        <v>99</v>
      </c>
      <c r="G1555" s="374">
        <v>99</v>
      </c>
      <c r="H1555" s="374">
        <v>99</v>
      </c>
      <c r="I1555" s="374">
        <v>99</v>
      </c>
      <c r="J1555" s="374">
        <v>999</v>
      </c>
      <c r="K1555" s="374">
        <v>99</v>
      </c>
      <c r="L1555" s="374">
        <v>1</v>
      </c>
      <c r="M1555" s="374">
        <v>99</v>
      </c>
      <c r="N1555" s="374">
        <v>99</v>
      </c>
      <c r="O1555" s="374">
        <v>99</v>
      </c>
      <c r="P1555" s="374">
        <v>99</v>
      </c>
      <c r="Q1555" s="374">
        <v>1</v>
      </c>
      <c r="R1555" s="374">
        <v>1</v>
      </c>
      <c r="S1555" s="458">
        <v>1</v>
      </c>
      <c r="T1555" s="458">
        <v>2</v>
      </c>
      <c r="U1555" s="458">
        <v>4.2</v>
      </c>
      <c r="V1555" s="458">
        <v>0</v>
      </c>
      <c r="W1555" s="458">
        <v>0</v>
      </c>
      <c r="X1555" s="458">
        <v>0</v>
      </c>
      <c r="Y1555" s="458">
        <v>0</v>
      </c>
      <c r="Z1555" s="458">
        <v>0</v>
      </c>
      <c r="AA1555" s="458">
        <v>0</v>
      </c>
      <c r="AB1555" s="458">
        <v>0</v>
      </c>
      <c r="AF1555" s="458">
        <v>0.42194092827004198</v>
      </c>
      <c r="AG1555" s="458">
        <v>0.18984423732337705</v>
      </c>
      <c r="AH1555" s="458">
        <v>0</v>
      </c>
      <c r="AI1555" s="458">
        <v>0</v>
      </c>
    </row>
    <row r="1556" spans="1:35" s="458" customFormat="1" ht="15.6">
      <c r="A1556" s="374">
        <v>16</v>
      </c>
      <c r="B1556" s="374">
        <v>362</v>
      </c>
      <c r="C1556" s="374">
        <v>2022</v>
      </c>
      <c r="D1556" s="374">
        <v>2</v>
      </c>
      <c r="E1556" s="374">
        <v>99</v>
      </c>
      <c r="F1556" s="374">
        <v>99</v>
      </c>
      <c r="G1556" s="374">
        <v>99</v>
      </c>
      <c r="H1556" s="374">
        <v>99</v>
      </c>
      <c r="I1556" s="374">
        <v>99</v>
      </c>
      <c r="J1556" s="374">
        <v>999</v>
      </c>
      <c r="K1556" s="374">
        <v>99</v>
      </c>
      <c r="L1556" s="374">
        <v>1</v>
      </c>
      <c r="M1556" s="374">
        <v>99</v>
      </c>
      <c r="N1556" s="374">
        <v>99</v>
      </c>
      <c r="O1556" s="374">
        <v>99</v>
      </c>
      <c r="P1556" s="374">
        <v>99</v>
      </c>
      <c r="Q1556" s="374"/>
      <c r="R1556" s="374">
        <v>0</v>
      </c>
    </row>
    <row r="1557" spans="1:35" s="458" customFormat="1" ht="15.6">
      <c r="A1557" s="374">
        <v>16</v>
      </c>
      <c r="B1557" s="374">
        <v>363</v>
      </c>
      <c r="C1557" s="374">
        <v>2022</v>
      </c>
      <c r="D1557" s="374">
        <v>3</v>
      </c>
      <c r="E1557" s="374">
        <v>99</v>
      </c>
      <c r="F1557" s="374">
        <v>99</v>
      </c>
      <c r="G1557" s="374">
        <v>99</v>
      </c>
      <c r="H1557" s="374">
        <v>99</v>
      </c>
      <c r="I1557" s="374">
        <v>99</v>
      </c>
      <c r="J1557" s="374">
        <v>999</v>
      </c>
      <c r="K1557" s="374">
        <v>99</v>
      </c>
      <c r="L1557" s="374">
        <v>1</v>
      </c>
      <c r="M1557" s="374">
        <v>99</v>
      </c>
      <c r="N1557" s="374">
        <v>99</v>
      </c>
      <c r="O1557" s="374">
        <v>99</v>
      </c>
      <c r="P1557" s="374">
        <v>99</v>
      </c>
      <c r="Q1557" s="374">
        <v>4</v>
      </c>
      <c r="R1557" s="374">
        <v>6</v>
      </c>
      <c r="S1557" s="458">
        <v>1</v>
      </c>
      <c r="T1557" s="458">
        <v>2</v>
      </c>
      <c r="U1557" s="458">
        <v>2.65</v>
      </c>
      <c r="V1557" s="458">
        <v>0</v>
      </c>
      <c r="W1557" s="458">
        <v>0</v>
      </c>
      <c r="X1557" s="458">
        <v>0</v>
      </c>
      <c r="Y1557" s="458">
        <v>0</v>
      </c>
      <c r="Z1557" s="458">
        <v>0.32532035493238681</v>
      </c>
      <c r="AA1557" s="458">
        <v>0</v>
      </c>
      <c r="AB1557" s="458">
        <v>0</v>
      </c>
      <c r="AF1557" s="458">
        <v>0.17030939540164636</v>
      </c>
      <c r="AG1557" s="458">
        <v>7.0170793062359377E-2</v>
      </c>
      <c r="AH1557" s="458">
        <v>0</v>
      </c>
      <c r="AI1557" s="458">
        <v>0</v>
      </c>
    </row>
    <row r="1558" spans="1:35" s="458" customFormat="1" ht="15.6">
      <c r="A1558" s="374">
        <v>16</v>
      </c>
      <c r="B1558" s="374">
        <v>364</v>
      </c>
      <c r="C1558" s="374">
        <v>2022</v>
      </c>
      <c r="D1558" s="374">
        <v>4</v>
      </c>
      <c r="E1558" s="374">
        <v>99</v>
      </c>
      <c r="F1558" s="374">
        <v>99</v>
      </c>
      <c r="G1558" s="374">
        <v>99</v>
      </c>
      <c r="H1558" s="374">
        <v>99</v>
      </c>
      <c r="I1558" s="374">
        <v>99</v>
      </c>
      <c r="J1558" s="374">
        <v>999</v>
      </c>
      <c r="K1558" s="374">
        <v>99</v>
      </c>
      <c r="L1558" s="374">
        <v>1</v>
      </c>
      <c r="M1558" s="374">
        <v>99</v>
      </c>
      <c r="N1558" s="374">
        <v>99</v>
      </c>
      <c r="O1558" s="374">
        <v>99</v>
      </c>
      <c r="P1558" s="374">
        <v>99</v>
      </c>
      <c r="Q1558" s="374">
        <v>7</v>
      </c>
      <c r="R1558" s="374">
        <v>9</v>
      </c>
      <c r="S1558" s="458">
        <v>1</v>
      </c>
      <c r="T1558" s="458">
        <v>2</v>
      </c>
      <c r="U1558" s="458">
        <v>3.0555555555555558</v>
      </c>
      <c r="V1558" s="458">
        <v>0</v>
      </c>
      <c r="W1558" s="458">
        <v>0</v>
      </c>
      <c r="X1558" s="458">
        <v>0</v>
      </c>
      <c r="Y1558" s="458">
        <v>0</v>
      </c>
      <c r="Z1558" s="458">
        <v>0.46930471293206361</v>
      </c>
      <c r="AA1558" s="458">
        <v>0</v>
      </c>
      <c r="AB1558" s="458">
        <v>0</v>
      </c>
      <c r="AF1558" s="458">
        <v>0.29508196721311475</v>
      </c>
      <c r="AG1558" s="458">
        <v>0.13655300491094263</v>
      </c>
      <c r="AH1558" s="458">
        <v>0</v>
      </c>
      <c r="AI1558" s="458">
        <v>0</v>
      </c>
    </row>
    <row r="1559" spans="1:35" s="458" customFormat="1" ht="15.6">
      <c r="A1559" s="374">
        <v>16</v>
      </c>
      <c r="B1559" s="374">
        <v>365</v>
      </c>
      <c r="C1559" s="374">
        <v>2022</v>
      </c>
      <c r="D1559" s="374">
        <v>5</v>
      </c>
      <c r="E1559" s="374">
        <v>99</v>
      </c>
      <c r="F1559" s="374">
        <v>99</v>
      </c>
      <c r="G1559" s="374">
        <v>99</v>
      </c>
      <c r="H1559" s="374">
        <v>99</v>
      </c>
      <c r="I1559" s="374">
        <v>99</v>
      </c>
      <c r="J1559" s="374">
        <v>999</v>
      </c>
      <c r="K1559" s="374">
        <v>99</v>
      </c>
      <c r="L1559" s="374">
        <v>1</v>
      </c>
      <c r="M1559" s="374">
        <v>99</v>
      </c>
      <c r="N1559" s="374">
        <v>99</v>
      </c>
      <c r="O1559" s="374">
        <v>99</v>
      </c>
      <c r="P1559" s="374">
        <v>99</v>
      </c>
      <c r="Q1559" s="374">
        <v>3</v>
      </c>
      <c r="R1559" s="374">
        <v>5</v>
      </c>
      <c r="S1559" s="458">
        <v>1</v>
      </c>
      <c r="T1559" s="458">
        <v>2.6</v>
      </c>
      <c r="U1559" s="458">
        <v>4.22</v>
      </c>
      <c r="V1559" s="458">
        <v>0</v>
      </c>
      <c r="W1559" s="458">
        <v>0</v>
      </c>
      <c r="X1559" s="458">
        <v>0</v>
      </c>
      <c r="Y1559" s="458">
        <v>0</v>
      </c>
      <c r="Z1559" s="458">
        <v>0.64930732322991347</v>
      </c>
      <c r="AA1559" s="458">
        <v>0</v>
      </c>
      <c r="AB1559" s="458">
        <v>1.1999999999999997</v>
      </c>
      <c r="AD1559" s="458">
        <v>60.064007604285777</v>
      </c>
      <c r="AF1559" s="458">
        <v>0.32488628979857054</v>
      </c>
      <c r="AG1559" s="458">
        <v>0.19616046111653421</v>
      </c>
      <c r="AH1559" s="458">
        <v>0</v>
      </c>
      <c r="AI1559" s="458">
        <v>0</v>
      </c>
    </row>
    <row r="1560" spans="1:35" s="458" customFormat="1" ht="15.6">
      <c r="A1560" s="374">
        <v>16</v>
      </c>
      <c r="B1560" s="374">
        <v>366</v>
      </c>
      <c r="C1560" s="374">
        <v>2022</v>
      </c>
      <c r="D1560" s="374">
        <v>6</v>
      </c>
      <c r="E1560" s="374">
        <v>99</v>
      </c>
      <c r="F1560" s="374">
        <v>99</v>
      </c>
      <c r="G1560" s="374">
        <v>99</v>
      </c>
      <c r="H1560" s="374">
        <v>99</v>
      </c>
      <c r="I1560" s="374">
        <v>99</v>
      </c>
      <c r="J1560" s="374">
        <v>999</v>
      </c>
      <c r="K1560" s="374">
        <v>99</v>
      </c>
      <c r="L1560" s="374">
        <v>1</v>
      </c>
      <c r="M1560" s="374">
        <v>99</v>
      </c>
      <c r="N1560" s="374">
        <v>99</v>
      </c>
      <c r="O1560" s="374">
        <v>99</v>
      </c>
      <c r="P1560" s="374">
        <v>99</v>
      </c>
      <c r="Q1560" s="374">
        <v>7</v>
      </c>
      <c r="R1560" s="374">
        <v>20</v>
      </c>
      <c r="S1560" s="458">
        <v>1</v>
      </c>
      <c r="T1560" s="458">
        <v>2</v>
      </c>
      <c r="U1560" s="458">
        <v>4.29</v>
      </c>
      <c r="V1560" s="458">
        <v>0</v>
      </c>
      <c r="W1560" s="458">
        <v>0</v>
      </c>
      <c r="X1560" s="458">
        <v>0</v>
      </c>
      <c r="Y1560" s="458">
        <v>0</v>
      </c>
      <c r="Z1560" s="458">
        <v>1.3619471355379398</v>
      </c>
      <c r="AA1560" s="458">
        <v>0</v>
      </c>
      <c r="AB1560" s="458">
        <v>0</v>
      </c>
      <c r="AF1560" s="458">
        <v>1.8639328984156569</v>
      </c>
      <c r="AG1560" s="458">
        <v>1.0304078397463612</v>
      </c>
      <c r="AH1560" s="458">
        <v>0</v>
      </c>
      <c r="AI1560" s="458">
        <v>0</v>
      </c>
    </row>
    <row r="1561" spans="1:35" s="458" customFormat="1" ht="15.6">
      <c r="A1561" s="374">
        <v>16</v>
      </c>
      <c r="B1561" s="374">
        <v>367</v>
      </c>
      <c r="C1561" s="374">
        <v>2022</v>
      </c>
      <c r="D1561" s="374">
        <v>7</v>
      </c>
      <c r="E1561" s="374">
        <v>99</v>
      </c>
      <c r="F1561" s="374">
        <v>99</v>
      </c>
      <c r="G1561" s="374">
        <v>99</v>
      </c>
      <c r="H1561" s="374">
        <v>99</v>
      </c>
      <c r="I1561" s="374">
        <v>99</v>
      </c>
      <c r="J1561" s="374">
        <v>999</v>
      </c>
      <c r="K1561" s="374">
        <v>99</v>
      </c>
      <c r="L1561" s="374">
        <v>1</v>
      </c>
      <c r="M1561" s="374">
        <v>99</v>
      </c>
      <c r="N1561" s="374">
        <v>99</v>
      </c>
      <c r="O1561" s="374">
        <v>99</v>
      </c>
      <c r="P1561" s="374">
        <v>99</v>
      </c>
      <c r="Q1561" s="374"/>
      <c r="R1561" s="374">
        <v>0</v>
      </c>
    </row>
    <row r="1562" spans="1:35" s="458" customFormat="1" ht="15.6">
      <c r="A1562" s="374">
        <v>16</v>
      </c>
      <c r="B1562" s="374">
        <v>368</v>
      </c>
      <c r="C1562" s="374">
        <v>2022</v>
      </c>
      <c r="D1562" s="374">
        <v>8</v>
      </c>
      <c r="E1562" s="374">
        <v>99</v>
      </c>
      <c r="F1562" s="374">
        <v>99</v>
      </c>
      <c r="G1562" s="374">
        <v>99</v>
      </c>
      <c r="H1562" s="374">
        <v>99</v>
      </c>
      <c r="I1562" s="374">
        <v>99</v>
      </c>
      <c r="J1562" s="374">
        <v>999</v>
      </c>
      <c r="K1562" s="374">
        <v>99</v>
      </c>
      <c r="L1562" s="374">
        <v>1</v>
      </c>
      <c r="M1562" s="374">
        <v>99</v>
      </c>
      <c r="N1562" s="374">
        <v>99</v>
      </c>
      <c r="O1562" s="374">
        <v>99</v>
      </c>
      <c r="P1562" s="374">
        <v>99</v>
      </c>
      <c r="Q1562" s="374">
        <v>3</v>
      </c>
      <c r="R1562" s="374">
        <v>4</v>
      </c>
      <c r="S1562" s="458">
        <v>1</v>
      </c>
      <c r="T1562" s="458">
        <v>2</v>
      </c>
      <c r="U1562" s="458">
        <v>6.3000000000000016</v>
      </c>
      <c r="V1562" s="458">
        <v>0</v>
      </c>
      <c r="W1562" s="458">
        <v>0</v>
      </c>
      <c r="X1562" s="458">
        <v>0</v>
      </c>
      <c r="Y1562" s="458">
        <v>0</v>
      </c>
      <c r="Z1562" s="458">
        <v>2.8363709207365662</v>
      </c>
      <c r="AA1562" s="458">
        <v>0</v>
      </c>
      <c r="AB1562" s="458">
        <v>0</v>
      </c>
      <c r="AF1562" s="458">
        <v>0.31080031080031079</v>
      </c>
      <c r="AG1562" s="458">
        <v>0.20304895735971901</v>
      </c>
      <c r="AH1562" s="458">
        <v>0</v>
      </c>
      <c r="AI1562" s="458">
        <v>0</v>
      </c>
    </row>
    <row r="1563" spans="1:35" s="458" customFormat="1" ht="15.6">
      <c r="A1563" s="374">
        <v>16</v>
      </c>
      <c r="B1563" s="374">
        <v>369</v>
      </c>
      <c r="C1563" s="374">
        <v>2022</v>
      </c>
      <c r="D1563" s="374">
        <v>9</v>
      </c>
      <c r="E1563" s="374">
        <v>99</v>
      </c>
      <c r="F1563" s="374">
        <v>99</v>
      </c>
      <c r="G1563" s="374">
        <v>99</v>
      </c>
      <c r="H1563" s="374">
        <v>99</v>
      </c>
      <c r="I1563" s="374">
        <v>99</v>
      </c>
      <c r="J1563" s="374">
        <v>999</v>
      </c>
      <c r="K1563" s="374">
        <v>99</v>
      </c>
      <c r="L1563" s="374">
        <v>1</v>
      </c>
      <c r="M1563" s="374">
        <v>99</v>
      </c>
      <c r="N1563" s="374">
        <v>99</v>
      </c>
      <c r="O1563" s="374">
        <v>99</v>
      </c>
      <c r="P1563" s="374">
        <v>99</v>
      </c>
      <c r="Q1563" s="374">
        <v>11</v>
      </c>
      <c r="R1563" s="374">
        <v>54</v>
      </c>
      <c r="S1563" s="458">
        <v>1</v>
      </c>
      <c r="T1563" s="458">
        <v>2.0555555555555558</v>
      </c>
      <c r="U1563" s="458">
        <v>4.9870370370370383</v>
      </c>
      <c r="V1563" s="458">
        <v>0</v>
      </c>
      <c r="W1563" s="458">
        <v>0</v>
      </c>
      <c r="X1563" s="458">
        <v>0</v>
      </c>
      <c r="Y1563" s="458">
        <v>0</v>
      </c>
      <c r="Z1563" s="458">
        <v>1.8287869179379164</v>
      </c>
      <c r="AA1563" s="458">
        <v>0</v>
      </c>
      <c r="AB1563" s="458">
        <v>0.40445054940447472</v>
      </c>
      <c r="AD1563" s="458">
        <v>69.949857584735241</v>
      </c>
      <c r="AF1563" s="458">
        <v>3.0981067125645447</v>
      </c>
      <c r="AG1563" s="458">
        <v>1.5346478231137444</v>
      </c>
      <c r="AH1563" s="458">
        <v>0</v>
      </c>
      <c r="AI1563" s="458">
        <v>0</v>
      </c>
    </row>
    <row r="1564" spans="1:35" s="458" customFormat="1" ht="15.6">
      <c r="A1564" s="374">
        <v>16</v>
      </c>
      <c r="B1564" s="374">
        <v>370</v>
      </c>
      <c r="C1564" s="374">
        <v>2022</v>
      </c>
      <c r="D1564" s="374">
        <v>10</v>
      </c>
      <c r="E1564" s="374">
        <v>99</v>
      </c>
      <c r="F1564" s="374">
        <v>99</v>
      </c>
      <c r="G1564" s="374">
        <v>99</v>
      </c>
      <c r="H1564" s="374">
        <v>99</v>
      </c>
      <c r="I1564" s="374">
        <v>99</v>
      </c>
      <c r="J1564" s="374">
        <v>999</v>
      </c>
      <c r="K1564" s="374">
        <v>99</v>
      </c>
      <c r="L1564" s="374">
        <v>1</v>
      </c>
      <c r="M1564" s="374">
        <v>99</v>
      </c>
      <c r="N1564" s="374">
        <v>99</v>
      </c>
      <c r="O1564" s="374">
        <v>99</v>
      </c>
      <c r="P1564" s="374">
        <v>99</v>
      </c>
      <c r="Q1564" s="374">
        <v>5</v>
      </c>
      <c r="R1564" s="374">
        <v>21</v>
      </c>
      <c r="S1564" s="458">
        <v>1</v>
      </c>
      <c r="T1564" s="458">
        <v>2</v>
      </c>
      <c r="U1564" s="458">
        <v>6.8714285714285692</v>
      </c>
      <c r="V1564" s="458">
        <v>0</v>
      </c>
      <c r="W1564" s="458">
        <v>0</v>
      </c>
      <c r="X1564" s="458">
        <v>0</v>
      </c>
      <c r="Y1564" s="458">
        <v>0</v>
      </c>
      <c r="Z1564" s="458">
        <v>2.1152829051234483</v>
      </c>
      <c r="AA1564" s="458">
        <v>0</v>
      </c>
      <c r="AB1564" s="458">
        <v>0</v>
      </c>
      <c r="AF1564" s="458">
        <v>1.0105871029836382</v>
      </c>
      <c r="AG1564" s="458">
        <v>0.66303368927934681</v>
      </c>
      <c r="AH1564" s="458">
        <v>0</v>
      </c>
      <c r="AI1564" s="458">
        <v>0</v>
      </c>
    </row>
    <row r="1565" spans="1:35" s="458" customFormat="1" ht="15.6">
      <c r="A1565" s="374">
        <v>16</v>
      </c>
      <c r="B1565" s="374">
        <v>371</v>
      </c>
      <c r="C1565" s="374">
        <v>2022</v>
      </c>
      <c r="D1565" s="374">
        <v>11</v>
      </c>
      <c r="E1565" s="374">
        <v>99</v>
      </c>
      <c r="F1565" s="374">
        <v>99</v>
      </c>
      <c r="G1565" s="374">
        <v>99</v>
      </c>
      <c r="H1565" s="374">
        <v>99</v>
      </c>
      <c r="I1565" s="374">
        <v>99</v>
      </c>
      <c r="J1565" s="374">
        <v>999</v>
      </c>
      <c r="K1565" s="374">
        <v>99</v>
      </c>
      <c r="L1565" s="374">
        <v>1</v>
      </c>
      <c r="M1565" s="374">
        <v>99</v>
      </c>
      <c r="N1565" s="374">
        <v>99</v>
      </c>
      <c r="O1565" s="374">
        <v>99</v>
      </c>
      <c r="P1565" s="374">
        <v>99</v>
      </c>
      <c r="Q1565" s="374">
        <v>5</v>
      </c>
      <c r="R1565" s="374">
        <v>30</v>
      </c>
      <c r="S1565" s="458">
        <v>1</v>
      </c>
      <c r="T1565" s="458">
        <v>2</v>
      </c>
      <c r="U1565" s="458">
        <v>6.1</v>
      </c>
      <c r="V1565" s="458">
        <v>0</v>
      </c>
      <c r="W1565" s="458">
        <v>0</v>
      </c>
      <c r="X1565" s="458">
        <v>0</v>
      </c>
      <c r="Y1565" s="458">
        <v>0</v>
      </c>
      <c r="Z1565" s="458">
        <v>0.7474400756359546</v>
      </c>
      <c r="AA1565" s="458">
        <v>0</v>
      </c>
      <c r="AB1565" s="458">
        <v>0</v>
      </c>
      <c r="AF1565" s="458">
        <v>2.9970029970029977</v>
      </c>
      <c r="AG1565" s="458">
        <v>1.7222556843848829</v>
      </c>
      <c r="AH1565" s="458">
        <v>0</v>
      </c>
      <c r="AI1565" s="458">
        <v>0</v>
      </c>
    </row>
    <row r="1566" spans="1:35" s="458" customFormat="1" ht="15.6">
      <c r="A1566" s="374">
        <v>16</v>
      </c>
      <c r="B1566" s="374">
        <v>372</v>
      </c>
      <c r="C1566" s="374">
        <v>2022</v>
      </c>
      <c r="D1566" s="374">
        <v>12</v>
      </c>
      <c r="E1566" s="374">
        <v>99</v>
      </c>
      <c r="F1566" s="374">
        <v>99</v>
      </c>
      <c r="G1566" s="374">
        <v>99</v>
      </c>
      <c r="H1566" s="374">
        <v>99</v>
      </c>
      <c r="I1566" s="374">
        <v>99</v>
      </c>
      <c r="J1566" s="374">
        <v>999</v>
      </c>
      <c r="K1566" s="374">
        <v>99</v>
      </c>
      <c r="L1566" s="374">
        <v>1</v>
      </c>
      <c r="M1566" s="374">
        <v>99</v>
      </c>
      <c r="N1566" s="374">
        <v>99</v>
      </c>
      <c r="O1566" s="374">
        <v>99</v>
      </c>
      <c r="P1566" s="374">
        <v>99</v>
      </c>
      <c r="Q1566" s="374">
        <v>1</v>
      </c>
      <c r="R1566" s="374">
        <v>10</v>
      </c>
      <c r="S1566" s="458">
        <v>1</v>
      </c>
      <c r="T1566" s="458">
        <v>2</v>
      </c>
      <c r="U1566" s="458">
        <v>5.03</v>
      </c>
      <c r="V1566" s="458">
        <v>0</v>
      </c>
      <c r="W1566" s="458">
        <v>0</v>
      </c>
      <c r="X1566" s="458">
        <v>0</v>
      </c>
      <c r="Y1566" s="458">
        <v>0</v>
      </c>
      <c r="Z1566" s="458">
        <v>0.29342801502243704</v>
      </c>
      <c r="AA1566" s="458">
        <v>0</v>
      </c>
      <c r="AB1566" s="458">
        <v>0</v>
      </c>
      <c r="AF1566" s="458">
        <v>4.201680672268906</v>
      </c>
      <c r="AG1566" s="458">
        <v>2.0267547747602546</v>
      </c>
      <c r="AH1566" s="458">
        <v>0</v>
      </c>
      <c r="AI1566" s="458">
        <v>0</v>
      </c>
    </row>
    <row r="1567" spans="1:35" s="458" customFormat="1" ht="15.6">
      <c r="A1567" s="374">
        <v>16</v>
      </c>
      <c r="B1567" s="374">
        <v>373</v>
      </c>
      <c r="C1567" s="374">
        <v>2022</v>
      </c>
      <c r="D1567" s="374">
        <v>1</v>
      </c>
      <c r="E1567" s="374">
        <v>99</v>
      </c>
      <c r="F1567" s="374">
        <v>99</v>
      </c>
      <c r="G1567" s="374">
        <v>99</v>
      </c>
      <c r="H1567" s="374">
        <v>99</v>
      </c>
      <c r="I1567" s="374">
        <v>99</v>
      </c>
      <c r="J1567" s="374">
        <v>999</v>
      </c>
      <c r="K1567" s="374">
        <v>99</v>
      </c>
      <c r="L1567" s="374">
        <v>2</v>
      </c>
      <c r="M1567" s="374">
        <v>99</v>
      </c>
      <c r="N1567" s="374">
        <v>99</v>
      </c>
      <c r="O1567" s="374">
        <v>99</v>
      </c>
      <c r="P1567" s="374">
        <v>99</v>
      </c>
      <c r="Q1567" s="374">
        <v>2</v>
      </c>
      <c r="R1567" s="374">
        <v>2</v>
      </c>
      <c r="S1567" s="458">
        <v>2</v>
      </c>
      <c r="T1567" s="458">
        <v>2</v>
      </c>
      <c r="U1567" s="458">
        <v>3.25</v>
      </c>
      <c r="V1567" s="458">
        <v>0</v>
      </c>
      <c r="W1567" s="458">
        <v>0</v>
      </c>
      <c r="X1567" s="458">
        <v>0</v>
      </c>
      <c r="Y1567" s="458">
        <v>0</v>
      </c>
      <c r="Z1567" s="458">
        <v>0.15000000000000285</v>
      </c>
      <c r="AA1567" s="458">
        <v>0</v>
      </c>
      <c r="AB1567" s="458">
        <v>0</v>
      </c>
      <c r="AF1567" s="458">
        <v>0.84388185654008396</v>
      </c>
      <c r="AG1567" s="458">
        <v>0.29380655776236919</v>
      </c>
      <c r="AH1567" s="458">
        <v>0</v>
      </c>
      <c r="AI1567" s="458">
        <v>0</v>
      </c>
    </row>
    <row r="1568" spans="1:35" s="458" customFormat="1" ht="15.6">
      <c r="A1568" s="374">
        <v>16</v>
      </c>
      <c r="B1568" s="374">
        <v>374</v>
      </c>
      <c r="C1568" s="374">
        <v>2022</v>
      </c>
      <c r="D1568" s="374">
        <v>2</v>
      </c>
      <c r="E1568" s="374">
        <v>99</v>
      </c>
      <c r="F1568" s="374">
        <v>99</v>
      </c>
      <c r="G1568" s="374">
        <v>99</v>
      </c>
      <c r="H1568" s="374">
        <v>99</v>
      </c>
      <c r="I1568" s="374">
        <v>99</v>
      </c>
      <c r="J1568" s="374">
        <v>999</v>
      </c>
      <c r="K1568" s="374">
        <v>99</v>
      </c>
      <c r="L1568" s="374">
        <v>2</v>
      </c>
      <c r="M1568" s="374">
        <v>99</v>
      </c>
      <c r="N1568" s="374">
        <v>99</v>
      </c>
      <c r="O1568" s="374">
        <v>99</v>
      </c>
      <c r="P1568" s="374">
        <v>99</v>
      </c>
      <c r="Q1568" s="374">
        <v>3</v>
      </c>
      <c r="R1568" s="374">
        <v>5</v>
      </c>
      <c r="S1568" s="458">
        <v>2</v>
      </c>
      <c r="T1568" s="458">
        <v>2</v>
      </c>
      <c r="U1568" s="458">
        <v>5.18</v>
      </c>
      <c r="V1568" s="458">
        <v>0</v>
      </c>
      <c r="W1568" s="458">
        <v>0</v>
      </c>
      <c r="X1568" s="458">
        <v>0</v>
      </c>
      <c r="Y1568" s="458">
        <v>0</v>
      </c>
      <c r="Z1568" s="458">
        <v>3.213347164562212</v>
      </c>
      <c r="AA1568" s="458">
        <v>0</v>
      </c>
      <c r="AB1568" s="458">
        <v>0</v>
      </c>
      <c r="AF1568" s="458">
        <v>0.38580246913580246</v>
      </c>
      <c r="AG1568" s="458">
        <v>0.28940811013151879</v>
      </c>
      <c r="AH1568" s="458">
        <v>0</v>
      </c>
      <c r="AI1568" s="458">
        <v>0</v>
      </c>
    </row>
    <row r="1569" spans="1:37" s="458" customFormat="1" ht="15.6">
      <c r="A1569" s="374">
        <v>16</v>
      </c>
      <c r="B1569" s="374">
        <v>375</v>
      </c>
      <c r="C1569" s="374">
        <v>2022</v>
      </c>
      <c r="D1569" s="374">
        <v>3</v>
      </c>
      <c r="E1569" s="374">
        <v>99</v>
      </c>
      <c r="F1569" s="374">
        <v>99</v>
      </c>
      <c r="G1569" s="374">
        <v>99</v>
      </c>
      <c r="H1569" s="374">
        <v>99</v>
      </c>
      <c r="I1569" s="374">
        <v>99</v>
      </c>
      <c r="J1569" s="374">
        <v>999</v>
      </c>
      <c r="K1569" s="374">
        <v>99</v>
      </c>
      <c r="L1569" s="374">
        <v>2</v>
      </c>
      <c r="M1569" s="374">
        <v>99</v>
      </c>
      <c r="N1569" s="374">
        <v>99</v>
      </c>
      <c r="O1569" s="374">
        <v>99</v>
      </c>
      <c r="P1569" s="374">
        <v>99</v>
      </c>
      <c r="Q1569" s="374">
        <v>15</v>
      </c>
      <c r="R1569" s="374">
        <v>27</v>
      </c>
      <c r="S1569" s="458">
        <v>2</v>
      </c>
      <c r="T1569" s="458">
        <v>2.3333333333333339</v>
      </c>
      <c r="U1569" s="458">
        <v>4.7481481481481476</v>
      </c>
      <c r="V1569" s="458">
        <v>0</v>
      </c>
      <c r="W1569" s="458">
        <v>0</v>
      </c>
      <c r="X1569" s="458">
        <v>0</v>
      </c>
      <c r="Y1569" s="458">
        <v>0</v>
      </c>
      <c r="Z1569" s="458">
        <v>2.6881592725038486</v>
      </c>
      <c r="AA1569" s="458">
        <v>0</v>
      </c>
      <c r="AB1569" s="458">
        <v>0.94280904158206269</v>
      </c>
      <c r="AD1569" s="458">
        <v>1.5587850206243228</v>
      </c>
      <c r="AF1569" s="458">
        <v>0.7663922793074085</v>
      </c>
      <c r="AG1569" s="458">
        <v>0.56577960192418053</v>
      </c>
      <c r="AH1569" s="458">
        <v>0</v>
      </c>
      <c r="AI1569" s="458">
        <v>0</v>
      </c>
    </row>
    <row r="1570" spans="1:37" s="458" customFormat="1" ht="15.6">
      <c r="A1570" s="374">
        <v>16</v>
      </c>
      <c r="B1570" s="374">
        <v>376</v>
      </c>
      <c r="C1570" s="374">
        <v>2022</v>
      </c>
      <c r="D1570" s="374">
        <v>4</v>
      </c>
      <c r="E1570" s="374">
        <v>99</v>
      </c>
      <c r="F1570" s="374">
        <v>99</v>
      </c>
      <c r="G1570" s="374">
        <v>99</v>
      </c>
      <c r="H1570" s="374">
        <v>99</v>
      </c>
      <c r="I1570" s="374">
        <v>99</v>
      </c>
      <c r="J1570" s="374">
        <v>999</v>
      </c>
      <c r="K1570" s="374">
        <v>99</v>
      </c>
      <c r="L1570" s="374">
        <v>2</v>
      </c>
      <c r="M1570" s="374">
        <v>99</v>
      </c>
      <c r="N1570" s="374">
        <v>99</v>
      </c>
      <c r="O1570" s="374">
        <v>99</v>
      </c>
      <c r="P1570" s="374">
        <v>99</v>
      </c>
      <c r="Q1570" s="374">
        <v>17</v>
      </c>
      <c r="R1570" s="374">
        <v>50</v>
      </c>
      <c r="S1570" s="458">
        <v>2</v>
      </c>
      <c r="T1570" s="458">
        <v>2.1200000000000006</v>
      </c>
      <c r="U1570" s="458">
        <v>4.0620000000000012</v>
      </c>
      <c r="V1570" s="458">
        <v>0</v>
      </c>
      <c r="W1570" s="458">
        <v>0</v>
      </c>
      <c r="X1570" s="458">
        <v>0</v>
      </c>
      <c r="Y1570" s="458">
        <v>0</v>
      </c>
      <c r="Z1570" s="458">
        <v>0.95956031597810387</v>
      </c>
      <c r="AA1570" s="458">
        <v>0</v>
      </c>
      <c r="AB1570" s="458">
        <v>0.58787753826796252</v>
      </c>
      <c r="AD1570" s="458">
        <v>11.444699025806898</v>
      </c>
      <c r="AF1570" s="458">
        <v>1.6393442622950822</v>
      </c>
      <c r="AG1570" s="458">
        <v>1.0085060108149981</v>
      </c>
      <c r="AH1570" s="458">
        <v>0</v>
      </c>
      <c r="AI1570" s="458">
        <v>1</v>
      </c>
      <c r="AJ1570" s="458">
        <v>69.400000000000006</v>
      </c>
      <c r="AK1570" s="458">
        <v>8.6760008628611924</v>
      </c>
    </row>
    <row r="1571" spans="1:37" s="458" customFormat="1" ht="15.6">
      <c r="A1571" s="374">
        <v>16</v>
      </c>
      <c r="B1571" s="374">
        <v>377</v>
      </c>
      <c r="C1571" s="374">
        <v>2022</v>
      </c>
      <c r="D1571" s="374">
        <v>5</v>
      </c>
      <c r="E1571" s="374">
        <v>99</v>
      </c>
      <c r="F1571" s="374">
        <v>99</v>
      </c>
      <c r="G1571" s="374">
        <v>99</v>
      </c>
      <c r="H1571" s="374">
        <v>99</v>
      </c>
      <c r="I1571" s="374">
        <v>99</v>
      </c>
      <c r="J1571" s="374">
        <v>999</v>
      </c>
      <c r="K1571" s="374">
        <v>99</v>
      </c>
      <c r="L1571" s="374">
        <v>2</v>
      </c>
      <c r="M1571" s="374">
        <v>99</v>
      </c>
      <c r="N1571" s="374">
        <v>99</v>
      </c>
      <c r="O1571" s="374">
        <v>99</v>
      </c>
      <c r="P1571" s="374">
        <v>99</v>
      </c>
      <c r="Q1571" s="374">
        <v>11</v>
      </c>
      <c r="R1571" s="374">
        <v>46</v>
      </c>
      <c r="S1571" s="458">
        <v>2</v>
      </c>
      <c r="T1571" s="458">
        <v>2.1304347826086958</v>
      </c>
      <c r="U1571" s="458">
        <v>4.7065217391304337</v>
      </c>
      <c r="V1571" s="458">
        <v>0</v>
      </c>
      <c r="W1571" s="458">
        <v>0</v>
      </c>
      <c r="X1571" s="458">
        <v>0</v>
      </c>
      <c r="Y1571" s="458">
        <v>0</v>
      </c>
      <c r="Z1571" s="458">
        <v>1.059614813918357</v>
      </c>
      <c r="AA1571" s="458">
        <v>0</v>
      </c>
      <c r="AB1571" s="458">
        <v>0.61179335997696815</v>
      </c>
      <c r="AD1571" s="458">
        <v>41.115981331313904</v>
      </c>
      <c r="AF1571" s="458">
        <v>2.9889538661468502</v>
      </c>
      <c r="AG1571" s="458">
        <v>2.0127364849160974</v>
      </c>
      <c r="AH1571" s="458">
        <v>0</v>
      </c>
      <c r="AI1571" s="458">
        <v>0</v>
      </c>
    </row>
    <row r="1572" spans="1:37" s="458" customFormat="1" ht="15.6">
      <c r="A1572" s="374">
        <v>16</v>
      </c>
      <c r="B1572" s="374">
        <v>378</v>
      </c>
      <c r="C1572" s="374">
        <v>2022</v>
      </c>
      <c r="D1572" s="374">
        <v>6</v>
      </c>
      <c r="E1572" s="374">
        <v>99</v>
      </c>
      <c r="F1572" s="374">
        <v>99</v>
      </c>
      <c r="G1572" s="374">
        <v>99</v>
      </c>
      <c r="H1572" s="374">
        <v>99</v>
      </c>
      <c r="I1572" s="374">
        <v>99</v>
      </c>
      <c r="J1572" s="374">
        <v>999</v>
      </c>
      <c r="K1572" s="374">
        <v>99</v>
      </c>
      <c r="L1572" s="374">
        <v>2</v>
      </c>
      <c r="M1572" s="374">
        <v>99</v>
      </c>
      <c r="N1572" s="374">
        <v>99</v>
      </c>
      <c r="O1572" s="374">
        <v>99</v>
      </c>
      <c r="P1572" s="374">
        <v>99</v>
      </c>
      <c r="Q1572" s="374">
        <v>18</v>
      </c>
      <c r="R1572" s="374">
        <v>83</v>
      </c>
      <c r="S1572" s="458">
        <v>2</v>
      </c>
      <c r="T1572" s="458">
        <v>2</v>
      </c>
      <c r="U1572" s="458">
        <v>5.8819277108433745</v>
      </c>
      <c r="V1572" s="458">
        <v>0</v>
      </c>
      <c r="W1572" s="458">
        <v>0</v>
      </c>
      <c r="X1572" s="458">
        <v>0</v>
      </c>
      <c r="Y1572" s="458">
        <v>0</v>
      </c>
      <c r="Z1572" s="458">
        <v>1.6239283456737637</v>
      </c>
      <c r="AA1572" s="458">
        <v>0</v>
      </c>
      <c r="AB1572" s="458">
        <v>0</v>
      </c>
      <c r="AF1572" s="458">
        <v>7.7353215284249748</v>
      </c>
      <c r="AG1572" s="458">
        <v>5.8629965893260305</v>
      </c>
      <c r="AH1572" s="458">
        <v>0</v>
      </c>
      <c r="AI1572" s="458">
        <v>0</v>
      </c>
    </row>
    <row r="1573" spans="1:37" s="458" customFormat="1" ht="15.6">
      <c r="A1573" s="374">
        <v>16</v>
      </c>
      <c r="B1573" s="374">
        <v>379</v>
      </c>
      <c r="C1573" s="374">
        <v>2022</v>
      </c>
      <c r="D1573" s="374">
        <v>7</v>
      </c>
      <c r="E1573" s="374">
        <v>99</v>
      </c>
      <c r="F1573" s="374">
        <v>99</v>
      </c>
      <c r="G1573" s="374">
        <v>99</v>
      </c>
      <c r="H1573" s="374">
        <v>99</v>
      </c>
      <c r="I1573" s="374">
        <v>99</v>
      </c>
      <c r="J1573" s="374">
        <v>999</v>
      </c>
      <c r="K1573" s="374">
        <v>99</v>
      </c>
      <c r="L1573" s="374">
        <v>2</v>
      </c>
      <c r="M1573" s="374">
        <v>99</v>
      </c>
      <c r="N1573" s="374">
        <v>99</v>
      </c>
      <c r="O1573" s="374">
        <v>99</v>
      </c>
      <c r="P1573" s="374">
        <v>99</v>
      </c>
      <c r="Q1573" s="374">
        <v>2</v>
      </c>
      <c r="R1573" s="374">
        <v>3</v>
      </c>
      <c r="S1573" s="458">
        <v>2</v>
      </c>
      <c r="T1573" s="458">
        <v>4</v>
      </c>
      <c r="U1573" s="458">
        <v>8.3333333333333357</v>
      </c>
      <c r="V1573" s="458">
        <v>0</v>
      </c>
      <c r="W1573" s="458">
        <v>0</v>
      </c>
      <c r="X1573" s="458">
        <v>0</v>
      </c>
      <c r="Y1573" s="458">
        <v>0</v>
      </c>
      <c r="Z1573" s="458">
        <v>9.4280904158163495E-2</v>
      </c>
      <c r="AA1573" s="458">
        <v>0</v>
      </c>
      <c r="AB1573" s="458">
        <v>1.4142135623730951</v>
      </c>
      <c r="AD1573" s="458">
        <v>100.00000000004688</v>
      </c>
      <c r="AF1573" s="458">
        <v>2.3622047244094486</v>
      </c>
      <c r="AG1573" s="458">
        <v>2.1389459274469536</v>
      </c>
      <c r="AH1573" s="458">
        <v>0</v>
      </c>
    </row>
    <row r="1574" spans="1:37" s="458" customFormat="1" ht="15.6">
      <c r="A1574" s="374">
        <v>16</v>
      </c>
      <c r="B1574" s="374">
        <v>380</v>
      </c>
      <c r="C1574" s="374">
        <v>2022</v>
      </c>
      <c r="D1574" s="374">
        <v>8</v>
      </c>
      <c r="E1574" s="374">
        <v>99</v>
      </c>
      <c r="F1574" s="374">
        <v>99</v>
      </c>
      <c r="G1574" s="374">
        <v>99</v>
      </c>
      <c r="H1574" s="374">
        <v>99</v>
      </c>
      <c r="I1574" s="374">
        <v>99</v>
      </c>
      <c r="J1574" s="374">
        <v>999</v>
      </c>
      <c r="K1574" s="374">
        <v>99</v>
      </c>
      <c r="L1574" s="374">
        <v>2</v>
      </c>
      <c r="M1574" s="374">
        <v>99</v>
      </c>
      <c r="N1574" s="374">
        <v>99</v>
      </c>
      <c r="O1574" s="374">
        <v>99</v>
      </c>
      <c r="P1574" s="374">
        <v>99</v>
      </c>
      <c r="Q1574" s="374">
        <v>13</v>
      </c>
      <c r="R1574" s="374">
        <v>38</v>
      </c>
      <c r="S1574" s="458">
        <v>2</v>
      </c>
      <c r="T1574" s="458">
        <v>2.0789473684210522</v>
      </c>
      <c r="U1574" s="458">
        <v>6.1052631578947372</v>
      </c>
      <c r="V1574" s="458">
        <v>0</v>
      </c>
      <c r="W1574" s="458">
        <v>0</v>
      </c>
      <c r="X1574" s="458">
        <v>0</v>
      </c>
      <c r="Y1574" s="458">
        <v>0</v>
      </c>
      <c r="Z1574" s="458">
        <v>1.5871104774369147</v>
      </c>
      <c r="AA1574" s="458">
        <v>0</v>
      </c>
      <c r="AB1574" s="458">
        <v>0.48021809449722808</v>
      </c>
      <c r="AD1574" s="458">
        <v>13.411380536834811</v>
      </c>
      <c r="AF1574" s="458">
        <v>2.9526029526029527</v>
      </c>
      <c r="AG1574" s="458">
        <v>1.8693396074386821</v>
      </c>
      <c r="AH1574" s="458">
        <v>0</v>
      </c>
      <c r="AI1574" s="458">
        <v>0</v>
      </c>
    </row>
    <row r="1575" spans="1:37" s="458" customFormat="1" ht="15.6">
      <c r="A1575" s="374">
        <v>16</v>
      </c>
      <c r="B1575" s="374">
        <v>381</v>
      </c>
      <c r="C1575" s="374">
        <v>2022</v>
      </c>
      <c r="D1575" s="374">
        <v>9</v>
      </c>
      <c r="E1575" s="374">
        <v>99</v>
      </c>
      <c r="F1575" s="374">
        <v>99</v>
      </c>
      <c r="G1575" s="374">
        <v>99</v>
      </c>
      <c r="H1575" s="374">
        <v>99</v>
      </c>
      <c r="I1575" s="374">
        <v>99</v>
      </c>
      <c r="J1575" s="374">
        <v>999</v>
      </c>
      <c r="K1575" s="374">
        <v>99</v>
      </c>
      <c r="L1575" s="374">
        <v>2</v>
      </c>
      <c r="M1575" s="374">
        <v>99</v>
      </c>
      <c r="N1575" s="374">
        <v>99</v>
      </c>
      <c r="O1575" s="374">
        <v>99</v>
      </c>
      <c r="P1575" s="374">
        <v>99</v>
      </c>
      <c r="Q1575" s="374">
        <v>22</v>
      </c>
      <c r="R1575" s="374">
        <v>116</v>
      </c>
      <c r="S1575" s="458">
        <v>2</v>
      </c>
      <c r="T1575" s="458">
        <v>2.2068965517241375</v>
      </c>
      <c r="U1575" s="458">
        <v>6.485344827586208</v>
      </c>
      <c r="V1575" s="458">
        <v>0</v>
      </c>
      <c r="W1575" s="458">
        <v>0</v>
      </c>
      <c r="X1575" s="458">
        <v>1.7241379310344827</v>
      </c>
      <c r="Y1575" s="458">
        <v>0</v>
      </c>
      <c r="Z1575" s="458">
        <v>2.7258739285222608</v>
      </c>
      <c r="AA1575" s="458">
        <v>0</v>
      </c>
      <c r="AB1575" s="458">
        <v>0.76018647189822786</v>
      </c>
      <c r="AD1575" s="458">
        <v>63.922469709600705</v>
      </c>
      <c r="AF1575" s="458">
        <v>6.6551921973608721</v>
      </c>
      <c r="AG1575" s="458">
        <v>4.2870982448142243</v>
      </c>
      <c r="AH1575" s="458">
        <v>2.5862068965517242</v>
      </c>
      <c r="AI1575" s="458">
        <v>0</v>
      </c>
    </row>
    <row r="1576" spans="1:37" s="458" customFormat="1" ht="15.6">
      <c r="A1576" s="374">
        <v>16</v>
      </c>
      <c r="B1576" s="374">
        <v>382</v>
      </c>
      <c r="C1576" s="374">
        <v>2022</v>
      </c>
      <c r="D1576" s="374">
        <v>10</v>
      </c>
      <c r="E1576" s="374">
        <v>99</v>
      </c>
      <c r="F1576" s="374">
        <v>99</v>
      </c>
      <c r="G1576" s="374">
        <v>99</v>
      </c>
      <c r="H1576" s="374">
        <v>99</v>
      </c>
      <c r="I1576" s="374">
        <v>99</v>
      </c>
      <c r="J1576" s="374">
        <v>999</v>
      </c>
      <c r="K1576" s="374">
        <v>99</v>
      </c>
      <c r="L1576" s="374">
        <v>2</v>
      </c>
      <c r="M1576" s="374">
        <v>99</v>
      </c>
      <c r="N1576" s="374">
        <v>99</v>
      </c>
      <c r="O1576" s="374">
        <v>99</v>
      </c>
      <c r="P1576" s="374">
        <v>99</v>
      </c>
      <c r="Q1576" s="374">
        <v>29</v>
      </c>
      <c r="R1576" s="374">
        <v>71</v>
      </c>
      <c r="S1576" s="458">
        <v>2</v>
      </c>
      <c r="T1576" s="458">
        <v>2.352112676056338</v>
      </c>
      <c r="U1576" s="458">
        <v>7.8845070422535182</v>
      </c>
      <c r="V1576" s="458">
        <v>0</v>
      </c>
      <c r="W1576" s="458">
        <v>0</v>
      </c>
      <c r="X1576" s="458">
        <v>2.8169014084507031</v>
      </c>
      <c r="Y1576" s="458">
        <v>0</v>
      </c>
      <c r="Z1576" s="458">
        <v>2.8821279251121039</v>
      </c>
      <c r="AA1576" s="458">
        <v>0</v>
      </c>
      <c r="AB1576" s="458">
        <v>0.90536105239370179</v>
      </c>
      <c r="AD1576" s="458">
        <v>-0.97842330462012195</v>
      </c>
      <c r="AF1576" s="458">
        <v>3.4167468719923</v>
      </c>
      <c r="AG1576" s="458">
        <v>2.5721847488466967</v>
      </c>
      <c r="AH1576" s="458">
        <v>1.4084507042253516</v>
      </c>
      <c r="AI1576" s="458">
        <v>0</v>
      </c>
    </row>
    <row r="1577" spans="1:37" s="458" customFormat="1" ht="15.6">
      <c r="A1577" s="374">
        <v>16</v>
      </c>
      <c r="B1577" s="374">
        <v>383</v>
      </c>
      <c r="C1577" s="374">
        <v>2022</v>
      </c>
      <c r="D1577" s="374">
        <v>11</v>
      </c>
      <c r="E1577" s="374">
        <v>99</v>
      </c>
      <c r="F1577" s="374">
        <v>99</v>
      </c>
      <c r="G1577" s="374">
        <v>99</v>
      </c>
      <c r="H1577" s="374">
        <v>99</v>
      </c>
      <c r="I1577" s="374">
        <v>99</v>
      </c>
      <c r="J1577" s="374">
        <v>999</v>
      </c>
      <c r="K1577" s="374">
        <v>99</v>
      </c>
      <c r="L1577" s="374">
        <v>2</v>
      </c>
      <c r="M1577" s="374">
        <v>99</v>
      </c>
      <c r="N1577" s="374">
        <v>99</v>
      </c>
      <c r="O1577" s="374">
        <v>99</v>
      </c>
      <c r="P1577" s="374">
        <v>99</v>
      </c>
      <c r="Q1577" s="374">
        <v>15</v>
      </c>
      <c r="R1577" s="374">
        <v>45</v>
      </c>
      <c r="S1577" s="458">
        <v>2</v>
      </c>
      <c r="T1577" s="458">
        <v>2.3333333333333339</v>
      </c>
      <c r="U1577" s="458">
        <v>7.1888888888888882</v>
      </c>
      <c r="V1577" s="458">
        <v>0</v>
      </c>
      <c r="W1577" s="458">
        <v>0</v>
      </c>
      <c r="X1577" s="458">
        <v>0</v>
      </c>
      <c r="Y1577" s="458">
        <v>0</v>
      </c>
      <c r="Z1577" s="458">
        <v>1.5130869435579162</v>
      </c>
      <c r="AA1577" s="458">
        <v>0</v>
      </c>
      <c r="AB1577" s="458">
        <v>0.94280904158206258</v>
      </c>
      <c r="AD1577" s="458">
        <v>-4.8809736438718572</v>
      </c>
      <c r="AF1577" s="458">
        <v>4.4955044955044956</v>
      </c>
      <c r="AG1577" s="458">
        <v>3.0445339557295608</v>
      </c>
      <c r="AH1577" s="458">
        <v>0</v>
      </c>
      <c r="AI1577" s="458">
        <v>1</v>
      </c>
      <c r="AJ1577" s="458">
        <v>88.3</v>
      </c>
      <c r="AK1577" s="458">
        <v>11.184295021065452</v>
      </c>
    </row>
    <row r="1578" spans="1:37" s="458" customFormat="1" ht="15.6">
      <c r="A1578" s="374">
        <v>16</v>
      </c>
      <c r="B1578" s="374">
        <v>384</v>
      </c>
      <c r="C1578" s="374">
        <v>2022</v>
      </c>
      <c r="D1578" s="374">
        <v>12</v>
      </c>
      <c r="E1578" s="374">
        <v>99</v>
      </c>
      <c r="F1578" s="374">
        <v>99</v>
      </c>
      <c r="G1578" s="374">
        <v>99</v>
      </c>
      <c r="H1578" s="374">
        <v>99</v>
      </c>
      <c r="I1578" s="374">
        <v>99</v>
      </c>
      <c r="J1578" s="374">
        <v>999</v>
      </c>
      <c r="K1578" s="374">
        <v>99</v>
      </c>
      <c r="L1578" s="374">
        <v>2</v>
      </c>
      <c r="M1578" s="374">
        <v>99</v>
      </c>
      <c r="N1578" s="374">
        <v>99</v>
      </c>
      <c r="O1578" s="374">
        <v>99</v>
      </c>
      <c r="P1578" s="374">
        <v>99</v>
      </c>
      <c r="Q1578" s="374">
        <v>6</v>
      </c>
      <c r="R1578" s="374">
        <v>16</v>
      </c>
      <c r="S1578" s="458">
        <v>2</v>
      </c>
      <c r="T1578" s="458">
        <v>2</v>
      </c>
      <c r="U1578" s="458">
        <v>6.2937500000000002</v>
      </c>
      <c r="V1578" s="458">
        <v>0</v>
      </c>
      <c r="W1578" s="458">
        <v>0</v>
      </c>
      <c r="X1578" s="458">
        <v>0</v>
      </c>
      <c r="Y1578" s="458">
        <v>0</v>
      </c>
      <c r="Z1578" s="458">
        <v>1.6898479036587888</v>
      </c>
      <c r="AA1578" s="458">
        <v>0</v>
      </c>
      <c r="AB1578" s="458">
        <v>0</v>
      </c>
      <c r="AF1578" s="458">
        <v>6.7226890756302486</v>
      </c>
      <c r="AG1578" s="458">
        <v>4.0575388830687409</v>
      </c>
      <c r="AH1578" s="458">
        <v>0</v>
      </c>
      <c r="AI1578" s="458">
        <v>0</v>
      </c>
    </row>
    <row r="1579" spans="1:37" s="458" customFormat="1" ht="15.6">
      <c r="A1579" s="374">
        <v>16</v>
      </c>
      <c r="B1579" s="374">
        <v>385</v>
      </c>
      <c r="C1579" s="374">
        <v>2022</v>
      </c>
      <c r="D1579" s="374">
        <v>1</v>
      </c>
      <c r="E1579" s="374">
        <v>99</v>
      </c>
      <c r="F1579" s="374">
        <v>99</v>
      </c>
      <c r="G1579" s="374">
        <v>99</v>
      </c>
      <c r="H1579" s="374">
        <v>99</v>
      </c>
      <c r="I1579" s="374">
        <v>99</v>
      </c>
      <c r="J1579" s="374">
        <v>999</v>
      </c>
      <c r="K1579" s="374">
        <v>99</v>
      </c>
      <c r="L1579" s="374">
        <v>3</v>
      </c>
      <c r="M1579" s="374">
        <v>99</v>
      </c>
      <c r="N1579" s="374">
        <v>99</v>
      </c>
      <c r="O1579" s="374">
        <v>99</v>
      </c>
      <c r="P1579" s="374">
        <v>99</v>
      </c>
      <c r="Q1579" s="374">
        <v>7</v>
      </c>
      <c r="R1579" s="374">
        <v>14</v>
      </c>
      <c r="S1579" s="458">
        <v>3</v>
      </c>
      <c r="T1579" s="458">
        <v>3.0714285714285721</v>
      </c>
      <c r="U1579" s="458">
        <v>6.0542857142857152</v>
      </c>
      <c r="V1579" s="458">
        <v>0</v>
      </c>
      <c r="W1579" s="458">
        <v>0</v>
      </c>
      <c r="X1579" s="458">
        <v>0</v>
      </c>
      <c r="Y1579" s="458">
        <v>0</v>
      </c>
      <c r="Z1579" s="458">
        <v>2.6026736645383797</v>
      </c>
      <c r="AA1579" s="458">
        <v>0</v>
      </c>
      <c r="AB1579" s="458">
        <v>1.4374722712498644</v>
      </c>
      <c r="AD1579" s="458">
        <v>78.861113955823015</v>
      </c>
      <c r="AF1579" s="458">
        <v>5.9071729957805905</v>
      </c>
      <c r="AG1579" s="458">
        <v>3.8312375132212946</v>
      </c>
      <c r="AH1579" s="458">
        <v>0</v>
      </c>
      <c r="AI1579" s="458">
        <v>0</v>
      </c>
    </row>
    <row r="1580" spans="1:37" s="458" customFormat="1" ht="15.6">
      <c r="A1580" s="374">
        <v>16</v>
      </c>
      <c r="B1580" s="374">
        <v>386</v>
      </c>
      <c r="C1580" s="374">
        <v>2022</v>
      </c>
      <c r="D1580" s="374">
        <v>2</v>
      </c>
      <c r="E1580" s="374">
        <v>99</v>
      </c>
      <c r="F1580" s="374">
        <v>99</v>
      </c>
      <c r="G1580" s="374">
        <v>99</v>
      </c>
      <c r="H1580" s="374">
        <v>99</v>
      </c>
      <c r="I1580" s="374">
        <v>99</v>
      </c>
      <c r="J1580" s="374">
        <v>999</v>
      </c>
      <c r="K1580" s="374">
        <v>99</v>
      </c>
      <c r="L1580" s="374">
        <v>3</v>
      </c>
      <c r="M1580" s="374">
        <v>99</v>
      </c>
      <c r="N1580" s="374">
        <v>99</v>
      </c>
      <c r="O1580" s="374">
        <v>99</v>
      </c>
      <c r="P1580" s="374">
        <v>99</v>
      </c>
      <c r="Q1580" s="374">
        <v>10</v>
      </c>
      <c r="R1580" s="374">
        <v>65</v>
      </c>
      <c r="S1580" s="458">
        <v>3</v>
      </c>
      <c r="T1580" s="458">
        <v>3.6615384615384623</v>
      </c>
      <c r="U1580" s="458">
        <v>8.4692307692307711</v>
      </c>
      <c r="V1580" s="458">
        <v>0</v>
      </c>
      <c r="W1580" s="458">
        <v>0</v>
      </c>
      <c r="X1580" s="458">
        <v>0</v>
      </c>
      <c r="Y1580" s="458">
        <v>0</v>
      </c>
      <c r="Z1580" s="458">
        <v>2.8136438502369683</v>
      </c>
      <c r="AA1580" s="458">
        <v>0</v>
      </c>
      <c r="AB1580" s="458">
        <v>1.4912764081295555</v>
      </c>
      <c r="AD1580" s="458">
        <v>46.207178569392923</v>
      </c>
      <c r="AF1580" s="458">
        <v>5.0154320987654319</v>
      </c>
      <c r="AG1580" s="458">
        <v>6.151319097583051</v>
      </c>
      <c r="AH1580" s="458">
        <v>0</v>
      </c>
      <c r="AI1580" s="458">
        <v>0</v>
      </c>
    </row>
    <row r="1581" spans="1:37" s="458" customFormat="1" ht="15.6">
      <c r="A1581" s="374">
        <v>16</v>
      </c>
      <c r="B1581" s="374">
        <v>387</v>
      </c>
      <c r="C1581" s="374">
        <v>2022</v>
      </c>
      <c r="D1581" s="374">
        <v>3</v>
      </c>
      <c r="E1581" s="374">
        <v>99</v>
      </c>
      <c r="F1581" s="374">
        <v>99</v>
      </c>
      <c r="G1581" s="374">
        <v>99</v>
      </c>
      <c r="H1581" s="374">
        <v>99</v>
      </c>
      <c r="I1581" s="374">
        <v>99</v>
      </c>
      <c r="J1581" s="374">
        <v>999</v>
      </c>
      <c r="K1581" s="374">
        <v>99</v>
      </c>
      <c r="L1581" s="374">
        <v>3</v>
      </c>
      <c r="M1581" s="374">
        <v>99</v>
      </c>
      <c r="N1581" s="374">
        <v>99</v>
      </c>
      <c r="O1581" s="374">
        <v>99</v>
      </c>
      <c r="P1581" s="374">
        <v>99</v>
      </c>
      <c r="Q1581" s="374">
        <v>34</v>
      </c>
      <c r="R1581" s="374">
        <v>161</v>
      </c>
      <c r="S1581" s="458">
        <v>3</v>
      </c>
      <c r="T1581" s="458">
        <v>3.4720496894409942</v>
      </c>
      <c r="U1581" s="458">
        <v>5.6335403726708062</v>
      </c>
      <c r="V1581" s="458">
        <v>0</v>
      </c>
      <c r="W1581" s="458">
        <v>0</v>
      </c>
      <c r="X1581" s="458">
        <v>1.2422360248447204</v>
      </c>
      <c r="Y1581" s="458">
        <v>0</v>
      </c>
      <c r="Z1581" s="458">
        <v>2.43616499607921</v>
      </c>
      <c r="AA1581" s="458">
        <v>0</v>
      </c>
      <c r="AB1581" s="458">
        <v>1.49973957077209</v>
      </c>
      <c r="AD1581" s="458">
        <v>18.283770088561795</v>
      </c>
      <c r="AF1581" s="458">
        <v>4.5699687766108443</v>
      </c>
      <c r="AG1581" s="458">
        <v>4.002824484752197</v>
      </c>
      <c r="AH1581" s="458">
        <v>0</v>
      </c>
      <c r="AI1581" s="458">
        <v>0</v>
      </c>
    </row>
    <row r="1582" spans="1:37" s="458" customFormat="1" ht="15.6">
      <c r="A1582" s="374">
        <v>16</v>
      </c>
      <c r="B1582" s="374">
        <v>388</v>
      </c>
      <c r="C1582" s="374">
        <v>2022</v>
      </c>
      <c r="D1582" s="374">
        <v>4</v>
      </c>
      <c r="E1582" s="374">
        <v>99</v>
      </c>
      <c r="F1582" s="374">
        <v>99</v>
      </c>
      <c r="G1582" s="374">
        <v>99</v>
      </c>
      <c r="H1582" s="374">
        <v>99</v>
      </c>
      <c r="I1582" s="374">
        <v>99</v>
      </c>
      <c r="J1582" s="374">
        <v>999</v>
      </c>
      <c r="K1582" s="374">
        <v>99</v>
      </c>
      <c r="L1582" s="374">
        <v>3</v>
      </c>
      <c r="M1582" s="374">
        <v>99</v>
      </c>
      <c r="N1582" s="374">
        <v>99</v>
      </c>
      <c r="O1582" s="374">
        <v>99</v>
      </c>
      <c r="P1582" s="374">
        <v>99</v>
      </c>
      <c r="Q1582" s="374">
        <v>30</v>
      </c>
      <c r="R1582" s="374">
        <v>116</v>
      </c>
      <c r="S1582" s="458">
        <v>3</v>
      </c>
      <c r="T1582" s="458">
        <v>2.568965517241379</v>
      </c>
      <c r="U1582" s="458">
        <v>4.8</v>
      </c>
      <c r="V1582" s="458">
        <v>0</v>
      </c>
      <c r="W1582" s="458">
        <v>0</v>
      </c>
      <c r="X1582" s="458">
        <v>0</v>
      </c>
      <c r="Y1582" s="458">
        <v>0</v>
      </c>
      <c r="Z1582" s="458">
        <v>1.4445498045865477</v>
      </c>
      <c r="AA1582" s="458">
        <v>0</v>
      </c>
      <c r="AB1582" s="458">
        <v>1.176084517334697</v>
      </c>
      <c r="AD1582" s="458">
        <v>18.876170787399097</v>
      </c>
      <c r="AF1582" s="458">
        <v>3.8032786885245904</v>
      </c>
      <c r="AG1582" s="458">
        <v>2.7648259321604671</v>
      </c>
      <c r="AH1582" s="458">
        <v>0</v>
      </c>
      <c r="AI1582" s="458">
        <v>8</v>
      </c>
      <c r="AJ1582" s="458">
        <v>70.974999999999994</v>
      </c>
      <c r="AK1582" s="458">
        <v>11.046459775119258</v>
      </c>
    </row>
    <row r="1583" spans="1:37" s="458" customFormat="1" ht="15.6">
      <c r="A1583" s="374">
        <v>16</v>
      </c>
      <c r="B1583" s="374">
        <v>389</v>
      </c>
      <c r="C1583" s="374">
        <v>2022</v>
      </c>
      <c r="D1583" s="374">
        <v>5</v>
      </c>
      <c r="E1583" s="374">
        <v>99</v>
      </c>
      <c r="F1583" s="374">
        <v>99</v>
      </c>
      <c r="G1583" s="374">
        <v>99</v>
      </c>
      <c r="H1583" s="374">
        <v>99</v>
      </c>
      <c r="I1583" s="374">
        <v>99</v>
      </c>
      <c r="J1583" s="374">
        <v>999</v>
      </c>
      <c r="K1583" s="374">
        <v>99</v>
      </c>
      <c r="L1583" s="374">
        <v>3</v>
      </c>
      <c r="M1583" s="374">
        <v>99</v>
      </c>
      <c r="N1583" s="374">
        <v>99</v>
      </c>
      <c r="O1583" s="374">
        <v>99</v>
      </c>
      <c r="P1583" s="374">
        <v>99</v>
      </c>
      <c r="Q1583" s="374">
        <v>17</v>
      </c>
      <c r="R1583" s="374">
        <v>114</v>
      </c>
      <c r="S1583" s="458">
        <v>3</v>
      </c>
      <c r="T1583" s="458">
        <v>2.763157894736842</v>
      </c>
      <c r="U1583" s="458">
        <v>5.1140350877192988</v>
      </c>
      <c r="V1583" s="458">
        <v>0</v>
      </c>
      <c r="W1583" s="458">
        <v>0</v>
      </c>
      <c r="X1583" s="458">
        <v>0</v>
      </c>
      <c r="Y1583" s="458">
        <v>0</v>
      </c>
      <c r="Z1583" s="458">
        <v>1.1370843904695731</v>
      </c>
      <c r="AA1583" s="458">
        <v>0</v>
      </c>
      <c r="AB1583" s="458">
        <v>1.3065464828743591</v>
      </c>
      <c r="AD1583" s="458">
        <v>28.860206242621196</v>
      </c>
      <c r="AF1583" s="458">
        <v>7.4074074074074083</v>
      </c>
      <c r="AG1583" s="458">
        <v>5.4199786175800657</v>
      </c>
      <c r="AH1583" s="458">
        <v>0</v>
      </c>
      <c r="AI1583" s="458">
        <v>0</v>
      </c>
    </row>
    <row r="1584" spans="1:37" s="458" customFormat="1" ht="15.6">
      <c r="A1584" s="374">
        <v>16</v>
      </c>
      <c r="B1584" s="374">
        <v>390</v>
      </c>
      <c r="C1584" s="374">
        <v>2022</v>
      </c>
      <c r="D1584" s="374">
        <v>6</v>
      </c>
      <c r="E1584" s="374">
        <v>99</v>
      </c>
      <c r="F1584" s="374">
        <v>99</v>
      </c>
      <c r="G1584" s="374">
        <v>99</v>
      </c>
      <c r="H1584" s="374">
        <v>99</v>
      </c>
      <c r="I1584" s="374">
        <v>99</v>
      </c>
      <c r="J1584" s="374">
        <v>999</v>
      </c>
      <c r="K1584" s="374">
        <v>99</v>
      </c>
      <c r="L1584" s="374">
        <v>3</v>
      </c>
      <c r="M1584" s="374">
        <v>99</v>
      </c>
      <c r="N1584" s="374">
        <v>99</v>
      </c>
      <c r="O1584" s="374">
        <v>99</v>
      </c>
      <c r="P1584" s="374">
        <v>99</v>
      </c>
      <c r="Q1584" s="374">
        <v>27</v>
      </c>
      <c r="R1584" s="374">
        <v>100</v>
      </c>
      <c r="S1584" s="458">
        <v>3</v>
      </c>
      <c r="T1584" s="458">
        <v>2.69</v>
      </c>
      <c r="U1584" s="458">
        <v>6.444</v>
      </c>
      <c r="V1584" s="458">
        <v>0</v>
      </c>
      <c r="W1584" s="458">
        <v>0</v>
      </c>
      <c r="X1584" s="458">
        <v>0</v>
      </c>
      <c r="Y1584" s="458">
        <v>0</v>
      </c>
      <c r="Z1584" s="458">
        <v>1.8076681111310244</v>
      </c>
      <c r="AA1584" s="458">
        <v>0</v>
      </c>
      <c r="AB1584" s="458">
        <v>1.3318783728253869</v>
      </c>
      <c r="AD1584" s="458">
        <v>16.433002812587738</v>
      </c>
      <c r="AF1584" s="458">
        <v>9.3196644920782852</v>
      </c>
      <c r="AG1584" s="458">
        <v>7.7388672719412019</v>
      </c>
      <c r="AH1584" s="458">
        <v>0</v>
      </c>
      <c r="AI1584" s="458">
        <v>0</v>
      </c>
    </row>
    <row r="1585" spans="1:37" s="458" customFormat="1" ht="15.6">
      <c r="A1585" s="374">
        <v>16</v>
      </c>
      <c r="B1585" s="374">
        <v>391</v>
      </c>
      <c r="C1585" s="374">
        <v>2022</v>
      </c>
      <c r="D1585" s="374">
        <v>7</v>
      </c>
      <c r="E1585" s="374">
        <v>99</v>
      </c>
      <c r="F1585" s="374">
        <v>99</v>
      </c>
      <c r="G1585" s="374">
        <v>99</v>
      </c>
      <c r="H1585" s="374">
        <v>99</v>
      </c>
      <c r="I1585" s="374">
        <v>99</v>
      </c>
      <c r="J1585" s="374">
        <v>999</v>
      </c>
      <c r="K1585" s="374">
        <v>99</v>
      </c>
      <c r="L1585" s="374">
        <v>3</v>
      </c>
      <c r="M1585" s="374">
        <v>99</v>
      </c>
      <c r="N1585" s="374">
        <v>99</v>
      </c>
      <c r="O1585" s="374">
        <v>99</v>
      </c>
      <c r="P1585" s="374">
        <v>99</v>
      </c>
      <c r="Q1585" s="374">
        <v>2</v>
      </c>
      <c r="R1585" s="374">
        <v>6</v>
      </c>
      <c r="S1585" s="458">
        <v>3</v>
      </c>
      <c r="T1585" s="458">
        <v>4</v>
      </c>
      <c r="U1585" s="458">
        <v>8.1</v>
      </c>
      <c r="V1585" s="458">
        <v>0</v>
      </c>
      <c r="W1585" s="458">
        <v>0</v>
      </c>
      <c r="X1585" s="458">
        <v>0</v>
      </c>
      <c r="Y1585" s="458">
        <v>0</v>
      </c>
      <c r="Z1585" s="458">
        <v>1.8779421361337736</v>
      </c>
      <c r="AA1585" s="458">
        <v>0</v>
      </c>
      <c r="AB1585" s="458">
        <v>1.4142135623730951</v>
      </c>
      <c r="AD1585" s="458">
        <v>15.061311370164336</v>
      </c>
      <c r="AF1585" s="458">
        <v>4.7244094488188972</v>
      </c>
      <c r="AG1585" s="458">
        <v>4.158110882956878</v>
      </c>
      <c r="AH1585" s="458">
        <v>0</v>
      </c>
      <c r="AI1585" s="458">
        <v>0</v>
      </c>
    </row>
    <row r="1586" spans="1:37" s="458" customFormat="1" ht="15.6">
      <c r="A1586" s="374">
        <v>16</v>
      </c>
      <c r="B1586" s="374">
        <v>392</v>
      </c>
      <c r="C1586" s="374">
        <v>2022</v>
      </c>
      <c r="D1586" s="374">
        <v>8</v>
      </c>
      <c r="E1586" s="374">
        <v>99</v>
      </c>
      <c r="F1586" s="374">
        <v>99</v>
      </c>
      <c r="G1586" s="374">
        <v>99</v>
      </c>
      <c r="H1586" s="374">
        <v>99</v>
      </c>
      <c r="I1586" s="374">
        <v>99</v>
      </c>
      <c r="J1586" s="374">
        <v>999</v>
      </c>
      <c r="K1586" s="374">
        <v>99</v>
      </c>
      <c r="L1586" s="374">
        <v>3</v>
      </c>
      <c r="M1586" s="374">
        <v>99</v>
      </c>
      <c r="N1586" s="374">
        <v>99</v>
      </c>
      <c r="O1586" s="374">
        <v>99</v>
      </c>
      <c r="P1586" s="374">
        <v>99</v>
      </c>
      <c r="Q1586" s="374">
        <v>26</v>
      </c>
      <c r="R1586" s="374">
        <v>129</v>
      </c>
      <c r="S1586" s="458">
        <v>3</v>
      </c>
      <c r="T1586" s="458">
        <v>2.6744186046511622</v>
      </c>
      <c r="U1586" s="458">
        <v>7.5418604651162786</v>
      </c>
      <c r="V1586" s="458">
        <v>0</v>
      </c>
      <c r="W1586" s="458">
        <v>0</v>
      </c>
      <c r="X1586" s="458">
        <v>0.77519379844961245</v>
      </c>
      <c r="Y1586" s="458">
        <v>0</v>
      </c>
      <c r="Z1586" s="458">
        <v>1.8054910935967423</v>
      </c>
      <c r="AA1586" s="458">
        <v>0</v>
      </c>
      <c r="AB1586" s="458">
        <v>1.2523639086359319</v>
      </c>
      <c r="AD1586" s="458">
        <v>8.7279260604032896</v>
      </c>
      <c r="AF1586" s="458">
        <v>10.023310023310025</v>
      </c>
      <c r="AG1586" s="458">
        <v>7.8391401037805792</v>
      </c>
      <c r="AH1586" s="458">
        <v>0</v>
      </c>
      <c r="AI1586" s="458">
        <v>0</v>
      </c>
    </row>
    <row r="1587" spans="1:37" s="458" customFormat="1" ht="15.6">
      <c r="A1587" s="374">
        <v>16</v>
      </c>
      <c r="B1587" s="374">
        <v>393</v>
      </c>
      <c r="C1587" s="374">
        <v>2022</v>
      </c>
      <c r="D1587" s="374">
        <v>9</v>
      </c>
      <c r="E1587" s="374">
        <v>99</v>
      </c>
      <c r="F1587" s="374">
        <v>99</v>
      </c>
      <c r="G1587" s="374">
        <v>99</v>
      </c>
      <c r="H1587" s="374">
        <v>99</v>
      </c>
      <c r="I1587" s="374">
        <v>99</v>
      </c>
      <c r="J1587" s="374">
        <v>999</v>
      </c>
      <c r="K1587" s="374">
        <v>99</v>
      </c>
      <c r="L1587" s="374">
        <v>3</v>
      </c>
      <c r="M1587" s="374">
        <v>99</v>
      </c>
      <c r="N1587" s="374">
        <v>99</v>
      </c>
      <c r="O1587" s="374">
        <v>99</v>
      </c>
      <c r="P1587" s="374">
        <v>99</v>
      </c>
      <c r="Q1587" s="374">
        <v>37</v>
      </c>
      <c r="R1587" s="374">
        <v>192</v>
      </c>
      <c r="S1587" s="458">
        <v>3</v>
      </c>
      <c r="T1587" s="458">
        <v>2.9427083333333335</v>
      </c>
      <c r="U1587" s="458">
        <v>9.4046875000000014</v>
      </c>
      <c r="V1587" s="458">
        <v>0</v>
      </c>
      <c r="W1587" s="458">
        <v>0</v>
      </c>
      <c r="X1587" s="458">
        <v>16.666666666666671</v>
      </c>
      <c r="Y1587" s="458">
        <v>0</v>
      </c>
      <c r="Z1587" s="458">
        <v>4.7177666090369108</v>
      </c>
      <c r="AA1587" s="458">
        <v>0</v>
      </c>
      <c r="AB1587" s="458">
        <v>1.3888878038190204</v>
      </c>
      <c r="AD1587" s="458">
        <v>65.517140425229996</v>
      </c>
      <c r="AF1587" s="458">
        <v>11.015490533562822</v>
      </c>
      <c r="AG1587" s="458">
        <v>10.290061545475263</v>
      </c>
      <c r="AH1587" s="458">
        <v>1.041666666666667</v>
      </c>
      <c r="AI1587" s="458">
        <v>1</v>
      </c>
      <c r="AJ1587" s="458">
        <v>85.8</v>
      </c>
      <c r="AK1587" s="458">
        <v>12.665668687968065</v>
      </c>
    </row>
    <row r="1588" spans="1:37" s="458" customFormat="1" ht="15.6">
      <c r="A1588" s="374">
        <v>16</v>
      </c>
      <c r="B1588" s="374">
        <v>394</v>
      </c>
      <c r="C1588" s="374">
        <v>2022</v>
      </c>
      <c r="D1588" s="374">
        <v>10</v>
      </c>
      <c r="E1588" s="374">
        <v>99</v>
      </c>
      <c r="F1588" s="374">
        <v>99</v>
      </c>
      <c r="G1588" s="374">
        <v>99</v>
      </c>
      <c r="H1588" s="374">
        <v>99</v>
      </c>
      <c r="I1588" s="374">
        <v>99</v>
      </c>
      <c r="J1588" s="374">
        <v>999</v>
      </c>
      <c r="K1588" s="374">
        <v>99</v>
      </c>
      <c r="L1588" s="374">
        <v>3</v>
      </c>
      <c r="M1588" s="374">
        <v>99</v>
      </c>
      <c r="N1588" s="374">
        <v>99</v>
      </c>
      <c r="O1588" s="374">
        <v>99</v>
      </c>
      <c r="P1588" s="374">
        <v>99</v>
      </c>
      <c r="Q1588" s="374">
        <v>50</v>
      </c>
      <c r="R1588" s="374">
        <v>121</v>
      </c>
      <c r="S1588" s="458">
        <v>3</v>
      </c>
      <c r="T1588" s="458">
        <v>2.6776859504132231</v>
      </c>
      <c r="U1588" s="458">
        <v>8.7917355371900783</v>
      </c>
      <c r="V1588" s="458">
        <v>0</v>
      </c>
      <c r="W1588" s="458">
        <v>0</v>
      </c>
      <c r="X1588" s="458">
        <v>6.6115702479338863</v>
      </c>
      <c r="Y1588" s="458">
        <v>0</v>
      </c>
      <c r="Z1588" s="458">
        <v>3.442120881297519</v>
      </c>
      <c r="AA1588" s="458">
        <v>0</v>
      </c>
      <c r="AB1588" s="458">
        <v>1.1868067861509084</v>
      </c>
      <c r="AD1588" s="458">
        <v>35.176477064457458</v>
      </c>
      <c r="AF1588" s="458">
        <v>5.8229066410009613</v>
      </c>
      <c r="AG1588" s="458">
        <v>4.8879780918597993</v>
      </c>
      <c r="AH1588" s="458">
        <v>0.82644628099173589</v>
      </c>
      <c r="AI1588" s="458">
        <v>2</v>
      </c>
      <c r="AJ1588" s="458">
        <v>77.5</v>
      </c>
      <c r="AK1588" s="458">
        <v>11.681129596279989</v>
      </c>
    </row>
    <row r="1589" spans="1:37" s="458" customFormat="1" ht="15.6">
      <c r="A1589" s="374">
        <v>16</v>
      </c>
      <c r="B1589" s="374">
        <v>395</v>
      </c>
      <c r="C1589" s="374">
        <v>2022</v>
      </c>
      <c r="D1589" s="374">
        <v>11</v>
      </c>
      <c r="E1589" s="374">
        <v>99</v>
      </c>
      <c r="F1589" s="374">
        <v>99</v>
      </c>
      <c r="G1589" s="374">
        <v>99</v>
      </c>
      <c r="H1589" s="374">
        <v>99</v>
      </c>
      <c r="I1589" s="374">
        <v>99</v>
      </c>
      <c r="J1589" s="374">
        <v>999</v>
      </c>
      <c r="K1589" s="374">
        <v>99</v>
      </c>
      <c r="L1589" s="374">
        <v>3</v>
      </c>
      <c r="M1589" s="374">
        <v>99</v>
      </c>
      <c r="N1589" s="374">
        <v>99</v>
      </c>
      <c r="O1589" s="374">
        <v>99</v>
      </c>
      <c r="P1589" s="374">
        <v>99</v>
      </c>
      <c r="Q1589" s="374">
        <v>22</v>
      </c>
      <c r="R1589" s="374">
        <v>71</v>
      </c>
      <c r="S1589" s="458">
        <v>3</v>
      </c>
      <c r="T1589" s="458">
        <v>2.8028169014084514</v>
      </c>
      <c r="U1589" s="458">
        <v>8.1563380281690137</v>
      </c>
      <c r="V1589" s="458">
        <v>0</v>
      </c>
      <c r="W1589" s="458">
        <v>0</v>
      </c>
      <c r="X1589" s="458">
        <v>0</v>
      </c>
      <c r="Y1589" s="458">
        <v>0</v>
      </c>
      <c r="Z1589" s="458">
        <v>1.7776176805295623</v>
      </c>
      <c r="AA1589" s="458">
        <v>0</v>
      </c>
      <c r="AB1589" s="458">
        <v>1.3281324207466239</v>
      </c>
      <c r="AD1589" s="458">
        <v>-10.685337261469924</v>
      </c>
      <c r="AF1589" s="458">
        <v>7.0929070929070948</v>
      </c>
      <c r="AG1589" s="458">
        <v>5.4500451739195954</v>
      </c>
      <c r="AH1589" s="458">
        <v>0</v>
      </c>
      <c r="AI1589" s="458">
        <v>1</v>
      </c>
      <c r="AJ1589" s="458">
        <v>89.4</v>
      </c>
      <c r="AK1589" s="458">
        <v>8.3972811484632253</v>
      </c>
    </row>
    <row r="1590" spans="1:37" s="458" customFormat="1" ht="15.6">
      <c r="A1590" s="374">
        <v>16</v>
      </c>
      <c r="B1590" s="374">
        <v>396</v>
      </c>
      <c r="C1590" s="374">
        <v>2022</v>
      </c>
      <c r="D1590" s="374">
        <v>12</v>
      </c>
      <c r="E1590" s="374">
        <v>99</v>
      </c>
      <c r="F1590" s="374">
        <v>99</v>
      </c>
      <c r="G1590" s="374">
        <v>99</v>
      </c>
      <c r="H1590" s="374">
        <v>99</v>
      </c>
      <c r="I1590" s="374">
        <v>99</v>
      </c>
      <c r="J1590" s="374">
        <v>999</v>
      </c>
      <c r="K1590" s="374">
        <v>99</v>
      </c>
      <c r="L1590" s="374">
        <v>3</v>
      </c>
      <c r="M1590" s="374">
        <v>99</v>
      </c>
      <c r="N1590" s="374">
        <v>99</v>
      </c>
      <c r="O1590" s="374">
        <v>99</v>
      </c>
      <c r="P1590" s="374">
        <v>99</v>
      </c>
      <c r="Q1590" s="374">
        <v>5</v>
      </c>
      <c r="R1590" s="374">
        <v>9</v>
      </c>
      <c r="S1590" s="458">
        <v>3</v>
      </c>
      <c r="T1590" s="458">
        <v>3</v>
      </c>
      <c r="U1590" s="458">
        <v>7.5444444444444452</v>
      </c>
      <c r="V1590" s="458">
        <v>0</v>
      </c>
      <c r="W1590" s="458">
        <v>0</v>
      </c>
      <c r="X1590" s="458">
        <v>0</v>
      </c>
      <c r="Y1590" s="458">
        <v>0</v>
      </c>
      <c r="Z1590" s="458">
        <v>2.3977355572433594</v>
      </c>
      <c r="AA1590" s="458">
        <v>0</v>
      </c>
      <c r="AB1590" s="458">
        <v>1.4142135623730951</v>
      </c>
      <c r="AD1590" s="458">
        <v>50.789379519548795</v>
      </c>
      <c r="AF1590" s="458">
        <v>3.7815126050420158</v>
      </c>
      <c r="AG1590" s="458">
        <v>2.7359174792489318</v>
      </c>
      <c r="AH1590" s="458">
        <v>0</v>
      </c>
      <c r="AI1590" s="458">
        <v>0</v>
      </c>
    </row>
    <row r="1591" spans="1:37" s="458" customFormat="1" ht="15.6">
      <c r="A1591" s="374">
        <v>16</v>
      </c>
      <c r="B1591" s="374">
        <v>397</v>
      </c>
      <c r="C1591" s="374">
        <v>2022</v>
      </c>
      <c r="D1591" s="374">
        <v>1</v>
      </c>
      <c r="E1591" s="374">
        <v>99</v>
      </c>
      <c r="F1591" s="374">
        <v>99</v>
      </c>
      <c r="G1591" s="374">
        <v>99</v>
      </c>
      <c r="H1591" s="374">
        <v>99</v>
      </c>
      <c r="I1591" s="374">
        <v>99</v>
      </c>
      <c r="J1591" s="374">
        <v>999</v>
      </c>
      <c r="K1591" s="374">
        <v>99</v>
      </c>
      <c r="L1591" s="374">
        <v>4</v>
      </c>
      <c r="M1591" s="374">
        <v>99</v>
      </c>
      <c r="N1591" s="374">
        <v>99</v>
      </c>
      <c r="O1591" s="374">
        <v>99</v>
      </c>
      <c r="P1591" s="374">
        <v>99</v>
      </c>
      <c r="Q1591" s="374">
        <v>10</v>
      </c>
      <c r="R1591" s="374">
        <v>42</v>
      </c>
      <c r="S1591" s="458">
        <v>4</v>
      </c>
      <c r="T1591" s="458">
        <v>3.7857142857142847</v>
      </c>
      <c r="U1591" s="458">
        <v>7.0192857142857115</v>
      </c>
      <c r="V1591" s="458">
        <v>0</v>
      </c>
      <c r="W1591" s="458">
        <v>0</v>
      </c>
      <c r="X1591" s="458">
        <v>0</v>
      </c>
      <c r="Y1591" s="458">
        <v>0</v>
      </c>
      <c r="Z1591" s="458">
        <v>2.4705931357018045</v>
      </c>
      <c r="AA1591" s="458">
        <v>0</v>
      </c>
      <c r="AB1591" s="458">
        <v>1.4725377234348789</v>
      </c>
      <c r="AD1591" s="458">
        <v>69.519069240841233</v>
      </c>
      <c r="AF1591" s="458">
        <v>17.721518987341764</v>
      </c>
      <c r="AG1591" s="458">
        <v>13.325709429834475</v>
      </c>
      <c r="AH1591" s="458">
        <v>0</v>
      </c>
      <c r="AI1591" s="458">
        <v>0</v>
      </c>
    </row>
    <row r="1592" spans="1:37" s="458" customFormat="1" ht="15.6">
      <c r="A1592" s="374">
        <v>16</v>
      </c>
      <c r="B1592" s="374">
        <v>398</v>
      </c>
      <c r="C1592" s="374">
        <v>2022</v>
      </c>
      <c r="D1592" s="374">
        <v>2</v>
      </c>
      <c r="E1592" s="374">
        <v>99</v>
      </c>
      <c r="F1592" s="374">
        <v>99</v>
      </c>
      <c r="G1592" s="374">
        <v>99</v>
      </c>
      <c r="H1592" s="374">
        <v>99</v>
      </c>
      <c r="I1592" s="374">
        <v>99</v>
      </c>
      <c r="J1592" s="374">
        <v>999</v>
      </c>
      <c r="K1592" s="374">
        <v>99</v>
      </c>
      <c r="L1592" s="374">
        <v>4</v>
      </c>
      <c r="M1592" s="374">
        <v>99</v>
      </c>
      <c r="N1592" s="374">
        <v>99</v>
      </c>
      <c r="O1592" s="374">
        <v>99</v>
      </c>
      <c r="P1592" s="374">
        <v>99</v>
      </c>
      <c r="Q1592" s="374">
        <v>25</v>
      </c>
      <c r="R1592" s="374">
        <v>206</v>
      </c>
      <c r="S1592" s="458">
        <v>4</v>
      </c>
      <c r="T1592" s="458">
        <v>4.7233009708737876</v>
      </c>
      <c r="U1592" s="458">
        <v>7.3004854368932062</v>
      </c>
      <c r="V1592" s="458">
        <v>0</v>
      </c>
      <c r="W1592" s="458">
        <v>0</v>
      </c>
      <c r="X1592" s="458">
        <v>0</v>
      </c>
      <c r="Y1592" s="458">
        <v>0</v>
      </c>
      <c r="Z1592" s="458">
        <v>2.782303606112031</v>
      </c>
      <c r="AA1592" s="458">
        <v>0</v>
      </c>
      <c r="AB1592" s="458">
        <v>1.0502615377923945</v>
      </c>
      <c r="AD1592" s="458">
        <v>7.2309643293632675</v>
      </c>
      <c r="AF1592" s="458">
        <v>15.895061728395056</v>
      </c>
      <c r="AG1592" s="458">
        <v>16.804666286748684</v>
      </c>
      <c r="AH1592" s="458">
        <v>0</v>
      </c>
      <c r="AI1592" s="458">
        <v>2</v>
      </c>
      <c r="AJ1592" s="458">
        <v>89.1</v>
      </c>
      <c r="AK1592" s="458">
        <v>11.36774311499874</v>
      </c>
    </row>
    <row r="1593" spans="1:37" s="458" customFormat="1" ht="15.6">
      <c r="A1593" s="374">
        <v>16</v>
      </c>
      <c r="B1593" s="374">
        <v>399</v>
      </c>
      <c r="C1593" s="374">
        <v>2022</v>
      </c>
      <c r="D1593" s="374">
        <v>3</v>
      </c>
      <c r="E1593" s="374">
        <v>99</v>
      </c>
      <c r="F1593" s="374">
        <v>99</v>
      </c>
      <c r="G1593" s="374">
        <v>99</v>
      </c>
      <c r="H1593" s="374">
        <v>99</v>
      </c>
      <c r="I1593" s="374">
        <v>99</v>
      </c>
      <c r="J1593" s="374">
        <v>999</v>
      </c>
      <c r="K1593" s="374">
        <v>99</v>
      </c>
      <c r="L1593" s="374">
        <v>4</v>
      </c>
      <c r="M1593" s="374">
        <v>99</v>
      </c>
      <c r="N1593" s="374">
        <v>99</v>
      </c>
      <c r="O1593" s="374">
        <v>99</v>
      </c>
      <c r="P1593" s="374">
        <v>99</v>
      </c>
      <c r="Q1593" s="374">
        <v>69</v>
      </c>
      <c r="R1593" s="374">
        <v>576</v>
      </c>
      <c r="S1593" s="458">
        <v>4</v>
      </c>
      <c r="T1593" s="458">
        <v>4.3489583333333321</v>
      </c>
      <c r="U1593" s="458">
        <v>5.8736111111111082</v>
      </c>
      <c r="V1593" s="458">
        <v>0</v>
      </c>
      <c r="W1593" s="458">
        <v>0</v>
      </c>
      <c r="X1593" s="458">
        <v>1.5625</v>
      </c>
      <c r="Y1593" s="458">
        <v>0</v>
      </c>
      <c r="Z1593" s="458">
        <v>2.4274182132666833</v>
      </c>
      <c r="AA1593" s="458">
        <v>0</v>
      </c>
      <c r="AB1593" s="458">
        <v>1.3455555537635331</v>
      </c>
      <c r="AD1593" s="458">
        <v>22.292769111173367</v>
      </c>
      <c r="AF1593" s="458">
        <v>16.349701958558047</v>
      </c>
      <c r="AG1593" s="458">
        <v>14.930932521293965</v>
      </c>
      <c r="AH1593" s="458">
        <v>0.34722222222222221</v>
      </c>
      <c r="AI1593" s="458">
        <v>0</v>
      </c>
    </row>
    <row r="1594" spans="1:37" s="458" customFormat="1" ht="15.6">
      <c r="A1594" s="374">
        <v>16</v>
      </c>
      <c r="B1594" s="374">
        <v>400</v>
      </c>
      <c r="C1594" s="374">
        <v>2022</v>
      </c>
      <c r="D1594" s="374">
        <v>4</v>
      </c>
      <c r="E1594" s="374">
        <v>99</v>
      </c>
      <c r="F1594" s="374">
        <v>99</v>
      </c>
      <c r="G1594" s="374">
        <v>99</v>
      </c>
      <c r="H1594" s="374">
        <v>99</v>
      </c>
      <c r="I1594" s="374">
        <v>99</v>
      </c>
      <c r="J1594" s="374">
        <v>999</v>
      </c>
      <c r="K1594" s="374">
        <v>99</v>
      </c>
      <c r="L1594" s="374">
        <v>4</v>
      </c>
      <c r="M1594" s="374">
        <v>99</v>
      </c>
      <c r="N1594" s="374">
        <v>99</v>
      </c>
      <c r="O1594" s="374">
        <v>99</v>
      </c>
      <c r="P1594" s="374">
        <v>99</v>
      </c>
      <c r="Q1594" s="374">
        <v>51</v>
      </c>
      <c r="R1594" s="374">
        <v>368</v>
      </c>
      <c r="S1594" s="458">
        <v>4</v>
      </c>
      <c r="T1594" s="458">
        <v>3.7010869565217392</v>
      </c>
      <c r="U1594" s="458">
        <v>5.6385869565217392</v>
      </c>
      <c r="V1594" s="458">
        <v>0</v>
      </c>
      <c r="W1594" s="458">
        <v>0</v>
      </c>
      <c r="X1594" s="458">
        <v>0</v>
      </c>
      <c r="Y1594" s="458">
        <v>0</v>
      </c>
      <c r="Z1594" s="458">
        <v>1.5076544419566404</v>
      </c>
      <c r="AA1594" s="458">
        <v>0</v>
      </c>
      <c r="AB1594" s="458">
        <v>1.5154275164639035</v>
      </c>
      <c r="AD1594" s="458">
        <v>11.86327076088396</v>
      </c>
      <c r="AF1594" s="458">
        <v>12.065573770491797</v>
      </c>
      <c r="AG1594" s="458">
        <v>10.303544916007487</v>
      </c>
      <c r="AH1594" s="458">
        <v>0</v>
      </c>
      <c r="AI1594" s="458">
        <v>20</v>
      </c>
      <c r="AJ1594" s="458">
        <v>75.05</v>
      </c>
      <c r="AK1594" s="458">
        <v>12.62476181712227</v>
      </c>
    </row>
    <row r="1595" spans="1:37" s="458" customFormat="1" ht="15.6">
      <c r="A1595" s="374">
        <v>16</v>
      </c>
      <c r="B1595" s="374">
        <v>401</v>
      </c>
      <c r="C1595" s="374">
        <v>2022</v>
      </c>
      <c r="D1595" s="374">
        <v>5</v>
      </c>
      <c r="E1595" s="374">
        <v>99</v>
      </c>
      <c r="F1595" s="374">
        <v>99</v>
      </c>
      <c r="G1595" s="374">
        <v>99</v>
      </c>
      <c r="H1595" s="374">
        <v>99</v>
      </c>
      <c r="I1595" s="374">
        <v>99</v>
      </c>
      <c r="J1595" s="374">
        <v>999</v>
      </c>
      <c r="K1595" s="374">
        <v>99</v>
      </c>
      <c r="L1595" s="374">
        <v>4</v>
      </c>
      <c r="M1595" s="374">
        <v>99</v>
      </c>
      <c r="N1595" s="374">
        <v>99</v>
      </c>
      <c r="O1595" s="374">
        <v>99</v>
      </c>
      <c r="P1595" s="374">
        <v>99</v>
      </c>
      <c r="Q1595" s="374">
        <v>29</v>
      </c>
      <c r="R1595" s="374">
        <v>156</v>
      </c>
      <c r="S1595" s="458">
        <v>4</v>
      </c>
      <c r="T1595" s="458">
        <v>3.6153846153846145</v>
      </c>
      <c r="U1595" s="458">
        <v>5.7076923076923087</v>
      </c>
      <c r="V1595" s="458">
        <v>0</v>
      </c>
      <c r="W1595" s="458">
        <v>0</v>
      </c>
      <c r="X1595" s="458">
        <v>0</v>
      </c>
      <c r="Y1595" s="458">
        <v>0</v>
      </c>
      <c r="Z1595" s="458">
        <v>1.2755862634811672</v>
      </c>
      <c r="AA1595" s="458">
        <v>0</v>
      </c>
      <c r="AB1595" s="458">
        <v>1.5336463105674534</v>
      </c>
      <c r="AD1595" s="458">
        <v>7.818776425680845</v>
      </c>
      <c r="AF1595" s="458">
        <v>10.1364522417154</v>
      </c>
      <c r="AG1595" s="458">
        <v>8.2777855250313745</v>
      </c>
      <c r="AH1595" s="458">
        <v>0</v>
      </c>
      <c r="AI1595" s="458">
        <v>0</v>
      </c>
    </row>
    <row r="1596" spans="1:37" s="458" customFormat="1" ht="15.6">
      <c r="A1596" s="374">
        <v>16</v>
      </c>
      <c r="B1596" s="374">
        <v>402</v>
      </c>
      <c r="C1596" s="374">
        <v>2022</v>
      </c>
      <c r="D1596" s="374">
        <v>6</v>
      </c>
      <c r="E1596" s="374">
        <v>99</v>
      </c>
      <c r="F1596" s="374">
        <v>99</v>
      </c>
      <c r="G1596" s="374">
        <v>99</v>
      </c>
      <c r="H1596" s="374">
        <v>99</v>
      </c>
      <c r="I1596" s="374">
        <v>99</v>
      </c>
      <c r="J1596" s="374">
        <v>999</v>
      </c>
      <c r="K1596" s="374">
        <v>99</v>
      </c>
      <c r="L1596" s="374">
        <v>4</v>
      </c>
      <c r="M1596" s="374">
        <v>99</v>
      </c>
      <c r="N1596" s="374">
        <v>99</v>
      </c>
      <c r="O1596" s="374">
        <v>99</v>
      </c>
      <c r="P1596" s="374">
        <v>99</v>
      </c>
      <c r="Q1596" s="374">
        <v>41</v>
      </c>
      <c r="R1596" s="374">
        <v>176</v>
      </c>
      <c r="S1596" s="458">
        <v>4</v>
      </c>
      <c r="T1596" s="458">
        <v>3.2613636363636358</v>
      </c>
      <c r="U1596" s="458">
        <v>6.7323863636363628</v>
      </c>
      <c r="V1596" s="458">
        <v>0</v>
      </c>
      <c r="W1596" s="458">
        <v>0</v>
      </c>
      <c r="X1596" s="458">
        <v>0</v>
      </c>
      <c r="Y1596" s="458">
        <v>0</v>
      </c>
      <c r="Z1596" s="458">
        <v>1.7928922129026037</v>
      </c>
      <c r="AA1596" s="458">
        <v>0</v>
      </c>
      <c r="AB1596" s="458">
        <v>1.5484179476148778</v>
      </c>
      <c r="AD1596" s="458">
        <v>-15.040831950973228</v>
      </c>
      <c r="AF1596" s="458">
        <v>16.402609506057786</v>
      </c>
      <c r="AG1596" s="458">
        <v>14.229956285728012</v>
      </c>
      <c r="AH1596" s="458">
        <v>0</v>
      </c>
      <c r="AI1596" s="458">
        <v>0</v>
      </c>
    </row>
    <row r="1597" spans="1:37" s="458" customFormat="1" ht="15.6">
      <c r="A1597" s="374">
        <v>16</v>
      </c>
      <c r="B1597" s="374">
        <v>403</v>
      </c>
      <c r="C1597" s="374">
        <v>2022</v>
      </c>
      <c r="D1597" s="374">
        <v>7</v>
      </c>
      <c r="E1597" s="374">
        <v>99</v>
      </c>
      <c r="F1597" s="374">
        <v>99</v>
      </c>
      <c r="G1597" s="374">
        <v>99</v>
      </c>
      <c r="H1597" s="374">
        <v>99</v>
      </c>
      <c r="I1597" s="374">
        <v>99</v>
      </c>
      <c r="J1597" s="374">
        <v>999</v>
      </c>
      <c r="K1597" s="374">
        <v>99</v>
      </c>
      <c r="L1597" s="374">
        <v>4</v>
      </c>
      <c r="M1597" s="374">
        <v>99</v>
      </c>
      <c r="N1597" s="374">
        <v>99</v>
      </c>
      <c r="O1597" s="374">
        <v>99</v>
      </c>
      <c r="P1597" s="374">
        <v>99</v>
      </c>
      <c r="Q1597" s="374">
        <v>10</v>
      </c>
      <c r="R1597" s="374">
        <v>28</v>
      </c>
      <c r="S1597" s="458">
        <v>4</v>
      </c>
      <c r="T1597" s="458">
        <v>3.8214285714285721</v>
      </c>
      <c r="U1597" s="458">
        <v>8.6321428571428616</v>
      </c>
      <c r="V1597" s="458">
        <v>0</v>
      </c>
      <c r="W1597" s="458">
        <v>0</v>
      </c>
      <c r="X1597" s="458">
        <v>0</v>
      </c>
      <c r="Y1597" s="458">
        <v>0</v>
      </c>
      <c r="Z1597" s="458">
        <v>2.2942558039324101</v>
      </c>
      <c r="AA1597" s="458">
        <v>0</v>
      </c>
      <c r="AB1597" s="458">
        <v>1.4651565354832861</v>
      </c>
      <c r="AD1597" s="458">
        <v>43.838213253021088</v>
      </c>
      <c r="AF1597" s="458">
        <v>22.047244094488189</v>
      </c>
      <c r="AG1597" s="458">
        <v>20.679329226557151</v>
      </c>
      <c r="AH1597" s="458">
        <v>0</v>
      </c>
      <c r="AI1597" s="458">
        <v>0</v>
      </c>
    </row>
    <row r="1598" spans="1:37" s="458" customFormat="1" ht="15.6">
      <c r="A1598" s="374">
        <v>16</v>
      </c>
      <c r="B1598" s="374">
        <v>404</v>
      </c>
      <c r="C1598" s="374">
        <v>2022</v>
      </c>
      <c r="D1598" s="374">
        <v>8</v>
      </c>
      <c r="E1598" s="374">
        <v>99</v>
      </c>
      <c r="F1598" s="374">
        <v>99</v>
      </c>
      <c r="G1598" s="374">
        <v>99</v>
      </c>
      <c r="H1598" s="374">
        <v>99</v>
      </c>
      <c r="I1598" s="374">
        <v>99</v>
      </c>
      <c r="J1598" s="374">
        <v>999</v>
      </c>
      <c r="K1598" s="374">
        <v>99</v>
      </c>
      <c r="L1598" s="374">
        <v>4</v>
      </c>
      <c r="M1598" s="374">
        <v>99</v>
      </c>
      <c r="N1598" s="374">
        <v>99</v>
      </c>
      <c r="O1598" s="374">
        <v>99</v>
      </c>
      <c r="P1598" s="374">
        <v>99</v>
      </c>
      <c r="Q1598" s="374">
        <v>44</v>
      </c>
      <c r="R1598" s="374">
        <v>264</v>
      </c>
      <c r="S1598" s="458">
        <v>4</v>
      </c>
      <c r="T1598" s="458">
        <v>3.0946969696969697</v>
      </c>
      <c r="U1598" s="458">
        <v>8.3746212121212125</v>
      </c>
      <c r="V1598" s="458">
        <v>0</v>
      </c>
      <c r="W1598" s="458">
        <v>0</v>
      </c>
      <c r="X1598" s="458">
        <v>0</v>
      </c>
      <c r="Y1598" s="458">
        <v>0</v>
      </c>
      <c r="Z1598" s="458">
        <v>2.0764370362740703</v>
      </c>
      <c r="AA1598" s="458">
        <v>0</v>
      </c>
      <c r="AB1598" s="458">
        <v>1.4624499159484003</v>
      </c>
      <c r="AD1598" s="458">
        <v>44.697670687456494</v>
      </c>
      <c r="AF1598" s="458">
        <v>20.512820512820511</v>
      </c>
      <c r="AG1598" s="458">
        <v>17.814323008992162</v>
      </c>
      <c r="AH1598" s="458">
        <v>0.75757575757575757</v>
      </c>
      <c r="AI1598" s="458">
        <v>4</v>
      </c>
      <c r="AJ1598" s="458">
        <v>82.85</v>
      </c>
      <c r="AK1598" s="458">
        <v>12.631514150978056</v>
      </c>
    </row>
    <row r="1599" spans="1:37" s="458" customFormat="1" ht="15.6">
      <c r="A1599" s="374">
        <v>16</v>
      </c>
      <c r="B1599" s="374">
        <v>405</v>
      </c>
      <c r="C1599" s="374">
        <v>2022</v>
      </c>
      <c r="D1599" s="374">
        <v>9</v>
      </c>
      <c r="E1599" s="374">
        <v>99</v>
      </c>
      <c r="F1599" s="374">
        <v>99</v>
      </c>
      <c r="G1599" s="374">
        <v>99</v>
      </c>
      <c r="H1599" s="374">
        <v>99</v>
      </c>
      <c r="I1599" s="374">
        <v>99</v>
      </c>
      <c r="J1599" s="374">
        <v>999</v>
      </c>
      <c r="K1599" s="374">
        <v>99</v>
      </c>
      <c r="L1599" s="374">
        <v>4</v>
      </c>
      <c r="M1599" s="374">
        <v>99</v>
      </c>
      <c r="N1599" s="374">
        <v>99</v>
      </c>
      <c r="O1599" s="374">
        <v>99</v>
      </c>
      <c r="P1599" s="374">
        <v>99</v>
      </c>
      <c r="Q1599" s="374">
        <v>50</v>
      </c>
      <c r="R1599" s="374">
        <v>274</v>
      </c>
      <c r="S1599" s="458">
        <v>4</v>
      </c>
      <c r="T1599" s="458">
        <v>3.4452554744525545</v>
      </c>
      <c r="U1599" s="458">
        <v>9.4664233576642403</v>
      </c>
      <c r="V1599" s="458">
        <v>0</v>
      </c>
      <c r="W1599" s="458">
        <v>0</v>
      </c>
      <c r="X1599" s="458">
        <v>9.8540145985401466</v>
      </c>
      <c r="Y1599" s="458">
        <v>0</v>
      </c>
      <c r="Z1599" s="458">
        <v>3.9687975963652025</v>
      </c>
      <c r="AA1599" s="458">
        <v>0</v>
      </c>
      <c r="AB1599" s="458">
        <v>1.7733621333220939</v>
      </c>
      <c r="AD1599" s="458">
        <v>46.425850608235933</v>
      </c>
      <c r="AF1599" s="458">
        <v>15.720022948938611</v>
      </c>
      <c r="AG1599" s="458">
        <v>14.781171643492138</v>
      </c>
      <c r="AH1599" s="458">
        <v>0</v>
      </c>
      <c r="AI1599" s="458">
        <v>4</v>
      </c>
      <c r="AJ1599" s="458">
        <v>89.125</v>
      </c>
      <c r="AK1599" s="458">
        <v>14.634149766263846</v>
      </c>
    </row>
    <row r="1600" spans="1:37" s="458" customFormat="1" ht="15.6">
      <c r="A1600" s="374">
        <v>16</v>
      </c>
      <c r="B1600" s="374">
        <v>406</v>
      </c>
      <c r="C1600" s="374">
        <v>2022</v>
      </c>
      <c r="D1600" s="374">
        <v>10</v>
      </c>
      <c r="E1600" s="374">
        <v>99</v>
      </c>
      <c r="F1600" s="374">
        <v>99</v>
      </c>
      <c r="G1600" s="374">
        <v>99</v>
      </c>
      <c r="H1600" s="374">
        <v>99</v>
      </c>
      <c r="I1600" s="374">
        <v>99</v>
      </c>
      <c r="J1600" s="374">
        <v>999</v>
      </c>
      <c r="K1600" s="374">
        <v>99</v>
      </c>
      <c r="L1600" s="374">
        <v>4</v>
      </c>
      <c r="M1600" s="374">
        <v>99</v>
      </c>
      <c r="N1600" s="374">
        <v>99</v>
      </c>
      <c r="O1600" s="374">
        <v>99</v>
      </c>
      <c r="P1600" s="374">
        <v>99</v>
      </c>
      <c r="Q1600" s="374">
        <v>79</v>
      </c>
      <c r="R1600" s="374">
        <v>228</v>
      </c>
      <c r="S1600" s="458">
        <v>4</v>
      </c>
      <c r="T1600" s="458">
        <v>3.442982456140351</v>
      </c>
      <c r="U1600" s="458">
        <v>8.8399122807017569</v>
      </c>
      <c r="V1600" s="458">
        <v>0</v>
      </c>
      <c r="W1600" s="458">
        <v>0</v>
      </c>
      <c r="X1600" s="458">
        <v>2.6315789473684221</v>
      </c>
      <c r="Y1600" s="458">
        <v>0</v>
      </c>
      <c r="Z1600" s="458">
        <v>2.6492359029535719</v>
      </c>
      <c r="AA1600" s="458">
        <v>0</v>
      </c>
      <c r="AB1600" s="458">
        <v>1.4693637063186902</v>
      </c>
      <c r="AD1600" s="458">
        <v>24.50260673245808</v>
      </c>
      <c r="AF1600" s="458">
        <v>10.972088546679498</v>
      </c>
      <c r="AG1600" s="458">
        <v>9.2608759580216518</v>
      </c>
      <c r="AH1600" s="458">
        <v>2.6315789473684221</v>
      </c>
      <c r="AI1600" s="458">
        <v>12</v>
      </c>
      <c r="AJ1600" s="458">
        <v>80.63333333333334</v>
      </c>
      <c r="AK1600" s="458">
        <v>13.444308967768157</v>
      </c>
    </row>
    <row r="1601" spans="1:37" s="458" customFormat="1" ht="15.6">
      <c r="A1601" s="374">
        <v>16</v>
      </c>
      <c r="B1601" s="374">
        <v>407</v>
      </c>
      <c r="C1601" s="374">
        <v>2022</v>
      </c>
      <c r="D1601" s="374">
        <v>11</v>
      </c>
      <c r="E1601" s="374">
        <v>99</v>
      </c>
      <c r="F1601" s="374">
        <v>99</v>
      </c>
      <c r="G1601" s="374">
        <v>99</v>
      </c>
      <c r="H1601" s="374">
        <v>99</v>
      </c>
      <c r="I1601" s="374">
        <v>99</v>
      </c>
      <c r="J1601" s="374">
        <v>999</v>
      </c>
      <c r="K1601" s="374">
        <v>99</v>
      </c>
      <c r="L1601" s="374">
        <v>4</v>
      </c>
      <c r="M1601" s="374">
        <v>99</v>
      </c>
      <c r="N1601" s="374">
        <v>99</v>
      </c>
      <c r="O1601" s="374">
        <v>99</v>
      </c>
      <c r="P1601" s="374">
        <v>99</v>
      </c>
      <c r="Q1601" s="374">
        <v>39</v>
      </c>
      <c r="R1601" s="374">
        <v>130</v>
      </c>
      <c r="S1601" s="458">
        <v>4</v>
      </c>
      <c r="T1601" s="458">
        <v>3.3538461538461557</v>
      </c>
      <c r="U1601" s="458">
        <v>9.1392307692307639</v>
      </c>
      <c r="V1601" s="458">
        <v>0</v>
      </c>
      <c r="W1601" s="458">
        <v>0</v>
      </c>
      <c r="X1601" s="458">
        <v>0.76923076923076894</v>
      </c>
      <c r="Y1601" s="458">
        <v>0</v>
      </c>
      <c r="Z1601" s="458">
        <v>2.2901627807058245</v>
      </c>
      <c r="AA1601" s="458">
        <v>0</v>
      </c>
      <c r="AB1601" s="458">
        <v>1.4134602302453387</v>
      </c>
      <c r="AD1601" s="458">
        <v>18.866961307278803</v>
      </c>
      <c r="AF1601" s="458">
        <v>12.987012987012983</v>
      </c>
      <c r="AG1601" s="458">
        <v>11.181486221954527</v>
      </c>
      <c r="AH1601" s="458">
        <v>0</v>
      </c>
      <c r="AI1601" s="458">
        <v>8</v>
      </c>
      <c r="AJ1601" s="458">
        <v>88.749999999999986</v>
      </c>
      <c r="AK1601" s="458">
        <v>11.747201539416679</v>
      </c>
    </row>
    <row r="1602" spans="1:37" s="458" customFormat="1" ht="15.6">
      <c r="A1602" s="374">
        <v>16</v>
      </c>
      <c r="B1602" s="374">
        <v>408</v>
      </c>
      <c r="C1602" s="374">
        <v>2022</v>
      </c>
      <c r="D1602" s="374">
        <v>12</v>
      </c>
      <c r="E1602" s="374">
        <v>99</v>
      </c>
      <c r="F1602" s="374">
        <v>99</v>
      </c>
      <c r="G1602" s="374">
        <v>99</v>
      </c>
      <c r="H1602" s="374">
        <v>99</v>
      </c>
      <c r="I1602" s="374">
        <v>99</v>
      </c>
      <c r="J1602" s="374">
        <v>999</v>
      </c>
      <c r="K1602" s="374">
        <v>99</v>
      </c>
      <c r="L1602" s="374">
        <v>4</v>
      </c>
      <c r="M1602" s="374">
        <v>99</v>
      </c>
      <c r="N1602" s="374">
        <v>99</v>
      </c>
      <c r="O1602" s="374">
        <v>99</v>
      </c>
      <c r="P1602" s="374">
        <v>99</v>
      </c>
      <c r="Q1602" s="374">
        <v>7</v>
      </c>
      <c r="R1602" s="374">
        <v>14</v>
      </c>
      <c r="S1602" s="458">
        <v>4</v>
      </c>
      <c r="T1602" s="458">
        <v>2.7142857142857153</v>
      </c>
      <c r="U1602" s="458">
        <v>8.8071428571428516</v>
      </c>
      <c r="V1602" s="458">
        <v>0</v>
      </c>
      <c r="W1602" s="458">
        <v>0</v>
      </c>
      <c r="X1602" s="458">
        <v>0</v>
      </c>
      <c r="Y1602" s="458">
        <v>0</v>
      </c>
      <c r="Z1602" s="458">
        <v>1.9854701802683223</v>
      </c>
      <c r="AA1602" s="458">
        <v>0</v>
      </c>
      <c r="AB1602" s="458">
        <v>1.2205719636167898</v>
      </c>
      <c r="AD1602" s="458">
        <v>37.811464805897927</v>
      </c>
      <c r="AF1602" s="458">
        <v>5.882352941176471</v>
      </c>
      <c r="AG1602" s="458">
        <v>4.9681682649689716</v>
      </c>
      <c r="AH1602" s="458">
        <v>0</v>
      </c>
      <c r="AI1602" s="458">
        <v>0</v>
      </c>
    </row>
    <row r="1603" spans="1:37" s="458" customFormat="1" ht="15.6">
      <c r="A1603" s="374">
        <v>16</v>
      </c>
      <c r="B1603" s="374">
        <v>409</v>
      </c>
      <c r="C1603" s="374">
        <v>2022</v>
      </c>
      <c r="D1603" s="374">
        <v>1</v>
      </c>
      <c r="E1603" s="374">
        <v>99</v>
      </c>
      <c r="F1603" s="374">
        <v>99</v>
      </c>
      <c r="G1603" s="374">
        <v>99</v>
      </c>
      <c r="H1603" s="374">
        <v>99</v>
      </c>
      <c r="I1603" s="374">
        <v>99</v>
      </c>
      <c r="J1603" s="374">
        <v>999</v>
      </c>
      <c r="K1603" s="374">
        <v>99</v>
      </c>
      <c r="L1603" s="374">
        <v>5</v>
      </c>
      <c r="M1603" s="374">
        <v>99</v>
      </c>
      <c r="N1603" s="374">
        <v>99</v>
      </c>
      <c r="O1603" s="374">
        <v>99</v>
      </c>
      <c r="P1603" s="374">
        <v>99</v>
      </c>
      <c r="Q1603" s="374">
        <v>17</v>
      </c>
      <c r="R1603" s="374">
        <v>89</v>
      </c>
      <c r="S1603" s="458">
        <v>5</v>
      </c>
      <c r="T1603" s="458">
        <v>4.7303370786516865</v>
      </c>
      <c r="U1603" s="458">
        <v>8.629213483146069</v>
      </c>
      <c r="V1603" s="458">
        <v>0</v>
      </c>
      <c r="W1603" s="458">
        <v>0</v>
      </c>
      <c r="X1603" s="458">
        <v>1.1235955056179776</v>
      </c>
      <c r="Y1603" s="458">
        <v>0</v>
      </c>
      <c r="Z1603" s="458">
        <v>2.1533591342752154</v>
      </c>
      <c r="AA1603" s="458">
        <v>0</v>
      </c>
      <c r="AB1603" s="458">
        <v>0.85806216143985503</v>
      </c>
      <c r="AD1603" s="458">
        <v>1.4844464792165177</v>
      </c>
      <c r="AF1603" s="458">
        <v>37.552742616033761</v>
      </c>
      <c r="AG1603" s="458">
        <v>34.714374824846097</v>
      </c>
      <c r="AH1603" s="458">
        <v>0</v>
      </c>
      <c r="AI1603" s="458">
        <v>0</v>
      </c>
    </row>
    <row r="1604" spans="1:37" s="458" customFormat="1" ht="15.6">
      <c r="A1604" s="374">
        <v>16</v>
      </c>
      <c r="B1604" s="374">
        <v>410</v>
      </c>
      <c r="C1604" s="374">
        <v>2022</v>
      </c>
      <c r="D1604" s="374">
        <v>2</v>
      </c>
      <c r="E1604" s="374">
        <v>99</v>
      </c>
      <c r="F1604" s="374">
        <v>99</v>
      </c>
      <c r="G1604" s="374">
        <v>99</v>
      </c>
      <c r="H1604" s="374">
        <v>99</v>
      </c>
      <c r="I1604" s="374">
        <v>99</v>
      </c>
      <c r="J1604" s="374">
        <v>999</v>
      </c>
      <c r="K1604" s="374">
        <v>99</v>
      </c>
      <c r="L1604" s="374">
        <v>5</v>
      </c>
      <c r="M1604" s="374">
        <v>99</v>
      </c>
      <c r="N1604" s="374">
        <v>99</v>
      </c>
      <c r="O1604" s="374">
        <v>99</v>
      </c>
      <c r="P1604" s="374">
        <v>99</v>
      </c>
      <c r="Q1604" s="374">
        <v>37</v>
      </c>
      <c r="R1604" s="374">
        <v>444</v>
      </c>
      <c r="S1604" s="458">
        <v>5</v>
      </c>
      <c r="T1604" s="458">
        <v>4.8040540540540544</v>
      </c>
      <c r="U1604" s="458">
        <v>6.4898648648648676</v>
      </c>
      <c r="V1604" s="458">
        <v>0</v>
      </c>
      <c r="W1604" s="458">
        <v>0</v>
      </c>
      <c r="X1604" s="458">
        <v>0</v>
      </c>
      <c r="Y1604" s="458">
        <v>0</v>
      </c>
      <c r="Z1604" s="458">
        <v>1.9749811219829247</v>
      </c>
      <c r="AA1604" s="458">
        <v>0</v>
      </c>
      <c r="AB1604" s="458">
        <v>0.93475523450233122</v>
      </c>
      <c r="AD1604" s="458">
        <v>-4.8655333720872278</v>
      </c>
      <c r="AF1604" s="458">
        <v>34.25925925925926</v>
      </c>
      <c r="AG1604" s="458">
        <v>32.198049009419726</v>
      </c>
      <c r="AH1604" s="458">
        <v>0</v>
      </c>
      <c r="AI1604" s="458">
        <v>2</v>
      </c>
      <c r="AJ1604" s="458">
        <v>87.6</v>
      </c>
      <c r="AK1604" s="458">
        <v>15.47109385584311</v>
      </c>
    </row>
    <row r="1605" spans="1:37" s="458" customFormat="1" ht="15.6">
      <c r="A1605" s="374">
        <v>16</v>
      </c>
      <c r="B1605" s="374">
        <v>411</v>
      </c>
      <c r="C1605" s="374">
        <v>2022</v>
      </c>
      <c r="D1605" s="374">
        <v>3</v>
      </c>
      <c r="E1605" s="374">
        <v>99</v>
      </c>
      <c r="F1605" s="374">
        <v>99</v>
      </c>
      <c r="G1605" s="374">
        <v>99</v>
      </c>
      <c r="H1605" s="374">
        <v>99</v>
      </c>
      <c r="I1605" s="374">
        <v>99</v>
      </c>
      <c r="J1605" s="374">
        <v>999</v>
      </c>
      <c r="K1605" s="374">
        <v>99</v>
      </c>
      <c r="L1605" s="374">
        <v>5</v>
      </c>
      <c r="M1605" s="374">
        <v>99</v>
      </c>
      <c r="N1605" s="374">
        <v>99</v>
      </c>
      <c r="O1605" s="374">
        <v>99</v>
      </c>
      <c r="P1605" s="374">
        <v>99</v>
      </c>
      <c r="Q1605" s="374">
        <v>91</v>
      </c>
      <c r="R1605" s="374">
        <v>1348</v>
      </c>
      <c r="S1605" s="458">
        <v>5</v>
      </c>
      <c r="T1605" s="458">
        <v>5.0541543026706242</v>
      </c>
      <c r="U1605" s="458">
        <v>6.2528189910979188</v>
      </c>
      <c r="V1605" s="458">
        <v>0</v>
      </c>
      <c r="W1605" s="458">
        <v>0</v>
      </c>
      <c r="X1605" s="458">
        <v>0.81602373887240354</v>
      </c>
      <c r="Y1605" s="458">
        <v>7.4183976261127618E-2</v>
      </c>
      <c r="Z1605" s="458">
        <v>2.1505742949492306</v>
      </c>
      <c r="AA1605" s="458">
        <v>0</v>
      </c>
      <c r="AB1605" s="458">
        <v>1.2365138176723069</v>
      </c>
      <c r="AD1605" s="458">
        <v>14.638761722242064</v>
      </c>
      <c r="AF1605" s="458">
        <v>38.2628441669032</v>
      </c>
      <c r="AG1605" s="458">
        <v>37.198464186415976</v>
      </c>
      <c r="AH1605" s="458">
        <v>0.22255192878338281</v>
      </c>
      <c r="AI1605" s="458">
        <v>2</v>
      </c>
      <c r="AJ1605" s="458">
        <v>83.05</v>
      </c>
      <c r="AK1605" s="458">
        <v>13.589459243085264</v>
      </c>
    </row>
    <row r="1606" spans="1:37" s="458" customFormat="1" ht="15.6">
      <c r="A1606" s="374">
        <v>16</v>
      </c>
      <c r="B1606" s="374">
        <v>412</v>
      </c>
      <c r="C1606" s="374">
        <v>2022</v>
      </c>
      <c r="D1606" s="374">
        <v>4</v>
      </c>
      <c r="E1606" s="374">
        <v>99</v>
      </c>
      <c r="F1606" s="374">
        <v>99</v>
      </c>
      <c r="G1606" s="374">
        <v>99</v>
      </c>
      <c r="H1606" s="374">
        <v>99</v>
      </c>
      <c r="I1606" s="374">
        <v>99</v>
      </c>
      <c r="J1606" s="374">
        <v>999</v>
      </c>
      <c r="K1606" s="374">
        <v>99</v>
      </c>
      <c r="L1606" s="374">
        <v>5</v>
      </c>
      <c r="M1606" s="374">
        <v>99</v>
      </c>
      <c r="N1606" s="374">
        <v>99</v>
      </c>
      <c r="O1606" s="374">
        <v>99</v>
      </c>
      <c r="P1606" s="374">
        <v>99</v>
      </c>
      <c r="Q1606" s="374">
        <v>77</v>
      </c>
      <c r="R1606" s="374">
        <v>1312</v>
      </c>
      <c r="S1606" s="458">
        <v>5</v>
      </c>
      <c r="T1606" s="458">
        <v>4.6699695121951219</v>
      </c>
      <c r="U1606" s="458">
        <v>6.2946646341463373</v>
      </c>
      <c r="V1606" s="458">
        <v>0</v>
      </c>
      <c r="W1606" s="458">
        <v>0</v>
      </c>
      <c r="X1606" s="458">
        <v>0</v>
      </c>
      <c r="Y1606" s="458">
        <v>0</v>
      </c>
      <c r="Z1606" s="458">
        <v>1.6300724425673925</v>
      </c>
      <c r="AA1606" s="458">
        <v>0</v>
      </c>
      <c r="AB1606" s="458">
        <v>1.1804094469653856</v>
      </c>
      <c r="AD1606" s="458">
        <v>7.6565917219300879</v>
      </c>
      <c r="AF1606" s="458">
        <v>43.016393442622949</v>
      </c>
      <c r="AG1606" s="458">
        <v>41.008605322091277</v>
      </c>
      <c r="AH1606" s="458">
        <v>0</v>
      </c>
      <c r="AI1606" s="458">
        <v>44</v>
      </c>
      <c r="AJ1606" s="458">
        <v>79.24318181818181</v>
      </c>
      <c r="AK1606" s="458">
        <v>14.04333280557668</v>
      </c>
    </row>
    <row r="1607" spans="1:37" s="458" customFormat="1" ht="15.6">
      <c r="A1607" s="374">
        <v>16</v>
      </c>
      <c r="B1607" s="374">
        <v>413</v>
      </c>
      <c r="C1607" s="374">
        <v>2022</v>
      </c>
      <c r="D1607" s="374">
        <v>5</v>
      </c>
      <c r="E1607" s="374">
        <v>99</v>
      </c>
      <c r="F1607" s="374">
        <v>99</v>
      </c>
      <c r="G1607" s="374">
        <v>99</v>
      </c>
      <c r="H1607" s="374">
        <v>99</v>
      </c>
      <c r="I1607" s="374">
        <v>99</v>
      </c>
      <c r="J1607" s="374">
        <v>999</v>
      </c>
      <c r="K1607" s="374">
        <v>99</v>
      </c>
      <c r="L1607" s="374">
        <v>5</v>
      </c>
      <c r="M1607" s="374">
        <v>99</v>
      </c>
      <c r="N1607" s="374">
        <v>99</v>
      </c>
      <c r="O1607" s="374">
        <v>99</v>
      </c>
      <c r="P1607" s="374">
        <v>99</v>
      </c>
      <c r="Q1607" s="374">
        <v>56</v>
      </c>
      <c r="R1607" s="374">
        <v>496</v>
      </c>
      <c r="S1607" s="458">
        <v>5</v>
      </c>
      <c r="T1607" s="458">
        <v>4.5100806451612891</v>
      </c>
      <c r="U1607" s="458">
        <v>6.7840725806451649</v>
      </c>
      <c r="V1607" s="458">
        <v>0</v>
      </c>
      <c r="W1607" s="458">
        <v>0</v>
      </c>
      <c r="X1607" s="458">
        <v>0</v>
      </c>
      <c r="Y1607" s="458">
        <v>0</v>
      </c>
      <c r="Z1607" s="458">
        <v>2.1147257187871271</v>
      </c>
      <c r="AA1607" s="458">
        <v>0</v>
      </c>
      <c r="AB1607" s="458">
        <v>1.424122251439373</v>
      </c>
      <c r="AD1607" s="458">
        <v>4.1592576214111086</v>
      </c>
      <c r="AF1607" s="458">
        <v>32.228719948018195</v>
      </c>
      <c r="AG1607" s="458">
        <v>31.282480360712128</v>
      </c>
      <c r="AH1607" s="458">
        <v>0</v>
      </c>
      <c r="AI1607" s="458">
        <v>8</v>
      </c>
      <c r="AJ1607" s="458">
        <v>87.887499999999989</v>
      </c>
      <c r="AK1607" s="458">
        <v>15.446364671865094</v>
      </c>
    </row>
    <row r="1608" spans="1:37" s="458" customFormat="1" ht="15.6">
      <c r="A1608" s="374">
        <v>16</v>
      </c>
      <c r="B1608" s="374">
        <v>414</v>
      </c>
      <c r="C1608" s="374">
        <v>2022</v>
      </c>
      <c r="D1608" s="374">
        <v>6</v>
      </c>
      <c r="E1608" s="374">
        <v>99</v>
      </c>
      <c r="F1608" s="374">
        <v>99</v>
      </c>
      <c r="G1608" s="374">
        <v>99</v>
      </c>
      <c r="H1608" s="374">
        <v>99</v>
      </c>
      <c r="I1608" s="374">
        <v>99</v>
      </c>
      <c r="J1608" s="374">
        <v>999</v>
      </c>
      <c r="K1608" s="374">
        <v>99</v>
      </c>
      <c r="L1608" s="374">
        <v>5</v>
      </c>
      <c r="M1608" s="374">
        <v>99</v>
      </c>
      <c r="N1608" s="374">
        <v>99</v>
      </c>
      <c r="O1608" s="374">
        <v>99</v>
      </c>
      <c r="P1608" s="374">
        <v>99</v>
      </c>
      <c r="Q1608" s="374">
        <v>58</v>
      </c>
      <c r="R1608" s="374">
        <v>332</v>
      </c>
      <c r="S1608" s="458">
        <v>5</v>
      </c>
      <c r="T1608" s="458">
        <v>4.4819277108433742</v>
      </c>
      <c r="U1608" s="458">
        <v>7.908734939759035</v>
      </c>
      <c r="V1608" s="458">
        <v>0</v>
      </c>
      <c r="W1608" s="458">
        <v>0</v>
      </c>
      <c r="X1608" s="458">
        <v>0</v>
      </c>
      <c r="Y1608" s="458">
        <v>0</v>
      </c>
      <c r="Z1608" s="458">
        <v>2.1986199591843594</v>
      </c>
      <c r="AA1608" s="458">
        <v>0</v>
      </c>
      <c r="AB1608" s="458">
        <v>1.4837387308014511</v>
      </c>
      <c r="AD1608" s="458">
        <v>-1.1170000468961951</v>
      </c>
      <c r="AF1608" s="458">
        <v>30.941286113699896</v>
      </c>
      <c r="AG1608" s="458">
        <v>31.533121967622606</v>
      </c>
      <c r="AH1608" s="458">
        <v>0.60240963855421681</v>
      </c>
      <c r="AI1608" s="458">
        <v>1</v>
      </c>
      <c r="AJ1608" s="458">
        <v>89.8</v>
      </c>
      <c r="AK1608" s="458">
        <v>15.190206406623661</v>
      </c>
    </row>
    <row r="1609" spans="1:37" s="458" customFormat="1" ht="15.6">
      <c r="A1609" s="374">
        <v>16</v>
      </c>
      <c r="B1609" s="374">
        <v>415</v>
      </c>
      <c r="C1609" s="374">
        <v>2022</v>
      </c>
      <c r="D1609" s="374">
        <v>7</v>
      </c>
      <c r="E1609" s="374">
        <v>99</v>
      </c>
      <c r="F1609" s="374">
        <v>99</v>
      </c>
      <c r="G1609" s="374">
        <v>99</v>
      </c>
      <c r="H1609" s="374">
        <v>99</v>
      </c>
      <c r="I1609" s="374">
        <v>99</v>
      </c>
      <c r="J1609" s="374">
        <v>999</v>
      </c>
      <c r="K1609" s="374">
        <v>99</v>
      </c>
      <c r="L1609" s="374">
        <v>5</v>
      </c>
      <c r="M1609" s="374">
        <v>99</v>
      </c>
      <c r="N1609" s="374">
        <v>99</v>
      </c>
      <c r="O1609" s="374">
        <v>99</v>
      </c>
      <c r="P1609" s="374">
        <v>99</v>
      </c>
      <c r="Q1609" s="374">
        <v>12</v>
      </c>
      <c r="R1609" s="374">
        <v>52</v>
      </c>
      <c r="S1609" s="458">
        <v>5</v>
      </c>
      <c r="T1609" s="458">
        <v>3.7307692307692313</v>
      </c>
      <c r="U1609" s="458">
        <v>8.5403846153846175</v>
      </c>
      <c r="V1609" s="458">
        <v>0</v>
      </c>
      <c r="W1609" s="458">
        <v>0</v>
      </c>
      <c r="X1609" s="458">
        <v>0</v>
      </c>
      <c r="Y1609" s="458">
        <v>0</v>
      </c>
      <c r="Z1609" s="458">
        <v>2.3573338603163632</v>
      </c>
      <c r="AA1609" s="458">
        <v>0</v>
      </c>
      <c r="AB1609" s="458">
        <v>1.5946471108944531</v>
      </c>
      <c r="AD1609" s="458">
        <v>-14.29070544566164</v>
      </c>
      <c r="AF1609" s="458">
        <v>40.944881889763778</v>
      </c>
      <c r="AG1609" s="458">
        <v>37.996235455167685</v>
      </c>
      <c r="AH1609" s="458">
        <v>0</v>
      </c>
      <c r="AI1609" s="458">
        <v>0</v>
      </c>
    </row>
    <row r="1610" spans="1:37" s="458" customFormat="1" ht="15.6">
      <c r="A1610" s="374">
        <v>16</v>
      </c>
      <c r="B1610" s="374">
        <v>416</v>
      </c>
      <c r="C1610" s="374">
        <v>2022</v>
      </c>
      <c r="D1610" s="374">
        <v>8</v>
      </c>
      <c r="E1610" s="374">
        <v>99</v>
      </c>
      <c r="F1610" s="374">
        <v>99</v>
      </c>
      <c r="G1610" s="374">
        <v>99</v>
      </c>
      <c r="H1610" s="374">
        <v>99</v>
      </c>
      <c r="I1610" s="374">
        <v>99</v>
      </c>
      <c r="J1610" s="374">
        <v>999</v>
      </c>
      <c r="K1610" s="374">
        <v>99</v>
      </c>
      <c r="L1610" s="374">
        <v>5</v>
      </c>
      <c r="M1610" s="374">
        <v>99</v>
      </c>
      <c r="N1610" s="374">
        <v>99</v>
      </c>
      <c r="O1610" s="374">
        <v>99</v>
      </c>
      <c r="P1610" s="374">
        <v>99</v>
      </c>
      <c r="Q1610" s="374">
        <v>67</v>
      </c>
      <c r="R1610" s="374">
        <v>427</v>
      </c>
      <c r="S1610" s="458">
        <v>5</v>
      </c>
      <c r="T1610" s="458">
        <v>3.7611241217798592</v>
      </c>
      <c r="U1610" s="458">
        <v>9.6655737704918092</v>
      </c>
      <c r="V1610" s="458">
        <v>0</v>
      </c>
      <c r="W1610" s="458">
        <v>0</v>
      </c>
      <c r="X1610" s="458">
        <v>0.23419203747072601</v>
      </c>
      <c r="Y1610" s="458">
        <v>0</v>
      </c>
      <c r="Z1610" s="458">
        <v>2.5857128327517769</v>
      </c>
      <c r="AA1610" s="458">
        <v>0</v>
      </c>
      <c r="AB1610" s="458">
        <v>1.5361640997961277</v>
      </c>
      <c r="AD1610" s="458">
        <v>24.780025849857559</v>
      </c>
      <c r="AF1610" s="458">
        <v>33.177933177933163</v>
      </c>
      <c r="AG1610" s="458">
        <v>33.254907016469531</v>
      </c>
      <c r="AH1610" s="458">
        <v>0.23419203747072601</v>
      </c>
      <c r="AI1610" s="458">
        <v>20</v>
      </c>
      <c r="AJ1610" s="458">
        <v>82.95</v>
      </c>
      <c r="AK1610" s="458">
        <v>14.22238336898506</v>
      </c>
    </row>
    <row r="1611" spans="1:37" s="458" customFormat="1" ht="15.6">
      <c r="A1611" s="374">
        <v>16</v>
      </c>
      <c r="B1611" s="374">
        <v>417</v>
      </c>
      <c r="C1611" s="374">
        <v>2022</v>
      </c>
      <c r="D1611" s="374">
        <v>9</v>
      </c>
      <c r="E1611" s="374">
        <v>99</v>
      </c>
      <c r="F1611" s="374">
        <v>99</v>
      </c>
      <c r="G1611" s="374">
        <v>99</v>
      </c>
      <c r="H1611" s="374">
        <v>99</v>
      </c>
      <c r="I1611" s="374">
        <v>99</v>
      </c>
      <c r="J1611" s="374">
        <v>999</v>
      </c>
      <c r="K1611" s="374">
        <v>99</v>
      </c>
      <c r="L1611" s="374">
        <v>5</v>
      </c>
      <c r="M1611" s="374">
        <v>99</v>
      </c>
      <c r="N1611" s="374">
        <v>99</v>
      </c>
      <c r="O1611" s="374">
        <v>99</v>
      </c>
      <c r="P1611" s="374">
        <v>99</v>
      </c>
      <c r="Q1611" s="374">
        <v>86</v>
      </c>
      <c r="R1611" s="374">
        <v>479</v>
      </c>
      <c r="S1611" s="458">
        <v>5</v>
      </c>
      <c r="T1611" s="458">
        <v>3.9916492693110648</v>
      </c>
      <c r="U1611" s="458">
        <v>10.126096033402931</v>
      </c>
      <c r="V1611" s="458">
        <v>0</v>
      </c>
      <c r="W1611" s="458">
        <v>0</v>
      </c>
      <c r="X1611" s="458">
        <v>5.8455114822546967</v>
      </c>
      <c r="Y1611" s="458">
        <v>0</v>
      </c>
      <c r="Z1611" s="458">
        <v>2.8751704313947446</v>
      </c>
      <c r="AA1611" s="458">
        <v>0</v>
      </c>
      <c r="AB1611" s="458">
        <v>1.5695208882117078</v>
      </c>
      <c r="AD1611" s="458">
        <v>19.555572981741904</v>
      </c>
      <c r="AF1611" s="458">
        <v>27.481353987378089</v>
      </c>
      <c r="AG1611" s="458">
        <v>27.640756781399592</v>
      </c>
      <c r="AH1611" s="458">
        <v>2.7139874739039671</v>
      </c>
      <c r="AI1611" s="458">
        <v>2</v>
      </c>
      <c r="AJ1611" s="458">
        <v>91.6</v>
      </c>
      <c r="AK1611" s="458">
        <v>14.762680745239493</v>
      </c>
    </row>
    <row r="1612" spans="1:37" s="458" customFormat="1" ht="15.6">
      <c r="A1612" s="374">
        <v>16</v>
      </c>
      <c r="B1612" s="374">
        <v>418</v>
      </c>
      <c r="C1612" s="374">
        <v>2022</v>
      </c>
      <c r="D1612" s="374">
        <v>10</v>
      </c>
      <c r="E1612" s="374">
        <v>99</v>
      </c>
      <c r="F1612" s="374">
        <v>99</v>
      </c>
      <c r="G1612" s="374">
        <v>99</v>
      </c>
      <c r="H1612" s="374">
        <v>99</v>
      </c>
      <c r="I1612" s="374">
        <v>99</v>
      </c>
      <c r="J1612" s="374">
        <v>999</v>
      </c>
      <c r="K1612" s="374">
        <v>99</v>
      </c>
      <c r="L1612" s="374">
        <v>5</v>
      </c>
      <c r="M1612" s="374">
        <v>99</v>
      </c>
      <c r="N1612" s="374">
        <v>99</v>
      </c>
      <c r="O1612" s="374">
        <v>99</v>
      </c>
      <c r="P1612" s="374">
        <v>99</v>
      </c>
      <c r="Q1612" s="374">
        <v>143</v>
      </c>
      <c r="R1612" s="374">
        <v>635</v>
      </c>
      <c r="S1612" s="458">
        <v>5</v>
      </c>
      <c r="T1612" s="458">
        <v>4.3527559055118115</v>
      </c>
      <c r="U1612" s="458">
        <v>9.8881889763779522</v>
      </c>
      <c r="V1612" s="458">
        <v>0</v>
      </c>
      <c r="W1612" s="458">
        <v>0</v>
      </c>
      <c r="X1612" s="458">
        <v>3.464566929133857</v>
      </c>
      <c r="Y1612" s="458">
        <v>0</v>
      </c>
      <c r="Z1612" s="458">
        <v>2.8536925705342999</v>
      </c>
      <c r="AA1612" s="458">
        <v>0</v>
      </c>
      <c r="AB1612" s="458">
        <v>1.6529537756732224</v>
      </c>
      <c r="AD1612" s="458">
        <v>13.081978546089008</v>
      </c>
      <c r="AF1612" s="458">
        <v>30.558229066410004</v>
      </c>
      <c r="AG1612" s="458">
        <v>28.850925398371594</v>
      </c>
      <c r="AH1612" s="458">
        <v>2.5196850393700783</v>
      </c>
      <c r="AI1612" s="458">
        <v>10</v>
      </c>
      <c r="AJ1612" s="458">
        <v>88.76</v>
      </c>
      <c r="AK1612" s="458">
        <v>14.412854858610631</v>
      </c>
    </row>
    <row r="1613" spans="1:37" s="458" customFormat="1" ht="15.6">
      <c r="A1613" s="374">
        <v>16</v>
      </c>
      <c r="B1613" s="374">
        <v>419</v>
      </c>
      <c r="C1613" s="374">
        <v>2022</v>
      </c>
      <c r="D1613" s="374">
        <v>11</v>
      </c>
      <c r="E1613" s="374">
        <v>99</v>
      </c>
      <c r="F1613" s="374">
        <v>99</v>
      </c>
      <c r="G1613" s="374">
        <v>99</v>
      </c>
      <c r="H1613" s="374">
        <v>99</v>
      </c>
      <c r="I1613" s="374">
        <v>99</v>
      </c>
      <c r="J1613" s="374">
        <v>999</v>
      </c>
      <c r="K1613" s="374">
        <v>99</v>
      </c>
      <c r="L1613" s="374">
        <v>5</v>
      </c>
      <c r="M1613" s="374">
        <v>99</v>
      </c>
      <c r="N1613" s="374">
        <v>99</v>
      </c>
      <c r="O1613" s="374">
        <v>99</v>
      </c>
      <c r="P1613" s="374">
        <v>99</v>
      </c>
      <c r="Q1613" s="374">
        <v>76</v>
      </c>
      <c r="R1613" s="374">
        <v>369</v>
      </c>
      <c r="S1613" s="458">
        <v>5</v>
      </c>
      <c r="T1613" s="458">
        <v>4.3306233062330621</v>
      </c>
      <c r="U1613" s="458">
        <v>10.848238482384813</v>
      </c>
      <c r="V1613" s="458">
        <v>0</v>
      </c>
      <c r="W1613" s="458">
        <v>0</v>
      </c>
      <c r="X1613" s="458">
        <v>5.4200542005420074</v>
      </c>
      <c r="Y1613" s="458">
        <v>0</v>
      </c>
      <c r="Z1613" s="458">
        <v>2.7486292987081997</v>
      </c>
      <c r="AA1613" s="458">
        <v>0</v>
      </c>
      <c r="AB1613" s="458">
        <v>1.6946144221248756</v>
      </c>
      <c r="AD1613" s="458">
        <v>20.731014435210877</v>
      </c>
      <c r="AF1613" s="458">
        <v>36.863136863136873</v>
      </c>
      <c r="AG1613" s="458">
        <v>37.673166691763285</v>
      </c>
      <c r="AH1613" s="458">
        <v>0.81300813008130068</v>
      </c>
      <c r="AI1613" s="458">
        <v>6</v>
      </c>
      <c r="AJ1613" s="458">
        <v>84.05</v>
      </c>
      <c r="AK1613" s="458">
        <v>14.108813380898949</v>
      </c>
    </row>
    <row r="1614" spans="1:37" s="458" customFormat="1" ht="15.6">
      <c r="A1614" s="374">
        <v>16</v>
      </c>
      <c r="B1614" s="374">
        <v>420</v>
      </c>
      <c r="C1614" s="374">
        <v>2022</v>
      </c>
      <c r="D1614" s="374">
        <v>12</v>
      </c>
      <c r="E1614" s="374">
        <v>99</v>
      </c>
      <c r="F1614" s="374">
        <v>99</v>
      </c>
      <c r="G1614" s="374">
        <v>99</v>
      </c>
      <c r="H1614" s="374">
        <v>99</v>
      </c>
      <c r="I1614" s="374">
        <v>99</v>
      </c>
      <c r="J1614" s="374">
        <v>999</v>
      </c>
      <c r="K1614" s="374">
        <v>99</v>
      </c>
      <c r="L1614" s="374">
        <v>5</v>
      </c>
      <c r="M1614" s="374">
        <v>99</v>
      </c>
      <c r="N1614" s="374">
        <v>99</v>
      </c>
      <c r="O1614" s="374">
        <v>99</v>
      </c>
      <c r="P1614" s="374">
        <v>99</v>
      </c>
      <c r="Q1614" s="374">
        <v>25</v>
      </c>
      <c r="R1614" s="374">
        <v>76</v>
      </c>
      <c r="S1614" s="458">
        <v>5</v>
      </c>
      <c r="T1614" s="458">
        <v>4</v>
      </c>
      <c r="U1614" s="458">
        <v>9.7578947368421094</v>
      </c>
      <c r="V1614" s="458">
        <v>0</v>
      </c>
      <c r="W1614" s="458">
        <v>0</v>
      </c>
      <c r="X1614" s="458">
        <v>0</v>
      </c>
      <c r="Y1614" s="458">
        <v>0</v>
      </c>
      <c r="Z1614" s="458">
        <v>2.6672607256121994</v>
      </c>
      <c r="AA1614" s="458">
        <v>0</v>
      </c>
      <c r="AB1614" s="458">
        <v>1.7013926184468005</v>
      </c>
      <c r="AD1614" s="458">
        <v>30.647240792253385</v>
      </c>
      <c r="AF1614" s="458">
        <v>31.932773109243701</v>
      </c>
      <c r="AG1614" s="458">
        <v>29.881537593682008</v>
      </c>
      <c r="AH1614" s="458">
        <v>2.6315789473684221</v>
      </c>
      <c r="AI1614" s="458">
        <v>0</v>
      </c>
    </row>
    <row r="1615" spans="1:37" s="458" customFormat="1" ht="15.6">
      <c r="A1615" s="374">
        <v>16</v>
      </c>
      <c r="B1615" s="374">
        <v>421</v>
      </c>
      <c r="C1615" s="374">
        <v>2022</v>
      </c>
      <c r="D1615" s="374">
        <v>1</v>
      </c>
      <c r="E1615" s="374">
        <v>99</v>
      </c>
      <c r="F1615" s="374">
        <v>99</v>
      </c>
      <c r="G1615" s="374">
        <v>99</v>
      </c>
      <c r="H1615" s="374">
        <v>99</v>
      </c>
      <c r="I1615" s="374">
        <v>99</v>
      </c>
      <c r="J1615" s="374">
        <v>999</v>
      </c>
      <c r="K1615" s="374">
        <v>99</v>
      </c>
      <c r="L1615" s="374">
        <v>6</v>
      </c>
      <c r="M1615" s="374">
        <v>99</v>
      </c>
      <c r="N1615" s="374">
        <v>99</v>
      </c>
      <c r="O1615" s="374">
        <v>99</v>
      </c>
      <c r="P1615" s="374">
        <v>99</v>
      </c>
      <c r="Q1615" s="374">
        <v>19</v>
      </c>
      <c r="R1615" s="374">
        <v>70</v>
      </c>
      <c r="S1615" s="458">
        <v>6</v>
      </c>
      <c r="T1615" s="458">
        <v>4.9571428571428564</v>
      </c>
      <c r="U1615" s="458">
        <v>10.261571428571424</v>
      </c>
      <c r="V1615" s="458">
        <v>0</v>
      </c>
      <c r="W1615" s="458">
        <v>0</v>
      </c>
      <c r="X1615" s="458">
        <v>5.7142857142857153</v>
      </c>
      <c r="Y1615" s="458">
        <v>1.4285714285714288</v>
      </c>
      <c r="Z1615" s="458">
        <v>2.9852799034664801</v>
      </c>
      <c r="AA1615" s="458">
        <v>0</v>
      </c>
      <c r="AB1615" s="458">
        <v>0.61957852692003923</v>
      </c>
      <c r="AD1615" s="458">
        <v>5.7963514159184513</v>
      </c>
      <c r="AF1615" s="458">
        <v>29.535864978902953</v>
      </c>
      <c r="AG1615" s="458">
        <v>32.468336693274978</v>
      </c>
      <c r="AH1615" s="458">
        <v>0</v>
      </c>
      <c r="AI1615" s="458">
        <v>0</v>
      </c>
    </row>
    <row r="1616" spans="1:37" s="458" customFormat="1" ht="15.6">
      <c r="A1616" s="374">
        <v>16</v>
      </c>
      <c r="B1616" s="374">
        <v>422</v>
      </c>
      <c r="C1616" s="374">
        <v>2022</v>
      </c>
      <c r="D1616" s="374">
        <v>2</v>
      </c>
      <c r="E1616" s="374">
        <v>99</v>
      </c>
      <c r="F1616" s="374">
        <v>99</v>
      </c>
      <c r="G1616" s="374">
        <v>99</v>
      </c>
      <c r="H1616" s="374">
        <v>99</v>
      </c>
      <c r="I1616" s="374">
        <v>99</v>
      </c>
      <c r="J1616" s="374">
        <v>999</v>
      </c>
      <c r="K1616" s="374">
        <v>99</v>
      </c>
      <c r="L1616" s="374">
        <v>6</v>
      </c>
      <c r="M1616" s="374">
        <v>99</v>
      </c>
      <c r="N1616" s="374">
        <v>99</v>
      </c>
      <c r="O1616" s="374">
        <v>99</v>
      </c>
      <c r="P1616" s="374">
        <v>99</v>
      </c>
      <c r="Q1616" s="374">
        <v>36</v>
      </c>
      <c r="R1616" s="374">
        <v>373</v>
      </c>
      <c r="S1616" s="458">
        <v>6</v>
      </c>
      <c r="T1616" s="458">
        <v>5.249329758713138</v>
      </c>
      <c r="U1616" s="458">
        <v>7.0211796246648808</v>
      </c>
      <c r="V1616" s="458">
        <v>0</v>
      </c>
      <c r="W1616" s="458">
        <v>0</v>
      </c>
      <c r="X1616" s="458">
        <v>1.3404825737265416</v>
      </c>
      <c r="Y1616" s="458">
        <v>0</v>
      </c>
      <c r="Z1616" s="458">
        <v>2.6929770051080282</v>
      </c>
      <c r="AA1616" s="458">
        <v>0</v>
      </c>
      <c r="AB1616" s="458">
        <v>1.1030208732182563</v>
      </c>
      <c r="AD1616" s="458">
        <v>-1.9377639461651563</v>
      </c>
      <c r="AF1616" s="458">
        <v>28.78086419753086</v>
      </c>
      <c r="AG1616" s="458">
        <v>29.263741298202099</v>
      </c>
      <c r="AH1616" s="458">
        <v>0.53619302949061665</v>
      </c>
      <c r="AI1616" s="458">
        <v>0</v>
      </c>
    </row>
    <row r="1617" spans="1:37" s="458" customFormat="1" ht="15.6">
      <c r="A1617" s="374">
        <v>16</v>
      </c>
      <c r="B1617" s="374">
        <v>423</v>
      </c>
      <c r="C1617" s="374">
        <v>2022</v>
      </c>
      <c r="D1617" s="374">
        <v>3</v>
      </c>
      <c r="E1617" s="374">
        <v>99</v>
      </c>
      <c r="F1617" s="374">
        <v>99</v>
      </c>
      <c r="G1617" s="374">
        <v>99</v>
      </c>
      <c r="H1617" s="374">
        <v>99</v>
      </c>
      <c r="I1617" s="374">
        <v>99</v>
      </c>
      <c r="J1617" s="374">
        <v>999</v>
      </c>
      <c r="K1617" s="374">
        <v>99</v>
      </c>
      <c r="L1617" s="374">
        <v>6</v>
      </c>
      <c r="M1617" s="374">
        <v>99</v>
      </c>
      <c r="N1617" s="374">
        <v>99</v>
      </c>
      <c r="O1617" s="374">
        <v>99</v>
      </c>
      <c r="P1617" s="374">
        <v>99</v>
      </c>
      <c r="Q1617" s="374">
        <v>81</v>
      </c>
      <c r="R1617" s="374">
        <v>1057</v>
      </c>
      <c r="S1617" s="458">
        <v>6</v>
      </c>
      <c r="T1617" s="458">
        <v>5.3916745506149484</v>
      </c>
      <c r="U1617" s="458">
        <v>6.9325449385052007</v>
      </c>
      <c r="V1617" s="458">
        <v>0</v>
      </c>
      <c r="W1617" s="458">
        <v>0</v>
      </c>
      <c r="X1617" s="458">
        <v>0.56764427625354763</v>
      </c>
      <c r="Y1617" s="458">
        <v>0</v>
      </c>
      <c r="Z1617" s="458">
        <v>2.2970592145423581</v>
      </c>
      <c r="AA1617" s="458">
        <v>0</v>
      </c>
      <c r="AB1617" s="458">
        <v>1.5749477731712358</v>
      </c>
      <c r="AD1617" s="458">
        <v>17.077228956611474</v>
      </c>
      <c r="AF1617" s="458">
        <v>30.002838489923359</v>
      </c>
      <c r="AG1617" s="458">
        <v>32.339026435411995</v>
      </c>
      <c r="AH1617" s="458">
        <v>0.28382213812677382</v>
      </c>
      <c r="AI1617" s="458">
        <v>11</v>
      </c>
      <c r="AJ1617" s="458">
        <v>80.75454545454545</v>
      </c>
      <c r="AK1617" s="458">
        <v>14.879378917197204</v>
      </c>
    </row>
    <row r="1618" spans="1:37" s="458" customFormat="1" ht="15.6">
      <c r="A1618" s="374">
        <v>16</v>
      </c>
      <c r="B1618" s="374">
        <v>424</v>
      </c>
      <c r="C1618" s="374">
        <v>2022</v>
      </c>
      <c r="D1618" s="374">
        <v>4</v>
      </c>
      <c r="E1618" s="374">
        <v>99</v>
      </c>
      <c r="F1618" s="374">
        <v>99</v>
      </c>
      <c r="G1618" s="374">
        <v>99</v>
      </c>
      <c r="H1618" s="374">
        <v>99</v>
      </c>
      <c r="I1618" s="374">
        <v>99</v>
      </c>
      <c r="J1618" s="374">
        <v>999</v>
      </c>
      <c r="K1618" s="374">
        <v>99</v>
      </c>
      <c r="L1618" s="374">
        <v>6</v>
      </c>
      <c r="M1618" s="374">
        <v>99</v>
      </c>
      <c r="N1618" s="374">
        <v>99</v>
      </c>
      <c r="O1618" s="374">
        <v>99</v>
      </c>
      <c r="P1618" s="374">
        <v>99</v>
      </c>
      <c r="Q1618" s="374">
        <v>76</v>
      </c>
      <c r="R1618" s="374">
        <v>1037</v>
      </c>
      <c r="S1618" s="458">
        <v>6</v>
      </c>
      <c r="T1618" s="458">
        <v>4.9893924783027952</v>
      </c>
      <c r="U1618" s="458">
        <v>7.4585342333654818</v>
      </c>
      <c r="V1618" s="458">
        <v>0</v>
      </c>
      <c r="W1618" s="458">
        <v>0</v>
      </c>
      <c r="X1618" s="458">
        <v>9.6432015429122483E-2</v>
      </c>
      <c r="Y1618" s="458">
        <v>0</v>
      </c>
      <c r="Z1618" s="458">
        <v>1.8709619254683387</v>
      </c>
      <c r="AA1618" s="458">
        <v>0</v>
      </c>
      <c r="AB1618" s="458">
        <v>1.0488931196884332</v>
      </c>
      <c r="AD1618" s="458">
        <v>9.3139695978751806</v>
      </c>
      <c r="AF1618" s="458">
        <v>34</v>
      </c>
      <c r="AG1618" s="458">
        <v>38.406153326679494</v>
      </c>
      <c r="AH1618" s="458">
        <v>0.19286403085824497</v>
      </c>
      <c r="AI1618" s="458">
        <v>24</v>
      </c>
      <c r="AJ1618" s="458">
        <v>84.462500000000006</v>
      </c>
      <c r="AK1618" s="458">
        <v>15.285403569947173</v>
      </c>
    </row>
    <row r="1619" spans="1:37" s="458" customFormat="1" ht="15.6">
      <c r="A1619" s="374">
        <v>16</v>
      </c>
      <c r="B1619" s="374">
        <v>425</v>
      </c>
      <c r="C1619" s="374">
        <v>2022</v>
      </c>
      <c r="D1619" s="374">
        <v>5</v>
      </c>
      <c r="E1619" s="374">
        <v>99</v>
      </c>
      <c r="F1619" s="374">
        <v>99</v>
      </c>
      <c r="G1619" s="374">
        <v>99</v>
      </c>
      <c r="H1619" s="374">
        <v>99</v>
      </c>
      <c r="I1619" s="374">
        <v>99</v>
      </c>
      <c r="J1619" s="374">
        <v>999</v>
      </c>
      <c r="K1619" s="374">
        <v>99</v>
      </c>
      <c r="L1619" s="374">
        <v>6</v>
      </c>
      <c r="M1619" s="374">
        <v>99</v>
      </c>
      <c r="N1619" s="374">
        <v>99</v>
      </c>
      <c r="O1619" s="374">
        <v>99</v>
      </c>
      <c r="P1619" s="374">
        <v>99</v>
      </c>
      <c r="Q1619" s="374">
        <v>51</v>
      </c>
      <c r="R1619" s="374">
        <v>534</v>
      </c>
      <c r="S1619" s="458">
        <v>6</v>
      </c>
      <c r="T1619" s="458">
        <v>4.7865168539325822</v>
      </c>
      <c r="U1619" s="458">
        <v>8.0209737827715344</v>
      </c>
      <c r="V1619" s="458">
        <v>0</v>
      </c>
      <c r="W1619" s="458">
        <v>0</v>
      </c>
      <c r="X1619" s="458">
        <v>0.74906367041198507</v>
      </c>
      <c r="Y1619" s="458">
        <v>0</v>
      </c>
      <c r="Z1619" s="458">
        <v>2.8142112251104119</v>
      </c>
      <c r="AA1619" s="458">
        <v>0</v>
      </c>
      <c r="AB1619" s="458">
        <v>1.4531786941500624</v>
      </c>
      <c r="AD1619" s="458">
        <v>5.6181816401302882</v>
      </c>
      <c r="AF1619" s="458">
        <v>34.697855750487321</v>
      </c>
      <c r="AG1619" s="458">
        <v>39.819643936224601</v>
      </c>
      <c r="AH1619" s="458">
        <v>0</v>
      </c>
      <c r="AI1619" s="458">
        <v>17</v>
      </c>
      <c r="AJ1619" s="458">
        <v>87.447058823529403</v>
      </c>
      <c r="AK1619" s="458">
        <v>16.714965797278381</v>
      </c>
    </row>
    <row r="1620" spans="1:37" s="458" customFormat="1" ht="15.6">
      <c r="A1620" s="374">
        <v>16</v>
      </c>
      <c r="B1620" s="374">
        <v>426</v>
      </c>
      <c r="C1620" s="374">
        <v>2022</v>
      </c>
      <c r="D1620" s="374">
        <v>6</v>
      </c>
      <c r="E1620" s="374">
        <v>99</v>
      </c>
      <c r="F1620" s="374">
        <v>99</v>
      </c>
      <c r="G1620" s="374">
        <v>99</v>
      </c>
      <c r="H1620" s="374">
        <v>99</v>
      </c>
      <c r="I1620" s="374">
        <v>99</v>
      </c>
      <c r="J1620" s="374">
        <v>999</v>
      </c>
      <c r="K1620" s="374">
        <v>99</v>
      </c>
      <c r="L1620" s="374">
        <v>6</v>
      </c>
      <c r="M1620" s="374">
        <v>99</v>
      </c>
      <c r="N1620" s="374">
        <v>99</v>
      </c>
      <c r="O1620" s="374">
        <v>99</v>
      </c>
      <c r="P1620" s="374">
        <v>99</v>
      </c>
      <c r="Q1620" s="374">
        <v>46</v>
      </c>
      <c r="R1620" s="374">
        <v>257</v>
      </c>
      <c r="S1620" s="458">
        <v>6</v>
      </c>
      <c r="T1620" s="458">
        <v>4.817120622568094</v>
      </c>
      <c r="U1620" s="458">
        <v>9.1953307392996084</v>
      </c>
      <c r="V1620" s="458">
        <v>0</v>
      </c>
      <c r="W1620" s="458">
        <v>0</v>
      </c>
      <c r="X1620" s="458">
        <v>0</v>
      </c>
      <c r="Y1620" s="458">
        <v>0</v>
      </c>
      <c r="Z1620" s="458">
        <v>2.3492646393849554</v>
      </c>
      <c r="AA1620" s="458">
        <v>0</v>
      </c>
      <c r="AB1620" s="458">
        <v>1.3728958704334828</v>
      </c>
      <c r="AD1620" s="458">
        <v>-3.1993513381526393</v>
      </c>
      <c r="AF1620" s="458">
        <v>23.951537744641193</v>
      </c>
      <c r="AG1620" s="458">
        <v>28.380650429937059</v>
      </c>
      <c r="AH1620" s="458">
        <v>0</v>
      </c>
      <c r="AI1620" s="458">
        <v>28</v>
      </c>
      <c r="AJ1620" s="458">
        <v>84.825000000000003</v>
      </c>
      <c r="AK1620" s="458">
        <v>16.124171600184049</v>
      </c>
    </row>
    <row r="1621" spans="1:37" s="458" customFormat="1" ht="15.6">
      <c r="A1621" s="374">
        <v>16</v>
      </c>
      <c r="B1621" s="374">
        <v>427</v>
      </c>
      <c r="C1621" s="374">
        <v>2022</v>
      </c>
      <c r="D1621" s="374">
        <v>7</v>
      </c>
      <c r="E1621" s="374">
        <v>99</v>
      </c>
      <c r="F1621" s="374">
        <v>99</v>
      </c>
      <c r="G1621" s="374">
        <v>99</v>
      </c>
      <c r="H1621" s="374">
        <v>99</v>
      </c>
      <c r="I1621" s="374">
        <v>99</v>
      </c>
      <c r="J1621" s="374">
        <v>999</v>
      </c>
      <c r="K1621" s="374">
        <v>99</v>
      </c>
      <c r="L1621" s="374">
        <v>6</v>
      </c>
      <c r="M1621" s="374">
        <v>99</v>
      </c>
      <c r="N1621" s="374">
        <v>99</v>
      </c>
      <c r="O1621" s="374">
        <v>99</v>
      </c>
      <c r="P1621" s="374">
        <v>99</v>
      </c>
      <c r="Q1621" s="374">
        <v>10</v>
      </c>
      <c r="R1621" s="374">
        <v>35</v>
      </c>
      <c r="S1621" s="458">
        <v>6</v>
      </c>
      <c r="T1621" s="458">
        <v>4.9142857142857155</v>
      </c>
      <c r="U1621" s="458">
        <v>10.334285714285718</v>
      </c>
      <c r="V1621" s="458">
        <v>0</v>
      </c>
      <c r="W1621" s="458">
        <v>0</v>
      </c>
      <c r="X1621" s="458">
        <v>5.7142857142857153</v>
      </c>
      <c r="Y1621" s="458">
        <v>0</v>
      </c>
      <c r="Z1621" s="458">
        <v>2.9647397242680587</v>
      </c>
      <c r="AA1621" s="458">
        <v>0</v>
      </c>
      <c r="AB1621" s="458">
        <v>1.5188610125716588</v>
      </c>
      <c r="AD1621" s="458">
        <v>18.909726601202763</v>
      </c>
      <c r="AF1621" s="458">
        <v>27.559055118110237</v>
      </c>
      <c r="AG1621" s="458">
        <v>30.946269678302539</v>
      </c>
      <c r="AH1621" s="458">
        <v>0</v>
      </c>
      <c r="AI1621" s="458">
        <v>0</v>
      </c>
    </row>
    <row r="1622" spans="1:37" s="458" customFormat="1" ht="15.6">
      <c r="A1622" s="374">
        <v>16</v>
      </c>
      <c r="B1622" s="374">
        <v>428</v>
      </c>
      <c r="C1622" s="374">
        <v>2022</v>
      </c>
      <c r="D1622" s="374">
        <v>8</v>
      </c>
      <c r="E1622" s="374">
        <v>99</v>
      </c>
      <c r="F1622" s="374">
        <v>99</v>
      </c>
      <c r="G1622" s="374">
        <v>99</v>
      </c>
      <c r="H1622" s="374">
        <v>99</v>
      </c>
      <c r="I1622" s="374">
        <v>99</v>
      </c>
      <c r="J1622" s="374">
        <v>999</v>
      </c>
      <c r="K1622" s="374">
        <v>99</v>
      </c>
      <c r="L1622" s="374">
        <v>6</v>
      </c>
      <c r="M1622" s="374">
        <v>99</v>
      </c>
      <c r="N1622" s="374">
        <v>99</v>
      </c>
      <c r="O1622" s="374">
        <v>99</v>
      </c>
      <c r="P1622" s="374">
        <v>99</v>
      </c>
      <c r="Q1622" s="374">
        <v>68</v>
      </c>
      <c r="R1622" s="374">
        <v>349</v>
      </c>
      <c r="S1622" s="458">
        <v>6</v>
      </c>
      <c r="T1622" s="458">
        <v>4.4527220630372497</v>
      </c>
      <c r="U1622" s="458">
        <v>11.317478510028652</v>
      </c>
      <c r="V1622" s="458">
        <v>0</v>
      </c>
      <c r="W1622" s="458">
        <v>0</v>
      </c>
      <c r="X1622" s="458">
        <v>5.1575931232091685</v>
      </c>
      <c r="Y1622" s="458">
        <v>0</v>
      </c>
      <c r="Z1622" s="458">
        <v>2.7899961390370902</v>
      </c>
      <c r="AA1622" s="458">
        <v>0</v>
      </c>
      <c r="AB1622" s="458">
        <v>1.611624955518375</v>
      </c>
      <c r="AD1622" s="458">
        <v>11.217972948856072</v>
      </c>
      <c r="AF1622" s="458">
        <v>27.117327117327122</v>
      </c>
      <c r="AG1622" s="458">
        <v>31.825506816643561</v>
      </c>
      <c r="AH1622" s="458">
        <v>0.8595988538681949</v>
      </c>
      <c r="AI1622" s="458">
        <v>34</v>
      </c>
      <c r="AJ1622" s="458">
        <v>87.435294117647061</v>
      </c>
      <c r="AK1622" s="458">
        <v>15.993375719420252</v>
      </c>
    </row>
    <row r="1623" spans="1:37" s="458" customFormat="1" ht="15.6">
      <c r="A1623" s="374">
        <v>16</v>
      </c>
      <c r="B1623" s="374">
        <v>429</v>
      </c>
      <c r="C1623" s="374">
        <v>2022</v>
      </c>
      <c r="D1623" s="374">
        <v>9</v>
      </c>
      <c r="E1623" s="374">
        <v>99</v>
      </c>
      <c r="F1623" s="374">
        <v>99</v>
      </c>
      <c r="G1623" s="374">
        <v>99</v>
      </c>
      <c r="H1623" s="374">
        <v>99</v>
      </c>
      <c r="I1623" s="374">
        <v>99</v>
      </c>
      <c r="J1623" s="374">
        <v>999</v>
      </c>
      <c r="K1623" s="374">
        <v>99</v>
      </c>
      <c r="L1623" s="374">
        <v>6</v>
      </c>
      <c r="M1623" s="374">
        <v>99</v>
      </c>
      <c r="N1623" s="374">
        <v>99</v>
      </c>
      <c r="O1623" s="374">
        <v>99</v>
      </c>
      <c r="P1623" s="374">
        <v>99</v>
      </c>
      <c r="Q1623" s="374">
        <v>75</v>
      </c>
      <c r="R1623" s="374">
        <v>392</v>
      </c>
      <c r="S1623" s="458">
        <v>6</v>
      </c>
      <c r="T1623" s="458">
        <v>4.5943877551020416</v>
      </c>
      <c r="U1623" s="458">
        <v>11.177806122448983</v>
      </c>
      <c r="V1623" s="458">
        <v>0</v>
      </c>
      <c r="W1623" s="458">
        <v>0</v>
      </c>
      <c r="X1623" s="458">
        <v>4.0816326530612246</v>
      </c>
      <c r="Y1623" s="458">
        <v>0</v>
      </c>
      <c r="Z1623" s="458">
        <v>2.7888155417088143</v>
      </c>
      <c r="AA1623" s="458">
        <v>0</v>
      </c>
      <c r="AB1623" s="458">
        <v>1.5055235487259671</v>
      </c>
      <c r="AD1623" s="458">
        <v>26.513230257221498</v>
      </c>
      <c r="AF1623" s="458">
        <v>22.489959839357432</v>
      </c>
      <c r="AG1623" s="458">
        <v>24.969797127877833</v>
      </c>
      <c r="AH1623" s="458">
        <v>2.0408163265306123</v>
      </c>
      <c r="AI1623" s="458">
        <v>2</v>
      </c>
      <c r="AJ1623" s="458">
        <v>92.949999999999989</v>
      </c>
      <c r="AK1623" s="458">
        <v>16.554613097559372</v>
      </c>
    </row>
    <row r="1624" spans="1:37" s="458" customFormat="1" ht="15.6">
      <c r="A1624" s="374">
        <v>16</v>
      </c>
      <c r="B1624" s="374">
        <v>430</v>
      </c>
      <c r="C1624" s="374">
        <v>2022</v>
      </c>
      <c r="D1624" s="374">
        <v>10</v>
      </c>
      <c r="E1624" s="374">
        <v>99</v>
      </c>
      <c r="F1624" s="374">
        <v>99</v>
      </c>
      <c r="G1624" s="374">
        <v>99</v>
      </c>
      <c r="H1624" s="374">
        <v>99</v>
      </c>
      <c r="I1624" s="374">
        <v>99</v>
      </c>
      <c r="J1624" s="374">
        <v>999</v>
      </c>
      <c r="K1624" s="374">
        <v>99</v>
      </c>
      <c r="L1624" s="374">
        <v>6</v>
      </c>
      <c r="M1624" s="374">
        <v>99</v>
      </c>
      <c r="N1624" s="374">
        <v>99</v>
      </c>
      <c r="O1624" s="374">
        <v>99</v>
      </c>
      <c r="P1624" s="374">
        <v>99</v>
      </c>
      <c r="Q1624" s="374">
        <v>133</v>
      </c>
      <c r="R1624" s="374">
        <v>685</v>
      </c>
      <c r="S1624" s="458">
        <v>6</v>
      </c>
      <c r="T1624" s="458">
        <v>4.8233576642335763</v>
      </c>
      <c r="U1624" s="458">
        <v>11.23795620437957</v>
      </c>
      <c r="V1624" s="458">
        <v>0</v>
      </c>
      <c r="W1624" s="458">
        <v>0</v>
      </c>
      <c r="X1624" s="458">
        <v>5.839416058394165</v>
      </c>
      <c r="Y1624" s="458">
        <v>0</v>
      </c>
      <c r="Z1624" s="458">
        <v>2.694344750234869</v>
      </c>
      <c r="AA1624" s="458">
        <v>0</v>
      </c>
      <c r="AB1624" s="458">
        <v>1.418144298595295</v>
      </c>
      <c r="AD1624" s="458">
        <v>18.216521008515777</v>
      </c>
      <c r="AF1624" s="458">
        <v>32.964388835418674</v>
      </c>
      <c r="AG1624" s="458">
        <v>35.370986417688265</v>
      </c>
      <c r="AH1624" s="458">
        <v>2.4817518248175192</v>
      </c>
      <c r="AI1624" s="458">
        <v>11</v>
      </c>
      <c r="AJ1624" s="458">
        <v>91.527272727272717</v>
      </c>
      <c r="AK1624" s="458">
        <v>17.250670376433547</v>
      </c>
    </row>
    <row r="1625" spans="1:37" s="458" customFormat="1" ht="15.6">
      <c r="A1625" s="374">
        <v>16</v>
      </c>
      <c r="B1625" s="374">
        <v>431</v>
      </c>
      <c r="C1625" s="374">
        <v>2022</v>
      </c>
      <c r="D1625" s="374">
        <v>11</v>
      </c>
      <c r="E1625" s="374">
        <v>99</v>
      </c>
      <c r="F1625" s="374">
        <v>99</v>
      </c>
      <c r="G1625" s="374">
        <v>99</v>
      </c>
      <c r="H1625" s="374">
        <v>99</v>
      </c>
      <c r="I1625" s="374">
        <v>99</v>
      </c>
      <c r="J1625" s="374">
        <v>999</v>
      </c>
      <c r="K1625" s="374">
        <v>99</v>
      </c>
      <c r="L1625" s="374">
        <v>6</v>
      </c>
      <c r="M1625" s="374">
        <v>99</v>
      </c>
      <c r="N1625" s="374">
        <v>99</v>
      </c>
      <c r="O1625" s="374">
        <v>99</v>
      </c>
      <c r="P1625" s="374">
        <v>99</v>
      </c>
      <c r="Q1625" s="374">
        <v>80</v>
      </c>
      <c r="R1625" s="374">
        <v>277</v>
      </c>
      <c r="S1625" s="458">
        <v>6</v>
      </c>
      <c r="T1625" s="458">
        <v>5.0541516245487363</v>
      </c>
      <c r="U1625" s="458">
        <v>11.951624548736453</v>
      </c>
      <c r="V1625" s="458">
        <v>0.36101083032490966</v>
      </c>
      <c r="W1625" s="458">
        <v>0</v>
      </c>
      <c r="X1625" s="458">
        <v>9.3862815884476554</v>
      </c>
      <c r="Y1625" s="458">
        <v>0.72202166064981932</v>
      </c>
      <c r="Z1625" s="458">
        <v>3.1032135253550042</v>
      </c>
      <c r="AA1625" s="458">
        <v>0</v>
      </c>
      <c r="AB1625" s="458">
        <v>1.5554582196378259</v>
      </c>
      <c r="AD1625" s="458">
        <v>21.399665545791535</v>
      </c>
      <c r="AF1625" s="458">
        <v>27.672327672327675</v>
      </c>
      <c r="AG1625" s="458">
        <v>31.156828790844745</v>
      </c>
      <c r="AH1625" s="458">
        <v>2.5270758122743682</v>
      </c>
      <c r="AI1625" s="458">
        <v>7</v>
      </c>
      <c r="AJ1625" s="458">
        <v>85.314285714285703</v>
      </c>
      <c r="AK1625" s="458">
        <v>16.744489818395845</v>
      </c>
    </row>
    <row r="1626" spans="1:37" s="458" customFormat="1" ht="15.6">
      <c r="A1626" s="374">
        <v>16</v>
      </c>
      <c r="B1626" s="374">
        <v>432</v>
      </c>
      <c r="C1626" s="374">
        <v>2022</v>
      </c>
      <c r="D1626" s="374">
        <v>12</v>
      </c>
      <c r="E1626" s="374">
        <v>99</v>
      </c>
      <c r="F1626" s="374">
        <v>99</v>
      </c>
      <c r="G1626" s="374">
        <v>99</v>
      </c>
      <c r="H1626" s="374">
        <v>99</v>
      </c>
      <c r="I1626" s="374">
        <v>99</v>
      </c>
      <c r="J1626" s="374">
        <v>999</v>
      </c>
      <c r="K1626" s="374">
        <v>99</v>
      </c>
      <c r="L1626" s="374">
        <v>6</v>
      </c>
      <c r="M1626" s="374">
        <v>99</v>
      </c>
      <c r="N1626" s="374">
        <v>99</v>
      </c>
      <c r="O1626" s="374">
        <v>99</v>
      </c>
      <c r="P1626" s="374">
        <v>99</v>
      </c>
      <c r="Q1626" s="374">
        <v>24</v>
      </c>
      <c r="R1626" s="374">
        <v>67</v>
      </c>
      <c r="S1626" s="458">
        <v>6</v>
      </c>
      <c r="T1626" s="458">
        <v>5.044776119402985</v>
      </c>
      <c r="U1626" s="458">
        <v>11.740298507462684</v>
      </c>
      <c r="V1626" s="458">
        <v>0</v>
      </c>
      <c r="W1626" s="458">
        <v>0</v>
      </c>
      <c r="X1626" s="458">
        <v>10.447761194029852</v>
      </c>
      <c r="Y1626" s="458">
        <v>0</v>
      </c>
      <c r="Z1626" s="458">
        <v>3.6404469014444607</v>
      </c>
      <c r="AA1626" s="458">
        <v>0</v>
      </c>
      <c r="AB1626" s="458">
        <v>1.3207057794405357</v>
      </c>
      <c r="AD1626" s="458">
        <v>14.118102236015297</v>
      </c>
      <c r="AF1626" s="458">
        <v>28.15126050420168</v>
      </c>
      <c r="AG1626" s="458">
        <v>31.69473769038601</v>
      </c>
      <c r="AH1626" s="458">
        <v>0</v>
      </c>
      <c r="AI1626" s="458">
        <v>0</v>
      </c>
    </row>
    <row r="1627" spans="1:37" s="458" customFormat="1" ht="15.6">
      <c r="A1627" s="374">
        <v>16</v>
      </c>
      <c r="B1627" s="374">
        <v>433</v>
      </c>
      <c r="C1627" s="374">
        <v>2022</v>
      </c>
      <c r="D1627" s="374">
        <v>1</v>
      </c>
      <c r="E1627" s="374">
        <v>99</v>
      </c>
      <c r="F1627" s="374">
        <v>99</v>
      </c>
      <c r="G1627" s="374">
        <v>99</v>
      </c>
      <c r="H1627" s="374">
        <v>99</v>
      </c>
      <c r="I1627" s="374">
        <v>99</v>
      </c>
      <c r="J1627" s="374">
        <v>999</v>
      </c>
      <c r="K1627" s="374">
        <v>99</v>
      </c>
      <c r="L1627" s="374">
        <v>7</v>
      </c>
      <c r="M1627" s="374">
        <v>99</v>
      </c>
      <c r="N1627" s="374">
        <v>99</v>
      </c>
      <c r="O1627" s="374">
        <v>99</v>
      </c>
      <c r="P1627" s="374">
        <v>99</v>
      </c>
      <c r="Q1627" s="374"/>
      <c r="R1627" s="374">
        <v>0</v>
      </c>
    </row>
    <row r="1628" spans="1:37" s="458" customFormat="1" ht="15.6">
      <c r="A1628" s="374">
        <v>16</v>
      </c>
      <c r="B1628" s="374">
        <v>434</v>
      </c>
      <c r="C1628" s="374">
        <v>2022</v>
      </c>
      <c r="D1628" s="374">
        <v>2</v>
      </c>
      <c r="E1628" s="374">
        <v>99</v>
      </c>
      <c r="F1628" s="374">
        <v>99</v>
      </c>
      <c r="G1628" s="374">
        <v>99</v>
      </c>
      <c r="H1628" s="374">
        <v>99</v>
      </c>
      <c r="I1628" s="374">
        <v>99</v>
      </c>
      <c r="J1628" s="374">
        <v>999</v>
      </c>
      <c r="K1628" s="374">
        <v>99</v>
      </c>
      <c r="L1628" s="374">
        <v>7</v>
      </c>
      <c r="M1628" s="374">
        <v>99</v>
      </c>
      <c r="N1628" s="374">
        <v>99</v>
      </c>
      <c r="O1628" s="374">
        <v>99</v>
      </c>
      <c r="P1628" s="374">
        <v>99</v>
      </c>
      <c r="Q1628" s="374"/>
      <c r="R1628" s="374">
        <v>0</v>
      </c>
    </row>
    <row r="1629" spans="1:37" s="458" customFormat="1" ht="15.6">
      <c r="A1629" s="374">
        <v>16</v>
      </c>
      <c r="B1629" s="374">
        <v>435</v>
      </c>
      <c r="C1629" s="374">
        <v>2022</v>
      </c>
      <c r="D1629" s="374">
        <v>3</v>
      </c>
      <c r="E1629" s="374">
        <v>99</v>
      </c>
      <c r="F1629" s="374">
        <v>99</v>
      </c>
      <c r="G1629" s="374">
        <v>99</v>
      </c>
      <c r="H1629" s="374">
        <v>99</v>
      </c>
      <c r="I1629" s="374">
        <v>99</v>
      </c>
      <c r="J1629" s="374">
        <v>999</v>
      </c>
      <c r="K1629" s="374">
        <v>99</v>
      </c>
      <c r="L1629" s="374">
        <v>7</v>
      </c>
      <c r="M1629" s="374">
        <v>99</v>
      </c>
      <c r="N1629" s="374">
        <v>99</v>
      </c>
      <c r="O1629" s="374">
        <v>99</v>
      </c>
      <c r="P1629" s="374">
        <v>99</v>
      </c>
      <c r="Q1629" s="374"/>
      <c r="R1629" s="374">
        <v>0</v>
      </c>
    </row>
    <row r="1630" spans="1:37" s="458" customFormat="1" ht="15.6">
      <c r="A1630" s="374">
        <v>16</v>
      </c>
      <c r="B1630" s="374">
        <v>436</v>
      </c>
      <c r="C1630" s="374">
        <v>2022</v>
      </c>
      <c r="D1630" s="374">
        <v>4</v>
      </c>
      <c r="E1630" s="374">
        <v>99</v>
      </c>
      <c r="F1630" s="374">
        <v>99</v>
      </c>
      <c r="G1630" s="374">
        <v>99</v>
      </c>
      <c r="H1630" s="374">
        <v>99</v>
      </c>
      <c r="I1630" s="374">
        <v>99</v>
      </c>
      <c r="J1630" s="374">
        <v>999</v>
      </c>
      <c r="K1630" s="374">
        <v>99</v>
      </c>
      <c r="L1630" s="374">
        <v>7</v>
      </c>
      <c r="M1630" s="374">
        <v>99</v>
      </c>
      <c r="N1630" s="374">
        <v>99</v>
      </c>
      <c r="O1630" s="374">
        <v>99</v>
      </c>
      <c r="P1630" s="374">
        <v>99</v>
      </c>
      <c r="Q1630" s="374"/>
      <c r="R1630" s="374">
        <v>0</v>
      </c>
    </row>
    <row r="1631" spans="1:37" s="458" customFormat="1" ht="15.6">
      <c r="A1631" s="374">
        <v>16</v>
      </c>
      <c r="B1631" s="374">
        <v>437</v>
      </c>
      <c r="C1631" s="374">
        <v>2022</v>
      </c>
      <c r="D1631" s="374">
        <v>5</v>
      </c>
      <c r="E1631" s="374">
        <v>99</v>
      </c>
      <c r="F1631" s="374">
        <v>99</v>
      </c>
      <c r="G1631" s="374">
        <v>99</v>
      </c>
      <c r="H1631" s="374">
        <v>99</v>
      </c>
      <c r="I1631" s="374">
        <v>99</v>
      </c>
      <c r="J1631" s="374">
        <v>999</v>
      </c>
      <c r="K1631" s="374">
        <v>99</v>
      </c>
      <c r="L1631" s="374">
        <v>7</v>
      </c>
      <c r="M1631" s="374">
        <v>99</v>
      </c>
      <c r="N1631" s="374">
        <v>99</v>
      </c>
      <c r="O1631" s="374">
        <v>99</v>
      </c>
      <c r="P1631" s="374">
        <v>99</v>
      </c>
      <c r="Q1631" s="374"/>
      <c r="R1631" s="374">
        <v>0</v>
      </c>
    </row>
    <row r="1632" spans="1:37" s="458" customFormat="1" ht="15.6">
      <c r="A1632" s="374">
        <v>16</v>
      </c>
      <c r="B1632" s="374">
        <v>438</v>
      </c>
      <c r="C1632" s="374">
        <v>2022</v>
      </c>
      <c r="D1632" s="374">
        <v>6</v>
      </c>
      <c r="E1632" s="374">
        <v>99</v>
      </c>
      <c r="F1632" s="374">
        <v>99</v>
      </c>
      <c r="G1632" s="374">
        <v>99</v>
      </c>
      <c r="H1632" s="374">
        <v>99</v>
      </c>
      <c r="I1632" s="374">
        <v>99</v>
      </c>
      <c r="J1632" s="374">
        <v>999</v>
      </c>
      <c r="K1632" s="374">
        <v>99</v>
      </c>
      <c r="L1632" s="374">
        <v>7</v>
      </c>
      <c r="M1632" s="374">
        <v>99</v>
      </c>
      <c r="N1632" s="374">
        <v>99</v>
      </c>
      <c r="O1632" s="374">
        <v>99</v>
      </c>
      <c r="P1632" s="374">
        <v>99</v>
      </c>
      <c r="Q1632" s="374"/>
      <c r="R1632" s="374">
        <v>0</v>
      </c>
    </row>
    <row r="1633" spans="1:37" s="458" customFormat="1" ht="15.6">
      <c r="A1633" s="374">
        <v>16</v>
      </c>
      <c r="B1633" s="374">
        <v>439</v>
      </c>
      <c r="C1633" s="374">
        <v>2022</v>
      </c>
      <c r="D1633" s="374">
        <v>7</v>
      </c>
      <c r="E1633" s="374">
        <v>99</v>
      </c>
      <c r="F1633" s="374">
        <v>99</v>
      </c>
      <c r="G1633" s="374">
        <v>99</v>
      </c>
      <c r="H1633" s="374">
        <v>99</v>
      </c>
      <c r="I1633" s="374">
        <v>99</v>
      </c>
      <c r="J1633" s="374">
        <v>999</v>
      </c>
      <c r="K1633" s="374">
        <v>99</v>
      </c>
      <c r="L1633" s="374">
        <v>7</v>
      </c>
      <c r="M1633" s="374">
        <v>99</v>
      </c>
      <c r="N1633" s="374">
        <v>99</v>
      </c>
      <c r="O1633" s="374">
        <v>99</v>
      </c>
      <c r="P1633" s="374">
        <v>99</v>
      </c>
      <c r="Q1633" s="374"/>
      <c r="R1633" s="374">
        <v>0</v>
      </c>
    </row>
    <row r="1634" spans="1:37" s="458" customFormat="1" ht="15.6">
      <c r="A1634" s="374">
        <v>16</v>
      </c>
      <c r="B1634" s="374">
        <v>440</v>
      </c>
      <c r="C1634" s="374">
        <v>2022</v>
      </c>
      <c r="D1634" s="374">
        <v>8</v>
      </c>
      <c r="E1634" s="374">
        <v>99</v>
      </c>
      <c r="F1634" s="374">
        <v>99</v>
      </c>
      <c r="G1634" s="374">
        <v>99</v>
      </c>
      <c r="H1634" s="374">
        <v>99</v>
      </c>
      <c r="I1634" s="374">
        <v>99</v>
      </c>
      <c r="J1634" s="374">
        <v>999</v>
      </c>
      <c r="K1634" s="374">
        <v>99</v>
      </c>
      <c r="L1634" s="374">
        <v>7</v>
      </c>
      <c r="M1634" s="374">
        <v>99</v>
      </c>
      <c r="N1634" s="374">
        <v>99</v>
      </c>
      <c r="O1634" s="374">
        <v>99</v>
      </c>
      <c r="P1634" s="374">
        <v>99</v>
      </c>
      <c r="Q1634" s="374"/>
      <c r="R1634" s="374">
        <v>0</v>
      </c>
    </row>
    <row r="1635" spans="1:37" s="458" customFormat="1" ht="15.6">
      <c r="A1635" s="374">
        <v>16</v>
      </c>
      <c r="B1635" s="374">
        <v>441</v>
      </c>
      <c r="C1635" s="374">
        <v>2022</v>
      </c>
      <c r="D1635" s="374">
        <v>9</v>
      </c>
      <c r="E1635" s="374">
        <v>99</v>
      </c>
      <c r="F1635" s="374">
        <v>99</v>
      </c>
      <c r="G1635" s="374">
        <v>99</v>
      </c>
      <c r="H1635" s="374">
        <v>99</v>
      </c>
      <c r="I1635" s="374">
        <v>99</v>
      </c>
      <c r="J1635" s="374">
        <v>999</v>
      </c>
      <c r="K1635" s="374">
        <v>99</v>
      </c>
      <c r="L1635" s="374">
        <v>7</v>
      </c>
      <c r="M1635" s="374">
        <v>99</v>
      </c>
      <c r="N1635" s="374">
        <v>99</v>
      </c>
      <c r="O1635" s="374">
        <v>99</v>
      </c>
      <c r="P1635" s="374">
        <v>99</v>
      </c>
      <c r="Q1635" s="374"/>
      <c r="R1635" s="374">
        <v>0</v>
      </c>
    </row>
    <row r="1636" spans="1:37" s="458" customFormat="1" ht="15.6">
      <c r="A1636" s="374">
        <v>16</v>
      </c>
      <c r="B1636" s="374">
        <v>442</v>
      </c>
      <c r="C1636" s="374">
        <v>2022</v>
      </c>
      <c r="D1636" s="374">
        <v>10</v>
      </c>
      <c r="E1636" s="374">
        <v>99</v>
      </c>
      <c r="F1636" s="374">
        <v>99</v>
      </c>
      <c r="G1636" s="374">
        <v>99</v>
      </c>
      <c r="H1636" s="374">
        <v>99</v>
      </c>
      <c r="I1636" s="374">
        <v>99</v>
      </c>
      <c r="J1636" s="374">
        <v>999</v>
      </c>
      <c r="K1636" s="374">
        <v>99</v>
      </c>
      <c r="L1636" s="374">
        <v>7</v>
      </c>
      <c r="M1636" s="374">
        <v>99</v>
      </c>
      <c r="N1636" s="374">
        <v>99</v>
      </c>
      <c r="O1636" s="374">
        <v>99</v>
      </c>
      <c r="P1636" s="374">
        <v>99</v>
      </c>
      <c r="Q1636" s="374"/>
      <c r="R1636" s="374">
        <v>0</v>
      </c>
    </row>
    <row r="1637" spans="1:37" s="458" customFormat="1" ht="15.6">
      <c r="A1637" s="374">
        <v>16</v>
      </c>
      <c r="B1637" s="374">
        <v>443</v>
      </c>
      <c r="C1637" s="374">
        <v>2022</v>
      </c>
      <c r="D1637" s="374">
        <v>11</v>
      </c>
      <c r="E1637" s="374">
        <v>99</v>
      </c>
      <c r="F1637" s="374">
        <v>99</v>
      </c>
      <c r="G1637" s="374">
        <v>99</v>
      </c>
      <c r="H1637" s="374">
        <v>99</v>
      </c>
      <c r="I1637" s="374">
        <v>99</v>
      </c>
      <c r="J1637" s="374">
        <v>999</v>
      </c>
      <c r="K1637" s="374">
        <v>99</v>
      </c>
      <c r="L1637" s="374">
        <v>7</v>
      </c>
      <c r="M1637" s="374">
        <v>99</v>
      </c>
      <c r="N1637" s="374">
        <v>99</v>
      </c>
      <c r="O1637" s="374">
        <v>99</v>
      </c>
      <c r="P1637" s="374">
        <v>99</v>
      </c>
      <c r="Q1637" s="374"/>
      <c r="R1637" s="374">
        <v>0</v>
      </c>
    </row>
    <row r="1638" spans="1:37" s="458" customFormat="1" ht="15.6">
      <c r="A1638" s="374">
        <v>16</v>
      </c>
      <c r="B1638" s="374">
        <v>444</v>
      </c>
      <c r="C1638" s="374">
        <v>2022</v>
      </c>
      <c r="D1638" s="374">
        <v>12</v>
      </c>
      <c r="E1638" s="374">
        <v>99</v>
      </c>
      <c r="F1638" s="374">
        <v>99</v>
      </c>
      <c r="G1638" s="374">
        <v>99</v>
      </c>
      <c r="H1638" s="374">
        <v>99</v>
      </c>
      <c r="I1638" s="374">
        <v>99</v>
      </c>
      <c r="J1638" s="374">
        <v>999</v>
      </c>
      <c r="K1638" s="374">
        <v>99</v>
      </c>
      <c r="L1638" s="374">
        <v>7</v>
      </c>
      <c r="M1638" s="374">
        <v>99</v>
      </c>
      <c r="N1638" s="374">
        <v>99</v>
      </c>
      <c r="O1638" s="374">
        <v>99</v>
      </c>
      <c r="P1638" s="374">
        <v>99</v>
      </c>
      <c r="Q1638" s="374"/>
      <c r="R1638" s="374">
        <v>0</v>
      </c>
    </row>
    <row r="1639" spans="1:37" s="458" customFormat="1" ht="15.6">
      <c r="A1639" s="374">
        <v>16</v>
      </c>
      <c r="B1639" s="374">
        <v>445</v>
      </c>
      <c r="C1639" s="374">
        <v>2022</v>
      </c>
      <c r="D1639" s="374">
        <v>1</v>
      </c>
      <c r="E1639" s="374">
        <v>99</v>
      </c>
      <c r="F1639" s="374">
        <v>99</v>
      </c>
      <c r="G1639" s="374">
        <v>99</v>
      </c>
      <c r="H1639" s="374">
        <v>99</v>
      </c>
      <c r="I1639" s="374">
        <v>99</v>
      </c>
      <c r="J1639" s="374">
        <v>999</v>
      </c>
      <c r="K1639" s="374">
        <v>99</v>
      </c>
      <c r="L1639" s="374">
        <v>8</v>
      </c>
      <c r="M1639" s="374">
        <v>99</v>
      </c>
      <c r="N1639" s="374">
        <v>99</v>
      </c>
      <c r="O1639" s="374">
        <v>99</v>
      </c>
      <c r="P1639" s="374">
        <v>99</v>
      </c>
      <c r="Q1639" s="374">
        <v>7</v>
      </c>
      <c r="R1639" s="374">
        <v>19</v>
      </c>
      <c r="S1639" s="458">
        <v>8</v>
      </c>
      <c r="T1639" s="458">
        <v>6.4210526315789487</v>
      </c>
      <c r="U1639" s="458">
        <v>17.67157894736842</v>
      </c>
      <c r="V1639" s="458">
        <v>5.2631578947368443</v>
      </c>
      <c r="W1639" s="458">
        <v>5.2631578947368443</v>
      </c>
      <c r="X1639" s="458">
        <v>57.894736842105239</v>
      </c>
      <c r="Y1639" s="458">
        <v>21.052631578947377</v>
      </c>
      <c r="Z1639" s="458">
        <v>6.2303824864913295</v>
      </c>
      <c r="AA1639" s="458">
        <v>0</v>
      </c>
      <c r="AB1639" s="458">
        <v>1.7863750261554874</v>
      </c>
      <c r="AD1639" s="458">
        <v>44.909007290460693</v>
      </c>
      <c r="AF1639" s="458">
        <v>8.0168776371308024</v>
      </c>
      <c r="AG1639" s="458">
        <v>15.176690743737401</v>
      </c>
      <c r="AH1639" s="458">
        <v>0</v>
      </c>
      <c r="AI1639" s="458">
        <v>1</v>
      </c>
      <c r="AJ1639" s="458">
        <v>100.5</v>
      </c>
      <c r="AK1639" s="458">
        <v>19.407430558403249</v>
      </c>
    </row>
    <row r="1640" spans="1:37" s="458" customFormat="1" ht="15.6">
      <c r="A1640" s="374">
        <v>16</v>
      </c>
      <c r="B1640" s="374">
        <v>446</v>
      </c>
      <c r="C1640" s="374">
        <v>2022</v>
      </c>
      <c r="D1640" s="374">
        <v>2</v>
      </c>
      <c r="E1640" s="374">
        <v>99</v>
      </c>
      <c r="F1640" s="374">
        <v>99</v>
      </c>
      <c r="G1640" s="374">
        <v>99</v>
      </c>
      <c r="H1640" s="374">
        <v>99</v>
      </c>
      <c r="I1640" s="374">
        <v>99</v>
      </c>
      <c r="J1640" s="374">
        <v>999</v>
      </c>
      <c r="K1640" s="374">
        <v>99</v>
      </c>
      <c r="L1640" s="374">
        <v>8</v>
      </c>
      <c r="M1640" s="374">
        <v>99</v>
      </c>
      <c r="N1640" s="374">
        <v>99</v>
      </c>
      <c r="O1640" s="374">
        <v>99</v>
      </c>
      <c r="P1640" s="374">
        <v>99</v>
      </c>
      <c r="Q1640" s="374">
        <v>22</v>
      </c>
      <c r="R1640" s="374">
        <v>196</v>
      </c>
      <c r="S1640" s="458">
        <v>8</v>
      </c>
      <c r="T1640" s="458">
        <v>5.3061224489795924</v>
      </c>
      <c r="U1640" s="458">
        <v>6.7336734693877522</v>
      </c>
      <c r="V1640" s="458">
        <v>0</v>
      </c>
      <c r="W1640" s="458">
        <v>0</v>
      </c>
      <c r="X1640" s="458">
        <v>3.5714285714285721</v>
      </c>
      <c r="Y1640" s="458">
        <v>0</v>
      </c>
      <c r="Z1640" s="458">
        <v>2.9095880863368424</v>
      </c>
      <c r="AA1640" s="458">
        <v>0</v>
      </c>
      <c r="AB1640" s="458">
        <v>1.2849852160295128</v>
      </c>
      <c r="AD1640" s="458">
        <v>31.697524195140648</v>
      </c>
      <c r="AF1640" s="458">
        <v>15.123456790123463</v>
      </c>
      <c r="AG1640" s="458">
        <v>14.747522152570587</v>
      </c>
      <c r="AH1640" s="458">
        <v>0.51020408163265307</v>
      </c>
      <c r="AI1640" s="458">
        <v>0</v>
      </c>
    </row>
    <row r="1641" spans="1:37" s="458" customFormat="1" ht="15.6">
      <c r="A1641" s="374">
        <v>16</v>
      </c>
      <c r="B1641" s="374">
        <v>447</v>
      </c>
      <c r="C1641" s="374">
        <v>2022</v>
      </c>
      <c r="D1641" s="374">
        <v>3</v>
      </c>
      <c r="E1641" s="374">
        <v>99</v>
      </c>
      <c r="F1641" s="374">
        <v>99</v>
      </c>
      <c r="G1641" s="374">
        <v>99</v>
      </c>
      <c r="H1641" s="374">
        <v>99</v>
      </c>
      <c r="I1641" s="374">
        <v>99</v>
      </c>
      <c r="J1641" s="374">
        <v>999</v>
      </c>
      <c r="K1641" s="374">
        <v>99</v>
      </c>
      <c r="L1641" s="374">
        <v>8</v>
      </c>
      <c r="M1641" s="374">
        <v>99</v>
      </c>
      <c r="N1641" s="374">
        <v>99</v>
      </c>
      <c r="O1641" s="374">
        <v>99</v>
      </c>
      <c r="P1641" s="374">
        <v>99</v>
      </c>
      <c r="Q1641" s="374">
        <v>34</v>
      </c>
      <c r="R1641" s="374">
        <v>338</v>
      </c>
      <c r="S1641" s="458">
        <v>8</v>
      </c>
      <c r="T1641" s="458">
        <v>5.0917159763313595</v>
      </c>
      <c r="U1641" s="458">
        <v>7.0745562130177486</v>
      </c>
      <c r="V1641" s="458">
        <v>0</v>
      </c>
      <c r="W1641" s="458">
        <v>0</v>
      </c>
      <c r="X1641" s="458">
        <v>1.1834319526627219</v>
      </c>
      <c r="Y1641" s="458">
        <v>0</v>
      </c>
      <c r="Z1641" s="458">
        <v>2.5750976217675721</v>
      </c>
      <c r="AA1641" s="458">
        <v>0</v>
      </c>
      <c r="AB1641" s="458">
        <v>1.1743773431834512</v>
      </c>
      <c r="AD1641" s="458">
        <v>35.414166146655695</v>
      </c>
      <c r="AF1641" s="458">
        <v>9.5940959409594093</v>
      </c>
      <c r="AG1641" s="458">
        <v>10.552981155390798</v>
      </c>
      <c r="AH1641" s="458">
        <v>0</v>
      </c>
      <c r="AI1641" s="458">
        <v>2</v>
      </c>
      <c r="AJ1641" s="458">
        <v>82.050000000000011</v>
      </c>
      <c r="AK1641" s="458">
        <v>17.484925101994214</v>
      </c>
    </row>
    <row r="1642" spans="1:37" s="458" customFormat="1" ht="15.6">
      <c r="A1642" s="374">
        <v>16</v>
      </c>
      <c r="B1642" s="374">
        <v>448</v>
      </c>
      <c r="C1642" s="374">
        <v>2022</v>
      </c>
      <c r="D1642" s="374">
        <v>4</v>
      </c>
      <c r="E1642" s="374">
        <v>99</v>
      </c>
      <c r="F1642" s="374">
        <v>99</v>
      </c>
      <c r="G1642" s="374">
        <v>99</v>
      </c>
      <c r="H1642" s="374">
        <v>99</v>
      </c>
      <c r="I1642" s="374">
        <v>99</v>
      </c>
      <c r="J1642" s="374">
        <v>999</v>
      </c>
      <c r="K1642" s="374">
        <v>99</v>
      </c>
      <c r="L1642" s="374">
        <v>8</v>
      </c>
      <c r="M1642" s="374">
        <v>99</v>
      </c>
      <c r="N1642" s="374">
        <v>99</v>
      </c>
      <c r="O1642" s="374">
        <v>99</v>
      </c>
      <c r="P1642" s="374">
        <v>99</v>
      </c>
      <c r="Q1642" s="374">
        <v>33</v>
      </c>
      <c r="R1642" s="374">
        <v>154</v>
      </c>
      <c r="S1642" s="458">
        <v>8</v>
      </c>
      <c r="T1642" s="458">
        <v>5.162337662337662</v>
      </c>
      <c r="U1642" s="458">
        <v>8.1149350649350644</v>
      </c>
      <c r="V1642" s="458">
        <v>0</v>
      </c>
      <c r="W1642" s="458">
        <v>1.2987012987012985</v>
      </c>
      <c r="X1642" s="458">
        <v>0</v>
      </c>
      <c r="Y1642" s="458">
        <v>0</v>
      </c>
      <c r="Z1642" s="458">
        <v>1.8335538718505855</v>
      </c>
      <c r="AA1642" s="458">
        <v>0</v>
      </c>
      <c r="AB1642" s="458">
        <v>1.4659369559129829</v>
      </c>
      <c r="AD1642" s="458">
        <v>5.2971475252673583</v>
      </c>
      <c r="AF1642" s="458">
        <v>5.0491803278688518</v>
      </c>
      <c r="AG1642" s="458">
        <v>6.2054650995347282</v>
      </c>
      <c r="AH1642" s="458">
        <v>0.64935064935064923</v>
      </c>
      <c r="AI1642" s="458">
        <v>2</v>
      </c>
      <c r="AJ1642" s="458">
        <v>82.6</v>
      </c>
      <c r="AK1642" s="458">
        <v>18.529669191937103</v>
      </c>
    </row>
    <row r="1643" spans="1:37" s="458" customFormat="1" ht="15.6">
      <c r="A1643" s="374">
        <v>16</v>
      </c>
      <c r="B1643" s="374">
        <v>449</v>
      </c>
      <c r="C1643" s="374">
        <v>2022</v>
      </c>
      <c r="D1643" s="374">
        <v>5</v>
      </c>
      <c r="E1643" s="374">
        <v>99</v>
      </c>
      <c r="F1643" s="374">
        <v>99</v>
      </c>
      <c r="G1643" s="374">
        <v>99</v>
      </c>
      <c r="H1643" s="374">
        <v>99</v>
      </c>
      <c r="I1643" s="374">
        <v>99</v>
      </c>
      <c r="J1643" s="374">
        <v>999</v>
      </c>
      <c r="K1643" s="374">
        <v>99</v>
      </c>
      <c r="L1643" s="374">
        <v>8</v>
      </c>
      <c r="M1643" s="374">
        <v>99</v>
      </c>
      <c r="N1643" s="374">
        <v>99</v>
      </c>
      <c r="O1643" s="374">
        <v>99</v>
      </c>
      <c r="P1643" s="374">
        <v>99</v>
      </c>
      <c r="Q1643" s="374">
        <v>27</v>
      </c>
      <c r="R1643" s="374">
        <v>187</v>
      </c>
      <c r="S1643" s="458">
        <v>8</v>
      </c>
      <c r="T1643" s="458">
        <v>5.0962566844919772</v>
      </c>
      <c r="U1643" s="458">
        <v>7.4235294117647106</v>
      </c>
      <c r="V1643" s="458">
        <v>0</v>
      </c>
      <c r="W1643" s="458">
        <v>0</v>
      </c>
      <c r="X1643" s="458">
        <v>2.1390374331550803</v>
      </c>
      <c r="Y1643" s="458">
        <v>0</v>
      </c>
      <c r="Z1643" s="458">
        <v>3.0241067719000041</v>
      </c>
      <c r="AA1643" s="458">
        <v>0</v>
      </c>
      <c r="AB1643" s="458">
        <v>1.0704274214510523</v>
      </c>
      <c r="AD1643" s="458">
        <v>18.217421414335632</v>
      </c>
      <c r="AF1643" s="458">
        <v>12.15074723846654</v>
      </c>
      <c r="AG1643" s="458">
        <v>12.905684934690656</v>
      </c>
      <c r="AH1643" s="458">
        <v>0</v>
      </c>
      <c r="AI1643" s="458">
        <v>0</v>
      </c>
    </row>
    <row r="1644" spans="1:37" s="458" customFormat="1" ht="15.6">
      <c r="A1644" s="374">
        <v>16</v>
      </c>
      <c r="B1644" s="374">
        <v>450</v>
      </c>
      <c r="C1644" s="374">
        <v>2022</v>
      </c>
      <c r="D1644" s="374">
        <v>6</v>
      </c>
      <c r="E1644" s="374">
        <v>99</v>
      </c>
      <c r="F1644" s="374">
        <v>99</v>
      </c>
      <c r="G1644" s="374">
        <v>99</v>
      </c>
      <c r="H1644" s="374">
        <v>99</v>
      </c>
      <c r="I1644" s="374">
        <v>99</v>
      </c>
      <c r="J1644" s="374">
        <v>999</v>
      </c>
      <c r="K1644" s="374">
        <v>99</v>
      </c>
      <c r="L1644" s="374">
        <v>8</v>
      </c>
      <c r="M1644" s="374">
        <v>99</v>
      </c>
      <c r="N1644" s="374">
        <v>99</v>
      </c>
      <c r="O1644" s="374">
        <v>99</v>
      </c>
      <c r="P1644" s="374">
        <v>99</v>
      </c>
      <c r="Q1644" s="374">
        <v>18</v>
      </c>
      <c r="R1644" s="374">
        <v>99</v>
      </c>
      <c r="S1644" s="458">
        <v>8</v>
      </c>
      <c r="T1644" s="458">
        <v>4.313131313131314</v>
      </c>
      <c r="U1644" s="458">
        <v>8.8383838383838391</v>
      </c>
      <c r="V1644" s="458">
        <v>0</v>
      </c>
      <c r="W1644" s="458">
        <v>0</v>
      </c>
      <c r="X1644" s="458">
        <v>2.0202020202020203</v>
      </c>
      <c r="Y1644" s="458">
        <v>0</v>
      </c>
      <c r="Z1644" s="458">
        <v>2.6936028619528569</v>
      </c>
      <c r="AA1644" s="458">
        <v>0</v>
      </c>
      <c r="AB1644" s="458">
        <v>1.5740731738055371</v>
      </c>
      <c r="AD1644" s="458">
        <v>27.971244196064301</v>
      </c>
      <c r="AF1644" s="458">
        <v>9.2264678471575028</v>
      </c>
      <c r="AG1644" s="458">
        <v>10.508238458951819</v>
      </c>
      <c r="AH1644" s="458">
        <v>3.0303030303030303</v>
      </c>
      <c r="AI1644" s="458">
        <v>13</v>
      </c>
      <c r="AJ1644" s="458">
        <v>84.792307692307674</v>
      </c>
      <c r="AK1644" s="458">
        <v>17.973723006104379</v>
      </c>
    </row>
    <row r="1645" spans="1:37" s="458" customFormat="1" ht="15.6">
      <c r="A1645" s="374">
        <v>16</v>
      </c>
      <c r="B1645" s="374">
        <v>451</v>
      </c>
      <c r="C1645" s="374">
        <v>2022</v>
      </c>
      <c r="D1645" s="374">
        <v>7</v>
      </c>
      <c r="E1645" s="374">
        <v>99</v>
      </c>
      <c r="F1645" s="374">
        <v>99</v>
      </c>
      <c r="G1645" s="374">
        <v>99</v>
      </c>
      <c r="H1645" s="374">
        <v>99</v>
      </c>
      <c r="I1645" s="374">
        <v>99</v>
      </c>
      <c r="J1645" s="374">
        <v>999</v>
      </c>
      <c r="K1645" s="374">
        <v>99</v>
      </c>
      <c r="L1645" s="374">
        <v>8</v>
      </c>
      <c r="M1645" s="374">
        <v>99</v>
      </c>
      <c r="N1645" s="374">
        <v>99</v>
      </c>
      <c r="O1645" s="374">
        <v>99</v>
      </c>
      <c r="P1645" s="374">
        <v>99</v>
      </c>
      <c r="Q1645" s="374">
        <v>1</v>
      </c>
      <c r="R1645" s="374">
        <v>3</v>
      </c>
      <c r="S1645" s="458">
        <v>8</v>
      </c>
      <c r="T1645" s="458">
        <v>6</v>
      </c>
      <c r="U1645" s="458">
        <v>15.9</v>
      </c>
      <c r="V1645" s="458">
        <v>0</v>
      </c>
      <c r="W1645" s="458">
        <v>0</v>
      </c>
      <c r="X1645" s="458">
        <v>33.333333333333343</v>
      </c>
      <c r="Y1645" s="458">
        <v>0</v>
      </c>
      <c r="Z1645" s="458">
        <v>3.0210373494325928</v>
      </c>
      <c r="AA1645" s="458">
        <v>0</v>
      </c>
      <c r="AB1645" s="458">
        <v>1.4142135623730951</v>
      </c>
      <c r="AD1645" s="458">
        <v>93.624367976695865</v>
      </c>
      <c r="AF1645" s="458">
        <v>2.3622047244094486</v>
      </c>
      <c r="AG1645" s="458">
        <v>4.0811088295687883</v>
      </c>
      <c r="AH1645" s="458">
        <v>0</v>
      </c>
      <c r="AI1645" s="458">
        <v>0</v>
      </c>
    </row>
    <row r="1646" spans="1:37" s="458" customFormat="1" ht="15.6">
      <c r="A1646" s="374">
        <v>16</v>
      </c>
      <c r="B1646" s="374">
        <v>452</v>
      </c>
      <c r="C1646" s="374">
        <v>2022</v>
      </c>
      <c r="D1646" s="374">
        <v>8</v>
      </c>
      <c r="E1646" s="374">
        <v>99</v>
      </c>
      <c r="F1646" s="374">
        <v>99</v>
      </c>
      <c r="G1646" s="374">
        <v>99</v>
      </c>
      <c r="H1646" s="374">
        <v>99</v>
      </c>
      <c r="I1646" s="374">
        <v>99</v>
      </c>
      <c r="J1646" s="374">
        <v>999</v>
      </c>
      <c r="K1646" s="374">
        <v>99</v>
      </c>
      <c r="L1646" s="374">
        <v>8</v>
      </c>
      <c r="M1646" s="374">
        <v>99</v>
      </c>
      <c r="N1646" s="374">
        <v>99</v>
      </c>
      <c r="O1646" s="374">
        <v>99</v>
      </c>
      <c r="P1646" s="374">
        <v>99</v>
      </c>
      <c r="Q1646" s="374">
        <v>23</v>
      </c>
      <c r="R1646" s="374">
        <v>73</v>
      </c>
      <c r="S1646" s="458">
        <v>8</v>
      </c>
      <c r="T1646" s="458">
        <v>4.89041095890411</v>
      </c>
      <c r="U1646" s="458">
        <v>11.754794520547948</v>
      </c>
      <c r="V1646" s="458">
        <v>0</v>
      </c>
      <c r="W1646" s="458">
        <v>0</v>
      </c>
      <c r="X1646" s="458">
        <v>1.3698630136986301</v>
      </c>
      <c r="Y1646" s="458">
        <v>0</v>
      </c>
      <c r="Z1646" s="458">
        <v>2.0237657219906162</v>
      </c>
      <c r="AA1646" s="458">
        <v>0</v>
      </c>
      <c r="AB1646" s="458">
        <v>1.4002117631978799</v>
      </c>
      <c r="AD1646" s="458">
        <v>20.080405941295194</v>
      </c>
      <c r="AF1646" s="458">
        <v>5.6721056721056717</v>
      </c>
      <c r="AG1646" s="458">
        <v>6.9141392980307481</v>
      </c>
      <c r="AH1646" s="458">
        <v>12.328767123287673</v>
      </c>
      <c r="AI1646" s="458">
        <v>10</v>
      </c>
      <c r="AJ1646" s="458">
        <v>88.060000000000016</v>
      </c>
      <c r="AK1646" s="458">
        <v>17.669141893371449</v>
      </c>
    </row>
    <row r="1647" spans="1:37" s="458" customFormat="1" ht="15.6">
      <c r="A1647" s="374">
        <v>16</v>
      </c>
      <c r="B1647" s="374">
        <v>453</v>
      </c>
      <c r="C1647" s="374">
        <v>2022</v>
      </c>
      <c r="D1647" s="374">
        <v>9</v>
      </c>
      <c r="E1647" s="374">
        <v>99</v>
      </c>
      <c r="F1647" s="374">
        <v>99</v>
      </c>
      <c r="G1647" s="374">
        <v>99</v>
      </c>
      <c r="H1647" s="374">
        <v>99</v>
      </c>
      <c r="I1647" s="374">
        <v>99</v>
      </c>
      <c r="J1647" s="374">
        <v>999</v>
      </c>
      <c r="K1647" s="374">
        <v>99</v>
      </c>
      <c r="L1647" s="374">
        <v>8</v>
      </c>
      <c r="M1647" s="374">
        <v>99</v>
      </c>
      <c r="N1647" s="374">
        <v>99</v>
      </c>
      <c r="O1647" s="374">
        <v>99</v>
      </c>
      <c r="P1647" s="374">
        <v>99</v>
      </c>
      <c r="Q1647" s="374">
        <v>39</v>
      </c>
      <c r="R1647" s="374">
        <v>211</v>
      </c>
      <c r="S1647" s="458">
        <v>8</v>
      </c>
      <c r="T1647" s="458">
        <v>4.7156398104265405</v>
      </c>
      <c r="U1647" s="458">
        <v>12.003791469194317</v>
      </c>
      <c r="V1647" s="458">
        <v>0</v>
      </c>
      <c r="W1647" s="458">
        <v>0</v>
      </c>
      <c r="X1647" s="458">
        <v>7.5829383886255934</v>
      </c>
      <c r="Y1647" s="458">
        <v>0</v>
      </c>
      <c r="Z1647" s="458">
        <v>2.8489766740386631</v>
      </c>
      <c r="AA1647" s="458">
        <v>0</v>
      </c>
      <c r="AB1647" s="458">
        <v>1.8940395265367027</v>
      </c>
      <c r="AD1647" s="458">
        <v>40.623483453937723</v>
      </c>
      <c r="AF1647" s="458">
        <v>12.10556511761331</v>
      </c>
      <c r="AG1647" s="458">
        <v>14.433553681331199</v>
      </c>
      <c r="AH1647" s="458">
        <v>3.3175355450236959</v>
      </c>
      <c r="AI1647" s="458">
        <v>0</v>
      </c>
    </row>
    <row r="1648" spans="1:37" s="458" customFormat="1" ht="15.6">
      <c r="A1648" s="374">
        <v>16</v>
      </c>
      <c r="B1648" s="374">
        <v>454</v>
      </c>
      <c r="C1648" s="374">
        <v>2022</v>
      </c>
      <c r="D1648" s="374">
        <v>10</v>
      </c>
      <c r="E1648" s="374">
        <v>99</v>
      </c>
      <c r="F1648" s="374">
        <v>99</v>
      </c>
      <c r="G1648" s="374">
        <v>99</v>
      </c>
      <c r="H1648" s="374">
        <v>99</v>
      </c>
      <c r="I1648" s="374">
        <v>99</v>
      </c>
      <c r="J1648" s="374">
        <v>999</v>
      </c>
      <c r="K1648" s="374">
        <v>99</v>
      </c>
      <c r="L1648" s="374">
        <v>8</v>
      </c>
      <c r="M1648" s="374">
        <v>99</v>
      </c>
      <c r="N1648" s="374">
        <v>99</v>
      </c>
      <c r="O1648" s="374">
        <v>99</v>
      </c>
      <c r="P1648" s="374">
        <v>99</v>
      </c>
      <c r="Q1648" s="374">
        <v>61</v>
      </c>
      <c r="R1648" s="374">
        <v>279</v>
      </c>
      <c r="S1648" s="458">
        <v>8</v>
      </c>
      <c r="T1648" s="458">
        <v>5.258064516129032</v>
      </c>
      <c r="U1648" s="458">
        <v>12.220071684587817</v>
      </c>
      <c r="V1648" s="458">
        <v>0</v>
      </c>
      <c r="W1648" s="458">
        <v>0</v>
      </c>
      <c r="X1648" s="458">
        <v>10.035842293906811</v>
      </c>
      <c r="Y1648" s="458">
        <v>0</v>
      </c>
      <c r="Z1648" s="458">
        <v>2.7990702492245778</v>
      </c>
      <c r="AA1648" s="458">
        <v>0</v>
      </c>
      <c r="AB1648" s="458">
        <v>1.6454775154654004</v>
      </c>
      <c r="AD1648" s="458">
        <v>35.700204527618197</v>
      </c>
      <c r="AF1648" s="458">
        <v>13.426371511068339</v>
      </c>
      <c r="AG1648" s="458">
        <v>15.665606792993811</v>
      </c>
      <c r="AH1648" s="458">
        <v>0.71684587813620071</v>
      </c>
      <c r="AI1648" s="458">
        <v>0</v>
      </c>
    </row>
    <row r="1649" spans="1:35" s="458" customFormat="1" ht="15.6">
      <c r="A1649" s="374">
        <v>16</v>
      </c>
      <c r="B1649" s="374">
        <v>455</v>
      </c>
      <c r="C1649" s="374">
        <v>2022</v>
      </c>
      <c r="D1649" s="374">
        <v>11</v>
      </c>
      <c r="E1649" s="374">
        <v>99</v>
      </c>
      <c r="F1649" s="374">
        <v>99</v>
      </c>
      <c r="G1649" s="374">
        <v>99</v>
      </c>
      <c r="H1649" s="374">
        <v>99</v>
      </c>
      <c r="I1649" s="374">
        <v>99</v>
      </c>
      <c r="J1649" s="374">
        <v>999</v>
      </c>
      <c r="K1649" s="374">
        <v>99</v>
      </c>
      <c r="L1649" s="374">
        <v>8</v>
      </c>
      <c r="M1649" s="374">
        <v>99</v>
      </c>
      <c r="N1649" s="374">
        <v>99</v>
      </c>
      <c r="O1649" s="374">
        <v>99</v>
      </c>
      <c r="P1649" s="374">
        <v>99</v>
      </c>
      <c r="Q1649" s="374">
        <v>25</v>
      </c>
      <c r="R1649" s="374">
        <v>75</v>
      </c>
      <c r="S1649" s="458">
        <v>8</v>
      </c>
      <c r="T1649" s="458">
        <v>5.7333333333333352</v>
      </c>
      <c r="U1649" s="458">
        <v>13.070666666666664</v>
      </c>
      <c r="V1649" s="458">
        <v>0</v>
      </c>
      <c r="W1649" s="458">
        <v>1.333333333333333</v>
      </c>
      <c r="X1649" s="458">
        <v>14.666666666666663</v>
      </c>
      <c r="Y1649" s="458">
        <v>1.333333333333333</v>
      </c>
      <c r="Z1649" s="458">
        <v>3.453221619814701</v>
      </c>
      <c r="AA1649" s="458">
        <v>0</v>
      </c>
      <c r="AB1649" s="458">
        <v>1.6357125528513723</v>
      </c>
      <c r="AD1649" s="458">
        <v>35.764993599908621</v>
      </c>
      <c r="AF1649" s="458">
        <v>7.4925074925074915</v>
      </c>
      <c r="AG1649" s="458">
        <v>9.2258319530191262</v>
      </c>
      <c r="AH1649" s="458">
        <v>2.6666666666666661</v>
      </c>
      <c r="AI1649" s="458">
        <v>0</v>
      </c>
    </row>
    <row r="1650" spans="1:35" s="458" customFormat="1" ht="15.6">
      <c r="A1650" s="374">
        <v>16</v>
      </c>
      <c r="B1650" s="374">
        <v>456</v>
      </c>
      <c r="C1650" s="374">
        <v>2022</v>
      </c>
      <c r="D1650" s="374">
        <v>12</v>
      </c>
      <c r="E1650" s="374">
        <v>99</v>
      </c>
      <c r="F1650" s="374">
        <v>99</v>
      </c>
      <c r="G1650" s="374">
        <v>99</v>
      </c>
      <c r="H1650" s="374">
        <v>99</v>
      </c>
      <c r="I1650" s="374">
        <v>99</v>
      </c>
      <c r="J1650" s="374">
        <v>999</v>
      </c>
      <c r="K1650" s="374">
        <v>99</v>
      </c>
      <c r="L1650" s="374">
        <v>8</v>
      </c>
      <c r="M1650" s="374">
        <v>99</v>
      </c>
      <c r="N1650" s="374">
        <v>99</v>
      </c>
      <c r="O1650" s="374">
        <v>99</v>
      </c>
      <c r="P1650" s="374">
        <v>99</v>
      </c>
      <c r="Q1650" s="374">
        <v>15</v>
      </c>
      <c r="R1650" s="374">
        <v>46</v>
      </c>
      <c r="S1650" s="458">
        <v>8</v>
      </c>
      <c r="T1650" s="458">
        <v>5.9130434782608692</v>
      </c>
      <c r="U1650" s="458">
        <v>13.291304347826085</v>
      </c>
      <c r="V1650" s="458">
        <v>0</v>
      </c>
      <c r="W1650" s="458">
        <v>0</v>
      </c>
      <c r="X1650" s="458">
        <v>13.043478260869565</v>
      </c>
      <c r="Y1650" s="458">
        <v>0</v>
      </c>
      <c r="Z1650" s="458">
        <v>2.2442996474117187</v>
      </c>
      <c r="AA1650" s="458">
        <v>0</v>
      </c>
      <c r="AB1650" s="458">
        <v>1.5155152224289901</v>
      </c>
      <c r="AD1650" s="458">
        <v>15.381221039328704</v>
      </c>
      <c r="AF1650" s="458">
        <v>19.327731092436977</v>
      </c>
      <c r="AG1650" s="458">
        <v>24.63534531388509</v>
      </c>
      <c r="AH1650" s="458">
        <v>2.1739130434782608</v>
      </c>
      <c r="AI1650" s="458">
        <v>0</v>
      </c>
    </row>
    <row r="1651" spans="1:35" s="458" customFormat="1" ht="15.6">
      <c r="A1651" s="374">
        <v>16</v>
      </c>
      <c r="B1651" s="374">
        <v>457</v>
      </c>
      <c r="C1651" s="374">
        <v>2022</v>
      </c>
      <c r="D1651" s="374">
        <v>1</v>
      </c>
      <c r="E1651" s="374">
        <v>99</v>
      </c>
      <c r="F1651" s="374">
        <v>99</v>
      </c>
      <c r="G1651" s="374">
        <v>99</v>
      </c>
      <c r="H1651" s="374">
        <v>99</v>
      </c>
      <c r="I1651" s="374">
        <v>99</v>
      </c>
      <c r="J1651" s="374">
        <v>999</v>
      </c>
      <c r="K1651" s="374">
        <v>99</v>
      </c>
      <c r="L1651" s="374">
        <v>9</v>
      </c>
      <c r="M1651" s="374">
        <v>99</v>
      </c>
      <c r="N1651" s="374">
        <v>99</v>
      </c>
      <c r="O1651" s="374">
        <v>99</v>
      </c>
      <c r="P1651" s="374">
        <v>99</v>
      </c>
      <c r="Q1651" s="374"/>
      <c r="R1651" s="374">
        <v>0</v>
      </c>
    </row>
    <row r="1652" spans="1:35" s="458" customFormat="1" ht="15.6">
      <c r="A1652" s="374">
        <v>16</v>
      </c>
      <c r="B1652" s="374">
        <v>458</v>
      </c>
      <c r="C1652" s="374">
        <v>2022</v>
      </c>
      <c r="D1652" s="374">
        <v>2</v>
      </c>
      <c r="E1652" s="374">
        <v>99</v>
      </c>
      <c r="F1652" s="374">
        <v>99</v>
      </c>
      <c r="G1652" s="374">
        <v>99</v>
      </c>
      <c r="H1652" s="374">
        <v>99</v>
      </c>
      <c r="I1652" s="374">
        <v>99</v>
      </c>
      <c r="J1652" s="374">
        <v>999</v>
      </c>
      <c r="K1652" s="374">
        <v>99</v>
      </c>
      <c r="L1652" s="374">
        <v>9</v>
      </c>
      <c r="M1652" s="374">
        <v>99</v>
      </c>
      <c r="N1652" s="374">
        <v>99</v>
      </c>
      <c r="O1652" s="374">
        <v>99</v>
      </c>
      <c r="P1652" s="374">
        <v>99</v>
      </c>
      <c r="Q1652" s="374"/>
      <c r="R1652" s="374">
        <v>0</v>
      </c>
    </row>
    <row r="1653" spans="1:35" s="458" customFormat="1" ht="15.6">
      <c r="A1653" s="374">
        <v>16</v>
      </c>
      <c r="B1653" s="374">
        <v>459</v>
      </c>
      <c r="C1653" s="374">
        <v>2022</v>
      </c>
      <c r="D1653" s="374">
        <v>3</v>
      </c>
      <c r="E1653" s="374">
        <v>99</v>
      </c>
      <c r="F1653" s="374">
        <v>99</v>
      </c>
      <c r="G1653" s="374">
        <v>99</v>
      </c>
      <c r="H1653" s="374">
        <v>99</v>
      </c>
      <c r="I1653" s="374">
        <v>99</v>
      </c>
      <c r="J1653" s="374">
        <v>999</v>
      </c>
      <c r="K1653" s="374">
        <v>99</v>
      </c>
      <c r="L1653" s="374">
        <v>9</v>
      </c>
      <c r="M1653" s="374">
        <v>99</v>
      </c>
      <c r="N1653" s="374">
        <v>99</v>
      </c>
      <c r="O1653" s="374">
        <v>99</v>
      </c>
      <c r="P1653" s="374">
        <v>99</v>
      </c>
      <c r="Q1653" s="374"/>
      <c r="R1653" s="374">
        <v>0</v>
      </c>
    </row>
    <row r="1654" spans="1:35" s="458" customFormat="1" ht="15.6">
      <c r="A1654" s="374">
        <v>16</v>
      </c>
      <c r="B1654" s="374">
        <v>460</v>
      </c>
      <c r="C1654" s="374">
        <v>2022</v>
      </c>
      <c r="D1654" s="374">
        <v>4</v>
      </c>
      <c r="E1654" s="374">
        <v>99</v>
      </c>
      <c r="F1654" s="374">
        <v>99</v>
      </c>
      <c r="G1654" s="374">
        <v>99</v>
      </c>
      <c r="H1654" s="374">
        <v>99</v>
      </c>
      <c r="I1654" s="374">
        <v>99</v>
      </c>
      <c r="J1654" s="374">
        <v>999</v>
      </c>
      <c r="K1654" s="374">
        <v>99</v>
      </c>
      <c r="L1654" s="374">
        <v>9</v>
      </c>
      <c r="M1654" s="374">
        <v>99</v>
      </c>
      <c r="N1654" s="374">
        <v>99</v>
      </c>
      <c r="O1654" s="374">
        <v>99</v>
      </c>
      <c r="P1654" s="374">
        <v>99</v>
      </c>
      <c r="Q1654" s="374"/>
      <c r="R1654" s="374">
        <v>0</v>
      </c>
    </row>
    <row r="1655" spans="1:35" s="458" customFormat="1" ht="15.6">
      <c r="A1655" s="374">
        <v>16</v>
      </c>
      <c r="B1655" s="374">
        <v>461</v>
      </c>
      <c r="C1655" s="374">
        <v>2022</v>
      </c>
      <c r="D1655" s="374">
        <v>5</v>
      </c>
      <c r="E1655" s="374">
        <v>99</v>
      </c>
      <c r="F1655" s="374">
        <v>99</v>
      </c>
      <c r="G1655" s="374">
        <v>99</v>
      </c>
      <c r="H1655" s="374">
        <v>99</v>
      </c>
      <c r="I1655" s="374">
        <v>99</v>
      </c>
      <c r="J1655" s="374">
        <v>999</v>
      </c>
      <c r="K1655" s="374">
        <v>99</v>
      </c>
      <c r="L1655" s="374">
        <v>9</v>
      </c>
      <c r="M1655" s="374">
        <v>99</v>
      </c>
      <c r="N1655" s="374">
        <v>99</v>
      </c>
      <c r="O1655" s="374">
        <v>99</v>
      </c>
      <c r="P1655" s="374">
        <v>99</v>
      </c>
      <c r="Q1655" s="374"/>
      <c r="R1655" s="374">
        <v>0</v>
      </c>
    </row>
    <row r="1656" spans="1:35" s="458" customFormat="1" ht="15.6">
      <c r="A1656" s="374">
        <v>16</v>
      </c>
      <c r="B1656" s="374">
        <v>462</v>
      </c>
      <c r="C1656" s="374">
        <v>2022</v>
      </c>
      <c r="D1656" s="374">
        <v>6</v>
      </c>
      <c r="E1656" s="374">
        <v>99</v>
      </c>
      <c r="F1656" s="374">
        <v>99</v>
      </c>
      <c r="G1656" s="374">
        <v>99</v>
      </c>
      <c r="H1656" s="374">
        <v>99</v>
      </c>
      <c r="I1656" s="374">
        <v>99</v>
      </c>
      <c r="J1656" s="374">
        <v>999</v>
      </c>
      <c r="K1656" s="374">
        <v>99</v>
      </c>
      <c r="L1656" s="374">
        <v>9</v>
      </c>
      <c r="M1656" s="374">
        <v>99</v>
      </c>
      <c r="N1656" s="374">
        <v>99</v>
      </c>
      <c r="O1656" s="374">
        <v>99</v>
      </c>
      <c r="P1656" s="374">
        <v>99</v>
      </c>
      <c r="Q1656" s="374"/>
      <c r="R1656" s="374">
        <v>0</v>
      </c>
    </row>
    <row r="1657" spans="1:35" s="458" customFormat="1" ht="15.6">
      <c r="A1657" s="374">
        <v>16</v>
      </c>
      <c r="B1657" s="374">
        <v>463</v>
      </c>
      <c r="C1657" s="374">
        <v>2022</v>
      </c>
      <c r="D1657" s="374">
        <v>7</v>
      </c>
      <c r="E1657" s="374">
        <v>99</v>
      </c>
      <c r="F1657" s="374">
        <v>99</v>
      </c>
      <c r="G1657" s="374">
        <v>99</v>
      </c>
      <c r="H1657" s="374">
        <v>99</v>
      </c>
      <c r="I1657" s="374">
        <v>99</v>
      </c>
      <c r="J1657" s="374">
        <v>999</v>
      </c>
      <c r="K1657" s="374">
        <v>99</v>
      </c>
      <c r="L1657" s="374">
        <v>9</v>
      </c>
      <c r="M1657" s="374">
        <v>99</v>
      </c>
      <c r="N1657" s="374">
        <v>99</v>
      </c>
      <c r="O1657" s="374">
        <v>99</v>
      </c>
      <c r="P1657" s="374">
        <v>99</v>
      </c>
      <c r="Q1657" s="374"/>
      <c r="R1657" s="374">
        <v>0</v>
      </c>
    </row>
    <row r="1658" spans="1:35" s="458" customFormat="1" ht="15.6">
      <c r="A1658" s="374">
        <v>16</v>
      </c>
      <c r="B1658" s="374">
        <v>464</v>
      </c>
      <c r="C1658" s="374">
        <v>2022</v>
      </c>
      <c r="D1658" s="374">
        <v>8</v>
      </c>
      <c r="E1658" s="374">
        <v>99</v>
      </c>
      <c r="F1658" s="374">
        <v>99</v>
      </c>
      <c r="G1658" s="374">
        <v>99</v>
      </c>
      <c r="H1658" s="374">
        <v>99</v>
      </c>
      <c r="I1658" s="374">
        <v>99</v>
      </c>
      <c r="J1658" s="374">
        <v>999</v>
      </c>
      <c r="K1658" s="374">
        <v>99</v>
      </c>
      <c r="L1658" s="374">
        <v>9</v>
      </c>
      <c r="M1658" s="374">
        <v>99</v>
      </c>
      <c r="N1658" s="374">
        <v>99</v>
      </c>
      <c r="O1658" s="374">
        <v>99</v>
      </c>
      <c r="P1658" s="374">
        <v>99</v>
      </c>
      <c r="Q1658" s="374"/>
      <c r="R1658" s="374">
        <v>0</v>
      </c>
    </row>
    <row r="1659" spans="1:35" s="458" customFormat="1" ht="15.6">
      <c r="A1659" s="374">
        <v>16</v>
      </c>
      <c r="B1659" s="374">
        <v>465</v>
      </c>
      <c r="C1659" s="374">
        <v>2022</v>
      </c>
      <c r="D1659" s="374">
        <v>9</v>
      </c>
      <c r="E1659" s="374">
        <v>99</v>
      </c>
      <c r="F1659" s="374">
        <v>99</v>
      </c>
      <c r="G1659" s="374">
        <v>99</v>
      </c>
      <c r="H1659" s="374">
        <v>99</v>
      </c>
      <c r="I1659" s="374">
        <v>99</v>
      </c>
      <c r="J1659" s="374">
        <v>999</v>
      </c>
      <c r="K1659" s="374">
        <v>99</v>
      </c>
      <c r="L1659" s="374">
        <v>9</v>
      </c>
      <c r="M1659" s="374">
        <v>99</v>
      </c>
      <c r="N1659" s="374">
        <v>99</v>
      </c>
      <c r="O1659" s="374">
        <v>99</v>
      </c>
      <c r="P1659" s="374">
        <v>99</v>
      </c>
      <c r="Q1659" s="374"/>
      <c r="R1659" s="374">
        <v>0</v>
      </c>
    </row>
    <row r="1660" spans="1:35" s="458" customFormat="1" ht="15.6">
      <c r="A1660" s="374">
        <v>16</v>
      </c>
      <c r="B1660" s="374">
        <v>466</v>
      </c>
      <c r="C1660" s="374">
        <v>2022</v>
      </c>
      <c r="D1660" s="374">
        <v>10</v>
      </c>
      <c r="E1660" s="374">
        <v>99</v>
      </c>
      <c r="F1660" s="374">
        <v>99</v>
      </c>
      <c r="G1660" s="374">
        <v>99</v>
      </c>
      <c r="H1660" s="374">
        <v>99</v>
      </c>
      <c r="I1660" s="374">
        <v>99</v>
      </c>
      <c r="J1660" s="374">
        <v>999</v>
      </c>
      <c r="K1660" s="374">
        <v>99</v>
      </c>
      <c r="L1660" s="374">
        <v>9</v>
      </c>
      <c r="M1660" s="374">
        <v>99</v>
      </c>
      <c r="N1660" s="374">
        <v>99</v>
      </c>
      <c r="O1660" s="374">
        <v>99</v>
      </c>
      <c r="P1660" s="374">
        <v>99</v>
      </c>
      <c r="Q1660" s="374"/>
      <c r="R1660" s="374">
        <v>0</v>
      </c>
    </row>
    <row r="1661" spans="1:35" s="458" customFormat="1" ht="15.6">
      <c r="A1661" s="374">
        <v>16</v>
      </c>
      <c r="B1661" s="374">
        <v>467</v>
      </c>
      <c r="C1661" s="374">
        <v>2022</v>
      </c>
      <c r="D1661" s="374">
        <v>11</v>
      </c>
      <c r="E1661" s="374">
        <v>99</v>
      </c>
      <c r="F1661" s="374">
        <v>99</v>
      </c>
      <c r="G1661" s="374">
        <v>99</v>
      </c>
      <c r="H1661" s="374">
        <v>99</v>
      </c>
      <c r="I1661" s="374">
        <v>99</v>
      </c>
      <c r="J1661" s="374">
        <v>999</v>
      </c>
      <c r="K1661" s="374">
        <v>99</v>
      </c>
      <c r="L1661" s="374">
        <v>9</v>
      </c>
      <c r="M1661" s="374">
        <v>99</v>
      </c>
      <c r="N1661" s="374">
        <v>99</v>
      </c>
      <c r="O1661" s="374">
        <v>99</v>
      </c>
      <c r="P1661" s="374">
        <v>99</v>
      </c>
      <c r="Q1661" s="374"/>
      <c r="R1661" s="374">
        <v>0</v>
      </c>
    </row>
    <row r="1662" spans="1:35" s="458" customFormat="1" ht="15.6">
      <c r="A1662" s="374">
        <v>16</v>
      </c>
      <c r="B1662" s="374">
        <v>468</v>
      </c>
      <c r="C1662" s="374">
        <v>2022</v>
      </c>
      <c r="D1662" s="374">
        <v>12</v>
      </c>
      <c r="E1662" s="374">
        <v>99</v>
      </c>
      <c r="F1662" s="374">
        <v>99</v>
      </c>
      <c r="G1662" s="374">
        <v>99</v>
      </c>
      <c r="H1662" s="374">
        <v>99</v>
      </c>
      <c r="I1662" s="374">
        <v>99</v>
      </c>
      <c r="J1662" s="374">
        <v>999</v>
      </c>
      <c r="K1662" s="374">
        <v>99</v>
      </c>
      <c r="L1662" s="374">
        <v>9</v>
      </c>
      <c r="M1662" s="374">
        <v>99</v>
      </c>
      <c r="N1662" s="374">
        <v>99</v>
      </c>
      <c r="O1662" s="374">
        <v>99</v>
      </c>
      <c r="P1662" s="374">
        <v>99</v>
      </c>
      <c r="Q1662" s="374"/>
      <c r="R1662" s="374">
        <v>0</v>
      </c>
    </row>
    <row r="1663" spans="1:35" s="458" customFormat="1" ht="15.6">
      <c r="A1663" s="374">
        <v>16</v>
      </c>
      <c r="B1663" s="374">
        <v>469</v>
      </c>
      <c r="C1663" s="374">
        <v>2022</v>
      </c>
      <c r="D1663" s="374">
        <v>1</v>
      </c>
      <c r="E1663" s="374">
        <v>99</v>
      </c>
      <c r="F1663" s="374">
        <v>99</v>
      </c>
      <c r="G1663" s="374">
        <v>99</v>
      </c>
      <c r="H1663" s="374">
        <v>99</v>
      </c>
      <c r="I1663" s="374">
        <v>99</v>
      </c>
      <c r="J1663" s="374">
        <v>999</v>
      </c>
      <c r="K1663" s="374">
        <v>99</v>
      </c>
      <c r="L1663" s="374">
        <v>10</v>
      </c>
      <c r="M1663" s="374">
        <v>99</v>
      </c>
      <c r="N1663" s="374">
        <v>99</v>
      </c>
      <c r="O1663" s="374">
        <v>99</v>
      </c>
      <c r="P1663" s="374">
        <v>99</v>
      </c>
      <c r="Q1663" s="374"/>
      <c r="R1663" s="374">
        <v>0</v>
      </c>
    </row>
    <row r="1664" spans="1:35" s="458" customFormat="1" ht="15.6">
      <c r="A1664" s="374">
        <v>16</v>
      </c>
      <c r="B1664" s="374">
        <v>470</v>
      </c>
      <c r="C1664" s="374">
        <v>2022</v>
      </c>
      <c r="D1664" s="374">
        <v>2</v>
      </c>
      <c r="E1664" s="374">
        <v>99</v>
      </c>
      <c r="F1664" s="374">
        <v>99</v>
      </c>
      <c r="G1664" s="374">
        <v>99</v>
      </c>
      <c r="H1664" s="374">
        <v>99</v>
      </c>
      <c r="I1664" s="374">
        <v>99</v>
      </c>
      <c r="J1664" s="374">
        <v>999</v>
      </c>
      <c r="K1664" s="374">
        <v>99</v>
      </c>
      <c r="L1664" s="374">
        <v>10</v>
      </c>
      <c r="M1664" s="374">
        <v>99</v>
      </c>
      <c r="N1664" s="374">
        <v>99</v>
      </c>
      <c r="O1664" s="374">
        <v>99</v>
      </c>
      <c r="P1664" s="374">
        <v>99</v>
      </c>
      <c r="Q1664" s="374"/>
      <c r="R1664" s="374">
        <v>0</v>
      </c>
    </row>
    <row r="1665" spans="1:35" s="458" customFormat="1" ht="15.6">
      <c r="A1665" s="374">
        <v>16</v>
      </c>
      <c r="B1665" s="374">
        <v>471</v>
      </c>
      <c r="C1665" s="374">
        <v>2022</v>
      </c>
      <c r="D1665" s="374">
        <v>3</v>
      </c>
      <c r="E1665" s="374">
        <v>99</v>
      </c>
      <c r="F1665" s="374">
        <v>99</v>
      </c>
      <c r="G1665" s="374">
        <v>99</v>
      </c>
      <c r="H1665" s="374">
        <v>99</v>
      </c>
      <c r="I1665" s="374">
        <v>99</v>
      </c>
      <c r="J1665" s="374">
        <v>999</v>
      </c>
      <c r="K1665" s="374">
        <v>99</v>
      </c>
      <c r="L1665" s="374">
        <v>10</v>
      </c>
      <c r="M1665" s="374">
        <v>99</v>
      </c>
      <c r="N1665" s="374">
        <v>99</v>
      </c>
      <c r="O1665" s="374">
        <v>99</v>
      </c>
      <c r="P1665" s="374">
        <v>99</v>
      </c>
      <c r="Q1665" s="374"/>
      <c r="R1665" s="374">
        <v>0</v>
      </c>
    </row>
    <row r="1666" spans="1:35" s="458" customFormat="1" ht="15.6">
      <c r="A1666" s="374">
        <v>16</v>
      </c>
      <c r="B1666" s="374">
        <v>472</v>
      </c>
      <c r="C1666" s="374">
        <v>2022</v>
      </c>
      <c r="D1666" s="374">
        <v>4</v>
      </c>
      <c r="E1666" s="374">
        <v>99</v>
      </c>
      <c r="F1666" s="374">
        <v>99</v>
      </c>
      <c r="G1666" s="374">
        <v>99</v>
      </c>
      <c r="H1666" s="374">
        <v>99</v>
      </c>
      <c r="I1666" s="374">
        <v>99</v>
      </c>
      <c r="J1666" s="374">
        <v>999</v>
      </c>
      <c r="K1666" s="374">
        <v>99</v>
      </c>
      <c r="L1666" s="374">
        <v>10</v>
      </c>
      <c r="M1666" s="374">
        <v>99</v>
      </c>
      <c r="N1666" s="374">
        <v>99</v>
      </c>
      <c r="O1666" s="374">
        <v>99</v>
      </c>
      <c r="P1666" s="374">
        <v>99</v>
      </c>
      <c r="Q1666" s="374"/>
      <c r="R1666" s="374">
        <v>0</v>
      </c>
    </row>
    <row r="1667" spans="1:35" s="458" customFormat="1" ht="15.6">
      <c r="A1667" s="374">
        <v>16</v>
      </c>
      <c r="B1667" s="374">
        <v>473</v>
      </c>
      <c r="C1667" s="374">
        <v>2022</v>
      </c>
      <c r="D1667" s="374">
        <v>5</v>
      </c>
      <c r="E1667" s="374">
        <v>99</v>
      </c>
      <c r="F1667" s="374">
        <v>99</v>
      </c>
      <c r="G1667" s="374">
        <v>99</v>
      </c>
      <c r="H1667" s="374">
        <v>99</v>
      </c>
      <c r="I1667" s="374">
        <v>99</v>
      </c>
      <c r="J1667" s="374">
        <v>999</v>
      </c>
      <c r="K1667" s="374">
        <v>99</v>
      </c>
      <c r="L1667" s="374">
        <v>10</v>
      </c>
      <c r="M1667" s="374">
        <v>99</v>
      </c>
      <c r="N1667" s="374">
        <v>99</v>
      </c>
      <c r="O1667" s="374">
        <v>99</v>
      </c>
      <c r="P1667" s="374">
        <v>99</v>
      </c>
      <c r="Q1667" s="374"/>
      <c r="R1667" s="374">
        <v>0</v>
      </c>
    </row>
    <row r="1668" spans="1:35" s="458" customFormat="1" ht="15.6">
      <c r="A1668" s="374">
        <v>16</v>
      </c>
      <c r="B1668" s="374">
        <v>474</v>
      </c>
      <c r="C1668" s="374">
        <v>2022</v>
      </c>
      <c r="D1668" s="374">
        <v>6</v>
      </c>
      <c r="E1668" s="374">
        <v>99</v>
      </c>
      <c r="F1668" s="374">
        <v>99</v>
      </c>
      <c r="G1668" s="374">
        <v>99</v>
      </c>
      <c r="H1668" s="374">
        <v>99</v>
      </c>
      <c r="I1668" s="374">
        <v>99</v>
      </c>
      <c r="J1668" s="374">
        <v>999</v>
      </c>
      <c r="K1668" s="374">
        <v>99</v>
      </c>
      <c r="L1668" s="374">
        <v>10</v>
      </c>
      <c r="M1668" s="374">
        <v>99</v>
      </c>
      <c r="N1668" s="374">
        <v>99</v>
      </c>
      <c r="O1668" s="374">
        <v>99</v>
      </c>
      <c r="P1668" s="374">
        <v>99</v>
      </c>
      <c r="Q1668" s="374"/>
      <c r="R1668" s="374">
        <v>0</v>
      </c>
    </row>
    <row r="1669" spans="1:35" s="458" customFormat="1" ht="15.6">
      <c r="A1669" s="374">
        <v>16</v>
      </c>
      <c r="B1669" s="374">
        <v>475</v>
      </c>
      <c r="C1669" s="374">
        <v>2022</v>
      </c>
      <c r="D1669" s="374">
        <v>7</v>
      </c>
      <c r="E1669" s="374">
        <v>99</v>
      </c>
      <c r="F1669" s="374">
        <v>99</v>
      </c>
      <c r="G1669" s="374">
        <v>99</v>
      </c>
      <c r="H1669" s="374">
        <v>99</v>
      </c>
      <c r="I1669" s="374">
        <v>99</v>
      </c>
      <c r="J1669" s="374">
        <v>999</v>
      </c>
      <c r="K1669" s="374">
        <v>99</v>
      </c>
      <c r="L1669" s="374">
        <v>10</v>
      </c>
      <c r="M1669" s="374">
        <v>99</v>
      </c>
      <c r="N1669" s="374">
        <v>99</v>
      </c>
      <c r="O1669" s="374">
        <v>99</v>
      </c>
      <c r="P1669" s="374">
        <v>99</v>
      </c>
      <c r="Q1669" s="374"/>
      <c r="R1669" s="374">
        <v>0</v>
      </c>
    </row>
    <row r="1670" spans="1:35" s="458" customFormat="1" ht="15.6">
      <c r="A1670" s="374">
        <v>16</v>
      </c>
      <c r="B1670" s="374">
        <v>476</v>
      </c>
      <c r="C1670" s="374">
        <v>2022</v>
      </c>
      <c r="D1670" s="374">
        <v>8</v>
      </c>
      <c r="E1670" s="374">
        <v>99</v>
      </c>
      <c r="F1670" s="374">
        <v>99</v>
      </c>
      <c r="G1670" s="374">
        <v>99</v>
      </c>
      <c r="H1670" s="374">
        <v>99</v>
      </c>
      <c r="I1670" s="374">
        <v>99</v>
      </c>
      <c r="J1670" s="374">
        <v>999</v>
      </c>
      <c r="K1670" s="374">
        <v>99</v>
      </c>
      <c r="L1670" s="374">
        <v>10</v>
      </c>
      <c r="M1670" s="374">
        <v>99</v>
      </c>
      <c r="N1670" s="374">
        <v>99</v>
      </c>
      <c r="O1670" s="374">
        <v>99</v>
      </c>
      <c r="P1670" s="374">
        <v>99</v>
      </c>
      <c r="Q1670" s="374"/>
      <c r="R1670" s="374">
        <v>0</v>
      </c>
    </row>
    <row r="1671" spans="1:35" s="458" customFormat="1" ht="15.6">
      <c r="A1671" s="374">
        <v>16</v>
      </c>
      <c r="B1671" s="374">
        <v>477</v>
      </c>
      <c r="C1671" s="374">
        <v>2022</v>
      </c>
      <c r="D1671" s="374">
        <v>9</v>
      </c>
      <c r="E1671" s="374">
        <v>99</v>
      </c>
      <c r="F1671" s="374">
        <v>99</v>
      </c>
      <c r="G1671" s="374">
        <v>99</v>
      </c>
      <c r="H1671" s="374">
        <v>99</v>
      </c>
      <c r="I1671" s="374">
        <v>99</v>
      </c>
      <c r="J1671" s="374">
        <v>999</v>
      </c>
      <c r="K1671" s="374">
        <v>99</v>
      </c>
      <c r="L1671" s="374">
        <v>10</v>
      </c>
      <c r="M1671" s="374">
        <v>99</v>
      </c>
      <c r="N1671" s="374">
        <v>99</v>
      </c>
      <c r="O1671" s="374">
        <v>99</v>
      </c>
      <c r="P1671" s="374">
        <v>99</v>
      </c>
      <c r="Q1671" s="374"/>
      <c r="R1671" s="374">
        <v>0</v>
      </c>
    </row>
    <row r="1672" spans="1:35" s="458" customFormat="1" ht="15.6">
      <c r="A1672" s="374">
        <v>16</v>
      </c>
      <c r="B1672" s="374">
        <v>478</v>
      </c>
      <c r="C1672" s="374">
        <v>2022</v>
      </c>
      <c r="D1672" s="374">
        <v>10</v>
      </c>
      <c r="E1672" s="374">
        <v>99</v>
      </c>
      <c r="F1672" s="374">
        <v>99</v>
      </c>
      <c r="G1672" s="374">
        <v>99</v>
      </c>
      <c r="H1672" s="374">
        <v>99</v>
      </c>
      <c r="I1672" s="374">
        <v>99</v>
      </c>
      <c r="J1672" s="374">
        <v>999</v>
      </c>
      <c r="K1672" s="374">
        <v>99</v>
      </c>
      <c r="L1672" s="374">
        <v>10</v>
      </c>
      <c r="M1672" s="374">
        <v>99</v>
      </c>
      <c r="N1672" s="374">
        <v>99</v>
      </c>
      <c r="O1672" s="374">
        <v>99</v>
      </c>
      <c r="P1672" s="374">
        <v>99</v>
      </c>
      <c r="Q1672" s="374"/>
      <c r="R1672" s="374">
        <v>0</v>
      </c>
    </row>
    <row r="1673" spans="1:35" s="458" customFormat="1" ht="15.6">
      <c r="A1673" s="374">
        <v>16</v>
      </c>
      <c r="B1673" s="374">
        <v>479</v>
      </c>
      <c r="C1673" s="374">
        <v>2022</v>
      </c>
      <c r="D1673" s="374">
        <v>11</v>
      </c>
      <c r="E1673" s="374">
        <v>99</v>
      </c>
      <c r="F1673" s="374">
        <v>99</v>
      </c>
      <c r="G1673" s="374">
        <v>99</v>
      </c>
      <c r="H1673" s="374">
        <v>99</v>
      </c>
      <c r="I1673" s="374">
        <v>99</v>
      </c>
      <c r="J1673" s="374">
        <v>999</v>
      </c>
      <c r="K1673" s="374">
        <v>99</v>
      </c>
      <c r="L1673" s="374">
        <v>10</v>
      </c>
      <c r="M1673" s="374">
        <v>99</v>
      </c>
      <c r="N1673" s="374">
        <v>99</v>
      </c>
      <c r="O1673" s="374">
        <v>99</v>
      </c>
      <c r="P1673" s="374">
        <v>99</v>
      </c>
      <c r="Q1673" s="374"/>
      <c r="R1673" s="374">
        <v>0</v>
      </c>
    </row>
    <row r="1674" spans="1:35" s="458" customFormat="1" ht="15.6">
      <c r="A1674" s="374">
        <v>16</v>
      </c>
      <c r="B1674" s="374">
        <v>480</v>
      </c>
      <c r="C1674" s="374">
        <v>2022</v>
      </c>
      <c r="D1674" s="374">
        <v>12</v>
      </c>
      <c r="E1674" s="374">
        <v>99</v>
      </c>
      <c r="F1674" s="374">
        <v>99</v>
      </c>
      <c r="G1674" s="374">
        <v>99</v>
      </c>
      <c r="H1674" s="374">
        <v>99</v>
      </c>
      <c r="I1674" s="374">
        <v>99</v>
      </c>
      <c r="J1674" s="374">
        <v>999</v>
      </c>
      <c r="K1674" s="374">
        <v>99</v>
      </c>
      <c r="L1674" s="374">
        <v>10</v>
      </c>
      <c r="M1674" s="374">
        <v>99</v>
      </c>
      <c r="N1674" s="374">
        <v>99</v>
      </c>
      <c r="O1674" s="374">
        <v>99</v>
      </c>
      <c r="P1674" s="374">
        <v>99</v>
      </c>
      <c r="Q1674" s="374"/>
      <c r="R1674" s="374">
        <v>0</v>
      </c>
    </row>
    <row r="1675" spans="1:35" s="458" customFormat="1" ht="15.6">
      <c r="A1675" s="374">
        <v>16</v>
      </c>
      <c r="B1675" s="374">
        <v>481</v>
      </c>
      <c r="C1675" s="374">
        <v>2022</v>
      </c>
      <c r="D1675" s="374">
        <v>1</v>
      </c>
      <c r="E1675" s="374">
        <v>99</v>
      </c>
      <c r="F1675" s="374">
        <v>99</v>
      </c>
      <c r="G1675" s="374">
        <v>99</v>
      </c>
      <c r="H1675" s="374">
        <v>99</v>
      </c>
      <c r="I1675" s="374">
        <v>99</v>
      </c>
      <c r="J1675" s="374">
        <v>999</v>
      </c>
      <c r="K1675" s="374">
        <v>99</v>
      </c>
      <c r="L1675" s="374">
        <v>11</v>
      </c>
      <c r="M1675" s="374">
        <v>99</v>
      </c>
      <c r="N1675" s="374">
        <v>99</v>
      </c>
      <c r="O1675" s="374">
        <v>99</v>
      </c>
      <c r="P1675" s="374">
        <v>99</v>
      </c>
      <c r="Q1675" s="374"/>
      <c r="R1675" s="374">
        <v>0</v>
      </c>
    </row>
    <row r="1676" spans="1:35" s="458" customFormat="1" ht="15.6">
      <c r="A1676" s="374">
        <v>16</v>
      </c>
      <c r="B1676" s="374">
        <v>482</v>
      </c>
      <c r="C1676" s="374">
        <v>2022</v>
      </c>
      <c r="D1676" s="374">
        <v>2</v>
      </c>
      <c r="E1676" s="374">
        <v>99</v>
      </c>
      <c r="F1676" s="374">
        <v>99</v>
      </c>
      <c r="G1676" s="374">
        <v>99</v>
      </c>
      <c r="H1676" s="374">
        <v>99</v>
      </c>
      <c r="I1676" s="374">
        <v>99</v>
      </c>
      <c r="J1676" s="374">
        <v>999</v>
      </c>
      <c r="K1676" s="374">
        <v>99</v>
      </c>
      <c r="L1676" s="374">
        <v>11</v>
      </c>
      <c r="M1676" s="374">
        <v>99</v>
      </c>
      <c r="N1676" s="374">
        <v>99</v>
      </c>
      <c r="O1676" s="374">
        <v>99</v>
      </c>
      <c r="P1676" s="374">
        <v>99</v>
      </c>
      <c r="Q1676" s="374">
        <v>1</v>
      </c>
      <c r="R1676" s="374">
        <v>7</v>
      </c>
      <c r="S1676" s="458">
        <v>11</v>
      </c>
      <c r="T1676" s="458">
        <v>5</v>
      </c>
      <c r="U1676" s="458">
        <v>6.9714285714285742</v>
      </c>
      <c r="V1676" s="458">
        <v>0</v>
      </c>
      <c r="W1676" s="458">
        <v>0</v>
      </c>
      <c r="X1676" s="458">
        <v>0</v>
      </c>
      <c r="Y1676" s="458">
        <v>0</v>
      </c>
      <c r="Z1676" s="458">
        <v>0.41305235128000251</v>
      </c>
      <c r="AA1676" s="458">
        <v>0</v>
      </c>
      <c r="AB1676" s="458">
        <v>0</v>
      </c>
      <c r="AF1676" s="458">
        <v>0.54012345679012341</v>
      </c>
      <c r="AG1676" s="458">
        <v>0.54529404534432846</v>
      </c>
      <c r="AH1676" s="458">
        <v>0</v>
      </c>
      <c r="AI1676" s="458">
        <v>0</v>
      </c>
    </row>
    <row r="1677" spans="1:35" s="458" customFormat="1" ht="15.6">
      <c r="A1677" s="374">
        <v>16</v>
      </c>
      <c r="B1677" s="374">
        <v>483</v>
      </c>
      <c r="C1677" s="374">
        <v>2022</v>
      </c>
      <c r="D1677" s="374">
        <v>3</v>
      </c>
      <c r="E1677" s="374">
        <v>99</v>
      </c>
      <c r="F1677" s="374">
        <v>99</v>
      </c>
      <c r="G1677" s="374">
        <v>99</v>
      </c>
      <c r="H1677" s="374">
        <v>99</v>
      </c>
      <c r="I1677" s="374">
        <v>99</v>
      </c>
      <c r="J1677" s="374">
        <v>999</v>
      </c>
      <c r="K1677" s="374">
        <v>99</v>
      </c>
      <c r="L1677" s="374">
        <v>11</v>
      </c>
      <c r="M1677" s="374">
        <v>99</v>
      </c>
      <c r="N1677" s="374">
        <v>99</v>
      </c>
      <c r="O1677" s="374">
        <v>99</v>
      </c>
      <c r="P1677" s="374">
        <v>99</v>
      </c>
      <c r="Q1677" s="374">
        <v>1</v>
      </c>
      <c r="R1677" s="374">
        <v>10</v>
      </c>
      <c r="S1677" s="458">
        <v>11</v>
      </c>
      <c r="T1677" s="458">
        <v>5</v>
      </c>
      <c r="U1677" s="458">
        <v>7.7</v>
      </c>
      <c r="V1677" s="458">
        <v>0</v>
      </c>
      <c r="W1677" s="458">
        <v>0</v>
      </c>
      <c r="X1677" s="458">
        <v>0</v>
      </c>
      <c r="Y1677" s="458">
        <v>0</v>
      </c>
      <c r="Z1677" s="458">
        <v>0.60497933849015517</v>
      </c>
      <c r="AA1677" s="458">
        <v>0</v>
      </c>
      <c r="AB1677" s="458">
        <v>0</v>
      </c>
      <c r="AF1677" s="458">
        <v>0.28384899233607713</v>
      </c>
      <c r="AG1677" s="458">
        <v>0.33982082174853273</v>
      </c>
      <c r="AH1677" s="458">
        <v>0</v>
      </c>
      <c r="AI1677" s="458">
        <v>0</v>
      </c>
    </row>
    <row r="1678" spans="1:35" s="458" customFormat="1" ht="15.6">
      <c r="A1678" s="374">
        <v>16</v>
      </c>
      <c r="B1678" s="374">
        <v>484</v>
      </c>
      <c r="C1678" s="374">
        <v>2022</v>
      </c>
      <c r="D1678" s="374">
        <v>4</v>
      </c>
      <c r="E1678" s="374">
        <v>99</v>
      </c>
      <c r="F1678" s="374">
        <v>99</v>
      </c>
      <c r="G1678" s="374">
        <v>99</v>
      </c>
      <c r="H1678" s="374">
        <v>99</v>
      </c>
      <c r="I1678" s="374">
        <v>99</v>
      </c>
      <c r="J1678" s="374">
        <v>999</v>
      </c>
      <c r="K1678" s="374">
        <v>99</v>
      </c>
      <c r="L1678" s="374">
        <v>11</v>
      </c>
      <c r="M1678" s="374">
        <v>99</v>
      </c>
      <c r="N1678" s="374">
        <v>99</v>
      </c>
      <c r="O1678" s="374">
        <v>99</v>
      </c>
      <c r="P1678" s="374">
        <v>99</v>
      </c>
      <c r="Q1678" s="374">
        <v>2</v>
      </c>
      <c r="R1678" s="374">
        <v>4</v>
      </c>
      <c r="S1678" s="458">
        <v>11</v>
      </c>
      <c r="T1678" s="458">
        <v>4.25</v>
      </c>
      <c r="U1678" s="458">
        <v>8.375</v>
      </c>
      <c r="V1678" s="458">
        <v>0</v>
      </c>
      <c r="W1678" s="458">
        <v>0</v>
      </c>
      <c r="X1678" s="458">
        <v>0</v>
      </c>
      <c r="Y1678" s="458">
        <v>0</v>
      </c>
      <c r="Z1678" s="458">
        <v>0.98075226229664769</v>
      </c>
      <c r="AA1678" s="458">
        <v>0</v>
      </c>
      <c r="AB1678" s="458">
        <v>1.299038105676658</v>
      </c>
      <c r="AD1678" s="458">
        <v>92.717264994553361</v>
      </c>
      <c r="AF1678" s="458">
        <v>0.13114754098360659</v>
      </c>
      <c r="AG1678" s="458">
        <v>0.16634638780060287</v>
      </c>
      <c r="AH1678" s="458">
        <v>0</v>
      </c>
      <c r="AI1678" s="458">
        <v>0</v>
      </c>
    </row>
    <row r="1679" spans="1:35" s="458" customFormat="1" ht="15.6">
      <c r="A1679" s="374">
        <v>16</v>
      </c>
      <c r="B1679" s="374">
        <v>485</v>
      </c>
      <c r="C1679" s="374">
        <v>2022</v>
      </c>
      <c r="D1679" s="374">
        <v>5</v>
      </c>
      <c r="E1679" s="374">
        <v>99</v>
      </c>
      <c r="F1679" s="374">
        <v>99</v>
      </c>
      <c r="G1679" s="374">
        <v>99</v>
      </c>
      <c r="H1679" s="374">
        <v>99</v>
      </c>
      <c r="I1679" s="374">
        <v>99</v>
      </c>
      <c r="J1679" s="374">
        <v>999</v>
      </c>
      <c r="K1679" s="374">
        <v>99</v>
      </c>
      <c r="L1679" s="374">
        <v>11</v>
      </c>
      <c r="M1679" s="374">
        <v>99</v>
      </c>
      <c r="N1679" s="374">
        <v>99</v>
      </c>
      <c r="O1679" s="374">
        <v>99</v>
      </c>
      <c r="P1679" s="374">
        <v>99</v>
      </c>
      <c r="Q1679" s="374">
        <v>1</v>
      </c>
      <c r="R1679" s="374">
        <v>1</v>
      </c>
      <c r="S1679" s="458">
        <v>11</v>
      </c>
      <c r="T1679" s="458">
        <v>5</v>
      </c>
      <c r="U1679" s="458">
        <v>9.2000000000000011</v>
      </c>
      <c r="V1679" s="458">
        <v>0</v>
      </c>
      <c r="W1679" s="458">
        <v>0</v>
      </c>
      <c r="X1679" s="458">
        <v>0</v>
      </c>
      <c r="Y1679" s="458">
        <v>0</v>
      </c>
      <c r="Z1679" s="458">
        <v>0</v>
      </c>
      <c r="AA1679" s="458">
        <v>0</v>
      </c>
      <c r="AB1679" s="458">
        <v>0</v>
      </c>
      <c r="AF1679" s="458">
        <v>6.497725795971411E-2</v>
      </c>
      <c r="AG1679" s="458">
        <v>8.5529679728536243E-2</v>
      </c>
      <c r="AH1679" s="458">
        <v>0</v>
      </c>
      <c r="AI1679" s="458">
        <v>0</v>
      </c>
    </row>
    <row r="1680" spans="1:35" s="458" customFormat="1" ht="15.6">
      <c r="A1680" s="374">
        <v>16</v>
      </c>
      <c r="B1680" s="374">
        <v>486</v>
      </c>
      <c r="C1680" s="374">
        <v>2022</v>
      </c>
      <c r="D1680" s="374">
        <v>6</v>
      </c>
      <c r="E1680" s="374">
        <v>99</v>
      </c>
      <c r="F1680" s="374">
        <v>99</v>
      </c>
      <c r="G1680" s="374">
        <v>99</v>
      </c>
      <c r="H1680" s="374">
        <v>99</v>
      </c>
      <c r="I1680" s="374">
        <v>99</v>
      </c>
      <c r="J1680" s="374">
        <v>999</v>
      </c>
      <c r="K1680" s="374">
        <v>99</v>
      </c>
      <c r="L1680" s="374">
        <v>11</v>
      </c>
      <c r="M1680" s="374">
        <v>99</v>
      </c>
      <c r="N1680" s="374">
        <v>99</v>
      </c>
      <c r="O1680" s="374">
        <v>99</v>
      </c>
      <c r="P1680" s="374">
        <v>99</v>
      </c>
      <c r="Q1680" s="374">
        <v>1</v>
      </c>
      <c r="R1680" s="374">
        <v>6</v>
      </c>
      <c r="S1680" s="458">
        <v>11</v>
      </c>
      <c r="T1680" s="458">
        <v>5</v>
      </c>
      <c r="U1680" s="458">
        <v>9.9333333333333353</v>
      </c>
      <c r="V1680" s="458">
        <v>0</v>
      </c>
      <c r="W1680" s="458">
        <v>0</v>
      </c>
      <c r="X1680" s="458">
        <v>0</v>
      </c>
      <c r="Y1680" s="458">
        <v>0</v>
      </c>
      <c r="Z1680" s="458">
        <v>1.1657138966697203</v>
      </c>
      <c r="AA1680" s="458">
        <v>0</v>
      </c>
      <c r="AB1680" s="458">
        <v>0</v>
      </c>
      <c r="AF1680" s="458">
        <v>0.55917986952469723</v>
      </c>
      <c r="AG1680" s="458">
        <v>0.71576115674688945</v>
      </c>
      <c r="AH1680" s="458">
        <v>0</v>
      </c>
      <c r="AI1680" s="458">
        <v>0</v>
      </c>
    </row>
    <row r="1681" spans="1:35" s="458" customFormat="1" ht="15.6">
      <c r="A1681" s="374">
        <v>16</v>
      </c>
      <c r="B1681" s="374">
        <v>487</v>
      </c>
      <c r="C1681" s="374">
        <v>2022</v>
      </c>
      <c r="D1681" s="374">
        <v>7</v>
      </c>
      <c r="E1681" s="374">
        <v>99</v>
      </c>
      <c r="F1681" s="374">
        <v>99</v>
      </c>
      <c r="G1681" s="374">
        <v>99</v>
      </c>
      <c r="H1681" s="374">
        <v>99</v>
      </c>
      <c r="I1681" s="374">
        <v>99</v>
      </c>
      <c r="J1681" s="374">
        <v>999</v>
      </c>
      <c r="K1681" s="374">
        <v>99</v>
      </c>
      <c r="L1681" s="374">
        <v>11</v>
      </c>
      <c r="M1681" s="374">
        <v>99</v>
      </c>
      <c r="N1681" s="374">
        <v>99</v>
      </c>
      <c r="O1681" s="374">
        <v>99</v>
      </c>
      <c r="P1681" s="374">
        <v>99</v>
      </c>
      <c r="Q1681" s="374"/>
      <c r="R1681" s="374">
        <v>0</v>
      </c>
    </row>
    <row r="1682" spans="1:35" s="458" customFormat="1" ht="15.6">
      <c r="A1682" s="374">
        <v>16</v>
      </c>
      <c r="B1682" s="374">
        <v>488</v>
      </c>
      <c r="C1682" s="374">
        <v>2022</v>
      </c>
      <c r="D1682" s="374">
        <v>8</v>
      </c>
      <c r="E1682" s="374">
        <v>99</v>
      </c>
      <c r="F1682" s="374">
        <v>99</v>
      </c>
      <c r="G1682" s="374">
        <v>99</v>
      </c>
      <c r="H1682" s="374">
        <v>99</v>
      </c>
      <c r="I1682" s="374">
        <v>99</v>
      </c>
      <c r="J1682" s="374">
        <v>999</v>
      </c>
      <c r="K1682" s="374">
        <v>99</v>
      </c>
      <c r="L1682" s="374">
        <v>11</v>
      </c>
      <c r="M1682" s="374">
        <v>99</v>
      </c>
      <c r="N1682" s="374">
        <v>99</v>
      </c>
      <c r="O1682" s="374">
        <v>99</v>
      </c>
      <c r="P1682" s="374">
        <v>99</v>
      </c>
      <c r="Q1682" s="374">
        <v>1</v>
      </c>
      <c r="R1682" s="374">
        <v>3</v>
      </c>
      <c r="S1682" s="458">
        <v>11</v>
      </c>
      <c r="T1682" s="458">
        <v>2</v>
      </c>
      <c r="U1682" s="458">
        <v>11.56666666666667</v>
      </c>
      <c r="V1682" s="458">
        <v>0</v>
      </c>
      <c r="W1682" s="458">
        <v>0</v>
      </c>
      <c r="X1682" s="458">
        <v>0</v>
      </c>
      <c r="Y1682" s="458">
        <v>0</v>
      </c>
      <c r="Z1682" s="458">
        <v>1.2256517540566663</v>
      </c>
      <c r="AA1682" s="458">
        <v>0</v>
      </c>
      <c r="AB1682" s="458">
        <v>0</v>
      </c>
      <c r="AF1682" s="458">
        <v>0.23310023310023312</v>
      </c>
      <c r="AG1682" s="458">
        <v>0.27959519128500981</v>
      </c>
      <c r="AH1682" s="458">
        <v>0</v>
      </c>
      <c r="AI1682" s="458">
        <v>0</v>
      </c>
    </row>
    <row r="1683" spans="1:35" s="458" customFormat="1" ht="15.6">
      <c r="A1683" s="374">
        <v>16</v>
      </c>
      <c r="B1683" s="374">
        <v>489</v>
      </c>
      <c r="C1683" s="374">
        <v>2022</v>
      </c>
      <c r="D1683" s="374">
        <v>9</v>
      </c>
      <c r="E1683" s="374">
        <v>99</v>
      </c>
      <c r="F1683" s="374">
        <v>99</v>
      </c>
      <c r="G1683" s="374">
        <v>99</v>
      </c>
      <c r="H1683" s="374">
        <v>99</v>
      </c>
      <c r="I1683" s="374">
        <v>99</v>
      </c>
      <c r="J1683" s="374">
        <v>999</v>
      </c>
      <c r="K1683" s="374">
        <v>99</v>
      </c>
      <c r="L1683" s="374">
        <v>11</v>
      </c>
      <c r="M1683" s="374">
        <v>99</v>
      </c>
      <c r="N1683" s="374">
        <v>99</v>
      </c>
      <c r="O1683" s="374">
        <v>99</v>
      </c>
      <c r="P1683" s="374">
        <v>99</v>
      </c>
      <c r="Q1683" s="374">
        <v>4</v>
      </c>
      <c r="R1683" s="374">
        <v>25</v>
      </c>
      <c r="S1683" s="458">
        <v>11</v>
      </c>
      <c r="T1683" s="458">
        <v>5.36</v>
      </c>
      <c r="U1683" s="458">
        <v>14.48</v>
      </c>
      <c r="V1683" s="458">
        <v>0</v>
      </c>
      <c r="W1683" s="458">
        <v>0</v>
      </c>
      <c r="X1683" s="458">
        <v>44</v>
      </c>
      <c r="Y1683" s="458">
        <v>0</v>
      </c>
      <c r="Z1683" s="458">
        <v>3.8363524342792066</v>
      </c>
      <c r="AA1683" s="458">
        <v>0</v>
      </c>
      <c r="AB1683" s="458">
        <v>1.5460918472070131</v>
      </c>
      <c r="AD1683" s="458">
        <v>-33.058223422646741</v>
      </c>
      <c r="AF1683" s="458">
        <v>1.4343086632243263</v>
      </c>
      <c r="AG1683" s="458">
        <v>2.06291315249601</v>
      </c>
      <c r="AH1683" s="458">
        <v>0</v>
      </c>
      <c r="AI1683" s="458">
        <v>0</v>
      </c>
    </row>
    <row r="1684" spans="1:35" s="458" customFormat="1" ht="15.6">
      <c r="A1684" s="374">
        <v>16</v>
      </c>
      <c r="B1684" s="374">
        <v>490</v>
      </c>
      <c r="C1684" s="374">
        <v>2022</v>
      </c>
      <c r="D1684" s="374">
        <v>10</v>
      </c>
      <c r="E1684" s="374">
        <v>99</v>
      </c>
      <c r="F1684" s="374">
        <v>99</v>
      </c>
      <c r="G1684" s="374">
        <v>99</v>
      </c>
      <c r="H1684" s="374">
        <v>99</v>
      </c>
      <c r="I1684" s="374">
        <v>99</v>
      </c>
      <c r="J1684" s="374">
        <v>999</v>
      </c>
      <c r="K1684" s="374">
        <v>99</v>
      </c>
      <c r="L1684" s="374">
        <v>11</v>
      </c>
      <c r="M1684" s="374">
        <v>99</v>
      </c>
      <c r="N1684" s="374">
        <v>99</v>
      </c>
      <c r="O1684" s="374">
        <v>99</v>
      </c>
      <c r="P1684" s="374">
        <v>99</v>
      </c>
      <c r="Q1684" s="374">
        <v>4</v>
      </c>
      <c r="R1684" s="374">
        <v>38</v>
      </c>
      <c r="S1684" s="458">
        <v>11</v>
      </c>
      <c r="T1684" s="458">
        <v>5</v>
      </c>
      <c r="U1684" s="458">
        <v>15.626315789473679</v>
      </c>
      <c r="V1684" s="458">
        <v>0</v>
      </c>
      <c r="W1684" s="458">
        <v>0</v>
      </c>
      <c r="X1684" s="458">
        <v>42.105263157894754</v>
      </c>
      <c r="Y1684" s="458">
        <v>0</v>
      </c>
      <c r="Z1684" s="458">
        <v>3.5779797453551718</v>
      </c>
      <c r="AA1684" s="458">
        <v>0</v>
      </c>
      <c r="AB1684" s="458">
        <v>1.5389675281277309</v>
      </c>
      <c r="AD1684" s="458">
        <v>2.0072356401457596</v>
      </c>
      <c r="AF1684" s="458">
        <v>1.8286814244465832</v>
      </c>
      <c r="AG1684" s="458">
        <v>2.7284089029388503</v>
      </c>
      <c r="AH1684" s="458">
        <v>0</v>
      </c>
      <c r="AI1684" s="458">
        <v>0</v>
      </c>
    </row>
    <row r="1685" spans="1:35" s="458" customFormat="1" ht="15.6">
      <c r="A1685" s="374">
        <v>16</v>
      </c>
      <c r="B1685" s="374">
        <v>491</v>
      </c>
      <c r="C1685" s="374">
        <v>2022</v>
      </c>
      <c r="D1685" s="374">
        <v>11</v>
      </c>
      <c r="E1685" s="374">
        <v>99</v>
      </c>
      <c r="F1685" s="374">
        <v>99</v>
      </c>
      <c r="G1685" s="374">
        <v>99</v>
      </c>
      <c r="H1685" s="374">
        <v>99</v>
      </c>
      <c r="I1685" s="374">
        <v>99</v>
      </c>
      <c r="J1685" s="374">
        <v>999</v>
      </c>
      <c r="K1685" s="374">
        <v>99</v>
      </c>
      <c r="L1685" s="374">
        <v>11</v>
      </c>
      <c r="M1685" s="374">
        <v>99</v>
      </c>
      <c r="N1685" s="374">
        <v>99</v>
      </c>
      <c r="O1685" s="374">
        <v>99</v>
      </c>
      <c r="P1685" s="374">
        <v>99</v>
      </c>
      <c r="Q1685" s="374">
        <v>2</v>
      </c>
      <c r="R1685" s="374">
        <v>4</v>
      </c>
      <c r="S1685" s="458">
        <v>11</v>
      </c>
      <c r="T1685" s="458">
        <v>5.75</v>
      </c>
      <c r="U1685" s="458">
        <v>14.5</v>
      </c>
      <c r="V1685" s="458">
        <v>0</v>
      </c>
      <c r="W1685" s="458">
        <v>0</v>
      </c>
      <c r="X1685" s="458">
        <v>25</v>
      </c>
      <c r="Y1685" s="458">
        <v>25</v>
      </c>
      <c r="Z1685" s="458">
        <v>6.4132674979295894</v>
      </c>
      <c r="AA1685" s="458">
        <v>0</v>
      </c>
      <c r="AB1685" s="458">
        <v>1.299038105676658</v>
      </c>
      <c r="AD1685" s="458">
        <v>99.927033919507437</v>
      </c>
      <c r="AF1685" s="458">
        <v>0.39960039960039967</v>
      </c>
      <c r="AG1685" s="458">
        <v>0.54585152838427986</v>
      </c>
      <c r="AH1685" s="458">
        <v>0</v>
      </c>
      <c r="AI1685" s="458">
        <v>0</v>
      </c>
    </row>
    <row r="1686" spans="1:35" s="458" customFormat="1" ht="15.6">
      <c r="A1686" s="374">
        <v>16</v>
      </c>
      <c r="B1686" s="374">
        <v>492</v>
      </c>
      <c r="C1686" s="374">
        <v>2022</v>
      </c>
      <c r="D1686" s="374">
        <v>12</v>
      </c>
      <c r="E1686" s="374">
        <v>99</v>
      </c>
      <c r="F1686" s="374">
        <v>99</v>
      </c>
      <c r="G1686" s="374">
        <v>99</v>
      </c>
      <c r="H1686" s="374">
        <v>99</v>
      </c>
      <c r="I1686" s="374">
        <v>99</v>
      </c>
      <c r="J1686" s="374">
        <v>999</v>
      </c>
      <c r="K1686" s="374">
        <v>99</v>
      </c>
      <c r="L1686" s="374">
        <v>11</v>
      </c>
      <c r="M1686" s="374">
        <v>99</v>
      </c>
      <c r="N1686" s="374">
        <v>99</v>
      </c>
      <c r="O1686" s="374">
        <v>99</v>
      </c>
      <c r="P1686" s="374">
        <v>99</v>
      </c>
      <c r="Q1686" s="374"/>
      <c r="R1686" s="374">
        <v>0</v>
      </c>
    </row>
    <row r="1687" spans="1:35" s="458" customFormat="1" ht="15.6">
      <c r="A1687" s="374">
        <v>16</v>
      </c>
      <c r="B1687" s="374">
        <v>493</v>
      </c>
      <c r="C1687" s="374">
        <v>2022</v>
      </c>
      <c r="D1687" s="374">
        <v>1</v>
      </c>
      <c r="E1687" s="374">
        <v>99</v>
      </c>
      <c r="F1687" s="374">
        <v>99</v>
      </c>
      <c r="G1687" s="374">
        <v>99</v>
      </c>
      <c r="H1687" s="374">
        <v>99</v>
      </c>
      <c r="I1687" s="374">
        <v>99</v>
      </c>
      <c r="J1687" s="374">
        <v>999</v>
      </c>
      <c r="K1687" s="374">
        <v>99</v>
      </c>
      <c r="L1687" s="374">
        <v>12</v>
      </c>
      <c r="M1687" s="374">
        <v>99</v>
      </c>
      <c r="N1687" s="374">
        <v>99</v>
      </c>
      <c r="O1687" s="374">
        <v>99</v>
      </c>
      <c r="P1687" s="374">
        <v>99</v>
      </c>
      <c r="Q1687" s="374"/>
      <c r="R1687" s="374">
        <v>0</v>
      </c>
    </row>
    <row r="1688" spans="1:35" s="458" customFormat="1" ht="15.6">
      <c r="A1688" s="374">
        <v>16</v>
      </c>
      <c r="B1688" s="374">
        <v>494</v>
      </c>
      <c r="C1688" s="374">
        <v>2022</v>
      </c>
      <c r="D1688" s="374">
        <v>2</v>
      </c>
      <c r="E1688" s="374">
        <v>99</v>
      </c>
      <c r="F1688" s="374">
        <v>99</v>
      </c>
      <c r="G1688" s="374">
        <v>99</v>
      </c>
      <c r="H1688" s="374">
        <v>99</v>
      </c>
      <c r="I1688" s="374">
        <v>99</v>
      </c>
      <c r="J1688" s="374">
        <v>999</v>
      </c>
      <c r="K1688" s="374">
        <v>99</v>
      </c>
      <c r="L1688" s="374">
        <v>12</v>
      </c>
      <c r="M1688" s="374">
        <v>99</v>
      </c>
      <c r="N1688" s="374">
        <v>99</v>
      </c>
      <c r="O1688" s="374">
        <v>99</v>
      </c>
      <c r="P1688" s="374">
        <v>99</v>
      </c>
      <c r="Q1688" s="374"/>
      <c r="R1688" s="374">
        <v>0</v>
      </c>
    </row>
    <row r="1689" spans="1:35" s="458" customFormat="1" ht="15.6">
      <c r="A1689" s="374">
        <v>16</v>
      </c>
      <c r="B1689" s="374">
        <v>495</v>
      </c>
      <c r="C1689" s="374">
        <v>2022</v>
      </c>
      <c r="D1689" s="374">
        <v>3</v>
      </c>
      <c r="E1689" s="374">
        <v>99</v>
      </c>
      <c r="F1689" s="374">
        <v>99</v>
      </c>
      <c r="G1689" s="374">
        <v>99</v>
      </c>
      <c r="H1689" s="374">
        <v>99</v>
      </c>
      <c r="I1689" s="374">
        <v>99</v>
      </c>
      <c r="J1689" s="374">
        <v>999</v>
      </c>
      <c r="K1689" s="374">
        <v>99</v>
      </c>
      <c r="L1689" s="374">
        <v>12</v>
      </c>
      <c r="M1689" s="374">
        <v>99</v>
      </c>
      <c r="N1689" s="374">
        <v>99</v>
      </c>
      <c r="O1689" s="374">
        <v>99</v>
      </c>
      <c r="P1689" s="374">
        <v>99</v>
      </c>
      <c r="Q1689" s="374"/>
      <c r="R1689" s="374">
        <v>0</v>
      </c>
    </row>
    <row r="1690" spans="1:35" s="458" customFormat="1" ht="15.6">
      <c r="A1690" s="374">
        <v>16</v>
      </c>
      <c r="B1690" s="374">
        <v>496</v>
      </c>
      <c r="C1690" s="374">
        <v>2022</v>
      </c>
      <c r="D1690" s="374">
        <v>4</v>
      </c>
      <c r="E1690" s="374">
        <v>99</v>
      </c>
      <c r="F1690" s="374">
        <v>99</v>
      </c>
      <c r="G1690" s="374">
        <v>99</v>
      </c>
      <c r="H1690" s="374">
        <v>99</v>
      </c>
      <c r="I1690" s="374">
        <v>99</v>
      </c>
      <c r="J1690" s="374">
        <v>999</v>
      </c>
      <c r="K1690" s="374">
        <v>99</v>
      </c>
      <c r="L1690" s="374">
        <v>12</v>
      </c>
      <c r="M1690" s="374">
        <v>99</v>
      </c>
      <c r="N1690" s="374">
        <v>99</v>
      </c>
      <c r="O1690" s="374">
        <v>99</v>
      </c>
      <c r="P1690" s="374">
        <v>99</v>
      </c>
      <c r="Q1690" s="374"/>
      <c r="R1690" s="374">
        <v>0</v>
      </c>
    </row>
    <row r="1691" spans="1:35" s="458" customFormat="1" ht="15.6">
      <c r="A1691" s="374">
        <v>16</v>
      </c>
      <c r="B1691" s="374">
        <v>497</v>
      </c>
      <c r="C1691" s="374">
        <v>2022</v>
      </c>
      <c r="D1691" s="374">
        <v>5</v>
      </c>
      <c r="E1691" s="374">
        <v>99</v>
      </c>
      <c r="F1691" s="374">
        <v>99</v>
      </c>
      <c r="G1691" s="374">
        <v>99</v>
      </c>
      <c r="H1691" s="374">
        <v>99</v>
      </c>
      <c r="I1691" s="374">
        <v>99</v>
      </c>
      <c r="J1691" s="374">
        <v>999</v>
      </c>
      <c r="K1691" s="374">
        <v>99</v>
      </c>
      <c r="L1691" s="374">
        <v>12</v>
      </c>
      <c r="M1691" s="374">
        <v>99</v>
      </c>
      <c r="N1691" s="374">
        <v>99</v>
      </c>
      <c r="O1691" s="374">
        <v>99</v>
      </c>
      <c r="P1691" s="374">
        <v>99</v>
      </c>
      <c r="Q1691" s="374"/>
      <c r="R1691" s="374">
        <v>0</v>
      </c>
    </row>
    <row r="1692" spans="1:35" s="458" customFormat="1" ht="15.6">
      <c r="A1692" s="374">
        <v>16</v>
      </c>
      <c r="B1692" s="374">
        <v>498</v>
      </c>
      <c r="C1692" s="374">
        <v>2022</v>
      </c>
      <c r="D1692" s="374">
        <v>6</v>
      </c>
      <c r="E1692" s="374">
        <v>99</v>
      </c>
      <c r="F1692" s="374">
        <v>99</v>
      </c>
      <c r="G1692" s="374">
        <v>99</v>
      </c>
      <c r="H1692" s="374">
        <v>99</v>
      </c>
      <c r="I1692" s="374">
        <v>99</v>
      </c>
      <c r="J1692" s="374">
        <v>999</v>
      </c>
      <c r="K1692" s="374">
        <v>99</v>
      </c>
      <c r="L1692" s="374">
        <v>12</v>
      </c>
      <c r="M1692" s="374">
        <v>99</v>
      </c>
      <c r="N1692" s="374">
        <v>99</v>
      </c>
      <c r="O1692" s="374">
        <v>99</v>
      </c>
      <c r="P1692" s="374">
        <v>99</v>
      </c>
      <c r="Q1692" s="374"/>
      <c r="R1692" s="374">
        <v>0</v>
      </c>
    </row>
    <row r="1693" spans="1:35" s="458" customFormat="1" ht="15.6">
      <c r="A1693" s="374">
        <v>16</v>
      </c>
      <c r="B1693" s="374">
        <v>499</v>
      </c>
      <c r="C1693" s="374">
        <v>2022</v>
      </c>
      <c r="D1693" s="374">
        <v>7</v>
      </c>
      <c r="E1693" s="374">
        <v>99</v>
      </c>
      <c r="F1693" s="374">
        <v>99</v>
      </c>
      <c r="G1693" s="374">
        <v>99</v>
      </c>
      <c r="H1693" s="374">
        <v>99</v>
      </c>
      <c r="I1693" s="374">
        <v>99</v>
      </c>
      <c r="J1693" s="374">
        <v>999</v>
      </c>
      <c r="K1693" s="374">
        <v>99</v>
      </c>
      <c r="L1693" s="374">
        <v>12</v>
      </c>
      <c r="M1693" s="374">
        <v>99</v>
      </c>
      <c r="N1693" s="374">
        <v>99</v>
      </c>
      <c r="O1693" s="374">
        <v>99</v>
      </c>
      <c r="P1693" s="374">
        <v>99</v>
      </c>
      <c r="Q1693" s="374"/>
      <c r="R1693" s="374">
        <v>0</v>
      </c>
    </row>
    <row r="1694" spans="1:35" s="458" customFormat="1" ht="15.6">
      <c r="A1694" s="374">
        <v>16</v>
      </c>
      <c r="B1694" s="374">
        <v>500</v>
      </c>
      <c r="C1694" s="374">
        <v>2022</v>
      </c>
      <c r="D1694" s="374">
        <v>8</v>
      </c>
      <c r="E1694" s="374">
        <v>99</v>
      </c>
      <c r="F1694" s="374">
        <v>99</v>
      </c>
      <c r="G1694" s="374">
        <v>99</v>
      </c>
      <c r="H1694" s="374">
        <v>99</v>
      </c>
      <c r="I1694" s="374">
        <v>99</v>
      </c>
      <c r="J1694" s="374">
        <v>999</v>
      </c>
      <c r="K1694" s="374">
        <v>99</v>
      </c>
      <c r="L1694" s="374">
        <v>12</v>
      </c>
      <c r="M1694" s="374">
        <v>99</v>
      </c>
      <c r="N1694" s="374">
        <v>99</v>
      </c>
      <c r="O1694" s="374">
        <v>99</v>
      </c>
      <c r="P1694" s="374">
        <v>99</v>
      </c>
      <c r="Q1694" s="374"/>
      <c r="R1694" s="374">
        <v>0</v>
      </c>
    </row>
    <row r="1695" spans="1:35" s="458" customFormat="1" ht="15.6">
      <c r="A1695" s="374">
        <v>16</v>
      </c>
      <c r="B1695" s="374">
        <v>501</v>
      </c>
      <c r="C1695" s="374">
        <v>2022</v>
      </c>
      <c r="D1695" s="374">
        <v>9</v>
      </c>
      <c r="E1695" s="374">
        <v>99</v>
      </c>
      <c r="F1695" s="374">
        <v>99</v>
      </c>
      <c r="G1695" s="374">
        <v>99</v>
      </c>
      <c r="H1695" s="374">
        <v>99</v>
      </c>
      <c r="I1695" s="374">
        <v>99</v>
      </c>
      <c r="J1695" s="374">
        <v>999</v>
      </c>
      <c r="K1695" s="374">
        <v>99</v>
      </c>
      <c r="L1695" s="374">
        <v>12</v>
      </c>
      <c r="M1695" s="374">
        <v>99</v>
      </c>
      <c r="N1695" s="374">
        <v>99</v>
      </c>
      <c r="O1695" s="374">
        <v>99</v>
      </c>
      <c r="P1695" s="374">
        <v>99</v>
      </c>
      <c r="Q1695" s="374"/>
      <c r="R1695" s="374">
        <v>0</v>
      </c>
    </row>
    <row r="1696" spans="1:35" s="458" customFormat="1" ht="15.6">
      <c r="A1696" s="374">
        <v>16</v>
      </c>
      <c r="B1696" s="374">
        <v>502</v>
      </c>
      <c r="C1696" s="374">
        <v>2022</v>
      </c>
      <c r="D1696" s="374">
        <v>10</v>
      </c>
      <c r="E1696" s="374">
        <v>99</v>
      </c>
      <c r="F1696" s="374">
        <v>99</v>
      </c>
      <c r="G1696" s="374">
        <v>99</v>
      </c>
      <c r="H1696" s="374">
        <v>99</v>
      </c>
      <c r="I1696" s="374">
        <v>99</v>
      </c>
      <c r="J1696" s="374">
        <v>999</v>
      </c>
      <c r="K1696" s="374">
        <v>99</v>
      </c>
      <c r="L1696" s="374">
        <v>12</v>
      </c>
      <c r="M1696" s="374">
        <v>99</v>
      </c>
      <c r="N1696" s="374">
        <v>99</v>
      </c>
      <c r="O1696" s="374">
        <v>99</v>
      </c>
      <c r="P1696" s="374">
        <v>99</v>
      </c>
      <c r="Q1696" s="374"/>
      <c r="R1696" s="374">
        <v>0</v>
      </c>
    </row>
    <row r="1697" spans="1:18" s="458" customFormat="1" ht="15.6">
      <c r="A1697" s="374">
        <v>16</v>
      </c>
      <c r="B1697" s="374">
        <v>503</v>
      </c>
      <c r="C1697" s="374">
        <v>2022</v>
      </c>
      <c r="D1697" s="374">
        <v>11</v>
      </c>
      <c r="E1697" s="374">
        <v>99</v>
      </c>
      <c r="F1697" s="374">
        <v>99</v>
      </c>
      <c r="G1697" s="374">
        <v>99</v>
      </c>
      <c r="H1697" s="374">
        <v>99</v>
      </c>
      <c r="I1697" s="374">
        <v>99</v>
      </c>
      <c r="J1697" s="374">
        <v>999</v>
      </c>
      <c r="K1697" s="374">
        <v>99</v>
      </c>
      <c r="L1697" s="374">
        <v>12</v>
      </c>
      <c r="M1697" s="374">
        <v>99</v>
      </c>
      <c r="N1697" s="374">
        <v>99</v>
      </c>
      <c r="O1697" s="374">
        <v>99</v>
      </c>
      <c r="P1697" s="374">
        <v>99</v>
      </c>
      <c r="Q1697" s="374"/>
      <c r="R1697" s="374">
        <v>0</v>
      </c>
    </row>
    <row r="1698" spans="1:18" s="458" customFormat="1" ht="15.6">
      <c r="A1698" s="374">
        <v>16</v>
      </c>
      <c r="B1698" s="374">
        <v>504</v>
      </c>
      <c r="C1698" s="374">
        <v>2022</v>
      </c>
      <c r="D1698" s="374">
        <v>12</v>
      </c>
      <c r="E1698" s="374">
        <v>99</v>
      </c>
      <c r="F1698" s="374">
        <v>99</v>
      </c>
      <c r="G1698" s="374">
        <v>99</v>
      </c>
      <c r="H1698" s="374">
        <v>99</v>
      </c>
      <c r="I1698" s="374">
        <v>99</v>
      </c>
      <c r="J1698" s="374">
        <v>999</v>
      </c>
      <c r="K1698" s="374">
        <v>99</v>
      </c>
      <c r="L1698" s="374">
        <v>12</v>
      </c>
      <c r="M1698" s="374">
        <v>99</v>
      </c>
      <c r="N1698" s="374">
        <v>99</v>
      </c>
      <c r="O1698" s="374">
        <v>99</v>
      </c>
      <c r="P1698" s="374">
        <v>99</v>
      </c>
      <c r="Q1698" s="374"/>
      <c r="R1698" s="374">
        <v>0</v>
      </c>
    </row>
    <row r="1699" spans="1:18" s="458" customFormat="1" ht="15.6">
      <c r="A1699" s="374">
        <v>16</v>
      </c>
      <c r="B1699" s="374">
        <v>505</v>
      </c>
      <c r="C1699" s="374">
        <v>2022</v>
      </c>
      <c r="D1699" s="374">
        <v>1</v>
      </c>
      <c r="E1699" s="374">
        <v>99</v>
      </c>
      <c r="F1699" s="374">
        <v>99</v>
      </c>
      <c r="G1699" s="374">
        <v>99</v>
      </c>
      <c r="H1699" s="374">
        <v>99</v>
      </c>
      <c r="I1699" s="374">
        <v>99</v>
      </c>
      <c r="J1699" s="374">
        <v>999</v>
      </c>
      <c r="K1699" s="374">
        <v>99</v>
      </c>
      <c r="L1699" s="374">
        <v>13</v>
      </c>
      <c r="M1699" s="374">
        <v>99</v>
      </c>
      <c r="N1699" s="374">
        <v>99</v>
      </c>
      <c r="O1699" s="374">
        <v>99</v>
      </c>
      <c r="P1699" s="374">
        <v>99</v>
      </c>
      <c r="Q1699" s="374"/>
      <c r="R1699" s="374">
        <v>0</v>
      </c>
    </row>
    <row r="1700" spans="1:18" s="458" customFormat="1" ht="15.6">
      <c r="A1700" s="374">
        <v>16</v>
      </c>
      <c r="B1700" s="374">
        <v>506</v>
      </c>
      <c r="C1700" s="374">
        <v>2022</v>
      </c>
      <c r="D1700" s="374">
        <v>2</v>
      </c>
      <c r="E1700" s="374">
        <v>99</v>
      </c>
      <c r="F1700" s="374">
        <v>99</v>
      </c>
      <c r="G1700" s="374">
        <v>99</v>
      </c>
      <c r="H1700" s="374">
        <v>99</v>
      </c>
      <c r="I1700" s="374">
        <v>99</v>
      </c>
      <c r="J1700" s="374">
        <v>999</v>
      </c>
      <c r="K1700" s="374">
        <v>99</v>
      </c>
      <c r="L1700" s="374">
        <v>13</v>
      </c>
      <c r="M1700" s="374">
        <v>99</v>
      </c>
      <c r="N1700" s="374">
        <v>99</v>
      </c>
      <c r="O1700" s="374">
        <v>99</v>
      </c>
      <c r="P1700" s="374">
        <v>99</v>
      </c>
      <c r="Q1700" s="374"/>
      <c r="R1700" s="374">
        <v>0</v>
      </c>
    </row>
    <row r="1701" spans="1:18" s="458" customFormat="1" ht="15.6">
      <c r="A1701" s="374">
        <v>16</v>
      </c>
      <c r="B1701" s="374">
        <v>507</v>
      </c>
      <c r="C1701" s="374">
        <v>2022</v>
      </c>
      <c r="D1701" s="374">
        <v>3</v>
      </c>
      <c r="E1701" s="374">
        <v>99</v>
      </c>
      <c r="F1701" s="374">
        <v>99</v>
      </c>
      <c r="G1701" s="374">
        <v>99</v>
      </c>
      <c r="H1701" s="374">
        <v>99</v>
      </c>
      <c r="I1701" s="374">
        <v>99</v>
      </c>
      <c r="J1701" s="374">
        <v>999</v>
      </c>
      <c r="K1701" s="374">
        <v>99</v>
      </c>
      <c r="L1701" s="374">
        <v>13</v>
      </c>
      <c r="M1701" s="374">
        <v>99</v>
      </c>
      <c r="N1701" s="374">
        <v>99</v>
      </c>
      <c r="O1701" s="374">
        <v>99</v>
      </c>
      <c r="P1701" s="374">
        <v>99</v>
      </c>
      <c r="Q1701" s="374"/>
      <c r="R1701" s="374">
        <v>0</v>
      </c>
    </row>
    <row r="1702" spans="1:18" s="458" customFormat="1" ht="15.6">
      <c r="A1702" s="374">
        <v>16</v>
      </c>
      <c r="B1702" s="374">
        <v>508</v>
      </c>
      <c r="C1702" s="374">
        <v>2022</v>
      </c>
      <c r="D1702" s="374">
        <v>4</v>
      </c>
      <c r="E1702" s="374">
        <v>99</v>
      </c>
      <c r="F1702" s="374">
        <v>99</v>
      </c>
      <c r="G1702" s="374">
        <v>99</v>
      </c>
      <c r="H1702" s="374">
        <v>99</v>
      </c>
      <c r="I1702" s="374">
        <v>99</v>
      </c>
      <c r="J1702" s="374">
        <v>999</v>
      </c>
      <c r="K1702" s="374">
        <v>99</v>
      </c>
      <c r="L1702" s="374">
        <v>13</v>
      </c>
      <c r="M1702" s="374">
        <v>99</v>
      </c>
      <c r="N1702" s="374">
        <v>99</v>
      </c>
      <c r="O1702" s="374">
        <v>99</v>
      </c>
      <c r="P1702" s="374">
        <v>99</v>
      </c>
      <c r="Q1702" s="374"/>
      <c r="R1702" s="374">
        <v>0</v>
      </c>
    </row>
    <row r="1703" spans="1:18" s="458" customFormat="1" ht="15.6">
      <c r="A1703" s="374">
        <v>16</v>
      </c>
      <c r="B1703" s="374">
        <v>509</v>
      </c>
      <c r="C1703" s="374">
        <v>2022</v>
      </c>
      <c r="D1703" s="374">
        <v>5</v>
      </c>
      <c r="E1703" s="374">
        <v>99</v>
      </c>
      <c r="F1703" s="374">
        <v>99</v>
      </c>
      <c r="G1703" s="374">
        <v>99</v>
      </c>
      <c r="H1703" s="374">
        <v>99</v>
      </c>
      <c r="I1703" s="374">
        <v>99</v>
      </c>
      <c r="J1703" s="374">
        <v>999</v>
      </c>
      <c r="K1703" s="374">
        <v>99</v>
      </c>
      <c r="L1703" s="374">
        <v>13</v>
      </c>
      <c r="M1703" s="374">
        <v>99</v>
      </c>
      <c r="N1703" s="374">
        <v>99</v>
      </c>
      <c r="O1703" s="374">
        <v>99</v>
      </c>
      <c r="P1703" s="374">
        <v>99</v>
      </c>
      <c r="Q1703" s="374"/>
      <c r="R1703" s="374">
        <v>0</v>
      </c>
    </row>
    <row r="1704" spans="1:18" s="458" customFormat="1" ht="15.6">
      <c r="A1704" s="374">
        <v>16</v>
      </c>
      <c r="B1704" s="374">
        <v>510</v>
      </c>
      <c r="C1704" s="374">
        <v>2022</v>
      </c>
      <c r="D1704" s="374">
        <v>6</v>
      </c>
      <c r="E1704" s="374">
        <v>99</v>
      </c>
      <c r="F1704" s="374">
        <v>99</v>
      </c>
      <c r="G1704" s="374">
        <v>99</v>
      </c>
      <c r="H1704" s="374">
        <v>99</v>
      </c>
      <c r="I1704" s="374">
        <v>99</v>
      </c>
      <c r="J1704" s="374">
        <v>999</v>
      </c>
      <c r="K1704" s="374">
        <v>99</v>
      </c>
      <c r="L1704" s="374">
        <v>13</v>
      </c>
      <c r="M1704" s="374">
        <v>99</v>
      </c>
      <c r="N1704" s="374">
        <v>99</v>
      </c>
      <c r="O1704" s="374">
        <v>99</v>
      </c>
      <c r="P1704" s="374">
        <v>99</v>
      </c>
      <c r="Q1704" s="374"/>
      <c r="R1704" s="374">
        <v>0</v>
      </c>
    </row>
    <row r="1705" spans="1:18" s="458" customFormat="1" ht="15.6">
      <c r="A1705" s="374">
        <v>16</v>
      </c>
      <c r="B1705" s="374">
        <v>511</v>
      </c>
      <c r="C1705" s="374">
        <v>2022</v>
      </c>
      <c r="D1705" s="374">
        <v>7</v>
      </c>
      <c r="E1705" s="374">
        <v>99</v>
      </c>
      <c r="F1705" s="374">
        <v>99</v>
      </c>
      <c r="G1705" s="374">
        <v>99</v>
      </c>
      <c r="H1705" s="374">
        <v>99</v>
      </c>
      <c r="I1705" s="374">
        <v>99</v>
      </c>
      <c r="J1705" s="374">
        <v>999</v>
      </c>
      <c r="K1705" s="374">
        <v>99</v>
      </c>
      <c r="L1705" s="374">
        <v>13</v>
      </c>
      <c r="M1705" s="374">
        <v>99</v>
      </c>
      <c r="N1705" s="374">
        <v>99</v>
      </c>
      <c r="O1705" s="374">
        <v>99</v>
      </c>
      <c r="P1705" s="374">
        <v>99</v>
      </c>
      <c r="Q1705" s="374"/>
      <c r="R1705" s="374">
        <v>0</v>
      </c>
    </row>
    <row r="1706" spans="1:18" s="458" customFormat="1" ht="15.6">
      <c r="A1706" s="374">
        <v>16</v>
      </c>
      <c r="B1706" s="374">
        <v>512</v>
      </c>
      <c r="C1706" s="374">
        <v>2022</v>
      </c>
      <c r="D1706" s="374">
        <v>8</v>
      </c>
      <c r="E1706" s="374">
        <v>99</v>
      </c>
      <c r="F1706" s="374">
        <v>99</v>
      </c>
      <c r="G1706" s="374">
        <v>99</v>
      </c>
      <c r="H1706" s="374">
        <v>99</v>
      </c>
      <c r="I1706" s="374">
        <v>99</v>
      </c>
      <c r="J1706" s="374">
        <v>999</v>
      </c>
      <c r="K1706" s="374">
        <v>99</v>
      </c>
      <c r="L1706" s="374">
        <v>13</v>
      </c>
      <c r="M1706" s="374">
        <v>99</v>
      </c>
      <c r="N1706" s="374">
        <v>99</v>
      </c>
      <c r="O1706" s="374">
        <v>99</v>
      </c>
      <c r="P1706" s="374">
        <v>99</v>
      </c>
      <c r="Q1706" s="374"/>
      <c r="R1706" s="374">
        <v>0</v>
      </c>
    </row>
    <row r="1707" spans="1:18" s="458" customFormat="1" ht="15.6">
      <c r="A1707" s="374">
        <v>16</v>
      </c>
      <c r="B1707" s="374">
        <v>513</v>
      </c>
      <c r="C1707" s="374">
        <v>2022</v>
      </c>
      <c r="D1707" s="374">
        <v>9</v>
      </c>
      <c r="E1707" s="374">
        <v>99</v>
      </c>
      <c r="F1707" s="374">
        <v>99</v>
      </c>
      <c r="G1707" s="374">
        <v>99</v>
      </c>
      <c r="H1707" s="374">
        <v>99</v>
      </c>
      <c r="I1707" s="374">
        <v>99</v>
      </c>
      <c r="J1707" s="374">
        <v>999</v>
      </c>
      <c r="K1707" s="374">
        <v>99</v>
      </c>
      <c r="L1707" s="374">
        <v>13</v>
      </c>
      <c r="M1707" s="374">
        <v>99</v>
      </c>
      <c r="N1707" s="374">
        <v>99</v>
      </c>
      <c r="O1707" s="374">
        <v>99</v>
      </c>
      <c r="P1707" s="374">
        <v>99</v>
      </c>
      <c r="Q1707" s="374"/>
      <c r="R1707" s="374">
        <v>0</v>
      </c>
    </row>
    <row r="1708" spans="1:18" s="458" customFormat="1" ht="15.6">
      <c r="A1708" s="374">
        <v>16</v>
      </c>
      <c r="B1708" s="374">
        <v>514</v>
      </c>
      <c r="C1708" s="374">
        <v>2022</v>
      </c>
      <c r="D1708" s="374">
        <v>10</v>
      </c>
      <c r="E1708" s="374">
        <v>99</v>
      </c>
      <c r="F1708" s="374">
        <v>99</v>
      </c>
      <c r="G1708" s="374">
        <v>99</v>
      </c>
      <c r="H1708" s="374">
        <v>99</v>
      </c>
      <c r="I1708" s="374">
        <v>99</v>
      </c>
      <c r="J1708" s="374">
        <v>999</v>
      </c>
      <c r="K1708" s="374">
        <v>99</v>
      </c>
      <c r="L1708" s="374">
        <v>13</v>
      </c>
      <c r="M1708" s="374">
        <v>99</v>
      </c>
      <c r="N1708" s="374">
        <v>99</v>
      </c>
      <c r="O1708" s="374">
        <v>99</v>
      </c>
      <c r="P1708" s="374">
        <v>99</v>
      </c>
      <c r="Q1708" s="374"/>
      <c r="R1708" s="374">
        <v>0</v>
      </c>
    </row>
    <row r="1709" spans="1:18" s="458" customFormat="1" ht="15.6">
      <c r="A1709" s="374">
        <v>16</v>
      </c>
      <c r="B1709" s="374">
        <v>515</v>
      </c>
      <c r="C1709" s="374">
        <v>2022</v>
      </c>
      <c r="D1709" s="374">
        <v>11</v>
      </c>
      <c r="E1709" s="374">
        <v>99</v>
      </c>
      <c r="F1709" s="374">
        <v>99</v>
      </c>
      <c r="G1709" s="374">
        <v>99</v>
      </c>
      <c r="H1709" s="374">
        <v>99</v>
      </c>
      <c r="I1709" s="374">
        <v>99</v>
      </c>
      <c r="J1709" s="374">
        <v>999</v>
      </c>
      <c r="K1709" s="374">
        <v>99</v>
      </c>
      <c r="L1709" s="374">
        <v>13</v>
      </c>
      <c r="M1709" s="374">
        <v>99</v>
      </c>
      <c r="N1709" s="374">
        <v>99</v>
      </c>
      <c r="O1709" s="374">
        <v>99</v>
      </c>
      <c r="P1709" s="374">
        <v>99</v>
      </c>
      <c r="Q1709" s="374"/>
      <c r="R1709" s="374">
        <v>0</v>
      </c>
    </row>
    <row r="1710" spans="1:18" s="458" customFormat="1" ht="15.6">
      <c r="A1710" s="374">
        <v>16</v>
      </c>
      <c r="B1710" s="374">
        <v>516</v>
      </c>
      <c r="C1710" s="374">
        <v>2022</v>
      </c>
      <c r="D1710" s="374">
        <v>12</v>
      </c>
      <c r="E1710" s="374">
        <v>99</v>
      </c>
      <c r="F1710" s="374">
        <v>99</v>
      </c>
      <c r="G1710" s="374">
        <v>99</v>
      </c>
      <c r="H1710" s="374">
        <v>99</v>
      </c>
      <c r="I1710" s="374">
        <v>99</v>
      </c>
      <c r="J1710" s="374">
        <v>999</v>
      </c>
      <c r="K1710" s="374">
        <v>99</v>
      </c>
      <c r="L1710" s="374">
        <v>13</v>
      </c>
      <c r="M1710" s="374">
        <v>99</v>
      </c>
      <c r="N1710" s="374">
        <v>99</v>
      </c>
      <c r="O1710" s="374">
        <v>99</v>
      </c>
      <c r="P1710" s="374">
        <v>99</v>
      </c>
      <c r="Q1710" s="374"/>
      <c r="R1710" s="374">
        <v>0</v>
      </c>
    </row>
    <row r="1711" spans="1:18" s="458" customFormat="1" ht="15.6">
      <c r="A1711" s="374">
        <v>16</v>
      </c>
      <c r="B1711" s="374">
        <v>517</v>
      </c>
      <c r="C1711" s="374">
        <v>2022</v>
      </c>
      <c r="D1711" s="374">
        <v>1</v>
      </c>
      <c r="E1711" s="374">
        <v>99</v>
      </c>
      <c r="F1711" s="374">
        <v>99</v>
      </c>
      <c r="G1711" s="374">
        <v>99</v>
      </c>
      <c r="H1711" s="374">
        <v>99</v>
      </c>
      <c r="I1711" s="374">
        <v>99</v>
      </c>
      <c r="J1711" s="374">
        <v>999</v>
      </c>
      <c r="K1711" s="374">
        <v>99</v>
      </c>
      <c r="L1711" s="374">
        <v>14</v>
      </c>
      <c r="M1711" s="374">
        <v>99</v>
      </c>
      <c r="N1711" s="374">
        <v>99</v>
      </c>
      <c r="O1711" s="374">
        <v>99</v>
      </c>
      <c r="P1711" s="374">
        <v>99</v>
      </c>
      <c r="Q1711" s="374"/>
      <c r="R1711" s="374">
        <v>0</v>
      </c>
    </row>
    <row r="1712" spans="1:18" s="458" customFormat="1" ht="15.6">
      <c r="A1712" s="374">
        <v>16</v>
      </c>
      <c r="B1712" s="374">
        <v>518</v>
      </c>
      <c r="C1712" s="374">
        <v>2022</v>
      </c>
      <c r="D1712" s="374">
        <v>2</v>
      </c>
      <c r="E1712" s="374">
        <v>99</v>
      </c>
      <c r="F1712" s="374">
        <v>99</v>
      </c>
      <c r="G1712" s="374">
        <v>99</v>
      </c>
      <c r="H1712" s="374">
        <v>99</v>
      </c>
      <c r="I1712" s="374">
        <v>99</v>
      </c>
      <c r="J1712" s="374">
        <v>999</v>
      </c>
      <c r="K1712" s="374">
        <v>99</v>
      </c>
      <c r="L1712" s="374">
        <v>14</v>
      </c>
      <c r="M1712" s="374">
        <v>99</v>
      </c>
      <c r="N1712" s="374">
        <v>99</v>
      </c>
      <c r="O1712" s="374">
        <v>99</v>
      </c>
      <c r="P1712" s="374">
        <v>99</v>
      </c>
      <c r="Q1712" s="374"/>
      <c r="R1712" s="374">
        <v>0</v>
      </c>
    </row>
    <row r="1713" spans="1:18" s="458" customFormat="1" ht="15.6">
      <c r="A1713" s="374">
        <v>16</v>
      </c>
      <c r="B1713" s="374">
        <v>519</v>
      </c>
      <c r="C1713" s="374">
        <v>2022</v>
      </c>
      <c r="D1713" s="374">
        <v>3</v>
      </c>
      <c r="E1713" s="374">
        <v>99</v>
      </c>
      <c r="F1713" s="374">
        <v>99</v>
      </c>
      <c r="G1713" s="374">
        <v>99</v>
      </c>
      <c r="H1713" s="374">
        <v>99</v>
      </c>
      <c r="I1713" s="374">
        <v>99</v>
      </c>
      <c r="J1713" s="374">
        <v>999</v>
      </c>
      <c r="K1713" s="374">
        <v>99</v>
      </c>
      <c r="L1713" s="374">
        <v>14</v>
      </c>
      <c r="M1713" s="374">
        <v>99</v>
      </c>
      <c r="N1713" s="374">
        <v>99</v>
      </c>
      <c r="O1713" s="374">
        <v>99</v>
      </c>
      <c r="P1713" s="374">
        <v>99</v>
      </c>
      <c r="Q1713" s="374"/>
      <c r="R1713" s="374">
        <v>0</v>
      </c>
    </row>
    <row r="1714" spans="1:18" s="458" customFormat="1" ht="15.6">
      <c r="A1714" s="374">
        <v>16</v>
      </c>
      <c r="B1714" s="374">
        <v>520</v>
      </c>
      <c r="C1714" s="374">
        <v>2022</v>
      </c>
      <c r="D1714" s="374">
        <v>4</v>
      </c>
      <c r="E1714" s="374">
        <v>99</v>
      </c>
      <c r="F1714" s="374">
        <v>99</v>
      </c>
      <c r="G1714" s="374">
        <v>99</v>
      </c>
      <c r="H1714" s="374">
        <v>99</v>
      </c>
      <c r="I1714" s="374">
        <v>99</v>
      </c>
      <c r="J1714" s="374">
        <v>999</v>
      </c>
      <c r="K1714" s="374">
        <v>99</v>
      </c>
      <c r="L1714" s="374">
        <v>14</v>
      </c>
      <c r="M1714" s="374">
        <v>99</v>
      </c>
      <c r="N1714" s="374">
        <v>99</v>
      </c>
      <c r="O1714" s="374">
        <v>99</v>
      </c>
      <c r="P1714" s="374">
        <v>99</v>
      </c>
      <c r="Q1714" s="374"/>
      <c r="R1714" s="374">
        <v>0</v>
      </c>
    </row>
    <row r="1715" spans="1:18" s="458" customFormat="1" ht="15.6">
      <c r="A1715" s="374">
        <v>16</v>
      </c>
      <c r="B1715" s="374">
        <v>521</v>
      </c>
      <c r="C1715" s="374">
        <v>2022</v>
      </c>
      <c r="D1715" s="374">
        <v>5</v>
      </c>
      <c r="E1715" s="374">
        <v>99</v>
      </c>
      <c r="F1715" s="374">
        <v>99</v>
      </c>
      <c r="G1715" s="374">
        <v>99</v>
      </c>
      <c r="H1715" s="374">
        <v>99</v>
      </c>
      <c r="I1715" s="374">
        <v>99</v>
      </c>
      <c r="J1715" s="374">
        <v>999</v>
      </c>
      <c r="K1715" s="374">
        <v>99</v>
      </c>
      <c r="L1715" s="374">
        <v>14</v>
      </c>
      <c r="M1715" s="374">
        <v>99</v>
      </c>
      <c r="N1715" s="374">
        <v>99</v>
      </c>
      <c r="O1715" s="374">
        <v>99</v>
      </c>
      <c r="P1715" s="374">
        <v>99</v>
      </c>
      <c r="Q1715" s="374"/>
      <c r="R1715" s="374">
        <v>0</v>
      </c>
    </row>
    <row r="1716" spans="1:18" s="458" customFormat="1" ht="15.6">
      <c r="A1716" s="374">
        <v>16</v>
      </c>
      <c r="B1716" s="374">
        <v>522</v>
      </c>
      <c r="C1716" s="374">
        <v>2022</v>
      </c>
      <c r="D1716" s="374">
        <v>6</v>
      </c>
      <c r="E1716" s="374">
        <v>99</v>
      </c>
      <c r="F1716" s="374">
        <v>99</v>
      </c>
      <c r="G1716" s="374">
        <v>99</v>
      </c>
      <c r="H1716" s="374">
        <v>99</v>
      </c>
      <c r="I1716" s="374">
        <v>99</v>
      </c>
      <c r="J1716" s="374">
        <v>999</v>
      </c>
      <c r="K1716" s="374">
        <v>99</v>
      </c>
      <c r="L1716" s="374">
        <v>14</v>
      </c>
      <c r="M1716" s="374">
        <v>99</v>
      </c>
      <c r="N1716" s="374">
        <v>99</v>
      </c>
      <c r="O1716" s="374">
        <v>99</v>
      </c>
      <c r="P1716" s="374">
        <v>99</v>
      </c>
      <c r="Q1716" s="374"/>
      <c r="R1716" s="374">
        <v>0</v>
      </c>
    </row>
    <row r="1717" spans="1:18" s="458" customFormat="1" ht="15.6">
      <c r="A1717" s="374">
        <v>16</v>
      </c>
      <c r="B1717" s="374">
        <v>523</v>
      </c>
      <c r="C1717" s="374">
        <v>2022</v>
      </c>
      <c r="D1717" s="374">
        <v>7</v>
      </c>
      <c r="E1717" s="374">
        <v>99</v>
      </c>
      <c r="F1717" s="374">
        <v>99</v>
      </c>
      <c r="G1717" s="374">
        <v>99</v>
      </c>
      <c r="H1717" s="374">
        <v>99</v>
      </c>
      <c r="I1717" s="374">
        <v>99</v>
      </c>
      <c r="J1717" s="374">
        <v>999</v>
      </c>
      <c r="K1717" s="374">
        <v>99</v>
      </c>
      <c r="L1717" s="374">
        <v>14</v>
      </c>
      <c r="M1717" s="374">
        <v>99</v>
      </c>
      <c r="N1717" s="374">
        <v>99</v>
      </c>
      <c r="O1717" s="374">
        <v>99</v>
      </c>
      <c r="P1717" s="374">
        <v>99</v>
      </c>
      <c r="Q1717" s="374"/>
      <c r="R1717" s="374">
        <v>0</v>
      </c>
    </row>
    <row r="1718" spans="1:18" s="458" customFormat="1" ht="15.6">
      <c r="A1718" s="374">
        <v>16</v>
      </c>
      <c r="B1718" s="374">
        <v>524</v>
      </c>
      <c r="C1718" s="374">
        <v>2022</v>
      </c>
      <c r="D1718" s="374">
        <v>8</v>
      </c>
      <c r="E1718" s="374">
        <v>99</v>
      </c>
      <c r="F1718" s="374">
        <v>99</v>
      </c>
      <c r="G1718" s="374">
        <v>99</v>
      </c>
      <c r="H1718" s="374">
        <v>99</v>
      </c>
      <c r="I1718" s="374">
        <v>99</v>
      </c>
      <c r="J1718" s="374">
        <v>999</v>
      </c>
      <c r="K1718" s="374">
        <v>99</v>
      </c>
      <c r="L1718" s="374">
        <v>14</v>
      </c>
      <c r="M1718" s="374">
        <v>99</v>
      </c>
      <c r="N1718" s="374">
        <v>99</v>
      </c>
      <c r="O1718" s="374">
        <v>99</v>
      </c>
      <c r="P1718" s="374">
        <v>99</v>
      </c>
      <c r="Q1718" s="374"/>
      <c r="R1718" s="374">
        <v>0</v>
      </c>
    </row>
    <row r="1719" spans="1:18" s="458" customFormat="1" ht="15.6">
      <c r="A1719" s="374">
        <v>16</v>
      </c>
      <c r="B1719" s="374">
        <v>525</v>
      </c>
      <c r="C1719" s="374">
        <v>2022</v>
      </c>
      <c r="D1719" s="374">
        <v>9</v>
      </c>
      <c r="E1719" s="374">
        <v>99</v>
      </c>
      <c r="F1719" s="374">
        <v>99</v>
      </c>
      <c r="G1719" s="374">
        <v>99</v>
      </c>
      <c r="H1719" s="374">
        <v>99</v>
      </c>
      <c r="I1719" s="374">
        <v>99</v>
      </c>
      <c r="J1719" s="374">
        <v>999</v>
      </c>
      <c r="K1719" s="374">
        <v>99</v>
      </c>
      <c r="L1719" s="374">
        <v>14</v>
      </c>
      <c r="M1719" s="374">
        <v>99</v>
      </c>
      <c r="N1719" s="374">
        <v>99</v>
      </c>
      <c r="O1719" s="374">
        <v>99</v>
      </c>
      <c r="P1719" s="374">
        <v>99</v>
      </c>
      <c r="Q1719" s="374"/>
      <c r="R1719" s="374">
        <v>0</v>
      </c>
    </row>
    <row r="1720" spans="1:18" s="458" customFormat="1" ht="15.6">
      <c r="A1720" s="374">
        <v>16</v>
      </c>
      <c r="B1720" s="374">
        <v>526</v>
      </c>
      <c r="C1720" s="374">
        <v>2022</v>
      </c>
      <c r="D1720" s="374">
        <v>10</v>
      </c>
      <c r="E1720" s="374">
        <v>99</v>
      </c>
      <c r="F1720" s="374">
        <v>99</v>
      </c>
      <c r="G1720" s="374">
        <v>99</v>
      </c>
      <c r="H1720" s="374">
        <v>99</v>
      </c>
      <c r="I1720" s="374">
        <v>99</v>
      </c>
      <c r="J1720" s="374">
        <v>999</v>
      </c>
      <c r="K1720" s="374">
        <v>99</v>
      </c>
      <c r="L1720" s="374">
        <v>14</v>
      </c>
      <c r="M1720" s="374">
        <v>99</v>
      </c>
      <c r="N1720" s="374">
        <v>99</v>
      </c>
      <c r="O1720" s="374">
        <v>99</v>
      </c>
      <c r="P1720" s="374">
        <v>99</v>
      </c>
      <c r="Q1720" s="374"/>
      <c r="R1720" s="374">
        <v>0</v>
      </c>
    </row>
    <row r="1721" spans="1:18" s="458" customFormat="1" ht="15.6">
      <c r="A1721" s="374">
        <v>16</v>
      </c>
      <c r="B1721" s="374">
        <v>527</v>
      </c>
      <c r="C1721" s="374">
        <v>2022</v>
      </c>
      <c r="D1721" s="374">
        <v>11</v>
      </c>
      <c r="E1721" s="374">
        <v>99</v>
      </c>
      <c r="F1721" s="374">
        <v>99</v>
      </c>
      <c r="G1721" s="374">
        <v>99</v>
      </c>
      <c r="H1721" s="374">
        <v>99</v>
      </c>
      <c r="I1721" s="374">
        <v>99</v>
      </c>
      <c r="J1721" s="374">
        <v>999</v>
      </c>
      <c r="K1721" s="374">
        <v>99</v>
      </c>
      <c r="L1721" s="374">
        <v>14</v>
      </c>
      <c r="M1721" s="374">
        <v>99</v>
      </c>
      <c r="N1721" s="374">
        <v>99</v>
      </c>
      <c r="O1721" s="374">
        <v>99</v>
      </c>
      <c r="P1721" s="374">
        <v>99</v>
      </c>
      <c r="Q1721" s="374"/>
      <c r="R1721" s="374">
        <v>0</v>
      </c>
    </row>
    <row r="1722" spans="1:18" s="458" customFormat="1" ht="15.6">
      <c r="A1722" s="374">
        <v>16</v>
      </c>
      <c r="B1722" s="374">
        <v>528</v>
      </c>
      <c r="C1722" s="374">
        <v>2022</v>
      </c>
      <c r="D1722" s="374">
        <v>12</v>
      </c>
      <c r="E1722" s="374">
        <v>99</v>
      </c>
      <c r="F1722" s="374">
        <v>99</v>
      </c>
      <c r="G1722" s="374">
        <v>99</v>
      </c>
      <c r="H1722" s="374">
        <v>99</v>
      </c>
      <c r="I1722" s="374">
        <v>99</v>
      </c>
      <c r="J1722" s="374">
        <v>999</v>
      </c>
      <c r="K1722" s="374">
        <v>99</v>
      </c>
      <c r="L1722" s="374">
        <v>14</v>
      </c>
      <c r="M1722" s="374">
        <v>99</v>
      </c>
      <c r="N1722" s="374">
        <v>99</v>
      </c>
      <c r="O1722" s="374">
        <v>99</v>
      </c>
      <c r="P1722" s="374">
        <v>99</v>
      </c>
      <c r="Q1722" s="374"/>
      <c r="R1722" s="374">
        <v>0</v>
      </c>
    </row>
    <row r="1723" spans="1:18" s="458" customFormat="1" ht="15.6">
      <c r="A1723" s="374">
        <v>16</v>
      </c>
      <c r="B1723" s="374">
        <v>529</v>
      </c>
      <c r="C1723" s="374">
        <v>2022</v>
      </c>
      <c r="D1723" s="374">
        <v>1</v>
      </c>
      <c r="E1723" s="374">
        <v>99</v>
      </c>
      <c r="F1723" s="374">
        <v>99</v>
      </c>
      <c r="G1723" s="374">
        <v>99</v>
      </c>
      <c r="H1723" s="374">
        <v>99</v>
      </c>
      <c r="I1723" s="374">
        <v>99</v>
      </c>
      <c r="J1723" s="374">
        <v>999</v>
      </c>
      <c r="K1723" s="374">
        <v>99</v>
      </c>
      <c r="L1723" s="374">
        <v>15</v>
      </c>
      <c r="M1723" s="374">
        <v>99</v>
      </c>
      <c r="N1723" s="374">
        <v>99</v>
      </c>
      <c r="O1723" s="374">
        <v>99</v>
      </c>
      <c r="P1723" s="374">
        <v>99</v>
      </c>
      <c r="Q1723" s="374"/>
      <c r="R1723" s="374">
        <v>0</v>
      </c>
    </row>
    <row r="1724" spans="1:18" s="458" customFormat="1" ht="15.6">
      <c r="A1724" s="374">
        <v>16</v>
      </c>
      <c r="B1724" s="374">
        <v>530</v>
      </c>
      <c r="C1724" s="374">
        <v>2022</v>
      </c>
      <c r="D1724" s="374">
        <v>2</v>
      </c>
      <c r="E1724" s="374">
        <v>99</v>
      </c>
      <c r="F1724" s="374">
        <v>99</v>
      </c>
      <c r="G1724" s="374">
        <v>99</v>
      </c>
      <c r="H1724" s="374">
        <v>99</v>
      </c>
      <c r="I1724" s="374">
        <v>99</v>
      </c>
      <c r="J1724" s="374">
        <v>999</v>
      </c>
      <c r="K1724" s="374">
        <v>99</v>
      </c>
      <c r="L1724" s="374">
        <v>15</v>
      </c>
      <c r="M1724" s="374">
        <v>99</v>
      </c>
      <c r="N1724" s="374">
        <v>99</v>
      </c>
      <c r="O1724" s="374">
        <v>99</v>
      </c>
      <c r="P1724" s="374">
        <v>99</v>
      </c>
      <c r="Q1724" s="374"/>
      <c r="R1724" s="374">
        <v>0</v>
      </c>
    </row>
    <row r="1725" spans="1:18" s="458" customFormat="1" ht="15.6">
      <c r="A1725" s="374">
        <v>16</v>
      </c>
      <c r="B1725" s="374">
        <v>531</v>
      </c>
      <c r="C1725" s="374">
        <v>2022</v>
      </c>
      <c r="D1725" s="374">
        <v>3</v>
      </c>
      <c r="E1725" s="374">
        <v>99</v>
      </c>
      <c r="F1725" s="374">
        <v>99</v>
      </c>
      <c r="G1725" s="374">
        <v>99</v>
      </c>
      <c r="H1725" s="374">
        <v>99</v>
      </c>
      <c r="I1725" s="374">
        <v>99</v>
      </c>
      <c r="J1725" s="374">
        <v>999</v>
      </c>
      <c r="K1725" s="374">
        <v>99</v>
      </c>
      <c r="L1725" s="374">
        <v>15</v>
      </c>
      <c r="M1725" s="374">
        <v>99</v>
      </c>
      <c r="N1725" s="374">
        <v>99</v>
      </c>
      <c r="O1725" s="374">
        <v>99</v>
      </c>
      <c r="P1725" s="374">
        <v>99</v>
      </c>
      <c r="Q1725" s="374"/>
      <c r="R1725" s="374">
        <v>0</v>
      </c>
    </row>
    <row r="1726" spans="1:18" s="458" customFormat="1" ht="15.6">
      <c r="A1726" s="374">
        <v>16</v>
      </c>
      <c r="B1726" s="374">
        <v>532</v>
      </c>
      <c r="C1726" s="374">
        <v>2022</v>
      </c>
      <c r="D1726" s="374">
        <v>4</v>
      </c>
      <c r="E1726" s="374">
        <v>99</v>
      </c>
      <c r="F1726" s="374">
        <v>99</v>
      </c>
      <c r="G1726" s="374">
        <v>99</v>
      </c>
      <c r="H1726" s="374">
        <v>99</v>
      </c>
      <c r="I1726" s="374">
        <v>99</v>
      </c>
      <c r="J1726" s="374">
        <v>999</v>
      </c>
      <c r="K1726" s="374">
        <v>99</v>
      </c>
      <c r="L1726" s="374">
        <v>15</v>
      </c>
      <c r="M1726" s="374">
        <v>99</v>
      </c>
      <c r="N1726" s="374">
        <v>99</v>
      </c>
      <c r="O1726" s="374">
        <v>99</v>
      </c>
      <c r="P1726" s="374">
        <v>99</v>
      </c>
      <c r="Q1726" s="374"/>
      <c r="R1726" s="374">
        <v>0</v>
      </c>
    </row>
    <row r="1727" spans="1:18" s="458" customFormat="1" ht="15.6">
      <c r="A1727" s="374">
        <v>16</v>
      </c>
      <c r="B1727" s="374">
        <v>533</v>
      </c>
      <c r="C1727" s="374">
        <v>2022</v>
      </c>
      <c r="D1727" s="374">
        <v>5</v>
      </c>
      <c r="E1727" s="374">
        <v>99</v>
      </c>
      <c r="F1727" s="374">
        <v>99</v>
      </c>
      <c r="G1727" s="374">
        <v>99</v>
      </c>
      <c r="H1727" s="374">
        <v>99</v>
      </c>
      <c r="I1727" s="374">
        <v>99</v>
      </c>
      <c r="J1727" s="374">
        <v>999</v>
      </c>
      <c r="K1727" s="374">
        <v>99</v>
      </c>
      <c r="L1727" s="374">
        <v>15</v>
      </c>
      <c r="M1727" s="374">
        <v>99</v>
      </c>
      <c r="N1727" s="374">
        <v>99</v>
      </c>
      <c r="O1727" s="374">
        <v>99</v>
      </c>
      <c r="P1727" s="374">
        <v>99</v>
      </c>
      <c r="Q1727" s="374"/>
      <c r="R1727" s="374">
        <v>0</v>
      </c>
    </row>
    <row r="1728" spans="1:18" s="458" customFormat="1" ht="15.6">
      <c r="A1728" s="374">
        <v>16</v>
      </c>
      <c r="B1728" s="374">
        <v>534</v>
      </c>
      <c r="C1728" s="374">
        <v>2022</v>
      </c>
      <c r="D1728" s="374">
        <v>6</v>
      </c>
      <c r="E1728" s="374">
        <v>99</v>
      </c>
      <c r="F1728" s="374">
        <v>99</v>
      </c>
      <c r="G1728" s="374">
        <v>99</v>
      </c>
      <c r="H1728" s="374">
        <v>99</v>
      </c>
      <c r="I1728" s="374">
        <v>99</v>
      </c>
      <c r="J1728" s="374">
        <v>999</v>
      </c>
      <c r="K1728" s="374">
        <v>99</v>
      </c>
      <c r="L1728" s="374">
        <v>15</v>
      </c>
      <c r="M1728" s="374">
        <v>99</v>
      </c>
      <c r="N1728" s="374">
        <v>99</v>
      </c>
      <c r="O1728" s="374">
        <v>99</v>
      </c>
      <c r="P1728" s="374">
        <v>99</v>
      </c>
      <c r="Q1728" s="374"/>
      <c r="R1728" s="374">
        <v>0</v>
      </c>
    </row>
    <row r="1729" spans="1:37" s="458" customFormat="1" ht="15.6">
      <c r="A1729" s="374">
        <v>16</v>
      </c>
      <c r="B1729" s="374">
        <v>535</v>
      </c>
      <c r="C1729" s="374">
        <v>2022</v>
      </c>
      <c r="D1729" s="374">
        <v>7</v>
      </c>
      <c r="E1729" s="374">
        <v>99</v>
      </c>
      <c r="F1729" s="374">
        <v>99</v>
      </c>
      <c r="G1729" s="374">
        <v>99</v>
      </c>
      <c r="H1729" s="374">
        <v>99</v>
      </c>
      <c r="I1729" s="374">
        <v>99</v>
      </c>
      <c r="J1729" s="374">
        <v>999</v>
      </c>
      <c r="K1729" s="374">
        <v>99</v>
      </c>
      <c r="L1729" s="374">
        <v>15</v>
      </c>
      <c r="M1729" s="374">
        <v>99</v>
      </c>
      <c r="N1729" s="374">
        <v>99</v>
      </c>
      <c r="O1729" s="374">
        <v>99</v>
      </c>
      <c r="P1729" s="374">
        <v>99</v>
      </c>
      <c r="Q1729" s="374"/>
      <c r="R1729" s="374">
        <v>0</v>
      </c>
    </row>
    <row r="1730" spans="1:37" s="458" customFormat="1" ht="15.6">
      <c r="A1730" s="374">
        <v>16</v>
      </c>
      <c r="B1730" s="374">
        <v>536</v>
      </c>
      <c r="C1730" s="374">
        <v>2022</v>
      </c>
      <c r="D1730" s="374">
        <v>8</v>
      </c>
      <c r="E1730" s="374">
        <v>99</v>
      </c>
      <c r="F1730" s="374">
        <v>99</v>
      </c>
      <c r="G1730" s="374">
        <v>99</v>
      </c>
      <c r="H1730" s="374">
        <v>99</v>
      </c>
      <c r="I1730" s="374">
        <v>99</v>
      </c>
      <c r="J1730" s="374">
        <v>999</v>
      </c>
      <c r="K1730" s="374">
        <v>99</v>
      </c>
      <c r="L1730" s="374">
        <v>15</v>
      </c>
      <c r="M1730" s="374">
        <v>99</v>
      </c>
      <c r="N1730" s="374">
        <v>99</v>
      </c>
      <c r="O1730" s="374">
        <v>99</v>
      </c>
      <c r="P1730" s="374">
        <v>99</v>
      </c>
      <c r="Q1730" s="374"/>
      <c r="R1730" s="374">
        <v>0</v>
      </c>
    </row>
    <row r="1731" spans="1:37" s="458" customFormat="1" ht="15.6">
      <c r="A1731" s="374">
        <v>16</v>
      </c>
      <c r="B1731" s="374">
        <v>537</v>
      </c>
      <c r="C1731" s="374">
        <v>2022</v>
      </c>
      <c r="D1731" s="374">
        <v>9</v>
      </c>
      <c r="E1731" s="374">
        <v>99</v>
      </c>
      <c r="F1731" s="374">
        <v>99</v>
      </c>
      <c r="G1731" s="374">
        <v>99</v>
      </c>
      <c r="H1731" s="374">
        <v>99</v>
      </c>
      <c r="I1731" s="374">
        <v>99</v>
      </c>
      <c r="J1731" s="374">
        <v>999</v>
      </c>
      <c r="K1731" s="374">
        <v>99</v>
      </c>
      <c r="L1731" s="374">
        <v>15</v>
      </c>
      <c r="M1731" s="374">
        <v>99</v>
      </c>
      <c r="N1731" s="374">
        <v>99</v>
      </c>
      <c r="O1731" s="374">
        <v>99</v>
      </c>
      <c r="P1731" s="374">
        <v>99</v>
      </c>
      <c r="Q1731" s="374"/>
      <c r="R1731" s="374">
        <v>0</v>
      </c>
    </row>
    <row r="1732" spans="1:37" s="458" customFormat="1" ht="15.6">
      <c r="A1732" s="374">
        <v>16</v>
      </c>
      <c r="B1732" s="374">
        <v>538</v>
      </c>
      <c r="C1732" s="374">
        <v>2022</v>
      </c>
      <c r="D1732" s="374">
        <v>10</v>
      </c>
      <c r="E1732" s="374">
        <v>99</v>
      </c>
      <c r="F1732" s="374">
        <v>99</v>
      </c>
      <c r="G1732" s="374">
        <v>99</v>
      </c>
      <c r="H1732" s="374">
        <v>99</v>
      </c>
      <c r="I1732" s="374">
        <v>99</v>
      </c>
      <c r="J1732" s="374">
        <v>999</v>
      </c>
      <c r="K1732" s="374">
        <v>99</v>
      </c>
      <c r="L1732" s="374">
        <v>15</v>
      </c>
      <c r="M1732" s="374">
        <v>99</v>
      </c>
      <c r="N1732" s="374">
        <v>99</v>
      </c>
      <c r="O1732" s="374">
        <v>99</v>
      </c>
      <c r="P1732" s="374">
        <v>99</v>
      </c>
      <c r="Q1732" s="374"/>
      <c r="R1732" s="374">
        <v>0</v>
      </c>
    </row>
    <row r="1733" spans="1:37" s="458" customFormat="1" ht="15.6">
      <c r="A1733" s="374">
        <v>16</v>
      </c>
      <c r="B1733" s="374">
        <v>539</v>
      </c>
      <c r="C1733" s="374">
        <v>2022</v>
      </c>
      <c r="D1733" s="374">
        <v>11</v>
      </c>
      <c r="E1733" s="374">
        <v>99</v>
      </c>
      <c r="F1733" s="374">
        <v>99</v>
      </c>
      <c r="G1733" s="374">
        <v>99</v>
      </c>
      <c r="H1733" s="374">
        <v>99</v>
      </c>
      <c r="I1733" s="374">
        <v>99</v>
      </c>
      <c r="J1733" s="374">
        <v>999</v>
      </c>
      <c r="K1733" s="374">
        <v>99</v>
      </c>
      <c r="L1733" s="374">
        <v>15</v>
      </c>
      <c r="M1733" s="374">
        <v>99</v>
      </c>
      <c r="N1733" s="374">
        <v>99</v>
      </c>
      <c r="O1733" s="374">
        <v>99</v>
      </c>
      <c r="P1733" s="374">
        <v>99</v>
      </c>
      <c r="Q1733" s="374"/>
      <c r="R1733" s="374">
        <v>0</v>
      </c>
    </row>
    <row r="1734" spans="1:37" s="458" customFormat="1" ht="15.6">
      <c r="A1734" s="374">
        <v>16</v>
      </c>
      <c r="B1734" s="374">
        <v>540</v>
      </c>
      <c r="C1734" s="374">
        <v>2022</v>
      </c>
      <c r="D1734" s="374">
        <v>12</v>
      </c>
      <c r="E1734" s="374">
        <v>99</v>
      </c>
      <c r="F1734" s="374">
        <v>99</v>
      </c>
      <c r="G1734" s="374">
        <v>99</v>
      </c>
      <c r="H1734" s="374">
        <v>99</v>
      </c>
      <c r="I1734" s="374">
        <v>99</v>
      </c>
      <c r="J1734" s="374">
        <v>999</v>
      </c>
      <c r="K1734" s="374">
        <v>99</v>
      </c>
      <c r="L1734" s="374">
        <v>15</v>
      </c>
      <c r="M1734" s="374">
        <v>99</v>
      </c>
      <c r="N1734" s="374">
        <v>99</v>
      </c>
      <c r="O1734" s="374">
        <v>99</v>
      </c>
      <c r="P1734" s="374">
        <v>99</v>
      </c>
      <c r="Q1734" s="374"/>
      <c r="R1734" s="374">
        <v>0</v>
      </c>
    </row>
    <row r="1735" spans="1:37" ht="15.6">
      <c r="A1735" s="374">
        <v>17</v>
      </c>
      <c r="B1735" s="374">
        <v>1</v>
      </c>
      <c r="C1735" s="374">
        <v>2024</v>
      </c>
      <c r="D1735" s="374">
        <v>1</v>
      </c>
      <c r="E1735" s="374">
        <v>99</v>
      </c>
      <c r="F1735" s="374">
        <v>99</v>
      </c>
      <c r="G1735" s="374">
        <v>99</v>
      </c>
      <c r="H1735" s="374">
        <v>99</v>
      </c>
      <c r="I1735" s="374">
        <v>99</v>
      </c>
      <c r="J1735" s="374">
        <v>999</v>
      </c>
      <c r="K1735" s="374">
        <v>99</v>
      </c>
      <c r="L1735" s="374">
        <v>99</v>
      </c>
      <c r="M1735" s="374">
        <v>1</v>
      </c>
      <c r="N1735" s="374">
        <v>99</v>
      </c>
      <c r="O1735" s="374">
        <v>99</v>
      </c>
      <c r="P1735" s="374">
        <v>99</v>
      </c>
      <c r="Q1735" s="374"/>
      <c r="R1735" s="374">
        <v>0</v>
      </c>
    </row>
    <row r="1736" spans="1:37" ht="15.6">
      <c r="A1736" s="374">
        <v>17</v>
      </c>
      <c r="B1736" s="374">
        <v>2</v>
      </c>
      <c r="C1736" s="374">
        <v>2024</v>
      </c>
      <c r="D1736" s="374">
        <v>2</v>
      </c>
      <c r="E1736" s="374">
        <v>99</v>
      </c>
      <c r="F1736" s="374">
        <v>99</v>
      </c>
      <c r="G1736" s="374">
        <v>99</v>
      </c>
      <c r="H1736" s="374">
        <v>99</v>
      </c>
      <c r="I1736" s="374">
        <v>99</v>
      </c>
      <c r="J1736" s="374">
        <v>999</v>
      </c>
      <c r="K1736" s="374">
        <v>99</v>
      </c>
      <c r="L1736" s="374">
        <v>99</v>
      </c>
      <c r="M1736" s="374">
        <v>1</v>
      </c>
      <c r="N1736" s="374">
        <v>99</v>
      </c>
      <c r="O1736" s="374">
        <v>99</v>
      </c>
      <c r="P1736" s="374">
        <v>99</v>
      </c>
      <c r="Q1736" s="374">
        <v>1</v>
      </c>
      <c r="R1736" s="374">
        <v>1</v>
      </c>
      <c r="S1736">
        <v>4</v>
      </c>
      <c r="T1736">
        <v>1</v>
      </c>
      <c r="U1736">
        <v>5.4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F1736">
        <v>8.6132644272179135E-2</v>
      </c>
      <c r="AG1736">
        <v>7.1768427208208196E-2</v>
      </c>
      <c r="AH1736">
        <v>0</v>
      </c>
      <c r="AI1736">
        <v>1</v>
      </c>
      <c r="AJ1736">
        <v>71.5</v>
      </c>
      <c r="AK1736">
        <v>14.773235957645952</v>
      </c>
    </row>
    <row r="1737" spans="1:37" ht="15.6">
      <c r="A1737" s="374">
        <v>17</v>
      </c>
      <c r="B1737" s="374">
        <v>3</v>
      </c>
      <c r="C1737" s="374">
        <v>2024</v>
      </c>
      <c r="D1737" s="374">
        <v>3</v>
      </c>
      <c r="E1737" s="374">
        <v>99</v>
      </c>
      <c r="F1737" s="374">
        <v>99</v>
      </c>
      <c r="G1737" s="374">
        <v>99</v>
      </c>
      <c r="H1737" s="374">
        <v>99</v>
      </c>
      <c r="I1737" s="374">
        <v>99</v>
      </c>
      <c r="J1737" s="374">
        <v>999</v>
      </c>
      <c r="K1737" s="374">
        <v>99</v>
      </c>
      <c r="L1737" s="374">
        <v>99</v>
      </c>
      <c r="M1737" s="374">
        <v>1</v>
      </c>
      <c r="N1737" s="374">
        <v>99</v>
      </c>
      <c r="O1737" s="374">
        <v>99</v>
      </c>
      <c r="P1737" s="374">
        <v>99</v>
      </c>
      <c r="Q1737" s="374">
        <v>1</v>
      </c>
      <c r="R1737" s="374">
        <v>1</v>
      </c>
      <c r="S1737">
        <v>4</v>
      </c>
      <c r="T1737">
        <v>1</v>
      </c>
      <c r="U1737">
        <v>3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F1737">
        <v>3.9354584809130247E-2</v>
      </c>
      <c r="AG1737">
        <v>1.7344449198108292E-2</v>
      </c>
      <c r="AH1737">
        <v>0</v>
      </c>
      <c r="AI1737">
        <v>1</v>
      </c>
      <c r="AJ1737">
        <v>65</v>
      </c>
      <c r="AK1737">
        <v>10.923987255348202</v>
      </c>
    </row>
    <row r="1738" spans="1:37" ht="15.6">
      <c r="A1738" s="374">
        <v>17</v>
      </c>
      <c r="B1738" s="374">
        <v>4</v>
      </c>
      <c r="C1738" s="374">
        <v>2024</v>
      </c>
      <c r="D1738" s="374">
        <v>4</v>
      </c>
      <c r="E1738" s="374">
        <v>99</v>
      </c>
      <c r="F1738" s="374">
        <v>99</v>
      </c>
      <c r="G1738" s="374">
        <v>99</v>
      </c>
      <c r="H1738" s="374">
        <v>99</v>
      </c>
      <c r="I1738" s="374">
        <v>99</v>
      </c>
      <c r="J1738" s="374">
        <v>999</v>
      </c>
      <c r="K1738" s="374">
        <v>99</v>
      </c>
      <c r="L1738" s="374">
        <v>99</v>
      </c>
      <c r="M1738" s="374">
        <v>1</v>
      </c>
      <c r="N1738" s="374">
        <v>99</v>
      </c>
      <c r="O1738" s="374">
        <v>99</v>
      </c>
      <c r="P1738" s="374">
        <v>99</v>
      </c>
      <c r="Q1738" s="374">
        <v>1</v>
      </c>
      <c r="R1738" s="374">
        <v>1</v>
      </c>
      <c r="S1738">
        <v>3</v>
      </c>
      <c r="T1738">
        <v>1</v>
      </c>
      <c r="U1738">
        <v>7.4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F1738">
        <v>3.179650238473769E-2</v>
      </c>
      <c r="AG1738">
        <v>3.5483608011623258E-2</v>
      </c>
      <c r="AH1738">
        <v>0</v>
      </c>
      <c r="AI1738">
        <v>1</v>
      </c>
      <c r="AJ1738">
        <v>82.9</v>
      </c>
      <c r="AK1738">
        <v>12.988773036424911</v>
      </c>
    </row>
    <row r="1739" spans="1:37" ht="15.6">
      <c r="A1739" s="374">
        <v>17</v>
      </c>
      <c r="B1739" s="374">
        <v>5</v>
      </c>
      <c r="C1739" s="374">
        <v>2024</v>
      </c>
      <c r="D1739" s="374">
        <v>5</v>
      </c>
      <c r="E1739" s="374">
        <v>99</v>
      </c>
      <c r="F1739" s="374">
        <v>99</v>
      </c>
      <c r="G1739" s="374">
        <v>99</v>
      </c>
      <c r="H1739" s="374">
        <v>99</v>
      </c>
      <c r="I1739" s="374">
        <v>99</v>
      </c>
      <c r="J1739" s="374">
        <v>999</v>
      </c>
      <c r="K1739" s="374">
        <v>99</v>
      </c>
      <c r="L1739" s="374">
        <v>99</v>
      </c>
      <c r="M1739" s="374">
        <v>1</v>
      </c>
      <c r="N1739" s="374">
        <v>99</v>
      </c>
      <c r="O1739" s="374">
        <v>99</v>
      </c>
      <c r="P1739" s="374">
        <v>99</v>
      </c>
      <c r="Q1739" s="374">
        <v>2</v>
      </c>
      <c r="R1739" s="374">
        <v>2</v>
      </c>
      <c r="S1739">
        <v>5</v>
      </c>
      <c r="T1739">
        <v>1</v>
      </c>
      <c r="U1739">
        <v>5.3500000000000005</v>
      </c>
      <c r="V1739">
        <v>0</v>
      </c>
      <c r="W1739">
        <v>0</v>
      </c>
      <c r="X1739">
        <v>0</v>
      </c>
      <c r="Y1739">
        <v>0</v>
      </c>
      <c r="Z1739">
        <v>1.55</v>
      </c>
      <c r="AA1739">
        <v>1</v>
      </c>
      <c r="AB1739">
        <v>0</v>
      </c>
      <c r="AC1739">
        <v>100.00000000000001</v>
      </c>
      <c r="AF1739">
        <v>0.12878300064391501</v>
      </c>
      <c r="AG1739">
        <v>0.1008701226467566</v>
      </c>
      <c r="AH1739">
        <v>0</v>
      </c>
      <c r="AI1739">
        <v>2</v>
      </c>
      <c r="AJ1739">
        <v>70.849999999999994</v>
      </c>
      <c r="AK1739">
        <v>14.623070255435024</v>
      </c>
    </row>
    <row r="1740" spans="1:37" ht="15.6">
      <c r="A1740" s="374">
        <v>17</v>
      </c>
      <c r="B1740" s="374">
        <v>6</v>
      </c>
      <c r="C1740" s="374">
        <v>2024</v>
      </c>
      <c r="D1740" s="374">
        <v>6</v>
      </c>
      <c r="E1740" s="374">
        <v>99</v>
      </c>
      <c r="F1740" s="374">
        <v>99</v>
      </c>
      <c r="G1740" s="374">
        <v>99</v>
      </c>
      <c r="H1740" s="374">
        <v>99</v>
      </c>
      <c r="I1740" s="374">
        <v>99</v>
      </c>
      <c r="J1740" s="374">
        <v>999</v>
      </c>
      <c r="K1740" s="374">
        <v>99</v>
      </c>
      <c r="L1740" s="374">
        <v>99</v>
      </c>
      <c r="M1740" s="374">
        <v>1</v>
      </c>
      <c r="N1740" s="374">
        <v>99</v>
      </c>
      <c r="O1740" s="374">
        <v>99</v>
      </c>
      <c r="P1740" s="374">
        <v>99</v>
      </c>
      <c r="Q1740" s="374">
        <v>3</v>
      </c>
      <c r="R1740" s="374">
        <v>3</v>
      </c>
      <c r="S1740">
        <v>1.333333333333333</v>
      </c>
      <c r="T1740">
        <v>1</v>
      </c>
      <c r="U1740">
        <v>3.6333333333333342</v>
      </c>
      <c r="V1740">
        <v>0</v>
      </c>
      <c r="W1740">
        <v>0</v>
      </c>
      <c r="X1740">
        <v>0</v>
      </c>
      <c r="Y1740">
        <v>0</v>
      </c>
      <c r="Z1740">
        <v>1.596524001977073</v>
      </c>
      <c r="AA1740">
        <v>0.47140452079103184</v>
      </c>
      <c r="AB1740">
        <v>0</v>
      </c>
      <c r="AC1740">
        <v>95.962521745592582</v>
      </c>
      <c r="AF1740">
        <v>0.27906976744186041</v>
      </c>
      <c r="AG1740">
        <v>0.12710332684212361</v>
      </c>
      <c r="AH1740">
        <v>0</v>
      </c>
      <c r="AI1740">
        <v>3</v>
      </c>
      <c r="AJ1740">
        <v>70.266666666666652</v>
      </c>
      <c r="AK1740">
        <v>9.7544665817696767</v>
      </c>
    </row>
    <row r="1741" spans="1:37" ht="15.6">
      <c r="A1741" s="374">
        <v>17</v>
      </c>
      <c r="B1741" s="374">
        <v>7</v>
      </c>
      <c r="C1741" s="374">
        <v>2024</v>
      </c>
      <c r="D1741" s="374">
        <v>7</v>
      </c>
      <c r="E1741" s="374">
        <v>99</v>
      </c>
      <c r="F1741" s="374">
        <v>99</v>
      </c>
      <c r="G1741" s="374">
        <v>99</v>
      </c>
      <c r="H1741" s="374">
        <v>99</v>
      </c>
      <c r="I1741" s="374">
        <v>99</v>
      </c>
      <c r="J1741" s="374">
        <v>999</v>
      </c>
      <c r="K1741" s="374">
        <v>99</v>
      </c>
      <c r="L1741" s="374">
        <v>99</v>
      </c>
      <c r="M1741" s="374">
        <v>1</v>
      </c>
      <c r="N1741" s="374">
        <v>99</v>
      </c>
      <c r="O1741" s="374">
        <v>99</v>
      </c>
      <c r="P1741" s="374">
        <v>99</v>
      </c>
      <c r="Q1741" s="374">
        <v>3</v>
      </c>
      <c r="R1741" s="374">
        <v>4</v>
      </c>
      <c r="S1741">
        <v>1.25</v>
      </c>
      <c r="T1741">
        <v>1</v>
      </c>
      <c r="U1741">
        <v>2.4249999999999998</v>
      </c>
      <c r="V1741">
        <v>0</v>
      </c>
      <c r="W1741">
        <v>0</v>
      </c>
      <c r="X1741">
        <v>0</v>
      </c>
      <c r="Y1741">
        <v>0</v>
      </c>
      <c r="Z1741">
        <v>0.90104106454700605</v>
      </c>
      <c r="AA1741">
        <v>0.4330127018922193</v>
      </c>
      <c r="AB1741">
        <v>0</v>
      </c>
      <c r="AC1741">
        <v>75.289195242046645</v>
      </c>
      <c r="AF1741">
        <v>0.71301247771836007</v>
      </c>
      <c r="AG1741">
        <v>0.21255149443421856</v>
      </c>
      <c r="AH1741">
        <v>75</v>
      </c>
      <c r="AI1741">
        <v>4</v>
      </c>
      <c r="AJ1741">
        <v>67.174999999999997</v>
      </c>
      <c r="AK1741">
        <v>7.671788979672141</v>
      </c>
    </row>
    <row r="1742" spans="1:37" ht="15.6">
      <c r="A1742" s="374">
        <v>17</v>
      </c>
      <c r="B1742" s="374">
        <v>8</v>
      </c>
      <c r="C1742" s="374">
        <v>2024</v>
      </c>
      <c r="D1742" s="374">
        <v>8</v>
      </c>
      <c r="E1742" s="374">
        <v>99</v>
      </c>
      <c r="F1742" s="374">
        <v>99</v>
      </c>
      <c r="G1742" s="374">
        <v>99</v>
      </c>
      <c r="H1742" s="374">
        <v>99</v>
      </c>
      <c r="I1742" s="374">
        <v>99</v>
      </c>
      <c r="J1742" s="374">
        <v>999</v>
      </c>
      <c r="K1742" s="374">
        <v>99</v>
      </c>
      <c r="L1742" s="374">
        <v>99</v>
      </c>
      <c r="M1742" s="374">
        <v>1</v>
      </c>
      <c r="N1742" s="374">
        <v>99</v>
      </c>
      <c r="O1742" s="374">
        <v>99</v>
      </c>
      <c r="P1742" s="374">
        <v>99</v>
      </c>
      <c r="Q1742" s="374">
        <v>2</v>
      </c>
      <c r="R1742" s="374">
        <v>2</v>
      </c>
      <c r="S1742">
        <v>2</v>
      </c>
      <c r="T1742">
        <v>1</v>
      </c>
      <c r="U1742">
        <v>8.5500000000000007</v>
      </c>
      <c r="V1742">
        <v>0</v>
      </c>
      <c r="W1742">
        <v>0</v>
      </c>
      <c r="X1742">
        <v>0</v>
      </c>
      <c r="Y1742">
        <v>0</v>
      </c>
      <c r="Z1742">
        <v>4.9999999999835162E-2</v>
      </c>
      <c r="AA1742">
        <v>2</v>
      </c>
      <c r="AB1742">
        <v>0</v>
      </c>
      <c r="AC1742">
        <v>-100.0000000003311</v>
      </c>
      <c r="AF1742">
        <v>0.20161290322580641</v>
      </c>
      <c r="AG1742">
        <v>0.18437452828154319</v>
      </c>
      <c r="AH1742">
        <v>50</v>
      </c>
      <c r="AI1742">
        <v>1</v>
      </c>
      <c r="AJ1742">
        <v>88.3</v>
      </c>
      <c r="AK1742">
        <v>12.346299698578751</v>
      </c>
    </row>
    <row r="1743" spans="1:37" ht="15.6">
      <c r="A1743" s="374">
        <v>17</v>
      </c>
      <c r="B1743" s="374">
        <v>9</v>
      </c>
      <c r="C1743" s="374">
        <v>2024</v>
      </c>
      <c r="D1743" s="374">
        <v>9</v>
      </c>
      <c r="E1743" s="374">
        <v>99</v>
      </c>
      <c r="F1743" s="374">
        <v>99</v>
      </c>
      <c r="G1743" s="374">
        <v>99</v>
      </c>
      <c r="H1743" s="374">
        <v>99</v>
      </c>
      <c r="I1743" s="374">
        <v>99</v>
      </c>
      <c r="J1743" s="374">
        <v>999</v>
      </c>
      <c r="K1743" s="374">
        <v>99</v>
      </c>
      <c r="L1743" s="374">
        <v>99</v>
      </c>
      <c r="M1743" s="374">
        <v>1</v>
      </c>
      <c r="N1743" s="374">
        <v>99</v>
      </c>
      <c r="O1743" s="374">
        <v>99</v>
      </c>
      <c r="P1743" s="374">
        <v>99</v>
      </c>
      <c r="Q1743" s="374"/>
      <c r="R1743" s="374">
        <v>0</v>
      </c>
    </row>
    <row r="1744" spans="1:37" ht="15.6">
      <c r="A1744" s="374">
        <v>17</v>
      </c>
      <c r="B1744" s="374">
        <v>10</v>
      </c>
      <c r="C1744" s="374">
        <v>2024</v>
      </c>
      <c r="D1744" s="374">
        <v>10</v>
      </c>
      <c r="E1744" s="374">
        <v>99</v>
      </c>
      <c r="F1744" s="374">
        <v>99</v>
      </c>
      <c r="G1744" s="374">
        <v>99</v>
      </c>
      <c r="H1744" s="374">
        <v>99</v>
      </c>
      <c r="I1744" s="374">
        <v>99</v>
      </c>
      <c r="J1744" s="374">
        <v>999</v>
      </c>
      <c r="K1744" s="374">
        <v>99</v>
      </c>
      <c r="L1744" s="374">
        <v>99</v>
      </c>
      <c r="M1744" s="374">
        <v>1</v>
      </c>
      <c r="N1744" s="374">
        <v>99</v>
      </c>
      <c r="O1744" s="374">
        <v>99</v>
      </c>
      <c r="P1744" s="374">
        <v>99</v>
      </c>
      <c r="Q1744" s="374">
        <v>1</v>
      </c>
      <c r="R1744" s="374">
        <v>2</v>
      </c>
      <c r="S1744">
        <v>3</v>
      </c>
      <c r="T1744">
        <v>1</v>
      </c>
      <c r="U1744">
        <v>5.25</v>
      </c>
      <c r="V1744">
        <v>0</v>
      </c>
      <c r="W1744">
        <v>0</v>
      </c>
      <c r="X1744">
        <v>0</v>
      </c>
      <c r="Y1744">
        <v>0</v>
      </c>
      <c r="Z1744">
        <v>0.75</v>
      </c>
      <c r="AA1744">
        <v>0</v>
      </c>
      <c r="AB1744">
        <v>0</v>
      </c>
      <c r="AF1744">
        <v>7.6863950807071493E-2</v>
      </c>
      <c r="AG1744">
        <v>3.8215308688705374E-2</v>
      </c>
      <c r="AH1744">
        <v>0</v>
      </c>
      <c r="AI1744">
        <v>2</v>
      </c>
      <c r="AJ1744">
        <v>79.05</v>
      </c>
      <c r="AK1744">
        <v>10.572605047487437</v>
      </c>
    </row>
    <row r="1745" spans="1:37" ht="15.6">
      <c r="A1745" s="374">
        <v>17</v>
      </c>
      <c r="B1745" s="374">
        <v>11</v>
      </c>
      <c r="C1745" s="374">
        <v>2024</v>
      </c>
      <c r="D1745" s="374">
        <v>11</v>
      </c>
      <c r="E1745" s="374">
        <v>99</v>
      </c>
      <c r="F1745" s="374">
        <v>99</v>
      </c>
      <c r="G1745" s="374">
        <v>99</v>
      </c>
      <c r="H1745" s="374">
        <v>99</v>
      </c>
      <c r="I1745" s="374">
        <v>99</v>
      </c>
      <c r="J1745" s="374">
        <v>999</v>
      </c>
      <c r="K1745" s="374">
        <v>99</v>
      </c>
      <c r="L1745" s="374">
        <v>99</v>
      </c>
      <c r="M1745" s="374">
        <v>1</v>
      </c>
      <c r="N1745" s="374">
        <v>99</v>
      </c>
      <c r="O1745" s="374">
        <v>99</v>
      </c>
      <c r="P1745" s="374">
        <v>99</v>
      </c>
      <c r="Q1745" s="374"/>
      <c r="R1745" s="374">
        <v>0</v>
      </c>
    </row>
    <row r="1746" spans="1:37" ht="15.6">
      <c r="A1746" s="374">
        <v>17</v>
      </c>
      <c r="B1746" s="374">
        <v>12</v>
      </c>
      <c r="C1746" s="374">
        <v>2024</v>
      </c>
      <c r="D1746" s="374">
        <v>12</v>
      </c>
      <c r="E1746" s="374">
        <v>99</v>
      </c>
      <c r="F1746" s="374">
        <v>99</v>
      </c>
      <c r="G1746" s="374">
        <v>99</v>
      </c>
      <c r="H1746" s="374">
        <v>99</v>
      </c>
      <c r="I1746" s="374">
        <v>99</v>
      </c>
      <c r="J1746" s="374">
        <v>999</v>
      </c>
      <c r="K1746" s="374">
        <v>99</v>
      </c>
      <c r="L1746" s="374">
        <v>99</v>
      </c>
      <c r="M1746" s="374">
        <v>1</v>
      </c>
      <c r="N1746" s="374">
        <v>99</v>
      </c>
      <c r="O1746" s="374">
        <v>99</v>
      </c>
      <c r="P1746" s="374">
        <v>99</v>
      </c>
      <c r="Q1746" s="374"/>
      <c r="R1746" s="374">
        <v>0</v>
      </c>
    </row>
    <row r="1747" spans="1:37" ht="15.6">
      <c r="A1747" s="374">
        <v>17</v>
      </c>
      <c r="B1747" s="374">
        <v>13</v>
      </c>
      <c r="C1747" s="374">
        <v>2024</v>
      </c>
      <c r="D1747" s="374">
        <v>1</v>
      </c>
      <c r="E1747" s="374">
        <v>99</v>
      </c>
      <c r="F1747" s="374">
        <v>99</v>
      </c>
      <c r="G1747" s="374">
        <v>99</v>
      </c>
      <c r="H1747" s="374">
        <v>99</v>
      </c>
      <c r="I1747" s="374">
        <v>99</v>
      </c>
      <c r="J1747" s="374">
        <v>999</v>
      </c>
      <c r="K1747" s="374">
        <v>99</v>
      </c>
      <c r="L1747" s="374">
        <v>99</v>
      </c>
      <c r="M1747" s="374">
        <v>2</v>
      </c>
      <c r="N1747" s="374">
        <v>99</v>
      </c>
      <c r="O1747" s="374">
        <v>99</v>
      </c>
      <c r="P1747" s="374">
        <v>99</v>
      </c>
      <c r="Q1747" s="374">
        <v>8</v>
      </c>
      <c r="R1747" s="374">
        <v>28</v>
      </c>
      <c r="S1747" s="374">
        <v>3.8928571428571441</v>
      </c>
      <c r="T1747" s="374">
        <v>2</v>
      </c>
      <c r="U1747" s="374">
        <v>6.5678571428571484</v>
      </c>
      <c r="V1747" s="374">
        <v>0</v>
      </c>
      <c r="W1747" s="374">
        <v>0</v>
      </c>
      <c r="X1747" s="374">
        <v>0</v>
      </c>
      <c r="Y1747" s="374">
        <v>0</v>
      </c>
      <c r="Z1747" s="374">
        <v>2.2670077149387544</v>
      </c>
      <c r="AA1747" s="374">
        <v>1.7390326891342649</v>
      </c>
      <c r="AB1747" s="374">
        <v>0</v>
      </c>
      <c r="AC1747" s="374">
        <v>74.106020064532714</v>
      </c>
      <c r="AD1747" s="374"/>
      <c r="AE1747" s="374"/>
      <c r="AF1747" s="374">
        <v>13.658536585365859</v>
      </c>
      <c r="AG1747" s="374">
        <v>9.5661672908863977</v>
      </c>
      <c r="AH1747" s="374">
        <v>0</v>
      </c>
      <c r="AI1747" s="374">
        <v>1</v>
      </c>
      <c r="AJ1747" s="374">
        <v>62.6</v>
      </c>
      <c r="AK1747" s="374">
        <v>16.713247983477324</v>
      </c>
    </row>
    <row r="1748" spans="1:37" ht="15.6">
      <c r="A1748" s="374">
        <v>17</v>
      </c>
      <c r="B1748" s="374">
        <v>14</v>
      </c>
      <c r="C1748" s="374">
        <v>2024</v>
      </c>
      <c r="D1748" s="374">
        <v>2</v>
      </c>
      <c r="E1748" s="374">
        <v>99</v>
      </c>
      <c r="F1748" s="374">
        <v>99</v>
      </c>
      <c r="G1748" s="374">
        <v>99</v>
      </c>
      <c r="H1748" s="374">
        <v>99</v>
      </c>
      <c r="I1748" s="374">
        <v>99</v>
      </c>
      <c r="J1748" s="374">
        <v>999</v>
      </c>
      <c r="K1748" s="374">
        <v>99</v>
      </c>
      <c r="L1748" s="374">
        <v>99</v>
      </c>
      <c r="M1748" s="374">
        <v>2</v>
      </c>
      <c r="N1748" s="374">
        <v>99</v>
      </c>
      <c r="O1748" s="374">
        <v>99</v>
      </c>
      <c r="P1748" s="374">
        <v>99</v>
      </c>
      <c r="Q1748" s="374">
        <v>24</v>
      </c>
      <c r="R1748" s="374">
        <v>152</v>
      </c>
      <c r="S1748" s="374">
        <v>4.6710526315789487</v>
      </c>
      <c r="T1748" s="374">
        <v>2</v>
      </c>
      <c r="U1748" s="374">
        <v>6.1526315789473651</v>
      </c>
      <c r="V1748" s="374">
        <v>0</v>
      </c>
      <c r="W1748" s="374">
        <v>0</v>
      </c>
      <c r="X1748" s="374">
        <v>0</v>
      </c>
      <c r="Y1748" s="374">
        <v>0</v>
      </c>
      <c r="Z1748" s="374">
        <v>2.2741669200072816</v>
      </c>
      <c r="AA1748" s="374">
        <v>1.4131725962187336</v>
      </c>
      <c r="AB1748" s="374">
        <v>0</v>
      </c>
      <c r="AC1748" s="374">
        <v>17.079270999859947</v>
      </c>
      <c r="AD1748" s="374"/>
      <c r="AE1748" s="374"/>
      <c r="AF1748" s="374">
        <v>13.09216192937123</v>
      </c>
      <c r="AG1748" s="374">
        <v>12.429228356503017</v>
      </c>
      <c r="AH1748" s="374">
        <v>1.9736842105263159</v>
      </c>
      <c r="AI1748" s="374">
        <v>127</v>
      </c>
      <c r="AJ1748" s="374">
        <v>74.253543307086602</v>
      </c>
      <c r="AK1748" s="374">
        <v>14.401611186180098</v>
      </c>
    </row>
    <row r="1749" spans="1:37" ht="15.6">
      <c r="A1749" s="374">
        <v>17</v>
      </c>
      <c r="B1749" s="374">
        <v>15</v>
      </c>
      <c r="C1749" s="374">
        <v>2024</v>
      </c>
      <c r="D1749" s="374">
        <v>3</v>
      </c>
      <c r="E1749" s="374">
        <v>99</v>
      </c>
      <c r="F1749" s="374">
        <v>99</v>
      </c>
      <c r="G1749" s="374">
        <v>99</v>
      </c>
      <c r="H1749" s="374">
        <v>99</v>
      </c>
      <c r="I1749" s="374">
        <v>99</v>
      </c>
      <c r="J1749" s="374">
        <v>999</v>
      </c>
      <c r="K1749" s="374">
        <v>99</v>
      </c>
      <c r="L1749" s="374">
        <v>99</v>
      </c>
      <c r="M1749" s="374">
        <v>2</v>
      </c>
      <c r="N1749" s="374">
        <v>99</v>
      </c>
      <c r="O1749" s="374">
        <v>99</v>
      </c>
      <c r="P1749" s="374">
        <v>99</v>
      </c>
      <c r="Q1749" s="374">
        <v>29</v>
      </c>
      <c r="R1749" s="374">
        <v>145</v>
      </c>
      <c r="S1749" s="374">
        <v>4.1862068965517238</v>
      </c>
      <c r="T1749" s="374">
        <v>2</v>
      </c>
      <c r="U1749" s="374">
        <v>5.9862068965517228</v>
      </c>
      <c r="V1749" s="374">
        <v>0</v>
      </c>
      <c r="W1749" s="374">
        <v>0</v>
      </c>
      <c r="X1749" s="374">
        <v>0</v>
      </c>
      <c r="Y1749" s="374">
        <v>0</v>
      </c>
      <c r="Z1749" s="374">
        <v>2.2705193296158757</v>
      </c>
      <c r="AA1749" s="374">
        <v>1.5491319344385317</v>
      </c>
      <c r="AB1749" s="374">
        <v>0</v>
      </c>
      <c r="AC1749" s="374">
        <v>31.032989412857301</v>
      </c>
      <c r="AD1749" s="374"/>
      <c r="AE1749" s="374"/>
      <c r="AF1749" s="374">
        <v>5.7064147973238866</v>
      </c>
      <c r="AG1749" s="374">
        <v>5.018327301319335</v>
      </c>
      <c r="AH1749" s="374">
        <v>0.68965517241379304</v>
      </c>
      <c r="AI1749" s="374">
        <v>38</v>
      </c>
      <c r="AJ1749" s="374">
        <v>76.194736842105243</v>
      </c>
      <c r="AK1749" s="374">
        <v>12.382354104863188</v>
      </c>
    </row>
    <row r="1750" spans="1:37" ht="15.6">
      <c r="A1750" s="374">
        <v>17</v>
      </c>
      <c r="B1750" s="374">
        <v>16</v>
      </c>
      <c r="C1750" s="374">
        <v>2024</v>
      </c>
      <c r="D1750" s="374">
        <v>4</v>
      </c>
      <c r="E1750" s="374">
        <v>99</v>
      </c>
      <c r="F1750" s="374">
        <v>99</v>
      </c>
      <c r="G1750" s="374">
        <v>99</v>
      </c>
      <c r="H1750" s="374">
        <v>99</v>
      </c>
      <c r="I1750" s="374">
        <v>99</v>
      </c>
      <c r="J1750" s="374">
        <v>999</v>
      </c>
      <c r="K1750" s="374">
        <v>99</v>
      </c>
      <c r="L1750" s="374">
        <v>99</v>
      </c>
      <c r="M1750" s="374">
        <v>2</v>
      </c>
      <c r="N1750" s="374">
        <v>99</v>
      </c>
      <c r="O1750" s="374">
        <v>99</v>
      </c>
      <c r="P1750" s="374">
        <v>99</v>
      </c>
      <c r="Q1750" s="374">
        <v>38</v>
      </c>
      <c r="R1750" s="374">
        <v>250</v>
      </c>
      <c r="S1750" s="374">
        <v>3.6520000000000006</v>
      </c>
      <c r="T1750" s="374">
        <v>2</v>
      </c>
      <c r="U1750" s="374">
        <v>5.3351999999999995</v>
      </c>
      <c r="V1750" s="374">
        <v>0</v>
      </c>
      <c r="W1750" s="374">
        <v>0</v>
      </c>
      <c r="X1750" s="374">
        <v>0</v>
      </c>
      <c r="Y1750" s="374">
        <v>0</v>
      </c>
      <c r="Z1750" s="374">
        <v>1.3194396386345351</v>
      </c>
      <c r="AA1750" s="374">
        <v>1.20453144417238</v>
      </c>
      <c r="AB1750" s="374">
        <v>0</v>
      </c>
      <c r="AC1750" s="374">
        <v>37.466000892706333</v>
      </c>
      <c r="AD1750" s="374"/>
      <c r="AE1750" s="374"/>
      <c r="AF1750" s="374">
        <v>7.9491255961844223</v>
      </c>
      <c r="AG1750" s="374">
        <v>6.3956805899869043</v>
      </c>
      <c r="AH1750" s="374">
        <v>3.2</v>
      </c>
      <c r="AI1750" s="374">
        <v>170</v>
      </c>
      <c r="AJ1750" s="374">
        <v>74.160588235294099</v>
      </c>
      <c r="AK1750" s="374">
        <v>12.88942591205706</v>
      </c>
    </row>
    <row r="1751" spans="1:37" ht="15.6">
      <c r="A1751" s="374">
        <v>17</v>
      </c>
      <c r="B1751" s="374">
        <v>17</v>
      </c>
      <c r="C1751" s="374">
        <v>2024</v>
      </c>
      <c r="D1751" s="374">
        <v>5</v>
      </c>
      <c r="E1751" s="374">
        <v>99</v>
      </c>
      <c r="F1751" s="374">
        <v>99</v>
      </c>
      <c r="G1751" s="374">
        <v>99</v>
      </c>
      <c r="H1751" s="374">
        <v>99</v>
      </c>
      <c r="I1751" s="374">
        <v>99</v>
      </c>
      <c r="J1751" s="374">
        <v>999</v>
      </c>
      <c r="K1751" s="374">
        <v>99</v>
      </c>
      <c r="L1751" s="374">
        <v>99</v>
      </c>
      <c r="M1751" s="374">
        <v>2</v>
      </c>
      <c r="N1751" s="374">
        <v>99</v>
      </c>
      <c r="O1751" s="374">
        <v>99</v>
      </c>
      <c r="P1751" s="374">
        <v>99</v>
      </c>
      <c r="Q1751" s="374">
        <v>32</v>
      </c>
      <c r="R1751" s="374">
        <v>200</v>
      </c>
      <c r="S1751" s="374">
        <v>3.71</v>
      </c>
      <c r="T1751" s="374">
        <v>2</v>
      </c>
      <c r="U1751" s="374">
        <v>4.8200000000000012</v>
      </c>
      <c r="V1751" s="374">
        <v>0</v>
      </c>
      <c r="W1751" s="374">
        <v>0</v>
      </c>
      <c r="X1751" s="374">
        <v>0</v>
      </c>
      <c r="Y1751" s="374">
        <v>0</v>
      </c>
      <c r="Z1751" s="374">
        <v>1.8830560267819945</v>
      </c>
      <c r="AA1751" s="374">
        <v>1.6691015547293702</v>
      </c>
      <c r="AB1751" s="374">
        <v>0</v>
      </c>
      <c r="AC1751" s="374">
        <v>64.501827115219584</v>
      </c>
      <c r="AD1751" s="374"/>
      <c r="AE1751" s="374"/>
      <c r="AF1751" s="374">
        <v>12.878300064391498</v>
      </c>
      <c r="AG1751" s="374">
        <v>9.087738152474147</v>
      </c>
      <c r="AH1751" s="374">
        <v>5</v>
      </c>
      <c r="AI1751" s="374">
        <v>193</v>
      </c>
      <c r="AJ1751" s="374">
        <v>72.901036269430065</v>
      </c>
      <c r="AK1751" s="374">
        <v>12.02566341693778</v>
      </c>
    </row>
    <row r="1752" spans="1:37" ht="15.6">
      <c r="A1752" s="374">
        <v>17</v>
      </c>
      <c r="B1752" s="374">
        <v>18</v>
      </c>
      <c r="C1752" s="374">
        <v>2024</v>
      </c>
      <c r="D1752" s="374">
        <v>6</v>
      </c>
      <c r="E1752" s="374">
        <v>99</v>
      </c>
      <c r="F1752" s="374">
        <v>99</v>
      </c>
      <c r="G1752" s="374">
        <v>99</v>
      </c>
      <c r="H1752" s="374">
        <v>99</v>
      </c>
      <c r="I1752" s="374">
        <v>99</v>
      </c>
      <c r="J1752" s="374">
        <v>999</v>
      </c>
      <c r="K1752" s="374">
        <v>99</v>
      </c>
      <c r="L1752" s="374">
        <v>99</v>
      </c>
      <c r="M1752" s="374">
        <v>2</v>
      </c>
      <c r="N1752" s="374">
        <v>99</v>
      </c>
      <c r="O1752" s="374">
        <v>99</v>
      </c>
      <c r="P1752" s="374">
        <v>99</v>
      </c>
      <c r="Q1752" s="374">
        <v>31</v>
      </c>
      <c r="R1752" s="374">
        <v>230</v>
      </c>
      <c r="S1752" s="374">
        <v>3.9695652173913047</v>
      </c>
      <c r="T1752" s="374">
        <v>2</v>
      </c>
      <c r="U1752" s="374">
        <v>6.5265217391304304</v>
      </c>
      <c r="V1752" s="374">
        <v>0</v>
      </c>
      <c r="W1752" s="374">
        <v>0</v>
      </c>
      <c r="X1752" s="374">
        <v>0</v>
      </c>
      <c r="Y1752" s="374">
        <v>0</v>
      </c>
      <c r="Z1752" s="374">
        <v>2.283845172350031</v>
      </c>
      <c r="AA1752" s="374">
        <v>1.2900740735755871</v>
      </c>
      <c r="AB1752" s="374">
        <v>0</v>
      </c>
      <c r="AC1752" s="374">
        <v>61.459766031711851</v>
      </c>
      <c r="AD1752" s="374"/>
      <c r="AE1752" s="374"/>
      <c r="AF1752" s="374">
        <v>21.395348837209298</v>
      </c>
      <c r="AG1752" s="374">
        <v>17.504110451624939</v>
      </c>
      <c r="AH1752" s="374">
        <v>0</v>
      </c>
      <c r="AI1752" s="374">
        <v>226</v>
      </c>
      <c r="AJ1752" s="374">
        <v>78.040265486725644</v>
      </c>
      <c r="AK1752" s="374">
        <v>12.718828646522612</v>
      </c>
    </row>
    <row r="1753" spans="1:37" ht="15.6">
      <c r="A1753" s="374">
        <v>17</v>
      </c>
      <c r="B1753" s="374">
        <v>19</v>
      </c>
      <c r="C1753" s="374">
        <v>2024</v>
      </c>
      <c r="D1753" s="374">
        <v>7</v>
      </c>
      <c r="E1753" s="374">
        <v>99</v>
      </c>
      <c r="F1753" s="374">
        <v>99</v>
      </c>
      <c r="G1753" s="374">
        <v>99</v>
      </c>
      <c r="H1753" s="374">
        <v>99</v>
      </c>
      <c r="I1753" s="374">
        <v>99</v>
      </c>
      <c r="J1753" s="374">
        <v>999</v>
      </c>
      <c r="K1753" s="374">
        <v>99</v>
      </c>
      <c r="L1753" s="374">
        <v>99</v>
      </c>
      <c r="M1753" s="374">
        <v>2</v>
      </c>
      <c r="N1753" s="374">
        <v>99</v>
      </c>
      <c r="O1753" s="374">
        <v>99</v>
      </c>
      <c r="P1753" s="374">
        <v>99</v>
      </c>
      <c r="Q1753" s="374">
        <v>15</v>
      </c>
      <c r="R1753" s="374">
        <v>106</v>
      </c>
      <c r="S1753" s="374">
        <v>3.396226415094338</v>
      </c>
      <c r="T1753" s="374">
        <v>2</v>
      </c>
      <c r="U1753" s="374">
        <v>5.9933962264150935</v>
      </c>
      <c r="V1753" s="374">
        <v>0</v>
      </c>
      <c r="W1753" s="374">
        <v>0</v>
      </c>
      <c r="X1753" s="374">
        <v>0</v>
      </c>
      <c r="Y1753" s="374">
        <v>0</v>
      </c>
      <c r="Z1753" s="374">
        <v>2.3721763301065661</v>
      </c>
      <c r="AA1753" s="374">
        <v>1.2714517425533161</v>
      </c>
      <c r="AB1753" s="374">
        <v>0</v>
      </c>
      <c r="AC1753" s="374">
        <v>74.654932646718137</v>
      </c>
      <c r="AD1753" s="374"/>
      <c r="AE1753" s="374"/>
      <c r="AF1753" s="374">
        <v>18.894830659536545</v>
      </c>
      <c r="AG1753" s="374">
        <v>13.921027259181349</v>
      </c>
      <c r="AH1753" s="374">
        <v>6.603773584905662</v>
      </c>
      <c r="AI1753" s="374">
        <v>106</v>
      </c>
      <c r="AJ1753" s="374">
        <v>78.816981132075455</v>
      </c>
      <c r="AK1753" s="374">
        <v>11.684662847433851</v>
      </c>
    </row>
    <row r="1754" spans="1:37" ht="15.6">
      <c r="A1754" s="374">
        <v>17</v>
      </c>
      <c r="B1754" s="374">
        <v>20</v>
      </c>
      <c r="C1754" s="374">
        <v>2024</v>
      </c>
      <c r="D1754" s="374">
        <v>8</v>
      </c>
      <c r="E1754" s="374">
        <v>99</v>
      </c>
      <c r="F1754" s="374">
        <v>99</v>
      </c>
      <c r="G1754" s="374">
        <v>99</v>
      </c>
      <c r="H1754" s="374">
        <v>99</v>
      </c>
      <c r="I1754" s="374">
        <v>99</v>
      </c>
      <c r="J1754" s="374">
        <v>999</v>
      </c>
      <c r="K1754" s="374">
        <v>99</v>
      </c>
      <c r="L1754" s="374">
        <v>99</v>
      </c>
      <c r="M1754" s="374">
        <v>2</v>
      </c>
      <c r="N1754" s="374">
        <v>99</v>
      </c>
      <c r="O1754" s="374">
        <v>99</v>
      </c>
      <c r="P1754" s="374">
        <v>99</v>
      </c>
      <c r="Q1754" s="374">
        <v>22</v>
      </c>
      <c r="R1754" s="374">
        <v>168</v>
      </c>
      <c r="S1754" s="374">
        <v>3.8511904761904754</v>
      </c>
      <c r="T1754" s="374">
        <v>2</v>
      </c>
      <c r="U1754" s="374">
        <v>7.5851190476190498</v>
      </c>
      <c r="V1754" s="374">
        <v>0</v>
      </c>
      <c r="W1754" s="374">
        <v>0</v>
      </c>
      <c r="X1754" s="374">
        <v>0</v>
      </c>
      <c r="Y1754" s="374">
        <v>0</v>
      </c>
      <c r="Z1754" s="374">
        <v>1.924146065418562</v>
      </c>
      <c r="AA1754" s="374">
        <v>1.0214362026576955</v>
      </c>
      <c r="AB1754" s="374">
        <v>0</v>
      </c>
      <c r="AC1754" s="374">
        <v>65.819877634073492</v>
      </c>
      <c r="AD1754" s="374"/>
      <c r="AE1754" s="374"/>
      <c r="AF1754" s="374">
        <v>16.935483870967744</v>
      </c>
      <c r="AG1754" s="374">
        <v>13.739676104629853</v>
      </c>
      <c r="AH1754" s="374">
        <v>1.1904761904761909</v>
      </c>
      <c r="AI1754" s="374">
        <v>163</v>
      </c>
      <c r="AJ1754" s="374">
        <v>84.127607361963229</v>
      </c>
      <c r="AK1754" s="374">
        <v>12.376879422129591</v>
      </c>
    </row>
    <row r="1755" spans="1:37" ht="15.6">
      <c r="A1755" s="374">
        <v>17</v>
      </c>
      <c r="B1755" s="374">
        <v>21</v>
      </c>
      <c r="C1755" s="374">
        <v>2024</v>
      </c>
      <c r="D1755" s="374">
        <v>9</v>
      </c>
      <c r="E1755" s="374">
        <v>99</v>
      </c>
      <c r="F1755" s="374">
        <v>99</v>
      </c>
      <c r="G1755" s="374">
        <v>99</v>
      </c>
      <c r="H1755" s="374">
        <v>99</v>
      </c>
      <c r="I1755" s="374">
        <v>99</v>
      </c>
      <c r="J1755" s="374">
        <v>999</v>
      </c>
      <c r="K1755" s="374">
        <v>99</v>
      </c>
      <c r="L1755" s="374">
        <v>99</v>
      </c>
      <c r="M1755" s="374">
        <v>2</v>
      </c>
      <c r="N1755" s="374">
        <v>99</v>
      </c>
      <c r="O1755" s="374">
        <v>99</v>
      </c>
      <c r="P1755" s="374">
        <v>99</v>
      </c>
      <c r="Q1755" s="374">
        <v>34</v>
      </c>
      <c r="R1755" s="374">
        <v>103</v>
      </c>
      <c r="S1755" s="374">
        <v>3.4951456310679623</v>
      </c>
      <c r="T1755" s="374">
        <v>2</v>
      </c>
      <c r="U1755" s="374">
        <v>7.2475728155339825</v>
      </c>
      <c r="V1755" s="374">
        <v>0</v>
      </c>
      <c r="W1755" s="374">
        <v>0</v>
      </c>
      <c r="X1755" s="374">
        <v>0</v>
      </c>
      <c r="Y1755" s="374">
        <v>0</v>
      </c>
      <c r="Z1755" s="374">
        <v>2.5024199805909859</v>
      </c>
      <c r="AA1755" s="374">
        <v>1.5509081987427604</v>
      </c>
      <c r="AB1755" s="374">
        <v>0</v>
      </c>
      <c r="AC1755" s="374">
        <v>66.835981446043107</v>
      </c>
      <c r="AD1755" s="374"/>
      <c r="AE1755" s="374"/>
      <c r="AF1755" s="374">
        <v>6.5941101152368748</v>
      </c>
      <c r="AG1755" s="374">
        <v>4.4114952989356873</v>
      </c>
      <c r="AH1755" s="374">
        <v>1.9417475728155345</v>
      </c>
      <c r="AI1755" s="374">
        <v>95</v>
      </c>
      <c r="AJ1755" s="374">
        <v>85.157894736842096</v>
      </c>
      <c r="AK1755" s="374">
        <v>11.99912838822029</v>
      </c>
    </row>
    <row r="1756" spans="1:37" ht="15.6">
      <c r="A1756" s="374">
        <v>17</v>
      </c>
      <c r="B1756" s="374">
        <v>22</v>
      </c>
      <c r="C1756" s="374">
        <v>2024</v>
      </c>
      <c r="D1756" s="374">
        <v>10</v>
      </c>
      <c r="E1756" s="374">
        <v>99</v>
      </c>
      <c r="F1756" s="374">
        <v>99</v>
      </c>
      <c r="G1756" s="374">
        <v>99</v>
      </c>
      <c r="H1756" s="374">
        <v>99</v>
      </c>
      <c r="I1756" s="374">
        <v>99</v>
      </c>
      <c r="J1756" s="374">
        <v>999</v>
      </c>
      <c r="K1756" s="374">
        <v>99</v>
      </c>
      <c r="L1756" s="374">
        <v>99</v>
      </c>
      <c r="M1756" s="374">
        <v>2</v>
      </c>
      <c r="N1756" s="374">
        <v>99</v>
      </c>
      <c r="O1756" s="374">
        <v>99</v>
      </c>
      <c r="P1756" s="374">
        <v>99</v>
      </c>
      <c r="Q1756" s="374">
        <v>63</v>
      </c>
      <c r="R1756" s="374">
        <v>197</v>
      </c>
      <c r="S1756" s="374">
        <v>4.0710659898477175</v>
      </c>
      <c r="T1756" s="374">
        <v>2</v>
      </c>
      <c r="U1756" s="374">
        <v>7.4908629441624353</v>
      </c>
      <c r="V1756" s="374">
        <v>0</v>
      </c>
      <c r="W1756" s="374">
        <v>0</v>
      </c>
      <c r="X1756" s="374">
        <v>1.015228426395939</v>
      </c>
      <c r="Y1756" s="374">
        <v>0</v>
      </c>
      <c r="Z1756" s="374">
        <v>2.6626420538825801</v>
      </c>
      <c r="AA1756" s="374">
        <v>1.1106431944103421</v>
      </c>
      <c r="AB1756" s="374">
        <v>0</v>
      </c>
      <c r="AC1756" s="374">
        <v>57.799695860296239</v>
      </c>
      <c r="AD1756" s="374"/>
      <c r="AE1756" s="374"/>
      <c r="AF1756" s="374">
        <v>7.5710991544965411</v>
      </c>
      <c r="AG1756" s="374">
        <v>5.3708886697069058</v>
      </c>
      <c r="AH1756" s="374">
        <v>0.50761421319796951</v>
      </c>
      <c r="AI1756" s="374">
        <v>197</v>
      </c>
      <c r="AJ1756" s="374">
        <v>82.570558375634505</v>
      </c>
      <c r="AK1756" s="374">
        <v>12.836785810528816</v>
      </c>
    </row>
    <row r="1757" spans="1:37" ht="15.6">
      <c r="A1757" s="374">
        <v>17</v>
      </c>
      <c r="B1757" s="374">
        <v>23</v>
      </c>
      <c r="C1757" s="374">
        <v>2024</v>
      </c>
      <c r="D1757" s="374">
        <v>11</v>
      </c>
      <c r="E1757" s="374">
        <v>99</v>
      </c>
      <c r="F1757" s="374">
        <v>99</v>
      </c>
      <c r="G1757" s="374">
        <v>99</v>
      </c>
      <c r="H1757" s="374">
        <v>99</v>
      </c>
      <c r="I1757" s="374">
        <v>99</v>
      </c>
      <c r="J1757" s="374">
        <v>999</v>
      </c>
      <c r="K1757" s="374">
        <v>99</v>
      </c>
      <c r="L1757" s="374">
        <v>99</v>
      </c>
      <c r="M1757" s="374">
        <v>2</v>
      </c>
      <c r="N1757" s="374">
        <v>99</v>
      </c>
      <c r="O1757" s="374">
        <v>99</v>
      </c>
      <c r="P1757" s="374">
        <v>99</v>
      </c>
      <c r="Q1757" s="374">
        <v>23</v>
      </c>
      <c r="R1757" s="374">
        <v>106</v>
      </c>
      <c r="S1757" s="374">
        <v>3.622641509433961</v>
      </c>
      <c r="T1757" s="374">
        <v>2</v>
      </c>
      <c r="U1757" s="374">
        <v>7.3811320754716974</v>
      </c>
      <c r="V1757" s="374">
        <v>0</v>
      </c>
      <c r="W1757" s="374">
        <v>0</v>
      </c>
      <c r="X1757" s="374">
        <v>0.94339622641509413</v>
      </c>
      <c r="Y1757" s="374">
        <v>0</v>
      </c>
      <c r="Z1757" s="374">
        <v>2.0669964175351874</v>
      </c>
      <c r="AA1757" s="374">
        <v>0.86278214076782389</v>
      </c>
      <c r="AB1757" s="374">
        <v>0</v>
      </c>
      <c r="AC1757" s="374">
        <v>46.893094708620723</v>
      </c>
      <c r="AD1757" s="374"/>
      <c r="AE1757" s="374"/>
      <c r="AF1757" s="374">
        <v>11.122770199370409</v>
      </c>
      <c r="AG1757" s="374">
        <v>8.1880402704230022</v>
      </c>
      <c r="AH1757" s="374">
        <v>0</v>
      </c>
      <c r="AI1757" s="374">
        <v>104</v>
      </c>
      <c r="AJ1757" s="374">
        <v>84.470192307692315</v>
      </c>
      <c r="AK1757" s="374">
        <v>12.1390246138428</v>
      </c>
    </row>
    <row r="1758" spans="1:37" ht="15.6">
      <c r="A1758" s="374">
        <v>17</v>
      </c>
      <c r="B1758" s="374">
        <v>24</v>
      </c>
      <c r="C1758" s="374">
        <v>2024</v>
      </c>
      <c r="D1758" s="374">
        <v>12</v>
      </c>
      <c r="E1758" s="374">
        <v>99</v>
      </c>
      <c r="F1758" s="374">
        <v>99</v>
      </c>
      <c r="G1758" s="374">
        <v>99</v>
      </c>
      <c r="H1758" s="374">
        <v>99</v>
      </c>
      <c r="I1758" s="374">
        <v>99</v>
      </c>
      <c r="J1758" s="374">
        <v>999</v>
      </c>
      <c r="K1758" s="374">
        <v>99</v>
      </c>
      <c r="L1758" s="374">
        <v>99</v>
      </c>
      <c r="M1758" s="374">
        <v>2</v>
      </c>
      <c r="N1758" s="374">
        <v>99</v>
      </c>
      <c r="O1758" s="374">
        <v>99</v>
      </c>
      <c r="P1758" s="374">
        <v>99</v>
      </c>
      <c r="Q1758" s="374">
        <v>4</v>
      </c>
      <c r="R1758" s="374">
        <v>6</v>
      </c>
      <c r="S1758" s="374">
        <v>4.3333333333333321</v>
      </c>
      <c r="T1758" s="374">
        <v>2</v>
      </c>
      <c r="U1758" s="374">
        <v>8.5666666666666647</v>
      </c>
      <c r="V1758" s="374">
        <v>0</v>
      </c>
      <c r="W1758" s="374">
        <v>0</v>
      </c>
      <c r="X1758" s="374">
        <v>0</v>
      </c>
      <c r="Y1758" s="374">
        <v>0</v>
      </c>
      <c r="Z1758" s="374">
        <v>1.5282524515130251</v>
      </c>
      <c r="AA1758" s="374">
        <v>0.94280904158206436</v>
      </c>
      <c r="AB1758" s="374">
        <v>0</v>
      </c>
      <c r="AC1758" s="374">
        <v>56.293922485901582</v>
      </c>
      <c r="AD1758" s="374"/>
      <c r="AE1758" s="374"/>
      <c r="AF1758" s="374">
        <v>2.8301886792452819</v>
      </c>
      <c r="AG1758" s="374">
        <v>2.3675725472132658</v>
      </c>
      <c r="AH1758" s="374">
        <v>16.666666666666671</v>
      </c>
      <c r="AI1758" s="374">
        <v>6</v>
      </c>
      <c r="AJ1758" s="374">
        <v>86.683333333333366</v>
      </c>
      <c r="AK1758" s="374">
        <v>13.087913523584579</v>
      </c>
    </row>
    <row r="1759" spans="1:37" ht="15.6">
      <c r="A1759" s="374">
        <v>17</v>
      </c>
      <c r="B1759" s="374">
        <v>25</v>
      </c>
      <c r="C1759" s="374">
        <v>2024</v>
      </c>
      <c r="D1759" s="374">
        <v>1</v>
      </c>
      <c r="E1759" s="374">
        <v>99</v>
      </c>
      <c r="F1759" s="374">
        <v>99</v>
      </c>
      <c r="G1759" s="374">
        <v>99</v>
      </c>
      <c r="H1759" s="374">
        <v>99</v>
      </c>
      <c r="I1759" s="374">
        <v>99</v>
      </c>
      <c r="J1759" s="374">
        <v>999</v>
      </c>
      <c r="K1759" s="374">
        <v>99</v>
      </c>
      <c r="L1759" s="374">
        <v>99</v>
      </c>
      <c r="M1759" s="374">
        <v>3</v>
      </c>
      <c r="N1759" s="374">
        <v>99</v>
      </c>
      <c r="O1759" s="374">
        <v>99</v>
      </c>
      <c r="P1759" s="374">
        <v>99</v>
      </c>
      <c r="Q1759" s="374">
        <v>1</v>
      </c>
      <c r="R1759" s="374">
        <v>1</v>
      </c>
      <c r="S1759" s="374">
        <v>5</v>
      </c>
      <c r="T1759" s="374">
        <v>3</v>
      </c>
      <c r="U1759" s="374">
        <v>11.3</v>
      </c>
      <c r="V1759" s="374">
        <v>0</v>
      </c>
      <c r="W1759" s="374">
        <v>0</v>
      </c>
      <c r="X1759" s="374">
        <v>0</v>
      </c>
      <c r="Y1759" s="374">
        <v>0</v>
      </c>
      <c r="Z1759" s="374">
        <v>0</v>
      </c>
      <c r="AA1759" s="374">
        <v>0</v>
      </c>
      <c r="AB1759" s="374">
        <v>0</v>
      </c>
      <c r="AC1759" s="374"/>
      <c r="AD1759" s="374"/>
      <c r="AE1759" s="374"/>
      <c r="AF1759" s="374">
        <v>0.48780487804878048</v>
      </c>
      <c r="AG1759" s="374">
        <v>0.58780690803162738</v>
      </c>
      <c r="AH1759" s="374">
        <v>0</v>
      </c>
      <c r="AI1759" s="374">
        <v>1</v>
      </c>
      <c r="AJ1759" s="374">
        <v>93.8</v>
      </c>
      <c r="AK1759" s="374">
        <v>13.692095775575021</v>
      </c>
    </row>
    <row r="1760" spans="1:37" ht="15.6">
      <c r="A1760" s="374">
        <v>17</v>
      </c>
      <c r="B1760" s="374">
        <v>26</v>
      </c>
      <c r="C1760" s="374">
        <v>2024</v>
      </c>
      <c r="D1760" s="374">
        <v>2</v>
      </c>
      <c r="E1760" s="374">
        <v>99</v>
      </c>
      <c r="F1760" s="374">
        <v>99</v>
      </c>
      <c r="G1760" s="374">
        <v>99</v>
      </c>
      <c r="H1760" s="374">
        <v>99</v>
      </c>
      <c r="I1760" s="374">
        <v>99</v>
      </c>
      <c r="J1760" s="374">
        <v>999</v>
      </c>
      <c r="K1760" s="374">
        <v>99</v>
      </c>
      <c r="L1760" s="374">
        <v>99</v>
      </c>
      <c r="M1760" s="374">
        <v>3</v>
      </c>
      <c r="N1760" s="374">
        <v>99</v>
      </c>
      <c r="O1760" s="374">
        <v>99</v>
      </c>
      <c r="P1760" s="374">
        <v>99</v>
      </c>
      <c r="Q1760" s="374">
        <v>6</v>
      </c>
      <c r="R1760" s="374">
        <v>36</v>
      </c>
      <c r="S1760" s="374">
        <v>4.4444444444444446</v>
      </c>
      <c r="T1760" s="374">
        <v>3</v>
      </c>
      <c r="U1760" s="374">
        <v>4.8805555555555564</v>
      </c>
      <c r="V1760" s="374">
        <v>0</v>
      </c>
      <c r="W1760" s="374">
        <v>0</v>
      </c>
      <c r="X1760" s="374">
        <v>0</v>
      </c>
      <c r="Y1760" s="374">
        <v>0</v>
      </c>
      <c r="Z1760" s="374">
        <v>1.2751512861104488</v>
      </c>
      <c r="AA1760" s="374">
        <v>0.76173940004455876</v>
      </c>
      <c r="AB1760" s="374">
        <v>0</v>
      </c>
      <c r="AC1760" s="374">
        <v>-23.990196688484904</v>
      </c>
      <c r="AD1760" s="374"/>
      <c r="AE1760" s="374"/>
      <c r="AF1760" s="374">
        <v>3.1007751937984498</v>
      </c>
      <c r="AG1760" s="374">
        <v>2.335131974163366</v>
      </c>
      <c r="AH1760" s="374">
        <v>0</v>
      </c>
      <c r="AI1760" s="374">
        <v>36</v>
      </c>
      <c r="AJ1760" s="374">
        <v>72.455555555555549</v>
      </c>
      <c r="AK1760" s="374">
        <v>12.791410071106815</v>
      </c>
    </row>
    <row r="1761" spans="1:37" ht="15.6">
      <c r="A1761" s="374">
        <v>17</v>
      </c>
      <c r="B1761" s="374">
        <v>27</v>
      </c>
      <c r="C1761" s="374">
        <v>2024</v>
      </c>
      <c r="D1761" s="374">
        <v>3</v>
      </c>
      <c r="E1761" s="374">
        <v>99</v>
      </c>
      <c r="F1761" s="374">
        <v>99</v>
      </c>
      <c r="G1761" s="374">
        <v>99</v>
      </c>
      <c r="H1761" s="374">
        <v>99</v>
      </c>
      <c r="I1761" s="374">
        <v>99</v>
      </c>
      <c r="J1761" s="374">
        <v>999</v>
      </c>
      <c r="K1761" s="374">
        <v>99</v>
      </c>
      <c r="L1761" s="374">
        <v>99</v>
      </c>
      <c r="M1761" s="374">
        <v>3</v>
      </c>
      <c r="N1761" s="374">
        <v>99</v>
      </c>
      <c r="O1761" s="374">
        <v>99</v>
      </c>
      <c r="P1761" s="374">
        <v>99</v>
      </c>
      <c r="Q1761" s="374">
        <v>15</v>
      </c>
      <c r="R1761" s="374">
        <v>71</v>
      </c>
      <c r="S1761" s="374">
        <v>4.4929577464788739</v>
      </c>
      <c r="T1761" s="374">
        <v>3</v>
      </c>
      <c r="U1761" s="374">
        <v>5.9028169014084506</v>
      </c>
      <c r="V1761" s="374">
        <v>0</v>
      </c>
      <c r="W1761" s="374">
        <v>0</v>
      </c>
      <c r="X1761" s="374">
        <v>0</v>
      </c>
      <c r="Y1761" s="374">
        <v>0</v>
      </c>
      <c r="Z1761" s="374">
        <v>1.7248777732558596</v>
      </c>
      <c r="AA1761" s="374">
        <v>0.68942187326875692</v>
      </c>
      <c r="AB1761" s="374">
        <v>0</v>
      </c>
      <c r="AC1761" s="374">
        <v>31.269818701629639</v>
      </c>
      <c r="AD1761" s="374"/>
      <c r="AE1761" s="374"/>
      <c r="AF1761" s="374">
        <v>2.7941755214482495</v>
      </c>
      <c r="AG1761" s="374">
        <v>2.4230195529757297</v>
      </c>
      <c r="AH1761" s="374">
        <v>0</v>
      </c>
      <c r="AI1761" s="374">
        <v>70</v>
      </c>
      <c r="AJ1761" s="374">
        <v>75.592857142857156</v>
      </c>
      <c r="AK1761" s="374">
        <v>13.187969935370448</v>
      </c>
    </row>
    <row r="1762" spans="1:37" ht="15.6">
      <c r="A1762" s="374">
        <v>17</v>
      </c>
      <c r="B1762" s="374">
        <v>28</v>
      </c>
      <c r="C1762" s="374">
        <v>2024</v>
      </c>
      <c r="D1762" s="374">
        <v>4</v>
      </c>
      <c r="E1762" s="374">
        <v>99</v>
      </c>
      <c r="F1762" s="374">
        <v>99</v>
      </c>
      <c r="G1762" s="374">
        <v>99</v>
      </c>
      <c r="H1762" s="374">
        <v>99</v>
      </c>
      <c r="I1762" s="374">
        <v>99</v>
      </c>
      <c r="J1762" s="374">
        <v>999</v>
      </c>
      <c r="K1762" s="374">
        <v>99</v>
      </c>
      <c r="L1762" s="374">
        <v>99</v>
      </c>
      <c r="M1762" s="374">
        <v>3</v>
      </c>
      <c r="N1762" s="374">
        <v>99</v>
      </c>
      <c r="O1762" s="374">
        <v>99</v>
      </c>
      <c r="P1762" s="374">
        <v>99</v>
      </c>
      <c r="Q1762" s="374">
        <v>47</v>
      </c>
      <c r="R1762" s="374">
        <v>383</v>
      </c>
      <c r="S1762" s="374">
        <v>4.2506527415143607</v>
      </c>
      <c r="T1762" s="374">
        <v>3</v>
      </c>
      <c r="U1762" s="374">
        <v>5.9775456919060082</v>
      </c>
      <c r="V1762" s="374">
        <v>0</v>
      </c>
      <c r="W1762" s="374">
        <v>0</v>
      </c>
      <c r="X1762" s="374">
        <v>0</v>
      </c>
      <c r="Y1762" s="374">
        <v>0</v>
      </c>
      <c r="Z1762" s="374">
        <v>1.2138096737760844</v>
      </c>
      <c r="AA1762" s="374">
        <v>1.0218722089999424</v>
      </c>
      <c r="AB1762" s="374">
        <v>0</v>
      </c>
      <c r="AC1762" s="374">
        <v>31.018495453207446</v>
      </c>
      <c r="AD1762" s="374"/>
      <c r="AE1762" s="374"/>
      <c r="AF1762" s="374">
        <v>12.17806041335453</v>
      </c>
      <c r="AG1762" s="374">
        <v>10.977861105650048</v>
      </c>
      <c r="AH1762" s="374">
        <v>2.0887728459530028</v>
      </c>
      <c r="AI1762" s="374">
        <v>382</v>
      </c>
      <c r="AJ1762" s="374">
        <v>75.528010471204198</v>
      </c>
      <c r="AK1762" s="374">
        <v>13.745126697388672</v>
      </c>
    </row>
    <row r="1763" spans="1:37" ht="15.6">
      <c r="A1763" s="374">
        <v>17</v>
      </c>
      <c r="B1763" s="374">
        <v>29</v>
      </c>
      <c r="C1763" s="374">
        <v>2024</v>
      </c>
      <c r="D1763" s="374">
        <v>5</v>
      </c>
      <c r="E1763" s="374">
        <v>99</v>
      </c>
      <c r="F1763" s="374">
        <v>99</v>
      </c>
      <c r="G1763" s="374">
        <v>99</v>
      </c>
      <c r="H1763" s="374">
        <v>99</v>
      </c>
      <c r="I1763" s="374">
        <v>99</v>
      </c>
      <c r="J1763" s="374">
        <v>999</v>
      </c>
      <c r="K1763" s="374">
        <v>99</v>
      </c>
      <c r="L1763" s="374">
        <v>99</v>
      </c>
      <c r="M1763" s="374">
        <v>3</v>
      </c>
      <c r="N1763" s="374">
        <v>99</v>
      </c>
      <c r="O1763" s="374">
        <v>99</v>
      </c>
      <c r="P1763" s="374">
        <v>99</v>
      </c>
      <c r="Q1763" s="374">
        <v>35</v>
      </c>
      <c r="R1763" s="374">
        <v>142</v>
      </c>
      <c r="S1763" s="374">
        <v>4.323943661971831</v>
      </c>
      <c r="T1763" s="374">
        <v>3</v>
      </c>
      <c r="U1763" s="374">
        <v>5.5077464788732415</v>
      </c>
      <c r="V1763" s="374">
        <v>0</v>
      </c>
      <c r="W1763" s="374">
        <v>0</v>
      </c>
      <c r="X1763" s="374">
        <v>0</v>
      </c>
      <c r="Y1763" s="374">
        <v>0</v>
      </c>
      <c r="Z1763" s="374">
        <v>2.0840802998661982</v>
      </c>
      <c r="AA1763" s="374">
        <v>1.5902400198616835</v>
      </c>
      <c r="AB1763" s="374">
        <v>0</v>
      </c>
      <c r="AC1763" s="374">
        <v>61.482072996013457</v>
      </c>
      <c r="AD1763" s="374"/>
      <c r="AE1763" s="374"/>
      <c r="AF1763" s="374">
        <v>9.1435930457179673</v>
      </c>
      <c r="AG1763" s="374">
        <v>7.3729460674792868</v>
      </c>
      <c r="AH1763" s="374">
        <v>4.2253521126760551</v>
      </c>
      <c r="AI1763" s="374">
        <v>118</v>
      </c>
      <c r="AJ1763" s="374">
        <v>74.157627118644101</v>
      </c>
      <c r="AK1763" s="374">
        <v>13.026727212797891</v>
      </c>
    </row>
    <row r="1764" spans="1:37" ht="15.6">
      <c r="A1764" s="374">
        <v>17</v>
      </c>
      <c r="B1764" s="374">
        <v>30</v>
      </c>
      <c r="C1764" s="374">
        <v>2024</v>
      </c>
      <c r="D1764" s="374">
        <v>6</v>
      </c>
      <c r="E1764" s="374">
        <v>99</v>
      </c>
      <c r="F1764" s="374">
        <v>99</v>
      </c>
      <c r="G1764" s="374">
        <v>99</v>
      </c>
      <c r="H1764" s="374">
        <v>99</v>
      </c>
      <c r="I1764" s="374">
        <v>99</v>
      </c>
      <c r="J1764" s="374">
        <v>999</v>
      </c>
      <c r="K1764" s="374">
        <v>99</v>
      </c>
      <c r="L1764" s="374">
        <v>99</v>
      </c>
      <c r="M1764" s="374">
        <v>3</v>
      </c>
      <c r="N1764" s="374">
        <v>99</v>
      </c>
      <c r="O1764" s="374">
        <v>99</v>
      </c>
      <c r="P1764" s="374">
        <v>99</v>
      </c>
      <c r="Q1764" s="374">
        <v>30</v>
      </c>
      <c r="R1764" s="374">
        <v>169</v>
      </c>
      <c r="S1764" s="374">
        <v>4.5857988165680474</v>
      </c>
      <c r="T1764" s="374">
        <v>3</v>
      </c>
      <c r="U1764" s="374">
        <v>7.0757396449704153</v>
      </c>
      <c r="V1764" s="374">
        <v>0</v>
      </c>
      <c r="W1764" s="374">
        <v>0</v>
      </c>
      <c r="X1764" s="374">
        <v>0</v>
      </c>
      <c r="Y1764" s="374">
        <v>0</v>
      </c>
      <c r="Z1764" s="374">
        <v>1.549251647068062</v>
      </c>
      <c r="AA1764" s="374">
        <v>1.0234120826363997</v>
      </c>
      <c r="AB1764" s="374">
        <v>0</v>
      </c>
      <c r="AC1764" s="374">
        <v>32.879518415750987</v>
      </c>
      <c r="AD1764" s="374"/>
      <c r="AE1764" s="374"/>
      <c r="AF1764" s="374">
        <v>15.720930232558141</v>
      </c>
      <c r="AG1764" s="374">
        <v>13.944051214478112</v>
      </c>
      <c r="AH1764" s="374">
        <v>0.59171597633136108</v>
      </c>
      <c r="AI1764" s="374">
        <v>159</v>
      </c>
      <c r="AJ1764" s="374">
        <v>80.026415094339612</v>
      </c>
      <c r="AK1764" s="374">
        <v>13.685912279851516</v>
      </c>
    </row>
    <row r="1765" spans="1:37" ht="15.6">
      <c r="A1765" s="374">
        <v>17</v>
      </c>
      <c r="B1765" s="374">
        <v>31</v>
      </c>
      <c r="C1765" s="374">
        <v>2024</v>
      </c>
      <c r="D1765" s="374">
        <v>7</v>
      </c>
      <c r="E1765" s="374">
        <v>99</v>
      </c>
      <c r="F1765" s="374">
        <v>99</v>
      </c>
      <c r="G1765" s="374">
        <v>99</v>
      </c>
      <c r="H1765" s="374">
        <v>99</v>
      </c>
      <c r="I1765" s="374">
        <v>99</v>
      </c>
      <c r="J1765" s="374">
        <v>999</v>
      </c>
      <c r="K1765" s="374">
        <v>99</v>
      </c>
      <c r="L1765" s="374">
        <v>99</v>
      </c>
      <c r="M1765" s="374">
        <v>3</v>
      </c>
      <c r="N1765" s="374">
        <v>99</v>
      </c>
      <c r="O1765" s="374">
        <v>99</v>
      </c>
      <c r="P1765" s="374">
        <v>99</v>
      </c>
      <c r="Q1765" s="374">
        <v>22</v>
      </c>
      <c r="R1765" s="374">
        <v>133</v>
      </c>
      <c r="S1765" s="374">
        <v>4.3533834586466176</v>
      </c>
      <c r="T1765" s="374">
        <v>3</v>
      </c>
      <c r="U1765" s="374">
        <v>7.2571428571428562</v>
      </c>
      <c r="V1765" s="374">
        <v>0</v>
      </c>
      <c r="W1765" s="374">
        <v>0</v>
      </c>
      <c r="X1765" s="374">
        <v>1.5037593984962403</v>
      </c>
      <c r="Y1765" s="374">
        <v>0</v>
      </c>
      <c r="Z1765" s="374">
        <v>2.5371313418420556</v>
      </c>
      <c r="AA1765" s="374">
        <v>1.0347023016111758</v>
      </c>
      <c r="AB1765" s="374">
        <v>0</v>
      </c>
      <c r="AC1765" s="374">
        <v>51.243054880218757</v>
      </c>
      <c r="AD1765" s="374"/>
      <c r="AE1765" s="374"/>
      <c r="AF1765" s="374">
        <v>23.707664884135472</v>
      </c>
      <c r="AG1765" s="374">
        <v>21.14996932246472</v>
      </c>
      <c r="AH1765" s="374">
        <v>6.7669172932330817</v>
      </c>
      <c r="AI1765" s="374">
        <v>133</v>
      </c>
      <c r="AJ1765" s="374">
        <v>81.480451127819549</v>
      </c>
      <c r="AK1765" s="374">
        <v>12.957326272302836</v>
      </c>
    </row>
    <row r="1766" spans="1:37" ht="15.6">
      <c r="A1766" s="374">
        <v>17</v>
      </c>
      <c r="B1766" s="374">
        <v>32</v>
      </c>
      <c r="C1766" s="374">
        <v>2024</v>
      </c>
      <c r="D1766" s="374">
        <v>8</v>
      </c>
      <c r="E1766" s="374">
        <v>99</v>
      </c>
      <c r="F1766" s="374">
        <v>99</v>
      </c>
      <c r="G1766" s="374">
        <v>99</v>
      </c>
      <c r="H1766" s="374">
        <v>99</v>
      </c>
      <c r="I1766" s="374">
        <v>99</v>
      </c>
      <c r="J1766" s="374">
        <v>999</v>
      </c>
      <c r="K1766" s="374">
        <v>99</v>
      </c>
      <c r="L1766" s="374">
        <v>99</v>
      </c>
      <c r="M1766" s="374">
        <v>3</v>
      </c>
      <c r="N1766" s="374">
        <v>99</v>
      </c>
      <c r="O1766" s="374">
        <v>99</v>
      </c>
      <c r="P1766" s="374">
        <v>99</v>
      </c>
      <c r="Q1766" s="374">
        <v>47</v>
      </c>
      <c r="R1766" s="374">
        <v>294</v>
      </c>
      <c r="S1766" s="374">
        <v>4.4693877551020424</v>
      </c>
      <c r="T1766" s="374">
        <v>3</v>
      </c>
      <c r="U1766" s="374">
        <v>8.769047619047619</v>
      </c>
      <c r="V1766" s="374">
        <v>0</v>
      </c>
      <c r="W1766" s="374">
        <v>0</v>
      </c>
      <c r="X1766" s="374">
        <v>0</v>
      </c>
      <c r="Y1766" s="374">
        <v>0</v>
      </c>
      <c r="Z1766" s="374">
        <v>1.9925954200330096</v>
      </c>
      <c r="AA1766" s="374">
        <v>0.90580983759886435</v>
      </c>
      <c r="AB1766" s="374">
        <v>0</v>
      </c>
      <c r="AC1766" s="374">
        <v>56.473128435467039</v>
      </c>
      <c r="AD1766" s="374"/>
      <c r="AE1766" s="374"/>
      <c r="AF1766" s="374">
        <v>29.637096774193548</v>
      </c>
      <c r="AG1766" s="374">
        <v>27.797425225885753</v>
      </c>
      <c r="AH1766" s="374">
        <v>2.0408163265306123</v>
      </c>
      <c r="AI1766" s="374">
        <v>294</v>
      </c>
      <c r="AJ1766" s="374">
        <v>85.996938775510174</v>
      </c>
      <c r="AK1766" s="374">
        <v>13.595139849065133</v>
      </c>
    </row>
    <row r="1767" spans="1:37" ht="15.6">
      <c r="A1767" s="374">
        <v>17</v>
      </c>
      <c r="B1767" s="374">
        <v>33</v>
      </c>
      <c r="C1767" s="374">
        <v>2024</v>
      </c>
      <c r="D1767" s="374">
        <v>9</v>
      </c>
      <c r="E1767" s="374">
        <v>99</v>
      </c>
      <c r="F1767" s="374">
        <v>99</v>
      </c>
      <c r="G1767" s="374">
        <v>99</v>
      </c>
      <c r="H1767" s="374">
        <v>99</v>
      </c>
      <c r="I1767" s="374">
        <v>99</v>
      </c>
      <c r="J1767" s="374">
        <v>999</v>
      </c>
      <c r="K1767" s="374">
        <v>99</v>
      </c>
      <c r="L1767" s="374">
        <v>99</v>
      </c>
      <c r="M1767" s="374">
        <v>3</v>
      </c>
      <c r="N1767" s="374">
        <v>99</v>
      </c>
      <c r="O1767" s="374">
        <v>99</v>
      </c>
      <c r="P1767" s="374">
        <v>99</v>
      </c>
      <c r="Q1767" s="374">
        <v>72</v>
      </c>
      <c r="R1767" s="374">
        <v>323</v>
      </c>
      <c r="S1767" s="374">
        <v>4.5665634674922604</v>
      </c>
      <c r="T1767" s="374">
        <v>3</v>
      </c>
      <c r="U1767" s="374">
        <v>9.4990712074303332</v>
      </c>
      <c r="V1767" s="374">
        <v>0.30959752321981437</v>
      </c>
      <c r="W1767" s="374">
        <v>0</v>
      </c>
      <c r="X1767" s="374">
        <v>3.095975232198144</v>
      </c>
      <c r="Y1767" s="374">
        <v>0.30959752321981437</v>
      </c>
      <c r="Z1767" s="374">
        <v>3.0383359270258419</v>
      </c>
      <c r="AA1767" s="374">
        <v>1.2156345862183533</v>
      </c>
      <c r="AB1767" s="374">
        <v>0</v>
      </c>
      <c r="AC1767" s="374">
        <v>69.913513070360594</v>
      </c>
      <c r="AD1767" s="374"/>
      <c r="AE1767" s="374"/>
      <c r="AF1767" s="374">
        <v>20.6786171574904</v>
      </c>
      <c r="AG1767" s="374">
        <v>18.131747992222987</v>
      </c>
      <c r="AH1767" s="374">
        <v>3.7151702786377694</v>
      </c>
      <c r="AI1767" s="374">
        <v>313</v>
      </c>
      <c r="AJ1767" s="374">
        <v>87.615974440894547</v>
      </c>
      <c r="AK1767" s="374">
        <v>13.79115124612553</v>
      </c>
    </row>
    <row r="1768" spans="1:37" ht="15.6">
      <c r="A1768" s="374">
        <v>17</v>
      </c>
      <c r="B1768" s="374">
        <v>34</v>
      </c>
      <c r="C1768" s="374">
        <v>2024</v>
      </c>
      <c r="D1768" s="374">
        <v>10</v>
      </c>
      <c r="E1768" s="374">
        <v>99</v>
      </c>
      <c r="F1768" s="374">
        <v>99</v>
      </c>
      <c r="G1768" s="374">
        <v>99</v>
      </c>
      <c r="H1768" s="374">
        <v>99</v>
      </c>
      <c r="I1768" s="374">
        <v>99</v>
      </c>
      <c r="J1768" s="374">
        <v>999</v>
      </c>
      <c r="K1768" s="374">
        <v>99</v>
      </c>
      <c r="L1768" s="374">
        <v>99</v>
      </c>
      <c r="M1768" s="374">
        <v>3</v>
      </c>
      <c r="N1768" s="374">
        <v>99</v>
      </c>
      <c r="O1768" s="374">
        <v>99</v>
      </c>
      <c r="P1768" s="374">
        <v>99</v>
      </c>
      <c r="Q1768" s="374">
        <v>125</v>
      </c>
      <c r="R1768" s="374">
        <v>567</v>
      </c>
      <c r="S1768" s="374">
        <v>4.5079365079365079</v>
      </c>
      <c r="T1768" s="374">
        <v>3</v>
      </c>
      <c r="U1768" s="374">
        <v>8.5102292768959416</v>
      </c>
      <c r="V1768" s="374">
        <v>0</v>
      </c>
      <c r="W1768" s="374">
        <v>0</v>
      </c>
      <c r="X1768" s="374">
        <v>0.88183421516754845</v>
      </c>
      <c r="Y1768" s="374">
        <v>0</v>
      </c>
      <c r="Z1768" s="374">
        <v>2.534468093873083</v>
      </c>
      <c r="AA1768" s="374">
        <v>0.99355443520817988</v>
      </c>
      <c r="AB1768" s="374">
        <v>0</v>
      </c>
      <c r="AC1768" s="374">
        <v>58.493148062784783</v>
      </c>
      <c r="AD1768" s="374"/>
      <c r="AE1768" s="374"/>
      <c r="AF1768" s="374">
        <v>21.790930053804775</v>
      </c>
      <c r="AG1768" s="374">
        <v>17.561936096724761</v>
      </c>
      <c r="AH1768" s="374">
        <v>1.2345679012345681</v>
      </c>
      <c r="AI1768" s="374">
        <v>559</v>
      </c>
      <c r="AJ1768" s="374">
        <v>85.050626118067925</v>
      </c>
      <c r="AK1768" s="374">
        <v>13.680466449339688</v>
      </c>
    </row>
    <row r="1769" spans="1:37" ht="15.6">
      <c r="A1769" s="374">
        <v>17</v>
      </c>
      <c r="B1769" s="374">
        <v>35</v>
      </c>
      <c r="C1769" s="374">
        <v>2024</v>
      </c>
      <c r="D1769" s="374">
        <v>11</v>
      </c>
      <c r="E1769" s="374">
        <v>99</v>
      </c>
      <c r="F1769" s="374">
        <v>99</v>
      </c>
      <c r="G1769" s="374">
        <v>99</v>
      </c>
      <c r="H1769" s="374">
        <v>99</v>
      </c>
      <c r="I1769" s="374">
        <v>99</v>
      </c>
      <c r="J1769" s="374">
        <v>999</v>
      </c>
      <c r="K1769" s="374">
        <v>99</v>
      </c>
      <c r="L1769" s="374">
        <v>99</v>
      </c>
      <c r="M1769" s="374">
        <v>3</v>
      </c>
      <c r="N1769" s="374">
        <v>99</v>
      </c>
      <c r="O1769" s="374">
        <v>99</v>
      </c>
      <c r="P1769" s="374">
        <v>99</v>
      </c>
      <c r="Q1769" s="374">
        <v>49</v>
      </c>
      <c r="R1769" s="374">
        <v>171</v>
      </c>
      <c r="S1769" s="374">
        <v>4.1228070175438596</v>
      </c>
      <c r="T1769" s="374">
        <v>3</v>
      </c>
      <c r="U1769" s="374">
        <v>8.9450292397660895</v>
      </c>
      <c r="V1769" s="374">
        <v>0</v>
      </c>
      <c r="W1769" s="374">
        <v>0</v>
      </c>
      <c r="X1769" s="374">
        <v>4.6783625730994149</v>
      </c>
      <c r="Y1769" s="374">
        <v>0</v>
      </c>
      <c r="Z1769" s="374">
        <v>3.0240200914948887</v>
      </c>
      <c r="AA1769" s="374">
        <v>1.1857365086818112</v>
      </c>
      <c r="AB1769" s="374">
        <v>0</v>
      </c>
      <c r="AC1769" s="374">
        <v>46.163732319743261</v>
      </c>
      <c r="AD1769" s="374"/>
      <c r="AE1769" s="374"/>
      <c r="AF1769" s="374">
        <v>17.943336831059813</v>
      </c>
      <c r="AG1769" s="374">
        <v>16.007702450970143</v>
      </c>
      <c r="AH1769" s="374">
        <v>5.84795321637427</v>
      </c>
      <c r="AI1769" s="374">
        <v>163</v>
      </c>
      <c r="AJ1769" s="374">
        <v>86.685889570552192</v>
      </c>
      <c r="AK1769" s="374">
        <v>13.346759901242482</v>
      </c>
    </row>
    <row r="1770" spans="1:37" ht="15.6">
      <c r="A1770" s="374">
        <v>17</v>
      </c>
      <c r="B1770" s="374">
        <v>36</v>
      </c>
      <c r="C1770" s="374">
        <v>2024</v>
      </c>
      <c r="D1770" s="374">
        <v>12</v>
      </c>
      <c r="E1770" s="374">
        <v>99</v>
      </c>
      <c r="F1770" s="374">
        <v>99</v>
      </c>
      <c r="G1770" s="374">
        <v>99</v>
      </c>
      <c r="H1770" s="374">
        <v>99</v>
      </c>
      <c r="I1770" s="374">
        <v>99</v>
      </c>
      <c r="J1770" s="374">
        <v>999</v>
      </c>
      <c r="K1770" s="374">
        <v>99</v>
      </c>
      <c r="L1770" s="374">
        <v>99</v>
      </c>
      <c r="M1770" s="374">
        <v>3</v>
      </c>
      <c r="N1770" s="374">
        <v>99</v>
      </c>
      <c r="O1770" s="374">
        <v>99</v>
      </c>
      <c r="P1770" s="374">
        <v>99</v>
      </c>
      <c r="Q1770" s="374">
        <v>16</v>
      </c>
      <c r="R1770" s="374">
        <v>31</v>
      </c>
      <c r="S1770" s="374">
        <v>4.3548387096774199</v>
      </c>
      <c r="T1770" s="374">
        <v>3</v>
      </c>
      <c r="U1770" s="374">
        <v>9.0032258064516171</v>
      </c>
      <c r="V1770" s="374">
        <v>0</v>
      </c>
      <c r="W1770" s="374">
        <v>0</v>
      </c>
      <c r="X1770" s="374">
        <v>0</v>
      </c>
      <c r="Y1770" s="374">
        <v>0</v>
      </c>
      <c r="Z1770" s="374">
        <v>2.5678513512107055</v>
      </c>
      <c r="AA1770" s="374">
        <v>1.0015596578232289</v>
      </c>
      <c r="AB1770" s="374">
        <v>0</v>
      </c>
      <c r="AC1770" s="374">
        <v>68.438725267915828</v>
      </c>
      <c r="AD1770" s="374"/>
      <c r="AE1770" s="374"/>
      <c r="AF1770" s="374">
        <v>14.622641509433961</v>
      </c>
      <c r="AG1770" s="374">
        <v>12.85582680792262</v>
      </c>
      <c r="AH1770" s="374">
        <v>6.4516129032258052</v>
      </c>
      <c r="AI1770" s="374">
        <v>31</v>
      </c>
      <c r="AJ1770" s="374">
        <v>86.454838709677446</v>
      </c>
      <c r="AK1770" s="374">
        <v>13.582682075219738</v>
      </c>
    </row>
    <row r="1771" spans="1:37" ht="15.6">
      <c r="A1771" s="374">
        <v>17</v>
      </c>
      <c r="B1771" s="374">
        <v>37</v>
      </c>
      <c r="C1771" s="374">
        <v>2024</v>
      </c>
      <c r="D1771" s="374">
        <v>1</v>
      </c>
      <c r="E1771" s="374">
        <v>99</v>
      </c>
      <c r="F1771" s="374">
        <v>99</v>
      </c>
      <c r="G1771" s="374">
        <v>99</v>
      </c>
      <c r="H1771" s="374">
        <v>99</v>
      </c>
      <c r="I1771" s="374">
        <v>99</v>
      </c>
      <c r="J1771" s="374">
        <v>999</v>
      </c>
      <c r="K1771" s="374">
        <v>99</v>
      </c>
      <c r="L1771" s="374">
        <v>99</v>
      </c>
      <c r="M1771" s="374">
        <v>4</v>
      </c>
      <c r="N1771" s="374">
        <v>99</v>
      </c>
      <c r="O1771" s="374">
        <v>99</v>
      </c>
      <c r="P1771" s="374">
        <v>99</v>
      </c>
      <c r="Q1771" s="374">
        <v>3</v>
      </c>
      <c r="R1771" s="374">
        <v>7</v>
      </c>
      <c r="S1771" s="374">
        <v>5.4285714285714306</v>
      </c>
      <c r="T1771" s="374">
        <v>4</v>
      </c>
      <c r="U1771" s="374">
        <v>10.614285714285712</v>
      </c>
      <c r="V1771" s="374">
        <v>0</v>
      </c>
      <c r="W1771" s="374">
        <v>0</v>
      </c>
      <c r="X1771" s="374">
        <v>0</v>
      </c>
      <c r="Y1771" s="374">
        <v>0</v>
      </c>
      <c r="Z1771" s="374">
        <v>2.7678917048533482</v>
      </c>
      <c r="AA1771" s="374">
        <v>0.72843135908468148</v>
      </c>
      <c r="AB1771" s="374">
        <v>0</v>
      </c>
      <c r="AC1771" s="374">
        <v>13.86713549461316</v>
      </c>
      <c r="AD1771" s="374"/>
      <c r="AE1771" s="374"/>
      <c r="AF1771" s="374">
        <v>3.4146341463414642</v>
      </c>
      <c r="AG1771" s="374">
        <v>3.8649604660840624</v>
      </c>
      <c r="AH1771" s="374">
        <v>0</v>
      </c>
      <c r="AI1771" s="374">
        <v>7</v>
      </c>
      <c r="AJ1771" s="374">
        <v>91.642857142857125</v>
      </c>
      <c r="AK1771" s="374">
        <v>13.75800908118042</v>
      </c>
    </row>
    <row r="1772" spans="1:37" ht="15.6">
      <c r="A1772" s="374">
        <v>17</v>
      </c>
      <c r="B1772" s="374">
        <v>38</v>
      </c>
      <c r="C1772" s="374">
        <v>2024</v>
      </c>
      <c r="D1772" s="374">
        <v>2</v>
      </c>
      <c r="E1772" s="374">
        <v>99</v>
      </c>
      <c r="F1772" s="374">
        <v>99</v>
      </c>
      <c r="G1772" s="374">
        <v>99</v>
      </c>
      <c r="H1772" s="374">
        <v>99</v>
      </c>
      <c r="I1772" s="374">
        <v>99</v>
      </c>
      <c r="J1772" s="374">
        <v>999</v>
      </c>
      <c r="K1772" s="374">
        <v>99</v>
      </c>
      <c r="L1772" s="374">
        <v>99</v>
      </c>
      <c r="M1772" s="374">
        <v>4</v>
      </c>
      <c r="N1772" s="374">
        <v>99</v>
      </c>
      <c r="O1772" s="374">
        <v>99</v>
      </c>
      <c r="P1772" s="374">
        <v>99</v>
      </c>
      <c r="Q1772" s="374">
        <v>13</v>
      </c>
      <c r="R1772" s="374">
        <v>100</v>
      </c>
      <c r="S1772" s="374">
        <v>5.12</v>
      </c>
      <c r="T1772" s="374">
        <v>4</v>
      </c>
      <c r="U1772" s="374">
        <v>4.9800000000000004</v>
      </c>
      <c r="V1772" s="374">
        <v>0</v>
      </c>
      <c r="W1772" s="374">
        <v>0</v>
      </c>
      <c r="X1772" s="374">
        <v>0</v>
      </c>
      <c r="Y1772" s="374">
        <v>0</v>
      </c>
      <c r="Z1772" s="374">
        <v>1.6981166037701891</v>
      </c>
      <c r="AA1772" s="374">
        <v>0.65238025721200321</v>
      </c>
      <c r="AB1772" s="374">
        <v>0</v>
      </c>
      <c r="AC1772" s="374">
        <v>29.373062577893609</v>
      </c>
      <c r="AD1772" s="374"/>
      <c r="AE1772" s="374"/>
      <c r="AF1772" s="374">
        <v>8.6132644272179135</v>
      </c>
      <c r="AG1772" s="374">
        <v>6.6186438425347562</v>
      </c>
      <c r="AH1772" s="374">
        <v>1</v>
      </c>
      <c r="AI1772" s="374">
        <v>100</v>
      </c>
      <c r="AJ1772" s="374">
        <v>71.509000000000015</v>
      </c>
      <c r="AK1772" s="374">
        <v>13.273229786256296</v>
      </c>
    </row>
    <row r="1773" spans="1:37" ht="15.6">
      <c r="A1773" s="374">
        <v>17</v>
      </c>
      <c r="B1773" s="374">
        <v>39</v>
      </c>
      <c r="C1773" s="374">
        <v>2024</v>
      </c>
      <c r="D1773" s="374">
        <v>3</v>
      </c>
      <c r="E1773" s="374">
        <v>99</v>
      </c>
      <c r="F1773" s="374">
        <v>99</v>
      </c>
      <c r="G1773" s="374">
        <v>99</v>
      </c>
      <c r="H1773" s="374">
        <v>99</v>
      </c>
      <c r="I1773" s="374">
        <v>99</v>
      </c>
      <c r="J1773" s="374">
        <v>999</v>
      </c>
      <c r="K1773" s="374">
        <v>99</v>
      </c>
      <c r="L1773" s="374">
        <v>99</v>
      </c>
      <c r="M1773" s="374">
        <v>4</v>
      </c>
      <c r="N1773" s="374">
        <v>99</v>
      </c>
      <c r="O1773" s="374">
        <v>99</v>
      </c>
      <c r="P1773" s="374">
        <v>99</v>
      </c>
      <c r="Q1773" s="374">
        <v>33</v>
      </c>
      <c r="R1773" s="374">
        <v>252</v>
      </c>
      <c r="S1773" s="374">
        <v>5.4087301587301582</v>
      </c>
      <c r="T1773" s="374">
        <v>4</v>
      </c>
      <c r="U1773" s="374">
        <v>6.3456349206349199</v>
      </c>
      <c r="V1773" s="374">
        <v>0</v>
      </c>
      <c r="W1773" s="374">
        <v>0</v>
      </c>
      <c r="X1773" s="374">
        <v>0</v>
      </c>
      <c r="Y1773" s="374">
        <v>0</v>
      </c>
      <c r="Z1773" s="374">
        <v>1.691628780261538</v>
      </c>
      <c r="AA1773" s="374">
        <v>1.0817768922684594</v>
      </c>
      <c r="AB1773" s="374">
        <v>0</v>
      </c>
      <c r="AC1773" s="374">
        <v>36.408799837779902</v>
      </c>
      <c r="AD1773" s="374"/>
      <c r="AE1773" s="374"/>
      <c r="AF1773" s="374">
        <v>9.9173553719008289</v>
      </c>
      <c r="AG1773" s="374">
        <v>9.245169570898323</v>
      </c>
      <c r="AH1773" s="374">
        <v>0</v>
      </c>
      <c r="AI1773" s="374">
        <v>252</v>
      </c>
      <c r="AJ1773" s="374">
        <v>75.603174603174622</v>
      </c>
      <c r="AK1773" s="374">
        <v>14.459989384271671</v>
      </c>
    </row>
    <row r="1774" spans="1:37" ht="15.6">
      <c r="A1774" s="374">
        <v>17</v>
      </c>
      <c r="B1774" s="374">
        <v>40</v>
      </c>
      <c r="C1774" s="374">
        <v>2024</v>
      </c>
      <c r="D1774" s="374">
        <v>4</v>
      </c>
      <c r="E1774" s="374">
        <v>99</v>
      </c>
      <c r="F1774" s="374">
        <v>99</v>
      </c>
      <c r="G1774" s="374">
        <v>99</v>
      </c>
      <c r="H1774" s="374">
        <v>99</v>
      </c>
      <c r="I1774" s="374">
        <v>99</v>
      </c>
      <c r="J1774" s="374">
        <v>999</v>
      </c>
      <c r="K1774" s="374">
        <v>99</v>
      </c>
      <c r="L1774" s="374">
        <v>99</v>
      </c>
      <c r="M1774" s="374">
        <v>4</v>
      </c>
      <c r="N1774" s="374">
        <v>99</v>
      </c>
      <c r="O1774" s="374">
        <v>99</v>
      </c>
      <c r="P1774" s="374">
        <v>99</v>
      </c>
      <c r="Q1774" s="374">
        <v>58</v>
      </c>
      <c r="R1774" s="374">
        <v>639</v>
      </c>
      <c r="S1774" s="374">
        <v>5.1298904538341157</v>
      </c>
      <c r="T1774" s="374">
        <v>4</v>
      </c>
      <c r="U1774" s="374">
        <v>6.4403755868544623</v>
      </c>
      <c r="V1774" s="374">
        <v>0</v>
      </c>
      <c r="W1774" s="374">
        <v>0</v>
      </c>
      <c r="X1774" s="374">
        <v>0</v>
      </c>
      <c r="Y1774" s="374">
        <v>0</v>
      </c>
      <c r="Z1774" s="374">
        <v>1.2613294461046007</v>
      </c>
      <c r="AA1774" s="374">
        <v>0.9346562491732312</v>
      </c>
      <c r="AB1774" s="374">
        <v>0</v>
      </c>
      <c r="AC1774" s="374">
        <v>28.905102647233271</v>
      </c>
      <c r="AD1774" s="374"/>
      <c r="AE1774" s="374"/>
      <c r="AF1774" s="374">
        <v>20.317965023847375</v>
      </c>
      <c r="AG1774" s="374">
        <v>19.733681136626281</v>
      </c>
      <c r="AH1774" s="374">
        <v>0.93896713615023508</v>
      </c>
      <c r="AI1774" s="374">
        <v>636</v>
      </c>
      <c r="AJ1774" s="374">
        <v>75.839937106918256</v>
      </c>
      <c r="AK1774" s="374">
        <v>14.677081626800256</v>
      </c>
    </row>
    <row r="1775" spans="1:37" ht="15.6">
      <c r="A1775" s="374">
        <v>17</v>
      </c>
      <c r="B1775" s="374">
        <v>41</v>
      </c>
      <c r="C1775" s="374">
        <v>2024</v>
      </c>
      <c r="D1775" s="374">
        <v>5</v>
      </c>
      <c r="E1775" s="374">
        <v>99</v>
      </c>
      <c r="F1775" s="374">
        <v>99</v>
      </c>
      <c r="G1775" s="374">
        <v>99</v>
      </c>
      <c r="H1775" s="374">
        <v>99</v>
      </c>
      <c r="I1775" s="374">
        <v>99</v>
      </c>
      <c r="J1775" s="374">
        <v>999</v>
      </c>
      <c r="K1775" s="374">
        <v>99</v>
      </c>
      <c r="L1775" s="374">
        <v>99</v>
      </c>
      <c r="M1775" s="374">
        <v>4</v>
      </c>
      <c r="N1775" s="374">
        <v>99</v>
      </c>
      <c r="O1775" s="374">
        <v>99</v>
      </c>
      <c r="P1775" s="374">
        <v>99</v>
      </c>
      <c r="Q1775" s="374">
        <v>39</v>
      </c>
      <c r="R1775" s="374">
        <v>239</v>
      </c>
      <c r="S1775" s="374">
        <v>5.2677824267782407</v>
      </c>
      <c r="T1775" s="374">
        <v>4</v>
      </c>
      <c r="U1775" s="374">
        <v>6.5523012552301267</v>
      </c>
      <c r="V1775" s="374">
        <v>0</v>
      </c>
      <c r="W1775" s="374">
        <v>0</v>
      </c>
      <c r="X1775" s="374">
        <v>0.41841004184100405</v>
      </c>
      <c r="Y1775" s="374">
        <v>0</v>
      </c>
      <c r="Z1775" s="374">
        <v>2.4292639124037554</v>
      </c>
      <c r="AA1775" s="374">
        <v>1.0285911164692545</v>
      </c>
      <c r="AB1775" s="374">
        <v>0</v>
      </c>
      <c r="AC1775" s="374">
        <v>60.994044791024749</v>
      </c>
      <c r="AD1775" s="374"/>
      <c r="AE1775" s="374"/>
      <c r="AF1775" s="374">
        <v>15.389568576947839</v>
      </c>
      <c r="AG1775" s="374">
        <v>14.762860940637461</v>
      </c>
      <c r="AH1775" s="374">
        <v>2.0920502092050204</v>
      </c>
      <c r="AI1775" s="374">
        <v>220</v>
      </c>
      <c r="AJ1775" s="374">
        <v>76.820909090909055</v>
      </c>
      <c r="AK1775" s="374">
        <v>13.910019429381336</v>
      </c>
    </row>
    <row r="1776" spans="1:37" ht="15.6">
      <c r="A1776" s="374">
        <v>17</v>
      </c>
      <c r="B1776" s="374">
        <v>42</v>
      </c>
      <c r="C1776" s="374">
        <v>2024</v>
      </c>
      <c r="D1776" s="374">
        <v>6</v>
      </c>
      <c r="E1776" s="374">
        <v>99</v>
      </c>
      <c r="F1776" s="374">
        <v>99</v>
      </c>
      <c r="G1776" s="374">
        <v>99</v>
      </c>
      <c r="H1776" s="374">
        <v>99</v>
      </c>
      <c r="I1776" s="374">
        <v>99</v>
      </c>
      <c r="J1776" s="374">
        <v>999</v>
      </c>
      <c r="K1776" s="374">
        <v>99</v>
      </c>
      <c r="L1776" s="374">
        <v>99</v>
      </c>
      <c r="M1776" s="374">
        <v>4</v>
      </c>
      <c r="N1776" s="374">
        <v>99</v>
      </c>
      <c r="O1776" s="374">
        <v>99</v>
      </c>
      <c r="P1776" s="374">
        <v>99</v>
      </c>
      <c r="Q1776" s="374">
        <v>40</v>
      </c>
      <c r="R1776" s="374">
        <v>193</v>
      </c>
      <c r="S1776" s="374">
        <v>5.5699481865284959</v>
      </c>
      <c r="T1776" s="374">
        <v>4</v>
      </c>
      <c r="U1776" s="374">
        <v>7.6435233160621747</v>
      </c>
      <c r="V1776" s="374">
        <v>0</v>
      </c>
      <c r="W1776" s="374">
        <v>0</v>
      </c>
      <c r="X1776" s="374">
        <v>0.51813471502590691</v>
      </c>
      <c r="Y1776" s="374">
        <v>0</v>
      </c>
      <c r="Z1776" s="374">
        <v>1.8994332453659579</v>
      </c>
      <c r="AA1776" s="374">
        <v>0.99038303021515761</v>
      </c>
      <c r="AB1776" s="374">
        <v>0</v>
      </c>
      <c r="AC1776" s="374">
        <v>47.405389049172008</v>
      </c>
      <c r="AD1776" s="374"/>
      <c r="AE1776" s="374"/>
      <c r="AF1776" s="374">
        <v>17.95348837209302</v>
      </c>
      <c r="AG1776" s="374">
        <v>17.202094289678978</v>
      </c>
      <c r="AH1776" s="374">
        <v>1.0362694300518138</v>
      </c>
      <c r="AI1776" s="374">
        <v>179</v>
      </c>
      <c r="AJ1776" s="374">
        <v>80.163128491620128</v>
      </c>
      <c r="AK1776" s="374">
        <v>14.594695677549563</v>
      </c>
    </row>
    <row r="1777" spans="1:37" ht="15.6">
      <c r="A1777" s="374">
        <v>17</v>
      </c>
      <c r="B1777" s="374">
        <v>43</v>
      </c>
      <c r="C1777" s="374">
        <v>2024</v>
      </c>
      <c r="D1777" s="374">
        <v>7</v>
      </c>
      <c r="E1777" s="374">
        <v>99</v>
      </c>
      <c r="F1777" s="374">
        <v>99</v>
      </c>
      <c r="G1777" s="374">
        <v>99</v>
      </c>
      <c r="H1777" s="374">
        <v>99</v>
      </c>
      <c r="I1777" s="374">
        <v>99</v>
      </c>
      <c r="J1777" s="374">
        <v>999</v>
      </c>
      <c r="K1777" s="374">
        <v>99</v>
      </c>
      <c r="L1777" s="374">
        <v>99</v>
      </c>
      <c r="M1777" s="374">
        <v>4</v>
      </c>
      <c r="N1777" s="374">
        <v>99</v>
      </c>
      <c r="O1777" s="374">
        <v>99</v>
      </c>
      <c r="P1777" s="374">
        <v>99</v>
      </c>
      <c r="Q1777" s="374">
        <v>21</v>
      </c>
      <c r="R1777" s="374">
        <v>114</v>
      </c>
      <c r="S1777" s="374">
        <v>5.8596491228070162</v>
      </c>
      <c r="T1777" s="374">
        <v>4</v>
      </c>
      <c r="U1777" s="374">
        <v>8.496491228070175</v>
      </c>
      <c r="V1777" s="374">
        <v>0</v>
      </c>
      <c r="W1777" s="374">
        <v>0</v>
      </c>
      <c r="X1777" s="374">
        <v>2.6315789473684221</v>
      </c>
      <c r="Y1777" s="374">
        <v>0</v>
      </c>
      <c r="Z1777" s="374">
        <v>2.6752907638190848</v>
      </c>
      <c r="AA1777" s="374">
        <v>1.0502897927786539</v>
      </c>
      <c r="AB1777" s="374">
        <v>0</v>
      </c>
      <c r="AC1777" s="374">
        <v>60.016061355276285</v>
      </c>
      <c r="AD1777" s="374"/>
      <c r="AE1777" s="374"/>
      <c r="AF1777" s="374">
        <v>20.320855614973265</v>
      </c>
      <c r="AG1777" s="374">
        <v>21.224471908142696</v>
      </c>
      <c r="AH1777" s="374">
        <v>3.5087719298245608</v>
      </c>
      <c r="AI1777" s="374">
        <v>114</v>
      </c>
      <c r="AJ1777" s="374">
        <v>82.885964912280656</v>
      </c>
      <c r="AK1777" s="374">
        <v>14.518301490287172</v>
      </c>
    </row>
    <row r="1778" spans="1:37" ht="15.6">
      <c r="A1778" s="374">
        <v>17</v>
      </c>
      <c r="B1778" s="374">
        <v>44</v>
      </c>
      <c r="C1778" s="374">
        <v>2024</v>
      </c>
      <c r="D1778" s="374">
        <v>8</v>
      </c>
      <c r="E1778" s="374">
        <v>99</v>
      </c>
      <c r="F1778" s="374">
        <v>99</v>
      </c>
      <c r="G1778" s="374">
        <v>99</v>
      </c>
      <c r="H1778" s="374">
        <v>99</v>
      </c>
      <c r="I1778" s="374">
        <v>99</v>
      </c>
      <c r="J1778" s="374">
        <v>999</v>
      </c>
      <c r="K1778" s="374">
        <v>99</v>
      </c>
      <c r="L1778" s="374">
        <v>99</v>
      </c>
      <c r="M1778" s="374">
        <v>4</v>
      </c>
      <c r="N1778" s="374">
        <v>99</v>
      </c>
      <c r="O1778" s="374">
        <v>99</v>
      </c>
      <c r="P1778" s="374">
        <v>99</v>
      </c>
      <c r="Q1778" s="374">
        <v>63</v>
      </c>
      <c r="R1778" s="374">
        <v>255</v>
      </c>
      <c r="S1778" s="374">
        <v>6.0313725490196051</v>
      </c>
      <c r="T1778" s="374">
        <v>4</v>
      </c>
      <c r="U1778" s="374">
        <v>9.4713725490196126</v>
      </c>
      <c r="V1778" s="374">
        <v>0</v>
      </c>
      <c r="W1778" s="374">
        <v>0</v>
      </c>
      <c r="X1778" s="374">
        <v>0.39215686274509798</v>
      </c>
      <c r="Y1778" s="374">
        <v>0</v>
      </c>
      <c r="Z1778" s="374">
        <v>2.0118482572566818</v>
      </c>
      <c r="AA1778" s="374">
        <v>0.88061702879475778</v>
      </c>
      <c r="AB1778" s="374">
        <v>0</v>
      </c>
      <c r="AC1778" s="374">
        <v>39.982048701850992</v>
      </c>
      <c r="AD1778" s="374"/>
      <c r="AE1778" s="374"/>
      <c r="AF1778" s="374">
        <v>25.70564516129032</v>
      </c>
      <c r="AG1778" s="374">
        <v>26.041015245940528</v>
      </c>
      <c r="AH1778" s="374">
        <v>1.5686274509803919</v>
      </c>
      <c r="AI1778" s="374">
        <v>254</v>
      </c>
      <c r="AJ1778" s="374">
        <v>86.718110236220511</v>
      </c>
      <c r="AK1778" s="374">
        <v>14.44443974119898</v>
      </c>
    </row>
    <row r="1779" spans="1:37" ht="15.6">
      <c r="A1779" s="374">
        <v>17</v>
      </c>
      <c r="B1779" s="374">
        <v>45</v>
      </c>
      <c r="C1779" s="374">
        <v>2024</v>
      </c>
      <c r="D1779" s="374">
        <v>9</v>
      </c>
      <c r="E1779" s="374">
        <v>99</v>
      </c>
      <c r="F1779" s="374">
        <v>99</v>
      </c>
      <c r="G1779" s="374">
        <v>99</v>
      </c>
      <c r="H1779" s="374">
        <v>99</v>
      </c>
      <c r="I1779" s="374">
        <v>99</v>
      </c>
      <c r="J1779" s="374">
        <v>999</v>
      </c>
      <c r="K1779" s="374">
        <v>99</v>
      </c>
      <c r="L1779" s="374">
        <v>99</v>
      </c>
      <c r="M1779" s="374">
        <v>4</v>
      </c>
      <c r="N1779" s="374">
        <v>99</v>
      </c>
      <c r="O1779" s="374">
        <v>99</v>
      </c>
      <c r="P1779" s="374">
        <v>99</v>
      </c>
      <c r="Q1779" s="374">
        <v>94</v>
      </c>
      <c r="R1779" s="374">
        <v>439</v>
      </c>
      <c r="S1779" s="374">
        <v>6.0045558086560362</v>
      </c>
      <c r="T1779" s="374">
        <v>4</v>
      </c>
      <c r="U1779" s="374">
        <v>10.786788154897499</v>
      </c>
      <c r="V1779" s="374">
        <v>0</v>
      </c>
      <c r="W1779" s="374">
        <v>0</v>
      </c>
      <c r="X1779" s="374">
        <v>5.9225512528473807</v>
      </c>
      <c r="Y1779" s="374">
        <v>0.22779043280182223</v>
      </c>
      <c r="Z1779" s="374">
        <v>3.0309126298361408</v>
      </c>
      <c r="AA1779" s="374">
        <v>1.0757112266964344</v>
      </c>
      <c r="AB1779" s="374">
        <v>0</v>
      </c>
      <c r="AC1779" s="374">
        <v>34.250197299844679</v>
      </c>
      <c r="AD1779" s="374"/>
      <c r="AE1779" s="374"/>
      <c r="AF1779" s="374">
        <v>28.104993597951346</v>
      </c>
      <c r="AG1779" s="374">
        <v>27.984185986041567</v>
      </c>
      <c r="AH1779" s="374">
        <v>2.7334851936218678</v>
      </c>
      <c r="AI1779" s="374">
        <v>423</v>
      </c>
      <c r="AJ1779" s="374">
        <v>90.515366430260002</v>
      </c>
      <c r="AK1779" s="374">
        <v>14.472596414948653</v>
      </c>
    </row>
    <row r="1780" spans="1:37" ht="15.6">
      <c r="A1780" s="374">
        <v>17</v>
      </c>
      <c r="B1780" s="374">
        <v>46</v>
      </c>
      <c r="C1780" s="374">
        <v>2024</v>
      </c>
      <c r="D1780" s="374">
        <v>10</v>
      </c>
      <c r="E1780" s="374">
        <v>99</v>
      </c>
      <c r="F1780" s="374">
        <v>99</v>
      </c>
      <c r="G1780" s="374">
        <v>99</v>
      </c>
      <c r="H1780" s="374">
        <v>99</v>
      </c>
      <c r="I1780" s="374">
        <v>99</v>
      </c>
      <c r="J1780" s="374">
        <v>999</v>
      </c>
      <c r="K1780" s="374">
        <v>99</v>
      </c>
      <c r="L1780" s="374">
        <v>99</v>
      </c>
      <c r="M1780" s="374">
        <v>4</v>
      </c>
      <c r="N1780" s="374">
        <v>99</v>
      </c>
      <c r="O1780" s="374">
        <v>99</v>
      </c>
      <c r="P1780" s="374">
        <v>99</v>
      </c>
      <c r="Q1780" s="374">
        <v>175</v>
      </c>
      <c r="R1780" s="374">
        <v>708</v>
      </c>
      <c r="S1780" s="374">
        <v>6.0395480225988711</v>
      </c>
      <c r="T1780" s="374">
        <v>4</v>
      </c>
      <c r="U1780" s="374">
        <v>10.318502824858752</v>
      </c>
      <c r="V1780" s="374">
        <v>0</v>
      </c>
      <c r="W1780" s="374">
        <v>0</v>
      </c>
      <c r="X1780" s="374">
        <v>3.3898305084745752</v>
      </c>
      <c r="Y1780" s="374">
        <v>0</v>
      </c>
      <c r="Z1780" s="374">
        <v>2.8465281690550088</v>
      </c>
      <c r="AA1780" s="374">
        <v>1.0257232912889784</v>
      </c>
      <c r="AB1780" s="374">
        <v>0</v>
      </c>
      <c r="AC1780" s="374">
        <v>44.557344195623827</v>
      </c>
      <c r="AD1780" s="374"/>
      <c r="AE1780" s="374"/>
      <c r="AF1780" s="374">
        <v>27.209838585703313</v>
      </c>
      <c r="AG1780" s="374">
        <v>26.588755964317819</v>
      </c>
      <c r="AH1780" s="374">
        <v>1.5536723163841812</v>
      </c>
      <c r="AI1780" s="374">
        <v>688</v>
      </c>
      <c r="AJ1780" s="374">
        <v>88.414098837209295</v>
      </c>
      <c r="AK1780" s="374">
        <v>14.661925096509547</v>
      </c>
    </row>
    <row r="1781" spans="1:37" ht="15.6">
      <c r="A1781" s="374">
        <v>17</v>
      </c>
      <c r="B1781" s="374">
        <v>47</v>
      </c>
      <c r="C1781" s="374">
        <v>2024</v>
      </c>
      <c r="D1781" s="374">
        <v>11</v>
      </c>
      <c r="E1781" s="374">
        <v>99</v>
      </c>
      <c r="F1781" s="374">
        <v>99</v>
      </c>
      <c r="G1781" s="374">
        <v>99</v>
      </c>
      <c r="H1781" s="374">
        <v>99</v>
      </c>
      <c r="I1781" s="374">
        <v>99</v>
      </c>
      <c r="J1781" s="374">
        <v>999</v>
      </c>
      <c r="K1781" s="374">
        <v>99</v>
      </c>
      <c r="L1781" s="374">
        <v>99</v>
      </c>
      <c r="M1781" s="374">
        <v>4</v>
      </c>
      <c r="N1781" s="374">
        <v>99</v>
      </c>
      <c r="O1781" s="374">
        <v>99</v>
      </c>
      <c r="P1781" s="374">
        <v>99</v>
      </c>
      <c r="Q1781" s="374">
        <v>61</v>
      </c>
      <c r="R1781" s="374">
        <v>212</v>
      </c>
      <c r="S1781" s="374">
        <v>5.896226415094338</v>
      </c>
      <c r="T1781" s="374">
        <v>4</v>
      </c>
      <c r="U1781" s="374">
        <v>9.9033018867924518</v>
      </c>
      <c r="V1781" s="374">
        <v>0</v>
      </c>
      <c r="W1781" s="374">
        <v>0</v>
      </c>
      <c r="X1781" s="374">
        <v>3.301886792452831</v>
      </c>
      <c r="Y1781" s="374">
        <v>0</v>
      </c>
      <c r="Z1781" s="374">
        <v>2.7953024009287306</v>
      </c>
      <c r="AA1781" s="374">
        <v>0.80598287920177891</v>
      </c>
      <c r="AB1781" s="374">
        <v>0</v>
      </c>
      <c r="AC1781" s="374">
        <v>53.089901522283917</v>
      </c>
      <c r="AD1781" s="374"/>
      <c r="AE1781" s="374"/>
      <c r="AF1781" s="374">
        <v>22.245540398740818</v>
      </c>
      <c r="AG1781" s="374">
        <v>21.971869309500391</v>
      </c>
      <c r="AH1781" s="374">
        <v>7.5471698113207522</v>
      </c>
      <c r="AI1781" s="374">
        <v>204</v>
      </c>
      <c r="AJ1781" s="374">
        <v>87.757843137254881</v>
      </c>
      <c r="AK1781" s="374">
        <v>14.127992905205703</v>
      </c>
    </row>
    <row r="1782" spans="1:37" ht="15.6">
      <c r="A1782" s="374">
        <v>17</v>
      </c>
      <c r="B1782" s="374">
        <v>48</v>
      </c>
      <c r="C1782" s="374">
        <v>2024</v>
      </c>
      <c r="D1782" s="374">
        <v>12</v>
      </c>
      <c r="E1782" s="374">
        <v>99</v>
      </c>
      <c r="F1782" s="374">
        <v>99</v>
      </c>
      <c r="G1782" s="374">
        <v>99</v>
      </c>
      <c r="H1782" s="374">
        <v>99</v>
      </c>
      <c r="I1782" s="374">
        <v>99</v>
      </c>
      <c r="J1782" s="374">
        <v>999</v>
      </c>
      <c r="K1782" s="374">
        <v>99</v>
      </c>
      <c r="L1782" s="374">
        <v>99</v>
      </c>
      <c r="M1782" s="374">
        <v>4</v>
      </c>
      <c r="N1782" s="374">
        <v>99</v>
      </c>
      <c r="O1782" s="374">
        <v>99</v>
      </c>
      <c r="P1782" s="374">
        <v>99</v>
      </c>
      <c r="Q1782" s="374">
        <v>21</v>
      </c>
      <c r="R1782" s="374">
        <v>47</v>
      </c>
      <c r="S1782" s="374">
        <v>5.9148936170212751</v>
      </c>
      <c r="T1782" s="374">
        <v>3.8297872340425534</v>
      </c>
      <c r="U1782" s="374">
        <v>8.9978723404255341</v>
      </c>
      <c r="V1782" s="374">
        <v>0</v>
      </c>
      <c r="W1782" s="374">
        <v>0</v>
      </c>
      <c r="X1782" s="374">
        <v>4.255319148936171</v>
      </c>
      <c r="Y1782" s="374">
        <v>0</v>
      </c>
      <c r="Z1782" s="374">
        <v>4.1262258971020698</v>
      </c>
      <c r="AA1782" s="374">
        <v>1.4116504183317762</v>
      </c>
      <c r="AB1782" s="374">
        <v>1.1544391460638748</v>
      </c>
      <c r="AC1782" s="374">
        <v>55.628533926015471</v>
      </c>
      <c r="AD1782" s="374">
        <v>69.671523334430873</v>
      </c>
      <c r="AE1782" s="374">
        <v>61.778998115719375</v>
      </c>
      <c r="AF1782" s="374">
        <v>22.169811320754722</v>
      </c>
      <c r="AG1782" s="374">
        <v>19.479502533394751</v>
      </c>
      <c r="AH1782" s="374">
        <v>2.1276595744680855</v>
      </c>
      <c r="AI1782" s="374">
        <v>46</v>
      </c>
      <c r="AJ1782" s="374">
        <v>85.156521739130426</v>
      </c>
      <c r="AK1782" s="374">
        <v>14.771900298464598</v>
      </c>
    </row>
    <row r="1783" spans="1:37" ht="15.6">
      <c r="A1783" s="374">
        <v>17</v>
      </c>
      <c r="B1783" s="374">
        <v>49</v>
      </c>
      <c r="C1783" s="374">
        <v>2024</v>
      </c>
      <c r="D1783" s="374">
        <v>1</v>
      </c>
      <c r="E1783" s="374">
        <v>99</v>
      </c>
      <c r="F1783" s="374">
        <v>99</v>
      </c>
      <c r="G1783" s="374">
        <v>99</v>
      </c>
      <c r="H1783" s="374">
        <v>99</v>
      </c>
      <c r="I1783" s="374">
        <v>99</v>
      </c>
      <c r="J1783" s="374">
        <v>999</v>
      </c>
      <c r="K1783" s="374">
        <v>99</v>
      </c>
      <c r="L1783" s="374">
        <v>99</v>
      </c>
      <c r="M1783" s="374">
        <v>5</v>
      </c>
      <c r="N1783" s="374">
        <v>99</v>
      </c>
      <c r="O1783" s="374">
        <v>99</v>
      </c>
      <c r="P1783" s="374">
        <v>99</v>
      </c>
      <c r="Q1783" s="374">
        <v>24</v>
      </c>
      <c r="R1783" s="374">
        <v>155</v>
      </c>
      <c r="S1783" s="374">
        <v>5.4903225806451603</v>
      </c>
      <c r="T1783" s="374">
        <v>5</v>
      </c>
      <c r="U1783" s="374">
        <v>9.630967741935482</v>
      </c>
      <c r="V1783" s="374">
        <v>0</v>
      </c>
      <c r="W1783" s="374">
        <v>0</v>
      </c>
      <c r="X1783" s="374">
        <v>4.5161290322580641</v>
      </c>
      <c r="Y1783" s="374">
        <v>0.64516129032258052</v>
      </c>
      <c r="Z1783" s="374">
        <v>3.0834326858213901</v>
      </c>
      <c r="AA1783" s="374">
        <v>1.2253649459570968</v>
      </c>
      <c r="AB1783" s="374">
        <v>0</v>
      </c>
      <c r="AC1783" s="374">
        <v>3.4400673300329441</v>
      </c>
      <c r="AD1783" s="374"/>
      <c r="AE1783" s="374"/>
      <c r="AF1783" s="374">
        <v>75.609756097560989</v>
      </c>
      <c r="AG1783" s="374">
        <v>77.65293383270911</v>
      </c>
      <c r="AH1783" s="374">
        <v>4.5161290322580641</v>
      </c>
      <c r="AI1783" s="374">
        <v>22</v>
      </c>
      <c r="AJ1783" s="374">
        <v>83.159090909090892</v>
      </c>
      <c r="AK1783" s="374">
        <v>16.67420378496077</v>
      </c>
    </row>
    <row r="1784" spans="1:37" ht="15.6">
      <c r="A1784" s="374">
        <v>17</v>
      </c>
      <c r="B1784" s="374">
        <v>50</v>
      </c>
      <c r="C1784" s="374">
        <v>2024</v>
      </c>
      <c r="D1784" s="374">
        <v>2</v>
      </c>
      <c r="E1784" s="374">
        <v>99</v>
      </c>
      <c r="F1784" s="374">
        <v>99</v>
      </c>
      <c r="G1784" s="374">
        <v>99</v>
      </c>
      <c r="H1784" s="374">
        <v>99</v>
      </c>
      <c r="I1784" s="374">
        <v>99</v>
      </c>
      <c r="J1784" s="374">
        <v>999</v>
      </c>
      <c r="K1784" s="374">
        <v>99</v>
      </c>
      <c r="L1784" s="374">
        <v>99</v>
      </c>
      <c r="M1784" s="374">
        <v>5</v>
      </c>
      <c r="N1784" s="374">
        <v>99</v>
      </c>
      <c r="O1784" s="374">
        <v>99</v>
      </c>
      <c r="P1784" s="374">
        <v>99</v>
      </c>
      <c r="Q1784" s="374">
        <v>43</v>
      </c>
      <c r="R1784" s="374">
        <v>680</v>
      </c>
      <c r="S1784" s="374">
        <v>5.901470588235294</v>
      </c>
      <c r="T1784" s="374">
        <v>5</v>
      </c>
      <c r="U1784" s="374">
        <v>6.6847058823529446</v>
      </c>
      <c r="V1784" s="374">
        <v>0.14705882352941177</v>
      </c>
      <c r="W1784" s="374">
        <v>0</v>
      </c>
      <c r="X1784" s="374">
        <v>0.29411764705882354</v>
      </c>
      <c r="Y1784" s="374">
        <v>0.29411764705882354</v>
      </c>
      <c r="Z1784" s="374">
        <v>2.4198872546586796</v>
      </c>
      <c r="AA1784" s="374">
        <v>1.3407628038522601</v>
      </c>
      <c r="AB1784" s="374">
        <v>0</v>
      </c>
      <c r="AC1784" s="374">
        <v>5.7597697904028813</v>
      </c>
      <c r="AD1784" s="374"/>
      <c r="AE1784" s="374"/>
      <c r="AF1784" s="374">
        <v>58.570198105081829</v>
      </c>
      <c r="AG1784" s="374">
        <v>60.413067169931693</v>
      </c>
      <c r="AH1784" s="374">
        <v>1.1764705882352939</v>
      </c>
      <c r="AI1784" s="374">
        <v>594</v>
      </c>
      <c r="AJ1784" s="374">
        <v>73.974074074074011</v>
      </c>
      <c r="AK1784" s="374">
        <v>15.604602744773462</v>
      </c>
    </row>
    <row r="1785" spans="1:37" ht="15.6">
      <c r="A1785" s="374">
        <v>17</v>
      </c>
      <c r="B1785" s="374">
        <v>51</v>
      </c>
      <c r="C1785" s="374">
        <v>2024</v>
      </c>
      <c r="D1785" s="374">
        <v>3</v>
      </c>
      <c r="E1785" s="374">
        <v>99</v>
      </c>
      <c r="F1785" s="374">
        <v>99</v>
      </c>
      <c r="G1785" s="374">
        <v>99</v>
      </c>
      <c r="H1785" s="374">
        <v>99</v>
      </c>
      <c r="I1785" s="374">
        <v>99</v>
      </c>
      <c r="J1785" s="374">
        <v>999</v>
      </c>
      <c r="K1785" s="374">
        <v>99</v>
      </c>
      <c r="L1785" s="374">
        <v>99</v>
      </c>
      <c r="M1785" s="374">
        <v>5</v>
      </c>
      <c r="N1785" s="374">
        <v>99</v>
      </c>
      <c r="O1785" s="374">
        <v>99</v>
      </c>
      <c r="P1785" s="374">
        <v>99</v>
      </c>
      <c r="Q1785" s="374">
        <v>67</v>
      </c>
      <c r="R1785" s="374">
        <v>1331</v>
      </c>
      <c r="S1785" s="374">
        <v>5.5499624342599549</v>
      </c>
      <c r="T1785" s="374">
        <v>4.996243425995492</v>
      </c>
      <c r="U1785" s="374">
        <v>6.6912847483095428</v>
      </c>
      <c r="V1785" s="374">
        <v>0</v>
      </c>
      <c r="W1785" s="374">
        <v>0</v>
      </c>
      <c r="X1785" s="374">
        <v>0.67618332081141996</v>
      </c>
      <c r="Y1785" s="374">
        <v>0</v>
      </c>
      <c r="Z1785" s="374">
        <v>2.0698615289726998</v>
      </c>
      <c r="AA1785" s="374">
        <v>1.1996203688637164</v>
      </c>
      <c r="AB1785" s="374">
        <v>0.1369991174215682</v>
      </c>
      <c r="AC1785" s="374">
        <v>31.827522834139256</v>
      </c>
      <c r="AD1785" s="374">
        <v>1.1807266391308151</v>
      </c>
      <c r="AE1785" s="374">
        <v>12.685873950507203</v>
      </c>
      <c r="AF1785" s="374">
        <v>52.380952380952387</v>
      </c>
      <c r="AG1785" s="374">
        <v>51.490466334424127</v>
      </c>
      <c r="AH1785" s="374">
        <v>0.75131480090157776</v>
      </c>
      <c r="AI1785" s="374">
        <v>780</v>
      </c>
      <c r="AJ1785" s="374">
        <v>76.41615384615379</v>
      </c>
      <c r="AK1785" s="374">
        <v>15.332468570844037</v>
      </c>
    </row>
    <row r="1786" spans="1:37" ht="15.6">
      <c r="A1786" s="374">
        <v>17</v>
      </c>
      <c r="B1786" s="374">
        <v>52</v>
      </c>
      <c r="C1786" s="374">
        <v>2024</v>
      </c>
      <c r="D1786" s="374">
        <v>4</v>
      </c>
      <c r="E1786" s="374">
        <v>99</v>
      </c>
      <c r="F1786" s="374">
        <v>99</v>
      </c>
      <c r="G1786" s="374">
        <v>99</v>
      </c>
      <c r="H1786" s="374">
        <v>99</v>
      </c>
      <c r="I1786" s="374">
        <v>99</v>
      </c>
      <c r="J1786" s="374">
        <v>999</v>
      </c>
      <c r="K1786" s="374">
        <v>99</v>
      </c>
      <c r="L1786" s="374">
        <v>99</v>
      </c>
      <c r="M1786" s="374">
        <v>5</v>
      </c>
      <c r="N1786" s="374">
        <v>99</v>
      </c>
      <c r="O1786" s="374">
        <v>99</v>
      </c>
      <c r="P1786" s="374">
        <v>99</v>
      </c>
      <c r="Q1786" s="374">
        <v>77</v>
      </c>
      <c r="R1786" s="374">
        <v>1235</v>
      </c>
      <c r="S1786" s="374">
        <v>5.5263157894736841</v>
      </c>
      <c r="T1786" s="374">
        <v>5</v>
      </c>
      <c r="U1786" s="374">
        <v>6.7984615384615426</v>
      </c>
      <c r="V1786" s="374">
        <v>0</v>
      </c>
      <c r="W1786" s="374">
        <v>0</v>
      </c>
      <c r="X1786" s="374">
        <v>8.0971659919028313E-2</v>
      </c>
      <c r="Y1786" s="374">
        <v>0</v>
      </c>
      <c r="Z1786" s="374">
        <v>1.7098540499125636</v>
      </c>
      <c r="AA1786" s="374">
        <v>1.0124307291112165</v>
      </c>
      <c r="AB1786" s="374">
        <v>0</v>
      </c>
      <c r="AC1786" s="374">
        <v>20.187852303572896</v>
      </c>
      <c r="AD1786" s="374"/>
      <c r="AE1786" s="374"/>
      <c r="AF1786" s="374">
        <v>39.268680445151034</v>
      </c>
      <c r="AG1786" s="374">
        <v>40.259989354917593</v>
      </c>
      <c r="AH1786" s="374">
        <v>0.97165991902834004</v>
      </c>
      <c r="AI1786" s="374">
        <v>974</v>
      </c>
      <c r="AJ1786" s="374">
        <v>76.954722792607811</v>
      </c>
      <c r="AK1786" s="374">
        <v>15.095934437139078</v>
      </c>
    </row>
    <row r="1787" spans="1:37" ht="15.6">
      <c r="A1787" s="374">
        <v>17</v>
      </c>
      <c r="B1787" s="374">
        <v>53</v>
      </c>
      <c r="C1787" s="374">
        <v>2024</v>
      </c>
      <c r="D1787" s="374">
        <v>5</v>
      </c>
      <c r="E1787" s="374">
        <v>99</v>
      </c>
      <c r="F1787" s="374">
        <v>99</v>
      </c>
      <c r="G1787" s="374">
        <v>99</v>
      </c>
      <c r="H1787" s="374">
        <v>99</v>
      </c>
      <c r="I1787" s="374">
        <v>99</v>
      </c>
      <c r="J1787" s="374">
        <v>999</v>
      </c>
      <c r="K1787" s="374">
        <v>99</v>
      </c>
      <c r="L1787" s="374">
        <v>99</v>
      </c>
      <c r="M1787" s="374">
        <v>5</v>
      </c>
      <c r="N1787" s="374">
        <v>99</v>
      </c>
      <c r="O1787" s="374">
        <v>99</v>
      </c>
      <c r="P1787" s="374">
        <v>99</v>
      </c>
      <c r="Q1787" s="374">
        <v>59</v>
      </c>
      <c r="R1787" s="374">
        <v>735</v>
      </c>
      <c r="S1787" s="374">
        <v>5.7986394557823129</v>
      </c>
      <c r="T1787" s="374">
        <v>5</v>
      </c>
      <c r="U1787" s="374">
        <v>7.2612244897959117</v>
      </c>
      <c r="V1787" s="374">
        <v>0</v>
      </c>
      <c r="W1787" s="374">
        <v>0</v>
      </c>
      <c r="X1787" s="374">
        <v>0</v>
      </c>
      <c r="Y1787" s="374">
        <v>0</v>
      </c>
      <c r="Z1787" s="374">
        <v>2.2879170629678378</v>
      </c>
      <c r="AA1787" s="374">
        <v>1.0868406685045173</v>
      </c>
      <c r="AB1787" s="374">
        <v>0</v>
      </c>
      <c r="AC1787" s="374">
        <v>37.461247455856693</v>
      </c>
      <c r="AD1787" s="374"/>
      <c r="AE1787" s="374"/>
      <c r="AF1787" s="374">
        <v>47.327752736638757</v>
      </c>
      <c r="AG1787" s="374">
        <v>50.312508837919609</v>
      </c>
      <c r="AH1787" s="374">
        <v>2.0408163265306123</v>
      </c>
      <c r="AI1787" s="374">
        <v>666</v>
      </c>
      <c r="AJ1787" s="374">
        <v>78.001651651651642</v>
      </c>
      <c r="AK1787" s="374">
        <v>15.085937058588003</v>
      </c>
    </row>
    <row r="1788" spans="1:37" ht="15.6">
      <c r="A1788" s="374">
        <v>17</v>
      </c>
      <c r="B1788" s="374">
        <v>54</v>
      </c>
      <c r="C1788" s="374">
        <v>2024</v>
      </c>
      <c r="D1788" s="374">
        <v>6</v>
      </c>
      <c r="E1788" s="374">
        <v>99</v>
      </c>
      <c r="F1788" s="374">
        <v>99</v>
      </c>
      <c r="G1788" s="374">
        <v>99</v>
      </c>
      <c r="H1788" s="374">
        <v>99</v>
      </c>
      <c r="I1788" s="374">
        <v>99</v>
      </c>
      <c r="J1788" s="374">
        <v>999</v>
      </c>
      <c r="K1788" s="374">
        <v>99</v>
      </c>
      <c r="L1788" s="374">
        <v>99</v>
      </c>
      <c r="M1788" s="374">
        <v>5</v>
      </c>
      <c r="N1788" s="374">
        <v>99</v>
      </c>
      <c r="O1788" s="374">
        <v>99</v>
      </c>
      <c r="P1788" s="374">
        <v>99</v>
      </c>
      <c r="Q1788" s="374">
        <v>49</v>
      </c>
      <c r="R1788" s="374">
        <v>357</v>
      </c>
      <c r="S1788" s="374">
        <v>5.7422969187675053</v>
      </c>
      <c r="T1788" s="374">
        <v>5</v>
      </c>
      <c r="U1788" s="374">
        <v>9.031652661064431</v>
      </c>
      <c r="V1788" s="374">
        <v>0</v>
      </c>
      <c r="W1788" s="374">
        <v>0</v>
      </c>
      <c r="X1788" s="374">
        <v>0.28011204481792717</v>
      </c>
      <c r="Y1788" s="374">
        <v>0</v>
      </c>
      <c r="Z1788" s="374">
        <v>2.1149410630284495</v>
      </c>
      <c r="AA1788" s="374">
        <v>1.0901793809770912</v>
      </c>
      <c r="AB1788" s="374">
        <v>0</v>
      </c>
      <c r="AC1788" s="374">
        <v>26.218704594392545</v>
      </c>
      <c r="AD1788" s="374"/>
      <c r="AE1788" s="374"/>
      <c r="AF1788" s="374">
        <v>33.209302325581397</v>
      </c>
      <c r="AG1788" s="374">
        <v>37.598096948354097</v>
      </c>
      <c r="AH1788" s="374">
        <v>1.6806722689075622</v>
      </c>
      <c r="AI1788" s="374">
        <v>322</v>
      </c>
      <c r="AJ1788" s="374">
        <v>83.157763975155277</v>
      </c>
      <c r="AK1788" s="374">
        <v>15.223890323202683</v>
      </c>
    </row>
    <row r="1789" spans="1:37" ht="15.6">
      <c r="A1789" s="374">
        <v>17</v>
      </c>
      <c r="B1789" s="374">
        <v>55</v>
      </c>
      <c r="C1789" s="374">
        <v>2024</v>
      </c>
      <c r="D1789" s="374">
        <v>7</v>
      </c>
      <c r="E1789" s="374">
        <v>99</v>
      </c>
      <c r="F1789" s="374">
        <v>99</v>
      </c>
      <c r="G1789" s="374">
        <v>99</v>
      </c>
      <c r="H1789" s="374">
        <v>99</v>
      </c>
      <c r="I1789" s="374">
        <v>99</v>
      </c>
      <c r="J1789" s="374">
        <v>999</v>
      </c>
      <c r="K1789" s="374">
        <v>99</v>
      </c>
      <c r="L1789" s="374">
        <v>99</v>
      </c>
      <c r="M1789" s="374">
        <v>5</v>
      </c>
      <c r="N1789" s="374">
        <v>99</v>
      </c>
      <c r="O1789" s="374">
        <v>99</v>
      </c>
      <c r="P1789" s="374">
        <v>99</v>
      </c>
      <c r="Q1789" s="374">
        <v>25</v>
      </c>
      <c r="R1789" s="374">
        <v>119</v>
      </c>
      <c r="S1789" s="374">
        <v>6.117647058823529</v>
      </c>
      <c r="T1789" s="374">
        <v>5</v>
      </c>
      <c r="U1789" s="374">
        <v>9.0378151260504183</v>
      </c>
      <c r="V1789" s="374">
        <v>0</v>
      </c>
      <c r="W1789" s="374">
        <v>0</v>
      </c>
      <c r="X1789" s="374">
        <v>0.84033613445378108</v>
      </c>
      <c r="Y1789" s="374">
        <v>0</v>
      </c>
      <c r="Z1789" s="374">
        <v>2.3170174829383101</v>
      </c>
      <c r="AA1789" s="374">
        <v>0.99727755960650977</v>
      </c>
      <c r="AB1789" s="374">
        <v>0</v>
      </c>
      <c r="AC1789" s="374">
        <v>50.430356570109772</v>
      </c>
      <c r="AD1789" s="374"/>
      <c r="AE1789" s="374"/>
      <c r="AF1789" s="374">
        <v>21.212121212121215</v>
      </c>
      <c r="AG1789" s="374">
        <v>23.566920851958983</v>
      </c>
      <c r="AH1789" s="374">
        <v>4.201680672268906</v>
      </c>
      <c r="AI1789" s="374">
        <v>119</v>
      </c>
      <c r="AJ1789" s="374">
        <v>83.879831932773115</v>
      </c>
      <c r="AK1789" s="374">
        <v>15.132465323952257</v>
      </c>
    </row>
    <row r="1790" spans="1:37" ht="15.6">
      <c r="A1790" s="374">
        <v>17</v>
      </c>
      <c r="B1790" s="374">
        <v>56</v>
      </c>
      <c r="C1790" s="374">
        <v>2024</v>
      </c>
      <c r="D1790" s="374">
        <v>8</v>
      </c>
      <c r="E1790" s="374">
        <v>99</v>
      </c>
      <c r="F1790" s="374">
        <v>99</v>
      </c>
      <c r="G1790" s="374">
        <v>99</v>
      </c>
      <c r="H1790" s="374">
        <v>99</v>
      </c>
      <c r="I1790" s="374">
        <v>99</v>
      </c>
      <c r="J1790" s="374">
        <v>999</v>
      </c>
      <c r="K1790" s="374">
        <v>99</v>
      </c>
      <c r="L1790" s="374">
        <v>99</v>
      </c>
      <c r="M1790" s="374">
        <v>5</v>
      </c>
      <c r="N1790" s="374">
        <v>99</v>
      </c>
      <c r="O1790" s="374">
        <v>99</v>
      </c>
      <c r="P1790" s="374">
        <v>99</v>
      </c>
      <c r="Q1790" s="374">
        <v>57</v>
      </c>
      <c r="R1790" s="374">
        <v>190</v>
      </c>
      <c r="S1790" s="374">
        <v>6.46315789473684</v>
      </c>
      <c r="T1790" s="374">
        <v>4.8947368421052637</v>
      </c>
      <c r="U1790" s="374">
        <v>10.610526315789476</v>
      </c>
      <c r="V1790" s="374">
        <v>0</v>
      </c>
      <c r="W1790" s="374">
        <v>0</v>
      </c>
      <c r="X1790" s="374">
        <v>2.6315789473684221</v>
      </c>
      <c r="Y1790" s="374">
        <v>0</v>
      </c>
      <c r="Z1790" s="374">
        <v>2.3171885725780701</v>
      </c>
      <c r="AA1790" s="374">
        <v>1.1725862223109511</v>
      </c>
      <c r="AB1790" s="374">
        <v>0.71779903668346812</v>
      </c>
      <c r="AC1790" s="374">
        <v>44.120840841158341</v>
      </c>
      <c r="AD1790" s="374">
        <v>-5.9456147444522482</v>
      </c>
      <c r="AE1790" s="374">
        <v>21.425261363219001</v>
      </c>
      <c r="AF1790" s="374">
        <v>19.153225806451609</v>
      </c>
      <c r="AG1790" s="374">
        <v>21.736786492139824</v>
      </c>
      <c r="AH1790" s="374">
        <v>4.2105263157894726</v>
      </c>
      <c r="AI1790" s="374">
        <v>182</v>
      </c>
      <c r="AJ1790" s="374">
        <v>87.996153846153888</v>
      </c>
      <c r="AK1790" s="374">
        <v>15.499246447149098</v>
      </c>
    </row>
    <row r="1791" spans="1:37" ht="15.6">
      <c r="A1791" s="374">
        <v>17</v>
      </c>
      <c r="B1791" s="374">
        <v>57</v>
      </c>
      <c r="C1791" s="374">
        <v>2024</v>
      </c>
      <c r="D1791" s="374">
        <v>9</v>
      </c>
      <c r="E1791" s="374">
        <v>99</v>
      </c>
      <c r="F1791" s="374">
        <v>99</v>
      </c>
      <c r="G1791" s="374">
        <v>99</v>
      </c>
      <c r="H1791" s="374">
        <v>99</v>
      </c>
      <c r="I1791" s="374">
        <v>99</v>
      </c>
      <c r="J1791" s="374">
        <v>999</v>
      </c>
      <c r="K1791" s="374">
        <v>99</v>
      </c>
      <c r="L1791" s="374">
        <v>99</v>
      </c>
      <c r="M1791" s="374">
        <v>5</v>
      </c>
      <c r="N1791" s="374">
        <v>99</v>
      </c>
      <c r="O1791" s="374">
        <v>99</v>
      </c>
      <c r="P1791" s="374">
        <v>99</v>
      </c>
      <c r="Q1791" s="374">
        <v>93</v>
      </c>
      <c r="R1791" s="374">
        <v>415</v>
      </c>
      <c r="S1791" s="374">
        <v>6.2915662650602391</v>
      </c>
      <c r="T1791" s="374">
        <v>4.831325301204819</v>
      </c>
      <c r="U1791" s="374">
        <v>11.721204819277112</v>
      </c>
      <c r="V1791" s="374">
        <v>0</v>
      </c>
      <c r="W1791" s="374">
        <v>0</v>
      </c>
      <c r="X1791" s="374">
        <v>9.1566265060240983</v>
      </c>
      <c r="Y1791" s="374">
        <v>0</v>
      </c>
      <c r="Z1791" s="374">
        <v>3.2578481321302761</v>
      </c>
      <c r="AA1791" s="374">
        <v>1.0751525326671123</v>
      </c>
      <c r="AB1791" s="374">
        <v>0.90273049132189132</v>
      </c>
      <c r="AC1791" s="374">
        <v>38.815966571537281</v>
      </c>
      <c r="AD1791" s="374">
        <v>7.5366238477041776</v>
      </c>
      <c r="AE1791" s="374">
        <v>6.3084431923548143</v>
      </c>
      <c r="AF1791" s="374">
        <v>26.568501920614601</v>
      </c>
      <c r="AG1791" s="374">
        <v>28.745929782468675</v>
      </c>
      <c r="AH1791" s="374">
        <v>2.4096385542168672</v>
      </c>
      <c r="AI1791" s="374">
        <v>398</v>
      </c>
      <c r="AJ1791" s="374">
        <v>91.788944723618044</v>
      </c>
      <c r="AK1791" s="374">
        <v>14.989565381505239</v>
      </c>
    </row>
    <row r="1792" spans="1:37" ht="15.6">
      <c r="A1792" s="374">
        <v>17</v>
      </c>
      <c r="B1792" s="374">
        <v>58</v>
      </c>
      <c r="C1792" s="374">
        <v>2024</v>
      </c>
      <c r="D1792" s="374">
        <v>10</v>
      </c>
      <c r="E1792" s="374">
        <v>99</v>
      </c>
      <c r="F1792" s="374">
        <v>99</v>
      </c>
      <c r="G1792" s="374">
        <v>99</v>
      </c>
      <c r="H1792" s="374">
        <v>99</v>
      </c>
      <c r="I1792" s="374">
        <v>99</v>
      </c>
      <c r="J1792" s="374">
        <v>999</v>
      </c>
      <c r="K1792" s="374">
        <v>99</v>
      </c>
      <c r="L1792" s="374">
        <v>99</v>
      </c>
      <c r="M1792" s="374">
        <v>5</v>
      </c>
      <c r="N1792" s="374">
        <v>99</v>
      </c>
      <c r="O1792" s="374">
        <v>99</v>
      </c>
      <c r="P1792" s="374">
        <v>99</v>
      </c>
      <c r="Q1792" s="374">
        <v>152</v>
      </c>
      <c r="R1792" s="374">
        <v>628</v>
      </c>
      <c r="S1792" s="374">
        <v>6.3869426751592382</v>
      </c>
      <c r="T1792" s="374">
        <v>4.9522292993630588</v>
      </c>
      <c r="U1792" s="374">
        <v>11.910828025477716</v>
      </c>
      <c r="V1792" s="374">
        <v>0</v>
      </c>
      <c r="W1792" s="374">
        <v>0</v>
      </c>
      <c r="X1792" s="374">
        <v>8.598726114649681</v>
      </c>
      <c r="Y1792" s="374">
        <v>0.31847133757961782</v>
      </c>
      <c r="Z1792" s="374">
        <v>4.586175288077472</v>
      </c>
      <c r="AA1792" s="374">
        <v>1.3046785788714752</v>
      </c>
      <c r="AB1792" s="374">
        <v>0.56230712047801412</v>
      </c>
      <c r="AC1792" s="374">
        <v>10.338137572337349</v>
      </c>
      <c r="AD1792" s="374">
        <v>-4.7344639058912685</v>
      </c>
      <c r="AE1792" s="374">
        <v>41.588907721228843</v>
      </c>
      <c r="AF1792" s="374">
        <v>24.135280553420458</v>
      </c>
      <c r="AG1792" s="374">
        <v>27.223857999192042</v>
      </c>
      <c r="AH1792" s="374">
        <v>2.0700636942675161</v>
      </c>
      <c r="AI1792" s="374">
        <v>604</v>
      </c>
      <c r="AJ1792" s="374">
        <v>90.598178807947008</v>
      </c>
      <c r="AK1792" s="374">
        <v>15.679110056960404</v>
      </c>
    </row>
    <row r="1793" spans="1:37" ht="15.6">
      <c r="A1793" s="374">
        <v>17</v>
      </c>
      <c r="B1793" s="374">
        <v>59</v>
      </c>
      <c r="C1793" s="374">
        <v>2024</v>
      </c>
      <c r="D1793" s="374">
        <v>11</v>
      </c>
      <c r="E1793" s="374">
        <v>99</v>
      </c>
      <c r="F1793" s="374">
        <v>99</v>
      </c>
      <c r="G1793" s="374">
        <v>99</v>
      </c>
      <c r="H1793" s="374">
        <v>99</v>
      </c>
      <c r="I1793" s="374">
        <v>99</v>
      </c>
      <c r="J1793" s="374">
        <v>999</v>
      </c>
      <c r="K1793" s="374">
        <v>99</v>
      </c>
      <c r="L1793" s="374">
        <v>99</v>
      </c>
      <c r="M1793" s="374">
        <v>5</v>
      </c>
      <c r="N1793" s="374">
        <v>99</v>
      </c>
      <c r="O1793" s="374">
        <v>99</v>
      </c>
      <c r="P1793" s="374">
        <v>99</v>
      </c>
      <c r="Q1793" s="374">
        <v>70</v>
      </c>
      <c r="R1793" s="374">
        <v>277</v>
      </c>
      <c r="S1793" s="374">
        <v>5.9855595667870043</v>
      </c>
      <c r="T1793" s="374">
        <v>4.9638989169675112</v>
      </c>
      <c r="U1793" s="374">
        <v>9.8999999999999932</v>
      </c>
      <c r="V1793" s="374">
        <v>0</v>
      </c>
      <c r="W1793" s="374">
        <v>0</v>
      </c>
      <c r="X1793" s="374">
        <v>5.7761732851985554</v>
      </c>
      <c r="Y1793" s="374">
        <v>0</v>
      </c>
      <c r="Z1793" s="374">
        <v>3.5533479408084618</v>
      </c>
      <c r="AA1793" s="374">
        <v>1.1367542594825859</v>
      </c>
      <c r="AB1793" s="374">
        <v>0.59975623558975077</v>
      </c>
      <c r="AC1793" s="374">
        <v>52.695481872712485</v>
      </c>
      <c r="AD1793" s="374">
        <v>35.742932333441381</v>
      </c>
      <c r="AE1793" s="374">
        <v>31.694479639395752</v>
      </c>
      <c r="AF1793" s="374">
        <v>29.066107030430221</v>
      </c>
      <c r="AG1793" s="374">
        <v>28.698955564392897</v>
      </c>
      <c r="AH1793" s="374">
        <v>6.859205776173285</v>
      </c>
      <c r="AI1793" s="374">
        <v>265</v>
      </c>
      <c r="AJ1793" s="374">
        <v>86.72490566037736</v>
      </c>
      <c r="AK1793" s="374">
        <v>14.71142483246406</v>
      </c>
    </row>
    <row r="1794" spans="1:37" ht="15.6">
      <c r="A1794" s="374">
        <v>17</v>
      </c>
      <c r="B1794" s="374">
        <v>60</v>
      </c>
      <c r="C1794" s="374">
        <v>2024</v>
      </c>
      <c r="D1794" s="374">
        <v>12</v>
      </c>
      <c r="E1794" s="374">
        <v>99</v>
      </c>
      <c r="F1794" s="374">
        <v>99</v>
      </c>
      <c r="G1794" s="374">
        <v>99</v>
      </c>
      <c r="H1794" s="374">
        <v>99</v>
      </c>
      <c r="I1794" s="374">
        <v>99</v>
      </c>
      <c r="J1794" s="374">
        <v>999</v>
      </c>
      <c r="K1794" s="374">
        <v>99</v>
      </c>
      <c r="L1794" s="374">
        <v>99</v>
      </c>
      <c r="M1794" s="374">
        <v>5</v>
      </c>
      <c r="N1794" s="374">
        <v>99</v>
      </c>
      <c r="O1794" s="374">
        <v>99</v>
      </c>
      <c r="P1794" s="374">
        <v>99</v>
      </c>
      <c r="Q1794" s="374">
        <v>28</v>
      </c>
      <c r="R1794" s="374">
        <v>70</v>
      </c>
      <c r="S1794" s="374">
        <v>6.0571428571428561</v>
      </c>
      <c r="T1794" s="374">
        <v>4.8571428571428559</v>
      </c>
      <c r="U1794" s="374">
        <v>10.044285714285712</v>
      </c>
      <c r="V1794" s="374">
        <v>0</v>
      </c>
      <c r="W1794" s="374">
        <v>0</v>
      </c>
      <c r="X1794" s="374">
        <v>10</v>
      </c>
      <c r="Y1794" s="374">
        <v>4.2857142857142847</v>
      </c>
      <c r="Z1794" s="374">
        <v>4.9617288379378914</v>
      </c>
      <c r="AA1794" s="374">
        <v>1.7718893409958469</v>
      </c>
      <c r="AB1794" s="374">
        <v>1.1866605518454409</v>
      </c>
      <c r="AC1794" s="374">
        <v>-12.378186391624938</v>
      </c>
      <c r="AD1794" s="374">
        <v>49.118476350255754</v>
      </c>
      <c r="AE1794" s="374">
        <v>41.153490415473314</v>
      </c>
      <c r="AF1794" s="374">
        <v>33.018867924528315</v>
      </c>
      <c r="AG1794" s="374">
        <v>32.385997236296639</v>
      </c>
      <c r="AH1794" s="374">
        <v>4.2857142857142847</v>
      </c>
      <c r="AI1794" s="374">
        <v>66</v>
      </c>
      <c r="AJ1794" s="374">
        <v>84.330303030302986</v>
      </c>
      <c r="AK1794" s="374">
        <v>15.572135546645621</v>
      </c>
    </row>
    <row r="1795" spans="1:37" ht="15.6">
      <c r="A1795" s="374">
        <v>17</v>
      </c>
      <c r="B1795" s="374">
        <v>61</v>
      </c>
      <c r="C1795" s="374">
        <v>2024</v>
      </c>
      <c r="D1795" s="374">
        <v>1</v>
      </c>
      <c r="E1795" s="374">
        <v>99</v>
      </c>
      <c r="F1795" s="374">
        <v>99</v>
      </c>
      <c r="G1795" s="374">
        <v>99</v>
      </c>
      <c r="H1795" s="374">
        <v>99</v>
      </c>
      <c r="I1795" s="374">
        <v>99</v>
      </c>
      <c r="J1795" s="374">
        <v>999</v>
      </c>
      <c r="K1795" s="374">
        <v>99</v>
      </c>
      <c r="L1795" s="374">
        <v>99</v>
      </c>
      <c r="M1795" s="374">
        <v>6</v>
      </c>
      <c r="N1795" s="374">
        <v>99</v>
      </c>
      <c r="O1795" s="374">
        <v>99</v>
      </c>
      <c r="P1795" s="374">
        <v>99</v>
      </c>
      <c r="Q1795" s="374">
        <v>2</v>
      </c>
      <c r="R1795" s="374">
        <v>3</v>
      </c>
      <c r="S1795">
        <v>5.6666666666666679</v>
      </c>
      <c r="T1795">
        <v>6</v>
      </c>
      <c r="U1795">
        <v>9.4</v>
      </c>
      <c r="V1795">
        <v>0</v>
      </c>
      <c r="W1795">
        <v>0</v>
      </c>
      <c r="X1795">
        <v>0</v>
      </c>
      <c r="Y1795">
        <v>0</v>
      </c>
      <c r="Z1795">
        <v>0.86409875978770556</v>
      </c>
      <c r="AA1795">
        <v>0.4714045207910284</v>
      </c>
      <c r="AB1795">
        <v>0</v>
      </c>
      <c r="AC1795">
        <v>32.73268353539757</v>
      </c>
      <c r="AF1795">
        <v>1.4634146341463412</v>
      </c>
      <c r="AG1795">
        <v>1.4669163545568045</v>
      </c>
      <c r="AH1795">
        <v>0</v>
      </c>
      <c r="AI1795">
        <v>3</v>
      </c>
      <c r="AJ1795">
        <v>84.033333333333317</v>
      </c>
      <c r="AK1795">
        <v>15.946411531214236</v>
      </c>
    </row>
    <row r="1796" spans="1:37" ht="15.6">
      <c r="A1796" s="374">
        <v>17</v>
      </c>
      <c r="B1796" s="374">
        <v>62</v>
      </c>
      <c r="C1796" s="374">
        <v>2024</v>
      </c>
      <c r="D1796" s="374">
        <v>2</v>
      </c>
      <c r="E1796" s="374">
        <v>99</v>
      </c>
      <c r="F1796" s="374">
        <v>99</v>
      </c>
      <c r="G1796" s="374">
        <v>99</v>
      </c>
      <c r="H1796" s="374">
        <v>99</v>
      </c>
      <c r="I1796" s="374">
        <v>99</v>
      </c>
      <c r="J1796" s="374">
        <v>999</v>
      </c>
      <c r="K1796" s="374">
        <v>99</v>
      </c>
      <c r="L1796" s="374">
        <v>99</v>
      </c>
      <c r="M1796" s="374">
        <v>6</v>
      </c>
      <c r="N1796" s="374">
        <v>99</v>
      </c>
      <c r="O1796" s="374">
        <v>99</v>
      </c>
      <c r="P1796" s="374">
        <v>99</v>
      </c>
      <c r="Q1796" s="374">
        <v>10</v>
      </c>
      <c r="R1796" s="374">
        <v>100</v>
      </c>
      <c r="S1796">
        <v>6.45</v>
      </c>
      <c r="T1796">
        <v>6</v>
      </c>
      <c r="U1796">
        <v>6.5250000000000012</v>
      </c>
      <c r="V1796">
        <v>0</v>
      </c>
      <c r="W1796">
        <v>0</v>
      </c>
      <c r="X1796">
        <v>0</v>
      </c>
      <c r="Y1796">
        <v>0</v>
      </c>
      <c r="Z1796">
        <v>0.75423802608988821</v>
      </c>
      <c r="AA1796">
        <v>1.0712142642814273</v>
      </c>
      <c r="AB1796">
        <v>0</v>
      </c>
      <c r="AC1796">
        <v>45.021320674742341</v>
      </c>
      <c r="AF1796">
        <v>8.6132644272179135</v>
      </c>
      <c r="AG1796">
        <v>8.6720182876584904</v>
      </c>
      <c r="AH1796">
        <v>0</v>
      </c>
      <c r="AI1796">
        <v>100</v>
      </c>
      <c r="AJ1796">
        <v>74.280000000000015</v>
      </c>
      <c r="AK1796">
        <v>15.902190190474451</v>
      </c>
    </row>
    <row r="1797" spans="1:37" ht="15.6">
      <c r="A1797" s="374">
        <v>17</v>
      </c>
      <c r="B1797" s="374">
        <v>63</v>
      </c>
      <c r="C1797" s="374">
        <v>2024</v>
      </c>
      <c r="D1797" s="374">
        <v>3</v>
      </c>
      <c r="E1797" s="374">
        <v>99</v>
      </c>
      <c r="F1797" s="374">
        <v>99</v>
      </c>
      <c r="G1797" s="374">
        <v>99</v>
      </c>
      <c r="H1797" s="374">
        <v>99</v>
      </c>
      <c r="I1797" s="374">
        <v>99</v>
      </c>
      <c r="J1797" s="374">
        <v>999</v>
      </c>
      <c r="K1797" s="374">
        <v>99</v>
      </c>
      <c r="L1797" s="374">
        <v>99</v>
      </c>
      <c r="M1797" s="374">
        <v>6</v>
      </c>
      <c r="N1797" s="374">
        <v>99</v>
      </c>
      <c r="O1797" s="374">
        <v>99</v>
      </c>
      <c r="P1797" s="374">
        <v>99</v>
      </c>
      <c r="Q1797" s="374">
        <v>28</v>
      </c>
      <c r="R1797" s="374">
        <v>423</v>
      </c>
      <c r="S1797">
        <v>6.3026004728132401</v>
      </c>
      <c r="T1797">
        <v>6</v>
      </c>
      <c r="U1797">
        <v>7.3520094562647715</v>
      </c>
      <c r="V1797">
        <v>0</v>
      </c>
      <c r="W1797">
        <v>0</v>
      </c>
      <c r="X1797">
        <v>0.2364066193853428</v>
      </c>
      <c r="Y1797">
        <v>0</v>
      </c>
      <c r="Z1797">
        <v>1.4531906624959716</v>
      </c>
      <c r="AA1797">
        <v>1.0259829392725102</v>
      </c>
      <c r="AB1797">
        <v>0</v>
      </c>
      <c r="AC1797">
        <v>30.038274042574123</v>
      </c>
      <c r="AF1797">
        <v>16.646989374262105</v>
      </c>
      <c r="AG1797">
        <v>17.979834187065659</v>
      </c>
      <c r="AH1797">
        <v>0</v>
      </c>
      <c r="AI1797">
        <v>421</v>
      </c>
      <c r="AJ1797">
        <v>76.468171021377643</v>
      </c>
      <c r="AK1797">
        <v>16.254426441155239</v>
      </c>
    </row>
    <row r="1798" spans="1:37" ht="15.6">
      <c r="A1798" s="374">
        <v>17</v>
      </c>
      <c r="B1798" s="374">
        <v>64</v>
      </c>
      <c r="C1798" s="374">
        <v>2024</v>
      </c>
      <c r="D1798" s="374">
        <v>4</v>
      </c>
      <c r="E1798" s="374">
        <v>99</v>
      </c>
      <c r="F1798" s="374">
        <v>99</v>
      </c>
      <c r="G1798" s="374">
        <v>99</v>
      </c>
      <c r="H1798" s="374">
        <v>99</v>
      </c>
      <c r="I1798" s="374">
        <v>99</v>
      </c>
      <c r="J1798" s="374">
        <v>999</v>
      </c>
      <c r="K1798" s="374">
        <v>99</v>
      </c>
      <c r="L1798" s="374">
        <v>99</v>
      </c>
      <c r="M1798" s="374">
        <v>6</v>
      </c>
      <c r="N1798" s="374">
        <v>99</v>
      </c>
      <c r="O1798" s="374">
        <v>99</v>
      </c>
      <c r="P1798" s="374">
        <v>99</v>
      </c>
      <c r="Q1798" s="374">
        <v>51</v>
      </c>
      <c r="R1798" s="374">
        <v>491</v>
      </c>
      <c r="S1798">
        <v>6.1568228105906302</v>
      </c>
      <c r="T1798">
        <v>6</v>
      </c>
      <c r="U1798">
        <v>7.158859470468431</v>
      </c>
      <c r="V1798">
        <v>0</v>
      </c>
      <c r="W1798">
        <v>0</v>
      </c>
      <c r="X1798">
        <v>0</v>
      </c>
      <c r="Y1798">
        <v>0</v>
      </c>
      <c r="Z1798">
        <v>1.5692494095508325</v>
      </c>
      <c r="AA1798">
        <v>0.94978252799135277</v>
      </c>
      <c r="AB1798">
        <v>0</v>
      </c>
      <c r="AC1798">
        <v>28.609633245774759</v>
      </c>
      <c r="AF1798">
        <v>15.612082670906203</v>
      </c>
      <c r="AG1798">
        <v>16.854713805521055</v>
      </c>
      <c r="AH1798">
        <v>0.40733197556008149</v>
      </c>
      <c r="AI1798">
        <v>468</v>
      </c>
      <c r="AJ1798">
        <v>76.217094017093942</v>
      </c>
      <c r="AK1798">
        <v>16.123928857430951</v>
      </c>
    </row>
    <row r="1799" spans="1:37" ht="15.6">
      <c r="A1799" s="374">
        <v>17</v>
      </c>
      <c r="B1799" s="374">
        <v>65</v>
      </c>
      <c r="C1799" s="374">
        <v>2024</v>
      </c>
      <c r="D1799" s="374">
        <v>5</v>
      </c>
      <c r="E1799" s="374">
        <v>99</v>
      </c>
      <c r="F1799" s="374">
        <v>99</v>
      </c>
      <c r="G1799" s="374">
        <v>99</v>
      </c>
      <c r="H1799" s="374">
        <v>99</v>
      </c>
      <c r="I1799" s="374">
        <v>99</v>
      </c>
      <c r="J1799" s="374">
        <v>999</v>
      </c>
      <c r="K1799" s="374">
        <v>99</v>
      </c>
      <c r="L1799" s="374">
        <v>99</v>
      </c>
      <c r="M1799" s="374">
        <v>6</v>
      </c>
      <c r="N1799" s="374">
        <v>99</v>
      </c>
      <c r="O1799" s="374">
        <v>99</v>
      </c>
      <c r="P1799" s="374">
        <v>99</v>
      </c>
      <c r="Q1799" s="374">
        <v>30</v>
      </c>
      <c r="R1799" s="374">
        <v>153</v>
      </c>
      <c r="S1799">
        <v>6.0392156862745106</v>
      </c>
      <c r="T1799">
        <v>6</v>
      </c>
      <c r="U1799">
        <v>7.6679738562091551</v>
      </c>
      <c r="V1799">
        <v>0</v>
      </c>
      <c r="W1799">
        <v>0</v>
      </c>
      <c r="X1799">
        <v>0.65359477124182996</v>
      </c>
      <c r="Y1799">
        <v>0</v>
      </c>
      <c r="Z1799">
        <v>2.3534886799465848</v>
      </c>
      <c r="AA1799">
        <v>0.90663749189779652</v>
      </c>
      <c r="AB1799">
        <v>0</v>
      </c>
      <c r="AC1799">
        <v>40.400035947714038</v>
      </c>
      <c r="AF1799">
        <v>9.8518995492594978</v>
      </c>
      <c r="AG1799">
        <v>11.059890456932228</v>
      </c>
      <c r="AH1799">
        <v>1.3071895424836597</v>
      </c>
      <c r="AI1799">
        <v>131</v>
      </c>
      <c r="AJ1799">
        <v>78.938167938931286</v>
      </c>
      <c r="AK1799">
        <v>15.588012084850131</v>
      </c>
    </row>
    <row r="1800" spans="1:37" ht="15.6">
      <c r="A1800" s="374">
        <v>17</v>
      </c>
      <c r="B1800" s="374">
        <v>66</v>
      </c>
      <c r="C1800" s="374">
        <v>2024</v>
      </c>
      <c r="D1800" s="374">
        <v>6</v>
      </c>
      <c r="E1800" s="374">
        <v>99</v>
      </c>
      <c r="F1800" s="374">
        <v>99</v>
      </c>
      <c r="G1800" s="374">
        <v>99</v>
      </c>
      <c r="H1800" s="374">
        <v>99</v>
      </c>
      <c r="I1800" s="374">
        <v>99</v>
      </c>
      <c r="J1800" s="374">
        <v>999</v>
      </c>
      <c r="K1800" s="374">
        <v>99</v>
      </c>
      <c r="L1800" s="374">
        <v>99</v>
      </c>
      <c r="M1800" s="374">
        <v>6</v>
      </c>
      <c r="N1800" s="374">
        <v>99</v>
      </c>
      <c r="O1800" s="374">
        <v>99</v>
      </c>
      <c r="P1800" s="374">
        <v>99</v>
      </c>
      <c r="Q1800" s="374">
        <v>25</v>
      </c>
      <c r="R1800" s="374">
        <v>95</v>
      </c>
      <c r="S1800">
        <v>6.3473684210526322</v>
      </c>
      <c r="T1800">
        <v>6</v>
      </c>
      <c r="U1800">
        <v>9.357894736842109</v>
      </c>
      <c r="V1800">
        <v>0</v>
      </c>
      <c r="W1800">
        <v>0</v>
      </c>
      <c r="X1800">
        <v>2.1052631578947363</v>
      </c>
      <c r="Y1800">
        <v>0</v>
      </c>
      <c r="Z1800">
        <v>2.6576435524873396</v>
      </c>
      <c r="AA1800">
        <v>0.94888767071469138</v>
      </c>
      <c r="AB1800">
        <v>0</v>
      </c>
      <c r="AC1800">
        <v>18.695660712565303</v>
      </c>
      <c r="AF1800">
        <v>8.8372093023255864</v>
      </c>
      <c r="AG1800">
        <v>10.366500693820916</v>
      </c>
      <c r="AH1800">
        <v>1.0526315789473681</v>
      </c>
      <c r="AI1800">
        <v>78</v>
      </c>
      <c r="AJ1800">
        <v>80.506410256410263</v>
      </c>
      <c r="AK1800">
        <v>16.479494250161313</v>
      </c>
    </row>
    <row r="1801" spans="1:37" ht="15.6">
      <c r="A1801" s="374">
        <v>17</v>
      </c>
      <c r="B1801" s="374">
        <v>67</v>
      </c>
      <c r="C1801" s="374">
        <v>2024</v>
      </c>
      <c r="D1801" s="374">
        <v>7</v>
      </c>
      <c r="E1801" s="374">
        <v>99</v>
      </c>
      <c r="F1801" s="374">
        <v>99</v>
      </c>
      <c r="G1801" s="374">
        <v>99</v>
      </c>
      <c r="H1801" s="374">
        <v>99</v>
      </c>
      <c r="I1801" s="374">
        <v>99</v>
      </c>
      <c r="J1801" s="374">
        <v>999</v>
      </c>
      <c r="K1801" s="374">
        <v>99</v>
      </c>
      <c r="L1801" s="374">
        <v>99</v>
      </c>
      <c r="M1801" s="374">
        <v>6</v>
      </c>
      <c r="N1801" s="374">
        <v>99</v>
      </c>
      <c r="O1801" s="374">
        <v>99</v>
      </c>
      <c r="P1801" s="374">
        <v>99</v>
      </c>
      <c r="Q1801" s="374">
        <v>18</v>
      </c>
      <c r="R1801" s="374">
        <v>60</v>
      </c>
      <c r="S1801">
        <v>6.8333333333333313</v>
      </c>
      <c r="T1801">
        <v>6</v>
      </c>
      <c r="U1801">
        <v>10.133333333333333</v>
      </c>
      <c r="V1801">
        <v>0</v>
      </c>
      <c r="W1801">
        <v>0</v>
      </c>
      <c r="X1801">
        <v>5</v>
      </c>
      <c r="Y1801">
        <v>0</v>
      </c>
      <c r="Z1801">
        <v>3.0973465346253399</v>
      </c>
      <c r="AA1801">
        <v>1.0192589900947118</v>
      </c>
      <c r="AB1801">
        <v>0</v>
      </c>
      <c r="AC1801">
        <v>47.108743195052995</v>
      </c>
      <c r="AF1801">
        <v>10.695187165775401</v>
      </c>
      <c r="AG1801">
        <v>13.322815321237613</v>
      </c>
      <c r="AH1801">
        <v>0</v>
      </c>
      <c r="AI1801">
        <v>60</v>
      </c>
      <c r="AJ1801">
        <v>84.164999999999978</v>
      </c>
      <c r="AK1801">
        <v>16.620532554970818</v>
      </c>
    </row>
    <row r="1802" spans="1:37" ht="15.6">
      <c r="A1802" s="374">
        <v>17</v>
      </c>
      <c r="B1802" s="374">
        <v>68</v>
      </c>
      <c r="C1802" s="374">
        <v>2024</v>
      </c>
      <c r="D1802" s="374">
        <v>8</v>
      </c>
      <c r="E1802" s="374">
        <v>99</v>
      </c>
      <c r="F1802" s="374">
        <v>99</v>
      </c>
      <c r="G1802" s="374">
        <v>99</v>
      </c>
      <c r="H1802" s="374">
        <v>99</v>
      </c>
      <c r="I1802" s="374">
        <v>99</v>
      </c>
      <c r="J1802" s="374">
        <v>999</v>
      </c>
      <c r="K1802" s="374">
        <v>99</v>
      </c>
      <c r="L1802" s="374">
        <v>99</v>
      </c>
      <c r="M1802" s="374">
        <v>6</v>
      </c>
      <c r="N1802" s="374">
        <v>99</v>
      </c>
      <c r="O1802" s="374">
        <v>99</v>
      </c>
      <c r="P1802" s="374">
        <v>99</v>
      </c>
      <c r="Q1802" s="374">
        <v>26</v>
      </c>
      <c r="R1802" s="374">
        <v>63</v>
      </c>
      <c r="S1802">
        <v>6.5714285714285694</v>
      </c>
      <c r="T1802">
        <v>6</v>
      </c>
      <c r="U1802">
        <v>11.347619047619039</v>
      </c>
      <c r="V1802">
        <v>0</v>
      </c>
      <c r="W1802">
        <v>0</v>
      </c>
      <c r="X1802">
        <v>7.9365079365079394</v>
      </c>
      <c r="Y1802">
        <v>0</v>
      </c>
      <c r="Z1802">
        <v>2.6252048834847579</v>
      </c>
      <c r="AA1802">
        <v>1.1507662831994871</v>
      </c>
      <c r="AB1802">
        <v>0</v>
      </c>
      <c r="AC1802">
        <v>39.556849360894155</v>
      </c>
      <c r="AF1802">
        <v>6.3508064516129021</v>
      </c>
      <c r="AG1802">
        <v>7.7081491385073182</v>
      </c>
      <c r="AH1802">
        <v>11.111111111111112</v>
      </c>
      <c r="AI1802">
        <v>62</v>
      </c>
      <c r="AJ1802">
        <v>89.464516129032262</v>
      </c>
      <c r="AK1802">
        <v>15.708968014066496</v>
      </c>
    </row>
    <row r="1803" spans="1:37" ht="15.6">
      <c r="A1803" s="374">
        <v>17</v>
      </c>
      <c r="B1803" s="374">
        <v>69</v>
      </c>
      <c r="C1803" s="374">
        <v>2024</v>
      </c>
      <c r="D1803" s="374">
        <v>9</v>
      </c>
      <c r="E1803" s="374">
        <v>99</v>
      </c>
      <c r="F1803" s="374">
        <v>99</v>
      </c>
      <c r="G1803" s="374">
        <v>99</v>
      </c>
      <c r="H1803" s="374">
        <v>99</v>
      </c>
      <c r="I1803" s="374">
        <v>99</v>
      </c>
      <c r="J1803" s="374">
        <v>999</v>
      </c>
      <c r="K1803" s="374">
        <v>99</v>
      </c>
      <c r="L1803" s="374">
        <v>99</v>
      </c>
      <c r="M1803" s="374">
        <v>6</v>
      </c>
      <c r="N1803" s="374">
        <v>99</v>
      </c>
      <c r="O1803" s="374">
        <v>99</v>
      </c>
      <c r="P1803" s="374">
        <v>99</v>
      </c>
      <c r="Q1803" s="374">
        <v>56</v>
      </c>
      <c r="R1803" s="374">
        <v>174</v>
      </c>
      <c r="S1803">
        <v>6.6551724137931005</v>
      </c>
      <c r="T1803">
        <v>6</v>
      </c>
      <c r="U1803">
        <v>12.45229885057471</v>
      </c>
      <c r="V1803">
        <v>0</v>
      </c>
      <c r="W1803">
        <v>0</v>
      </c>
      <c r="X1803">
        <v>14.367816091954024</v>
      </c>
      <c r="Y1803">
        <v>0.57471264367816099</v>
      </c>
      <c r="Z1803">
        <v>3.5101446415983033</v>
      </c>
      <c r="AA1803">
        <v>1.0207906132114501</v>
      </c>
      <c r="AB1803">
        <v>0</v>
      </c>
      <c r="AC1803">
        <v>46.167578420414877</v>
      </c>
      <c r="AF1803">
        <v>11.139564660691423</v>
      </c>
      <c r="AG1803">
        <v>12.80426907462016</v>
      </c>
      <c r="AH1803">
        <v>0.57471264367816099</v>
      </c>
      <c r="AI1803">
        <v>169</v>
      </c>
      <c r="AJ1803">
        <v>92.704733727810634</v>
      </c>
      <c r="AK1803">
        <v>15.616150865464236</v>
      </c>
    </row>
    <row r="1804" spans="1:37" ht="15.6">
      <c r="A1804" s="374">
        <v>17</v>
      </c>
      <c r="B1804" s="374">
        <v>70</v>
      </c>
      <c r="C1804" s="374">
        <v>2024</v>
      </c>
      <c r="D1804" s="374">
        <v>10</v>
      </c>
      <c r="E1804" s="374">
        <v>99</v>
      </c>
      <c r="F1804" s="374">
        <v>99</v>
      </c>
      <c r="G1804" s="374">
        <v>99</v>
      </c>
      <c r="H1804" s="374">
        <v>99</v>
      </c>
      <c r="I1804" s="374">
        <v>99</v>
      </c>
      <c r="J1804" s="374">
        <v>999</v>
      </c>
      <c r="K1804" s="374">
        <v>99</v>
      </c>
      <c r="L1804" s="374">
        <v>99</v>
      </c>
      <c r="M1804" s="374">
        <v>6</v>
      </c>
      <c r="N1804" s="374">
        <v>99</v>
      </c>
      <c r="O1804" s="374">
        <v>99</v>
      </c>
      <c r="P1804" s="374">
        <v>99</v>
      </c>
      <c r="Q1804" s="374">
        <v>107</v>
      </c>
      <c r="R1804" s="374">
        <v>297</v>
      </c>
      <c r="S1804">
        <v>6.8552188552188564</v>
      </c>
      <c r="T1804">
        <v>6</v>
      </c>
      <c r="U1804">
        <v>12.496632996632998</v>
      </c>
      <c r="V1804">
        <v>0</v>
      </c>
      <c r="W1804">
        <v>0</v>
      </c>
      <c r="X1804">
        <v>15.824915824915823</v>
      </c>
      <c r="Y1804">
        <v>0.33670033670033672</v>
      </c>
      <c r="Z1804">
        <v>3.1272542754018136</v>
      </c>
      <c r="AA1804">
        <v>0.91153182718307058</v>
      </c>
      <c r="AB1804">
        <v>0</v>
      </c>
      <c r="AC1804">
        <v>52.095652733595358</v>
      </c>
      <c r="AF1804">
        <v>11.414296694850117</v>
      </c>
      <c r="AG1804">
        <v>13.508201733155236</v>
      </c>
      <c r="AH1804">
        <v>0.33670033670033672</v>
      </c>
      <c r="AI1804">
        <v>295</v>
      </c>
      <c r="AJ1804">
        <v>90.95593220338985</v>
      </c>
      <c r="AK1804">
        <v>16.26906348020194</v>
      </c>
    </row>
    <row r="1805" spans="1:37" ht="15.6">
      <c r="A1805" s="374">
        <v>17</v>
      </c>
      <c r="B1805" s="374">
        <v>71</v>
      </c>
      <c r="C1805" s="374">
        <v>2024</v>
      </c>
      <c r="D1805" s="374">
        <v>11</v>
      </c>
      <c r="E1805" s="374">
        <v>99</v>
      </c>
      <c r="F1805" s="374">
        <v>99</v>
      </c>
      <c r="G1805" s="374">
        <v>99</v>
      </c>
      <c r="H1805" s="374">
        <v>99</v>
      </c>
      <c r="I1805" s="374">
        <v>99</v>
      </c>
      <c r="J1805" s="374">
        <v>999</v>
      </c>
      <c r="K1805" s="374">
        <v>99</v>
      </c>
      <c r="L1805" s="374">
        <v>99</v>
      </c>
      <c r="M1805" s="374">
        <v>6</v>
      </c>
      <c r="N1805" s="374">
        <v>99</v>
      </c>
      <c r="O1805" s="374">
        <v>99</v>
      </c>
      <c r="P1805" s="374">
        <v>99</v>
      </c>
      <c r="Q1805" s="374">
        <v>55</v>
      </c>
      <c r="R1805" s="374">
        <v>138</v>
      </c>
      <c r="S1805">
        <v>6.7173913043478253</v>
      </c>
      <c r="T1805">
        <v>6</v>
      </c>
      <c r="U1805">
        <v>12.339130434782611</v>
      </c>
      <c r="V1805">
        <v>0</v>
      </c>
      <c r="W1805">
        <v>0</v>
      </c>
      <c r="X1805">
        <v>13.768115942028988</v>
      </c>
      <c r="Y1805">
        <v>0</v>
      </c>
      <c r="Z1805">
        <v>3.4920496614537382</v>
      </c>
      <c r="AA1805">
        <v>1.0143115780250609</v>
      </c>
      <c r="AB1805">
        <v>0</v>
      </c>
      <c r="AC1805">
        <v>57.595395304047798</v>
      </c>
      <c r="AF1805">
        <v>14.480587618048261</v>
      </c>
      <c r="AG1805">
        <v>17.820290097745779</v>
      </c>
      <c r="AH1805">
        <v>4.3478260869565215</v>
      </c>
      <c r="AI1805">
        <v>136</v>
      </c>
      <c r="AJ1805">
        <v>91.152941176470563</v>
      </c>
      <c r="AK1805">
        <v>15.847742928604356</v>
      </c>
    </row>
    <row r="1806" spans="1:37" ht="15.6">
      <c r="A1806" s="374">
        <v>17</v>
      </c>
      <c r="B1806" s="374">
        <v>72</v>
      </c>
      <c r="C1806" s="374">
        <v>2024</v>
      </c>
      <c r="D1806" s="374">
        <v>12</v>
      </c>
      <c r="E1806" s="374">
        <v>99</v>
      </c>
      <c r="F1806" s="374">
        <v>99</v>
      </c>
      <c r="G1806" s="374">
        <v>99</v>
      </c>
      <c r="H1806" s="374">
        <v>99</v>
      </c>
      <c r="I1806" s="374">
        <v>99</v>
      </c>
      <c r="J1806" s="374">
        <v>999</v>
      </c>
      <c r="K1806" s="374">
        <v>99</v>
      </c>
      <c r="L1806" s="374">
        <v>99</v>
      </c>
      <c r="M1806" s="374">
        <v>6</v>
      </c>
      <c r="N1806" s="374">
        <v>99</v>
      </c>
      <c r="O1806" s="374">
        <v>99</v>
      </c>
      <c r="P1806" s="374">
        <v>99</v>
      </c>
      <c r="Q1806" s="374">
        <v>18</v>
      </c>
      <c r="R1806" s="374">
        <v>46</v>
      </c>
      <c r="S1806">
        <v>6.4782608695652177</v>
      </c>
      <c r="T1806">
        <v>5.4782608695652177</v>
      </c>
      <c r="U1806">
        <v>11.53913043478261</v>
      </c>
      <c r="V1806">
        <v>0</v>
      </c>
      <c r="W1806">
        <v>0</v>
      </c>
      <c r="X1806">
        <v>15.217391304347824</v>
      </c>
      <c r="Y1806">
        <v>0</v>
      </c>
      <c r="Z1806">
        <v>5.8106154078349848</v>
      </c>
      <c r="AA1806">
        <v>1.908096370216668</v>
      </c>
      <c r="AB1806">
        <v>2.4471734399078753</v>
      </c>
      <c r="AC1806">
        <v>71.496207232377003</v>
      </c>
      <c r="AD1806">
        <v>80.498157193604769</v>
      </c>
      <c r="AE1806">
        <v>72.384701301695301</v>
      </c>
      <c r="AF1806">
        <v>21.698113207547173</v>
      </c>
      <c r="AG1806">
        <v>24.449562413634276</v>
      </c>
      <c r="AH1806">
        <v>4.3478260869565215</v>
      </c>
      <c r="AI1806">
        <v>45</v>
      </c>
      <c r="AJ1806">
        <v>90.871111111111119</v>
      </c>
      <c r="AK1806">
        <v>16.278518969916878</v>
      </c>
    </row>
    <row r="1807" spans="1:37" ht="15.6">
      <c r="A1807" s="374">
        <v>17</v>
      </c>
      <c r="B1807" s="374">
        <v>73</v>
      </c>
      <c r="C1807" s="374">
        <v>2024</v>
      </c>
      <c r="D1807" s="374">
        <v>1</v>
      </c>
      <c r="E1807" s="374">
        <v>99</v>
      </c>
      <c r="F1807" s="374">
        <v>99</v>
      </c>
      <c r="G1807" s="374">
        <v>99</v>
      </c>
      <c r="H1807" s="374">
        <v>99</v>
      </c>
      <c r="I1807" s="374">
        <v>99</v>
      </c>
      <c r="J1807" s="374">
        <v>999</v>
      </c>
      <c r="K1807" s="374">
        <v>99</v>
      </c>
      <c r="L1807" s="374">
        <v>99</v>
      </c>
      <c r="M1807" s="374">
        <v>7</v>
      </c>
      <c r="N1807" s="374">
        <v>99</v>
      </c>
      <c r="O1807" s="374">
        <v>99</v>
      </c>
      <c r="P1807" s="374">
        <v>99</v>
      </c>
      <c r="Q1807" s="374">
        <v>1</v>
      </c>
      <c r="R1807" s="374">
        <v>2</v>
      </c>
      <c r="S1807">
        <v>7</v>
      </c>
      <c r="T1807">
        <v>7</v>
      </c>
      <c r="U1807">
        <v>12.9</v>
      </c>
      <c r="V1807">
        <v>0</v>
      </c>
      <c r="W1807">
        <v>0</v>
      </c>
      <c r="X1807">
        <v>0</v>
      </c>
      <c r="Y1807">
        <v>0</v>
      </c>
      <c r="Z1807">
        <v>1.50000000000001</v>
      </c>
      <c r="AA1807">
        <v>1</v>
      </c>
      <c r="AB1807">
        <v>0</v>
      </c>
      <c r="AC1807">
        <v>100.00000000000036</v>
      </c>
      <c r="AF1807">
        <v>0.97560975609756095</v>
      </c>
      <c r="AG1807">
        <v>1.3420724094881398</v>
      </c>
      <c r="AH1807">
        <v>0</v>
      </c>
      <c r="AI1807">
        <v>2</v>
      </c>
      <c r="AJ1807">
        <v>91.800000000000011</v>
      </c>
      <c r="AK1807">
        <v>16.651392133396957</v>
      </c>
    </row>
    <row r="1808" spans="1:37" ht="15.6">
      <c r="A1808" s="374">
        <v>17</v>
      </c>
      <c r="B1808" s="374">
        <v>74</v>
      </c>
      <c r="C1808" s="374">
        <v>2024</v>
      </c>
      <c r="D1808" s="374">
        <v>2</v>
      </c>
      <c r="E1808" s="374">
        <v>99</v>
      </c>
      <c r="F1808" s="374">
        <v>99</v>
      </c>
      <c r="G1808" s="374">
        <v>99</v>
      </c>
      <c r="H1808" s="374">
        <v>99</v>
      </c>
      <c r="I1808" s="374">
        <v>99</v>
      </c>
      <c r="J1808" s="374">
        <v>999</v>
      </c>
      <c r="K1808" s="374">
        <v>99</v>
      </c>
      <c r="L1808" s="374">
        <v>99</v>
      </c>
      <c r="M1808" s="374">
        <v>7</v>
      </c>
      <c r="N1808" s="374">
        <v>99</v>
      </c>
      <c r="O1808" s="374">
        <v>99</v>
      </c>
      <c r="P1808" s="374">
        <v>99</v>
      </c>
      <c r="Q1808" s="374">
        <v>6</v>
      </c>
      <c r="R1808" s="374">
        <v>51</v>
      </c>
      <c r="S1808">
        <v>7.078431372549022</v>
      </c>
      <c r="T1808">
        <v>7</v>
      </c>
      <c r="U1808">
        <v>6.7823529411764722</v>
      </c>
      <c r="V1808">
        <v>0</v>
      </c>
      <c r="W1808">
        <v>0</v>
      </c>
      <c r="X1808">
        <v>0</v>
      </c>
      <c r="Y1808">
        <v>0</v>
      </c>
      <c r="Z1808">
        <v>0.76740098227027265</v>
      </c>
      <c r="AA1808">
        <v>1.0259980746628361</v>
      </c>
      <c r="AB1808">
        <v>0</v>
      </c>
      <c r="AC1808">
        <v>28.06774425471972</v>
      </c>
      <c r="AF1808">
        <v>4.3927648578811374</v>
      </c>
      <c r="AG1808">
        <v>4.5971664761702238</v>
      </c>
      <c r="AH1808">
        <v>0</v>
      </c>
      <c r="AI1808">
        <v>51</v>
      </c>
      <c r="AJ1808">
        <v>74.40980392156861</v>
      </c>
      <c r="AK1808">
        <v>16.437555303794383</v>
      </c>
    </row>
    <row r="1809" spans="1:37" ht="15.6">
      <c r="A1809" s="374">
        <v>17</v>
      </c>
      <c r="B1809" s="374">
        <v>75</v>
      </c>
      <c r="C1809" s="374">
        <v>2024</v>
      </c>
      <c r="D1809" s="374">
        <v>3</v>
      </c>
      <c r="E1809" s="374">
        <v>99</v>
      </c>
      <c r="F1809" s="374">
        <v>99</v>
      </c>
      <c r="G1809" s="374">
        <v>99</v>
      </c>
      <c r="H1809" s="374">
        <v>99</v>
      </c>
      <c r="I1809" s="374">
        <v>99</v>
      </c>
      <c r="J1809" s="374">
        <v>999</v>
      </c>
      <c r="K1809" s="374">
        <v>99</v>
      </c>
      <c r="L1809" s="374">
        <v>99</v>
      </c>
      <c r="M1809" s="374">
        <v>7</v>
      </c>
      <c r="N1809" s="374">
        <v>99</v>
      </c>
      <c r="O1809" s="374">
        <v>99</v>
      </c>
      <c r="P1809" s="374">
        <v>99</v>
      </c>
      <c r="Q1809" s="374">
        <v>18</v>
      </c>
      <c r="R1809" s="374">
        <v>240</v>
      </c>
      <c r="S1809">
        <v>6.2541666666666647</v>
      </c>
      <c r="T1809">
        <v>7</v>
      </c>
      <c r="U1809">
        <v>7.428333333333331</v>
      </c>
      <c r="V1809">
        <v>0</v>
      </c>
      <c r="W1809">
        <v>0</v>
      </c>
      <c r="X1809">
        <v>0</v>
      </c>
      <c r="Y1809">
        <v>0</v>
      </c>
      <c r="Z1809">
        <v>1.1916153835118981</v>
      </c>
      <c r="AA1809">
        <v>0.9387399207921715</v>
      </c>
      <c r="AB1809">
        <v>0</v>
      </c>
      <c r="AC1809">
        <v>27.739488164895921</v>
      </c>
      <c r="AF1809">
        <v>9.4451003541912648</v>
      </c>
      <c r="AG1809">
        <v>10.307228010129151</v>
      </c>
      <c r="AH1809">
        <v>0</v>
      </c>
      <c r="AI1809">
        <v>240</v>
      </c>
      <c r="AJ1809">
        <v>76.867500000000021</v>
      </c>
      <c r="AK1809">
        <v>16.259703575973504</v>
      </c>
    </row>
    <row r="1810" spans="1:37" ht="15.6">
      <c r="A1810" s="374">
        <v>17</v>
      </c>
      <c r="B1810" s="374">
        <v>76</v>
      </c>
      <c r="C1810" s="374">
        <v>2024</v>
      </c>
      <c r="D1810" s="374">
        <v>4</v>
      </c>
      <c r="E1810" s="374">
        <v>99</v>
      </c>
      <c r="F1810" s="374">
        <v>99</v>
      </c>
      <c r="G1810" s="374">
        <v>99</v>
      </c>
      <c r="H1810" s="374">
        <v>99</v>
      </c>
      <c r="I1810" s="374">
        <v>99</v>
      </c>
      <c r="J1810" s="374">
        <v>999</v>
      </c>
      <c r="K1810" s="374">
        <v>99</v>
      </c>
      <c r="L1810" s="374">
        <v>99</v>
      </c>
      <c r="M1810" s="374">
        <v>7</v>
      </c>
      <c r="N1810" s="374">
        <v>99</v>
      </c>
      <c r="O1810" s="374">
        <v>99</v>
      </c>
      <c r="P1810" s="374">
        <v>99</v>
      </c>
      <c r="Q1810" s="374">
        <v>32</v>
      </c>
      <c r="R1810" s="374">
        <v>107</v>
      </c>
      <c r="S1810">
        <v>6.5233644859813094</v>
      </c>
      <c r="T1810">
        <v>7</v>
      </c>
      <c r="U1810">
        <v>7.8214953271028014</v>
      </c>
      <c r="V1810">
        <v>0</v>
      </c>
      <c r="W1810">
        <v>0</v>
      </c>
      <c r="X1810">
        <v>0</v>
      </c>
      <c r="Y1810">
        <v>0</v>
      </c>
      <c r="Z1810">
        <v>1.7679931089107068</v>
      </c>
      <c r="AA1810">
        <v>0.98915421619262589</v>
      </c>
      <c r="AB1810">
        <v>0</v>
      </c>
      <c r="AC1810">
        <v>37.994297025545507</v>
      </c>
      <c r="AF1810">
        <v>3.4022257551669322</v>
      </c>
      <c r="AG1810">
        <v>4.0130042628280398</v>
      </c>
      <c r="AH1810">
        <v>0</v>
      </c>
      <c r="AI1810">
        <v>99</v>
      </c>
      <c r="AJ1810">
        <v>77.231313131313129</v>
      </c>
      <c r="AK1810">
        <v>16.684012331920471</v>
      </c>
    </row>
    <row r="1811" spans="1:37" ht="15.6">
      <c r="A1811" s="374">
        <v>17</v>
      </c>
      <c r="B1811" s="374">
        <v>77</v>
      </c>
      <c r="C1811" s="374">
        <v>2024</v>
      </c>
      <c r="D1811" s="374">
        <v>5</v>
      </c>
      <c r="E1811" s="374">
        <v>99</v>
      </c>
      <c r="F1811" s="374">
        <v>99</v>
      </c>
      <c r="G1811" s="374">
        <v>99</v>
      </c>
      <c r="H1811" s="374">
        <v>99</v>
      </c>
      <c r="I1811" s="374">
        <v>99</v>
      </c>
      <c r="J1811" s="374">
        <v>999</v>
      </c>
      <c r="K1811" s="374">
        <v>99</v>
      </c>
      <c r="L1811" s="374">
        <v>99</v>
      </c>
      <c r="M1811" s="374">
        <v>7</v>
      </c>
      <c r="N1811" s="374">
        <v>99</v>
      </c>
      <c r="O1811" s="374">
        <v>99</v>
      </c>
      <c r="P1811" s="374">
        <v>99</v>
      </c>
      <c r="Q1811" s="374">
        <v>16</v>
      </c>
      <c r="R1811" s="374">
        <v>56</v>
      </c>
      <c r="S1811" s="374">
        <v>6.3571428571428559</v>
      </c>
      <c r="T1811" s="374">
        <v>7</v>
      </c>
      <c r="U1811" s="374">
        <v>7.7517857142857185</v>
      </c>
      <c r="V1811" s="374">
        <v>0</v>
      </c>
      <c r="W1811" s="374">
        <v>0</v>
      </c>
      <c r="X1811" s="374">
        <v>0</v>
      </c>
      <c r="Y1811" s="374">
        <v>0</v>
      </c>
      <c r="Z1811" s="374">
        <v>2.411652595171184</v>
      </c>
      <c r="AA1811" s="374">
        <v>0.89499743472440751</v>
      </c>
      <c r="AB1811" s="374">
        <v>0</v>
      </c>
      <c r="AC1811" s="374">
        <v>38.110072678534621</v>
      </c>
      <c r="AD1811" s="374"/>
      <c r="AE1811" s="374"/>
      <c r="AF1811" s="374">
        <v>3.605924018029619</v>
      </c>
      <c r="AG1811" s="374">
        <v>4.0923103028931811</v>
      </c>
      <c r="AH1811" s="374">
        <v>0</v>
      </c>
      <c r="AI1811" s="374">
        <v>49</v>
      </c>
      <c r="AJ1811">
        <v>77.565306122448973</v>
      </c>
      <c r="AK1811">
        <v>16.181141867711787</v>
      </c>
    </row>
    <row r="1812" spans="1:37" ht="15.6">
      <c r="A1812" s="374">
        <v>17</v>
      </c>
      <c r="B1812" s="374">
        <v>78</v>
      </c>
      <c r="C1812" s="374">
        <v>2024</v>
      </c>
      <c r="D1812" s="374">
        <v>6</v>
      </c>
      <c r="E1812" s="374">
        <v>99</v>
      </c>
      <c r="F1812" s="374">
        <v>99</v>
      </c>
      <c r="G1812" s="374">
        <v>99</v>
      </c>
      <c r="H1812" s="374">
        <v>99</v>
      </c>
      <c r="I1812" s="374">
        <v>99</v>
      </c>
      <c r="J1812" s="374">
        <v>999</v>
      </c>
      <c r="K1812" s="374">
        <v>99</v>
      </c>
      <c r="L1812" s="374">
        <v>99</v>
      </c>
      <c r="M1812" s="374">
        <v>7</v>
      </c>
      <c r="N1812" s="374">
        <v>99</v>
      </c>
      <c r="O1812" s="374">
        <v>99</v>
      </c>
      <c r="P1812" s="374">
        <v>99</v>
      </c>
      <c r="Q1812" s="374">
        <v>10</v>
      </c>
      <c r="R1812" s="374">
        <v>21</v>
      </c>
      <c r="S1812" s="374">
        <v>6.7142857142857109</v>
      </c>
      <c r="T1812" s="374">
        <v>7</v>
      </c>
      <c r="U1812" s="374">
        <v>10.038095238095238</v>
      </c>
      <c r="V1812" s="374">
        <v>0</v>
      </c>
      <c r="W1812" s="374">
        <v>0</v>
      </c>
      <c r="X1812" s="374">
        <v>0</v>
      </c>
      <c r="Y1812" s="374">
        <v>0</v>
      </c>
      <c r="Z1812" s="374">
        <v>2.1225492737510634</v>
      </c>
      <c r="AA1812" s="374">
        <v>0.69985421222376298</v>
      </c>
      <c r="AB1812" s="374">
        <v>0</v>
      </c>
      <c r="AC1812" s="374">
        <v>50.740771220350659</v>
      </c>
      <c r="AD1812" s="374"/>
      <c r="AE1812" s="374"/>
      <c r="AF1812" s="374">
        <v>1.9534883720930225</v>
      </c>
      <c r="AG1812" s="374">
        <v>2.4581083759926297</v>
      </c>
      <c r="AH1812" s="374">
        <v>0</v>
      </c>
      <c r="AI1812" s="374">
        <v>21</v>
      </c>
      <c r="AJ1812">
        <v>84.300000000000011</v>
      </c>
      <c r="AK1812">
        <v>16.584480031940306</v>
      </c>
    </row>
    <row r="1813" spans="1:37" ht="15.6">
      <c r="A1813" s="374">
        <v>17</v>
      </c>
      <c r="B1813" s="374">
        <v>79</v>
      </c>
      <c r="C1813" s="374">
        <v>2024</v>
      </c>
      <c r="D1813" s="374">
        <v>7</v>
      </c>
      <c r="E1813" s="374">
        <v>99</v>
      </c>
      <c r="F1813" s="374">
        <v>99</v>
      </c>
      <c r="G1813" s="374">
        <v>99</v>
      </c>
      <c r="H1813" s="374">
        <v>99</v>
      </c>
      <c r="I1813" s="374">
        <v>99</v>
      </c>
      <c r="J1813" s="374">
        <v>999</v>
      </c>
      <c r="K1813" s="374">
        <v>99</v>
      </c>
      <c r="L1813" s="374">
        <v>99</v>
      </c>
      <c r="M1813" s="374">
        <v>7</v>
      </c>
      <c r="N1813" s="374">
        <v>99</v>
      </c>
      <c r="O1813" s="374">
        <v>99</v>
      </c>
      <c r="P1813" s="374">
        <v>99</v>
      </c>
      <c r="Q1813" s="374">
        <v>11</v>
      </c>
      <c r="R1813" s="374">
        <v>23</v>
      </c>
      <c r="S1813" s="374">
        <v>6.8260869565217392</v>
      </c>
      <c r="T1813" s="374">
        <v>7</v>
      </c>
      <c r="U1813" s="374">
        <v>11.682608695652176</v>
      </c>
      <c r="V1813" s="374">
        <v>0</v>
      </c>
      <c r="W1813" s="374">
        <v>0</v>
      </c>
      <c r="X1813" s="374">
        <v>17.391304347826086</v>
      </c>
      <c r="Y1813" s="374">
        <v>0</v>
      </c>
      <c r="Z1813" s="374">
        <v>4.3980877439408426</v>
      </c>
      <c r="AA1813" s="374">
        <v>1.0895620944471025</v>
      </c>
      <c r="AB1813" s="374">
        <v>0</v>
      </c>
      <c r="AC1813" s="374">
        <v>64.900367118544878</v>
      </c>
      <c r="AD1813" s="374"/>
      <c r="AE1813" s="374"/>
      <c r="AF1813" s="374">
        <v>4.0998217468805693</v>
      </c>
      <c r="AG1813" s="374">
        <v>5.8878955210798489</v>
      </c>
      <c r="AH1813" s="374">
        <v>0</v>
      </c>
      <c r="AI1813" s="374">
        <v>23</v>
      </c>
      <c r="AJ1813">
        <v>87.334782608695647</v>
      </c>
      <c r="AK1813">
        <v>16.72622745315206</v>
      </c>
    </row>
    <row r="1814" spans="1:37" ht="15.6">
      <c r="A1814" s="374">
        <v>17</v>
      </c>
      <c r="B1814" s="374">
        <v>80</v>
      </c>
      <c r="C1814" s="374">
        <v>2024</v>
      </c>
      <c r="D1814" s="374">
        <v>8</v>
      </c>
      <c r="E1814" s="374">
        <v>99</v>
      </c>
      <c r="F1814" s="374">
        <v>99</v>
      </c>
      <c r="G1814" s="374">
        <v>99</v>
      </c>
      <c r="H1814" s="374">
        <v>99</v>
      </c>
      <c r="I1814" s="374">
        <v>99</v>
      </c>
      <c r="J1814" s="374">
        <v>999</v>
      </c>
      <c r="K1814" s="374">
        <v>99</v>
      </c>
      <c r="L1814" s="374">
        <v>99</v>
      </c>
      <c r="M1814" s="374">
        <v>7</v>
      </c>
      <c r="N1814" s="374">
        <v>99</v>
      </c>
      <c r="O1814" s="374">
        <v>99</v>
      </c>
      <c r="P1814" s="374">
        <v>99</v>
      </c>
      <c r="Q1814" s="374">
        <v>11</v>
      </c>
      <c r="R1814" s="374">
        <v>19</v>
      </c>
      <c r="S1814" s="374">
        <v>7.6315789473684221</v>
      </c>
      <c r="T1814" s="374">
        <v>7</v>
      </c>
      <c r="U1814" s="374">
        <v>12.98421052631579</v>
      </c>
      <c r="V1814" s="374">
        <v>0</v>
      </c>
      <c r="W1814" s="374">
        <v>0</v>
      </c>
      <c r="X1814" s="374">
        <v>15.789473684210527</v>
      </c>
      <c r="Y1814" s="374">
        <v>0</v>
      </c>
      <c r="Z1814" s="374">
        <v>2.6010651983764315</v>
      </c>
      <c r="AA1814" s="374">
        <v>0.74059196207738398</v>
      </c>
      <c r="AB1814" s="374">
        <v>0</v>
      </c>
      <c r="AC1814" s="374">
        <v>46.419033277077411</v>
      </c>
      <c r="AD1814" s="374"/>
      <c r="AE1814" s="374"/>
      <c r="AF1814" s="374">
        <v>1.9153225806451608</v>
      </c>
      <c r="AG1814" s="374">
        <v>2.6599529898863561</v>
      </c>
      <c r="AH1814" s="374">
        <v>10.526315789473689</v>
      </c>
      <c r="AI1814" s="374">
        <v>19</v>
      </c>
      <c r="AJ1814">
        <v>91.242105263157839</v>
      </c>
      <c r="AK1814">
        <v>16.995184318847731</v>
      </c>
    </row>
    <row r="1815" spans="1:37" ht="15.6">
      <c r="A1815" s="374">
        <v>17</v>
      </c>
      <c r="B1815" s="374">
        <v>81</v>
      </c>
      <c r="C1815" s="374">
        <v>2024</v>
      </c>
      <c r="D1815" s="374">
        <v>9</v>
      </c>
      <c r="E1815" s="374">
        <v>99</v>
      </c>
      <c r="F1815" s="374">
        <v>99</v>
      </c>
      <c r="G1815" s="374">
        <v>99</v>
      </c>
      <c r="H1815" s="374">
        <v>99</v>
      </c>
      <c r="I1815" s="374">
        <v>99</v>
      </c>
      <c r="J1815" s="374">
        <v>999</v>
      </c>
      <c r="K1815" s="374">
        <v>99</v>
      </c>
      <c r="L1815" s="374">
        <v>99</v>
      </c>
      <c r="M1815" s="374">
        <v>7</v>
      </c>
      <c r="N1815" s="374">
        <v>99</v>
      </c>
      <c r="O1815" s="374">
        <v>99</v>
      </c>
      <c r="P1815" s="374">
        <v>99</v>
      </c>
      <c r="Q1815" s="374">
        <v>28</v>
      </c>
      <c r="R1815" s="374">
        <v>71</v>
      </c>
      <c r="S1815" s="374">
        <v>7.3943661971831007</v>
      </c>
      <c r="T1815" s="374">
        <v>7</v>
      </c>
      <c r="U1815" s="374">
        <v>11.861971830985915</v>
      </c>
      <c r="V1815" s="374">
        <v>0</v>
      </c>
      <c r="W1815" s="374">
        <v>0</v>
      </c>
      <c r="X1815" s="374">
        <v>19.718309859154925</v>
      </c>
      <c r="Y1815" s="374">
        <v>0</v>
      </c>
      <c r="Z1815" s="374">
        <v>5.4300251911636064</v>
      </c>
      <c r="AA1815" s="374">
        <v>0.79574348686340923</v>
      </c>
      <c r="AB1815" s="374">
        <v>0</v>
      </c>
      <c r="AC1815" s="374">
        <v>12.79882141542001</v>
      </c>
      <c r="AD1815" s="374"/>
      <c r="AE1815" s="374"/>
      <c r="AF1815" s="374">
        <v>4.5454545454545459</v>
      </c>
      <c r="AG1815" s="374">
        <v>4.9770413138159855</v>
      </c>
      <c r="AH1815" s="374">
        <v>0</v>
      </c>
      <c r="AI1815" s="374">
        <v>70</v>
      </c>
      <c r="AJ1815">
        <v>93.64</v>
      </c>
      <c r="AK1815">
        <v>16.119977746644381</v>
      </c>
    </row>
    <row r="1816" spans="1:37" ht="15.6">
      <c r="A1816" s="374">
        <v>17</v>
      </c>
      <c r="B1816" s="374">
        <v>82</v>
      </c>
      <c r="C1816" s="374">
        <v>2024</v>
      </c>
      <c r="D1816" s="374">
        <v>10</v>
      </c>
      <c r="E1816" s="374">
        <v>99</v>
      </c>
      <c r="F1816" s="374">
        <v>99</v>
      </c>
      <c r="G1816" s="374">
        <v>99</v>
      </c>
      <c r="H1816" s="374">
        <v>99</v>
      </c>
      <c r="I1816" s="374">
        <v>99</v>
      </c>
      <c r="J1816" s="374">
        <v>999</v>
      </c>
      <c r="K1816" s="374">
        <v>99</v>
      </c>
      <c r="L1816" s="374">
        <v>99</v>
      </c>
      <c r="M1816" s="374">
        <v>7</v>
      </c>
      <c r="N1816" s="374">
        <v>99</v>
      </c>
      <c r="O1816" s="374">
        <v>99</v>
      </c>
      <c r="P1816" s="374">
        <v>99</v>
      </c>
      <c r="Q1816" s="374">
        <v>56</v>
      </c>
      <c r="R1816" s="374">
        <v>142</v>
      </c>
      <c r="S1816" s="374">
        <v>7.5845070422535228</v>
      </c>
      <c r="T1816" s="374">
        <v>7</v>
      </c>
      <c r="U1816" s="374">
        <v>12.742957746478869</v>
      </c>
      <c r="V1816" s="374">
        <v>0</v>
      </c>
      <c r="W1816" s="374">
        <v>0</v>
      </c>
      <c r="X1816" s="374">
        <v>16.197183098591548</v>
      </c>
      <c r="Y1816" s="374">
        <v>0</v>
      </c>
      <c r="Z1816" s="374">
        <v>3.0642508881057688</v>
      </c>
      <c r="AA1816" s="374">
        <v>0.82430472406715216</v>
      </c>
      <c r="AB1816" s="374">
        <v>0</v>
      </c>
      <c r="AC1816" s="374">
        <v>60.928371287758637</v>
      </c>
      <c r="AD1816" s="374"/>
      <c r="AE1816" s="374"/>
      <c r="AF1816" s="374">
        <v>5.4573405073020735</v>
      </c>
      <c r="AG1816" s="374">
        <v>6.5857715306868885</v>
      </c>
      <c r="AH1816" s="374">
        <v>0.7042253521126759</v>
      </c>
      <c r="AI1816" s="374">
        <v>139</v>
      </c>
      <c r="AJ1816">
        <v>90.80287769784178</v>
      </c>
      <c r="AK1816">
        <v>16.757527908387296</v>
      </c>
    </row>
    <row r="1817" spans="1:37" ht="15.6">
      <c r="A1817" s="374">
        <v>17</v>
      </c>
      <c r="B1817" s="374">
        <v>83</v>
      </c>
      <c r="C1817" s="374">
        <v>2024</v>
      </c>
      <c r="D1817" s="374">
        <v>11</v>
      </c>
      <c r="E1817" s="374">
        <v>99</v>
      </c>
      <c r="F1817" s="374">
        <v>99</v>
      </c>
      <c r="G1817" s="374">
        <v>99</v>
      </c>
      <c r="H1817" s="374">
        <v>99</v>
      </c>
      <c r="I1817" s="374">
        <v>99</v>
      </c>
      <c r="J1817" s="374">
        <v>999</v>
      </c>
      <c r="K1817" s="374">
        <v>99</v>
      </c>
      <c r="L1817" s="374">
        <v>99</v>
      </c>
      <c r="M1817" s="374">
        <v>7</v>
      </c>
      <c r="N1817" s="374">
        <v>99</v>
      </c>
      <c r="O1817" s="374">
        <v>99</v>
      </c>
      <c r="P1817" s="374">
        <v>99</v>
      </c>
      <c r="Q1817" s="374">
        <v>23</v>
      </c>
      <c r="R1817" s="374">
        <v>37</v>
      </c>
      <c r="S1817" s="374">
        <v>7.2432432432432412</v>
      </c>
      <c r="T1817" s="374">
        <v>6.6216216216216237</v>
      </c>
      <c r="U1817" s="374">
        <v>13.864864864864861</v>
      </c>
      <c r="V1817" s="374">
        <v>0</v>
      </c>
      <c r="W1817" s="374">
        <v>0</v>
      </c>
      <c r="X1817" s="374">
        <v>32.432432432432442</v>
      </c>
      <c r="Y1817" s="374">
        <v>2.7027027027027031</v>
      </c>
      <c r="Z1817" s="374">
        <v>5.6741336386541077</v>
      </c>
      <c r="AA1817" s="374">
        <v>1.5837930079982301</v>
      </c>
      <c r="AB1817" s="374">
        <v>2.270270270270268</v>
      </c>
      <c r="AC1817" s="374">
        <v>76.183914994584313</v>
      </c>
      <c r="AD1817" s="374">
        <v>69.804679675297621</v>
      </c>
      <c r="AE1817" s="374">
        <v>76.222536727385062</v>
      </c>
      <c r="AF1817" s="374">
        <v>3.8824763903462745</v>
      </c>
      <c r="AG1817" s="374">
        <v>5.3686920484752063</v>
      </c>
      <c r="AH1817" s="374">
        <v>13.513513513513516</v>
      </c>
      <c r="AI1817" s="374">
        <v>37</v>
      </c>
      <c r="AJ1817">
        <v>94.051351351351371</v>
      </c>
      <c r="AK1817">
        <v>16.829384860469151</v>
      </c>
    </row>
    <row r="1818" spans="1:37" ht="15.6">
      <c r="A1818" s="374">
        <v>17</v>
      </c>
      <c r="B1818" s="374">
        <v>84</v>
      </c>
      <c r="C1818" s="374">
        <v>2024</v>
      </c>
      <c r="D1818" s="374">
        <v>12</v>
      </c>
      <c r="E1818" s="374">
        <v>99</v>
      </c>
      <c r="F1818" s="374">
        <v>99</v>
      </c>
      <c r="G1818" s="374">
        <v>99</v>
      </c>
      <c r="H1818" s="374">
        <v>99</v>
      </c>
      <c r="I1818" s="374">
        <v>99</v>
      </c>
      <c r="J1818" s="374">
        <v>999</v>
      </c>
      <c r="K1818" s="374">
        <v>99</v>
      </c>
      <c r="L1818" s="374">
        <v>99</v>
      </c>
      <c r="M1818" s="374">
        <v>7</v>
      </c>
      <c r="N1818" s="374">
        <v>99</v>
      </c>
      <c r="O1818" s="374">
        <v>99</v>
      </c>
      <c r="P1818" s="374">
        <v>99</v>
      </c>
      <c r="Q1818" s="374">
        <v>8</v>
      </c>
      <c r="R1818" s="374">
        <v>11</v>
      </c>
      <c r="S1818" s="374">
        <v>8.0909090909090917</v>
      </c>
      <c r="T1818" s="374">
        <v>7</v>
      </c>
      <c r="U1818" s="374">
        <v>14.745454545454544</v>
      </c>
      <c r="V1818" s="374">
        <v>0</v>
      </c>
      <c r="W1818" s="374">
        <v>0</v>
      </c>
      <c r="X1818" s="374">
        <v>27.272727272727277</v>
      </c>
      <c r="Y1818" s="374">
        <v>0</v>
      </c>
      <c r="Z1818" s="374">
        <v>3.2927920278758922</v>
      </c>
      <c r="AA1818" s="374">
        <v>0.89995408514650754</v>
      </c>
      <c r="AB1818" s="374">
        <v>0</v>
      </c>
      <c r="AC1818" s="374">
        <v>87.905527463780444</v>
      </c>
      <c r="AD1818" s="374"/>
      <c r="AE1818" s="374"/>
      <c r="AF1818" s="374">
        <v>5.1886792452830193</v>
      </c>
      <c r="AG1818" s="374">
        <v>7.4712114233072286</v>
      </c>
      <c r="AH1818" s="374">
        <v>9.0909090909090917</v>
      </c>
      <c r="AI1818" s="374">
        <v>11</v>
      </c>
      <c r="AJ1818">
        <v>93.790909090909111</v>
      </c>
      <c r="AK1818">
        <v>17.616549929080026</v>
      </c>
    </row>
    <row r="1819" spans="1:37" ht="15.6">
      <c r="A1819" s="374">
        <v>17</v>
      </c>
      <c r="B1819" s="374">
        <v>85</v>
      </c>
      <c r="C1819" s="374">
        <v>2024</v>
      </c>
      <c r="D1819" s="374">
        <v>1</v>
      </c>
      <c r="E1819" s="374">
        <v>99</v>
      </c>
      <c r="F1819" s="374">
        <v>99</v>
      </c>
      <c r="G1819" s="374">
        <v>99</v>
      </c>
      <c r="H1819" s="374">
        <v>99</v>
      </c>
      <c r="I1819" s="374">
        <v>99</v>
      </c>
      <c r="J1819" s="374">
        <v>999</v>
      </c>
      <c r="K1819" s="374">
        <v>99</v>
      </c>
      <c r="L1819" s="374">
        <v>99</v>
      </c>
      <c r="M1819" s="374">
        <v>8</v>
      </c>
      <c r="N1819" s="374">
        <v>99</v>
      </c>
      <c r="O1819" s="374">
        <v>99</v>
      </c>
      <c r="P1819" s="374">
        <v>99</v>
      </c>
      <c r="Q1819" s="374">
        <v>6</v>
      </c>
      <c r="R1819" s="374">
        <v>9</v>
      </c>
      <c r="S1819" s="374">
        <v>6.333333333333333</v>
      </c>
      <c r="T1819" s="374">
        <v>8</v>
      </c>
      <c r="U1819" s="374">
        <v>11.78888888888889</v>
      </c>
      <c r="V1819" s="374">
        <v>0</v>
      </c>
      <c r="W1819" s="374">
        <v>0</v>
      </c>
      <c r="X1819" s="374">
        <v>22.222222222222225</v>
      </c>
      <c r="Y1819" s="374">
        <v>0</v>
      </c>
      <c r="Z1819" s="374">
        <v>3.72124365246186</v>
      </c>
      <c r="AA1819" s="374">
        <v>1.2472191289246499</v>
      </c>
      <c r="AB1819" s="374">
        <v>0</v>
      </c>
      <c r="AC1819" s="374">
        <v>39.581025523509886</v>
      </c>
      <c r="AD1819" s="374"/>
      <c r="AE1819" s="374"/>
      <c r="AF1819" s="374">
        <v>4.3902439024390247</v>
      </c>
      <c r="AG1819" s="374">
        <v>5.5191427382438656</v>
      </c>
      <c r="AH1819" s="374">
        <v>0</v>
      </c>
      <c r="AI1819" s="374">
        <v>5</v>
      </c>
      <c r="AJ1819">
        <v>82.88</v>
      </c>
      <c r="AK1819">
        <v>17.779427546866653</v>
      </c>
    </row>
    <row r="1820" spans="1:37" ht="15.6">
      <c r="A1820" s="374">
        <v>17</v>
      </c>
      <c r="B1820" s="374">
        <v>86</v>
      </c>
      <c r="C1820" s="374">
        <v>2024</v>
      </c>
      <c r="D1820" s="374">
        <v>2</v>
      </c>
      <c r="E1820" s="374">
        <v>99</v>
      </c>
      <c r="F1820" s="374">
        <v>99</v>
      </c>
      <c r="G1820" s="374">
        <v>99</v>
      </c>
      <c r="H1820" s="374">
        <v>99</v>
      </c>
      <c r="I1820" s="374">
        <v>99</v>
      </c>
      <c r="J1820" s="374">
        <v>999</v>
      </c>
      <c r="K1820" s="374">
        <v>99</v>
      </c>
      <c r="L1820" s="374">
        <v>99</v>
      </c>
      <c r="M1820" s="374">
        <v>8</v>
      </c>
      <c r="N1820" s="374">
        <v>99</v>
      </c>
      <c r="O1820" s="374">
        <v>99</v>
      </c>
      <c r="P1820" s="374">
        <v>99</v>
      </c>
      <c r="Q1820" s="374">
        <v>11</v>
      </c>
      <c r="R1820" s="374">
        <v>41</v>
      </c>
      <c r="S1820" s="374">
        <v>6.9268292682926811</v>
      </c>
      <c r="T1820" s="374">
        <v>8</v>
      </c>
      <c r="U1820" s="374">
        <v>8.9243902439024385</v>
      </c>
      <c r="V1820" s="374">
        <v>0</v>
      </c>
      <c r="W1820" s="374">
        <v>0</v>
      </c>
      <c r="X1820" s="374">
        <v>0</v>
      </c>
      <c r="Y1820" s="374">
        <v>0</v>
      </c>
      <c r="Z1820" s="374">
        <v>2.0930524433555178</v>
      </c>
      <c r="AA1820" s="374">
        <v>1.134605204840293</v>
      </c>
      <c r="AB1820" s="374">
        <v>0</v>
      </c>
      <c r="AC1820" s="374">
        <v>-26.525425133873156</v>
      </c>
      <c r="AD1820" s="374"/>
      <c r="AE1820" s="374"/>
      <c r="AF1820" s="374">
        <v>3.5314384151593448</v>
      </c>
      <c r="AG1820" s="374">
        <v>4.8629754658302549</v>
      </c>
      <c r="AH1820" s="374">
        <v>2.4390243902439024</v>
      </c>
      <c r="AI1820" s="374">
        <v>41</v>
      </c>
      <c r="AJ1820">
        <v>80.151219512195183</v>
      </c>
      <c r="AK1820">
        <v>17.129420346297021</v>
      </c>
    </row>
    <row r="1821" spans="1:37" ht="15.6">
      <c r="A1821" s="374">
        <v>17</v>
      </c>
      <c r="B1821" s="374">
        <v>87</v>
      </c>
      <c r="C1821" s="374">
        <v>2024</v>
      </c>
      <c r="D1821" s="374">
        <v>3</v>
      </c>
      <c r="E1821" s="374">
        <v>99</v>
      </c>
      <c r="F1821" s="374">
        <v>99</v>
      </c>
      <c r="G1821" s="374">
        <v>99</v>
      </c>
      <c r="H1821" s="374">
        <v>99</v>
      </c>
      <c r="I1821" s="374">
        <v>99</v>
      </c>
      <c r="J1821" s="374">
        <v>999</v>
      </c>
      <c r="K1821" s="374">
        <v>99</v>
      </c>
      <c r="L1821" s="374">
        <v>99</v>
      </c>
      <c r="M1821" s="374">
        <v>8</v>
      </c>
      <c r="N1821" s="374">
        <v>99</v>
      </c>
      <c r="O1821" s="374">
        <v>99</v>
      </c>
      <c r="P1821" s="374">
        <v>99</v>
      </c>
      <c r="Q1821" s="374">
        <v>15</v>
      </c>
      <c r="R1821" s="374">
        <v>78</v>
      </c>
      <c r="S1821" s="374">
        <v>6.4358974358974361</v>
      </c>
      <c r="T1821" s="374">
        <v>8</v>
      </c>
      <c r="U1821" s="374">
        <v>7.8025641025641006</v>
      </c>
      <c r="V1821" s="374">
        <v>0</v>
      </c>
      <c r="W1821" s="374">
        <v>0</v>
      </c>
      <c r="X1821" s="374">
        <v>2.5641025641025639</v>
      </c>
      <c r="Y1821" s="374">
        <v>0</v>
      </c>
      <c r="Z1821" s="374">
        <v>2.7716501776792279</v>
      </c>
      <c r="AA1821" s="374">
        <v>1.1046491912070753</v>
      </c>
      <c r="AB1821" s="374">
        <v>0</v>
      </c>
      <c r="AC1821" s="374">
        <v>30.531384722557046</v>
      </c>
      <c r="AD1821" s="374"/>
      <c r="AE1821" s="374"/>
      <c r="AF1821" s="374">
        <v>3.0696576151121606</v>
      </c>
      <c r="AG1821" s="374">
        <v>3.5186105939895693</v>
      </c>
      <c r="AH1821" s="374">
        <v>0</v>
      </c>
      <c r="AI1821" s="374">
        <v>32</v>
      </c>
      <c r="AJ1821">
        <v>77.490625000000023</v>
      </c>
      <c r="AK1821">
        <v>18.263199116166678</v>
      </c>
    </row>
    <row r="1822" spans="1:37" ht="15.6">
      <c r="A1822" s="374">
        <v>17</v>
      </c>
      <c r="B1822" s="374">
        <v>88</v>
      </c>
      <c r="C1822" s="374">
        <v>2024</v>
      </c>
      <c r="D1822" s="374">
        <v>4</v>
      </c>
      <c r="E1822" s="374">
        <v>99</v>
      </c>
      <c r="F1822" s="374">
        <v>99</v>
      </c>
      <c r="G1822" s="374">
        <v>99</v>
      </c>
      <c r="H1822" s="374">
        <v>99</v>
      </c>
      <c r="I1822" s="374">
        <v>99</v>
      </c>
      <c r="J1822" s="374">
        <v>999</v>
      </c>
      <c r="K1822" s="374">
        <v>99</v>
      </c>
      <c r="L1822" s="374">
        <v>99</v>
      </c>
      <c r="M1822" s="374">
        <v>8</v>
      </c>
      <c r="N1822" s="374">
        <v>99</v>
      </c>
      <c r="O1822" s="374">
        <v>99</v>
      </c>
      <c r="P1822" s="374">
        <v>99</v>
      </c>
      <c r="Q1822" s="374">
        <v>13</v>
      </c>
      <c r="R1822" s="374">
        <v>39</v>
      </c>
      <c r="S1822" s="374">
        <v>6.6153846153846141</v>
      </c>
      <c r="T1822" s="374">
        <v>8</v>
      </c>
      <c r="U1822" s="374">
        <v>9.2487179487179496</v>
      </c>
      <c r="V1822" s="374">
        <v>0</v>
      </c>
      <c r="W1822" s="374">
        <v>0</v>
      </c>
      <c r="X1822" s="374">
        <v>5.1282051282051277</v>
      </c>
      <c r="Y1822" s="374">
        <v>0</v>
      </c>
      <c r="Z1822" s="374">
        <v>3.5430590719198847</v>
      </c>
      <c r="AA1822" s="374">
        <v>1.2932841244018971</v>
      </c>
      <c r="AB1822" s="374">
        <v>0</v>
      </c>
      <c r="AC1822" s="374">
        <v>71.755517486485601</v>
      </c>
      <c r="AD1822" s="374"/>
      <c r="AE1822" s="374"/>
      <c r="AF1822" s="374">
        <v>1.2400635930047701</v>
      </c>
      <c r="AG1822" s="374">
        <v>1.7295861364584475</v>
      </c>
      <c r="AH1822" s="374">
        <v>0</v>
      </c>
      <c r="AI1822" s="374">
        <v>18</v>
      </c>
      <c r="AJ1822">
        <v>86.783333333333317</v>
      </c>
      <c r="AK1822">
        <v>17.665025338854221</v>
      </c>
    </row>
    <row r="1823" spans="1:37" ht="15.6">
      <c r="A1823" s="374">
        <v>17</v>
      </c>
      <c r="B1823" s="374">
        <v>89</v>
      </c>
      <c r="C1823" s="374">
        <v>2024</v>
      </c>
      <c r="D1823" s="374">
        <v>5</v>
      </c>
      <c r="E1823" s="374">
        <v>99</v>
      </c>
      <c r="F1823" s="374">
        <v>99</v>
      </c>
      <c r="G1823" s="374">
        <v>99</v>
      </c>
      <c r="H1823" s="374">
        <v>99</v>
      </c>
      <c r="I1823" s="374">
        <v>99</v>
      </c>
      <c r="J1823" s="374">
        <v>999</v>
      </c>
      <c r="K1823" s="374">
        <v>99</v>
      </c>
      <c r="L1823" s="374">
        <v>99</v>
      </c>
      <c r="M1823" s="374">
        <v>8</v>
      </c>
      <c r="N1823" s="374">
        <v>99</v>
      </c>
      <c r="O1823" s="374">
        <v>99</v>
      </c>
      <c r="P1823" s="374">
        <v>99</v>
      </c>
      <c r="Q1823" s="374">
        <v>9</v>
      </c>
      <c r="R1823" s="374">
        <v>26</v>
      </c>
      <c r="S1823" s="374">
        <v>7.6153846153846141</v>
      </c>
      <c r="T1823" s="374">
        <v>8</v>
      </c>
      <c r="U1823" s="374">
        <v>13.1</v>
      </c>
      <c r="V1823" s="374">
        <v>0</v>
      </c>
      <c r="W1823" s="374">
        <v>0</v>
      </c>
      <c r="X1823" s="374">
        <v>26.92307692307692</v>
      </c>
      <c r="Y1823" s="374">
        <v>0</v>
      </c>
      <c r="Z1823" s="374">
        <v>4.0542475352305516</v>
      </c>
      <c r="AA1823" s="374">
        <v>0.92307692307692835</v>
      </c>
      <c r="AB1823" s="374">
        <v>0</v>
      </c>
      <c r="AC1823" s="374">
        <v>67.932868990694885</v>
      </c>
      <c r="AD1823" s="374"/>
      <c r="AE1823" s="374"/>
      <c r="AF1823" s="374">
        <v>1.6741790083708949</v>
      </c>
      <c r="AG1823" s="374">
        <v>3.210875119017317</v>
      </c>
      <c r="AH1823" s="374">
        <v>0</v>
      </c>
      <c r="AI1823" s="374">
        <v>26</v>
      </c>
      <c r="AJ1823">
        <v>88.63846153846157</v>
      </c>
      <c r="AK1823">
        <v>18.017268358383777</v>
      </c>
    </row>
    <row r="1824" spans="1:37" ht="15.6">
      <c r="A1824" s="374">
        <v>17</v>
      </c>
      <c r="B1824" s="374">
        <v>90</v>
      </c>
      <c r="C1824" s="374">
        <v>2024</v>
      </c>
      <c r="D1824" s="374">
        <v>6</v>
      </c>
      <c r="E1824" s="374">
        <v>99</v>
      </c>
      <c r="F1824" s="374">
        <v>99</v>
      </c>
      <c r="G1824" s="374">
        <v>99</v>
      </c>
      <c r="H1824" s="374">
        <v>99</v>
      </c>
      <c r="I1824" s="374">
        <v>99</v>
      </c>
      <c r="J1824" s="374">
        <v>999</v>
      </c>
      <c r="K1824" s="374">
        <v>99</v>
      </c>
      <c r="L1824" s="374">
        <v>99</v>
      </c>
      <c r="M1824" s="374">
        <v>8</v>
      </c>
      <c r="N1824" s="374">
        <v>99</v>
      </c>
      <c r="O1824" s="374">
        <v>99</v>
      </c>
      <c r="P1824" s="374">
        <v>99</v>
      </c>
      <c r="Q1824" s="374">
        <v>5</v>
      </c>
      <c r="R1824" s="374">
        <v>7</v>
      </c>
      <c r="S1824" s="374">
        <v>6.7142857142857109</v>
      </c>
      <c r="T1824" s="374">
        <v>8</v>
      </c>
      <c r="U1824" s="374">
        <v>9.8000000000000007</v>
      </c>
      <c r="V1824" s="374">
        <v>0</v>
      </c>
      <c r="W1824" s="374">
        <v>0</v>
      </c>
      <c r="X1824" s="374">
        <v>0</v>
      </c>
      <c r="Y1824" s="374">
        <v>0</v>
      </c>
      <c r="Z1824" s="374">
        <v>3.6158381758985967</v>
      </c>
      <c r="AA1824" s="374">
        <v>1.1605769149479921</v>
      </c>
      <c r="AB1824" s="374">
        <v>0</v>
      </c>
      <c r="AC1824" s="374">
        <v>47.659236665987983</v>
      </c>
      <c r="AD1824" s="374"/>
      <c r="AE1824" s="374"/>
      <c r="AF1824" s="374">
        <v>0.65116279069767435</v>
      </c>
      <c r="AG1824" s="374">
        <v>0.79993469920822802</v>
      </c>
      <c r="AH1824" s="374">
        <v>0</v>
      </c>
      <c r="AI1824" s="374">
        <v>7</v>
      </c>
      <c r="AJ1824">
        <v>83.428571428571388</v>
      </c>
      <c r="AK1824">
        <v>16.107847648013163</v>
      </c>
    </row>
    <row r="1825" spans="1:37" ht="15.6">
      <c r="A1825" s="374">
        <v>17</v>
      </c>
      <c r="B1825" s="374">
        <v>91</v>
      </c>
      <c r="C1825" s="374">
        <v>2024</v>
      </c>
      <c r="D1825" s="374">
        <v>7</v>
      </c>
      <c r="E1825" s="374">
        <v>99</v>
      </c>
      <c r="F1825" s="374">
        <v>99</v>
      </c>
      <c r="G1825" s="374">
        <v>99</v>
      </c>
      <c r="H1825" s="374">
        <v>99</v>
      </c>
      <c r="I1825" s="374">
        <v>99</v>
      </c>
      <c r="J1825" s="374">
        <v>999</v>
      </c>
      <c r="K1825" s="374">
        <v>99</v>
      </c>
      <c r="L1825" s="374">
        <v>99</v>
      </c>
      <c r="M1825" s="374">
        <v>8</v>
      </c>
      <c r="N1825" s="374">
        <v>99</v>
      </c>
      <c r="O1825" s="374">
        <v>99</v>
      </c>
      <c r="P1825" s="374">
        <v>99</v>
      </c>
      <c r="Q1825" s="374">
        <v>2</v>
      </c>
      <c r="R1825" s="374">
        <v>2</v>
      </c>
      <c r="S1825" s="374">
        <v>7.5</v>
      </c>
      <c r="T1825" s="374">
        <v>8</v>
      </c>
      <c r="U1825" s="374">
        <v>16.3</v>
      </c>
      <c r="V1825" s="374">
        <v>0</v>
      </c>
      <c r="W1825" s="374">
        <v>0</v>
      </c>
      <c r="X1825" s="374">
        <v>50</v>
      </c>
      <c r="Y1825" s="374">
        <v>0</v>
      </c>
      <c r="Z1825" s="374">
        <v>0.60000000000001141</v>
      </c>
      <c r="AA1825" s="374">
        <v>0.5</v>
      </c>
      <c r="AB1825" s="374">
        <v>0</v>
      </c>
      <c r="AC1825" s="374">
        <v>-100.00000000000188</v>
      </c>
      <c r="AD1825" s="374"/>
      <c r="AE1825" s="374"/>
      <c r="AF1825" s="374">
        <v>0.35650623885918004</v>
      </c>
      <c r="AG1825" s="374">
        <v>0.71434832150056982</v>
      </c>
      <c r="AH1825" s="374">
        <v>0</v>
      </c>
      <c r="AI1825" s="374">
        <v>2</v>
      </c>
      <c r="AJ1825">
        <v>97.699999999999989</v>
      </c>
      <c r="AK1825">
        <v>17.494359532455324</v>
      </c>
    </row>
    <row r="1826" spans="1:37" ht="15.6">
      <c r="A1826" s="374">
        <v>17</v>
      </c>
      <c r="B1826" s="374">
        <v>92</v>
      </c>
      <c r="C1826" s="374">
        <v>2024</v>
      </c>
      <c r="D1826" s="374">
        <v>8</v>
      </c>
      <c r="E1826" s="374">
        <v>99</v>
      </c>
      <c r="F1826" s="374">
        <v>99</v>
      </c>
      <c r="G1826" s="374">
        <v>99</v>
      </c>
      <c r="H1826" s="374">
        <v>99</v>
      </c>
      <c r="I1826" s="374">
        <v>99</v>
      </c>
      <c r="J1826" s="374">
        <v>999</v>
      </c>
      <c r="K1826" s="374">
        <v>99</v>
      </c>
      <c r="L1826" s="374">
        <v>99</v>
      </c>
      <c r="M1826" s="374">
        <v>8</v>
      </c>
      <c r="N1826" s="374">
        <v>99</v>
      </c>
      <c r="O1826" s="374">
        <v>99</v>
      </c>
      <c r="P1826" s="374">
        <v>99</v>
      </c>
      <c r="Q1826" s="374">
        <v>1</v>
      </c>
      <c r="R1826" s="374">
        <v>1</v>
      </c>
      <c r="S1826" s="374">
        <v>5</v>
      </c>
      <c r="T1826" s="374">
        <v>8</v>
      </c>
      <c r="U1826" s="374">
        <v>12.3</v>
      </c>
      <c r="V1826" s="374">
        <v>0</v>
      </c>
      <c r="W1826" s="374">
        <v>0</v>
      </c>
      <c r="X1826" s="374">
        <v>0</v>
      </c>
      <c r="Y1826" s="374">
        <v>0</v>
      </c>
      <c r="Z1826" s="374">
        <v>0</v>
      </c>
      <c r="AA1826" s="374">
        <v>0</v>
      </c>
      <c r="AB1826" s="374">
        <v>0</v>
      </c>
      <c r="AC1826" s="374"/>
      <c r="AD1826" s="374"/>
      <c r="AE1826" s="374"/>
      <c r="AF1826" s="374">
        <v>0.10080645161290321</v>
      </c>
      <c r="AG1826" s="374">
        <v>0.13262027472882923</v>
      </c>
      <c r="AH1826" s="374">
        <v>0</v>
      </c>
      <c r="AI1826" s="374">
        <v>1</v>
      </c>
      <c r="AJ1826">
        <v>92.7</v>
      </c>
      <c r="AK1826">
        <v>15.440661742172644</v>
      </c>
    </row>
    <row r="1827" spans="1:37" ht="15.6">
      <c r="A1827" s="374">
        <v>17</v>
      </c>
      <c r="B1827" s="374">
        <v>93</v>
      </c>
      <c r="C1827" s="374">
        <v>2024</v>
      </c>
      <c r="D1827" s="374">
        <v>9</v>
      </c>
      <c r="E1827" s="374">
        <v>99</v>
      </c>
      <c r="F1827" s="374">
        <v>99</v>
      </c>
      <c r="G1827" s="374">
        <v>99</v>
      </c>
      <c r="H1827" s="374">
        <v>99</v>
      </c>
      <c r="I1827" s="374">
        <v>99</v>
      </c>
      <c r="J1827" s="374">
        <v>999</v>
      </c>
      <c r="K1827" s="374">
        <v>99</v>
      </c>
      <c r="L1827" s="374">
        <v>99</v>
      </c>
      <c r="M1827" s="374">
        <v>8</v>
      </c>
      <c r="N1827" s="374">
        <v>99</v>
      </c>
      <c r="O1827" s="374">
        <v>99</v>
      </c>
      <c r="P1827" s="374">
        <v>99</v>
      </c>
      <c r="Q1827" s="374">
        <v>18</v>
      </c>
      <c r="R1827" s="374">
        <v>34</v>
      </c>
      <c r="S1827">
        <v>7.6764705882352944</v>
      </c>
      <c r="T1827">
        <v>8</v>
      </c>
      <c r="U1827">
        <v>12.867647058823533</v>
      </c>
      <c r="V1827">
        <v>0</v>
      </c>
      <c r="W1827">
        <v>0</v>
      </c>
      <c r="X1827">
        <v>35.294117647058826</v>
      </c>
      <c r="Y1827">
        <v>2.9411764705882355</v>
      </c>
      <c r="Z1827">
        <v>7.4401818679635614</v>
      </c>
      <c r="AA1827">
        <v>1.5476849549320999</v>
      </c>
      <c r="AB1827">
        <v>0</v>
      </c>
      <c r="AC1827">
        <v>14.749004906237776</v>
      </c>
      <c r="AF1827">
        <v>2.1766965428937257</v>
      </c>
      <c r="AG1827">
        <v>2.5854376333347111</v>
      </c>
      <c r="AH1827">
        <v>2.9411764705882355</v>
      </c>
      <c r="AI1827">
        <v>28</v>
      </c>
      <c r="AJ1827">
        <v>95.278571428571482</v>
      </c>
      <c r="AK1827">
        <v>17.275470440305739</v>
      </c>
    </row>
    <row r="1828" spans="1:37" ht="15.6">
      <c r="A1828" s="374">
        <v>17</v>
      </c>
      <c r="B1828" s="374">
        <v>94</v>
      </c>
      <c r="C1828" s="374">
        <v>2024</v>
      </c>
      <c r="D1828" s="374">
        <v>10</v>
      </c>
      <c r="E1828" s="374">
        <v>99</v>
      </c>
      <c r="F1828" s="374">
        <v>99</v>
      </c>
      <c r="G1828" s="374">
        <v>99</v>
      </c>
      <c r="H1828" s="374">
        <v>99</v>
      </c>
      <c r="I1828" s="374">
        <v>99</v>
      </c>
      <c r="J1828" s="374">
        <v>999</v>
      </c>
      <c r="K1828" s="374">
        <v>99</v>
      </c>
      <c r="L1828" s="374">
        <v>99</v>
      </c>
      <c r="M1828" s="374">
        <v>8</v>
      </c>
      <c r="N1828" s="374">
        <v>99</v>
      </c>
      <c r="O1828" s="374">
        <v>99</v>
      </c>
      <c r="P1828" s="374">
        <v>99</v>
      </c>
      <c r="Q1828" s="374">
        <v>25</v>
      </c>
      <c r="R1828" s="374">
        <v>58</v>
      </c>
      <c r="S1828">
        <v>7.9310344827586237</v>
      </c>
      <c r="T1828">
        <v>8</v>
      </c>
      <c r="U1828">
        <v>13.9155172413793</v>
      </c>
      <c r="V1828">
        <v>0</v>
      </c>
      <c r="W1828">
        <v>0</v>
      </c>
      <c r="X1828">
        <v>25.862068965517246</v>
      </c>
      <c r="Y1828">
        <v>0</v>
      </c>
      <c r="Z1828">
        <v>2.9712879898569997</v>
      </c>
      <c r="AA1828">
        <v>0.82758620689655105</v>
      </c>
      <c r="AB1828">
        <v>0</v>
      </c>
      <c r="AC1828">
        <v>60.553193640497753</v>
      </c>
      <c r="AF1828">
        <v>2.2290545734050724</v>
      </c>
      <c r="AG1828">
        <v>2.9374833945384857</v>
      </c>
      <c r="AH1828">
        <v>1.7241379310344827</v>
      </c>
      <c r="AI1828">
        <v>57</v>
      </c>
      <c r="AJ1828">
        <v>92.128070175438523</v>
      </c>
      <c r="AK1828">
        <v>17.54435516126297</v>
      </c>
    </row>
    <row r="1829" spans="1:37" ht="15.6">
      <c r="A1829" s="374">
        <v>17</v>
      </c>
      <c r="B1829" s="374">
        <v>95</v>
      </c>
      <c r="C1829" s="374">
        <v>2024</v>
      </c>
      <c r="D1829" s="374">
        <v>11</v>
      </c>
      <c r="E1829" s="374">
        <v>99</v>
      </c>
      <c r="F1829" s="374">
        <v>99</v>
      </c>
      <c r="G1829" s="374">
        <v>99</v>
      </c>
      <c r="H1829" s="374">
        <v>99</v>
      </c>
      <c r="I1829" s="374">
        <v>99</v>
      </c>
      <c r="J1829" s="374">
        <v>999</v>
      </c>
      <c r="K1829" s="374">
        <v>99</v>
      </c>
      <c r="L1829" s="374">
        <v>99</v>
      </c>
      <c r="M1829" s="374">
        <v>8</v>
      </c>
      <c r="N1829" s="374">
        <v>99</v>
      </c>
      <c r="O1829" s="374">
        <v>99</v>
      </c>
      <c r="P1829" s="374">
        <v>99</v>
      </c>
      <c r="Q1829" s="374">
        <v>8</v>
      </c>
      <c r="R1829" s="374">
        <v>12</v>
      </c>
      <c r="S1829">
        <v>8.0833333333333339</v>
      </c>
      <c r="T1829">
        <v>8</v>
      </c>
      <c r="U1829">
        <v>15.483333333333338</v>
      </c>
      <c r="V1829">
        <v>0</v>
      </c>
      <c r="W1829">
        <v>0</v>
      </c>
      <c r="X1829">
        <v>41.666666666666657</v>
      </c>
      <c r="Y1829">
        <v>0</v>
      </c>
      <c r="Z1829">
        <v>3.0956510713508236</v>
      </c>
      <c r="AA1829">
        <v>1.0374916331657218</v>
      </c>
      <c r="AB1829">
        <v>0</v>
      </c>
      <c r="AC1829">
        <v>91.894566203644644</v>
      </c>
      <c r="AF1829">
        <v>1.259181532004197</v>
      </c>
      <c r="AG1829">
        <v>1.9444502584925796</v>
      </c>
      <c r="AH1829">
        <v>8.3333333333333357</v>
      </c>
      <c r="AI1829">
        <v>12</v>
      </c>
      <c r="AJ1829">
        <v>95.658333333333317</v>
      </c>
      <c r="AK1829">
        <v>17.502499473482931</v>
      </c>
    </row>
    <row r="1830" spans="1:37" ht="15.6">
      <c r="A1830" s="374">
        <v>17</v>
      </c>
      <c r="B1830" s="374">
        <v>96</v>
      </c>
      <c r="C1830" s="374">
        <v>2024</v>
      </c>
      <c r="D1830" s="374">
        <v>12</v>
      </c>
      <c r="E1830" s="374">
        <v>99</v>
      </c>
      <c r="F1830" s="374">
        <v>99</v>
      </c>
      <c r="G1830" s="374">
        <v>99</v>
      </c>
      <c r="H1830" s="374">
        <v>99</v>
      </c>
      <c r="I1830" s="374">
        <v>99</v>
      </c>
      <c r="J1830" s="374">
        <v>999</v>
      </c>
      <c r="K1830" s="374">
        <v>99</v>
      </c>
      <c r="L1830" s="374">
        <v>99</v>
      </c>
      <c r="M1830" s="374">
        <v>8</v>
      </c>
      <c r="N1830" s="374">
        <v>99</v>
      </c>
      <c r="O1830" s="374">
        <v>99</v>
      </c>
      <c r="P1830" s="374">
        <v>99</v>
      </c>
      <c r="Q1830" s="374">
        <v>1</v>
      </c>
      <c r="R1830" s="374">
        <v>1</v>
      </c>
      <c r="S1830">
        <v>7</v>
      </c>
      <c r="T1830">
        <v>8</v>
      </c>
      <c r="U1830">
        <v>21.5</v>
      </c>
      <c r="V1830">
        <v>0</v>
      </c>
      <c r="W1830">
        <v>0</v>
      </c>
      <c r="X1830">
        <v>100</v>
      </c>
      <c r="Y1830">
        <v>0</v>
      </c>
      <c r="Z1830">
        <v>0</v>
      </c>
      <c r="AA1830">
        <v>0</v>
      </c>
      <c r="AB1830">
        <v>0</v>
      </c>
      <c r="AF1830">
        <v>0.47169811320754707</v>
      </c>
      <c r="AG1830">
        <v>0.99032703823122981</v>
      </c>
      <c r="AH1830">
        <v>0</v>
      </c>
      <c r="AI1830">
        <v>0</v>
      </c>
    </row>
    <row r="1831" spans="1:37" ht="15.6">
      <c r="A1831" s="374">
        <v>17</v>
      </c>
      <c r="B1831" s="374">
        <v>97</v>
      </c>
      <c r="C1831" s="374">
        <v>2024</v>
      </c>
      <c r="D1831" s="374">
        <v>1</v>
      </c>
      <c r="E1831" s="374">
        <v>99</v>
      </c>
      <c r="F1831" s="374">
        <v>99</v>
      </c>
      <c r="G1831" s="374">
        <v>99</v>
      </c>
      <c r="H1831" s="374">
        <v>99</v>
      </c>
      <c r="I1831" s="374">
        <v>99</v>
      </c>
      <c r="J1831" s="374">
        <v>999</v>
      </c>
      <c r="K1831" s="374">
        <v>99</v>
      </c>
      <c r="L1831" s="374">
        <v>99</v>
      </c>
      <c r="M1831" s="374">
        <v>9</v>
      </c>
      <c r="N1831" s="374">
        <v>99</v>
      </c>
      <c r="O1831" s="374">
        <v>99</v>
      </c>
      <c r="P1831" s="374">
        <v>99</v>
      </c>
      <c r="Q1831" s="374"/>
      <c r="R1831" s="374">
        <v>0</v>
      </c>
    </row>
    <row r="1832" spans="1:37" ht="15.6">
      <c r="A1832" s="374">
        <v>17</v>
      </c>
      <c r="B1832" s="374">
        <v>98</v>
      </c>
      <c r="C1832" s="374">
        <v>2024</v>
      </c>
      <c r="D1832" s="374">
        <v>2</v>
      </c>
      <c r="E1832" s="374">
        <v>99</v>
      </c>
      <c r="F1832" s="374">
        <v>99</v>
      </c>
      <c r="G1832" s="374">
        <v>99</v>
      </c>
      <c r="H1832" s="374">
        <v>99</v>
      </c>
      <c r="I1832" s="374">
        <v>99</v>
      </c>
      <c r="J1832" s="374">
        <v>999</v>
      </c>
      <c r="K1832" s="374">
        <v>99</v>
      </c>
      <c r="L1832" s="374">
        <v>99</v>
      </c>
      <c r="M1832" s="374">
        <v>9</v>
      </c>
      <c r="N1832" s="374">
        <v>99</v>
      </c>
      <c r="O1832" s="374">
        <v>99</v>
      </c>
      <c r="P1832" s="374">
        <v>99</v>
      </c>
      <c r="Q1832" s="374"/>
      <c r="R1832" s="374">
        <v>0</v>
      </c>
    </row>
    <row r="1833" spans="1:37" ht="15.6">
      <c r="A1833" s="374">
        <v>17</v>
      </c>
      <c r="B1833" s="374">
        <v>99</v>
      </c>
      <c r="C1833" s="374">
        <v>2024</v>
      </c>
      <c r="D1833" s="374">
        <v>3</v>
      </c>
      <c r="E1833" s="374">
        <v>99</v>
      </c>
      <c r="F1833" s="374">
        <v>99</v>
      </c>
      <c r="G1833" s="374">
        <v>99</v>
      </c>
      <c r="H1833" s="374">
        <v>99</v>
      </c>
      <c r="I1833" s="374">
        <v>99</v>
      </c>
      <c r="J1833" s="374">
        <v>999</v>
      </c>
      <c r="K1833" s="374">
        <v>99</v>
      </c>
      <c r="L1833" s="374">
        <v>99</v>
      </c>
      <c r="M1833" s="374">
        <v>9</v>
      </c>
      <c r="N1833" s="374">
        <v>99</v>
      </c>
      <c r="O1833" s="374">
        <v>99</v>
      </c>
      <c r="P1833" s="374">
        <v>99</v>
      </c>
      <c r="Q1833" s="374"/>
      <c r="R1833" s="374">
        <v>0</v>
      </c>
    </row>
    <row r="1834" spans="1:37" ht="15.6">
      <c r="A1834" s="374">
        <v>17</v>
      </c>
      <c r="B1834" s="374">
        <v>100</v>
      </c>
      <c r="C1834" s="374">
        <v>2024</v>
      </c>
      <c r="D1834" s="374">
        <v>4</v>
      </c>
      <c r="E1834" s="374">
        <v>99</v>
      </c>
      <c r="F1834" s="374">
        <v>99</v>
      </c>
      <c r="G1834" s="374">
        <v>99</v>
      </c>
      <c r="H1834" s="374">
        <v>99</v>
      </c>
      <c r="I1834" s="374">
        <v>99</v>
      </c>
      <c r="J1834" s="374">
        <v>999</v>
      </c>
      <c r="K1834" s="374">
        <v>99</v>
      </c>
      <c r="L1834" s="374">
        <v>99</v>
      </c>
      <c r="M1834" s="374">
        <v>9</v>
      </c>
      <c r="N1834" s="374">
        <v>99</v>
      </c>
      <c r="O1834" s="374">
        <v>99</v>
      </c>
      <c r="P1834" s="374">
        <v>99</v>
      </c>
      <c r="Q1834" s="374"/>
      <c r="R1834" s="374">
        <v>0</v>
      </c>
    </row>
    <row r="1835" spans="1:37" ht="15.6">
      <c r="A1835" s="374">
        <v>17</v>
      </c>
      <c r="B1835" s="374">
        <v>101</v>
      </c>
      <c r="C1835" s="374">
        <v>2024</v>
      </c>
      <c r="D1835" s="374">
        <v>5</v>
      </c>
      <c r="E1835" s="374">
        <v>99</v>
      </c>
      <c r="F1835" s="374">
        <v>99</v>
      </c>
      <c r="G1835" s="374">
        <v>99</v>
      </c>
      <c r="H1835" s="374">
        <v>99</v>
      </c>
      <c r="I1835" s="374">
        <v>99</v>
      </c>
      <c r="J1835" s="374">
        <v>999</v>
      </c>
      <c r="K1835" s="374">
        <v>99</v>
      </c>
      <c r="L1835" s="374">
        <v>99</v>
      </c>
      <c r="M1835" s="374">
        <v>9</v>
      </c>
      <c r="N1835" s="374">
        <v>99</v>
      </c>
      <c r="O1835" s="374">
        <v>99</v>
      </c>
      <c r="P1835" s="374">
        <v>99</v>
      </c>
      <c r="Q1835" s="374"/>
      <c r="R1835" s="374">
        <v>0</v>
      </c>
    </row>
    <row r="1836" spans="1:37" ht="15.6">
      <c r="A1836" s="374">
        <v>17</v>
      </c>
      <c r="B1836" s="374">
        <v>102</v>
      </c>
      <c r="C1836" s="374">
        <v>2024</v>
      </c>
      <c r="D1836" s="374">
        <v>6</v>
      </c>
      <c r="E1836" s="374">
        <v>99</v>
      </c>
      <c r="F1836" s="374">
        <v>99</v>
      </c>
      <c r="G1836" s="374">
        <v>99</v>
      </c>
      <c r="H1836" s="374">
        <v>99</v>
      </c>
      <c r="I1836" s="374">
        <v>99</v>
      </c>
      <c r="J1836" s="374">
        <v>999</v>
      </c>
      <c r="K1836" s="374">
        <v>99</v>
      </c>
      <c r="L1836" s="374">
        <v>99</v>
      </c>
      <c r="M1836" s="374">
        <v>9</v>
      </c>
      <c r="N1836" s="374">
        <v>99</v>
      </c>
      <c r="O1836" s="374">
        <v>99</v>
      </c>
      <c r="P1836" s="374">
        <v>99</v>
      </c>
      <c r="Q1836" s="374"/>
      <c r="R1836" s="374">
        <v>0</v>
      </c>
    </row>
    <row r="1837" spans="1:37" ht="15.6">
      <c r="A1837" s="374">
        <v>17</v>
      </c>
      <c r="B1837" s="374">
        <v>103</v>
      </c>
      <c r="C1837" s="374">
        <v>2024</v>
      </c>
      <c r="D1837" s="374">
        <v>7</v>
      </c>
      <c r="E1837" s="374">
        <v>99</v>
      </c>
      <c r="F1837" s="374">
        <v>99</v>
      </c>
      <c r="G1837" s="374">
        <v>99</v>
      </c>
      <c r="H1837" s="374">
        <v>99</v>
      </c>
      <c r="I1837" s="374">
        <v>99</v>
      </c>
      <c r="J1837" s="374">
        <v>999</v>
      </c>
      <c r="K1837" s="374">
        <v>99</v>
      </c>
      <c r="L1837" s="374">
        <v>99</v>
      </c>
      <c r="M1837" s="374">
        <v>9</v>
      </c>
      <c r="N1837" s="374">
        <v>99</v>
      </c>
      <c r="O1837" s="374">
        <v>99</v>
      </c>
      <c r="P1837" s="374">
        <v>99</v>
      </c>
      <c r="Q1837" s="374"/>
      <c r="R1837" s="374">
        <v>0</v>
      </c>
    </row>
    <row r="1838" spans="1:37" ht="15.6">
      <c r="A1838" s="374">
        <v>17</v>
      </c>
      <c r="B1838" s="374">
        <v>104</v>
      </c>
      <c r="C1838" s="374">
        <v>2024</v>
      </c>
      <c r="D1838" s="374">
        <v>8</v>
      </c>
      <c r="E1838" s="374">
        <v>99</v>
      </c>
      <c r="F1838" s="374">
        <v>99</v>
      </c>
      <c r="G1838" s="374">
        <v>99</v>
      </c>
      <c r="H1838" s="374">
        <v>99</v>
      </c>
      <c r="I1838" s="374">
        <v>99</v>
      </c>
      <c r="J1838" s="374">
        <v>999</v>
      </c>
      <c r="K1838" s="374">
        <v>99</v>
      </c>
      <c r="L1838" s="374">
        <v>99</v>
      </c>
      <c r="M1838" s="374">
        <v>9</v>
      </c>
      <c r="N1838" s="374">
        <v>99</v>
      </c>
      <c r="O1838" s="374">
        <v>99</v>
      </c>
      <c r="P1838" s="374">
        <v>99</v>
      </c>
      <c r="Q1838" s="374"/>
      <c r="R1838" s="374">
        <v>0</v>
      </c>
    </row>
    <row r="1839" spans="1:37" ht="15.6">
      <c r="A1839" s="374">
        <v>17</v>
      </c>
      <c r="B1839" s="374">
        <v>105</v>
      </c>
      <c r="C1839" s="374">
        <v>2024</v>
      </c>
      <c r="D1839" s="374">
        <v>9</v>
      </c>
      <c r="E1839" s="374">
        <v>99</v>
      </c>
      <c r="F1839" s="374">
        <v>99</v>
      </c>
      <c r="G1839" s="374">
        <v>99</v>
      </c>
      <c r="H1839" s="374">
        <v>99</v>
      </c>
      <c r="I1839" s="374">
        <v>99</v>
      </c>
      <c r="J1839" s="374">
        <v>999</v>
      </c>
      <c r="K1839" s="374">
        <v>99</v>
      </c>
      <c r="L1839" s="374">
        <v>99</v>
      </c>
      <c r="M1839" s="374">
        <v>9</v>
      </c>
      <c r="N1839" s="374">
        <v>99</v>
      </c>
      <c r="O1839" s="374">
        <v>99</v>
      </c>
      <c r="P1839" s="374">
        <v>99</v>
      </c>
      <c r="Q1839" s="374">
        <v>2</v>
      </c>
      <c r="R1839" s="374">
        <v>3</v>
      </c>
      <c r="S1839">
        <v>8.3333333333333357</v>
      </c>
      <c r="T1839">
        <v>9</v>
      </c>
      <c r="U1839">
        <v>20.3</v>
      </c>
      <c r="V1839">
        <v>0</v>
      </c>
      <c r="W1839">
        <v>100</v>
      </c>
      <c r="X1839">
        <v>100</v>
      </c>
      <c r="Y1839">
        <v>33.333333333333343</v>
      </c>
      <c r="Z1839">
        <v>2.7434771124736423</v>
      </c>
      <c r="AA1839">
        <v>0.47140452079101841</v>
      </c>
      <c r="AB1839">
        <v>0</v>
      </c>
      <c r="AC1839">
        <v>82.477148779886051</v>
      </c>
      <c r="AF1839">
        <v>0.19206145966709351</v>
      </c>
      <c r="AG1839">
        <v>0.3598929185601919</v>
      </c>
      <c r="AH1839">
        <v>0</v>
      </c>
      <c r="AI1839">
        <v>3</v>
      </c>
      <c r="AJ1839">
        <v>105.26666666666664</v>
      </c>
      <c r="AK1839">
        <v>17.312704171865722</v>
      </c>
    </row>
    <row r="1840" spans="1:37" ht="15.6">
      <c r="A1840" s="374">
        <v>17</v>
      </c>
      <c r="B1840" s="374">
        <v>106</v>
      </c>
      <c r="C1840" s="374">
        <v>2024</v>
      </c>
      <c r="D1840" s="374">
        <v>10</v>
      </c>
      <c r="E1840" s="374">
        <v>99</v>
      </c>
      <c r="F1840" s="374">
        <v>99</v>
      </c>
      <c r="G1840" s="374">
        <v>99</v>
      </c>
      <c r="H1840" s="374">
        <v>99</v>
      </c>
      <c r="I1840" s="374">
        <v>99</v>
      </c>
      <c r="J1840" s="374">
        <v>999</v>
      </c>
      <c r="K1840" s="374">
        <v>99</v>
      </c>
      <c r="L1840" s="374">
        <v>99</v>
      </c>
      <c r="M1840" s="374">
        <v>9</v>
      </c>
      <c r="N1840" s="374">
        <v>99</v>
      </c>
      <c r="O1840" s="374">
        <v>99</v>
      </c>
      <c r="P1840" s="374">
        <v>99</v>
      </c>
      <c r="Q1840" s="374">
        <v>2</v>
      </c>
      <c r="R1840" s="374">
        <v>3</v>
      </c>
      <c r="S1840">
        <v>8.3333333333333357</v>
      </c>
      <c r="T1840">
        <v>9</v>
      </c>
      <c r="U1840">
        <v>16.933333333333337</v>
      </c>
      <c r="V1840">
        <v>0</v>
      </c>
      <c r="W1840">
        <v>100</v>
      </c>
      <c r="X1840">
        <v>66.666666666666686</v>
      </c>
      <c r="Y1840">
        <v>0</v>
      </c>
      <c r="Z1840">
        <v>1.6499158227686188</v>
      </c>
      <c r="AA1840">
        <v>0.47140452079101841</v>
      </c>
      <c r="AB1840">
        <v>0</v>
      </c>
      <c r="AC1840">
        <v>-14.285714285716248</v>
      </c>
      <c r="AF1840">
        <v>0.11529592621060722</v>
      </c>
      <c r="AG1840">
        <v>0.18488930298916503</v>
      </c>
      <c r="AH1840">
        <v>0</v>
      </c>
      <c r="AI1840">
        <v>3</v>
      </c>
      <c r="AJ1840">
        <v>97.933333333333366</v>
      </c>
      <c r="AK1840">
        <v>17.978181034529637</v>
      </c>
    </row>
    <row r="1841" spans="1:18" ht="15.6">
      <c r="A1841" s="374">
        <v>17</v>
      </c>
      <c r="B1841" s="374">
        <v>107</v>
      </c>
      <c r="C1841" s="374">
        <v>2024</v>
      </c>
      <c r="D1841" s="374">
        <v>11</v>
      </c>
      <c r="E1841" s="374">
        <v>99</v>
      </c>
      <c r="F1841" s="374">
        <v>99</v>
      </c>
      <c r="G1841" s="374">
        <v>99</v>
      </c>
      <c r="H1841" s="374">
        <v>99</v>
      </c>
      <c r="I1841" s="374">
        <v>99</v>
      </c>
      <c r="J1841" s="374">
        <v>999</v>
      </c>
      <c r="K1841" s="374">
        <v>99</v>
      </c>
      <c r="L1841" s="374">
        <v>99</v>
      </c>
      <c r="M1841" s="374">
        <v>9</v>
      </c>
      <c r="N1841" s="374">
        <v>99</v>
      </c>
      <c r="O1841" s="374">
        <v>99</v>
      </c>
      <c r="P1841" s="374">
        <v>99</v>
      </c>
      <c r="Q1841" s="374"/>
      <c r="R1841" s="374">
        <v>0</v>
      </c>
    </row>
    <row r="1842" spans="1:18" ht="15.6">
      <c r="A1842" s="374">
        <v>17</v>
      </c>
      <c r="B1842" s="374">
        <v>108</v>
      </c>
      <c r="C1842" s="374">
        <v>2024</v>
      </c>
      <c r="D1842" s="374">
        <v>12</v>
      </c>
      <c r="E1842" s="374">
        <v>99</v>
      </c>
      <c r="F1842" s="374">
        <v>99</v>
      </c>
      <c r="G1842" s="374">
        <v>99</v>
      </c>
      <c r="H1842" s="374">
        <v>99</v>
      </c>
      <c r="I1842" s="374">
        <v>99</v>
      </c>
      <c r="J1842" s="374">
        <v>999</v>
      </c>
      <c r="K1842" s="374">
        <v>99</v>
      </c>
      <c r="L1842" s="374">
        <v>99</v>
      </c>
      <c r="M1842" s="374">
        <v>9</v>
      </c>
      <c r="N1842" s="374">
        <v>99</v>
      </c>
      <c r="O1842" s="374">
        <v>99</v>
      </c>
      <c r="P1842" s="374">
        <v>99</v>
      </c>
      <c r="Q1842" s="374"/>
      <c r="R1842" s="374">
        <v>0</v>
      </c>
    </row>
    <row r="1843" spans="1:18" ht="15.6">
      <c r="A1843" s="374">
        <v>17</v>
      </c>
      <c r="B1843" s="374">
        <v>109</v>
      </c>
      <c r="C1843" s="374">
        <v>2024</v>
      </c>
      <c r="D1843" s="374">
        <v>1</v>
      </c>
      <c r="E1843" s="374">
        <v>99</v>
      </c>
      <c r="F1843" s="374">
        <v>99</v>
      </c>
      <c r="G1843" s="374">
        <v>99</v>
      </c>
      <c r="H1843" s="374">
        <v>99</v>
      </c>
      <c r="I1843" s="374">
        <v>99</v>
      </c>
      <c r="J1843" s="374">
        <v>999</v>
      </c>
      <c r="K1843" s="374">
        <v>99</v>
      </c>
      <c r="L1843" s="374">
        <v>99</v>
      </c>
      <c r="M1843" s="374">
        <v>10</v>
      </c>
      <c r="N1843" s="374">
        <v>99</v>
      </c>
      <c r="O1843" s="374">
        <v>99</v>
      </c>
      <c r="P1843" s="374">
        <v>99</v>
      </c>
      <c r="Q1843" s="374"/>
      <c r="R1843" s="374">
        <v>0</v>
      </c>
    </row>
    <row r="1844" spans="1:18" ht="15.6">
      <c r="A1844" s="374">
        <v>17</v>
      </c>
      <c r="B1844" s="374">
        <v>110</v>
      </c>
      <c r="C1844" s="374">
        <v>2024</v>
      </c>
      <c r="D1844" s="374">
        <v>2</v>
      </c>
      <c r="E1844" s="374">
        <v>99</v>
      </c>
      <c r="F1844" s="374">
        <v>99</v>
      </c>
      <c r="G1844" s="374">
        <v>99</v>
      </c>
      <c r="H1844" s="374">
        <v>99</v>
      </c>
      <c r="I1844" s="374">
        <v>99</v>
      </c>
      <c r="J1844" s="374">
        <v>999</v>
      </c>
      <c r="K1844" s="374">
        <v>99</v>
      </c>
      <c r="L1844" s="374">
        <v>99</v>
      </c>
      <c r="M1844" s="374">
        <v>10</v>
      </c>
      <c r="N1844" s="374">
        <v>99</v>
      </c>
      <c r="O1844" s="374">
        <v>99</v>
      </c>
      <c r="P1844" s="374">
        <v>99</v>
      </c>
      <c r="Q1844" s="374"/>
      <c r="R1844" s="374">
        <v>0</v>
      </c>
    </row>
    <row r="1845" spans="1:18" ht="15.6">
      <c r="A1845" s="374">
        <v>17</v>
      </c>
      <c r="B1845" s="374">
        <v>111</v>
      </c>
      <c r="C1845" s="374">
        <v>2024</v>
      </c>
      <c r="D1845" s="374">
        <v>3</v>
      </c>
      <c r="E1845" s="374">
        <v>99</v>
      </c>
      <c r="F1845" s="374">
        <v>99</v>
      </c>
      <c r="G1845" s="374">
        <v>99</v>
      </c>
      <c r="H1845" s="374">
        <v>99</v>
      </c>
      <c r="I1845" s="374">
        <v>99</v>
      </c>
      <c r="J1845" s="374">
        <v>999</v>
      </c>
      <c r="K1845" s="374">
        <v>99</v>
      </c>
      <c r="L1845" s="374">
        <v>99</v>
      </c>
      <c r="M1845" s="374">
        <v>10</v>
      </c>
      <c r="N1845" s="374">
        <v>99</v>
      </c>
      <c r="O1845" s="374">
        <v>99</v>
      </c>
      <c r="P1845" s="374">
        <v>99</v>
      </c>
      <c r="Q1845" s="374"/>
      <c r="R1845" s="374">
        <v>0</v>
      </c>
    </row>
    <row r="1846" spans="1:18" ht="15.6">
      <c r="A1846" s="374">
        <v>17</v>
      </c>
      <c r="B1846" s="374">
        <v>112</v>
      </c>
      <c r="C1846" s="374">
        <v>2024</v>
      </c>
      <c r="D1846" s="374">
        <v>4</v>
      </c>
      <c r="E1846" s="374">
        <v>99</v>
      </c>
      <c r="F1846" s="374">
        <v>99</v>
      </c>
      <c r="G1846" s="374">
        <v>99</v>
      </c>
      <c r="H1846" s="374">
        <v>99</v>
      </c>
      <c r="I1846" s="374">
        <v>99</v>
      </c>
      <c r="J1846" s="374">
        <v>999</v>
      </c>
      <c r="K1846" s="374">
        <v>99</v>
      </c>
      <c r="L1846" s="374">
        <v>99</v>
      </c>
      <c r="M1846" s="374">
        <v>10</v>
      </c>
      <c r="N1846" s="374">
        <v>99</v>
      </c>
      <c r="O1846" s="374">
        <v>99</v>
      </c>
      <c r="P1846" s="374">
        <v>99</v>
      </c>
      <c r="Q1846" s="374"/>
      <c r="R1846" s="374">
        <v>0</v>
      </c>
    </row>
    <row r="1847" spans="1:18" ht="15.6">
      <c r="A1847" s="374">
        <v>17</v>
      </c>
      <c r="B1847" s="374">
        <v>113</v>
      </c>
      <c r="C1847" s="374">
        <v>2024</v>
      </c>
      <c r="D1847" s="374">
        <v>5</v>
      </c>
      <c r="E1847" s="374">
        <v>99</v>
      </c>
      <c r="F1847" s="374">
        <v>99</v>
      </c>
      <c r="G1847" s="374">
        <v>99</v>
      </c>
      <c r="H1847" s="374">
        <v>99</v>
      </c>
      <c r="I1847" s="374">
        <v>99</v>
      </c>
      <c r="J1847" s="374">
        <v>999</v>
      </c>
      <c r="K1847" s="374">
        <v>99</v>
      </c>
      <c r="L1847" s="374">
        <v>99</v>
      </c>
      <c r="M1847" s="374">
        <v>10</v>
      </c>
      <c r="N1847" s="374">
        <v>99</v>
      </c>
      <c r="O1847" s="374">
        <v>99</v>
      </c>
      <c r="P1847" s="374">
        <v>99</v>
      </c>
      <c r="Q1847" s="374"/>
      <c r="R1847" s="374">
        <v>0</v>
      </c>
    </row>
    <row r="1848" spans="1:18" ht="15.6">
      <c r="A1848" s="374">
        <v>17</v>
      </c>
      <c r="B1848" s="374">
        <v>114</v>
      </c>
      <c r="C1848" s="374">
        <v>2024</v>
      </c>
      <c r="D1848" s="374">
        <v>6</v>
      </c>
      <c r="E1848" s="374">
        <v>99</v>
      </c>
      <c r="F1848" s="374">
        <v>99</v>
      </c>
      <c r="G1848" s="374">
        <v>99</v>
      </c>
      <c r="H1848" s="374">
        <v>99</v>
      </c>
      <c r="I1848" s="374">
        <v>99</v>
      </c>
      <c r="J1848" s="374">
        <v>999</v>
      </c>
      <c r="K1848" s="374">
        <v>99</v>
      </c>
      <c r="L1848" s="374">
        <v>99</v>
      </c>
      <c r="M1848" s="374">
        <v>10</v>
      </c>
      <c r="N1848" s="374">
        <v>99</v>
      </c>
      <c r="O1848" s="374">
        <v>99</v>
      </c>
      <c r="P1848" s="374">
        <v>99</v>
      </c>
      <c r="Q1848" s="374"/>
      <c r="R1848" s="374">
        <v>0</v>
      </c>
    </row>
    <row r="1849" spans="1:18" ht="15.6">
      <c r="A1849" s="374">
        <v>17</v>
      </c>
      <c r="B1849" s="374">
        <v>115</v>
      </c>
      <c r="C1849" s="374">
        <v>2024</v>
      </c>
      <c r="D1849" s="374">
        <v>7</v>
      </c>
      <c r="E1849" s="374">
        <v>99</v>
      </c>
      <c r="F1849" s="374">
        <v>99</v>
      </c>
      <c r="G1849" s="374">
        <v>99</v>
      </c>
      <c r="H1849" s="374">
        <v>99</v>
      </c>
      <c r="I1849" s="374">
        <v>99</v>
      </c>
      <c r="J1849" s="374">
        <v>999</v>
      </c>
      <c r="K1849" s="374">
        <v>99</v>
      </c>
      <c r="L1849" s="374">
        <v>99</v>
      </c>
      <c r="M1849" s="374">
        <v>10</v>
      </c>
      <c r="N1849" s="374">
        <v>99</v>
      </c>
      <c r="O1849" s="374">
        <v>99</v>
      </c>
      <c r="P1849" s="374">
        <v>99</v>
      </c>
      <c r="Q1849" s="374"/>
      <c r="R1849" s="374">
        <v>0</v>
      </c>
    </row>
    <row r="1850" spans="1:18" ht="15.6">
      <c r="A1850" s="374">
        <v>17</v>
      </c>
      <c r="B1850" s="374">
        <v>116</v>
      </c>
      <c r="C1850" s="374">
        <v>2024</v>
      </c>
      <c r="D1850" s="374">
        <v>8</v>
      </c>
      <c r="E1850" s="374">
        <v>99</v>
      </c>
      <c r="F1850" s="374">
        <v>99</v>
      </c>
      <c r="G1850" s="374">
        <v>99</v>
      </c>
      <c r="H1850" s="374">
        <v>99</v>
      </c>
      <c r="I1850" s="374">
        <v>99</v>
      </c>
      <c r="J1850" s="374">
        <v>999</v>
      </c>
      <c r="K1850" s="374">
        <v>99</v>
      </c>
      <c r="L1850" s="374">
        <v>99</v>
      </c>
      <c r="M1850" s="374">
        <v>10</v>
      </c>
      <c r="N1850" s="374">
        <v>99</v>
      </c>
      <c r="O1850" s="374">
        <v>99</v>
      </c>
      <c r="P1850" s="374">
        <v>99</v>
      </c>
      <c r="Q1850" s="374"/>
      <c r="R1850" s="374">
        <v>0</v>
      </c>
    </row>
    <row r="1851" spans="1:18" ht="15.6">
      <c r="A1851" s="374">
        <v>17</v>
      </c>
      <c r="B1851" s="374">
        <v>117</v>
      </c>
      <c r="C1851" s="374">
        <v>2024</v>
      </c>
      <c r="D1851" s="374">
        <v>9</v>
      </c>
      <c r="E1851" s="374">
        <v>99</v>
      </c>
      <c r="F1851" s="374">
        <v>99</v>
      </c>
      <c r="G1851" s="374">
        <v>99</v>
      </c>
      <c r="H1851" s="374">
        <v>99</v>
      </c>
      <c r="I1851" s="374">
        <v>99</v>
      </c>
      <c r="J1851" s="374">
        <v>999</v>
      </c>
      <c r="K1851" s="374">
        <v>99</v>
      </c>
      <c r="L1851" s="374">
        <v>99</v>
      </c>
      <c r="M1851" s="374">
        <v>10</v>
      </c>
      <c r="N1851" s="374">
        <v>99</v>
      </c>
      <c r="O1851" s="374">
        <v>99</v>
      </c>
      <c r="P1851" s="374">
        <v>99</v>
      </c>
      <c r="Q1851" s="374"/>
      <c r="R1851" s="374">
        <v>0</v>
      </c>
    </row>
    <row r="1852" spans="1:18" ht="15.6">
      <c r="A1852" s="374">
        <v>17</v>
      </c>
      <c r="B1852" s="374">
        <v>118</v>
      </c>
      <c r="C1852" s="374">
        <v>2024</v>
      </c>
      <c r="D1852" s="374">
        <v>10</v>
      </c>
      <c r="E1852" s="374">
        <v>99</v>
      </c>
      <c r="F1852" s="374">
        <v>99</v>
      </c>
      <c r="G1852" s="374">
        <v>99</v>
      </c>
      <c r="H1852" s="374">
        <v>99</v>
      </c>
      <c r="I1852" s="374">
        <v>99</v>
      </c>
      <c r="J1852" s="374">
        <v>999</v>
      </c>
      <c r="K1852" s="374">
        <v>99</v>
      </c>
      <c r="L1852" s="374">
        <v>99</v>
      </c>
      <c r="M1852" s="374">
        <v>10</v>
      </c>
      <c r="N1852" s="374">
        <v>99</v>
      </c>
      <c r="O1852" s="374">
        <v>99</v>
      </c>
      <c r="P1852" s="374">
        <v>99</v>
      </c>
      <c r="Q1852" s="374"/>
      <c r="R1852" s="374">
        <v>0</v>
      </c>
    </row>
    <row r="1853" spans="1:18" ht="15.6">
      <c r="A1853" s="374">
        <v>17</v>
      </c>
      <c r="B1853" s="374">
        <v>119</v>
      </c>
      <c r="C1853" s="374">
        <v>2024</v>
      </c>
      <c r="D1853" s="374">
        <v>11</v>
      </c>
      <c r="E1853" s="374">
        <v>99</v>
      </c>
      <c r="F1853" s="374">
        <v>99</v>
      </c>
      <c r="G1853" s="374">
        <v>99</v>
      </c>
      <c r="H1853" s="374">
        <v>99</v>
      </c>
      <c r="I1853" s="374">
        <v>99</v>
      </c>
      <c r="J1853" s="374">
        <v>999</v>
      </c>
      <c r="K1853" s="374">
        <v>99</v>
      </c>
      <c r="L1853" s="374">
        <v>99</v>
      </c>
      <c r="M1853" s="374">
        <v>10</v>
      </c>
      <c r="N1853" s="374">
        <v>99</v>
      </c>
      <c r="O1853" s="374">
        <v>99</v>
      </c>
      <c r="P1853" s="374">
        <v>99</v>
      </c>
      <c r="Q1853" s="374"/>
      <c r="R1853" s="374">
        <v>0</v>
      </c>
    </row>
    <row r="1854" spans="1:18" ht="15.6">
      <c r="A1854" s="374">
        <v>17</v>
      </c>
      <c r="B1854" s="374">
        <v>120</v>
      </c>
      <c r="C1854" s="374">
        <v>2024</v>
      </c>
      <c r="D1854" s="374">
        <v>12</v>
      </c>
      <c r="E1854" s="374">
        <v>99</v>
      </c>
      <c r="F1854" s="374">
        <v>99</v>
      </c>
      <c r="G1854" s="374">
        <v>99</v>
      </c>
      <c r="H1854" s="374">
        <v>99</v>
      </c>
      <c r="I1854" s="374">
        <v>99</v>
      </c>
      <c r="J1854" s="374">
        <v>999</v>
      </c>
      <c r="K1854" s="374">
        <v>99</v>
      </c>
      <c r="L1854" s="374">
        <v>99</v>
      </c>
      <c r="M1854" s="374">
        <v>10</v>
      </c>
      <c r="N1854" s="374">
        <v>99</v>
      </c>
      <c r="O1854" s="374">
        <v>99</v>
      </c>
      <c r="P1854" s="374">
        <v>99</v>
      </c>
      <c r="Q1854" s="374"/>
      <c r="R1854" s="374">
        <v>0</v>
      </c>
    </row>
    <row r="1855" spans="1:18" ht="15.6">
      <c r="A1855" s="374">
        <v>17</v>
      </c>
      <c r="B1855" s="374">
        <v>121</v>
      </c>
      <c r="C1855" s="374">
        <v>2024</v>
      </c>
      <c r="D1855" s="374">
        <v>1</v>
      </c>
      <c r="E1855" s="374">
        <v>99</v>
      </c>
      <c r="F1855" s="374">
        <v>99</v>
      </c>
      <c r="G1855" s="374">
        <v>99</v>
      </c>
      <c r="H1855" s="374">
        <v>99</v>
      </c>
      <c r="I1855" s="374">
        <v>99</v>
      </c>
      <c r="J1855" s="374">
        <v>999</v>
      </c>
      <c r="K1855" s="374">
        <v>99</v>
      </c>
      <c r="L1855" s="374">
        <v>99</v>
      </c>
      <c r="M1855" s="374">
        <v>11</v>
      </c>
      <c r="N1855" s="374">
        <v>99</v>
      </c>
      <c r="O1855" s="374">
        <v>99</v>
      </c>
      <c r="P1855" s="374">
        <v>99</v>
      </c>
      <c r="Q1855" s="374"/>
      <c r="R1855" s="374">
        <v>0</v>
      </c>
    </row>
    <row r="1856" spans="1:18" ht="15.6">
      <c r="A1856" s="374">
        <v>17</v>
      </c>
      <c r="B1856" s="374">
        <v>122</v>
      </c>
      <c r="C1856" s="374">
        <v>2024</v>
      </c>
      <c r="D1856" s="374">
        <v>2</v>
      </c>
      <c r="E1856" s="374">
        <v>99</v>
      </c>
      <c r="F1856" s="374">
        <v>99</v>
      </c>
      <c r="G1856" s="374">
        <v>99</v>
      </c>
      <c r="H1856" s="374">
        <v>99</v>
      </c>
      <c r="I1856" s="374">
        <v>99</v>
      </c>
      <c r="J1856" s="374">
        <v>999</v>
      </c>
      <c r="K1856" s="374">
        <v>99</v>
      </c>
      <c r="L1856" s="374">
        <v>99</v>
      </c>
      <c r="M1856" s="374">
        <v>11</v>
      </c>
      <c r="N1856" s="374">
        <v>99</v>
      </c>
      <c r="O1856" s="374">
        <v>99</v>
      </c>
      <c r="P1856" s="374">
        <v>99</v>
      </c>
      <c r="Q1856" s="374"/>
      <c r="R1856" s="374">
        <v>0</v>
      </c>
    </row>
    <row r="1857" spans="1:18" ht="15.6">
      <c r="A1857" s="374">
        <v>17</v>
      </c>
      <c r="B1857" s="374">
        <v>123</v>
      </c>
      <c r="C1857" s="374">
        <v>2024</v>
      </c>
      <c r="D1857" s="374">
        <v>3</v>
      </c>
      <c r="E1857" s="374">
        <v>99</v>
      </c>
      <c r="F1857" s="374">
        <v>99</v>
      </c>
      <c r="G1857" s="374">
        <v>99</v>
      </c>
      <c r="H1857" s="374">
        <v>99</v>
      </c>
      <c r="I1857" s="374">
        <v>99</v>
      </c>
      <c r="J1857" s="374">
        <v>999</v>
      </c>
      <c r="K1857" s="374">
        <v>99</v>
      </c>
      <c r="L1857" s="374">
        <v>99</v>
      </c>
      <c r="M1857" s="374">
        <v>11</v>
      </c>
      <c r="N1857" s="374">
        <v>99</v>
      </c>
      <c r="O1857" s="374">
        <v>99</v>
      </c>
      <c r="P1857" s="374">
        <v>99</v>
      </c>
      <c r="Q1857" s="374"/>
      <c r="R1857" s="374">
        <v>0</v>
      </c>
    </row>
    <row r="1858" spans="1:18" ht="15.6">
      <c r="A1858" s="374">
        <v>17</v>
      </c>
      <c r="B1858" s="374">
        <v>124</v>
      </c>
      <c r="C1858" s="374">
        <v>2024</v>
      </c>
      <c r="D1858" s="374">
        <v>4</v>
      </c>
      <c r="E1858" s="374">
        <v>99</v>
      </c>
      <c r="F1858" s="374">
        <v>99</v>
      </c>
      <c r="G1858" s="374">
        <v>99</v>
      </c>
      <c r="H1858" s="374">
        <v>99</v>
      </c>
      <c r="I1858" s="374">
        <v>99</v>
      </c>
      <c r="J1858" s="374">
        <v>999</v>
      </c>
      <c r="K1858" s="374">
        <v>99</v>
      </c>
      <c r="L1858" s="374">
        <v>99</v>
      </c>
      <c r="M1858" s="374">
        <v>11</v>
      </c>
      <c r="N1858" s="374">
        <v>99</v>
      </c>
      <c r="O1858" s="374">
        <v>99</v>
      </c>
      <c r="P1858" s="374">
        <v>99</v>
      </c>
      <c r="Q1858" s="374"/>
      <c r="R1858" s="374">
        <v>0</v>
      </c>
    </row>
    <row r="1859" spans="1:18" ht="15.6">
      <c r="A1859" s="374">
        <v>17</v>
      </c>
      <c r="B1859" s="374">
        <v>125</v>
      </c>
      <c r="C1859" s="374">
        <v>2024</v>
      </c>
      <c r="D1859" s="374">
        <v>5</v>
      </c>
      <c r="E1859" s="374">
        <v>99</v>
      </c>
      <c r="F1859" s="374">
        <v>99</v>
      </c>
      <c r="G1859" s="374">
        <v>99</v>
      </c>
      <c r="H1859" s="374">
        <v>99</v>
      </c>
      <c r="I1859" s="374">
        <v>99</v>
      </c>
      <c r="J1859" s="374">
        <v>999</v>
      </c>
      <c r="K1859" s="374">
        <v>99</v>
      </c>
      <c r="L1859" s="374">
        <v>99</v>
      </c>
      <c r="M1859" s="374">
        <v>11</v>
      </c>
      <c r="N1859" s="374">
        <v>99</v>
      </c>
      <c r="O1859" s="374">
        <v>99</v>
      </c>
      <c r="P1859" s="374">
        <v>99</v>
      </c>
      <c r="Q1859" s="374"/>
      <c r="R1859" s="374">
        <v>0</v>
      </c>
    </row>
    <row r="1860" spans="1:18" ht="15.6">
      <c r="A1860" s="374">
        <v>17</v>
      </c>
      <c r="B1860" s="374">
        <v>126</v>
      </c>
      <c r="C1860" s="374">
        <v>2024</v>
      </c>
      <c r="D1860" s="374">
        <v>6</v>
      </c>
      <c r="E1860" s="374">
        <v>99</v>
      </c>
      <c r="F1860" s="374">
        <v>99</v>
      </c>
      <c r="G1860" s="374">
        <v>99</v>
      </c>
      <c r="H1860" s="374">
        <v>99</v>
      </c>
      <c r="I1860" s="374">
        <v>99</v>
      </c>
      <c r="J1860" s="374">
        <v>999</v>
      </c>
      <c r="K1860" s="374">
        <v>99</v>
      </c>
      <c r="L1860" s="374">
        <v>99</v>
      </c>
      <c r="M1860" s="374">
        <v>11</v>
      </c>
      <c r="N1860" s="374">
        <v>99</v>
      </c>
      <c r="O1860" s="374">
        <v>99</v>
      </c>
      <c r="P1860" s="374">
        <v>99</v>
      </c>
      <c r="Q1860" s="374"/>
      <c r="R1860" s="374">
        <v>0</v>
      </c>
    </row>
    <row r="1861" spans="1:18" ht="15.6">
      <c r="A1861" s="374">
        <v>17</v>
      </c>
      <c r="B1861" s="374">
        <v>127</v>
      </c>
      <c r="C1861" s="374">
        <v>2024</v>
      </c>
      <c r="D1861" s="374">
        <v>7</v>
      </c>
      <c r="E1861" s="374">
        <v>99</v>
      </c>
      <c r="F1861" s="374">
        <v>99</v>
      </c>
      <c r="G1861" s="374">
        <v>99</v>
      </c>
      <c r="H1861" s="374">
        <v>99</v>
      </c>
      <c r="I1861" s="374">
        <v>99</v>
      </c>
      <c r="J1861" s="374">
        <v>999</v>
      </c>
      <c r="K1861" s="374">
        <v>99</v>
      </c>
      <c r="L1861" s="374">
        <v>99</v>
      </c>
      <c r="M1861" s="374">
        <v>11</v>
      </c>
      <c r="N1861" s="374">
        <v>99</v>
      </c>
      <c r="O1861" s="374">
        <v>99</v>
      </c>
      <c r="P1861" s="374">
        <v>99</v>
      </c>
      <c r="Q1861" s="374"/>
      <c r="R1861" s="374">
        <v>0</v>
      </c>
    </row>
    <row r="1862" spans="1:18" ht="15.6">
      <c r="A1862" s="374">
        <v>17</v>
      </c>
      <c r="B1862" s="374">
        <v>128</v>
      </c>
      <c r="C1862" s="374">
        <v>2024</v>
      </c>
      <c r="D1862" s="374">
        <v>8</v>
      </c>
      <c r="E1862" s="374">
        <v>99</v>
      </c>
      <c r="F1862" s="374">
        <v>99</v>
      </c>
      <c r="G1862" s="374">
        <v>99</v>
      </c>
      <c r="H1862" s="374">
        <v>99</v>
      </c>
      <c r="I1862" s="374">
        <v>99</v>
      </c>
      <c r="J1862" s="374">
        <v>999</v>
      </c>
      <c r="K1862" s="374">
        <v>99</v>
      </c>
      <c r="L1862" s="374">
        <v>99</v>
      </c>
      <c r="M1862" s="374">
        <v>11</v>
      </c>
      <c r="N1862" s="374">
        <v>99</v>
      </c>
      <c r="O1862" s="374">
        <v>99</v>
      </c>
      <c r="P1862" s="374">
        <v>99</v>
      </c>
      <c r="Q1862" s="374"/>
      <c r="R1862" s="374">
        <v>0</v>
      </c>
    </row>
    <row r="1863" spans="1:18" ht="15.6">
      <c r="A1863" s="374">
        <v>17</v>
      </c>
      <c r="B1863" s="374">
        <v>129</v>
      </c>
      <c r="C1863" s="374">
        <v>2024</v>
      </c>
      <c r="D1863" s="374">
        <v>9</v>
      </c>
      <c r="E1863" s="374">
        <v>99</v>
      </c>
      <c r="F1863" s="374">
        <v>99</v>
      </c>
      <c r="G1863" s="374">
        <v>99</v>
      </c>
      <c r="H1863" s="374">
        <v>99</v>
      </c>
      <c r="I1863" s="374">
        <v>99</v>
      </c>
      <c r="J1863" s="374">
        <v>999</v>
      </c>
      <c r="K1863" s="374">
        <v>99</v>
      </c>
      <c r="L1863" s="374">
        <v>99</v>
      </c>
      <c r="M1863" s="374">
        <v>11</v>
      </c>
      <c r="N1863" s="374">
        <v>99</v>
      </c>
      <c r="O1863" s="374">
        <v>99</v>
      </c>
      <c r="P1863" s="374">
        <v>99</v>
      </c>
      <c r="Q1863" s="374"/>
      <c r="R1863" s="374">
        <v>0</v>
      </c>
    </row>
    <row r="1864" spans="1:18" ht="15.6">
      <c r="A1864" s="374">
        <v>17</v>
      </c>
      <c r="B1864" s="374">
        <v>130</v>
      </c>
      <c r="C1864" s="374">
        <v>2024</v>
      </c>
      <c r="D1864" s="374">
        <v>10</v>
      </c>
      <c r="E1864" s="374">
        <v>99</v>
      </c>
      <c r="F1864" s="374">
        <v>99</v>
      </c>
      <c r="G1864" s="374">
        <v>99</v>
      </c>
      <c r="H1864" s="374">
        <v>99</v>
      </c>
      <c r="I1864" s="374">
        <v>99</v>
      </c>
      <c r="J1864" s="374">
        <v>999</v>
      </c>
      <c r="K1864" s="374">
        <v>99</v>
      </c>
      <c r="L1864" s="374">
        <v>99</v>
      </c>
      <c r="M1864" s="374">
        <v>11</v>
      </c>
      <c r="N1864" s="374">
        <v>99</v>
      </c>
      <c r="O1864" s="374">
        <v>99</v>
      </c>
      <c r="P1864" s="374">
        <v>99</v>
      </c>
      <c r="Q1864" s="374"/>
      <c r="R1864" s="374">
        <v>0</v>
      </c>
    </row>
    <row r="1865" spans="1:18" ht="15.6">
      <c r="A1865" s="374">
        <v>17</v>
      </c>
      <c r="B1865" s="374">
        <v>131</v>
      </c>
      <c r="C1865" s="374">
        <v>2024</v>
      </c>
      <c r="D1865" s="374">
        <v>11</v>
      </c>
      <c r="E1865" s="374">
        <v>99</v>
      </c>
      <c r="F1865" s="374">
        <v>99</v>
      </c>
      <c r="G1865" s="374">
        <v>99</v>
      </c>
      <c r="H1865" s="374">
        <v>99</v>
      </c>
      <c r="I1865" s="374">
        <v>99</v>
      </c>
      <c r="J1865" s="374">
        <v>999</v>
      </c>
      <c r="K1865" s="374">
        <v>99</v>
      </c>
      <c r="L1865" s="374">
        <v>99</v>
      </c>
      <c r="M1865" s="374">
        <v>11</v>
      </c>
      <c r="N1865" s="374">
        <v>99</v>
      </c>
      <c r="O1865" s="374">
        <v>99</v>
      </c>
      <c r="P1865" s="374">
        <v>99</v>
      </c>
      <c r="Q1865" s="374"/>
      <c r="R1865" s="374">
        <v>0</v>
      </c>
    </row>
    <row r="1866" spans="1:18" ht="15.6">
      <c r="A1866" s="374">
        <v>17</v>
      </c>
      <c r="B1866" s="374">
        <v>132</v>
      </c>
      <c r="C1866" s="374">
        <v>2024</v>
      </c>
      <c r="D1866" s="374">
        <v>12</v>
      </c>
      <c r="E1866" s="374">
        <v>99</v>
      </c>
      <c r="F1866" s="374">
        <v>99</v>
      </c>
      <c r="G1866" s="374">
        <v>99</v>
      </c>
      <c r="H1866" s="374">
        <v>99</v>
      </c>
      <c r="I1866" s="374">
        <v>99</v>
      </c>
      <c r="J1866" s="374">
        <v>999</v>
      </c>
      <c r="K1866" s="374">
        <v>99</v>
      </c>
      <c r="L1866" s="374">
        <v>99</v>
      </c>
      <c r="M1866" s="374">
        <v>11</v>
      </c>
      <c r="N1866" s="374">
        <v>99</v>
      </c>
      <c r="O1866" s="374">
        <v>99</v>
      </c>
      <c r="P1866" s="374">
        <v>99</v>
      </c>
      <c r="Q1866" s="374"/>
      <c r="R1866" s="374">
        <v>0</v>
      </c>
    </row>
    <row r="1867" spans="1:18" ht="15.6">
      <c r="A1867" s="374">
        <v>17</v>
      </c>
      <c r="B1867" s="374">
        <v>133</v>
      </c>
      <c r="C1867" s="374">
        <v>2024</v>
      </c>
      <c r="D1867" s="374">
        <v>1</v>
      </c>
      <c r="E1867" s="374">
        <v>99</v>
      </c>
      <c r="F1867" s="374">
        <v>99</v>
      </c>
      <c r="G1867" s="374">
        <v>99</v>
      </c>
      <c r="H1867" s="374">
        <v>99</v>
      </c>
      <c r="I1867" s="374">
        <v>99</v>
      </c>
      <c r="J1867" s="374">
        <v>999</v>
      </c>
      <c r="K1867" s="374">
        <v>99</v>
      </c>
      <c r="L1867" s="374">
        <v>99</v>
      </c>
      <c r="M1867" s="374">
        <v>12</v>
      </c>
      <c r="N1867" s="374">
        <v>99</v>
      </c>
      <c r="O1867" s="374">
        <v>99</v>
      </c>
      <c r="P1867" s="374">
        <v>99</v>
      </c>
      <c r="Q1867" s="374"/>
      <c r="R1867" s="374">
        <v>0</v>
      </c>
    </row>
    <row r="1868" spans="1:18" ht="15.6">
      <c r="A1868" s="374">
        <v>17</v>
      </c>
      <c r="B1868" s="374">
        <v>134</v>
      </c>
      <c r="C1868" s="374">
        <v>2024</v>
      </c>
      <c r="D1868" s="374">
        <v>2</v>
      </c>
      <c r="E1868" s="374">
        <v>99</v>
      </c>
      <c r="F1868" s="374">
        <v>99</v>
      </c>
      <c r="G1868" s="374">
        <v>99</v>
      </c>
      <c r="H1868" s="374">
        <v>99</v>
      </c>
      <c r="I1868" s="374">
        <v>99</v>
      </c>
      <c r="J1868" s="374">
        <v>999</v>
      </c>
      <c r="K1868" s="374">
        <v>99</v>
      </c>
      <c r="L1868" s="374">
        <v>99</v>
      </c>
      <c r="M1868" s="374">
        <v>12</v>
      </c>
      <c r="N1868" s="374">
        <v>99</v>
      </c>
      <c r="O1868" s="374">
        <v>99</v>
      </c>
      <c r="P1868" s="374">
        <v>99</v>
      </c>
      <c r="Q1868" s="374"/>
      <c r="R1868" s="374">
        <v>0</v>
      </c>
    </row>
    <row r="1869" spans="1:18" ht="15.6">
      <c r="A1869" s="374">
        <v>17</v>
      </c>
      <c r="B1869" s="374">
        <v>135</v>
      </c>
      <c r="C1869" s="374">
        <v>2024</v>
      </c>
      <c r="D1869" s="374">
        <v>3</v>
      </c>
      <c r="E1869" s="374">
        <v>99</v>
      </c>
      <c r="F1869" s="374">
        <v>99</v>
      </c>
      <c r="G1869" s="374">
        <v>99</v>
      </c>
      <c r="H1869" s="374">
        <v>99</v>
      </c>
      <c r="I1869" s="374">
        <v>99</v>
      </c>
      <c r="J1869" s="374">
        <v>999</v>
      </c>
      <c r="K1869" s="374">
        <v>99</v>
      </c>
      <c r="L1869" s="374">
        <v>99</v>
      </c>
      <c r="M1869" s="374">
        <v>12</v>
      </c>
      <c r="N1869" s="374">
        <v>99</v>
      </c>
      <c r="O1869" s="374">
        <v>99</v>
      </c>
      <c r="P1869" s="374">
        <v>99</v>
      </c>
      <c r="Q1869" s="374"/>
      <c r="R1869" s="374">
        <v>0</v>
      </c>
    </row>
    <row r="1870" spans="1:18" ht="15.6">
      <c r="A1870" s="374">
        <v>17</v>
      </c>
      <c r="B1870" s="374">
        <v>136</v>
      </c>
      <c r="C1870" s="374">
        <v>2024</v>
      </c>
      <c r="D1870" s="374">
        <v>4</v>
      </c>
      <c r="E1870" s="374">
        <v>99</v>
      </c>
      <c r="F1870" s="374">
        <v>99</v>
      </c>
      <c r="G1870" s="374">
        <v>99</v>
      </c>
      <c r="H1870" s="374">
        <v>99</v>
      </c>
      <c r="I1870" s="374">
        <v>99</v>
      </c>
      <c r="J1870" s="374">
        <v>999</v>
      </c>
      <c r="K1870" s="374">
        <v>99</v>
      </c>
      <c r="L1870" s="374">
        <v>99</v>
      </c>
      <c r="M1870" s="374">
        <v>12</v>
      </c>
      <c r="N1870" s="374">
        <v>99</v>
      </c>
      <c r="O1870" s="374">
        <v>99</v>
      </c>
      <c r="P1870" s="374">
        <v>99</v>
      </c>
      <c r="Q1870" s="374"/>
      <c r="R1870" s="374">
        <v>0</v>
      </c>
    </row>
    <row r="1871" spans="1:18" ht="15.6">
      <c r="A1871" s="374">
        <v>17</v>
      </c>
      <c r="B1871" s="374">
        <v>137</v>
      </c>
      <c r="C1871" s="374">
        <v>2024</v>
      </c>
      <c r="D1871" s="374">
        <v>5</v>
      </c>
      <c r="E1871" s="374">
        <v>99</v>
      </c>
      <c r="F1871" s="374">
        <v>99</v>
      </c>
      <c r="G1871" s="374">
        <v>99</v>
      </c>
      <c r="H1871" s="374">
        <v>99</v>
      </c>
      <c r="I1871" s="374">
        <v>99</v>
      </c>
      <c r="J1871" s="374">
        <v>999</v>
      </c>
      <c r="K1871" s="374">
        <v>99</v>
      </c>
      <c r="L1871" s="374">
        <v>99</v>
      </c>
      <c r="M1871" s="374">
        <v>12</v>
      </c>
      <c r="N1871" s="374">
        <v>99</v>
      </c>
      <c r="O1871" s="374">
        <v>99</v>
      </c>
      <c r="P1871" s="374">
        <v>99</v>
      </c>
      <c r="Q1871" s="374"/>
      <c r="R1871" s="374">
        <v>0</v>
      </c>
    </row>
    <row r="1872" spans="1:18" ht="15.6">
      <c r="A1872" s="374">
        <v>17</v>
      </c>
      <c r="B1872" s="374">
        <v>138</v>
      </c>
      <c r="C1872" s="374">
        <v>2024</v>
      </c>
      <c r="D1872" s="374">
        <v>6</v>
      </c>
      <c r="E1872" s="374">
        <v>99</v>
      </c>
      <c r="F1872" s="374">
        <v>99</v>
      </c>
      <c r="G1872" s="374">
        <v>99</v>
      </c>
      <c r="H1872" s="374">
        <v>99</v>
      </c>
      <c r="I1872" s="374">
        <v>99</v>
      </c>
      <c r="J1872" s="374">
        <v>999</v>
      </c>
      <c r="K1872" s="374">
        <v>99</v>
      </c>
      <c r="L1872" s="374">
        <v>99</v>
      </c>
      <c r="M1872" s="374">
        <v>12</v>
      </c>
      <c r="N1872" s="374">
        <v>99</v>
      </c>
      <c r="O1872" s="374">
        <v>99</v>
      </c>
      <c r="P1872" s="374">
        <v>99</v>
      </c>
      <c r="Q1872" s="374"/>
      <c r="R1872" s="374">
        <v>0</v>
      </c>
    </row>
    <row r="1873" spans="1:18" ht="15.6">
      <c r="A1873" s="374">
        <v>17</v>
      </c>
      <c r="B1873" s="374">
        <v>139</v>
      </c>
      <c r="C1873" s="374">
        <v>2024</v>
      </c>
      <c r="D1873" s="374">
        <v>7</v>
      </c>
      <c r="E1873" s="374">
        <v>99</v>
      </c>
      <c r="F1873" s="374">
        <v>99</v>
      </c>
      <c r="G1873" s="374">
        <v>99</v>
      </c>
      <c r="H1873" s="374">
        <v>99</v>
      </c>
      <c r="I1873" s="374">
        <v>99</v>
      </c>
      <c r="J1873" s="374">
        <v>999</v>
      </c>
      <c r="K1873" s="374">
        <v>99</v>
      </c>
      <c r="L1873" s="374">
        <v>99</v>
      </c>
      <c r="M1873" s="374">
        <v>12</v>
      </c>
      <c r="N1873" s="374">
        <v>99</v>
      </c>
      <c r="O1873" s="374">
        <v>99</v>
      </c>
      <c r="P1873" s="374">
        <v>99</v>
      </c>
      <c r="Q1873" s="374"/>
      <c r="R1873" s="374">
        <v>0</v>
      </c>
    </row>
    <row r="1874" spans="1:18" ht="15.6">
      <c r="A1874" s="374">
        <v>17</v>
      </c>
      <c r="B1874" s="374">
        <v>140</v>
      </c>
      <c r="C1874" s="374">
        <v>2024</v>
      </c>
      <c r="D1874" s="374">
        <v>8</v>
      </c>
      <c r="E1874" s="374">
        <v>99</v>
      </c>
      <c r="F1874" s="374">
        <v>99</v>
      </c>
      <c r="G1874" s="374">
        <v>99</v>
      </c>
      <c r="H1874" s="374">
        <v>99</v>
      </c>
      <c r="I1874" s="374">
        <v>99</v>
      </c>
      <c r="J1874" s="374">
        <v>999</v>
      </c>
      <c r="K1874" s="374">
        <v>99</v>
      </c>
      <c r="L1874" s="374">
        <v>99</v>
      </c>
      <c r="M1874" s="374">
        <v>12</v>
      </c>
      <c r="N1874" s="374">
        <v>99</v>
      </c>
      <c r="O1874" s="374">
        <v>99</v>
      </c>
      <c r="P1874" s="374">
        <v>99</v>
      </c>
      <c r="Q1874" s="374"/>
      <c r="R1874" s="374">
        <v>0</v>
      </c>
    </row>
    <row r="1875" spans="1:18" ht="15.6">
      <c r="A1875" s="374">
        <v>17</v>
      </c>
      <c r="B1875" s="374">
        <v>141</v>
      </c>
      <c r="C1875" s="374">
        <v>2024</v>
      </c>
      <c r="D1875" s="374">
        <v>9</v>
      </c>
      <c r="E1875" s="374">
        <v>99</v>
      </c>
      <c r="F1875" s="374">
        <v>99</v>
      </c>
      <c r="G1875" s="374">
        <v>99</v>
      </c>
      <c r="H1875" s="374">
        <v>99</v>
      </c>
      <c r="I1875" s="374">
        <v>99</v>
      </c>
      <c r="J1875" s="374">
        <v>999</v>
      </c>
      <c r="K1875" s="374">
        <v>99</v>
      </c>
      <c r="L1875" s="374">
        <v>99</v>
      </c>
      <c r="M1875" s="374">
        <v>12</v>
      </c>
      <c r="N1875" s="374">
        <v>99</v>
      </c>
      <c r="O1875" s="374">
        <v>99</v>
      </c>
      <c r="P1875" s="374">
        <v>99</v>
      </c>
      <c r="Q1875" s="374"/>
      <c r="R1875" s="374">
        <v>0</v>
      </c>
    </row>
    <row r="1876" spans="1:18" ht="15.6">
      <c r="A1876" s="374">
        <v>17</v>
      </c>
      <c r="B1876" s="374">
        <v>142</v>
      </c>
      <c r="C1876" s="374">
        <v>2024</v>
      </c>
      <c r="D1876" s="374">
        <v>10</v>
      </c>
      <c r="E1876" s="374">
        <v>99</v>
      </c>
      <c r="F1876" s="374">
        <v>99</v>
      </c>
      <c r="G1876" s="374">
        <v>99</v>
      </c>
      <c r="H1876" s="374">
        <v>99</v>
      </c>
      <c r="I1876" s="374">
        <v>99</v>
      </c>
      <c r="J1876" s="374">
        <v>999</v>
      </c>
      <c r="K1876" s="374">
        <v>99</v>
      </c>
      <c r="L1876" s="374">
        <v>99</v>
      </c>
      <c r="M1876" s="374">
        <v>12</v>
      </c>
      <c r="N1876" s="374">
        <v>99</v>
      </c>
      <c r="O1876" s="374">
        <v>99</v>
      </c>
      <c r="P1876" s="374">
        <v>99</v>
      </c>
      <c r="Q1876" s="374"/>
      <c r="R1876" s="374">
        <v>0</v>
      </c>
    </row>
    <row r="1877" spans="1:18" ht="15.6">
      <c r="A1877" s="374">
        <v>17</v>
      </c>
      <c r="B1877" s="374">
        <v>143</v>
      </c>
      <c r="C1877" s="374">
        <v>2024</v>
      </c>
      <c r="D1877" s="374">
        <v>11</v>
      </c>
      <c r="E1877" s="374">
        <v>99</v>
      </c>
      <c r="F1877" s="374">
        <v>99</v>
      </c>
      <c r="G1877" s="374">
        <v>99</v>
      </c>
      <c r="H1877" s="374">
        <v>99</v>
      </c>
      <c r="I1877" s="374">
        <v>99</v>
      </c>
      <c r="J1877" s="374">
        <v>999</v>
      </c>
      <c r="K1877" s="374">
        <v>99</v>
      </c>
      <c r="L1877" s="374">
        <v>99</v>
      </c>
      <c r="M1877" s="374">
        <v>12</v>
      </c>
      <c r="N1877" s="374">
        <v>99</v>
      </c>
      <c r="O1877" s="374">
        <v>99</v>
      </c>
      <c r="P1877" s="374">
        <v>99</v>
      </c>
      <c r="Q1877" s="374"/>
      <c r="R1877" s="374">
        <v>0</v>
      </c>
    </row>
    <row r="1878" spans="1:18" ht="15.6">
      <c r="A1878" s="374">
        <v>17</v>
      </c>
      <c r="B1878" s="374">
        <v>144</v>
      </c>
      <c r="C1878" s="374">
        <v>2024</v>
      </c>
      <c r="D1878" s="374">
        <v>12</v>
      </c>
      <c r="E1878" s="374">
        <v>99</v>
      </c>
      <c r="F1878" s="374">
        <v>99</v>
      </c>
      <c r="G1878" s="374">
        <v>99</v>
      </c>
      <c r="H1878" s="374">
        <v>99</v>
      </c>
      <c r="I1878" s="374">
        <v>99</v>
      </c>
      <c r="J1878" s="374">
        <v>999</v>
      </c>
      <c r="K1878" s="374">
        <v>99</v>
      </c>
      <c r="L1878" s="374">
        <v>99</v>
      </c>
      <c r="M1878" s="374">
        <v>12</v>
      </c>
      <c r="N1878" s="374">
        <v>99</v>
      </c>
      <c r="O1878" s="374">
        <v>99</v>
      </c>
      <c r="P1878" s="374">
        <v>99</v>
      </c>
      <c r="Q1878" s="374"/>
      <c r="R1878" s="374">
        <v>0</v>
      </c>
    </row>
    <row r="1879" spans="1:18" ht="15.6">
      <c r="A1879" s="374">
        <v>17</v>
      </c>
      <c r="B1879" s="374">
        <v>145</v>
      </c>
      <c r="C1879" s="374">
        <v>2024</v>
      </c>
      <c r="D1879" s="374">
        <v>1</v>
      </c>
      <c r="E1879" s="374">
        <v>99</v>
      </c>
      <c r="F1879" s="374">
        <v>99</v>
      </c>
      <c r="G1879" s="374">
        <v>99</v>
      </c>
      <c r="H1879" s="374">
        <v>99</v>
      </c>
      <c r="I1879" s="374">
        <v>99</v>
      </c>
      <c r="J1879" s="374">
        <v>999</v>
      </c>
      <c r="K1879" s="374">
        <v>99</v>
      </c>
      <c r="L1879" s="374">
        <v>99</v>
      </c>
      <c r="M1879" s="374">
        <v>13</v>
      </c>
      <c r="N1879" s="374">
        <v>99</v>
      </c>
      <c r="O1879" s="374">
        <v>99</v>
      </c>
      <c r="P1879" s="374">
        <v>99</v>
      </c>
      <c r="Q1879" s="374"/>
      <c r="R1879" s="374">
        <v>0</v>
      </c>
    </row>
    <row r="1880" spans="1:18" ht="15.6">
      <c r="A1880" s="374">
        <v>17</v>
      </c>
      <c r="B1880" s="374">
        <v>146</v>
      </c>
      <c r="C1880" s="374">
        <v>2024</v>
      </c>
      <c r="D1880" s="374">
        <v>2</v>
      </c>
      <c r="E1880" s="374">
        <v>99</v>
      </c>
      <c r="F1880" s="374">
        <v>99</v>
      </c>
      <c r="G1880" s="374">
        <v>99</v>
      </c>
      <c r="H1880" s="374">
        <v>99</v>
      </c>
      <c r="I1880" s="374">
        <v>99</v>
      </c>
      <c r="J1880" s="374">
        <v>999</v>
      </c>
      <c r="K1880" s="374">
        <v>99</v>
      </c>
      <c r="L1880" s="374">
        <v>99</v>
      </c>
      <c r="M1880" s="374">
        <v>13</v>
      </c>
      <c r="N1880" s="374">
        <v>99</v>
      </c>
      <c r="O1880" s="374">
        <v>99</v>
      </c>
      <c r="P1880" s="374">
        <v>99</v>
      </c>
      <c r="Q1880" s="374"/>
      <c r="R1880" s="374">
        <v>0</v>
      </c>
    </row>
    <row r="1881" spans="1:18" ht="15.6">
      <c r="A1881" s="374">
        <v>17</v>
      </c>
      <c r="B1881" s="374">
        <v>147</v>
      </c>
      <c r="C1881" s="374">
        <v>2024</v>
      </c>
      <c r="D1881" s="374">
        <v>3</v>
      </c>
      <c r="E1881" s="374">
        <v>99</v>
      </c>
      <c r="F1881" s="374">
        <v>99</v>
      </c>
      <c r="G1881" s="374">
        <v>99</v>
      </c>
      <c r="H1881" s="374">
        <v>99</v>
      </c>
      <c r="I1881" s="374">
        <v>99</v>
      </c>
      <c r="J1881" s="374">
        <v>999</v>
      </c>
      <c r="K1881" s="374">
        <v>99</v>
      </c>
      <c r="L1881" s="374">
        <v>99</v>
      </c>
      <c r="M1881" s="374">
        <v>13</v>
      </c>
      <c r="N1881" s="374">
        <v>99</v>
      </c>
      <c r="O1881" s="374">
        <v>99</v>
      </c>
      <c r="P1881" s="374">
        <v>99</v>
      </c>
      <c r="Q1881" s="374"/>
      <c r="R1881" s="374">
        <v>0</v>
      </c>
    </row>
    <row r="1882" spans="1:18" ht="15.6">
      <c r="A1882" s="374">
        <v>17</v>
      </c>
      <c r="B1882" s="374">
        <v>148</v>
      </c>
      <c r="C1882" s="374">
        <v>2024</v>
      </c>
      <c r="D1882" s="374">
        <v>4</v>
      </c>
      <c r="E1882" s="374">
        <v>99</v>
      </c>
      <c r="F1882" s="374">
        <v>99</v>
      </c>
      <c r="G1882" s="374">
        <v>99</v>
      </c>
      <c r="H1882" s="374">
        <v>99</v>
      </c>
      <c r="I1882" s="374">
        <v>99</v>
      </c>
      <c r="J1882" s="374">
        <v>999</v>
      </c>
      <c r="K1882" s="374">
        <v>99</v>
      </c>
      <c r="L1882" s="374">
        <v>99</v>
      </c>
      <c r="M1882" s="374">
        <v>13</v>
      </c>
      <c r="N1882" s="374">
        <v>99</v>
      </c>
      <c r="O1882" s="374">
        <v>99</v>
      </c>
      <c r="P1882" s="374">
        <v>99</v>
      </c>
      <c r="Q1882" s="374"/>
      <c r="R1882" s="374">
        <v>0</v>
      </c>
    </row>
    <row r="1883" spans="1:18" ht="15.6">
      <c r="A1883" s="374">
        <v>17</v>
      </c>
      <c r="B1883" s="374">
        <v>149</v>
      </c>
      <c r="C1883" s="374">
        <v>2024</v>
      </c>
      <c r="D1883" s="374">
        <v>5</v>
      </c>
      <c r="E1883" s="374">
        <v>99</v>
      </c>
      <c r="F1883" s="374">
        <v>99</v>
      </c>
      <c r="G1883" s="374">
        <v>99</v>
      </c>
      <c r="H1883" s="374">
        <v>99</v>
      </c>
      <c r="I1883" s="374">
        <v>99</v>
      </c>
      <c r="J1883" s="374">
        <v>999</v>
      </c>
      <c r="K1883" s="374">
        <v>99</v>
      </c>
      <c r="L1883" s="374">
        <v>99</v>
      </c>
      <c r="M1883" s="374">
        <v>13</v>
      </c>
      <c r="N1883" s="374">
        <v>99</v>
      </c>
      <c r="O1883" s="374">
        <v>99</v>
      </c>
      <c r="P1883" s="374">
        <v>99</v>
      </c>
      <c r="Q1883" s="374"/>
      <c r="R1883" s="374">
        <v>0</v>
      </c>
    </row>
    <row r="1884" spans="1:18" ht="15.6">
      <c r="A1884" s="374">
        <v>17</v>
      </c>
      <c r="B1884" s="374">
        <v>150</v>
      </c>
      <c r="C1884" s="374">
        <v>2024</v>
      </c>
      <c r="D1884" s="374">
        <v>6</v>
      </c>
      <c r="E1884" s="374">
        <v>99</v>
      </c>
      <c r="F1884" s="374">
        <v>99</v>
      </c>
      <c r="G1884" s="374">
        <v>99</v>
      </c>
      <c r="H1884" s="374">
        <v>99</v>
      </c>
      <c r="I1884" s="374">
        <v>99</v>
      </c>
      <c r="J1884" s="374">
        <v>999</v>
      </c>
      <c r="K1884" s="374">
        <v>99</v>
      </c>
      <c r="L1884" s="374">
        <v>99</v>
      </c>
      <c r="M1884" s="374">
        <v>13</v>
      </c>
      <c r="N1884" s="374">
        <v>99</v>
      </c>
      <c r="O1884" s="374">
        <v>99</v>
      </c>
      <c r="P1884" s="374">
        <v>99</v>
      </c>
      <c r="Q1884" s="374"/>
      <c r="R1884" s="374">
        <v>0</v>
      </c>
    </row>
    <row r="1885" spans="1:18" ht="15.6">
      <c r="A1885" s="374">
        <v>17</v>
      </c>
      <c r="B1885" s="374">
        <v>151</v>
      </c>
      <c r="C1885" s="374">
        <v>2024</v>
      </c>
      <c r="D1885" s="374">
        <v>7</v>
      </c>
      <c r="E1885" s="374">
        <v>99</v>
      </c>
      <c r="F1885" s="374">
        <v>99</v>
      </c>
      <c r="G1885" s="374">
        <v>99</v>
      </c>
      <c r="H1885" s="374">
        <v>99</v>
      </c>
      <c r="I1885" s="374">
        <v>99</v>
      </c>
      <c r="J1885" s="374">
        <v>999</v>
      </c>
      <c r="K1885" s="374">
        <v>99</v>
      </c>
      <c r="L1885" s="374">
        <v>99</v>
      </c>
      <c r="M1885" s="374">
        <v>13</v>
      </c>
      <c r="N1885" s="374">
        <v>99</v>
      </c>
      <c r="O1885" s="374">
        <v>99</v>
      </c>
      <c r="P1885" s="374">
        <v>99</v>
      </c>
      <c r="Q1885" s="374"/>
      <c r="R1885" s="374">
        <v>0</v>
      </c>
    </row>
    <row r="1886" spans="1:18" ht="15.6">
      <c r="A1886" s="374">
        <v>17</v>
      </c>
      <c r="B1886" s="374">
        <v>152</v>
      </c>
      <c r="C1886" s="374">
        <v>2024</v>
      </c>
      <c r="D1886" s="374">
        <v>8</v>
      </c>
      <c r="E1886" s="374">
        <v>99</v>
      </c>
      <c r="F1886" s="374">
        <v>99</v>
      </c>
      <c r="G1886" s="374">
        <v>99</v>
      </c>
      <c r="H1886" s="374">
        <v>99</v>
      </c>
      <c r="I1886" s="374">
        <v>99</v>
      </c>
      <c r="J1886" s="374">
        <v>999</v>
      </c>
      <c r="K1886" s="374">
        <v>99</v>
      </c>
      <c r="L1886" s="374">
        <v>99</v>
      </c>
      <c r="M1886" s="374">
        <v>13</v>
      </c>
      <c r="N1886" s="374">
        <v>99</v>
      </c>
      <c r="O1886" s="374">
        <v>99</v>
      </c>
      <c r="P1886" s="374">
        <v>99</v>
      </c>
      <c r="Q1886" s="374"/>
      <c r="R1886" s="374">
        <v>0</v>
      </c>
    </row>
    <row r="1887" spans="1:18" ht="15.6">
      <c r="A1887" s="374">
        <v>17</v>
      </c>
      <c r="B1887" s="374">
        <v>153</v>
      </c>
      <c r="C1887" s="374">
        <v>2024</v>
      </c>
      <c r="D1887" s="374">
        <v>9</v>
      </c>
      <c r="E1887" s="374">
        <v>99</v>
      </c>
      <c r="F1887" s="374">
        <v>99</v>
      </c>
      <c r="G1887" s="374">
        <v>99</v>
      </c>
      <c r="H1887" s="374">
        <v>99</v>
      </c>
      <c r="I1887" s="374">
        <v>99</v>
      </c>
      <c r="J1887" s="374">
        <v>999</v>
      </c>
      <c r="K1887" s="374">
        <v>99</v>
      </c>
      <c r="L1887" s="374">
        <v>99</v>
      </c>
      <c r="M1887" s="374">
        <v>13</v>
      </c>
      <c r="N1887" s="374">
        <v>99</v>
      </c>
      <c r="O1887" s="374">
        <v>99</v>
      </c>
      <c r="P1887" s="374">
        <v>99</v>
      </c>
      <c r="Q1887" s="374"/>
      <c r="R1887" s="374">
        <v>0</v>
      </c>
    </row>
    <row r="1888" spans="1:18" ht="15.6">
      <c r="A1888" s="374">
        <v>17</v>
      </c>
      <c r="B1888" s="374">
        <v>154</v>
      </c>
      <c r="C1888" s="374">
        <v>2024</v>
      </c>
      <c r="D1888" s="374">
        <v>10</v>
      </c>
      <c r="E1888" s="374">
        <v>99</v>
      </c>
      <c r="F1888" s="374">
        <v>99</v>
      </c>
      <c r="G1888" s="374">
        <v>99</v>
      </c>
      <c r="H1888" s="374">
        <v>99</v>
      </c>
      <c r="I1888" s="374">
        <v>99</v>
      </c>
      <c r="J1888" s="374">
        <v>999</v>
      </c>
      <c r="K1888" s="374">
        <v>99</v>
      </c>
      <c r="L1888" s="374">
        <v>99</v>
      </c>
      <c r="M1888" s="374">
        <v>13</v>
      </c>
      <c r="N1888" s="374">
        <v>99</v>
      </c>
      <c r="O1888" s="374">
        <v>99</v>
      </c>
      <c r="P1888" s="374">
        <v>99</v>
      </c>
      <c r="Q1888" s="374"/>
      <c r="R1888" s="374">
        <v>0</v>
      </c>
    </row>
    <row r="1889" spans="1:18" ht="15.6">
      <c r="A1889" s="374">
        <v>17</v>
      </c>
      <c r="B1889" s="374">
        <v>155</v>
      </c>
      <c r="C1889" s="374">
        <v>2024</v>
      </c>
      <c r="D1889" s="374">
        <v>11</v>
      </c>
      <c r="E1889" s="374">
        <v>99</v>
      </c>
      <c r="F1889" s="374">
        <v>99</v>
      </c>
      <c r="G1889" s="374">
        <v>99</v>
      </c>
      <c r="H1889" s="374">
        <v>99</v>
      </c>
      <c r="I1889" s="374">
        <v>99</v>
      </c>
      <c r="J1889" s="374">
        <v>999</v>
      </c>
      <c r="K1889" s="374">
        <v>99</v>
      </c>
      <c r="L1889" s="374">
        <v>99</v>
      </c>
      <c r="M1889" s="374">
        <v>13</v>
      </c>
      <c r="N1889" s="374">
        <v>99</v>
      </c>
      <c r="O1889" s="374">
        <v>99</v>
      </c>
      <c r="P1889" s="374">
        <v>99</v>
      </c>
      <c r="Q1889" s="374"/>
      <c r="R1889" s="374">
        <v>0</v>
      </c>
    </row>
    <row r="1890" spans="1:18" ht="15.6">
      <c r="A1890" s="374">
        <v>17</v>
      </c>
      <c r="B1890" s="374">
        <v>156</v>
      </c>
      <c r="C1890" s="374">
        <v>2024</v>
      </c>
      <c r="D1890" s="374">
        <v>12</v>
      </c>
      <c r="E1890" s="374">
        <v>99</v>
      </c>
      <c r="F1890" s="374">
        <v>99</v>
      </c>
      <c r="G1890" s="374">
        <v>99</v>
      </c>
      <c r="H1890" s="374">
        <v>99</v>
      </c>
      <c r="I1890" s="374">
        <v>99</v>
      </c>
      <c r="J1890" s="374">
        <v>999</v>
      </c>
      <c r="K1890" s="374">
        <v>99</v>
      </c>
      <c r="L1890" s="374">
        <v>99</v>
      </c>
      <c r="M1890" s="374">
        <v>13</v>
      </c>
      <c r="N1890" s="374">
        <v>99</v>
      </c>
      <c r="O1890" s="374">
        <v>99</v>
      </c>
      <c r="P1890" s="374">
        <v>99</v>
      </c>
      <c r="Q1890" s="374"/>
      <c r="R1890" s="374">
        <v>0</v>
      </c>
    </row>
    <row r="1891" spans="1:18" ht="15.6">
      <c r="A1891" s="374">
        <v>17</v>
      </c>
      <c r="B1891" s="374">
        <v>157</v>
      </c>
      <c r="C1891" s="374">
        <v>2024</v>
      </c>
      <c r="D1891" s="374">
        <v>1</v>
      </c>
      <c r="E1891" s="374">
        <v>99</v>
      </c>
      <c r="F1891" s="374">
        <v>99</v>
      </c>
      <c r="G1891" s="374">
        <v>99</v>
      </c>
      <c r="H1891" s="374">
        <v>99</v>
      </c>
      <c r="I1891" s="374">
        <v>99</v>
      </c>
      <c r="J1891" s="374">
        <v>999</v>
      </c>
      <c r="K1891" s="374">
        <v>99</v>
      </c>
      <c r="L1891" s="374">
        <v>99</v>
      </c>
      <c r="M1891" s="374">
        <v>14</v>
      </c>
      <c r="N1891" s="374">
        <v>99</v>
      </c>
      <c r="O1891" s="374">
        <v>99</v>
      </c>
      <c r="P1891" s="374">
        <v>99</v>
      </c>
      <c r="Q1891" s="374"/>
      <c r="R1891" s="374">
        <v>0</v>
      </c>
    </row>
    <row r="1892" spans="1:18" ht="15.6">
      <c r="A1892" s="374">
        <v>17</v>
      </c>
      <c r="B1892" s="374">
        <v>158</v>
      </c>
      <c r="C1892" s="374">
        <v>2024</v>
      </c>
      <c r="D1892" s="374">
        <v>2</v>
      </c>
      <c r="E1892" s="374">
        <v>99</v>
      </c>
      <c r="F1892" s="374">
        <v>99</v>
      </c>
      <c r="G1892" s="374">
        <v>99</v>
      </c>
      <c r="H1892" s="374">
        <v>99</v>
      </c>
      <c r="I1892" s="374">
        <v>99</v>
      </c>
      <c r="J1892" s="374">
        <v>999</v>
      </c>
      <c r="K1892" s="374">
        <v>99</v>
      </c>
      <c r="L1892" s="374">
        <v>99</v>
      </c>
      <c r="M1892" s="374">
        <v>14</v>
      </c>
      <c r="N1892" s="374">
        <v>99</v>
      </c>
      <c r="O1892" s="374">
        <v>99</v>
      </c>
      <c r="P1892" s="374">
        <v>99</v>
      </c>
      <c r="Q1892" s="374"/>
      <c r="R1892" s="374">
        <v>0</v>
      </c>
    </row>
    <row r="1893" spans="1:18" ht="15.6">
      <c r="A1893" s="374">
        <v>17</v>
      </c>
      <c r="B1893" s="374">
        <v>159</v>
      </c>
      <c r="C1893" s="374">
        <v>2024</v>
      </c>
      <c r="D1893" s="374">
        <v>3</v>
      </c>
      <c r="E1893" s="374">
        <v>99</v>
      </c>
      <c r="F1893" s="374">
        <v>99</v>
      </c>
      <c r="G1893" s="374">
        <v>99</v>
      </c>
      <c r="H1893" s="374">
        <v>99</v>
      </c>
      <c r="I1893" s="374">
        <v>99</v>
      </c>
      <c r="J1893" s="374">
        <v>999</v>
      </c>
      <c r="K1893" s="374">
        <v>99</v>
      </c>
      <c r="L1893" s="374">
        <v>99</v>
      </c>
      <c r="M1893" s="374">
        <v>14</v>
      </c>
      <c r="N1893" s="374">
        <v>99</v>
      </c>
      <c r="O1893" s="374">
        <v>99</v>
      </c>
      <c r="P1893" s="374">
        <v>99</v>
      </c>
      <c r="Q1893" s="374"/>
      <c r="R1893" s="374">
        <v>0</v>
      </c>
    </row>
    <row r="1894" spans="1:18" ht="15.6">
      <c r="A1894" s="374">
        <v>17</v>
      </c>
      <c r="B1894" s="374">
        <v>160</v>
      </c>
      <c r="C1894" s="374">
        <v>2024</v>
      </c>
      <c r="D1894" s="374">
        <v>4</v>
      </c>
      <c r="E1894" s="374">
        <v>99</v>
      </c>
      <c r="F1894" s="374">
        <v>99</v>
      </c>
      <c r="G1894" s="374">
        <v>99</v>
      </c>
      <c r="H1894" s="374">
        <v>99</v>
      </c>
      <c r="I1894" s="374">
        <v>99</v>
      </c>
      <c r="J1894" s="374">
        <v>999</v>
      </c>
      <c r="K1894" s="374">
        <v>99</v>
      </c>
      <c r="L1894" s="374">
        <v>99</v>
      </c>
      <c r="M1894" s="374">
        <v>14</v>
      </c>
      <c r="N1894" s="374">
        <v>99</v>
      </c>
      <c r="O1894" s="374">
        <v>99</v>
      </c>
      <c r="P1894" s="374">
        <v>99</v>
      </c>
      <c r="Q1894" s="374"/>
      <c r="R1894" s="374">
        <v>0</v>
      </c>
    </row>
    <row r="1895" spans="1:18" ht="15.6">
      <c r="A1895" s="374">
        <v>17</v>
      </c>
      <c r="B1895" s="374">
        <v>161</v>
      </c>
      <c r="C1895" s="374">
        <v>2024</v>
      </c>
      <c r="D1895" s="374">
        <v>5</v>
      </c>
      <c r="E1895" s="374">
        <v>99</v>
      </c>
      <c r="F1895" s="374">
        <v>99</v>
      </c>
      <c r="G1895" s="374">
        <v>99</v>
      </c>
      <c r="H1895" s="374">
        <v>99</v>
      </c>
      <c r="I1895" s="374">
        <v>99</v>
      </c>
      <c r="J1895" s="374">
        <v>999</v>
      </c>
      <c r="K1895" s="374">
        <v>99</v>
      </c>
      <c r="L1895" s="374">
        <v>99</v>
      </c>
      <c r="M1895" s="374">
        <v>14</v>
      </c>
      <c r="N1895" s="374">
        <v>99</v>
      </c>
      <c r="O1895" s="374">
        <v>99</v>
      </c>
      <c r="P1895" s="374">
        <v>99</v>
      </c>
      <c r="Q1895" s="374"/>
      <c r="R1895" s="374">
        <v>0</v>
      </c>
    </row>
    <row r="1896" spans="1:18" ht="15.6">
      <c r="A1896" s="374">
        <v>17</v>
      </c>
      <c r="B1896" s="374">
        <v>162</v>
      </c>
      <c r="C1896" s="374">
        <v>2024</v>
      </c>
      <c r="D1896" s="374">
        <v>6</v>
      </c>
      <c r="E1896" s="374">
        <v>99</v>
      </c>
      <c r="F1896" s="374">
        <v>99</v>
      </c>
      <c r="G1896" s="374">
        <v>99</v>
      </c>
      <c r="H1896" s="374">
        <v>99</v>
      </c>
      <c r="I1896" s="374">
        <v>99</v>
      </c>
      <c r="J1896" s="374">
        <v>999</v>
      </c>
      <c r="K1896" s="374">
        <v>99</v>
      </c>
      <c r="L1896" s="374">
        <v>99</v>
      </c>
      <c r="M1896" s="374">
        <v>14</v>
      </c>
      <c r="N1896" s="374">
        <v>99</v>
      </c>
      <c r="O1896" s="374">
        <v>99</v>
      </c>
      <c r="P1896" s="374">
        <v>99</v>
      </c>
      <c r="Q1896" s="374"/>
      <c r="R1896" s="374">
        <v>0</v>
      </c>
    </row>
    <row r="1897" spans="1:18" ht="15.6">
      <c r="A1897" s="374">
        <v>17</v>
      </c>
      <c r="B1897" s="374">
        <v>163</v>
      </c>
      <c r="C1897" s="374">
        <v>2024</v>
      </c>
      <c r="D1897" s="374">
        <v>7</v>
      </c>
      <c r="E1897" s="374">
        <v>99</v>
      </c>
      <c r="F1897" s="374">
        <v>99</v>
      </c>
      <c r="G1897" s="374">
        <v>99</v>
      </c>
      <c r="H1897" s="374">
        <v>99</v>
      </c>
      <c r="I1897" s="374">
        <v>99</v>
      </c>
      <c r="J1897" s="374">
        <v>999</v>
      </c>
      <c r="K1897" s="374">
        <v>99</v>
      </c>
      <c r="L1897" s="374">
        <v>99</v>
      </c>
      <c r="M1897" s="374">
        <v>14</v>
      </c>
      <c r="N1897" s="374">
        <v>99</v>
      </c>
      <c r="O1897" s="374">
        <v>99</v>
      </c>
      <c r="P1897" s="374">
        <v>99</v>
      </c>
      <c r="Q1897" s="374"/>
      <c r="R1897" s="374">
        <v>0</v>
      </c>
    </row>
    <row r="1898" spans="1:18" ht="15.6">
      <c r="A1898" s="374">
        <v>17</v>
      </c>
      <c r="B1898" s="374">
        <v>164</v>
      </c>
      <c r="C1898" s="374">
        <v>2024</v>
      </c>
      <c r="D1898" s="374">
        <v>8</v>
      </c>
      <c r="E1898" s="374">
        <v>99</v>
      </c>
      <c r="F1898" s="374">
        <v>99</v>
      </c>
      <c r="G1898" s="374">
        <v>99</v>
      </c>
      <c r="H1898" s="374">
        <v>99</v>
      </c>
      <c r="I1898" s="374">
        <v>99</v>
      </c>
      <c r="J1898" s="374">
        <v>999</v>
      </c>
      <c r="K1898" s="374">
        <v>99</v>
      </c>
      <c r="L1898" s="374">
        <v>99</v>
      </c>
      <c r="M1898" s="374">
        <v>14</v>
      </c>
      <c r="N1898" s="374">
        <v>99</v>
      </c>
      <c r="O1898" s="374">
        <v>99</v>
      </c>
      <c r="P1898" s="374">
        <v>99</v>
      </c>
      <c r="Q1898" s="374"/>
      <c r="R1898" s="374">
        <v>0</v>
      </c>
    </row>
    <row r="1899" spans="1:18" ht="15.6">
      <c r="A1899" s="374">
        <v>17</v>
      </c>
      <c r="B1899" s="374">
        <v>165</v>
      </c>
      <c r="C1899" s="374">
        <v>2024</v>
      </c>
      <c r="D1899" s="374">
        <v>9</v>
      </c>
      <c r="E1899" s="374">
        <v>99</v>
      </c>
      <c r="F1899" s="374">
        <v>99</v>
      </c>
      <c r="G1899" s="374">
        <v>99</v>
      </c>
      <c r="H1899" s="374">
        <v>99</v>
      </c>
      <c r="I1899" s="374">
        <v>99</v>
      </c>
      <c r="J1899" s="374">
        <v>999</v>
      </c>
      <c r="K1899" s="374">
        <v>99</v>
      </c>
      <c r="L1899" s="374">
        <v>99</v>
      </c>
      <c r="M1899" s="374">
        <v>14</v>
      </c>
      <c r="N1899" s="374">
        <v>99</v>
      </c>
      <c r="O1899" s="374">
        <v>99</v>
      </c>
      <c r="P1899" s="374">
        <v>99</v>
      </c>
      <c r="Q1899" s="374"/>
      <c r="R1899" s="374">
        <v>0</v>
      </c>
    </row>
    <row r="1900" spans="1:18" ht="15.6">
      <c r="A1900" s="374">
        <v>17</v>
      </c>
      <c r="B1900" s="374">
        <v>166</v>
      </c>
      <c r="C1900" s="374">
        <v>2024</v>
      </c>
      <c r="D1900" s="374">
        <v>10</v>
      </c>
      <c r="E1900" s="374">
        <v>99</v>
      </c>
      <c r="F1900" s="374">
        <v>99</v>
      </c>
      <c r="G1900" s="374">
        <v>99</v>
      </c>
      <c r="H1900" s="374">
        <v>99</v>
      </c>
      <c r="I1900" s="374">
        <v>99</v>
      </c>
      <c r="J1900" s="374">
        <v>999</v>
      </c>
      <c r="K1900" s="374">
        <v>99</v>
      </c>
      <c r="L1900" s="374">
        <v>99</v>
      </c>
      <c r="M1900" s="374">
        <v>14</v>
      </c>
      <c r="N1900" s="374">
        <v>99</v>
      </c>
      <c r="O1900" s="374">
        <v>99</v>
      </c>
      <c r="P1900" s="374">
        <v>99</v>
      </c>
      <c r="Q1900" s="374"/>
      <c r="R1900" s="374">
        <v>0</v>
      </c>
    </row>
    <row r="1901" spans="1:18" ht="15.6">
      <c r="A1901" s="374">
        <v>17</v>
      </c>
      <c r="B1901" s="374">
        <v>167</v>
      </c>
      <c r="C1901" s="374">
        <v>2024</v>
      </c>
      <c r="D1901" s="374">
        <v>11</v>
      </c>
      <c r="E1901" s="374">
        <v>99</v>
      </c>
      <c r="F1901" s="374">
        <v>99</v>
      </c>
      <c r="G1901" s="374">
        <v>99</v>
      </c>
      <c r="H1901" s="374">
        <v>99</v>
      </c>
      <c r="I1901" s="374">
        <v>99</v>
      </c>
      <c r="J1901" s="374">
        <v>999</v>
      </c>
      <c r="K1901" s="374">
        <v>99</v>
      </c>
      <c r="L1901" s="374">
        <v>99</v>
      </c>
      <c r="M1901" s="374">
        <v>14</v>
      </c>
      <c r="N1901" s="374">
        <v>99</v>
      </c>
      <c r="O1901" s="374">
        <v>99</v>
      </c>
      <c r="P1901" s="374">
        <v>99</v>
      </c>
      <c r="Q1901" s="374"/>
      <c r="R1901" s="374">
        <v>0</v>
      </c>
    </row>
    <row r="1902" spans="1:18" ht="15.6">
      <c r="A1902" s="374">
        <v>17</v>
      </c>
      <c r="B1902" s="374">
        <v>168</v>
      </c>
      <c r="C1902" s="374">
        <v>2024</v>
      </c>
      <c r="D1902" s="374">
        <v>12</v>
      </c>
      <c r="E1902" s="374">
        <v>99</v>
      </c>
      <c r="F1902" s="374">
        <v>99</v>
      </c>
      <c r="G1902" s="374">
        <v>99</v>
      </c>
      <c r="H1902" s="374">
        <v>99</v>
      </c>
      <c r="I1902" s="374">
        <v>99</v>
      </c>
      <c r="J1902" s="374">
        <v>999</v>
      </c>
      <c r="K1902" s="374">
        <v>99</v>
      </c>
      <c r="L1902" s="374">
        <v>99</v>
      </c>
      <c r="M1902" s="374">
        <v>14</v>
      </c>
      <c r="N1902" s="374">
        <v>99</v>
      </c>
      <c r="O1902" s="374">
        <v>99</v>
      </c>
      <c r="P1902" s="374">
        <v>99</v>
      </c>
      <c r="Q1902" s="374"/>
      <c r="R1902" s="374">
        <v>0</v>
      </c>
    </row>
    <row r="1903" spans="1:18" ht="15.6">
      <c r="A1903" s="374">
        <v>17</v>
      </c>
      <c r="B1903" s="374">
        <v>169</v>
      </c>
      <c r="C1903" s="374">
        <v>2024</v>
      </c>
      <c r="D1903" s="374">
        <v>1</v>
      </c>
      <c r="E1903" s="374">
        <v>99</v>
      </c>
      <c r="F1903" s="374">
        <v>99</v>
      </c>
      <c r="G1903" s="374">
        <v>99</v>
      </c>
      <c r="H1903" s="374">
        <v>99</v>
      </c>
      <c r="I1903" s="374">
        <v>99</v>
      </c>
      <c r="J1903" s="374">
        <v>999</v>
      </c>
      <c r="K1903" s="374">
        <v>99</v>
      </c>
      <c r="L1903" s="374">
        <v>99</v>
      </c>
      <c r="M1903" s="374">
        <v>15</v>
      </c>
      <c r="N1903" s="374">
        <v>99</v>
      </c>
      <c r="O1903" s="374">
        <v>99</v>
      </c>
      <c r="P1903" s="374">
        <v>99</v>
      </c>
      <c r="Q1903" s="374"/>
      <c r="R1903" s="374">
        <v>0</v>
      </c>
    </row>
    <row r="1904" spans="1:18" ht="15.6">
      <c r="A1904" s="374">
        <v>17</v>
      </c>
      <c r="B1904" s="374">
        <v>170</v>
      </c>
      <c r="C1904" s="374">
        <v>2024</v>
      </c>
      <c r="D1904" s="374">
        <v>2</v>
      </c>
      <c r="E1904" s="374">
        <v>99</v>
      </c>
      <c r="F1904" s="374">
        <v>99</v>
      </c>
      <c r="G1904" s="374">
        <v>99</v>
      </c>
      <c r="H1904" s="374">
        <v>99</v>
      </c>
      <c r="I1904" s="374">
        <v>99</v>
      </c>
      <c r="J1904" s="374">
        <v>999</v>
      </c>
      <c r="K1904" s="374">
        <v>99</v>
      </c>
      <c r="L1904" s="374">
        <v>99</v>
      </c>
      <c r="M1904" s="374">
        <v>15</v>
      </c>
      <c r="N1904" s="374">
        <v>99</v>
      </c>
      <c r="O1904" s="374">
        <v>99</v>
      </c>
      <c r="P1904" s="374">
        <v>99</v>
      </c>
      <c r="Q1904" s="374"/>
      <c r="R1904" s="374">
        <v>0</v>
      </c>
    </row>
    <row r="1905" spans="1:18" ht="15.6">
      <c r="A1905" s="374">
        <v>17</v>
      </c>
      <c r="B1905" s="374">
        <v>171</v>
      </c>
      <c r="C1905" s="374">
        <v>2024</v>
      </c>
      <c r="D1905" s="374">
        <v>3</v>
      </c>
      <c r="E1905" s="374">
        <v>99</v>
      </c>
      <c r="F1905" s="374">
        <v>99</v>
      </c>
      <c r="G1905" s="374">
        <v>99</v>
      </c>
      <c r="H1905" s="374">
        <v>99</v>
      </c>
      <c r="I1905" s="374">
        <v>99</v>
      </c>
      <c r="J1905" s="374">
        <v>999</v>
      </c>
      <c r="K1905" s="374">
        <v>99</v>
      </c>
      <c r="L1905" s="374">
        <v>99</v>
      </c>
      <c r="M1905" s="374">
        <v>15</v>
      </c>
      <c r="N1905" s="374">
        <v>99</v>
      </c>
      <c r="O1905" s="374">
        <v>99</v>
      </c>
      <c r="P1905" s="374">
        <v>99</v>
      </c>
      <c r="Q1905" s="374"/>
      <c r="R1905" s="374">
        <v>0</v>
      </c>
    </row>
    <row r="1906" spans="1:18" ht="15.6">
      <c r="A1906" s="374">
        <v>17</v>
      </c>
      <c r="B1906" s="374">
        <v>172</v>
      </c>
      <c r="C1906" s="374">
        <v>2024</v>
      </c>
      <c r="D1906" s="374">
        <v>4</v>
      </c>
      <c r="E1906" s="374">
        <v>99</v>
      </c>
      <c r="F1906" s="374">
        <v>99</v>
      </c>
      <c r="G1906" s="374">
        <v>99</v>
      </c>
      <c r="H1906" s="374">
        <v>99</v>
      </c>
      <c r="I1906" s="374">
        <v>99</v>
      </c>
      <c r="J1906" s="374">
        <v>999</v>
      </c>
      <c r="K1906" s="374">
        <v>99</v>
      </c>
      <c r="L1906" s="374">
        <v>99</v>
      </c>
      <c r="M1906" s="374">
        <v>15</v>
      </c>
      <c r="N1906" s="374">
        <v>99</v>
      </c>
      <c r="O1906" s="374">
        <v>99</v>
      </c>
      <c r="P1906" s="374">
        <v>99</v>
      </c>
      <c r="Q1906" s="374"/>
      <c r="R1906" s="374">
        <v>0</v>
      </c>
    </row>
    <row r="1907" spans="1:18" ht="15.6">
      <c r="A1907" s="374">
        <v>17</v>
      </c>
      <c r="B1907" s="374">
        <v>173</v>
      </c>
      <c r="C1907" s="374">
        <v>2024</v>
      </c>
      <c r="D1907" s="374">
        <v>5</v>
      </c>
      <c r="E1907" s="374">
        <v>99</v>
      </c>
      <c r="F1907" s="374">
        <v>99</v>
      </c>
      <c r="G1907" s="374">
        <v>99</v>
      </c>
      <c r="H1907" s="374">
        <v>99</v>
      </c>
      <c r="I1907" s="374">
        <v>99</v>
      </c>
      <c r="J1907" s="374">
        <v>999</v>
      </c>
      <c r="K1907" s="374">
        <v>99</v>
      </c>
      <c r="L1907" s="374">
        <v>99</v>
      </c>
      <c r="M1907" s="374">
        <v>15</v>
      </c>
      <c r="N1907" s="374">
        <v>99</v>
      </c>
      <c r="O1907" s="374">
        <v>99</v>
      </c>
      <c r="P1907" s="374">
        <v>99</v>
      </c>
      <c r="Q1907" s="374"/>
      <c r="R1907" s="374">
        <v>0</v>
      </c>
    </row>
    <row r="1908" spans="1:18" ht="15.6">
      <c r="A1908" s="374">
        <v>17</v>
      </c>
      <c r="B1908" s="374">
        <v>174</v>
      </c>
      <c r="C1908" s="374">
        <v>2024</v>
      </c>
      <c r="D1908" s="374">
        <v>6</v>
      </c>
      <c r="E1908" s="374">
        <v>99</v>
      </c>
      <c r="F1908" s="374">
        <v>99</v>
      </c>
      <c r="G1908" s="374">
        <v>99</v>
      </c>
      <c r="H1908" s="374">
        <v>99</v>
      </c>
      <c r="I1908" s="374">
        <v>99</v>
      </c>
      <c r="J1908" s="374">
        <v>999</v>
      </c>
      <c r="K1908" s="374">
        <v>99</v>
      </c>
      <c r="L1908" s="374">
        <v>99</v>
      </c>
      <c r="M1908" s="374">
        <v>15</v>
      </c>
      <c r="N1908" s="374">
        <v>99</v>
      </c>
      <c r="O1908" s="374">
        <v>99</v>
      </c>
      <c r="P1908" s="374">
        <v>99</v>
      </c>
      <c r="Q1908" s="374"/>
      <c r="R1908" s="374">
        <v>0</v>
      </c>
    </row>
    <row r="1909" spans="1:18" ht="15.6">
      <c r="A1909" s="374">
        <v>17</v>
      </c>
      <c r="B1909" s="374">
        <v>175</v>
      </c>
      <c r="C1909" s="374">
        <v>2024</v>
      </c>
      <c r="D1909" s="374">
        <v>7</v>
      </c>
      <c r="E1909" s="374">
        <v>99</v>
      </c>
      <c r="F1909" s="374">
        <v>99</v>
      </c>
      <c r="G1909" s="374">
        <v>99</v>
      </c>
      <c r="H1909" s="374">
        <v>99</v>
      </c>
      <c r="I1909" s="374">
        <v>99</v>
      </c>
      <c r="J1909" s="374">
        <v>999</v>
      </c>
      <c r="K1909" s="374">
        <v>99</v>
      </c>
      <c r="L1909" s="374">
        <v>99</v>
      </c>
      <c r="M1909" s="374">
        <v>15</v>
      </c>
      <c r="N1909" s="374">
        <v>99</v>
      </c>
      <c r="O1909" s="374">
        <v>99</v>
      </c>
      <c r="P1909" s="374">
        <v>99</v>
      </c>
      <c r="Q1909" s="374"/>
      <c r="R1909" s="374">
        <v>0</v>
      </c>
    </row>
    <row r="1910" spans="1:18" ht="15.6">
      <c r="A1910" s="374">
        <v>17</v>
      </c>
      <c r="B1910" s="374">
        <v>176</v>
      </c>
      <c r="C1910" s="374">
        <v>2024</v>
      </c>
      <c r="D1910" s="374">
        <v>8</v>
      </c>
      <c r="E1910" s="374">
        <v>99</v>
      </c>
      <c r="F1910" s="374">
        <v>99</v>
      </c>
      <c r="G1910" s="374">
        <v>99</v>
      </c>
      <c r="H1910" s="374">
        <v>99</v>
      </c>
      <c r="I1910" s="374">
        <v>99</v>
      </c>
      <c r="J1910" s="374">
        <v>999</v>
      </c>
      <c r="K1910" s="374">
        <v>99</v>
      </c>
      <c r="L1910" s="374">
        <v>99</v>
      </c>
      <c r="M1910" s="374">
        <v>15</v>
      </c>
      <c r="N1910" s="374">
        <v>99</v>
      </c>
      <c r="O1910" s="374">
        <v>99</v>
      </c>
      <c r="P1910" s="374">
        <v>99</v>
      </c>
      <c r="Q1910" s="374"/>
      <c r="R1910" s="374">
        <v>0</v>
      </c>
    </row>
    <row r="1911" spans="1:18" ht="15.6">
      <c r="A1911" s="374">
        <v>17</v>
      </c>
      <c r="B1911" s="374">
        <v>177</v>
      </c>
      <c r="C1911" s="374">
        <v>2024</v>
      </c>
      <c r="D1911" s="374">
        <v>9</v>
      </c>
      <c r="E1911" s="374">
        <v>99</v>
      </c>
      <c r="F1911" s="374">
        <v>99</v>
      </c>
      <c r="G1911" s="374">
        <v>99</v>
      </c>
      <c r="H1911" s="374">
        <v>99</v>
      </c>
      <c r="I1911" s="374">
        <v>99</v>
      </c>
      <c r="J1911" s="374">
        <v>999</v>
      </c>
      <c r="K1911" s="374">
        <v>99</v>
      </c>
      <c r="L1911" s="374">
        <v>99</v>
      </c>
      <c r="M1911" s="374">
        <v>15</v>
      </c>
      <c r="N1911" s="374">
        <v>99</v>
      </c>
      <c r="O1911" s="374">
        <v>99</v>
      </c>
      <c r="P1911" s="374">
        <v>99</v>
      </c>
      <c r="Q1911" s="374"/>
      <c r="R1911" s="374">
        <v>0</v>
      </c>
    </row>
    <row r="1912" spans="1:18" ht="15.6">
      <c r="A1912" s="374">
        <v>17</v>
      </c>
      <c r="B1912" s="374">
        <v>178</v>
      </c>
      <c r="C1912" s="374">
        <v>2024</v>
      </c>
      <c r="D1912" s="374">
        <v>10</v>
      </c>
      <c r="E1912" s="374">
        <v>99</v>
      </c>
      <c r="F1912" s="374">
        <v>99</v>
      </c>
      <c r="G1912" s="374">
        <v>99</v>
      </c>
      <c r="H1912" s="374">
        <v>99</v>
      </c>
      <c r="I1912" s="374">
        <v>99</v>
      </c>
      <c r="J1912" s="374">
        <v>999</v>
      </c>
      <c r="K1912" s="374">
        <v>99</v>
      </c>
      <c r="L1912" s="374">
        <v>99</v>
      </c>
      <c r="M1912" s="374">
        <v>15</v>
      </c>
      <c r="N1912" s="374">
        <v>99</v>
      </c>
      <c r="O1912" s="374">
        <v>99</v>
      </c>
      <c r="P1912" s="374">
        <v>99</v>
      </c>
      <c r="Q1912" s="374"/>
      <c r="R1912" s="374">
        <v>0</v>
      </c>
    </row>
    <row r="1913" spans="1:18" ht="15.6">
      <c r="A1913" s="374">
        <v>17</v>
      </c>
      <c r="B1913" s="374">
        <v>179</v>
      </c>
      <c r="C1913" s="374">
        <v>2024</v>
      </c>
      <c r="D1913" s="374">
        <v>11</v>
      </c>
      <c r="E1913" s="374">
        <v>99</v>
      </c>
      <c r="F1913" s="374">
        <v>99</v>
      </c>
      <c r="G1913" s="374">
        <v>99</v>
      </c>
      <c r="H1913" s="374">
        <v>99</v>
      </c>
      <c r="I1913" s="374">
        <v>99</v>
      </c>
      <c r="J1913" s="374">
        <v>999</v>
      </c>
      <c r="K1913" s="374">
        <v>99</v>
      </c>
      <c r="L1913" s="374">
        <v>99</v>
      </c>
      <c r="M1913" s="374">
        <v>15</v>
      </c>
      <c r="N1913" s="374">
        <v>99</v>
      </c>
      <c r="O1913" s="374">
        <v>99</v>
      </c>
      <c r="P1913" s="374">
        <v>99</v>
      </c>
      <c r="Q1913" s="374"/>
      <c r="R1913" s="374">
        <v>0</v>
      </c>
    </row>
    <row r="1914" spans="1:18" ht="15.6">
      <c r="A1914" s="374">
        <v>17</v>
      </c>
      <c r="B1914" s="374">
        <v>180</v>
      </c>
      <c r="C1914" s="374">
        <v>2024</v>
      </c>
      <c r="D1914" s="374">
        <v>12</v>
      </c>
      <c r="E1914" s="374">
        <v>99</v>
      </c>
      <c r="F1914" s="374">
        <v>99</v>
      </c>
      <c r="G1914" s="374">
        <v>99</v>
      </c>
      <c r="H1914" s="374">
        <v>99</v>
      </c>
      <c r="I1914" s="374">
        <v>99</v>
      </c>
      <c r="J1914" s="374">
        <v>999</v>
      </c>
      <c r="K1914" s="374">
        <v>99</v>
      </c>
      <c r="L1914" s="374">
        <v>99</v>
      </c>
      <c r="M1914" s="374">
        <v>15</v>
      </c>
      <c r="N1914" s="374">
        <v>99</v>
      </c>
      <c r="O1914" s="374">
        <v>99</v>
      </c>
      <c r="P1914" s="374">
        <v>99</v>
      </c>
      <c r="Q1914" s="374"/>
      <c r="R1914" s="374">
        <v>0</v>
      </c>
    </row>
    <row r="1915" spans="1:18" ht="15.6">
      <c r="A1915" s="374">
        <v>17</v>
      </c>
      <c r="B1915" s="374">
        <v>181</v>
      </c>
      <c r="C1915" s="374">
        <v>2023</v>
      </c>
      <c r="D1915" s="374">
        <v>1</v>
      </c>
      <c r="E1915" s="374">
        <v>99</v>
      </c>
      <c r="F1915" s="374">
        <v>99</v>
      </c>
      <c r="G1915" s="374">
        <v>99</v>
      </c>
      <c r="H1915" s="374">
        <v>99</v>
      </c>
      <c r="I1915" s="374">
        <v>99</v>
      </c>
      <c r="J1915" s="374">
        <v>999</v>
      </c>
      <c r="K1915" s="374">
        <v>99</v>
      </c>
      <c r="L1915" s="374">
        <v>99</v>
      </c>
      <c r="M1915" s="374">
        <v>1</v>
      </c>
      <c r="N1915" s="374">
        <v>99</v>
      </c>
      <c r="O1915" s="374">
        <v>99</v>
      </c>
      <c r="P1915" s="374">
        <v>99</v>
      </c>
      <c r="Q1915" s="374"/>
      <c r="R1915" s="374">
        <v>0</v>
      </c>
    </row>
    <row r="1916" spans="1:18" ht="15.6">
      <c r="A1916" s="374">
        <v>17</v>
      </c>
      <c r="B1916" s="374">
        <v>182</v>
      </c>
      <c r="C1916" s="374">
        <v>2023</v>
      </c>
      <c r="D1916" s="374">
        <v>2</v>
      </c>
      <c r="E1916" s="374">
        <v>99</v>
      </c>
      <c r="F1916" s="374">
        <v>99</v>
      </c>
      <c r="G1916" s="374">
        <v>99</v>
      </c>
      <c r="H1916" s="374">
        <v>99</v>
      </c>
      <c r="I1916" s="374">
        <v>99</v>
      </c>
      <c r="J1916" s="374">
        <v>999</v>
      </c>
      <c r="K1916" s="374">
        <v>99</v>
      </c>
      <c r="L1916" s="374">
        <v>99</v>
      </c>
      <c r="M1916" s="374">
        <v>1</v>
      </c>
      <c r="N1916" s="374">
        <v>99</v>
      </c>
      <c r="O1916" s="374">
        <v>99</v>
      </c>
      <c r="P1916" s="374">
        <v>99</v>
      </c>
      <c r="Q1916" s="374"/>
      <c r="R1916" s="374">
        <v>0</v>
      </c>
    </row>
    <row r="1917" spans="1:18" ht="15.6">
      <c r="A1917" s="374">
        <v>17</v>
      </c>
      <c r="B1917" s="374">
        <v>183</v>
      </c>
      <c r="C1917" s="374">
        <v>2023</v>
      </c>
      <c r="D1917" s="374">
        <v>3</v>
      </c>
      <c r="E1917" s="374">
        <v>99</v>
      </c>
      <c r="F1917" s="374">
        <v>99</v>
      </c>
      <c r="G1917" s="374">
        <v>99</v>
      </c>
      <c r="H1917" s="374">
        <v>99</v>
      </c>
      <c r="I1917" s="374">
        <v>99</v>
      </c>
      <c r="J1917" s="374">
        <v>999</v>
      </c>
      <c r="K1917" s="374">
        <v>99</v>
      </c>
      <c r="L1917" s="374">
        <v>99</v>
      </c>
      <c r="M1917" s="374">
        <v>1</v>
      </c>
      <c r="N1917" s="374">
        <v>99</v>
      </c>
      <c r="O1917" s="374">
        <v>99</v>
      </c>
      <c r="P1917" s="374">
        <v>99</v>
      </c>
      <c r="Q1917" s="374"/>
      <c r="R1917" s="374">
        <v>0</v>
      </c>
    </row>
    <row r="1918" spans="1:18" ht="15.6">
      <c r="A1918" s="374">
        <v>17</v>
      </c>
      <c r="B1918" s="374">
        <v>184</v>
      </c>
      <c r="C1918" s="374">
        <v>2023</v>
      </c>
      <c r="D1918" s="374">
        <v>4</v>
      </c>
      <c r="E1918" s="374">
        <v>99</v>
      </c>
      <c r="F1918" s="374">
        <v>99</v>
      </c>
      <c r="G1918" s="374">
        <v>99</v>
      </c>
      <c r="H1918" s="374">
        <v>99</v>
      </c>
      <c r="I1918" s="374">
        <v>99</v>
      </c>
      <c r="J1918" s="374">
        <v>999</v>
      </c>
      <c r="K1918" s="374">
        <v>99</v>
      </c>
      <c r="L1918" s="374">
        <v>99</v>
      </c>
      <c r="M1918" s="374">
        <v>1</v>
      </c>
      <c r="N1918" s="374">
        <v>99</v>
      </c>
      <c r="O1918" s="374">
        <v>99</v>
      </c>
      <c r="P1918" s="374">
        <v>99</v>
      </c>
      <c r="Q1918" s="374"/>
      <c r="R1918" s="374">
        <v>0</v>
      </c>
    </row>
    <row r="1919" spans="1:18" ht="15.6">
      <c r="A1919" s="374">
        <v>17</v>
      </c>
      <c r="B1919" s="374">
        <v>185</v>
      </c>
      <c r="C1919" s="374">
        <v>2023</v>
      </c>
      <c r="D1919" s="374">
        <v>5</v>
      </c>
      <c r="E1919" s="374">
        <v>99</v>
      </c>
      <c r="F1919" s="374">
        <v>99</v>
      </c>
      <c r="G1919" s="374">
        <v>99</v>
      </c>
      <c r="H1919" s="374">
        <v>99</v>
      </c>
      <c r="I1919" s="374">
        <v>99</v>
      </c>
      <c r="J1919" s="374">
        <v>999</v>
      </c>
      <c r="K1919" s="374">
        <v>99</v>
      </c>
      <c r="L1919" s="374">
        <v>99</v>
      </c>
      <c r="M1919" s="374">
        <v>1</v>
      </c>
      <c r="N1919" s="374">
        <v>99</v>
      </c>
      <c r="O1919" s="374">
        <v>99</v>
      </c>
      <c r="P1919" s="374">
        <v>99</v>
      </c>
      <c r="Q1919" s="374"/>
      <c r="R1919" s="374">
        <v>0</v>
      </c>
    </row>
    <row r="1920" spans="1:18" ht="15.6">
      <c r="A1920" s="374">
        <v>17</v>
      </c>
      <c r="B1920" s="374">
        <v>186</v>
      </c>
      <c r="C1920" s="374">
        <v>2023</v>
      </c>
      <c r="D1920" s="374">
        <v>6</v>
      </c>
      <c r="E1920" s="374">
        <v>99</v>
      </c>
      <c r="F1920" s="374">
        <v>99</v>
      </c>
      <c r="G1920" s="374">
        <v>99</v>
      </c>
      <c r="H1920" s="374">
        <v>99</v>
      </c>
      <c r="I1920" s="374">
        <v>99</v>
      </c>
      <c r="J1920" s="374">
        <v>999</v>
      </c>
      <c r="K1920" s="374">
        <v>99</v>
      </c>
      <c r="L1920" s="374">
        <v>99</v>
      </c>
      <c r="M1920" s="374">
        <v>1</v>
      </c>
      <c r="N1920" s="374">
        <v>99</v>
      </c>
      <c r="O1920" s="374">
        <v>99</v>
      </c>
      <c r="P1920" s="374">
        <v>99</v>
      </c>
      <c r="Q1920" s="374"/>
      <c r="R1920" s="374">
        <v>0</v>
      </c>
    </row>
    <row r="1921" spans="1:37" ht="15.6">
      <c r="A1921" s="374">
        <v>17</v>
      </c>
      <c r="B1921" s="374">
        <v>187</v>
      </c>
      <c r="C1921" s="374">
        <v>2023</v>
      </c>
      <c r="D1921" s="374">
        <v>7</v>
      </c>
      <c r="E1921" s="374">
        <v>99</v>
      </c>
      <c r="F1921" s="374">
        <v>99</v>
      </c>
      <c r="G1921" s="374">
        <v>99</v>
      </c>
      <c r="H1921" s="374">
        <v>99</v>
      </c>
      <c r="I1921" s="374">
        <v>99</v>
      </c>
      <c r="J1921" s="374">
        <v>999</v>
      </c>
      <c r="K1921" s="374">
        <v>99</v>
      </c>
      <c r="L1921" s="374">
        <v>99</v>
      </c>
      <c r="M1921" s="374">
        <v>1</v>
      </c>
      <c r="N1921" s="374">
        <v>99</v>
      </c>
      <c r="O1921" s="374">
        <v>99</v>
      </c>
      <c r="P1921" s="374">
        <v>99</v>
      </c>
      <c r="Q1921" s="374"/>
      <c r="R1921" s="374">
        <v>0</v>
      </c>
    </row>
    <row r="1922" spans="1:37" ht="15.6">
      <c r="A1922" s="374">
        <v>17</v>
      </c>
      <c r="B1922" s="374">
        <v>188</v>
      </c>
      <c r="C1922" s="374">
        <v>2023</v>
      </c>
      <c r="D1922" s="374">
        <v>8</v>
      </c>
      <c r="E1922" s="374">
        <v>99</v>
      </c>
      <c r="F1922" s="374">
        <v>99</v>
      </c>
      <c r="G1922" s="374">
        <v>99</v>
      </c>
      <c r="H1922" s="374">
        <v>99</v>
      </c>
      <c r="I1922" s="374">
        <v>99</v>
      </c>
      <c r="J1922" s="374">
        <v>999</v>
      </c>
      <c r="K1922" s="374">
        <v>99</v>
      </c>
      <c r="L1922" s="374">
        <v>99</v>
      </c>
      <c r="M1922" s="374">
        <v>1</v>
      </c>
      <c r="N1922" s="374">
        <v>99</v>
      </c>
      <c r="O1922" s="374">
        <v>99</v>
      </c>
      <c r="P1922" s="374">
        <v>99</v>
      </c>
      <c r="Q1922" s="374"/>
      <c r="R1922" s="374">
        <v>0</v>
      </c>
    </row>
    <row r="1923" spans="1:37" ht="15.6">
      <c r="A1923" s="374">
        <v>17</v>
      </c>
      <c r="B1923" s="374">
        <v>189</v>
      </c>
      <c r="C1923" s="374">
        <v>2023</v>
      </c>
      <c r="D1923" s="374">
        <v>9</v>
      </c>
      <c r="E1923" s="374">
        <v>99</v>
      </c>
      <c r="F1923" s="374">
        <v>99</v>
      </c>
      <c r="G1923" s="374">
        <v>99</v>
      </c>
      <c r="H1923" s="374">
        <v>99</v>
      </c>
      <c r="I1923" s="374">
        <v>99</v>
      </c>
      <c r="J1923" s="374">
        <v>999</v>
      </c>
      <c r="K1923" s="374">
        <v>99</v>
      </c>
      <c r="L1923" s="374">
        <v>99</v>
      </c>
      <c r="M1923" s="374">
        <v>1</v>
      </c>
      <c r="N1923" s="374">
        <v>99</v>
      </c>
      <c r="O1923" s="374">
        <v>99</v>
      </c>
      <c r="P1923" s="374">
        <v>99</v>
      </c>
      <c r="Q1923" s="374">
        <v>1</v>
      </c>
      <c r="R1923" s="374">
        <v>2</v>
      </c>
      <c r="S1923" s="374">
        <v>3</v>
      </c>
      <c r="T1923" s="374">
        <v>1</v>
      </c>
      <c r="U1923" s="374">
        <v>6.55</v>
      </c>
      <c r="V1923" s="374">
        <v>0</v>
      </c>
      <c r="W1923" s="374">
        <v>0</v>
      </c>
      <c r="X1923" s="374">
        <v>0</v>
      </c>
      <c r="Y1923" s="374">
        <v>0</v>
      </c>
      <c r="Z1923" s="374">
        <v>0.14999999999997915</v>
      </c>
      <c r="AA1923" s="374">
        <v>2</v>
      </c>
      <c r="AB1923" s="374">
        <v>0</v>
      </c>
      <c r="AC1923" s="374">
        <v>-100.00000000001414</v>
      </c>
      <c r="AD1923" s="374"/>
      <c r="AE1923" s="374"/>
      <c r="AF1923" s="374">
        <v>0.10214504596527069</v>
      </c>
      <c r="AG1923" s="374">
        <v>6.4806249103348632E-2</v>
      </c>
      <c r="AH1923" s="374">
        <v>0</v>
      </c>
      <c r="AI1923" s="374">
        <v>2</v>
      </c>
      <c r="AJ1923" s="374">
        <v>80.400000000000006</v>
      </c>
      <c r="AK1923" s="374">
        <v>12.644584946950516</v>
      </c>
    </row>
    <row r="1924" spans="1:37" ht="15.6">
      <c r="A1924" s="374">
        <v>17</v>
      </c>
      <c r="B1924" s="374">
        <v>190</v>
      </c>
      <c r="C1924" s="374">
        <v>2023</v>
      </c>
      <c r="D1924" s="374">
        <v>10</v>
      </c>
      <c r="E1924" s="374">
        <v>99</v>
      </c>
      <c r="F1924" s="374">
        <v>99</v>
      </c>
      <c r="G1924" s="374">
        <v>99</v>
      </c>
      <c r="H1924" s="374">
        <v>99</v>
      </c>
      <c r="I1924" s="374">
        <v>99</v>
      </c>
      <c r="J1924" s="374">
        <v>999</v>
      </c>
      <c r="K1924" s="374">
        <v>99</v>
      </c>
      <c r="L1924" s="374">
        <v>99</v>
      </c>
      <c r="M1924" s="374">
        <v>1</v>
      </c>
      <c r="N1924" s="374">
        <v>99</v>
      </c>
      <c r="O1924" s="374">
        <v>99</v>
      </c>
      <c r="P1924" s="374">
        <v>99</v>
      </c>
      <c r="Q1924" s="374">
        <v>1</v>
      </c>
      <c r="R1924" s="374">
        <v>1</v>
      </c>
      <c r="S1924" s="374">
        <v>5</v>
      </c>
      <c r="T1924" s="374">
        <v>1</v>
      </c>
      <c r="U1924" s="374">
        <v>8.5</v>
      </c>
      <c r="V1924" s="374">
        <v>0</v>
      </c>
      <c r="W1924" s="374">
        <v>0</v>
      </c>
      <c r="X1924" s="374">
        <v>0</v>
      </c>
      <c r="Y1924" s="374">
        <v>0</v>
      </c>
      <c r="Z1924" s="374">
        <v>0</v>
      </c>
      <c r="AA1924" s="374">
        <v>0</v>
      </c>
      <c r="AB1924" s="374">
        <v>0</v>
      </c>
      <c r="AC1924" s="374"/>
      <c r="AD1924" s="374"/>
      <c r="AE1924" s="374"/>
      <c r="AF1924" s="374">
        <v>4.8309178743961345E-2</v>
      </c>
      <c r="AG1924" s="374">
        <v>4.0098879118390753E-2</v>
      </c>
      <c r="AH1924" s="374">
        <v>0</v>
      </c>
      <c r="AI1924" s="374">
        <v>1</v>
      </c>
      <c r="AJ1924" s="374">
        <v>84.5</v>
      </c>
      <c r="AK1924" s="374">
        <v>14.087982350244223</v>
      </c>
    </row>
    <row r="1925" spans="1:37" ht="15.6">
      <c r="A1925" s="374">
        <v>17</v>
      </c>
      <c r="B1925" s="374">
        <v>191</v>
      </c>
      <c r="C1925" s="374">
        <v>2023</v>
      </c>
      <c r="D1925" s="374">
        <v>11</v>
      </c>
      <c r="E1925" s="374">
        <v>99</v>
      </c>
      <c r="F1925" s="374">
        <v>99</v>
      </c>
      <c r="G1925" s="374">
        <v>99</v>
      </c>
      <c r="H1925" s="374">
        <v>99</v>
      </c>
      <c r="I1925" s="374">
        <v>99</v>
      </c>
      <c r="J1925" s="374">
        <v>999</v>
      </c>
      <c r="K1925" s="374">
        <v>99</v>
      </c>
      <c r="L1925" s="374">
        <v>99</v>
      </c>
      <c r="M1925" s="374">
        <v>1</v>
      </c>
      <c r="N1925" s="374">
        <v>99</v>
      </c>
      <c r="O1925" s="374">
        <v>99</v>
      </c>
      <c r="P1925" s="374">
        <v>99</v>
      </c>
      <c r="Q1925" s="374">
        <v>1</v>
      </c>
      <c r="R1925" s="374">
        <v>1</v>
      </c>
      <c r="S1925" s="374">
        <v>1</v>
      </c>
      <c r="T1925" s="374">
        <v>1</v>
      </c>
      <c r="U1925" s="374">
        <v>4.0999999999999996</v>
      </c>
      <c r="V1925" s="374">
        <v>0</v>
      </c>
      <c r="W1925" s="374">
        <v>0</v>
      </c>
      <c r="X1925" s="374">
        <v>0</v>
      </c>
      <c r="Y1925" s="374">
        <v>0</v>
      </c>
      <c r="Z1925" s="374">
        <v>0</v>
      </c>
      <c r="AA1925" s="374">
        <v>0</v>
      </c>
      <c r="AB1925" s="374">
        <v>0</v>
      </c>
      <c r="AC1925" s="374"/>
      <c r="AD1925" s="374"/>
      <c r="AE1925" s="374"/>
      <c r="AF1925" s="374">
        <v>9.9900099900099917E-2</v>
      </c>
      <c r="AG1925" s="374">
        <v>3.970405949798575E-2</v>
      </c>
      <c r="AH1925" s="374">
        <v>0</v>
      </c>
      <c r="AI1925" s="374"/>
      <c r="AJ1925" s="374"/>
      <c r="AK1925" s="374"/>
    </row>
    <row r="1926" spans="1:37" ht="15.6">
      <c r="A1926" s="374">
        <v>17</v>
      </c>
      <c r="B1926" s="374">
        <v>192</v>
      </c>
      <c r="C1926" s="374">
        <v>2023</v>
      </c>
      <c r="D1926" s="374">
        <v>12</v>
      </c>
      <c r="E1926" s="374">
        <v>99</v>
      </c>
      <c r="F1926" s="374">
        <v>99</v>
      </c>
      <c r="G1926" s="374">
        <v>99</v>
      </c>
      <c r="H1926" s="374">
        <v>99</v>
      </c>
      <c r="I1926" s="374">
        <v>99</v>
      </c>
      <c r="J1926" s="374">
        <v>999</v>
      </c>
      <c r="K1926" s="374">
        <v>99</v>
      </c>
      <c r="L1926" s="374">
        <v>99</v>
      </c>
      <c r="M1926" s="374">
        <v>1</v>
      </c>
      <c r="N1926" s="374">
        <v>99</v>
      </c>
      <c r="O1926" s="374">
        <v>99</v>
      </c>
      <c r="P1926" s="374">
        <v>99</v>
      </c>
      <c r="Q1926" s="374"/>
      <c r="R1926" s="374">
        <v>0</v>
      </c>
      <c r="S1926" s="374"/>
      <c r="T1926" s="374"/>
      <c r="U1926" s="374"/>
      <c r="V1926" s="374"/>
      <c r="W1926" s="374"/>
      <c r="X1926" s="374"/>
      <c r="Y1926" s="374"/>
      <c r="Z1926" s="374"/>
      <c r="AA1926" s="374"/>
      <c r="AB1926" s="374"/>
      <c r="AC1926" s="374"/>
      <c r="AD1926" s="374"/>
      <c r="AE1926" s="374"/>
      <c r="AF1926" s="374"/>
      <c r="AG1926" s="374"/>
      <c r="AH1926" s="374"/>
      <c r="AI1926" s="374"/>
      <c r="AJ1926" s="374"/>
      <c r="AK1926" s="374"/>
    </row>
    <row r="1927" spans="1:37" ht="15.6">
      <c r="A1927" s="374">
        <v>17</v>
      </c>
      <c r="B1927" s="374">
        <v>193</v>
      </c>
      <c r="C1927" s="374">
        <v>2023</v>
      </c>
      <c r="D1927" s="374">
        <v>1</v>
      </c>
      <c r="E1927" s="374">
        <v>99</v>
      </c>
      <c r="F1927" s="374">
        <v>99</v>
      </c>
      <c r="G1927" s="374">
        <v>99</v>
      </c>
      <c r="H1927" s="374">
        <v>99</v>
      </c>
      <c r="I1927" s="374">
        <v>99</v>
      </c>
      <c r="J1927" s="374">
        <v>999</v>
      </c>
      <c r="K1927" s="374">
        <v>99</v>
      </c>
      <c r="L1927" s="374">
        <v>99</v>
      </c>
      <c r="M1927" s="374">
        <v>2</v>
      </c>
      <c r="N1927" s="374">
        <v>99</v>
      </c>
      <c r="O1927" s="374">
        <v>99</v>
      </c>
      <c r="P1927" s="374">
        <v>99</v>
      </c>
      <c r="Q1927" s="374">
        <v>11</v>
      </c>
      <c r="R1927" s="374">
        <v>39</v>
      </c>
      <c r="S1927" s="374">
        <v>4.4615384615384608</v>
      </c>
      <c r="T1927" s="374">
        <v>2</v>
      </c>
      <c r="U1927" s="374">
        <v>8.341025641025638</v>
      </c>
      <c r="V1927" s="374">
        <v>0</v>
      </c>
      <c r="W1927" s="374">
        <v>0</v>
      </c>
      <c r="X1927" s="374">
        <v>0</v>
      </c>
      <c r="Y1927" s="374">
        <v>0</v>
      </c>
      <c r="Z1927" s="374">
        <v>2.469892341546438</v>
      </c>
      <c r="AA1927" s="374">
        <v>1.151279195930444</v>
      </c>
      <c r="AB1927" s="374">
        <v>0</v>
      </c>
      <c r="AC1927" s="374">
        <v>52.626373583097568</v>
      </c>
      <c r="AD1927" s="374"/>
      <c r="AE1927" s="374"/>
      <c r="AF1927" s="374">
        <v>19.306930693069305</v>
      </c>
      <c r="AG1927" s="374">
        <v>17.276541505125067</v>
      </c>
      <c r="AH1927" s="374">
        <v>0</v>
      </c>
      <c r="AI1927" s="374">
        <v>0</v>
      </c>
      <c r="AJ1927" s="374"/>
      <c r="AK1927" s="374"/>
    </row>
    <row r="1928" spans="1:37" ht="15.6">
      <c r="A1928" s="374">
        <v>17</v>
      </c>
      <c r="B1928" s="374">
        <v>194</v>
      </c>
      <c r="C1928" s="374">
        <v>2023</v>
      </c>
      <c r="D1928" s="374">
        <v>2</v>
      </c>
      <c r="E1928" s="374">
        <v>99</v>
      </c>
      <c r="F1928" s="374">
        <v>99</v>
      </c>
      <c r="G1928" s="374">
        <v>99</v>
      </c>
      <c r="H1928" s="374">
        <v>99</v>
      </c>
      <c r="I1928" s="374">
        <v>99</v>
      </c>
      <c r="J1928" s="374">
        <v>999</v>
      </c>
      <c r="K1928" s="374">
        <v>99</v>
      </c>
      <c r="L1928" s="374">
        <v>99</v>
      </c>
      <c r="M1928" s="374">
        <v>2</v>
      </c>
      <c r="N1928" s="374">
        <v>99</v>
      </c>
      <c r="O1928" s="374">
        <v>99</v>
      </c>
      <c r="P1928" s="374">
        <v>99</v>
      </c>
      <c r="Q1928" s="374">
        <v>17</v>
      </c>
      <c r="R1928" s="374">
        <v>167</v>
      </c>
      <c r="S1928" s="374">
        <v>4.3353293413173644</v>
      </c>
      <c r="T1928" s="374">
        <v>2</v>
      </c>
      <c r="U1928" s="374">
        <v>5.7550898203592817</v>
      </c>
      <c r="V1928" s="374">
        <v>0</v>
      </c>
      <c r="W1928" s="374">
        <v>0</v>
      </c>
      <c r="X1928" s="374">
        <v>0</v>
      </c>
      <c r="Y1928" s="374">
        <v>0</v>
      </c>
      <c r="Z1928" s="374">
        <v>1.9600702261229064</v>
      </c>
      <c r="AA1928" s="374">
        <v>1.4707152459426236</v>
      </c>
      <c r="AB1928" s="374">
        <v>0</v>
      </c>
      <c r="AC1928" s="374">
        <v>42.212298470671811</v>
      </c>
      <c r="AD1928" s="374"/>
      <c r="AE1928" s="374"/>
      <c r="AF1928" s="374">
        <v>12.87586738627602</v>
      </c>
      <c r="AG1928" s="374">
        <v>10.851059025425641</v>
      </c>
      <c r="AH1928" s="374">
        <v>0</v>
      </c>
      <c r="AI1928" s="374">
        <v>29</v>
      </c>
      <c r="AJ1928" s="374">
        <v>88.8241379310345</v>
      </c>
      <c r="AK1928" s="374">
        <v>11.234374081428657</v>
      </c>
    </row>
    <row r="1929" spans="1:37" ht="15.6">
      <c r="A1929" s="374">
        <v>17</v>
      </c>
      <c r="B1929" s="374">
        <v>195</v>
      </c>
      <c r="C1929" s="374">
        <v>2023</v>
      </c>
      <c r="D1929" s="374">
        <v>3</v>
      </c>
      <c r="E1929" s="374">
        <v>99</v>
      </c>
      <c r="F1929" s="374">
        <v>99</v>
      </c>
      <c r="G1929" s="374">
        <v>99</v>
      </c>
      <c r="H1929" s="374">
        <v>99</v>
      </c>
      <c r="I1929" s="374">
        <v>99</v>
      </c>
      <c r="J1929" s="374">
        <v>999</v>
      </c>
      <c r="K1929" s="374">
        <v>99</v>
      </c>
      <c r="L1929" s="374">
        <v>99</v>
      </c>
      <c r="M1929" s="374">
        <v>2</v>
      </c>
      <c r="N1929" s="374">
        <v>99</v>
      </c>
      <c r="O1929" s="374">
        <v>99</v>
      </c>
      <c r="P1929" s="374">
        <v>99</v>
      </c>
      <c r="Q1929" s="374">
        <v>65</v>
      </c>
      <c r="R1929" s="374">
        <v>527</v>
      </c>
      <c r="S1929" s="374">
        <v>4.0018975332068303</v>
      </c>
      <c r="T1929" s="374">
        <v>2</v>
      </c>
      <c r="U1929" s="374">
        <v>5.5070208728652785</v>
      </c>
      <c r="V1929" s="374">
        <v>0</v>
      </c>
      <c r="W1929" s="374">
        <v>0</v>
      </c>
      <c r="X1929" s="374">
        <v>0</v>
      </c>
      <c r="Y1929" s="374">
        <v>0</v>
      </c>
      <c r="Z1929" s="374">
        <v>2.0278160650985315</v>
      </c>
      <c r="AA1929" s="374">
        <v>1.4623666857072475</v>
      </c>
      <c r="AB1929" s="374">
        <v>0</v>
      </c>
      <c r="AC1929" s="374">
        <v>39.762243690210575</v>
      </c>
      <c r="AD1929" s="374"/>
      <c r="AE1929" s="374"/>
      <c r="AF1929" s="374">
        <v>14.262516914749662</v>
      </c>
      <c r="AG1929" s="374">
        <v>11.93240687443466</v>
      </c>
      <c r="AH1929" s="374">
        <v>0.18975332068311196</v>
      </c>
      <c r="AI1929" s="374">
        <v>6</v>
      </c>
      <c r="AJ1929" s="374">
        <v>88.616666666666688</v>
      </c>
      <c r="AK1929" s="374">
        <v>13.643014775292063</v>
      </c>
    </row>
    <row r="1930" spans="1:37" ht="15.6">
      <c r="A1930" s="374">
        <v>17</v>
      </c>
      <c r="B1930" s="374">
        <v>196</v>
      </c>
      <c r="C1930" s="374">
        <v>2023</v>
      </c>
      <c r="D1930" s="374">
        <v>4</v>
      </c>
      <c r="E1930" s="374">
        <v>99</v>
      </c>
      <c r="F1930" s="374">
        <v>99</v>
      </c>
      <c r="G1930" s="374">
        <v>99</v>
      </c>
      <c r="H1930" s="374">
        <v>99</v>
      </c>
      <c r="I1930" s="374">
        <v>99</v>
      </c>
      <c r="J1930" s="374">
        <v>999</v>
      </c>
      <c r="K1930" s="374">
        <v>99</v>
      </c>
      <c r="L1930" s="374">
        <v>99</v>
      </c>
      <c r="M1930" s="374">
        <v>2</v>
      </c>
      <c r="N1930" s="374">
        <v>99</v>
      </c>
      <c r="O1930" s="374">
        <v>99</v>
      </c>
      <c r="P1930" s="374">
        <v>99</v>
      </c>
      <c r="Q1930" s="374">
        <v>53</v>
      </c>
      <c r="R1930" s="374">
        <v>617</v>
      </c>
      <c r="S1930" s="374">
        <v>4.3354943273905997</v>
      </c>
      <c r="T1930" s="374">
        <v>2</v>
      </c>
      <c r="U1930" s="374">
        <v>5.3223662884927032</v>
      </c>
      <c r="V1930" s="374">
        <v>0</v>
      </c>
      <c r="W1930" s="374">
        <v>0</v>
      </c>
      <c r="X1930" s="374">
        <v>0</v>
      </c>
      <c r="Y1930" s="374">
        <v>0</v>
      </c>
      <c r="Z1930" s="374">
        <v>1.3183847400827424</v>
      </c>
      <c r="AA1930" s="374">
        <v>1.1898767176856391</v>
      </c>
      <c r="AB1930" s="374">
        <v>0</v>
      </c>
      <c r="AC1930" s="374">
        <v>27.933765890627743</v>
      </c>
      <c r="AD1930" s="374"/>
      <c r="AE1930" s="374"/>
      <c r="AF1930" s="374">
        <v>22.428207924391135</v>
      </c>
      <c r="AG1930" s="374">
        <v>18.515240017591125</v>
      </c>
      <c r="AH1930" s="374">
        <v>0</v>
      </c>
      <c r="AI1930" s="374">
        <v>10</v>
      </c>
      <c r="AJ1930" s="374">
        <v>72.61</v>
      </c>
      <c r="AK1930" s="374">
        <v>14.550555882878196</v>
      </c>
    </row>
    <row r="1931" spans="1:37" ht="15.6">
      <c r="A1931" s="374">
        <v>17</v>
      </c>
      <c r="B1931" s="374">
        <v>197</v>
      </c>
      <c r="C1931" s="374">
        <v>2023</v>
      </c>
      <c r="D1931" s="374">
        <v>5</v>
      </c>
      <c r="E1931" s="374">
        <v>99</v>
      </c>
      <c r="F1931" s="374">
        <v>99</v>
      </c>
      <c r="G1931" s="374">
        <v>99</v>
      </c>
      <c r="H1931" s="374">
        <v>99</v>
      </c>
      <c r="I1931" s="374">
        <v>99</v>
      </c>
      <c r="J1931" s="374">
        <v>999</v>
      </c>
      <c r="K1931" s="374">
        <v>99</v>
      </c>
      <c r="L1931" s="374">
        <v>99</v>
      </c>
      <c r="M1931" s="374">
        <v>2</v>
      </c>
      <c r="N1931" s="374">
        <v>99</v>
      </c>
      <c r="O1931" s="374">
        <v>99</v>
      </c>
      <c r="P1931" s="374">
        <v>99</v>
      </c>
      <c r="Q1931" s="374">
        <v>40</v>
      </c>
      <c r="R1931" s="374">
        <v>294</v>
      </c>
      <c r="S1931" s="374">
        <v>3.9421768707482991</v>
      </c>
      <c r="T1931" s="374">
        <v>2</v>
      </c>
      <c r="U1931" s="374">
        <v>5.9510204081632683</v>
      </c>
      <c r="V1931" s="374">
        <v>0</v>
      </c>
      <c r="W1931" s="374">
        <v>0</v>
      </c>
      <c r="X1931" s="374">
        <v>0</v>
      </c>
      <c r="Y1931" s="374">
        <v>0</v>
      </c>
      <c r="Z1931" s="374">
        <v>1.923233082436812</v>
      </c>
      <c r="AA1931" s="374">
        <v>1.4731347098886256</v>
      </c>
      <c r="AB1931" s="374">
        <v>0</v>
      </c>
      <c r="AC1931" s="374">
        <v>42.903542633454727</v>
      </c>
      <c r="AD1931" s="374"/>
      <c r="AE1931" s="374"/>
      <c r="AF1931" s="374">
        <v>20.220082530949099</v>
      </c>
      <c r="AG1931" s="374">
        <v>18.342506683440799</v>
      </c>
      <c r="AH1931" s="374">
        <v>0</v>
      </c>
      <c r="AI1931" s="374">
        <v>74</v>
      </c>
      <c r="AJ1931" s="374">
        <v>78.15270270270274</v>
      </c>
      <c r="AK1931" s="374">
        <v>11.015178317824963</v>
      </c>
    </row>
    <row r="1932" spans="1:37" ht="15.6">
      <c r="A1932" s="374">
        <v>17</v>
      </c>
      <c r="B1932" s="374">
        <v>198</v>
      </c>
      <c r="C1932" s="374">
        <v>2023</v>
      </c>
      <c r="D1932" s="374">
        <v>6</v>
      </c>
      <c r="E1932" s="374">
        <v>99</v>
      </c>
      <c r="F1932" s="374">
        <v>99</v>
      </c>
      <c r="G1932" s="374">
        <v>99</v>
      </c>
      <c r="H1932" s="374">
        <v>99</v>
      </c>
      <c r="I1932" s="374">
        <v>99</v>
      </c>
      <c r="J1932" s="374">
        <v>999</v>
      </c>
      <c r="K1932" s="374">
        <v>99</v>
      </c>
      <c r="L1932" s="374">
        <v>99</v>
      </c>
      <c r="M1932" s="374">
        <v>2</v>
      </c>
      <c r="N1932" s="374">
        <v>99</v>
      </c>
      <c r="O1932" s="374">
        <v>99</v>
      </c>
      <c r="P1932" s="374">
        <v>99</v>
      </c>
      <c r="Q1932" s="374">
        <v>48</v>
      </c>
      <c r="R1932" s="374">
        <v>417</v>
      </c>
      <c r="S1932" s="374">
        <v>4.0383693045563556</v>
      </c>
      <c r="T1932" s="374">
        <v>2</v>
      </c>
      <c r="U1932" s="374">
        <v>6.2779376498800978</v>
      </c>
      <c r="V1932" s="374">
        <v>0</v>
      </c>
      <c r="W1932" s="374">
        <v>0</v>
      </c>
      <c r="X1932" s="374">
        <v>0</v>
      </c>
      <c r="Y1932" s="374">
        <v>0</v>
      </c>
      <c r="Z1932" s="374">
        <v>2.1828726295814391</v>
      </c>
      <c r="AA1932" s="374">
        <v>1.4799913240453939</v>
      </c>
      <c r="AB1932" s="374">
        <v>0</v>
      </c>
      <c r="AC1932" s="374">
        <v>42.930838504756871</v>
      </c>
      <c r="AD1932" s="374"/>
      <c r="AE1932" s="374"/>
      <c r="AF1932" s="374">
        <v>29.595457771469121</v>
      </c>
      <c r="AG1932" s="374">
        <v>23.695906009286833</v>
      </c>
      <c r="AH1932" s="374">
        <v>0.95923261390887282</v>
      </c>
      <c r="AI1932" s="374">
        <v>31</v>
      </c>
      <c r="AJ1932" s="374">
        <v>71.625806451612888</v>
      </c>
      <c r="AK1932" s="374">
        <v>11.73181621119722</v>
      </c>
    </row>
    <row r="1933" spans="1:37" ht="15.6">
      <c r="A1933" s="374">
        <v>17</v>
      </c>
      <c r="B1933" s="374">
        <v>199</v>
      </c>
      <c r="C1933" s="374">
        <v>2023</v>
      </c>
      <c r="D1933" s="374">
        <v>7</v>
      </c>
      <c r="E1933" s="374">
        <v>99</v>
      </c>
      <c r="F1933" s="374">
        <v>99</v>
      </c>
      <c r="G1933" s="374">
        <v>99</v>
      </c>
      <c r="H1933" s="374">
        <v>99</v>
      </c>
      <c r="I1933" s="374">
        <v>99</v>
      </c>
      <c r="J1933" s="374">
        <v>999</v>
      </c>
      <c r="K1933" s="374">
        <v>99</v>
      </c>
      <c r="L1933" s="374">
        <v>99</v>
      </c>
      <c r="M1933" s="374">
        <v>2</v>
      </c>
      <c r="N1933" s="374">
        <v>99</v>
      </c>
      <c r="O1933" s="374">
        <v>99</v>
      </c>
      <c r="P1933" s="374">
        <v>99</v>
      </c>
      <c r="Q1933" s="374">
        <v>9</v>
      </c>
      <c r="R1933" s="374">
        <v>86</v>
      </c>
      <c r="S1933" s="374">
        <v>3.3139534883720927</v>
      </c>
      <c r="T1933" s="374">
        <v>2</v>
      </c>
      <c r="U1933" s="374">
        <v>6.3639534883720916</v>
      </c>
      <c r="V1933" s="374">
        <v>0</v>
      </c>
      <c r="W1933" s="374">
        <v>0</v>
      </c>
      <c r="X1933" s="374">
        <v>0</v>
      </c>
      <c r="Y1933" s="374">
        <v>0</v>
      </c>
      <c r="Z1933" s="374">
        <v>1.4114904534435451</v>
      </c>
      <c r="AA1933" s="374">
        <v>1.1336463899168689</v>
      </c>
      <c r="AB1933" s="374">
        <v>0</v>
      </c>
      <c r="AC1933" s="374">
        <v>64.146821142044217</v>
      </c>
      <c r="AD1933" s="374"/>
      <c r="AE1933" s="374"/>
      <c r="AF1933" s="374">
        <v>28.104575163398689</v>
      </c>
      <c r="AG1933" s="374">
        <v>23.200508690122927</v>
      </c>
      <c r="AH1933" s="374">
        <v>0</v>
      </c>
      <c r="AI1933" s="374">
        <v>8</v>
      </c>
      <c r="AJ1933" s="374">
        <v>86.625</v>
      </c>
      <c r="AK1933" s="374">
        <v>11.999033165009296</v>
      </c>
    </row>
    <row r="1934" spans="1:37" ht="15.6">
      <c r="A1934" s="374">
        <v>17</v>
      </c>
      <c r="B1934" s="374">
        <v>200</v>
      </c>
      <c r="C1934" s="374">
        <v>2023</v>
      </c>
      <c r="D1934" s="374">
        <v>8</v>
      </c>
      <c r="E1934" s="374">
        <v>99</v>
      </c>
      <c r="F1934" s="374">
        <v>99</v>
      </c>
      <c r="G1934" s="374">
        <v>99</v>
      </c>
      <c r="H1934" s="374">
        <v>99</v>
      </c>
      <c r="I1934" s="374">
        <v>99</v>
      </c>
      <c r="J1934" s="374">
        <v>999</v>
      </c>
      <c r="K1934" s="374">
        <v>99</v>
      </c>
      <c r="L1934" s="374">
        <v>99</v>
      </c>
      <c r="M1934" s="374">
        <v>2</v>
      </c>
      <c r="N1934" s="374">
        <v>99</v>
      </c>
      <c r="O1934" s="374">
        <v>99</v>
      </c>
      <c r="P1934" s="374">
        <v>99</v>
      </c>
      <c r="Q1934" s="374">
        <v>60</v>
      </c>
      <c r="R1934" s="374">
        <v>631</v>
      </c>
      <c r="S1934" s="374">
        <v>4.112519809825673</v>
      </c>
      <c r="T1934" s="374">
        <v>2</v>
      </c>
      <c r="U1934" s="374">
        <v>8.0122028526148927</v>
      </c>
      <c r="V1934" s="374">
        <v>0</v>
      </c>
      <c r="W1934" s="374">
        <v>0</v>
      </c>
      <c r="X1934" s="374">
        <v>0.15847860538827258</v>
      </c>
      <c r="Y1934" s="374">
        <v>0</v>
      </c>
      <c r="Z1934" s="374">
        <v>2.4195374988734279</v>
      </c>
      <c r="AA1934" s="374">
        <v>1.4836729456558004</v>
      </c>
      <c r="AB1934" s="374">
        <v>0</v>
      </c>
      <c r="AC1934" s="374">
        <v>65.58168703110961</v>
      </c>
      <c r="AD1934" s="374"/>
      <c r="AE1934" s="374"/>
      <c r="AF1934" s="374">
        <v>54.821894005212862</v>
      </c>
      <c r="AG1934" s="374">
        <v>47.633718684341915</v>
      </c>
      <c r="AH1934" s="374">
        <v>0.6339144215530903</v>
      </c>
      <c r="AI1934" s="374">
        <v>35</v>
      </c>
      <c r="AJ1934" s="374">
        <v>83.857142857142875</v>
      </c>
      <c r="AK1934" s="374">
        <v>13.010706487579672</v>
      </c>
    </row>
    <row r="1935" spans="1:37" ht="15.6">
      <c r="A1935" s="374">
        <v>17</v>
      </c>
      <c r="B1935" s="374">
        <v>201</v>
      </c>
      <c r="C1935" s="374">
        <v>2023</v>
      </c>
      <c r="D1935" s="374">
        <v>9</v>
      </c>
      <c r="E1935" s="374">
        <v>99</v>
      </c>
      <c r="F1935" s="374">
        <v>99</v>
      </c>
      <c r="G1935" s="374">
        <v>99</v>
      </c>
      <c r="H1935" s="374">
        <v>99</v>
      </c>
      <c r="I1935" s="374">
        <v>99</v>
      </c>
      <c r="J1935" s="374">
        <v>999</v>
      </c>
      <c r="K1935" s="374">
        <v>99</v>
      </c>
      <c r="L1935" s="374">
        <v>99</v>
      </c>
      <c r="M1935" s="374">
        <v>2</v>
      </c>
      <c r="N1935" s="374">
        <v>99</v>
      </c>
      <c r="O1935" s="374">
        <v>99</v>
      </c>
      <c r="P1935" s="374">
        <v>99</v>
      </c>
      <c r="Q1935" s="374">
        <v>80</v>
      </c>
      <c r="R1935" s="374">
        <v>679</v>
      </c>
      <c r="S1935" s="374">
        <v>4.4977908689248887</v>
      </c>
      <c r="T1935" s="374">
        <v>2</v>
      </c>
      <c r="U1935" s="374">
        <v>8.2810014727540544</v>
      </c>
      <c r="V1935" s="374">
        <v>0</v>
      </c>
      <c r="W1935" s="374">
        <v>0</v>
      </c>
      <c r="X1935" s="374">
        <v>2.5036818851251845</v>
      </c>
      <c r="Y1935" s="374">
        <v>0</v>
      </c>
      <c r="Z1935" s="374">
        <v>3.0696732468477879</v>
      </c>
      <c r="AA1935" s="374">
        <v>1.668272185785806</v>
      </c>
      <c r="AB1935" s="374">
        <v>0</v>
      </c>
      <c r="AC1935" s="374">
        <v>49.874176060482121</v>
      </c>
      <c r="AD1935" s="374"/>
      <c r="AE1935" s="374"/>
      <c r="AF1935" s="374">
        <v>34.678243105209397</v>
      </c>
      <c r="AG1935" s="374">
        <v>27.816227286893803</v>
      </c>
      <c r="AH1935" s="374">
        <v>0.44182621502209135</v>
      </c>
      <c r="AI1935" s="374">
        <v>82</v>
      </c>
      <c r="AJ1935" s="374">
        <v>82.845121951219554</v>
      </c>
      <c r="AK1935" s="374">
        <v>13.164989096991956</v>
      </c>
    </row>
    <row r="1936" spans="1:37" ht="15.6">
      <c r="A1936" s="374">
        <v>17</v>
      </c>
      <c r="B1936" s="374">
        <v>202</v>
      </c>
      <c r="C1936" s="374">
        <v>2023</v>
      </c>
      <c r="D1936" s="374">
        <v>10</v>
      </c>
      <c r="E1936" s="374">
        <v>99</v>
      </c>
      <c r="F1936" s="374">
        <v>99</v>
      </c>
      <c r="G1936" s="374">
        <v>99</v>
      </c>
      <c r="H1936" s="374">
        <v>99</v>
      </c>
      <c r="I1936" s="374">
        <v>99</v>
      </c>
      <c r="J1936" s="374">
        <v>999</v>
      </c>
      <c r="K1936" s="374">
        <v>99</v>
      </c>
      <c r="L1936" s="374">
        <v>99</v>
      </c>
      <c r="M1936" s="374">
        <v>2</v>
      </c>
      <c r="N1936" s="374">
        <v>99</v>
      </c>
      <c r="O1936" s="374">
        <v>99</v>
      </c>
      <c r="P1936" s="374">
        <v>99</v>
      </c>
      <c r="Q1936" s="374">
        <v>121</v>
      </c>
      <c r="R1936" s="374">
        <v>548</v>
      </c>
      <c r="S1936" s="374">
        <v>4.6697080291970812</v>
      </c>
      <c r="T1936" s="374">
        <v>2</v>
      </c>
      <c r="U1936" s="374">
        <v>8.6819343065693513</v>
      </c>
      <c r="V1936" s="374">
        <v>0</v>
      </c>
      <c r="W1936" s="374">
        <v>0</v>
      </c>
      <c r="X1936" s="374">
        <v>1.2773722627737227</v>
      </c>
      <c r="Y1936" s="374">
        <v>0</v>
      </c>
      <c r="Z1936" s="374">
        <v>2.680291393093039</v>
      </c>
      <c r="AA1936" s="374">
        <v>1.8170005931834372</v>
      </c>
      <c r="AB1936" s="374">
        <v>0</v>
      </c>
      <c r="AC1936" s="374">
        <v>50.259485004270978</v>
      </c>
      <c r="AD1936" s="374"/>
      <c r="AE1936" s="374"/>
      <c r="AF1936" s="374">
        <v>26.473429951690825</v>
      </c>
      <c r="AG1936" s="374">
        <v>22.444522021360928</v>
      </c>
      <c r="AH1936" s="374">
        <v>2.5547445255474455</v>
      </c>
      <c r="AI1936" s="374">
        <v>39</v>
      </c>
      <c r="AJ1936" s="374">
        <v>85.03846153846159</v>
      </c>
      <c r="AK1936" s="374">
        <v>12.715557649940891</v>
      </c>
    </row>
    <row r="1937" spans="1:37" ht="15.6">
      <c r="A1937" s="374">
        <v>17</v>
      </c>
      <c r="B1937" s="374">
        <v>203</v>
      </c>
      <c r="C1937" s="374">
        <v>2023</v>
      </c>
      <c r="D1937" s="374">
        <v>11</v>
      </c>
      <c r="E1937" s="374">
        <v>99</v>
      </c>
      <c r="F1937" s="374">
        <v>99</v>
      </c>
      <c r="G1937" s="374">
        <v>99</v>
      </c>
      <c r="H1937" s="374">
        <v>99</v>
      </c>
      <c r="I1937" s="374">
        <v>99</v>
      </c>
      <c r="J1937" s="374">
        <v>999</v>
      </c>
      <c r="K1937" s="374">
        <v>99</v>
      </c>
      <c r="L1937" s="374">
        <v>99</v>
      </c>
      <c r="M1937" s="374">
        <v>2</v>
      </c>
      <c r="N1937" s="374">
        <v>99</v>
      </c>
      <c r="O1937" s="374">
        <v>99</v>
      </c>
      <c r="P1937" s="374">
        <v>99</v>
      </c>
      <c r="Q1937" s="374">
        <v>60</v>
      </c>
      <c r="R1937" s="374">
        <v>207</v>
      </c>
      <c r="S1937" s="374">
        <v>4.7342995169082123</v>
      </c>
      <c r="T1937" s="374">
        <v>2</v>
      </c>
      <c r="U1937" s="374">
        <v>8.3840579710144922</v>
      </c>
      <c r="V1937" s="374">
        <v>0</v>
      </c>
      <c r="W1937" s="374">
        <v>0</v>
      </c>
      <c r="X1937" s="374">
        <v>2.4154589371980673</v>
      </c>
      <c r="Y1937" s="374">
        <v>0</v>
      </c>
      <c r="Z1937" s="374">
        <v>2.8462174163581446</v>
      </c>
      <c r="AA1937" s="374">
        <v>1.5733076536683972</v>
      </c>
      <c r="AB1937" s="374">
        <v>0</v>
      </c>
      <c r="AC1937" s="374">
        <v>52.86455236299669</v>
      </c>
      <c r="AD1937" s="374"/>
      <c r="AE1937" s="374"/>
      <c r="AF1937" s="374">
        <v>20.679320679320679</v>
      </c>
      <c r="AG1937" s="374">
        <v>16.806437867988848</v>
      </c>
      <c r="AH1937" s="374">
        <v>2.4154589371980673</v>
      </c>
      <c r="AI1937" s="374">
        <v>14</v>
      </c>
      <c r="AJ1937" s="374">
        <v>80.178571428571487</v>
      </c>
      <c r="AK1937" s="374">
        <v>12.195378970449491</v>
      </c>
    </row>
    <row r="1938" spans="1:37" ht="15.6">
      <c r="A1938" s="374">
        <v>17</v>
      </c>
      <c r="B1938" s="374">
        <v>204</v>
      </c>
      <c r="C1938" s="374">
        <v>2023</v>
      </c>
      <c r="D1938" s="374">
        <v>12</v>
      </c>
      <c r="E1938" s="374">
        <v>99</v>
      </c>
      <c r="F1938" s="374">
        <v>99</v>
      </c>
      <c r="G1938" s="374">
        <v>99</v>
      </c>
      <c r="H1938" s="374">
        <v>99</v>
      </c>
      <c r="I1938" s="374">
        <v>99</v>
      </c>
      <c r="J1938" s="374">
        <v>999</v>
      </c>
      <c r="K1938" s="374">
        <v>99</v>
      </c>
      <c r="L1938" s="374">
        <v>99</v>
      </c>
      <c r="M1938" s="374">
        <v>2</v>
      </c>
      <c r="N1938" s="374">
        <v>99</v>
      </c>
      <c r="O1938" s="374">
        <v>99</v>
      </c>
      <c r="P1938" s="374">
        <v>99</v>
      </c>
      <c r="Q1938" s="374">
        <v>13</v>
      </c>
      <c r="R1938" s="374">
        <v>65</v>
      </c>
      <c r="S1938" s="374">
        <v>4.2923076923076913</v>
      </c>
      <c r="T1938" s="374">
        <v>2</v>
      </c>
      <c r="U1938" s="374">
        <v>7.650769230769229</v>
      </c>
      <c r="V1938" s="374">
        <v>0</v>
      </c>
      <c r="W1938" s="374">
        <v>0</v>
      </c>
      <c r="X1938" s="374">
        <v>0</v>
      </c>
      <c r="Y1938" s="374">
        <v>0</v>
      </c>
      <c r="Z1938" s="374">
        <v>2.3360797587097166</v>
      </c>
      <c r="AA1938" s="374">
        <v>1.224406630835172</v>
      </c>
      <c r="AB1938" s="374">
        <v>0</v>
      </c>
      <c r="AC1938" s="374">
        <v>30.946271021679564</v>
      </c>
      <c r="AD1938" s="374"/>
      <c r="AE1938" s="374"/>
      <c r="AF1938" s="374">
        <v>27.659574468085101</v>
      </c>
      <c r="AG1938" s="374">
        <v>22.322470598797029</v>
      </c>
      <c r="AH1938" s="374">
        <v>0</v>
      </c>
      <c r="AI1938" s="374">
        <v>3</v>
      </c>
      <c r="AJ1938" s="374">
        <v>91.866666666666688</v>
      </c>
      <c r="AK1938" s="374">
        <v>13.543494471390822</v>
      </c>
    </row>
    <row r="1939" spans="1:37" ht="15.6">
      <c r="A1939" s="374">
        <v>17</v>
      </c>
      <c r="B1939" s="374">
        <v>205</v>
      </c>
      <c r="C1939" s="374">
        <v>2023</v>
      </c>
      <c r="D1939" s="374">
        <v>1</v>
      </c>
      <c r="E1939" s="374">
        <v>99</v>
      </c>
      <c r="F1939" s="374">
        <v>99</v>
      </c>
      <c r="G1939" s="374">
        <v>99</v>
      </c>
      <c r="H1939" s="374">
        <v>99</v>
      </c>
      <c r="I1939" s="374">
        <v>99</v>
      </c>
      <c r="J1939" s="374">
        <v>999</v>
      </c>
      <c r="K1939" s="374">
        <v>99</v>
      </c>
      <c r="L1939" s="374">
        <v>99</v>
      </c>
      <c r="M1939" s="374">
        <v>3</v>
      </c>
      <c r="N1939" s="374">
        <v>99</v>
      </c>
      <c r="O1939" s="374">
        <v>99</v>
      </c>
      <c r="P1939" s="374">
        <v>99</v>
      </c>
      <c r="Q1939" s="374"/>
      <c r="R1939" s="374">
        <v>0</v>
      </c>
      <c r="S1939" s="374"/>
      <c r="T1939" s="374"/>
      <c r="U1939" s="374"/>
      <c r="V1939" s="374"/>
      <c r="W1939" s="374"/>
      <c r="X1939" s="374"/>
      <c r="Y1939" s="374"/>
      <c r="Z1939" s="374"/>
      <c r="AA1939" s="374"/>
      <c r="AB1939" s="374"/>
      <c r="AC1939" s="374"/>
      <c r="AD1939" s="374"/>
      <c r="AE1939" s="374"/>
      <c r="AF1939" s="374"/>
      <c r="AG1939" s="374"/>
      <c r="AH1939" s="374"/>
      <c r="AI1939" s="374"/>
      <c r="AJ1939" s="374"/>
      <c r="AK1939" s="374"/>
    </row>
    <row r="1940" spans="1:37" ht="15.6">
      <c r="A1940" s="374">
        <v>17</v>
      </c>
      <c r="B1940" s="374">
        <v>206</v>
      </c>
      <c r="C1940" s="374">
        <v>2023</v>
      </c>
      <c r="D1940" s="374">
        <v>2</v>
      </c>
      <c r="E1940" s="374">
        <v>99</v>
      </c>
      <c r="F1940" s="374">
        <v>99</v>
      </c>
      <c r="G1940" s="374">
        <v>99</v>
      </c>
      <c r="H1940" s="374">
        <v>99</v>
      </c>
      <c r="I1940" s="374">
        <v>99</v>
      </c>
      <c r="J1940" s="374">
        <v>999</v>
      </c>
      <c r="K1940" s="374">
        <v>99</v>
      </c>
      <c r="L1940" s="374">
        <v>99</v>
      </c>
      <c r="M1940" s="374">
        <v>3</v>
      </c>
      <c r="N1940" s="374">
        <v>99</v>
      </c>
      <c r="O1940" s="374">
        <v>99</v>
      </c>
      <c r="P1940" s="374">
        <v>99</v>
      </c>
      <c r="Q1940" s="374">
        <v>1</v>
      </c>
      <c r="R1940" s="374">
        <v>22</v>
      </c>
      <c r="S1940" s="374">
        <v>4.2272727272727284</v>
      </c>
      <c r="T1940" s="374">
        <v>3</v>
      </c>
      <c r="U1940" s="374">
        <v>5.0181818181818194</v>
      </c>
      <c r="V1940" s="374">
        <v>0</v>
      </c>
      <c r="W1940" s="374">
        <v>0</v>
      </c>
      <c r="X1940" s="374">
        <v>0</v>
      </c>
      <c r="Y1940" s="374">
        <v>0</v>
      </c>
      <c r="Z1940" s="374">
        <v>0.79979336174265092</v>
      </c>
      <c r="AA1940" s="374">
        <v>0.66958726648437461</v>
      </c>
      <c r="AB1940" s="374">
        <v>0</v>
      </c>
      <c r="AC1940" s="374">
        <v>67.979123579901795</v>
      </c>
      <c r="AD1940" s="374"/>
      <c r="AE1940" s="374"/>
      <c r="AF1940" s="374">
        <v>1.6962220508866612</v>
      </c>
      <c r="AG1940" s="374">
        <v>1.2464435713317981</v>
      </c>
      <c r="AH1940" s="374">
        <v>0</v>
      </c>
      <c r="AI1940" s="374"/>
      <c r="AJ1940" s="374"/>
      <c r="AK1940" s="374"/>
    </row>
    <row r="1941" spans="1:37" ht="15.6">
      <c r="A1941" s="374">
        <v>17</v>
      </c>
      <c r="B1941" s="374">
        <v>207</v>
      </c>
      <c r="C1941" s="374">
        <v>2023</v>
      </c>
      <c r="D1941" s="374">
        <v>3</v>
      </c>
      <c r="E1941" s="374">
        <v>99</v>
      </c>
      <c r="F1941" s="374">
        <v>99</v>
      </c>
      <c r="G1941" s="374">
        <v>99</v>
      </c>
      <c r="H1941" s="374">
        <v>99</v>
      </c>
      <c r="I1941" s="374">
        <v>99</v>
      </c>
      <c r="J1941" s="374">
        <v>999</v>
      </c>
      <c r="K1941" s="374">
        <v>99</v>
      </c>
      <c r="L1941" s="374">
        <v>99</v>
      </c>
      <c r="M1941" s="374">
        <v>3</v>
      </c>
      <c r="N1941" s="374">
        <v>99</v>
      </c>
      <c r="O1941" s="374">
        <v>99</v>
      </c>
      <c r="P1941" s="374">
        <v>99</v>
      </c>
      <c r="Q1941" s="374">
        <v>2</v>
      </c>
      <c r="R1941" s="374">
        <v>17</v>
      </c>
      <c r="S1941" s="374">
        <v>4.1176470588235308</v>
      </c>
      <c r="T1941" s="374">
        <v>3</v>
      </c>
      <c r="U1941" s="374">
        <v>7.1823529411764717</v>
      </c>
      <c r="V1941" s="374">
        <v>0</v>
      </c>
      <c r="W1941" s="374">
        <v>0</v>
      </c>
      <c r="X1941" s="374">
        <v>0</v>
      </c>
      <c r="Y1941" s="374">
        <v>0</v>
      </c>
      <c r="Z1941" s="374">
        <v>2.215250694647986</v>
      </c>
      <c r="AA1941" s="374">
        <v>0.96298267904381851</v>
      </c>
      <c r="AB1941" s="374">
        <v>0</v>
      </c>
      <c r="AC1941" s="374">
        <v>92.196592334026235</v>
      </c>
      <c r="AD1941" s="374"/>
      <c r="AE1941" s="374"/>
      <c r="AF1941" s="374">
        <v>0.46008119079837617</v>
      </c>
      <c r="AG1941" s="374">
        <v>0.50201463695419746</v>
      </c>
      <c r="AH1941" s="374">
        <v>0</v>
      </c>
      <c r="AI1941" s="374"/>
      <c r="AJ1941" s="374"/>
      <c r="AK1941" s="374"/>
    </row>
    <row r="1942" spans="1:37" ht="15.6">
      <c r="A1942" s="374">
        <v>17</v>
      </c>
      <c r="B1942" s="374">
        <v>208</v>
      </c>
      <c r="C1942" s="374">
        <v>2023</v>
      </c>
      <c r="D1942" s="374">
        <v>4</v>
      </c>
      <c r="E1942" s="374">
        <v>99</v>
      </c>
      <c r="F1942" s="374">
        <v>99</v>
      </c>
      <c r="G1942" s="374">
        <v>99</v>
      </c>
      <c r="H1942" s="374">
        <v>99</v>
      </c>
      <c r="I1942" s="374">
        <v>99</v>
      </c>
      <c r="J1942" s="374">
        <v>999</v>
      </c>
      <c r="K1942" s="374">
        <v>99</v>
      </c>
      <c r="L1942" s="374">
        <v>99</v>
      </c>
      <c r="M1942" s="374">
        <v>3</v>
      </c>
      <c r="N1942" s="374">
        <v>99</v>
      </c>
      <c r="O1942" s="374">
        <v>99</v>
      </c>
      <c r="P1942" s="374">
        <v>99</v>
      </c>
      <c r="Q1942" s="374">
        <v>2</v>
      </c>
      <c r="R1942" s="374">
        <v>13</v>
      </c>
      <c r="S1942" s="374">
        <v>5.6923076923076943</v>
      </c>
      <c r="T1942" s="374">
        <v>3</v>
      </c>
      <c r="U1942" s="374">
        <v>6.8538461538461553</v>
      </c>
      <c r="V1942" s="374">
        <v>0</v>
      </c>
      <c r="W1942" s="374">
        <v>0</v>
      </c>
      <c r="X1942" s="374">
        <v>0</v>
      </c>
      <c r="Y1942" s="374">
        <v>0</v>
      </c>
      <c r="Z1942" s="374">
        <v>1.1351823876604312</v>
      </c>
      <c r="AA1942" s="374">
        <v>0.82131371169471379</v>
      </c>
      <c r="AB1942" s="374">
        <v>0</v>
      </c>
      <c r="AC1942" s="374">
        <v>18.278100686902704</v>
      </c>
      <c r="AD1942" s="374"/>
      <c r="AE1942" s="374"/>
      <c r="AF1942" s="374">
        <v>0.47255543438749553</v>
      </c>
      <c r="AG1942" s="374">
        <v>0.50236240006314758</v>
      </c>
      <c r="AH1942" s="374">
        <v>0</v>
      </c>
      <c r="AI1942" s="374">
        <v>13</v>
      </c>
      <c r="AJ1942" s="374">
        <v>75.753846153846141</v>
      </c>
      <c r="AK1942" s="374">
        <v>15.69638611506273</v>
      </c>
    </row>
    <row r="1943" spans="1:37" ht="15.6">
      <c r="A1943" s="374">
        <v>17</v>
      </c>
      <c r="B1943" s="374">
        <v>209</v>
      </c>
      <c r="C1943" s="374">
        <v>2023</v>
      </c>
      <c r="D1943" s="374">
        <v>5</v>
      </c>
      <c r="E1943" s="374">
        <v>99</v>
      </c>
      <c r="F1943" s="374">
        <v>99</v>
      </c>
      <c r="G1943" s="374">
        <v>99</v>
      </c>
      <c r="H1943" s="374">
        <v>99</v>
      </c>
      <c r="I1943" s="374">
        <v>99</v>
      </c>
      <c r="J1943" s="374">
        <v>999</v>
      </c>
      <c r="K1943" s="374">
        <v>99</v>
      </c>
      <c r="L1943" s="374">
        <v>99</v>
      </c>
      <c r="M1943" s="374">
        <v>3</v>
      </c>
      <c r="N1943" s="374">
        <v>99</v>
      </c>
      <c r="O1943" s="374">
        <v>99</v>
      </c>
      <c r="P1943" s="374">
        <v>99</v>
      </c>
      <c r="Q1943" s="374">
        <v>7</v>
      </c>
      <c r="R1943" s="374">
        <v>31</v>
      </c>
      <c r="S1943" s="374">
        <v>4.935483870967742</v>
      </c>
      <c r="T1943" s="374">
        <v>3</v>
      </c>
      <c r="U1943" s="374">
        <v>6.209677419354839</v>
      </c>
      <c r="V1943" s="374">
        <v>0</v>
      </c>
      <c r="W1943" s="374">
        <v>0</v>
      </c>
      <c r="X1943" s="374">
        <v>0</v>
      </c>
      <c r="Y1943" s="374">
        <v>0</v>
      </c>
      <c r="Z1943" s="374">
        <v>2.0303114076591187</v>
      </c>
      <c r="AA1943" s="374">
        <v>0.61881697075002851</v>
      </c>
      <c r="AB1943" s="374">
        <v>0</v>
      </c>
      <c r="AC1943" s="374">
        <v>31.116657319294131</v>
      </c>
      <c r="AD1943" s="374"/>
      <c r="AE1943" s="374"/>
      <c r="AF1943" s="374">
        <v>2.1320495185694632</v>
      </c>
      <c r="AG1943" s="374">
        <v>2.0181370236410348</v>
      </c>
      <c r="AH1943" s="374">
        <v>9.6774193548387117</v>
      </c>
      <c r="AI1943" s="374">
        <v>31</v>
      </c>
      <c r="AJ1943" s="374">
        <v>75.887096774193566</v>
      </c>
      <c r="AK1943" s="374">
        <v>13.750761582244063</v>
      </c>
    </row>
    <row r="1944" spans="1:37" ht="15.6">
      <c r="A1944" s="374">
        <v>17</v>
      </c>
      <c r="B1944" s="374">
        <v>210</v>
      </c>
      <c r="C1944" s="374">
        <v>2023</v>
      </c>
      <c r="D1944" s="374">
        <v>6</v>
      </c>
      <c r="E1944" s="374">
        <v>99</v>
      </c>
      <c r="F1944" s="374">
        <v>99</v>
      </c>
      <c r="G1944" s="374">
        <v>99</v>
      </c>
      <c r="H1944" s="374">
        <v>99</v>
      </c>
      <c r="I1944" s="374">
        <v>99</v>
      </c>
      <c r="J1944" s="374">
        <v>999</v>
      </c>
      <c r="K1944" s="374">
        <v>99</v>
      </c>
      <c r="L1944" s="374">
        <v>99</v>
      </c>
      <c r="M1944" s="374">
        <v>3</v>
      </c>
      <c r="N1944" s="374">
        <v>99</v>
      </c>
      <c r="O1944" s="374">
        <v>99</v>
      </c>
      <c r="P1944" s="374">
        <v>99</v>
      </c>
      <c r="Q1944" s="374">
        <v>9</v>
      </c>
      <c r="R1944" s="374">
        <v>47</v>
      </c>
      <c r="S1944" s="374">
        <v>5.1276595744680851</v>
      </c>
      <c r="T1944" s="374">
        <v>3</v>
      </c>
      <c r="U1944" s="374">
        <v>6.5021276595744686</v>
      </c>
      <c r="V1944" s="374">
        <v>0</v>
      </c>
      <c r="W1944" s="374">
        <v>0</v>
      </c>
      <c r="X1944" s="374">
        <v>0</v>
      </c>
      <c r="Y1944" s="374">
        <v>0</v>
      </c>
      <c r="Z1944" s="374">
        <v>2.4630451107816902</v>
      </c>
      <c r="AA1944" s="374">
        <v>0.84089671682423484</v>
      </c>
      <c r="AB1944" s="374">
        <v>0</v>
      </c>
      <c r="AC1944" s="374">
        <v>52.275231503348515</v>
      </c>
      <c r="AD1944" s="374"/>
      <c r="AE1944" s="374"/>
      <c r="AF1944" s="374">
        <v>3.3356990773598283</v>
      </c>
      <c r="AG1944" s="374">
        <v>2.7661365508377154</v>
      </c>
      <c r="AH1944" s="374">
        <v>0</v>
      </c>
      <c r="AI1944" s="374">
        <v>47</v>
      </c>
      <c r="AJ1944" s="374">
        <v>77.295744680851072</v>
      </c>
      <c r="AK1944" s="374">
        <v>13.596288077348049</v>
      </c>
    </row>
    <row r="1945" spans="1:37" ht="15.6">
      <c r="A1945" s="374">
        <v>17</v>
      </c>
      <c r="B1945" s="374">
        <v>211</v>
      </c>
      <c r="C1945" s="374">
        <v>2023</v>
      </c>
      <c r="D1945" s="374">
        <v>7</v>
      </c>
      <c r="E1945" s="374">
        <v>99</v>
      </c>
      <c r="F1945" s="374">
        <v>99</v>
      </c>
      <c r="G1945" s="374">
        <v>99</v>
      </c>
      <c r="H1945" s="374">
        <v>99</v>
      </c>
      <c r="I1945" s="374">
        <v>99</v>
      </c>
      <c r="J1945" s="374">
        <v>999</v>
      </c>
      <c r="K1945" s="374">
        <v>99</v>
      </c>
      <c r="L1945" s="374">
        <v>99</v>
      </c>
      <c r="M1945" s="374">
        <v>3</v>
      </c>
      <c r="N1945" s="374">
        <v>99</v>
      </c>
      <c r="O1945" s="374">
        <v>99</v>
      </c>
      <c r="P1945" s="374">
        <v>99</v>
      </c>
      <c r="Q1945" s="374">
        <v>2</v>
      </c>
      <c r="R1945" s="374">
        <v>6</v>
      </c>
      <c r="S1945" s="374">
        <v>4.1666666666666679</v>
      </c>
      <c r="T1945" s="374">
        <v>3</v>
      </c>
      <c r="U1945" s="374">
        <v>6.5166666666666675</v>
      </c>
      <c r="V1945" s="374">
        <v>0</v>
      </c>
      <c r="W1945" s="374">
        <v>0</v>
      </c>
      <c r="X1945" s="374">
        <v>0</v>
      </c>
      <c r="Y1945" s="374">
        <v>0</v>
      </c>
      <c r="Z1945" s="374">
        <v>0.53670807293682365</v>
      </c>
      <c r="AA1945" s="374">
        <v>0.89752746785574877</v>
      </c>
      <c r="AB1945" s="374">
        <v>0</v>
      </c>
      <c r="AC1945" s="374">
        <v>-28.255806180586919</v>
      </c>
      <c r="AD1945" s="374"/>
      <c r="AE1945" s="374"/>
      <c r="AF1945" s="374">
        <v>1.9607843137254899</v>
      </c>
      <c r="AG1945" s="374">
        <v>1.6574819838914796</v>
      </c>
      <c r="AH1945" s="374">
        <v>0</v>
      </c>
      <c r="AI1945" s="374">
        <v>6</v>
      </c>
      <c r="AJ1945" s="374">
        <v>115</v>
      </c>
      <c r="AK1945" s="374">
        <v>4.2848141146817929</v>
      </c>
    </row>
    <row r="1946" spans="1:37" ht="15.6">
      <c r="A1946" s="374">
        <v>17</v>
      </c>
      <c r="B1946" s="374">
        <v>212</v>
      </c>
      <c r="C1946" s="374">
        <v>2023</v>
      </c>
      <c r="D1946" s="374">
        <v>8</v>
      </c>
      <c r="E1946" s="374">
        <v>99</v>
      </c>
      <c r="F1946" s="374">
        <v>99</v>
      </c>
      <c r="G1946" s="374">
        <v>99</v>
      </c>
      <c r="H1946" s="374">
        <v>99</v>
      </c>
      <c r="I1946" s="374">
        <v>99</v>
      </c>
      <c r="J1946" s="374">
        <v>999</v>
      </c>
      <c r="K1946" s="374">
        <v>99</v>
      </c>
      <c r="L1946" s="374">
        <v>99</v>
      </c>
      <c r="M1946" s="374">
        <v>3</v>
      </c>
      <c r="N1946" s="374">
        <v>99</v>
      </c>
      <c r="O1946" s="374">
        <v>99</v>
      </c>
      <c r="P1946" s="374">
        <v>99</v>
      </c>
      <c r="Q1946" s="374">
        <v>12</v>
      </c>
      <c r="R1946" s="374">
        <v>50</v>
      </c>
      <c r="S1946" s="374">
        <v>5.14</v>
      </c>
      <c r="T1946" s="374">
        <v>3</v>
      </c>
      <c r="U1946" s="374">
        <v>12.121999999999998</v>
      </c>
      <c r="V1946" s="374">
        <v>0</v>
      </c>
      <c r="W1946" s="374">
        <v>0</v>
      </c>
      <c r="X1946" s="374">
        <v>12</v>
      </c>
      <c r="Y1946" s="374">
        <v>0</v>
      </c>
      <c r="Z1946" s="374">
        <v>3.526487771140014</v>
      </c>
      <c r="AA1946" s="374">
        <v>0.80024996094970491</v>
      </c>
      <c r="AB1946" s="374">
        <v>0</v>
      </c>
      <c r="AC1946" s="374">
        <v>13.710495018362373</v>
      </c>
      <c r="AD1946" s="374"/>
      <c r="AE1946" s="374"/>
      <c r="AF1946" s="374">
        <v>4.3440486533449185</v>
      </c>
      <c r="AG1946" s="374">
        <v>5.7105439196510162</v>
      </c>
      <c r="AH1946" s="374">
        <v>0</v>
      </c>
      <c r="AI1946" s="374">
        <v>19</v>
      </c>
      <c r="AJ1946" s="374">
        <v>84.657894736842096</v>
      </c>
      <c r="AK1946" s="374">
        <v>15.012691580849628</v>
      </c>
    </row>
    <row r="1947" spans="1:37" ht="15.6">
      <c r="A1947" s="374">
        <v>17</v>
      </c>
      <c r="B1947" s="374">
        <v>213</v>
      </c>
      <c r="C1947" s="374">
        <v>2023</v>
      </c>
      <c r="D1947" s="374">
        <v>9</v>
      </c>
      <c r="E1947" s="374">
        <v>99</v>
      </c>
      <c r="F1947" s="374">
        <v>99</v>
      </c>
      <c r="G1947" s="374">
        <v>99</v>
      </c>
      <c r="H1947" s="374">
        <v>99</v>
      </c>
      <c r="I1947" s="374">
        <v>99</v>
      </c>
      <c r="J1947" s="374">
        <v>999</v>
      </c>
      <c r="K1947" s="374">
        <v>99</v>
      </c>
      <c r="L1947" s="374">
        <v>99</v>
      </c>
      <c r="M1947" s="374">
        <v>3</v>
      </c>
      <c r="N1947" s="374">
        <v>99</v>
      </c>
      <c r="O1947" s="374">
        <v>99</v>
      </c>
      <c r="P1947" s="374">
        <v>99</v>
      </c>
      <c r="Q1947" s="374">
        <v>22</v>
      </c>
      <c r="R1947" s="374">
        <v>104</v>
      </c>
      <c r="S1947" s="374">
        <v>4.9038461538461551</v>
      </c>
      <c r="T1947" s="374">
        <v>3</v>
      </c>
      <c r="U1947" s="374">
        <v>9.0923076923076902</v>
      </c>
      <c r="V1947" s="374">
        <v>0</v>
      </c>
      <c r="W1947" s="374">
        <v>0</v>
      </c>
      <c r="X1947" s="374">
        <v>0.96153846153846112</v>
      </c>
      <c r="Y1947" s="374">
        <v>0</v>
      </c>
      <c r="Z1947" s="374">
        <v>2.3878173292011193</v>
      </c>
      <c r="AA1947" s="374">
        <v>1.1971057305758399</v>
      </c>
      <c r="AB1947" s="374">
        <v>0</v>
      </c>
      <c r="AC1947" s="374">
        <v>39.902695685009093</v>
      </c>
      <c r="AD1947" s="374"/>
      <c r="AE1947" s="374"/>
      <c r="AF1947" s="374">
        <v>5.3115423901940737</v>
      </c>
      <c r="AG1947" s="374">
        <v>4.6779228360401879</v>
      </c>
      <c r="AH1947" s="374">
        <v>0.96153846153846112</v>
      </c>
      <c r="AI1947" s="374">
        <v>60</v>
      </c>
      <c r="AJ1947" s="374">
        <v>83.331666666666649</v>
      </c>
      <c r="AK1947" s="374">
        <v>13.694845270022684</v>
      </c>
    </row>
    <row r="1948" spans="1:37" ht="15.6">
      <c r="A1948" s="374">
        <v>17</v>
      </c>
      <c r="B1948" s="374">
        <v>214</v>
      </c>
      <c r="C1948" s="374">
        <v>2023</v>
      </c>
      <c r="D1948" s="374">
        <v>10</v>
      </c>
      <c r="E1948" s="374">
        <v>99</v>
      </c>
      <c r="F1948" s="374">
        <v>99</v>
      </c>
      <c r="G1948" s="374">
        <v>99</v>
      </c>
      <c r="H1948" s="374">
        <v>99</v>
      </c>
      <c r="I1948" s="374">
        <v>99</v>
      </c>
      <c r="J1948" s="374">
        <v>999</v>
      </c>
      <c r="K1948" s="374">
        <v>99</v>
      </c>
      <c r="L1948" s="374">
        <v>99</v>
      </c>
      <c r="M1948" s="374">
        <v>3</v>
      </c>
      <c r="N1948" s="374">
        <v>99</v>
      </c>
      <c r="O1948" s="374">
        <v>99</v>
      </c>
      <c r="P1948" s="374">
        <v>99</v>
      </c>
      <c r="Q1948" s="374">
        <v>21</v>
      </c>
      <c r="R1948" s="374">
        <v>67</v>
      </c>
      <c r="S1948" s="374">
        <v>4.7611940298507456</v>
      </c>
      <c r="T1948" s="374">
        <v>3</v>
      </c>
      <c r="U1948" s="374">
        <v>8.5179104477611904</v>
      </c>
      <c r="V1948" s="374">
        <v>0</v>
      </c>
      <c r="W1948" s="374">
        <v>0</v>
      </c>
      <c r="X1948" s="374">
        <v>1.4925373134328361</v>
      </c>
      <c r="Y1948" s="374">
        <v>0</v>
      </c>
      <c r="Z1948" s="374">
        <v>2.2203217040763246</v>
      </c>
      <c r="AA1948" s="374">
        <v>1.0939392359288769</v>
      </c>
      <c r="AB1948" s="374">
        <v>0</v>
      </c>
      <c r="AC1948" s="374">
        <v>45.402689846965487</v>
      </c>
      <c r="AD1948" s="374"/>
      <c r="AE1948" s="374"/>
      <c r="AF1948" s="374">
        <v>3.2367149758454103</v>
      </c>
      <c r="AG1948" s="374">
        <v>2.6922859191606596</v>
      </c>
      <c r="AH1948" s="374">
        <v>7.4626865671641811</v>
      </c>
      <c r="AI1948" s="374">
        <v>43</v>
      </c>
      <c r="AJ1948" s="374">
        <v>84.490697674418598</v>
      </c>
      <c r="AK1948" s="374">
        <v>13.804890101275875</v>
      </c>
    </row>
    <row r="1949" spans="1:37" ht="15.6">
      <c r="A1949" s="374">
        <v>17</v>
      </c>
      <c r="B1949" s="374">
        <v>215</v>
      </c>
      <c r="C1949" s="374">
        <v>2023</v>
      </c>
      <c r="D1949" s="374">
        <v>11</v>
      </c>
      <c r="E1949" s="374">
        <v>99</v>
      </c>
      <c r="F1949" s="374">
        <v>99</v>
      </c>
      <c r="G1949" s="374">
        <v>99</v>
      </c>
      <c r="H1949" s="374">
        <v>99</v>
      </c>
      <c r="I1949" s="374">
        <v>99</v>
      </c>
      <c r="J1949" s="374">
        <v>999</v>
      </c>
      <c r="K1949" s="374">
        <v>99</v>
      </c>
      <c r="L1949" s="374">
        <v>99</v>
      </c>
      <c r="M1949" s="374">
        <v>3</v>
      </c>
      <c r="N1949" s="374">
        <v>99</v>
      </c>
      <c r="O1949" s="374">
        <v>99</v>
      </c>
      <c r="P1949" s="374">
        <v>99</v>
      </c>
      <c r="Q1949" s="374">
        <v>7</v>
      </c>
      <c r="R1949" s="374">
        <v>23</v>
      </c>
      <c r="S1949" s="374">
        <v>4.3478260869565215</v>
      </c>
      <c r="T1949" s="374">
        <v>3</v>
      </c>
      <c r="U1949" s="374">
        <v>7.104347826086955</v>
      </c>
      <c r="V1949" s="374">
        <v>0</v>
      </c>
      <c r="W1949" s="374">
        <v>0</v>
      </c>
      <c r="X1949" s="374">
        <v>0</v>
      </c>
      <c r="Y1949" s="374">
        <v>0</v>
      </c>
      <c r="Z1949" s="374">
        <v>1.4060361368568917</v>
      </c>
      <c r="AA1949" s="374">
        <v>0.81340377973346689</v>
      </c>
      <c r="AB1949" s="374">
        <v>0</v>
      </c>
      <c r="AC1949" s="374">
        <v>38.264201461165307</v>
      </c>
      <c r="AD1949" s="374"/>
      <c r="AE1949" s="374"/>
      <c r="AF1949" s="374">
        <v>2.2977022977022976</v>
      </c>
      <c r="AG1949" s="374">
        <v>1.582352029748993</v>
      </c>
      <c r="AH1949" s="374">
        <v>0</v>
      </c>
      <c r="AI1949" s="374">
        <v>9</v>
      </c>
      <c r="AJ1949" s="374">
        <v>82.033333333333317</v>
      </c>
      <c r="AK1949" s="374">
        <v>12.493954722767436</v>
      </c>
    </row>
    <row r="1950" spans="1:37" ht="15.6">
      <c r="A1950" s="374">
        <v>17</v>
      </c>
      <c r="B1950" s="374">
        <v>216</v>
      </c>
      <c r="C1950" s="374">
        <v>2023</v>
      </c>
      <c r="D1950" s="374">
        <v>12</v>
      </c>
      <c r="E1950" s="374">
        <v>99</v>
      </c>
      <c r="F1950" s="374">
        <v>99</v>
      </c>
      <c r="G1950" s="374">
        <v>99</v>
      </c>
      <c r="H1950" s="374">
        <v>99</v>
      </c>
      <c r="I1950" s="374">
        <v>99</v>
      </c>
      <c r="J1950" s="374">
        <v>999</v>
      </c>
      <c r="K1950" s="374">
        <v>99</v>
      </c>
      <c r="L1950" s="374">
        <v>99</v>
      </c>
      <c r="M1950" s="374">
        <v>3</v>
      </c>
      <c r="N1950" s="374">
        <v>99</v>
      </c>
      <c r="O1950" s="374">
        <v>99</v>
      </c>
      <c r="P1950" s="374">
        <v>99</v>
      </c>
      <c r="Q1950" s="374">
        <v>2</v>
      </c>
      <c r="R1950" s="374">
        <v>6</v>
      </c>
      <c r="S1950" s="374">
        <v>6</v>
      </c>
      <c r="T1950" s="374">
        <v>3</v>
      </c>
      <c r="U1950" s="374">
        <v>7.65</v>
      </c>
      <c r="V1950" s="374">
        <v>0</v>
      </c>
      <c r="W1950" s="374">
        <v>0</v>
      </c>
      <c r="X1950" s="374">
        <v>0</v>
      </c>
      <c r="Y1950" s="374">
        <v>0</v>
      </c>
      <c r="Z1950" s="374">
        <v>1.5206906325745548</v>
      </c>
      <c r="AA1950" s="374">
        <v>1.5275252316519472</v>
      </c>
      <c r="AB1950" s="374">
        <v>0</v>
      </c>
      <c r="AC1950" s="374">
        <v>-2.1524880100021986</v>
      </c>
      <c r="AD1950" s="374"/>
      <c r="AE1950" s="374"/>
      <c r="AF1950" s="374">
        <v>2.5531914893617031</v>
      </c>
      <c r="AG1950" s="374">
        <v>2.0603285752760576</v>
      </c>
      <c r="AH1950" s="374">
        <v>0</v>
      </c>
      <c r="AI1950" s="374">
        <v>6</v>
      </c>
      <c r="AJ1950" s="374">
        <v>81.900000000000006</v>
      </c>
      <c r="AK1950" s="374">
        <v>13.824218447014404</v>
      </c>
    </row>
    <row r="1951" spans="1:37" ht="15.6">
      <c r="A1951" s="374">
        <v>17</v>
      </c>
      <c r="B1951" s="374">
        <v>217</v>
      </c>
      <c r="C1951" s="374">
        <v>2023</v>
      </c>
      <c r="D1951" s="374">
        <v>1</v>
      </c>
      <c r="E1951" s="374">
        <v>99</v>
      </c>
      <c r="F1951" s="374">
        <v>99</v>
      </c>
      <c r="G1951" s="374">
        <v>99</v>
      </c>
      <c r="H1951" s="374">
        <v>99</v>
      </c>
      <c r="I1951" s="374">
        <v>99</v>
      </c>
      <c r="J1951" s="374">
        <v>999</v>
      </c>
      <c r="K1951" s="374">
        <v>99</v>
      </c>
      <c r="L1951" s="374">
        <v>99</v>
      </c>
      <c r="M1951" s="374">
        <v>4</v>
      </c>
      <c r="N1951" s="374">
        <v>99</v>
      </c>
      <c r="O1951" s="374">
        <v>99</v>
      </c>
      <c r="P1951" s="374">
        <v>99</v>
      </c>
      <c r="Q1951" s="374"/>
      <c r="R1951" s="374">
        <v>0</v>
      </c>
      <c r="S1951" s="374"/>
      <c r="T1951" s="374"/>
      <c r="U1951" s="374"/>
      <c r="V1951" s="374"/>
      <c r="W1951" s="374"/>
      <c r="X1951" s="374"/>
      <c r="Y1951" s="374"/>
      <c r="Z1951" s="374"/>
      <c r="AA1951" s="374"/>
      <c r="AB1951" s="374"/>
      <c r="AC1951" s="374"/>
      <c r="AD1951" s="374"/>
      <c r="AE1951" s="374"/>
      <c r="AF1951" s="374"/>
      <c r="AG1951" s="374"/>
      <c r="AH1951" s="374"/>
      <c r="AI1951" s="374"/>
      <c r="AJ1951" s="374"/>
      <c r="AK1951" s="374"/>
    </row>
    <row r="1952" spans="1:37" ht="15.6">
      <c r="A1952" s="374">
        <v>17</v>
      </c>
      <c r="B1952" s="374">
        <v>218</v>
      </c>
      <c r="C1952" s="374">
        <v>2023</v>
      </c>
      <c r="D1952" s="374">
        <v>2</v>
      </c>
      <c r="E1952" s="374">
        <v>99</v>
      </c>
      <c r="F1952" s="374">
        <v>99</v>
      </c>
      <c r="G1952" s="374">
        <v>99</v>
      </c>
      <c r="H1952" s="374">
        <v>99</v>
      </c>
      <c r="I1952" s="374">
        <v>99</v>
      </c>
      <c r="J1952" s="374">
        <v>999</v>
      </c>
      <c r="K1952" s="374">
        <v>99</v>
      </c>
      <c r="L1952" s="374">
        <v>99</v>
      </c>
      <c r="M1952" s="374">
        <v>4</v>
      </c>
      <c r="N1952" s="374">
        <v>99</v>
      </c>
      <c r="O1952" s="374">
        <v>99</v>
      </c>
      <c r="P1952" s="374">
        <v>99</v>
      </c>
      <c r="Q1952" s="374">
        <v>1</v>
      </c>
      <c r="R1952" s="374">
        <v>5</v>
      </c>
      <c r="S1952" s="374">
        <v>4.8</v>
      </c>
      <c r="T1952" s="374">
        <v>4</v>
      </c>
      <c r="U1952" s="374">
        <v>5.8</v>
      </c>
      <c r="V1952" s="374">
        <v>0</v>
      </c>
      <c r="W1952" s="374">
        <v>0</v>
      </c>
      <c r="X1952" s="374">
        <v>0</v>
      </c>
      <c r="Y1952" s="374">
        <v>0</v>
      </c>
      <c r="Z1952" s="374">
        <v>0.2190890230020836</v>
      </c>
      <c r="AA1952" s="374">
        <v>0.40000000000000302</v>
      </c>
      <c r="AB1952" s="374">
        <v>0</v>
      </c>
      <c r="AC1952" s="374">
        <v>68.465319688142515</v>
      </c>
      <c r="AD1952" s="374"/>
      <c r="AE1952" s="374"/>
      <c r="AF1952" s="374">
        <v>0.38550501156515032</v>
      </c>
      <c r="AG1952" s="374">
        <v>0.32741724246940351</v>
      </c>
      <c r="AH1952" s="374">
        <v>0</v>
      </c>
      <c r="AI1952" s="374"/>
      <c r="AJ1952" s="374"/>
      <c r="AK1952" s="374"/>
    </row>
    <row r="1953" spans="1:37" ht="15.6">
      <c r="A1953" s="374">
        <v>17</v>
      </c>
      <c r="B1953" s="374">
        <v>219</v>
      </c>
      <c r="C1953" s="374">
        <v>2023</v>
      </c>
      <c r="D1953" s="374">
        <v>3</v>
      </c>
      <c r="E1953" s="374">
        <v>99</v>
      </c>
      <c r="F1953" s="374">
        <v>99</v>
      </c>
      <c r="G1953" s="374">
        <v>99</v>
      </c>
      <c r="H1953" s="374">
        <v>99</v>
      </c>
      <c r="I1953" s="374">
        <v>99</v>
      </c>
      <c r="J1953" s="374">
        <v>999</v>
      </c>
      <c r="K1953" s="374">
        <v>99</v>
      </c>
      <c r="L1953" s="374">
        <v>99</v>
      </c>
      <c r="M1953" s="374">
        <v>4</v>
      </c>
      <c r="N1953" s="374">
        <v>99</v>
      </c>
      <c r="O1953" s="374">
        <v>99</v>
      </c>
      <c r="P1953" s="374">
        <v>99</v>
      </c>
      <c r="Q1953" s="374">
        <v>4</v>
      </c>
      <c r="R1953" s="374">
        <v>38</v>
      </c>
      <c r="S1953" s="374">
        <v>5.1842105263157903</v>
      </c>
      <c r="T1953" s="374">
        <v>4</v>
      </c>
      <c r="U1953" s="374">
        <v>10.002631578947364</v>
      </c>
      <c r="V1953" s="374">
        <v>0</v>
      </c>
      <c r="W1953" s="374">
        <v>0</v>
      </c>
      <c r="X1953" s="374">
        <v>2.6315789473684221</v>
      </c>
      <c r="Y1953" s="374">
        <v>0</v>
      </c>
      <c r="Z1953" s="374">
        <v>2.6181036570393474</v>
      </c>
      <c r="AA1953" s="374">
        <v>0.68269061953014987</v>
      </c>
      <c r="AB1953" s="374">
        <v>0</v>
      </c>
      <c r="AC1953" s="374">
        <v>14.843427170165745</v>
      </c>
      <c r="AD1953" s="374"/>
      <c r="AE1953" s="374"/>
      <c r="AF1953" s="374">
        <v>1.0284167794316641</v>
      </c>
      <c r="AG1953" s="374">
        <v>1.5627826658991839</v>
      </c>
      <c r="AH1953" s="374">
        <v>0</v>
      </c>
      <c r="AI1953" s="374">
        <v>1</v>
      </c>
      <c r="AJ1953" s="374">
        <v>86.5</v>
      </c>
      <c r="AK1953" s="374">
        <v>15.141808638826724</v>
      </c>
    </row>
    <row r="1954" spans="1:37" ht="15.6">
      <c r="A1954" s="374">
        <v>17</v>
      </c>
      <c r="B1954" s="374">
        <v>220</v>
      </c>
      <c r="C1954" s="374">
        <v>2023</v>
      </c>
      <c r="D1954" s="374">
        <v>4</v>
      </c>
      <c r="E1954" s="374">
        <v>99</v>
      </c>
      <c r="F1954" s="374">
        <v>99</v>
      </c>
      <c r="G1954" s="374">
        <v>99</v>
      </c>
      <c r="H1954" s="374">
        <v>99</v>
      </c>
      <c r="I1954" s="374">
        <v>99</v>
      </c>
      <c r="J1954" s="374">
        <v>999</v>
      </c>
      <c r="K1954" s="374">
        <v>99</v>
      </c>
      <c r="L1954" s="374">
        <v>99</v>
      </c>
      <c r="M1954" s="374">
        <v>4</v>
      </c>
      <c r="N1954" s="374">
        <v>99</v>
      </c>
      <c r="O1954" s="374">
        <v>99</v>
      </c>
      <c r="P1954" s="374">
        <v>99</v>
      </c>
      <c r="Q1954" s="374">
        <v>2</v>
      </c>
      <c r="R1954" s="374">
        <v>10</v>
      </c>
      <c r="S1954" s="374">
        <v>5.3</v>
      </c>
      <c r="T1954" s="374">
        <v>4</v>
      </c>
      <c r="U1954" s="374">
        <v>8.1999999999999993</v>
      </c>
      <c r="V1954" s="374">
        <v>0</v>
      </c>
      <c r="W1954" s="374">
        <v>0</v>
      </c>
      <c r="X1954" s="374">
        <v>0</v>
      </c>
      <c r="Y1954" s="374">
        <v>0</v>
      </c>
      <c r="Z1954" s="374">
        <v>1.331915913261795</v>
      </c>
      <c r="AA1954" s="374">
        <v>0.45825756949558655</v>
      </c>
      <c r="AB1954" s="374">
        <v>0</v>
      </c>
      <c r="AC1954" s="374">
        <v>-6.5535035076364014</v>
      </c>
      <c r="AD1954" s="374"/>
      <c r="AE1954" s="374"/>
      <c r="AF1954" s="374">
        <v>0.36350418029807346</v>
      </c>
      <c r="AG1954" s="374">
        <v>0.46233127727472623</v>
      </c>
      <c r="AH1954" s="374">
        <v>0</v>
      </c>
      <c r="AI1954" s="374">
        <v>10</v>
      </c>
      <c r="AJ1954" s="374">
        <v>79.89</v>
      </c>
      <c r="AK1954" s="374">
        <v>15.973182759909536</v>
      </c>
    </row>
    <row r="1955" spans="1:37" ht="15.6">
      <c r="A1955" s="374">
        <v>17</v>
      </c>
      <c r="B1955" s="374">
        <v>221</v>
      </c>
      <c r="C1955" s="374">
        <v>2023</v>
      </c>
      <c r="D1955" s="374">
        <v>5</v>
      </c>
      <c r="E1955" s="374">
        <v>99</v>
      </c>
      <c r="F1955" s="374">
        <v>99</v>
      </c>
      <c r="G1955" s="374">
        <v>99</v>
      </c>
      <c r="H1955" s="374">
        <v>99</v>
      </c>
      <c r="I1955" s="374">
        <v>99</v>
      </c>
      <c r="J1955" s="374">
        <v>999</v>
      </c>
      <c r="K1955" s="374">
        <v>99</v>
      </c>
      <c r="L1955" s="374">
        <v>99</v>
      </c>
      <c r="M1955" s="374">
        <v>4</v>
      </c>
      <c r="N1955" s="374">
        <v>99</v>
      </c>
      <c r="O1955" s="374">
        <v>99</v>
      </c>
      <c r="P1955" s="374">
        <v>99</v>
      </c>
      <c r="Q1955" s="374">
        <v>11</v>
      </c>
      <c r="R1955" s="374">
        <v>31</v>
      </c>
      <c r="S1955" s="374">
        <v>5.4516129032258061</v>
      </c>
      <c r="T1955" s="374">
        <v>4</v>
      </c>
      <c r="U1955" s="374">
        <v>6.841935483870965</v>
      </c>
      <c r="V1955" s="374">
        <v>0</v>
      </c>
      <c r="W1955" s="374">
        <v>0</v>
      </c>
      <c r="X1955" s="374">
        <v>0</v>
      </c>
      <c r="Y1955" s="374">
        <v>0</v>
      </c>
      <c r="Z1955" s="374">
        <v>2.2304019880047945</v>
      </c>
      <c r="AA1955" s="374">
        <v>0.71114218338866597</v>
      </c>
      <c r="AB1955" s="374">
        <v>0</v>
      </c>
      <c r="AC1955" s="374">
        <v>45.98911433907319</v>
      </c>
      <c r="AD1955" s="374"/>
      <c r="AE1955" s="374"/>
      <c r="AF1955" s="374">
        <v>2.1320495185694632</v>
      </c>
      <c r="AG1955" s="374">
        <v>2.2236200660481202</v>
      </c>
      <c r="AH1955" s="374">
        <v>6.4516129032258052</v>
      </c>
      <c r="AI1955" s="374">
        <v>31</v>
      </c>
      <c r="AJ1955" s="374">
        <v>77.312903225806437</v>
      </c>
      <c r="AK1955" s="374">
        <v>14.362362734644757</v>
      </c>
    </row>
    <row r="1956" spans="1:37" ht="15.6">
      <c r="A1956" s="374">
        <v>17</v>
      </c>
      <c r="B1956" s="374">
        <v>222</v>
      </c>
      <c r="C1956" s="374">
        <v>2023</v>
      </c>
      <c r="D1956" s="374">
        <v>6</v>
      </c>
      <c r="E1956" s="374">
        <v>99</v>
      </c>
      <c r="F1956" s="374">
        <v>99</v>
      </c>
      <c r="G1956" s="374">
        <v>99</v>
      </c>
      <c r="H1956" s="374">
        <v>99</v>
      </c>
      <c r="I1956" s="374">
        <v>99</v>
      </c>
      <c r="J1956" s="374">
        <v>999</v>
      </c>
      <c r="K1956" s="374">
        <v>99</v>
      </c>
      <c r="L1956" s="374">
        <v>99</v>
      </c>
      <c r="M1956" s="374">
        <v>4</v>
      </c>
      <c r="N1956" s="374">
        <v>99</v>
      </c>
      <c r="O1956" s="374">
        <v>99</v>
      </c>
      <c r="P1956" s="374">
        <v>99</v>
      </c>
      <c r="Q1956" s="374">
        <v>13</v>
      </c>
      <c r="R1956" s="374">
        <v>51</v>
      </c>
      <c r="S1956" s="374">
        <v>5.1960784313725483</v>
      </c>
      <c r="T1956" s="374">
        <v>4</v>
      </c>
      <c r="U1956" s="374">
        <v>7.3117647058823518</v>
      </c>
      <c r="V1956" s="374">
        <v>0</v>
      </c>
      <c r="W1956" s="374">
        <v>0</v>
      </c>
      <c r="X1956" s="374">
        <v>0</v>
      </c>
      <c r="Y1956" s="374">
        <v>0</v>
      </c>
      <c r="Z1956" s="374">
        <v>2.1903215860962124</v>
      </c>
      <c r="AA1956" s="374">
        <v>1.0293650783064068</v>
      </c>
      <c r="AB1956" s="374">
        <v>0</v>
      </c>
      <c r="AC1956" s="374">
        <v>30.683864072286475</v>
      </c>
      <c r="AD1956" s="374"/>
      <c r="AE1956" s="374"/>
      <c r="AF1956" s="374">
        <v>3.6195883605393906</v>
      </c>
      <c r="AG1956" s="374">
        <v>3.3753020936105496</v>
      </c>
      <c r="AH1956" s="374">
        <v>0</v>
      </c>
      <c r="AI1956" s="374">
        <v>51</v>
      </c>
      <c r="AJ1956" s="374">
        <v>79.319607843137248</v>
      </c>
      <c r="AK1956" s="374">
        <v>14.419790921251629</v>
      </c>
    </row>
    <row r="1957" spans="1:37" ht="15.6">
      <c r="A1957" s="374">
        <v>17</v>
      </c>
      <c r="B1957" s="374">
        <v>223</v>
      </c>
      <c r="C1957" s="374">
        <v>2023</v>
      </c>
      <c r="D1957" s="374">
        <v>7</v>
      </c>
      <c r="E1957" s="374">
        <v>99</v>
      </c>
      <c r="F1957" s="374">
        <v>99</v>
      </c>
      <c r="G1957" s="374">
        <v>99</v>
      </c>
      <c r="H1957" s="374">
        <v>99</v>
      </c>
      <c r="I1957" s="374">
        <v>99</v>
      </c>
      <c r="J1957" s="374">
        <v>999</v>
      </c>
      <c r="K1957" s="374">
        <v>99</v>
      </c>
      <c r="L1957" s="374">
        <v>99</v>
      </c>
      <c r="M1957" s="374">
        <v>4</v>
      </c>
      <c r="N1957" s="374">
        <v>99</v>
      </c>
      <c r="O1957" s="374">
        <v>99</v>
      </c>
      <c r="P1957" s="374">
        <v>99</v>
      </c>
      <c r="Q1957" s="374">
        <v>5</v>
      </c>
      <c r="R1957" s="374">
        <v>19</v>
      </c>
      <c r="S1957" s="374">
        <v>4.5789473684210513</v>
      </c>
      <c r="T1957" s="374">
        <v>4</v>
      </c>
      <c r="U1957" s="374">
        <v>7.1684210526315777</v>
      </c>
      <c r="V1957" s="374">
        <v>0</v>
      </c>
      <c r="W1957" s="374">
        <v>0</v>
      </c>
      <c r="X1957" s="374">
        <v>0</v>
      </c>
      <c r="Y1957" s="374">
        <v>0</v>
      </c>
      <c r="Z1957" s="374">
        <v>1.3341871689017435</v>
      </c>
      <c r="AA1957" s="374">
        <v>0.99025724853825381</v>
      </c>
      <c r="AB1957" s="374">
        <v>0</v>
      </c>
      <c r="AC1957" s="374">
        <v>20.505334732034456</v>
      </c>
      <c r="AD1957" s="374"/>
      <c r="AE1957" s="374"/>
      <c r="AF1957" s="374">
        <v>6.2091503267973849</v>
      </c>
      <c r="AG1957" s="374">
        <v>5.7736328952946172</v>
      </c>
      <c r="AH1957" s="374">
        <v>0</v>
      </c>
      <c r="AI1957" s="374">
        <v>19</v>
      </c>
      <c r="AJ1957" s="374">
        <v>115.3578947368421</v>
      </c>
      <c r="AK1957" s="374">
        <v>4.6704853148670225</v>
      </c>
    </row>
    <row r="1958" spans="1:37" ht="15.6">
      <c r="A1958" s="374">
        <v>17</v>
      </c>
      <c r="B1958" s="374">
        <v>224</v>
      </c>
      <c r="C1958" s="374">
        <v>2023</v>
      </c>
      <c r="D1958" s="374">
        <v>8</v>
      </c>
      <c r="E1958" s="374">
        <v>99</v>
      </c>
      <c r="F1958" s="374">
        <v>99</v>
      </c>
      <c r="G1958" s="374">
        <v>99</v>
      </c>
      <c r="H1958" s="374">
        <v>99</v>
      </c>
      <c r="I1958" s="374">
        <v>99</v>
      </c>
      <c r="J1958" s="374">
        <v>999</v>
      </c>
      <c r="K1958" s="374">
        <v>99</v>
      </c>
      <c r="L1958" s="374">
        <v>99</v>
      </c>
      <c r="M1958" s="374">
        <v>4</v>
      </c>
      <c r="N1958" s="374">
        <v>99</v>
      </c>
      <c r="O1958" s="374">
        <v>99</v>
      </c>
      <c r="P1958" s="374">
        <v>99</v>
      </c>
      <c r="Q1958" s="374">
        <v>11</v>
      </c>
      <c r="R1958" s="374">
        <v>53</v>
      </c>
      <c r="S1958" s="374">
        <v>5.1886792452830193</v>
      </c>
      <c r="T1958" s="374">
        <v>4</v>
      </c>
      <c r="U1958" s="374">
        <v>12.762264150943398</v>
      </c>
      <c r="V1958" s="374">
        <v>0</v>
      </c>
      <c r="W1958" s="374">
        <v>0</v>
      </c>
      <c r="X1958" s="374">
        <v>15.094339622641504</v>
      </c>
      <c r="Y1958" s="374">
        <v>0</v>
      </c>
      <c r="Z1958" s="374">
        <v>3.327542376867195</v>
      </c>
      <c r="AA1958" s="374">
        <v>0.84800773789600659</v>
      </c>
      <c r="AB1958" s="374">
        <v>0</v>
      </c>
      <c r="AC1958" s="374">
        <v>6.671389501009986</v>
      </c>
      <c r="AD1958" s="374"/>
      <c r="AE1958" s="374"/>
      <c r="AF1958" s="374">
        <v>4.6046915725456126</v>
      </c>
      <c r="AG1958" s="374">
        <v>6.372895408764145</v>
      </c>
      <c r="AH1958" s="374">
        <v>0</v>
      </c>
      <c r="AI1958" s="374">
        <v>19</v>
      </c>
      <c r="AJ1958" s="374">
        <v>89.95789473684215</v>
      </c>
      <c r="AK1958" s="374">
        <v>14.706320342784203</v>
      </c>
    </row>
    <row r="1959" spans="1:37" ht="15.6">
      <c r="A1959" s="374">
        <v>17</v>
      </c>
      <c r="B1959" s="374">
        <v>225</v>
      </c>
      <c r="C1959" s="374">
        <v>2023</v>
      </c>
      <c r="D1959" s="374">
        <v>9</v>
      </c>
      <c r="E1959" s="374">
        <v>99</v>
      </c>
      <c r="F1959" s="374">
        <v>99</v>
      </c>
      <c r="G1959" s="374">
        <v>99</v>
      </c>
      <c r="H1959" s="374">
        <v>99</v>
      </c>
      <c r="I1959" s="374">
        <v>99</v>
      </c>
      <c r="J1959" s="374">
        <v>999</v>
      </c>
      <c r="K1959" s="374">
        <v>99</v>
      </c>
      <c r="L1959" s="374">
        <v>99</v>
      </c>
      <c r="M1959" s="374">
        <v>4</v>
      </c>
      <c r="N1959" s="374">
        <v>99</v>
      </c>
      <c r="O1959" s="374">
        <v>99</v>
      </c>
      <c r="P1959" s="374">
        <v>99</v>
      </c>
      <c r="Q1959" s="374">
        <v>30</v>
      </c>
      <c r="R1959" s="374">
        <v>196</v>
      </c>
      <c r="S1959" s="374">
        <v>5.158163265306122</v>
      </c>
      <c r="T1959" s="374">
        <v>4</v>
      </c>
      <c r="U1959" s="374">
        <v>10.915816326530617</v>
      </c>
      <c r="V1959" s="374">
        <v>0</v>
      </c>
      <c r="W1959" s="374">
        <v>0</v>
      </c>
      <c r="X1959" s="374">
        <v>2.0408163265306123</v>
      </c>
      <c r="Y1959" s="374">
        <v>0</v>
      </c>
      <c r="Z1959" s="374">
        <v>2.7161656735670592</v>
      </c>
      <c r="AA1959" s="374">
        <v>0.89241971792216801</v>
      </c>
      <c r="AB1959" s="374">
        <v>0</v>
      </c>
      <c r="AC1959" s="374">
        <v>30.880002424395872</v>
      </c>
      <c r="AD1959" s="374"/>
      <c r="AE1959" s="374"/>
      <c r="AF1959" s="374">
        <v>10.010214504596528</v>
      </c>
      <c r="AG1959" s="374">
        <v>10.584196179894231</v>
      </c>
      <c r="AH1959" s="374">
        <v>0</v>
      </c>
      <c r="AI1959" s="374">
        <v>84</v>
      </c>
      <c r="AJ1959" s="374">
        <v>86.173809523809553</v>
      </c>
      <c r="AK1959" s="374">
        <v>14.223114500190999</v>
      </c>
    </row>
    <row r="1960" spans="1:37" ht="15.6">
      <c r="A1960" s="374">
        <v>17</v>
      </c>
      <c r="B1960" s="374">
        <v>226</v>
      </c>
      <c r="C1960" s="374">
        <v>2023</v>
      </c>
      <c r="D1960" s="374">
        <v>10</v>
      </c>
      <c r="E1960" s="374">
        <v>99</v>
      </c>
      <c r="F1960" s="374">
        <v>99</v>
      </c>
      <c r="G1960" s="374">
        <v>99</v>
      </c>
      <c r="H1960" s="374">
        <v>99</v>
      </c>
      <c r="I1960" s="374">
        <v>99</v>
      </c>
      <c r="J1960" s="374">
        <v>999</v>
      </c>
      <c r="K1960" s="374">
        <v>99</v>
      </c>
      <c r="L1960" s="374">
        <v>99</v>
      </c>
      <c r="M1960" s="374">
        <v>4</v>
      </c>
      <c r="N1960" s="374">
        <v>99</v>
      </c>
      <c r="O1960" s="374">
        <v>99</v>
      </c>
      <c r="P1960" s="374">
        <v>99</v>
      </c>
      <c r="Q1960" s="374">
        <v>38</v>
      </c>
      <c r="R1960" s="374">
        <v>145</v>
      </c>
      <c r="S1960" s="374">
        <v>5.3586206896551714</v>
      </c>
      <c r="T1960" s="374">
        <v>4</v>
      </c>
      <c r="U1960" s="374">
        <v>10.310344827586212</v>
      </c>
      <c r="V1960" s="374">
        <v>0</v>
      </c>
      <c r="W1960" s="374">
        <v>0</v>
      </c>
      <c r="X1960" s="374">
        <v>5.5172413793103443</v>
      </c>
      <c r="Y1960" s="374">
        <v>0</v>
      </c>
      <c r="Z1960" s="374">
        <v>3.1793671922511342</v>
      </c>
      <c r="AA1960" s="374">
        <v>0.85238700995753902</v>
      </c>
      <c r="AB1960" s="374">
        <v>0</v>
      </c>
      <c r="AC1960" s="374">
        <v>39.154894194569621</v>
      </c>
      <c r="AD1960" s="374"/>
      <c r="AE1960" s="374"/>
      <c r="AF1960" s="374">
        <v>7.0048309178743988</v>
      </c>
      <c r="AG1960" s="374">
        <v>7.0526852096463761</v>
      </c>
      <c r="AH1960" s="374">
        <v>5.5172413793103443</v>
      </c>
      <c r="AI1960" s="374">
        <v>78</v>
      </c>
      <c r="AJ1960" s="374">
        <v>86.238461538461578</v>
      </c>
      <c r="AK1960" s="374">
        <v>14.079323855982802</v>
      </c>
    </row>
    <row r="1961" spans="1:37" ht="15.6">
      <c r="A1961" s="374">
        <v>17</v>
      </c>
      <c r="B1961" s="374">
        <v>227</v>
      </c>
      <c r="C1961" s="374">
        <v>2023</v>
      </c>
      <c r="D1961" s="374">
        <v>11</v>
      </c>
      <c r="E1961" s="374">
        <v>99</v>
      </c>
      <c r="F1961" s="374">
        <v>99</v>
      </c>
      <c r="G1961" s="374">
        <v>99</v>
      </c>
      <c r="H1961" s="374">
        <v>99</v>
      </c>
      <c r="I1961" s="374">
        <v>99</v>
      </c>
      <c r="J1961" s="374">
        <v>999</v>
      </c>
      <c r="K1961" s="374">
        <v>99</v>
      </c>
      <c r="L1961" s="374">
        <v>99</v>
      </c>
      <c r="M1961" s="374">
        <v>4</v>
      </c>
      <c r="N1961" s="374">
        <v>99</v>
      </c>
      <c r="O1961" s="374">
        <v>99</v>
      </c>
      <c r="P1961" s="374">
        <v>99</v>
      </c>
      <c r="Q1961" s="374">
        <v>17</v>
      </c>
      <c r="R1961" s="374">
        <v>79</v>
      </c>
      <c r="S1961" s="374">
        <v>5.1645569620253156</v>
      </c>
      <c r="T1961" s="374">
        <v>4</v>
      </c>
      <c r="U1961" s="374">
        <v>8.8164556962025298</v>
      </c>
      <c r="V1961" s="374">
        <v>0</v>
      </c>
      <c r="W1961" s="374">
        <v>0</v>
      </c>
      <c r="X1961" s="374">
        <v>0</v>
      </c>
      <c r="Y1961" s="374">
        <v>0</v>
      </c>
      <c r="Z1961" s="374">
        <v>1.8298807030180095</v>
      </c>
      <c r="AA1961" s="374">
        <v>0.75356334512086975</v>
      </c>
      <c r="AB1961" s="374">
        <v>0</v>
      </c>
      <c r="AC1961" s="374">
        <v>33.67686274552532</v>
      </c>
      <c r="AD1961" s="374"/>
      <c r="AE1961" s="374"/>
      <c r="AF1961" s="374">
        <v>7.8921078921078909</v>
      </c>
      <c r="AG1961" s="374">
        <v>6.7448481561822122</v>
      </c>
      <c r="AH1961" s="374">
        <v>1.2658227848101264</v>
      </c>
      <c r="AI1961" s="374">
        <v>42</v>
      </c>
      <c r="AJ1961" s="374">
        <v>86.159523809523776</v>
      </c>
      <c r="AK1961" s="374">
        <v>13.762490604065761</v>
      </c>
    </row>
    <row r="1962" spans="1:37" ht="15.6">
      <c r="A1962" s="374">
        <v>17</v>
      </c>
      <c r="B1962" s="374">
        <v>228</v>
      </c>
      <c r="C1962" s="374">
        <v>2023</v>
      </c>
      <c r="D1962" s="374">
        <v>12</v>
      </c>
      <c r="E1962" s="374">
        <v>99</v>
      </c>
      <c r="F1962" s="374">
        <v>99</v>
      </c>
      <c r="G1962" s="374">
        <v>99</v>
      </c>
      <c r="H1962" s="374">
        <v>99</v>
      </c>
      <c r="I1962" s="374">
        <v>99</v>
      </c>
      <c r="J1962" s="374">
        <v>999</v>
      </c>
      <c r="K1962" s="374">
        <v>99</v>
      </c>
      <c r="L1962" s="374">
        <v>99</v>
      </c>
      <c r="M1962" s="374">
        <v>4</v>
      </c>
      <c r="N1962" s="374">
        <v>99</v>
      </c>
      <c r="O1962" s="374">
        <v>99</v>
      </c>
      <c r="P1962" s="374">
        <v>99</v>
      </c>
      <c r="Q1962" s="374">
        <v>4</v>
      </c>
      <c r="R1962" s="374">
        <v>10</v>
      </c>
      <c r="S1962" s="374">
        <v>5</v>
      </c>
      <c r="T1962" s="374">
        <v>4</v>
      </c>
      <c r="U1962" s="374">
        <v>8.0800000000000018</v>
      </c>
      <c r="V1962" s="374">
        <v>0</v>
      </c>
      <c r="W1962" s="374">
        <v>0</v>
      </c>
      <c r="X1962" s="374">
        <v>0</v>
      </c>
      <c r="Y1962" s="374">
        <v>0</v>
      </c>
      <c r="Z1962" s="374">
        <v>0.74939975980779938</v>
      </c>
      <c r="AA1962" s="374">
        <v>1.183215956619923</v>
      </c>
      <c r="AB1962" s="374">
        <v>0</v>
      </c>
      <c r="AC1962" s="374">
        <v>16.916623811273503</v>
      </c>
      <c r="AD1962" s="374"/>
      <c r="AE1962" s="374"/>
      <c r="AF1962" s="374">
        <v>4.255319148936171</v>
      </c>
      <c r="AG1962" s="374">
        <v>3.626896489810576</v>
      </c>
      <c r="AH1962" s="374">
        <v>0</v>
      </c>
      <c r="AI1962" s="374">
        <v>10</v>
      </c>
      <c r="AJ1962" s="374">
        <v>84.14</v>
      </c>
      <c r="AK1962" s="374">
        <v>13.53565484399412</v>
      </c>
    </row>
    <row r="1963" spans="1:37" ht="15.6">
      <c r="A1963" s="374">
        <v>17</v>
      </c>
      <c r="B1963" s="374">
        <v>229</v>
      </c>
      <c r="C1963" s="374">
        <v>2023</v>
      </c>
      <c r="D1963" s="374">
        <v>1</v>
      </c>
      <c r="E1963" s="374">
        <v>99</v>
      </c>
      <c r="F1963" s="374">
        <v>99</v>
      </c>
      <c r="G1963" s="374">
        <v>99</v>
      </c>
      <c r="H1963" s="374">
        <v>99</v>
      </c>
      <c r="I1963" s="374">
        <v>99</v>
      </c>
      <c r="J1963" s="374">
        <v>999</v>
      </c>
      <c r="K1963" s="374">
        <v>99</v>
      </c>
      <c r="L1963" s="374">
        <v>99</v>
      </c>
      <c r="M1963" s="374">
        <v>5</v>
      </c>
      <c r="N1963" s="374">
        <v>99</v>
      </c>
      <c r="O1963" s="374">
        <v>99</v>
      </c>
      <c r="P1963" s="374">
        <v>99</v>
      </c>
      <c r="Q1963" s="374">
        <v>22</v>
      </c>
      <c r="R1963" s="374">
        <v>147</v>
      </c>
      <c r="S1963" s="374">
        <v>5.2857142857142847</v>
      </c>
      <c r="T1963" s="374">
        <v>5</v>
      </c>
      <c r="U1963" s="374">
        <v>9.0904761904761937</v>
      </c>
      <c r="V1963" s="374">
        <v>0</v>
      </c>
      <c r="W1963" s="374">
        <v>0</v>
      </c>
      <c r="X1963" s="374">
        <v>2.7210884353741496</v>
      </c>
      <c r="Y1963" s="374">
        <v>0</v>
      </c>
      <c r="Z1963" s="374">
        <v>2.8804131726805209</v>
      </c>
      <c r="AA1963" s="374">
        <v>1.3041013273932522</v>
      </c>
      <c r="AB1963" s="374">
        <v>0</v>
      </c>
      <c r="AC1963" s="374">
        <v>50.236919015647487</v>
      </c>
      <c r="AD1963" s="374"/>
      <c r="AE1963" s="374"/>
      <c r="AF1963" s="374">
        <v>72.772277227722782</v>
      </c>
      <c r="AG1963" s="374">
        <v>70.970311753146746</v>
      </c>
      <c r="AH1963" s="374">
        <v>4.0816326530612246</v>
      </c>
      <c r="AI1963" s="374">
        <v>0</v>
      </c>
      <c r="AJ1963" s="374"/>
      <c r="AK1963" s="374"/>
    </row>
    <row r="1964" spans="1:37" ht="15.6">
      <c r="A1964" s="374">
        <v>17</v>
      </c>
      <c r="B1964" s="374">
        <v>230</v>
      </c>
      <c r="C1964" s="374">
        <v>2023</v>
      </c>
      <c r="D1964" s="374">
        <v>2</v>
      </c>
      <c r="E1964" s="374">
        <v>99</v>
      </c>
      <c r="F1964" s="374">
        <v>99</v>
      </c>
      <c r="G1964" s="374">
        <v>99</v>
      </c>
      <c r="H1964" s="374">
        <v>99</v>
      </c>
      <c r="I1964" s="374">
        <v>99</v>
      </c>
      <c r="J1964" s="374">
        <v>999</v>
      </c>
      <c r="K1964" s="374">
        <v>99</v>
      </c>
      <c r="L1964" s="374">
        <v>99</v>
      </c>
      <c r="M1964" s="374">
        <v>5</v>
      </c>
      <c r="N1964" s="374">
        <v>99</v>
      </c>
      <c r="O1964" s="374">
        <v>99</v>
      </c>
      <c r="P1964" s="374">
        <v>99</v>
      </c>
      <c r="Q1964" s="374">
        <v>43</v>
      </c>
      <c r="R1964" s="374">
        <v>1014</v>
      </c>
      <c r="S1964" s="374">
        <v>5.5828402366863914</v>
      </c>
      <c r="T1964" s="374">
        <v>5</v>
      </c>
      <c r="U1964" s="374">
        <v>6.9508875739645006</v>
      </c>
      <c r="V1964" s="374">
        <v>0</v>
      </c>
      <c r="W1964" s="374">
        <v>0</v>
      </c>
      <c r="X1964" s="374">
        <v>1.5779092702169626</v>
      </c>
      <c r="Y1964" s="374">
        <v>0</v>
      </c>
      <c r="Z1964" s="374">
        <v>2.7638291694125559</v>
      </c>
      <c r="AA1964" s="374">
        <v>1.2197185872443572</v>
      </c>
      <c r="AB1964" s="374">
        <v>0</v>
      </c>
      <c r="AC1964" s="374">
        <v>8.5781346520253852</v>
      </c>
      <c r="AD1964" s="374"/>
      <c r="AE1964" s="374"/>
      <c r="AF1964" s="374">
        <v>78.180416345412496</v>
      </c>
      <c r="AG1964" s="374">
        <v>79.575938219753411</v>
      </c>
      <c r="AH1964" s="374">
        <v>1.7751479289940828</v>
      </c>
      <c r="AI1964" s="374">
        <v>4</v>
      </c>
      <c r="AJ1964" s="374">
        <v>92</v>
      </c>
      <c r="AK1964" s="374">
        <v>18.038656911580969</v>
      </c>
    </row>
    <row r="1965" spans="1:37" ht="15.6">
      <c r="A1965" s="374">
        <v>17</v>
      </c>
      <c r="B1965" s="374">
        <v>231</v>
      </c>
      <c r="C1965" s="374">
        <v>2023</v>
      </c>
      <c r="D1965" s="374">
        <v>3</v>
      </c>
      <c r="E1965" s="374">
        <v>99</v>
      </c>
      <c r="F1965" s="374">
        <v>99</v>
      </c>
      <c r="G1965" s="374">
        <v>99</v>
      </c>
      <c r="H1965" s="374">
        <v>99</v>
      </c>
      <c r="I1965" s="374">
        <v>99</v>
      </c>
      <c r="J1965" s="374">
        <v>999</v>
      </c>
      <c r="K1965" s="374">
        <v>99</v>
      </c>
      <c r="L1965" s="374">
        <v>99</v>
      </c>
      <c r="M1965" s="374">
        <v>5</v>
      </c>
      <c r="N1965" s="374">
        <v>99</v>
      </c>
      <c r="O1965" s="374">
        <v>99</v>
      </c>
      <c r="P1965" s="374">
        <v>99</v>
      </c>
      <c r="Q1965" s="374">
        <v>110</v>
      </c>
      <c r="R1965" s="374">
        <v>2858</v>
      </c>
      <c r="S1965" s="374">
        <v>5.5125962211336601</v>
      </c>
      <c r="T1965" s="374">
        <v>5</v>
      </c>
      <c r="U1965" s="374">
        <v>6.6099020293911908</v>
      </c>
      <c r="V1965" s="374">
        <v>0</v>
      </c>
      <c r="W1965" s="374">
        <v>0</v>
      </c>
      <c r="X1965" s="374">
        <v>0.59482155353393995</v>
      </c>
      <c r="Y1965" s="374">
        <v>0</v>
      </c>
      <c r="Z1965" s="374">
        <v>2.0846392263860674</v>
      </c>
      <c r="AA1965" s="374">
        <v>1.1791942748641351</v>
      </c>
      <c r="AB1965" s="374">
        <v>0</v>
      </c>
      <c r="AC1965" s="374">
        <v>26.822120652144378</v>
      </c>
      <c r="AD1965" s="374"/>
      <c r="AE1965" s="374"/>
      <c r="AF1965" s="374">
        <v>77.347767253044623</v>
      </c>
      <c r="AG1965" s="374">
        <v>77.670832990708021</v>
      </c>
      <c r="AH1965" s="374">
        <v>0.10496850944716583</v>
      </c>
      <c r="AI1965" s="374">
        <v>5</v>
      </c>
      <c r="AJ1965" s="374">
        <v>89.52</v>
      </c>
      <c r="AK1965" s="374">
        <v>15.565284707930054</v>
      </c>
    </row>
    <row r="1966" spans="1:37" ht="15.6">
      <c r="A1966" s="374">
        <v>17</v>
      </c>
      <c r="B1966" s="374">
        <v>232</v>
      </c>
      <c r="C1966" s="374">
        <v>2023</v>
      </c>
      <c r="D1966" s="374">
        <v>4</v>
      </c>
      <c r="E1966" s="374">
        <v>99</v>
      </c>
      <c r="F1966" s="374">
        <v>99</v>
      </c>
      <c r="G1966" s="374">
        <v>99</v>
      </c>
      <c r="H1966" s="374">
        <v>99</v>
      </c>
      <c r="I1966" s="374">
        <v>99</v>
      </c>
      <c r="J1966" s="374">
        <v>999</v>
      </c>
      <c r="K1966" s="374">
        <v>99</v>
      </c>
      <c r="L1966" s="374">
        <v>99</v>
      </c>
      <c r="M1966" s="374">
        <v>5</v>
      </c>
      <c r="N1966" s="374">
        <v>99</v>
      </c>
      <c r="O1966" s="374">
        <v>99</v>
      </c>
      <c r="P1966" s="374">
        <v>99</v>
      </c>
      <c r="Q1966" s="374">
        <v>73</v>
      </c>
      <c r="R1966" s="374">
        <v>1831</v>
      </c>
      <c r="S1966" s="374">
        <v>5.5625341343528119</v>
      </c>
      <c r="T1966" s="374">
        <v>5</v>
      </c>
      <c r="U1966" s="374">
        <v>6.6562534134352811</v>
      </c>
      <c r="V1966" s="374">
        <v>0</v>
      </c>
      <c r="W1966" s="374">
        <v>0</v>
      </c>
      <c r="X1966" s="374">
        <v>0.10922992900054618</v>
      </c>
      <c r="Y1966" s="374">
        <v>0</v>
      </c>
      <c r="Z1966" s="374">
        <v>1.703737963024248</v>
      </c>
      <c r="AA1966" s="374">
        <v>1.0374184027888145</v>
      </c>
      <c r="AB1966" s="374">
        <v>0</v>
      </c>
      <c r="AC1966" s="374">
        <v>16.366328001290796</v>
      </c>
      <c r="AD1966" s="374"/>
      <c r="AE1966" s="374"/>
      <c r="AF1966" s="374">
        <v>66.557615412577263</v>
      </c>
      <c r="AG1966" s="374">
        <v>68.715959450164078</v>
      </c>
      <c r="AH1966" s="374">
        <v>0</v>
      </c>
      <c r="AI1966" s="374">
        <v>6</v>
      </c>
      <c r="AJ1966" s="374">
        <v>83.233333333333348</v>
      </c>
      <c r="AK1966" s="374">
        <v>15.584600365400538</v>
      </c>
    </row>
    <row r="1967" spans="1:37" ht="15.6">
      <c r="A1967" s="374">
        <v>17</v>
      </c>
      <c r="B1967" s="374">
        <v>233</v>
      </c>
      <c r="C1967" s="374">
        <v>2023</v>
      </c>
      <c r="D1967" s="374">
        <v>5</v>
      </c>
      <c r="E1967" s="374">
        <v>99</v>
      </c>
      <c r="F1967" s="374">
        <v>99</v>
      </c>
      <c r="G1967" s="374">
        <v>99</v>
      </c>
      <c r="H1967" s="374">
        <v>99</v>
      </c>
      <c r="I1967" s="374">
        <v>99</v>
      </c>
      <c r="J1967" s="374">
        <v>999</v>
      </c>
      <c r="K1967" s="374">
        <v>99</v>
      </c>
      <c r="L1967" s="374">
        <v>99</v>
      </c>
      <c r="M1967" s="374">
        <v>5</v>
      </c>
      <c r="N1967" s="374">
        <v>99</v>
      </c>
      <c r="O1967" s="374">
        <v>99</v>
      </c>
      <c r="P1967" s="374">
        <v>99</v>
      </c>
      <c r="Q1967" s="374">
        <v>53</v>
      </c>
      <c r="R1967" s="374">
        <v>929</v>
      </c>
      <c r="S1967" s="374">
        <v>5.8546824542518845</v>
      </c>
      <c r="T1967" s="374">
        <v>5</v>
      </c>
      <c r="U1967" s="374">
        <v>6.5720129171151758</v>
      </c>
      <c r="V1967" s="374">
        <v>0</v>
      </c>
      <c r="W1967" s="374">
        <v>0</v>
      </c>
      <c r="X1967" s="374">
        <v>0.43057050592034446</v>
      </c>
      <c r="Y1967" s="374">
        <v>0</v>
      </c>
      <c r="Z1967" s="374">
        <v>2.15954893424589</v>
      </c>
      <c r="AA1967" s="374">
        <v>1.2947613797486801</v>
      </c>
      <c r="AB1967" s="374">
        <v>0</v>
      </c>
      <c r="AC1967" s="374">
        <v>5.8331945278106803</v>
      </c>
      <c r="AD1967" s="374"/>
      <c r="AE1967" s="374"/>
      <c r="AF1967" s="374">
        <v>63.892709766162305</v>
      </c>
      <c r="AG1967" s="374">
        <v>64.007967709807616</v>
      </c>
      <c r="AH1967" s="374">
        <v>0.21528525296017223</v>
      </c>
      <c r="AI1967" s="374">
        <v>188</v>
      </c>
      <c r="AJ1967" s="374">
        <v>75.818617021276637</v>
      </c>
      <c r="AK1967" s="374">
        <v>14.576931356013716</v>
      </c>
    </row>
    <row r="1968" spans="1:37" ht="15.6">
      <c r="A1968" s="374">
        <v>17</v>
      </c>
      <c r="B1968" s="374">
        <v>234</v>
      </c>
      <c r="C1968" s="374">
        <v>2023</v>
      </c>
      <c r="D1968" s="374">
        <v>6</v>
      </c>
      <c r="E1968" s="374">
        <v>99</v>
      </c>
      <c r="F1968" s="374">
        <v>99</v>
      </c>
      <c r="G1968" s="374">
        <v>99</v>
      </c>
      <c r="H1968" s="374">
        <v>99</v>
      </c>
      <c r="I1968" s="374">
        <v>99</v>
      </c>
      <c r="J1968" s="374">
        <v>999</v>
      </c>
      <c r="K1968" s="374">
        <v>99</v>
      </c>
      <c r="L1968" s="374">
        <v>99</v>
      </c>
      <c r="M1968" s="374">
        <v>5</v>
      </c>
      <c r="N1968" s="374">
        <v>99</v>
      </c>
      <c r="O1968" s="374">
        <v>99</v>
      </c>
      <c r="P1968" s="374">
        <v>99</v>
      </c>
      <c r="Q1968" s="374">
        <v>79</v>
      </c>
      <c r="R1968" s="374">
        <v>706</v>
      </c>
      <c r="S1968" s="374">
        <v>5.5014164305949027</v>
      </c>
      <c r="T1968" s="374">
        <v>5</v>
      </c>
      <c r="U1968" s="374">
        <v>8.5533994334277637</v>
      </c>
      <c r="V1968" s="374">
        <v>0</v>
      </c>
      <c r="W1968" s="374">
        <v>0</v>
      </c>
      <c r="X1968" s="374">
        <v>0.28328611898016998</v>
      </c>
      <c r="Y1968" s="374">
        <v>0</v>
      </c>
      <c r="Z1968" s="374">
        <v>2.4112334017068262</v>
      </c>
      <c r="AA1968" s="374">
        <v>1.0924013776668069</v>
      </c>
      <c r="AB1968" s="374">
        <v>0</v>
      </c>
      <c r="AC1968" s="374">
        <v>25.348966357004002</v>
      </c>
      <c r="AD1968" s="374"/>
      <c r="AE1968" s="374"/>
      <c r="AF1968" s="374">
        <v>50.10645848119232</v>
      </c>
      <c r="AG1968" s="374">
        <v>54.659256510287022</v>
      </c>
      <c r="AH1968" s="374">
        <v>0.70821529745042477</v>
      </c>
      <c r="AI1968" s="374">
        <v>156</v>
      </c>
      <c r="AJ1968" s="374">
        <v>79.376282051282047</v>
      </c>
      <c r="AK1968" s="374">
        <v>14.890788732607078</v>
      </c>
    </row>
    <row r="1969" spans="1:37" ht="15.6">
      <c r="A1969" s="374">
        <v>17</v>
      </c>
      <c r="B1969" s="374">
        <v>235</v>
      </c>
      <c r="C1969" s="374">
        <v>2023</v>
      </c>
      <c r="D1969" s="374">
        <v>7</v>
      </c>
      <c r="E1969" s="374">
        <v>99</v>
      </c>
      <c r="F1969" s="374">
        <v>99</v>
      </c>
      <c r="G1969" s="374">
        <v>99</v>
      </c>
      <c r="H1969" s="374">
        <v>99</v>
      </c>
      <c r="I1969" s="374">
        <v>99</v>
      </c>
      <c r="J1969" s="374">
        <v>999</v>
      </c>
      <c r="K1969" s="374">
        <v>99</v>
      </c>
      <c r="L1969" s="374">
        <v>99</v>
      </c>
      <c r="M1969" s="374">
        <v>5</v>
      </c>
      <c r="N1969" s="374">
        <v>99</v>
      </c>
      <c r="O1969" s="374">
        <v>99</v>
      </c>
      <c r="P1969" s="374">
        <v>99</v>
      </c>
      <c r="Q1969" s="374">
        <v>17</v>
      </c>
      <c r="R1969" s="374">
        <v>169</v>
      </c>
      <c r="S1969" s="374">
        <v>5.4970414201183422</v>
      </c>
      <c r="T1969" s="374">
        <v>5</v>
      </c>
      <c r="U1969" s="374">
        <v>8.2644970414201122</v>
      </c>
      <c r="V1969" s="374">
        <v>0</v>
      </c>
      <c r="W1969" s="374">
        <v>0</v>
      </c>
      <c r="X1969" s="374">
        <v>0</v>
      </c>
      <c r="Y1969" s="374">
        <v>0</v>
      </c>
      <c r="Z1969" s="374">
        <v>2.0758786294749596</v>
      </c>
      <c r="AA1969" s="374">
        <v>1.3679521270691519</v>
      </c>
      <c r="AB1969" s="374">
        <v>0</v>
      </c>
      <c r="AC1969" s="374">
        <v>66.883879127404271</v>
      </c>
      <c r="AD1969" s="374"/>
      <c r="AE1969" s="374"/>
      <c r="AF1969" s="374">
        <v>55.22875816993465</v>
      </c>
      <c r="AG1969" s="374">
        <v>59.207291225095361</v>
      </c>
      <c r="AH1969" s="374">
        <v>0</v>
      </c>
      <c r="AI1969" s="374">
        <v>39</v>
      </c>
      <c r="AJ1969" s="374">
        <v>113.58205128205128</v>
      </c>
      <c r="AK1969" s="374">
        <v>5.4409942211211826</v>
      </c>
    </row>
    <row r="1970" spans="1:37" ht="15.6">
      <c r="A1970" s="374">
        <v>17</v>
      </c>
      <c r="B1970" s="374">
        <v>236</v>
      </c>
      <c r="C1970" s="374">
        <v>2023</v>
      </c>
      <c r="D1970" s="374">
        <v>8</v>
      </c>
      <c r="E1970" s="374">
        <v>99</v>
      </c>
      <c r="F1970" s="374">
        <v>99</v>
      </c>
      <c r="G1970" s="374">
        <v>99</v>
      </c>
      <c r="H1970" s="374">
        <v>99</v>
      </c>
      <c r="I1970" s="374">
        <v>99</v>
      </c>
      <c r="J1970" s="374">
        <v>999</v>
      </c>
      <c r="K1970" s="374">
        <v>99</v>
      </c>
      <c r="L1970" s="374">
        <v>99</v>
      </c>
      <c r="M1970" s="374">
        <v>5</v>
      </c>
      <c r="N1970" s="374">
        <v>99</v>
      </c>
      <c r="O1970" s="374">
        <v>99</v>
      </c>
      <c r="P1970" s="374">
        <v>99</v>
      </c>
      <c r="Q1970" s="374">
        <v>62</v>
      </c>
      <c r="R1970" s="374">
        <v>370</v>
      </c>
      <c r="S1970" s="374">
        <v>5.4567567567567581</v>
      </c>
      <c r="T1970" s="374">
        <v>5</v>
      </c>
      <c r="U1970" s="374">
        <v>10.041891891891899</v>
      </c>
      <c r="V1970" s="374">
        <v>0</v>
      </c>
      <c r="W1970" s="374">
        <v>0</v>
      </c>
      <c r="X1970" s="374">
        <v>3.2432432432432439</v>
      </c>
      <c r="Y1970" s="374">
        <v>0</v>
      </c>
      <c r="Z1970" s="374">
        <v>2.6299217312758194</v>
      </c>
      <c r="AA1970" s="374">
        <v>1.0852924728585969</v>
      </c>
      <c r="AB1970" s="374">
        <v>0</v>
      </c>
      <c r="AC1970" s="374">
        <v>33.001729741798897</v>
      </c>
      <c r="AD1970" s="374"/>
      <c r="AE1970" s="374"/>
      <c r="AF1970" s="374">
        <v>32.145960034752392</v>
      </c>
      <c r="AG1970" s="374">
        <v>35.006642358461256</v>
      </c>
      <c r="AH1970" s="374">
        <v>1.3513513513513515</v>
      </c>
      <c r="AI1970" s="374">
        <v>40</v>
      </c>
      <c r="AJ1970" s="374">
        <v>91.444999999999993</v>
      </c>
      <c r="AK1970" s="374">
        <v>14.941569783718672</v>
      </c>
    </row>
    <row r="1971" spans="1:37" ht="15.6">
      <c r="A1971" s="374">
        <v>17</v>
      </c>
      <c r="B1971" s="374">
        <v>237</v>
      </c>
      <c r="C1971" s="374">
        <v>2023</v>
      </c>
      <c r="D1971" s="374">
        <v>9</v>
      </c>
      <c r="E1971" s="374">
        <v>99</v>
      </c>
      <c r="F1971" s="374">
        <v>99</v>
      </c>
      <c r="G1971" s="374">
        <v>99</v>
      </c>
      <c r="H1971" s="374">
        <v>99</v>
      </c>
      <c r="I1971" s="374">
        <v>99</v>
      </c>
      <c r="J1971" s="374">
        <v>999</v>
      </c>
      <c r="K1971" s="374">
        <v>99</v>
      </c>
      <c r="L1971" s="374">
        <v>99</v>
      </c>
      <c r="M1971" s="374">
        <v>5</v>
      </c>
      <c r="N1971" s="374">
        <v>99</v>
      </c>
      <c r="O1971" s="374">
        <v>99</v>
      </c>
      <c r="P1971" s="374">
        <v>99</v>
      </c>
      <c r="Q1971" s="374">
        <v>103</v>
      </c>
      <c r="R1971" s="374">
        <v>834</v>
      </c>
      <c r="S1971" s="374">
        <v>5.6870503597122282</v>
      </c>
      <c r="T1971" s="374">
        <v>4.9820143884892083</v>
      </c>
      <c r="U1971" s="374">
        <v>11.49436450839328</v>
      </c>
      <c r="V1971" s="374">
        <v>0</v>
      </c>
      <c r="W1971" s="374">
        <v>0</v>
      </c>
      <c r="X1971" s="374">
        <v>10.191846522781775</v>
      </c>
      <c r="Y1971" s="374">
        <v>0</v>
      </c>
      <c r="Z1971" s="374">
        <v>3.1451884597698601</v>
      </c>
      <c r="AA1971" s="374">
        <v>1.4274292029233495</v>
      </c>
      <c r="AB1971" s="374">
        <v>0.29934023340096422</v>
      </c>
      <c r="AC1971" s="374">
        <v>22.750198449557502</v>
      </c>
      <c r="AD1971" s="374">
        <v>4.5104010903315315</v>
      </c>
      <c r="AE1971" s="374">
        <v>-18.154317442869122</v>
      </c>
      <c r="AF1971" s="374">
        <v>42.594484167517869</v>
      </c>
      <c r="AG1971" s="374">
        <v>47.423827922093949</v>
      </c>
      <c r="AH1971" s="374">
        <v>0.71942446043165453</v>
      </c>
      <c r="AI1971" s="374">
        <v>108</v>
      </c>
      <c r="AJ1971" s="374">
        <v>88.212962962962948</v>
      </c>
      <c r="AK1971" s="374">
        <v>14.608872964948025</v>
      </c>
    </row>
    <row r="1972" spans="1:37" ht="15.6">
      <c r="A1972" s="374">
        <v>17</v>
      </c>
      <c r="B1972" s="374">
        <v>238</v>
      </c>
      <c r="C1972" s="374">
        <v>2023</v>
      </c>
      <c r="D1972" s="374">
        <v>10</v>
      </c>
      <c r="E1972" s="374">
        <v>99</v>
      </c>
      <c r="F1972" s="374">
        <v>99</v>
      </c>
      <c r="G1972" s="374">
        <v>99</v>
      </c>
      <c r="H1972" s="374">
        <v>99</v>
      </c>
      <c r="I1972" s="374">
        <v>99</v>
      </c>
      <c r="J1972" s="374">
        <v>999</v>
      </c>
      <c r="K1972" s="374">
        <v>99</v>
      </c>
      <c r="L1972" s="374">
        <v>99</v>
      </c>
      <c r="M1972" s="374">
        <v>5</v>
      </c>
      <c r="N1972" s="374">
        <v>99</v>
      </c>
      <c r="O1972" s="374">
        <v>99</v>
      </c>
      <c r="P1972" s="374">
        <v>99</v>
      </c>
      <c r="Q1972" s="374">
        <v>185</v>
      </c>
      <c r="R1972" s="374">
        <v>1003</v>
      </c>
      <c r="S1972" s="374">
        <v>5.8225324027916248</v>
      </c>
      <c r="T1972" s="374">
        <v>5</v>
      </c>
      <c r="U1972" s="374">
        <v>10.686739780658028</v>
      </c>
      <c r="V1972" s="374">
        <v>0</v>
      </c>
      <c r="W1972" s="374">
        <v>0</v>
      </c>
      <c r="X1972" s="374">
        <v>4.586241276171485</v>
      </c>
      <c r="Y1972" s="374">
        <v>0</v>
      </c>
      <c r="Z1972" s="374">
        <v>2.8399046575002678</v>
      </c>
      <c r="AA1972" s="374">
        <v>1.4464212265460934</v>
      </c>
      <c r="AB1972" s="374">
        <v>0</v>
      </c>
      <c r="AC1972" s="374">
        <v>47.847801129768861</v>
      </c>
      <c r="AD1972" s="374"/>
      <c r="AE1972" s="374"/>
      <c r="AF1972" s="374">
        <v>48.454106280193237</v>
      </c>
      <c r="AG1972" s="374">
        <v>50.566101822847848</v>
      </c>
      <c r="AH1972" s="374">
        <v>2.0937188434695919</v>
      </c>
      <c r="AI1972" s="374">
        <v>189</v>
      </c>
      <c r="AJ1972" s="374">
        <v>87.603174603174566</v>
      </c>
      <c r="AK1972" s="374">
        <v>14.92328890871082</v>
      </c>
    </row>
    <row r="1973" spans="1:37" ht="15.6">
      <c r="A1973" s="374">
        <v>17</v>
      </c>
      <c r="B1973" s="374">
        <v>239</v>
      </c>
      <c r="C1973" s="374">
        <v>2023</v>
      </c>
      <c r="D1973" s="374">
        <v>11</v>
      </c>
      <c r="E1973" s="374">
        <v>99</v>
      </c>
      <c r="F1973" s="374">
        <v>99</v>
      </c>
      <c r="G1973" s="374">
        <v>99</v>
      </c>
      <c r="H1973" s="374">
        <v>99</v>
      </c>
      <c r="I1973" s="374">
        <v>99</v>
      </c>
      <c r="J1973" s="374">
        <v>999</v>
      </c>
      <c r="K1973" s="374">
        <v>99</v>
      </c>
      <c r="L1973" s="374">
        <v>99</v>
      </c>
      <c r="M1973" s="374">
        <v>5</v>
      </c>
      <c r="N1973" s="374">
        <v>99</v>
      </c>
      <c r="O1973" s="374">
        <v>99</v>
      </c>
      <c r="P1973" s="374">
        <v>99</v>
      </c>
      <c r="Q1973" s="374">
        <v>105</v>
      </c>
      <c r="R1973" s="374">
        <v>581</v>
      </c>
      <c r="S1973" s="374">
        <v>5.8829604130808946</v>
      </c>
      <c r="T1973" s="374">
        <v>5</v>
      </c>
      <c r="U1973" s="374">
        <v>10.869018932874353</v>
      </c>
      <c r="V1973" s="374">
        <v>0</v>
      </c>
      <c r="W1973" s="374">
        <v>0</v>
      </c>
      <c r="X1973" s="374">
        <v>5.3356282271944915</v>
      </c>
      <c r="Y1973" s="374">
        <v>0</v>
      </c>
      <c r="Z1973" s="374">
        <v>3.0252586526286134</v>
      </c>
      <c r="AA1973" s="374">
        <v>1.250157517159332</v>
      </c>
      <c r="AB1973" s="374">
        <v>0</v>
      </c>
      <c r="AC1973" s="374">
        <v>30.008282592802345</v>
      </c>
      <c r="AD1973" s="374"/>
      <c r="AE1973" s="374"/>
      <c r="AF1973" s="374">
        <v>58.04195804195804</v>
      </c>
      <c r="AG1973" s="374">
        <v>61.152967152153707</v>
      </c>
      <c r="AH1973" s="374">
        <v>1.7211703958691911</v>
      </c>
      <c r="AI1973" s="374">
        <v>44</v>
      </c>
      <c r="AJ1973" s="374">
        <v>88.095454545454558</v>
      </c>
      <c r="AK1973" s="374">
        <v>14.746652616428102</v>
      </c>
    </row>
    <row r="1974" spans="1:37" ht="15.6">
      <c r="A1974" s="374">
        <v>17</v>
      </c>
      <c r="B1974" s="374">
        <v>240</v>
      </c>
      <c r="C1974" s="374">
        <v>2023</v>
      </c>
      <c r="D1974" s="374">
        <v>12</v>
      </c>
      <c r="E1974" s="374">
        <v>99</v>
      </c>
      <c r="F1974" s="374">
        <v>99</v>
      </c>
      <c r="G1974" s="374">
        <v>99</v>
      </c>
      <c r="H1974" s="374">
        <v>99</v>
      </c>
      <c r="I1974" s="374">
        <v>99</v>
      </c>
      <c r="J1974" s="374">
        <v>999</v>
      </c>
      <c r="K1974" s="374">
        <v>99</v>
      </c>
      <c r="L1974" s="374">
        <v>99</v>
      </c>
      <c r="M1974" s="374">
        <v>5</v>
      </c>
      <c r="N1974" s="374">
        <v>99</v>
      </c>
      <c r="O1974" s="374">
        <v>99</v>
      </c>
      <c r="P1974" s="374">
        <v>99</v>
      </c>
      <c r="Q1974" s="374">
        <v>23</v>
      </c>
      <c r="R1974" s="374">
        <v>144</v>
      </c>
      <c r="S1974" s="374">
        <v>5.5763888888888884</v>
      </c>
      <c r="T1974" s="374">
        <v>5</v>
      </c>
      <c r="U1974" s="374">
        <v>10.322916666666663</v>
      </c>
      <c r="V1974" s="374">
        <v>0</v>
      </c>
      <c r="W1974" s="374">
        <v>0</v>
      </c>
      <c r="X1974" s="374">
        <v>3.4722222222222219</v>
      </c>
      <c r="Y1974" s="374">
        <v>0</v>
      </c>
      <c r="Z1974" s="374">
        <v>2.6932714192037968</v>
      </c>
      <c r="AA1974" s="374">
        <v>1.0965847304187903</v>
      </c>
      <c r="AB1974" s="374">
        <v>0</v>
      </c>
      <c r="AC1974" s="374">
        <v>30.660966748200181</v>
      </c>
      <c r="AD1974" s="374"/>
      <c r="AE1974" s="374"/>
      <c r="AF1974" s="374">
        <v>61.276595744680854</v>
      </c>
      <c r="AG1974" s="374">
        <v>66.725020199299735</v>
      </c>
      <c r="AH1974" s="374">
        <v>0</v>
      </c>
      <c r="AI1974" s="374">
        <v>11</v>
      </c>
      <c r="AJ1974" s="374">
        <v>87.681818181818173</v>
      </c>
      <c r="AK1974" s="374">
        <v>14.201981844541388</v>
      </c>
    </row>
    <row r="1975" spans="1:37" ht="15.6">
      <c r="A1975" s="374">
        <v>17</v>
      </c>
      <c r="B1975" s="374">
        <v>241</v>
      </c>
      <c r="C1975" s="374">
        <v>2023</v>
      </c>
      <c r="D1975" s="374">
        <v>1</v>
      </c>
      <c r="E1975" s="374">
        <v>99</v>
      </c>
      <c r="F1975" s="374">
        <v>99</v>
      </c>
      <c r="G1975" s="374">
        <v>99</v>
      </c>
      <c r="H1975" s="374">
        <v>99</v>
      </c>
      <c r="I1975" s="374">
        <v>99</v>
      </c>
      <c r="J1975" s="374">
        <v>999</v>
      </c>
      <c r="K1975" s="374">
        <v>99</v>
      </c>
      <c r="L1975" s="374">
        <v>99</v>
      </c>
      <c r="M1975" s="374">
        <v>6</v>
      </c>
      <c r="N1975" s="374">
        <v>99</v>
      </c>
      <c r="O1975" s="374">
        <v>99</v>
      </c>
      <c r="P1975" s="374">
        <v>99</v>
      </c>
      <c r="Q1975" s="374"/>
      <c r="R1975" s="374">
        <v>0</v>
      </c>
      <c r="S1975" s="374"/>
      <c r="T1975" s="374"/>
      <c r="U1975" s="374"/>
      <c r="V1975" s="374"/>
      <c r="W1975" s="374"/>
      <c r="X1975" s="374"/>
      <c r="Y1975" s="374"/>
      <c r="Z1975" s="374"/>
      <c r="AA1975" s="374"/>
      <c r="AB1975" s="374"/>
      <c r="AC1975" s="374"/>
      <c r="AD1975" s="374"/>
      <c r="AE1975" s="374"/>
      <c r="AF1975" s="374"/>
      <c r="AG1975" s="374"/>
      <c r="AH1975" s="374"/>
      <c r="AI1975" s="374"/>
      <c r="AJ1975" s="374"/>
      <c r="AK1975" s="374"/>
    </row>
    <row r="1976" spans="1:37" ht="15.6">
      <c r="A1976" s="374">
        <v>17</v>
      </c>
      <c r="B1976" s="374">
        <v>242</v>
      </c>
      <c r="C1976" s="374">
        <v>2023</v>
      </c>
      <c r="D1976" s="374">
        <v>2</v>
      </c>
      <c r="E1976" s="374">
        <v>99</v>
      </c>
      <c r="F1976" s="374">
        <v>99</v>
      </c>
      <c r="G1976" s="374">
        <v>99</v>
      </c>
      <c r="H1976" s="374">
        <v>99</v>
      </c>
      <c r="I1976" s="374">
        <v>99</v>
      </c>
      <c r="J1976" s="374">
        <v>999</v>
      </c>
      <c r="K1976" s="374">
        <v>99</v>
      </c>
      <c r="L1976" s="374">
        <v>99</v>
      </c>
      <c r="M1976" s="374">
        <v>6</v>
      </c>
      <c r="N1976" s="374">
        <v>99</v>
      </c>
      <c r="O1976" s="374">
        <v>99</v>
      </c>
      <c r="P1976" s="374">
        <v>99</v>
      </c>
      <c r="Q1976" s="374"/>
      <c r="R1976" s="374">
        <v>0</v>
      </c>
      <c r="S1976" s="374"/>
      <c r="T1976" s="374"/>
      <c r="U1976" s="374"/>
      <c r="V1976" s="374"/>
      <c r="W1976" s="374"/>
      <c r="X1976" s="374"/>
      <c r="Y1976" s="374"/>
      <c r="Z1976" s="374"/>
      <c r="AA1976" s="374"/>
      <c r="AB1976" s="374"/>
      <c r="AC1976" s="374"/>
      <c r="AD1976" s="374"/>
      <c r="AE1976" s="374"/>
      <c r="AF1976" s="374"/>
      <c r="AG1976" s="374"/>
      <c r="AH1976" s="374"/>
      <c r="AI1976" s="374"/>
      <c r="AJ1976" s="374"/>
      <c r="AK1976" s="374"/>
    </row>
    <row r="1977" spans="1:37" ht="15.6">
      <c r="A1977" s="374">
        <v>17</v>
      </c>
      <c r="B1977" s="374">
        <v>243</v>
      </c>
      <c r="C1977" s="374">
        <v>2023</v>
      </c>
      <c r="D1977" s="374">
        <v>3</v>
      </c>
      <c r="E1977" s="374">
        <v>99</v>
      </c>
      <c r="F1977" s="374">
        <v>99</v>
      </c>
      <c r="G1977" s="374">
        <v>99</v>
      </c>
      <c r="H1977" s="374">
        <v>99</v>
      </c>
      <c r="I1977" s="374">
        <v>99</v>
      </c>
      <c r="J1977" s="374">
        <v>999</v>
      </c>
      <c r="K1977" s="374">
        <v>99</v>
      </c>
      <c r="L1977" s="374">
        <v>99</v>
      </c>
      <c r="M1977" s="374">
        <v>6</v>
      </c>
      <c r="N1977" s="374">
        <v>99</v>
      </c>
      <c r="O1977" s="374">
        <v>99</v>
      </c>
      <c r="P1977" s="374">
        <v>99</v>
      </c>
      <c r="Q1977" s="374"/>
      <c r="R1977" s="374">
        <v>0</v>
      </c>
      <c r="S1977" s="374"/>
      <c r="T1977" s="374"/>
      <c r="U1977" s="374"/>
      <c r="V1977" s="374"/>
      <c r="W1977" s="374"/>
      <c r="X1977" s="374"/>
      <c r="Y1977" s="374"/>
      <c r="Z1977" s="374"/>
      <c r="AA1977" s="374"/>
      <c r="AB1977" s="374"/>
      <c r="AC1977" s="374"/>
      <c r="AD1977" s="374"/>
      <c r="AE1977" s="374"/>
      <c r="AF1977" s="374"/>
      <c r="AG1977" s="374"/>
      <c r="AH1977" s="374"/>
      <c r="AI1977" s="374"/>
      <c r="AJ1977" s="374"/>
      <c r="AK1977" s="374"/>
    </row>
    <row r="1978" spans="1:37" ht="15.6">
      <c r="A1978" s="374">
        <v>17</v>
      </c>
      <c r="B1978" s="374">
        <v>244</v>
      </c>
      <c r="C1978" s="374">
        <v>2023</v>
      </c>
      <c r="D1978" s="374">
        <v>4</v>
      </c>
      <c r="E1978" s="374">
        <v>99</v>
      </c>
      <c r="F1978" s="374">
        <v>99</v>
      </c>
      <c r="G1978" s="374">
        <v>99</v>
      </c>
      <c r="H1978" s="374">
        <v>99</v>
      </c>
      <c r="I1978" s="374">
        <v>99</v>
      </c>
      <c r="J1978" s="374">
        <v>999</v>
      </c>
      <c r="K1978" s="374">
        <v>99</v>
      </c>
      <c r="L1978" s="374">
        <v>99</v>
      </c>
      <c r="M1978" s="374">
        <v>6</v>
      </c>
      <c r="N1978" s="374">
        <v>99</v>
      </c>
      <c r="O1978" s="374">
        <v>99</v>
      </c>
      <c r="P1978" s="374">
        <v>99</v>
      </c>
      <c r="Q1978" s="374">
        <v>2</v>
      </c>
      <c r="R1978" s="374">
        <v>2</v>
      </c>
      <c r="S1978" s="374">
        <v>6</v>
      </c>
      <c r="T1978" s="374">
        <v>6</v>
      </c>
      <c r="U1978" s="374">
        <v>10.950000000000003</v>
      </c>
      <c r="V1978" s="374">
        <v>0</v>
      </c>
      <c r="W1978" s="374">
        <v>0</v>
      </c>
      <c r="X1978" s="374">
        <v>0</v>
      </c>
      <c r="Y1978" s="374">
        <v>0</v>
      </c>
      <c r="Z1978" s="374">
        <v>0.25000000000002842</v>
      </c>
      <c r="AA1978" s="374">
        <v>0</v>
      </c>
      <c r="AB1978" s="374">
        <v>0</v>
      </c>
      <c r="AC1978" s="374"/>
      <c r="AD1978" s="374"/>
      <c r="AE1978" s="374"/>
      <c r="AF1978" s="374">
        <v>7.2700836059614693E-2</v>
      </c>
      <c r="AG1978" s="374">
        <v>0.12347628015020132</v>
      </c>
      <c r="AH1978" s="374">
        <v>0</v>
      </c>
      <c r="AI1978" s="374">
        <v>2</v>
      </c>
      <c r="AJ1978" s="374">
        <v>89.25</v>
      </c>
      <c r="AK1978" s="374">
        <v>15.399721088023449</v>
      </c>
    </row>
    <row r="1979" spans="1:37" ht="15.6">
      <c r="A1979" s="374">
        <v>17</v>
      </c>
      <c r="B1979" s="374">
        <v>245</v>
      </c>
      <c r="C1979" s="374">
        <v>2023</v>
      </c>
      <c r="D1979" s="374">
        <v>5</v>
      </c>
      <c r="E1979" s="374">
        <v>99</v>
      </c>
      <c r="F1979" s="374">
        <v>99</v>
      </c>
      <c r="G1979" s="374">
        <v>99</v>
      </c>
      <c r="H1979" s="374">
        <v>99</v>
      </c>
      <c r="I1979" s="374">
        <v>99</v>
      </c>
      <c r="J1979" s="374">
        <v>999</v>
      </c>
      <c r="K1979" s="374">
        <v>99</v>
      </c>
      <c r="L1979" s="374">
        <v>99</v>
      </c>
      <c r="M1979" s="374">
        <v>6</v>
      </c>
      <c r="N1979" s="374">
        <v>99</v>
      </c>
      <c r="O1979" s="374">
        <v>99</v>
      </c>
      <c r="P1979" s="374">
        <v>99</v>
      </c>
      <c r="Q1979" s="374">
        <v>10</v>
      </c>
      <c r="R1979" s="374">
        <v>75</v>
      </c>
      <c r="S1979" s="374">
        <v>5.9866666666666646</v>
      </c>
      <c r="T1979" s="374">
        <v>6</v>
      </c>
      <c r="U1979" s="374">
        <v>6.8506666666666689</v>
      </c>
      <c r="V1979" s="374">
        <v>0</v>
      </c>
      <c r="W1979" s="374">
        <v>0</v>
      </c>
      <c r="X1979" s="374">
        <v>0</v>
      </c>
      <c r="Y1979" s="374">
        <v>0</v>
      </c>
      <c r="Z1979" s="374">
        <v>1.2692647040270408</v>
      </c>
      <c r="AA1979" s="374">
        <v>0.87167782019632811</v>
      </c>
      <c r="AB1979" s="374">
        <v>0</v>
      </c>
      <c r="AC1979" s="374">
        <v>24.28398504655674</v>
      </c>
      <c r="AD1979" s="374"/>
      <c r="AE1979" s="374"/>
      <c r="AF1979" s="374">
        <v>5.1581843191196688</v>
      </c>
      <c r="AG1979" s="374">
        <v>5.3865911831000703</v>
      </c>
      <c r="AH1979" s="374">
        <v>4</v>
      </c>
      <c r="AI1979" s="374">
        <v>75</v>
      </c>
      <c r="AJ1979" s="374">
        <v>75.921333333333351</v>
      </c>
      <c r="AK1979" s="374">
        <v>15.561680506101023</v>
      </c>
    </row>
    <row r="1980" spans="1:37" ht="15.6">
      <c r="A1980" s="374">
        <v>17</v>
      </c>
      <c r="B1980" s="374">
        <v>246</v>
      </c>
      <c r="C1980" s="374">
        <v>2023</v>
      </c>
      <c r="D1980" s="374">
        <v>6</v>
      </c>
      <c r="E1980" s="374">
        <v>99</v>
      </c>
      <c r="F1980" s="374">
        <v>99</v>
      </c>
      <c r="G1980" s="374">
        <v>99</v>
      </c>
      <c r="H1980" s="374">
        <v>99</v>
      </c>
      <c r="I1980" s="374">
        <v>99</v>
      </c>
      <c r="J1980" s="374">
        <v>999</v>
      </c>
      <c r="K1980" s="374">
        <v>99</v>
      </c>
      <c r="L1980" s="374">
        <v>99</v>
      </c>
      <c r="M1980" s="374">
        <v>6</v>
      </c>
      <c r="N1980" s="374">
        <v>99</v>
      </c>
      <c r="O1980" s="374">
        <v>99</v>
      </c>
      <c r="P1980" s="374">
        <v>99</v>
      </c>
      <c r="Q1980" s="374">
        <v>19</v>
      </c>
      <c r="R1980" s="374">
        <v>106</v>
      </c>
      <c r="S1980" s="374">
        <v>5.8867924528301891</v>
      </c>
      <c r="T1980" s="374">
        <v>6</v>
      </c>
      <c r="U1980" s="374">
        <v>7.6</v>
      </c>
      <c r="V1980" s="374">
        <v>0</v>
      </c>
      <c r="W1980" s="374">
        <v>0</v>
      </c>
      <c r="X1980" s="374">
        <v>0</v>
      </c>
      <c r="Y1980" s="374">
        <v>0</v>
      </c>
      <c r="Z1980" s="374">
        <v>2.0871122959364379</v>
      </c>
      <c r="AA1980" s="374">
        <v>0.90408668307252571</v>
      </c>
      <c r="AB1980" s="374">
        <v>0</v>
      </c>
      <c r="AC1980" s="374">
        <v>26.848036619150367</v>
      </c>
      <c r="AD1980" s="374"/>
      <c r="AE1980" s="374"/>
      <c r="AF1980" s="374">
        <v>7.5230660042583377</v>
      </c>
      <c r="AG1980" s="374">
        <v>7.2918835253758605</v>
      </c>
      <c r="AH1980" s="374">
        <v>0.94339622641509413</v>
      </c>
      <c r="AI1980" s="374">
        <v>106</v>
      </c>
      <c r="AJ1980" s="374">
        <v>78.692452830188714</v>
      </c>
      <c r="AK1980" s="374">
        <v>15.375504015434203</v>
      </c>
    </row>
    <row r="1981" spans="1:37" ht="15.6">
      <c r="A1981" s="374">
        <v>17</v>
      </c>
      <c r="B1981" s="374">
        <v>247</v>
      </c>
      <c r="C1981" s="374">
        <v>2023</v>
      </c>
      <c r="D1981" s="374">
        <v>7</v>
      </c>
      <c r="E1981" s="374">
        <v>99</v>
      </c>
      <c r="F1981" s="374">
        <v>99</v>
      </c>
      <c r="G1981" s="374">
        <v>99</v>
      </c>
      <c r="H1981" s="374">
        <v>99</v>
      </c>
      <c r="I1981" s="374">
        <v>99</v>
      </c>
      <c r="J1981" s="374">
        <v>999</v>
      </c>
      <c r="K1981" s="374">
        <v>99</v>
      </c>
      <c r="L1981" s="374">
        <v>99</v>
      </c>
      <c r="M1981" s="374">
        <v>6</v>
      </c>
      <c r="N1981" s="374">
        <v>99</v>
      </c>
      <c r="O1981" s="374">
        <v>99</v>
      </c>
      <c r="P1981" s="374">
        <v>99</v>
      </c>
      <c r="Q1981" s="374">
        <v>4</v>
      </c>
      <c r="R1981" s="374">
        <v>7</v>
      </c>
      <c r="S1981" s="374">
        <v>5.2857142857142847</v>
      </c>
      <c r="T1981" s="374">
        <v>6</v>
      </c>
      <c r="U1981" s="374">
        <v>9.8714285714285754</v>
      </c>
      <c r="V1981" s="374">
        <v>0</v>
      </c>
      <c r="W1981" s="374">
        <v>0</v>
      </c>
      <c r="X1981" s="374">
        <v>0</v>
      </c>
      <c r="Y1981" s="374">
        <v>0</v>
      </c>
      <c r="Z1981" s="374">
        <v>1.7604498497456269</v>
      </c>
      <c r="AA1981" s="374">
        <v>0.69985421222376709</v>
      </c>
      <c r="AB1981" s="374">
        <v>0</v>
      </c>
      <c r="AC1981" s="374">
        <v>-17.889427270319555</v>
      </c>
      <c r="AD1981" s="374"/>
      <c r="AE1981" s="374"/>
      <c r="AF1981" s="374">
        <v>2.2875816993464055</v>
      </c>
      <c r="AG1981" s="374">
        <v>2.9292072912250977</v>
      </c>
      <c r="AH1981" s="374">
        <v>0</v>
      </c>
      <c r="AI1981" s="374">
        <v>7</v>
      </c>
      <c r="AJ1981" s="374">
        <v>113.82857142857139</v>
      </c>
      <c r="AK1981" s="374">
        <v>7.1932646374604197</v>
      </c>
    </row>
    <row r="1982" spans="1:37" ht="15.6">
      <c r="A1982" s="374">
        <v>17</v>
      </c>
      <c r="B1982" s="374">
        <v>248</v>
      </c>
      <c r="C1982" s="374">
        <v>2023</v>
      </c>
      <c r="D1982" s="374">
        <v>8</v>
      </c>
      <c r="E1982" s="374">
        <v>99</v>
      </c>
      <c r="F1982" s="374">
        <v>99</v>
      </c>
      <c r="G1982" s="374">
        <v>99</v>
      </c>
      <c r="H1982" s="374">
        <v>99</v>
      </c>
      <c r="I1982" s="374">
        <v>99</v>
      </c>
      <c r="J1982" s="374">
        <v>999</v>
      </c>
      <c r="K1982" s="374">
        <v>99</v>
      </c>
      <c r="L1982" s="374">
        <v>99</v>
      </c>
      <c r="M1982" s="374">
        <v>6</v>
      </c>
      <c r="N1982" s="374">
        <v>99</v>
      </c>
      <c r="O1982" s="374">
        <v>99</v>
      </c>
      <c r="P1982" s="374">
        <v>99</v>
      </c>
      <c r="Q1982" s="374">
        <v>5</v>
      </c>
      <c r="R1982" s="374">
        <v>13</v>
      </c>
      <c r="S1982" s="374">
        <v>5.0769230769230784</v>
      </c>
      <c r="T1982" s="374">
        <v>6</v>
      </c>
      <c r="U1982" s="374">
        <v>9.4461538461538428</v>
      </c>
      <c r="V1982" s="374">
        <v>0</v>
      </c>
      <c r="W1982" s="374">
        <v>0</v>
      </c>
      <c r="X1982" s="374">
        <v>0</v>
      </c>
      <c r="Y1982" s="374">
        <v>0</v>
      </c>
      <c r="Z1982" s="374">
        <v>2.4433946702882205</v>
      </c>
      <c r="AA1982" s="374">
        <v>0.61538461538461775</v>
      </c>
      <c r="AB1982" s="374">
        <v>0</v>
      </c>
      <c r="AC1982" s="374">
        <v>29.435718182438944</v>
      </c>
      <c r="AD1982" s="374"/>
      <c r="AE1982" s="374"/>
      <c r="AF1982" s="374">
        <v>1.1294526498696789</v>
      </c>
      <c r="AG1982" s="374">
        <v>1.1569952043114089</v>
      </c>
      <c r="AH1982" s="374">
        <v>0</v>
      </c>
      <c r="AI1982" s="374">
        <v>12</v>
      </c>
      <c r="AJ1982" s="374">
        <v>85.825000000000003</v>
      </c>
      <c r="AK1982" s="374">
        <v>14.146476978526403</v>
      </c>
    </row>
    <row r="1983" spans="1:37" ht="15.6">
      <c r="A1983" s="374">
        <v>17</v>
      </c>
      <c r="B1983" s="374">
        <v>249</v>
      </c>
      <c r="C1983" s="374">
        <v>2023</v>
      </c>
      <c r="D1983" s="374">
        <v>9</v>
      </c>
      <c r="E1983" s="374">
        <v>99</v>
      </c>
      <c r="F1983" s="374">
        <v>99</v>
      </c>
      <c r="G1983" s="374">
        <v>99</v>
      </c>
      <c r="H1983" s="374">
        <v>99</v>
      </c>
      <c r="I1983" s="374">
        <v>99</v>
      </c>
      <c r="J1983" s="374">
        <v>999</v>
      </c>
      <c r="K1983" s="374">
        <v>99</v>
      </c>
      <c r="L1983" s="374">
        <v>99</v>
      </c>
      <c r="M1983" s="374">
        <v>6</v>
      </c>
      <c r="N1983" s="374">
        <v>99</v>
      </c>
      <c r="O1983" s="374">
        <v>99</v>
      </c>
      <c r="P1983" s="374">
        <v>99</v>
      </c>
      <c r="Q1983" s="374">
        <v>21</v>
      </c>
      <c r="R1983" s="374">
        <v>62</v>
      </c>
      <c r="S1983" s="374">
        <v>5.790322580645161</v>
      </c>
      <c r="T1983" s="374">
        <v>6</v>
      </c>
      <c r="U1983" s="374">
        <v>12.95483870967742</v>
      </c>
      <c r="V1983" s="374">
        <v>0</v>
      </c>
      <c r="W1983" s="374">
        <v>0</v>
      </c>
      <c r="X1983" s="374">
        <v>12.90322580645161</v>
      </c>
      <c r="Y1983" s="374">
        <v>1.6129032258064513</v>
      </c>
      <c r="Z1983" s="374">
        <v>3.124186470590002</v>
      </c>
      <c r="AA1983" s="374">
        <v>0.98598398165019019</v>
      </c>
      <c r="AB1983" s="374">
        <v>0</v>
      </c>
      <c r="AC1983" s="374">
        <v>0.89687998229486943</v>
      </c>
      <c r="AD1983" s="374"/>
      <c r="AE1983" s="374"/>
      <c r="AF1983" s="374">
        <v>3.1664964249233911</v>
      </c>
      <c r="AG1983" s="374">
        <v>3.9734640671610406</v>
      </c>
      <c r="AH1983" s="374">
        <v>0</v>
      </c>
      <c r="AI1983" s="374">
        <v>38</v>
      </c>
      <c r="AJ1983" s="374">
        <v>91.197368421052673</v>
      </c>
      <c r="AK1983" s="374">
        <v>15.42979254124289</v>
      </c>
    </row>
    <row r="1984" spans="1:37" ht="15.6">
      <c r="A1984" s="374">
        <v>17</v>
      </c>
      <c r="B1984" s="374">
        <v>250</v>
      </c>
      <c r="C1984" s="374">
        <v>2023</v>
      </c>
      <c r="D1984" s="374">
        <v>10</v>
      </c>
      <c r="E1984" s="374">
        <v>99</v>
      </c>
      <c r="F1984" s="374">
        <v>99</v>
      </c>
      <c r="G1984" s="374">
        <v>99</v>
      </c>
      <c r="H1984" s="374">
        <v>99</v>
      </c>
      <c r="I1984" s="374">
        <v>99</v>
      </c>
      <c r="J1984" s="374">
        <v>999</v>
      </c>
      <c r="K1984" s="374">
        <v>99</v>
      </c>
      <c r="L1984" s="374">
        <v>99</v>
      </c>
      <c r="M1984" s="374">
        <v>6</v>
      </c>
      <c r="N1984" s="374">
        <v>99</v>
      </c>
      <c r="O1984" s="374">
        <v>99</v>
      </c>
      <c r="P1984" s="374">
        <v>99</v>
      </c>
      <c r="Q1984" s="374">
        <v>29</v>
      </c>
      <c r="R1984" s="374">
        <v>108</v>
      </c>
      <c r="S1984" s="374">
        <v>5.7592592592592604</v>
      </c>
      <c r="T1984" s="374">
        <v>6</v>
      </c>
      <c r="U1984" s="374">
        <v>10.224074074074077</v>
      </c>
      <c r="V1984" s="374">
        <v>0</v>
      </c>
      <c r="W1984" s="374">
        <v>0</v>
      </c>
      <c r="X1984" s="374">
        <v>1.8518518518518521</v>
      </c>
      <c r="Y1984" s="374">
        <v>0</v>
      </c>
      <c r="Z1984" s="374">
        <v>2.3773183760656997</v>
      </c>
      <c r="AA1984" s="374">
        <v>0.76823957454413183</v>
      </c>
      <c r="AB1984" s="374">
        <v>0</v>
      </c>
      <c r="AC1984" s="374">
        <v>40.115390757333849</v>
      </c>
      <c r="AD1984" s="374"/>
      <c r="AE1984" s="374"/>
      <c r="AF1984" s="374">
        <v>5.2173913043478253</v>
      </c>
      <c r="AG1984" s="374">
        <v>5.2090802732384764</v>
      </c>
      <c r="AH1984" s="374">
        <v>0.92592592592592604</v>
      </c>
      <c r="AI1984" s="374">
        <v>104</v>
      </c>
      <c r="AJ1984" s="374">
        <v>87.11442307692306</v>
      </c>
      <c r="AK1984" s="374">
        <v>15.070698987465628</v>
      </c>
    </row>
    <row r="1985" spans="1:37" ht="15.6">
      <c r="A1985" s="374">
        <v>17</v>
      </c>
      <c r="B1985" s="374">
        <v>251</v>
      </c>
      <c r="C1985" s="374">
        <v>2023</v>
      </c>
      <c r="D1985" s="374">
        <v>11</v>
      </c>
      <c r="E1985" s="374">
        <v>99</v>
      </c>
      <c r="F1985" s="374">
        <v>99</v>
      </c>
      <c r="G1985" s="374">
        <v>99</v>
      </c>
      <c r="H1985" s="374">
        <v>99</v>
      </c>
      <c r="I1985" s="374">
        <v>99</v>
      </c>
      <c r="J1985" s="374">
        <v>999</v>
      </c>
      <c r="K1985" s="374">
        <v>99</v>
      </c>
      <c r="L1985" s="374">
        <v>99</v>
      </c>
      <c r="M1985" s="374">
        <v>6</v>
      </c>
      <c r="N1985" s="374">
        <v>99</v>
      </c>
      <c r="O1985" s="374">
        <v>99</v>
      </c>
      <c r="P1985" s="374">
        <v>99</v>
      </c>
      <c r="Q1985" s="374">
        <v>13</v>
      </c>
      <c r="R1985" s="374">
        <v>20</v>
      </c>
      <c r="S1985" s="374">
        <v>6.45</v>
      </c>
      <c r="T1985" s="374">
        <v>6</v>
      </c>
      <c r="U1985" s="374">
        <v>11.129999999999997</v>
      </c>
      <c r="V1985" s="374">
        <v>0</v>
      </c>
      <c r="W1985" s="374">
        <v>0</v>
      </c>
      <c r="X1985" s="374">
        <v>0</v>
      </c>
      <c r="Y1985" s="374">
        <v>0</v>
      </c>
      <c r="Z1985" s="374">
        <v>2.1489765005695221</v>
      </c>
      <c r="AA1985" s="374">
        <v>1.2031209415515975</v>
      </c>
      <c r="AB1985" s="374">
        <v>0</v>
      </c>
      <c r="AC1985" s="374">
        <v>31.193450621170975</v>
      </c>
      <c r="AD1985" s="374"/>
      <c r="AE1985" s="374"/>
      <c r="AF1985" s="374">
        <v>1.9980019980019983</v>
      </c>
      <c r="AG1985" s="374">
        <v>2.1556399132321031</v>
      </c>
      <c r="AH1985" s="374">
        <v>10</v>
      </c>
      <c r="AI1985" s="374">
        <v>19</v>
      </c>
      <c r="AJ1985" s="374">
        <v>89.357894736842113</v>
      </c>
      <c r="AK1985" s="374">
        <v>15.282357541588556</v>
      </c>
    </row>
    <row r="1986" spans="1:37" ht="15.6">
      <c r="A1986" s="374">
        <v>17</v>
      </c>
      <c r="B1986" s="374">
        <v>252</v>
      </c>
      <c r="C1986" s="374">
        <v>2023</v>
      </c>
      <c r="D1986" s="374">
        <v>12</v>
      </c>
      <c r="E1986" s="374">
        <v>99</v>
      </c>
      <c r="F1986" s="374">
        <v>99</v>
      </c>
      <c r="G1986" s="374">
        <v>99</v>
      </c>
      <c r="H1986" s="374">
        <v>99</v>
      </c>
      <c r="I1986" s="374">
        <v>99</v>
      </c>
      <c r="J1986" s="374">
        <v>999</v>
      </c>
      <c r="K1986" s="374">
        <v>99</v>
      </c>
      <c r="L1986" s="374">
        <v>99</v>
      </c>
      <c r="M1986" s="374">
        <v>6</v>
      </c>
      <c r="N1986" s="374">
        <v>99</v>
      </c>
      <c r="O1986" s="374">
        <v>99</v>
      </c>
      <c r="P1986" s="374">
        <v>99</v>
      </c>
      <c r="Q1986" s="374">
        <v>1</v>
      </c>
      <c r="R1986" s="374">
        <v>1</v>
      </c>
      <c r="S1986" s="374">
        <v>8</v>
      </c>
      <c r="T1986" s="374">
        <v>6</v>
      </c>
      <c r="U1986" s="374">
        <v>12.3</v>
      </c>
      <c r="V1986" s="374">
        <v>0</v>
      </c>
      <c r="W1986" s="374">
        <v>0</v>
      </c>
      <c r="X1986" s="374">
        <v>0</v>
      </c>
      <c r="Y1986" s="374">
        <v>0</v>
      </c>
      <c r="Z1986" s="374">
        <v>0</v>
      </c>
      <c r="AA1986" s="374">
        <v>0</v>
      </c>
      <c r="AB1986" s="374">
        <v>0</v>
      </c>
      <c r="AC1986" s="374"/>
      <c r="AD1986" s="374"/>
      <c r="AE1986" s="374"/>
      <c r="AF1986" s="374">
        <v>0.42553191489361714</v>
      </c>
      <c r="AG1986" s="374">
        <v>0.55211419337462997</v>
      </c>
      <c r="AH1986" s="374">
        <v>0</v>
      </c>
      <c r="AI1986" s="374">
        <v>1</v>
      </c>
      <c r="AJ1986" s="374">
        <v>90</v>
      </c>
      <c r="AK1986" s="374">
        <v>16.872427983539101</v>
      </c>
    </row>
    <row r="1987" spans="1:37" ht="15.6">
      <c r="A1987" s="374">
        <v>17</v>
      </c>
      <c r="B1987" s="374">
        <v>253</v>
      </c>
      <c r="C1987" s="374">
        <v>2023</v>
      </c>
      <c r="D1987" s="374">
        <v>1</v>
      </c>
      <c r="E1987" s="374">
        <v>99</v>
      </c>
      <c r="F1987" s="374">
        <v>99</v>
      </c>
      <c r="G1987" s="374">
        <v>99</v>
      </c>
      <c r="H1987" s="374">
        <v>99</v>
      </c>
      <c r="I1987" s="374">
        <v>99</v>
      </c>
      <c r="J1987" s="374">
        <v>999</v>
      </c>
      <c r="K1987" s="374">
        <v>99</v>
      </c>
      <c r="L1987" s="374">
        <v>99</v>
      </c>
      <c r="M1987" s="374">
        <v>7</v>
      </c>
      <c r="N1987" s="374">
        <v>99</v>
      </c>
      <c r="O1987" s="374">
        <v>99</v>
      </c>
      <c r="P1987" s="374">
        <v>99</v>
      </c>
      <c r="Q1987" s="374"/>
      <c r="R1987" s="374">
        <v>0</v>
      </c>
      <c r="S1987" s="374"/>
      <c r="T1987" s="374"/>
      <c r="U1987" s="374"/>
      <c r="V1987" s="374"/>
      <c r="W1987" s="374"/>
      <c r="X1987" s="374"/>
      <c r="Y1987" s="374"/>
      <c r="Z1987" s="374"/>
      <c r="AA1987" s="374"/>
      <c r="AB1987" s="374"/>
      <c r="AC1987" s="374"/>
      <c r="AD1987" s="374"/>
      <c r="AE1987" s="374"/>
      <c r="AF1987" s="374"/>
      <c r="AG1987" s="374"/>
      <c r="AH1987" s="374"/>
      <c r="AI1987" s="374"/>
    </row>
    <row r="1988" spans="1:37" ht="15.6">
      <c r="A1988" s="374">
        <v>17</v>
      </c>
      <c r="B1988" s="374">
        <v>254</v>
      </c>
      <c r="C1988" s="374">
        <v>2023</v>
      </c>
      <c r="D1988" s="374">
        <v>2</v>
      </c>
      <c r="E1988" s="374">
        <v>99</v>
      </c>
      <c r="F1988" s="374">
        <v>99</v>
      </c>
      <c r="G1988" s="374">
        <v>99</v>
      </c>
      <c r="H1988" s="374">
        <v>99</v>
      </c>
      <c r="I1988" s="374">
        <v>99</v>
      </c>
      <c r="J1988" s="374">
        <v>999</v>
      </c>
      <c r="K1988" s="374">
        <v>99</v>
      </c>
      <c r="L1988" s="374">
        <v>99</v>
      </c>
      <c r="M1988" s="374">
        <v>7</v>
      </c>
      <c r="N1988" s="374">
        <v>99</v>
      </c>
      <c r="O1988" s="374">
        <v>99</v>
      </c>
      <c r="P1988" s="374">
        <v>99</v>
      </c>
      <c r="Q1988" s="374"/>
      <c r="R1988" s="374">
        <v>0</v>
      </c>
      <c r="S1988" s="374"/>
      <c r="T1988" s="374"/>
      <c r="U1988" s="374"/>
      <c r="V1988" s="374"/>
      <c r="W1988" s="374"/>
      <c r="X1988" s="374"/>
      <c r="Y1988" s="374"/>
      <c r="Z1988" s="374"/>
      <c r="AA1988" s="374"/>
      <c r="AB1988" s="374"/>
      <c r="AC1988" s="374"/>
      <c r="AD1988" s="374"/>
      <c r="AE1988" s="374"/>
      <c r="AF1988" s="374"/>
      <c r="AG1988" s="374"/>
      <c r="AH1988" s="374"/>
      <c r="AI1988" s="374"/>
    </row>
    <row r="1989" spans="1:37" ht="15.6">
      <c r="A1989" s="374">
        <v>17</v>
      </c>
      <c r="B1989" s="374">
        <v>255</v>
      </c>
      <c r="C1989" s="374">
        <v>2023</v>
      </c>
      <c r="D1989" s="374">
        <v>3</v>
      </c>
      <c r="E1989" s="374">
        <v>99</v>
      </c>
      <c r="F1989" s="374">
        <v>99</v>
      </c>
      <c r="G1989" s="374">
        <v>99</v>
      </c>
      <c r="H1989" s="374">
        <v>99</v>
      </c>
      <c r="I1989" s="374">
        <v>99</v>
      </c>
      <c r="J1989" s="374">
        <v>999</v>
      </c>
      <c r="K1989" s="374">
        <v>99</v>
      </c>
      <c r="L1989" s="374">
        <v>99</v>
      </c>
      <c r="M1989" s="374">
        <v>7</v>
      </c>
      <c r="N1989" s="374">
        <v>99</v>
      </c>
      <c r="O1989" s="374">
        <v>99</v>
      </c>
      <c r="P1989" s="374">
        <v>99</v>
      </c>
      <c r="Q1989" s="374"/>
      <c r="R1989" s="374">
        <v>0</v>
      </c>
      <c r="S1989" s="374"/>
      <c r="T1989" s="374"/>
      <c r="U1989" s="374"/>
      <c r="V1989" s="374"/>
      <c r="W1989" s="374"/>
      <c r="X1989" s="374"/>
      <c r="Y1989" s="374"/>
      <c r="Z1989" s="374"/>
      <c r="AA1989" s="374"/>
      <c r="AB1989" s="374"/>
      <c r="AC1989" s="374"/>
      <c r="AD1989" s="374"/>
      <c r="AE1989" s="374"/>
      <c r="AF1989" s="374"/>
      <c r="AG1989" s="374"/>
      <c r="AH1989" s="374"/>
      <c r="AI1989" s="374"/>
    </row>
    <row r="1990" spans="1:37" ht="15.6">
      <c r="A1990" s="374">
        <v>17</v>
      </c>
      <c r="B1990" s="374">
        <v>256</v>
      </c>
      <c r="C1990" s="374">
        <v>2023</v>
      </c>
      <c r="D1990" s="374">
        <v>4</v>
      </c>
      <c r="E1990" s="374">
        <v>99</v>
      </c>
      <c r="F1990" s="374">
        <v>99</v>
      </c>
      <c r="G1990" s="374">
        <v>99</v>
      </c>
      <c r="H1990" s="374">
        <v>99</v>
      </c>
      <c r="I1990" s="374">
        <v>99</v>
      </c>
      <c r="J1990" s="374">
        <v>999</v>
      </c>
      <c r="K1990" s="374">
        <v>99</v>
      </c>
      <c r="L1990" s="374">
        <v>99</v>
      </c>
      <c r="M1990" s="374">
        <v>7</v>
      </c>
      <c r="N1990" s="374">
        <v>99</v>
      </c>
      <c r="O1990" s="374">
        <v>99</v>
      </c>
      <c r="P1990" s="374">
        <v>99</v>
      </c>
      <c r="Q1990" s="374">
        <v>1</v>
      </c>
      <c r="R1990" s="374">
        <v>1</v>
      </c>
      <c r="S1990" s="374">
        <v>8</v>
      </c>
      <c r="T1990" s="374">
        <v>7</v>
      </c>
      <c r="U1990" s="374">
        <v>13.8</v>
      </c>
      <c r="V1990" s="374">
        <v>0</v>
      </c>
      <c r="W1990" s="374">
        <v>0</v>
      </c>
      <c r="X1990" s="374">
        <v>0</v>
      </c>
      <c r="Y1990" s="374">
        <v>0</v>
      </c>
      <c r="Z1990" s="374">
        <v>0</v>
      </c>
      <c r="AA1990" s="374">
        <v>0</v>
      </c>
      <c r="AB1990" s="374">
        <v>0</v>
      </c>
      <c r="AC1990" s="374"/>
      <c r="AD1990" s="374"/>
      <c r="AE1990" s="374"/>
      <c r="AF1990" s="374">
        <v>3.6350418029807346E-2</v>
      </c>
      <c r="AG1990" s="374">
        <v>7.7806971053551499E-2</v>
      </c>
      <c r="AH1990" s="374">
        <v>0</v>
      </c>
      <c r="AI1990" s="374">
        <v>1</v>
      </c>
      <c r="AJ1990">
        <v>93.8</v>
      </c>
      <c r="AK1990">
        <v>16.721320504684549</v>
      </c>
    </row>
    <row r="1991" spans="1:37" ht="15.6">
      <c r="A1991" s="374">
        <v>17</v>
      </c>
      <c r="B1991" s="374">
        <v>257</v>
      </c>
      <c r="C1991" s="374">
        <v>2023</v>
      </c>
      <c r="D1991" s="374">
        <v>5</v>
      </c>
      <c r="E1991" s="374">
        <v>99</v>
      </c>
      <c r="F1991" s="374">
        <v>99</v>
      </c>
      <c r="G1991" s="374">
        <v>99</v>
      </c>
      <c r="H1991" s="374">
        <v>99</v>
      </c>
      <c r="I1991" s="374">
        <v>99</v>
      </c>
      <c r="J1991" s="374">
        <v>999</v>
      </c>
      <c r="K1991" s="374">
        <v>99</v>
      </c>
      <c r="L1991" s="374">
        <v>99</v>
      </c>
      <c r="M1991" s="374">
        <v>7</v>
      </c>
      <c r="N1991" s="374">
        <v>99</v>
      </c>
      <c r="O1991" s="374">
        <v>99</v>
      </c>
      <c r="P1991" s="374">
        <v>99</v>
      </c>
      <c r="Q1991" s="374">
        <v>8</v>
      </c>
      <c r="R1991" s="374">
        <v>52</v>
      </c>
      <c r="S1991" s="374">
        <v>6.5769230769230758</v>
      </c>
      <c r="T1991" s="374">
        <v>7</v>
      </c>
      <c r="U1991" s="374">
        <v>7.6173076923076897</v>
      </c>
      <c r="V1991" s="374">
        <v>0</v>
      </c>
      <c r="W1991" s="374">
        <v>0</v>
      </c>
      <c r="X1991" s="374">
        <v>0</v>
      </c>
      <c r="Y1991" s="374">
        <v>0</v>
      </c>
      <c r="Z1991" s="374">
        <v>1.679024574182898</v>
      </c>
      <c r="AA1991" s="374">
        <v>1.0803516850144759</v>
      </c>
      <c r="AB1991" s="374">
        <v>0</v>
      </c>
      <c r="AC1991" s="374">
        <v>56.698568668178254</v>
      </c>
      <c r="AD1991" s="374"/>
      <c r="AE1991" s="374"/>
      <c r="AF1991" s="374">
        <v>3.5763411279229707</v>
      </c>
      <c r="AG1991" s="374">
        <v>4.1526445457881209</v>
      </c>
      <c r="AH1991" s="374">
        <v>0</v>
      </c>
      <c r="AI1991" s="374">
        <v>52</v>
      </c>
      <c r="AJ1991">
        <v>77.142307692307682</v>
      </c>
      <c r="AK1991">
        <v>16.356882981337456</v>
      </c>
    </row>
    <row r="1992" spans="1:37" ht="15.6">
      <c r="A1992" s="374">
        <v>17</v>
      </c>
      <c r="B1992" s="374">
        <v>258</v>
      </c>
      <c r="C1992" s="374">
        <v>2023</v>
      </c>
      <c r="D1992" s="374">
        <v>6</v>
      </c>
      <c r="E1992" s="374">
        <v>99</v>
      </c>
      <c r="F1992" s="374">
        <v>99</v>
      </c>
      <c r="G1992" s="374">
        <v>99</v>
      </c>
      <c r="H1992" s="374">
        <v>99</v>
      </c>
      <c r="I1992" s="374">
        <v>99</v>
      </c>
      <c r="J1992" s="374">
        <v>999</v>
      </c>
      <c r="K1992" s="374">
        <v>99</v>
      </c>
      <c r="L1992" s="374">
        <v>99</v>
      </c>
      <c r="M1992" s="374">
        <v>7</v>
      </c>
      <c r="N1992" s="374">
        <v>99</v>
      </c>
      <c r="O1992" s="374">
        <v>99</v>
      </c>
      <c r="P1992" s="374">
        <v>99</v>
      </c>
      <c r="Q1992" s="374">
        <v>15</v>
      </c>
      <c r="R1992" s="374">
        <v>48</v>
      </c>
      <c r="S1992" s="374">
        <v>6.395833333333333</v>
      </c>
      <c r="T1992" s="374">
        <v>7</v>
      </c>
      <c r="U1992" s="374">
        <v>8.9916666666666636</v>
      </c>
      <c r="V1992" s="374">
        <v>0</v>
      </c>
      <c r="W1992" s="374">
        <v>0</v>
      </c>
      <c r="X1992" s="374">
        <v>0</v>
      </c>
      <c r="Y1992" s="374">
        <v>0</v>
      </c>
      <c r="Z1992" s="374">
        <v>2.3200963820975713</v>
      </c>
      <c r="AA1992" s="374">
        <v>1.0356073768030507</v>
      </c>
      <c r="AB1992" s="374">
        <v>0</v>
      </c>
      <c r="AC1992" s="374">
        <v>48.520176432159261</v>
      </c>
      <c r="AD1992" s="374"/>
      <c r="AE1992" s="374"/>
      <c r="AF1992" s="374">
        <v>3.406671398154721</v>
      </c>
      <c r="AG1992" s="374">
        <v>3.9066247884213272</v>
      </c>
      <c r="AH1992" s="374">
        <v>0</v>
      </c>
      <c r="AI1992" s="374">
        <v>48</v>
      </c>
      <c r="AJ1992">
        <v>81.485416666666652</v>
      </c>
      <c r="AK1992">
        <v>16.308427851480644</v>
      </c>
    </row>
    <row r="1993" spans="1:37" ht="15.6">
      <c r="A1993" s="374">
        <v>17</v>
      </c>
      <c r="B1993" s="374">
        <v>259</v>
      </c>
      <c r="C1993" s="374">
        <v>2023</v>
      </c>
      <c r="D1993" s="374">
        <v>7</v>
      </c>
      <c r="E1993" s="374">
        <v>99</v>
      </c>
      <c r="F1993" s="374">
        <v>99</v>
      </c>
      <c r="G1993" s="374">
        <v>99</v>
      </c>
      <c r="H1993" s="374">
        <v>99</v>
      </c>
      <c r="I1993" s="374">
        <v>99</v>
      </c>
      <c r="J1993" s="374">
        <v>999</v>
      </c>
      <c r="K1993" s="374">
        <v>99</v>
      </c>
      <c r="L1993" s="374">
        <v>99</v>
      </c>
      <c r="M1993" s="374">
        <v>7</v>
      </c>
      <c r="N1993" s="374">
        <v>99</v>
      </c>
      <c r="O1993" s="374">
        <v>99</v>
      </c>
      <c r="P1993" s="374">
        <v>99</v>
      </c>
      <c r="Q1993" s="374">
        <v>4</v>
      </c>
      <c r="R1993" s="374">
        <v>14</v>
      </c>
      <c r="S1993" s="374">
        <v>5.7857142857142847</v>
      </c>
      <c r="T1993" s="374">
        <v>7</v>
      </c>
      <c r="U1993" s="374">
        <v>8.9499999999999993</v>
      </c>
      <c r="V1993" s="374">
        <v>0</v>
      </c>
      <c r="W1993" s="374">
        <v>0</v>
      </c>
      <c r="X1993" s="374">
        <v>0</v>
      </c>
      <c r="Y1993" s="374">
        <v>0</v>
      </c>
      <c r="Z1993" s="374">
        <v>1.9995535215928315</v>
      </c>
      <c r="AA1993" s="374">
        <v>0.77261813045657057</v>
      </c>
      <c r="AB1993" s="374">
        <v>0</v>
      </c>
      <c r="AC1993" s="374">
        <v>15.488838193857754</v>
      </c>
      <c r="AD1993" s="374"/>
      <c r="AE1993" s="374"/>
      <c r="AF1993" s="374">
        <v>4.5751633986928111</v>
      </c>
      <c r="AG1993" s="374">
        <v>5.3115727002967379</v>
      </c>
      <c r="AH1993" s="374">
        <v>0</v>
      </c>
      <c r="AI1993" s="374">
        <v>14</v>
      </c>
      <c r="AJ1993">
        <v>117.67142857142868</v>
      </c>
      <c r="AK1993">
        <v>5.4893181499516679</v>
      </c>
    </row>
    <row r="1994" spans="1:37" ht="15.6">
      <c r="A1994" s="374">
        <v>17</v>
      </c>
      <c r="B1994" s="374">
        <v>260</v>
      </c>
      <c r="C1994" s="374">
        <v>2023</v>
      </c>
      <c r="D1994" s="374">
        <v>8</v>
      </c>
      <c r="E1994" s="374">
        <v>99</v>
      </c>
      <c r="F1994" s="374">
        <v>99</v>
      </c>
      <c r="G1994" s="374">
        <v>99</v>
      </c>
      <c r="H1994" s="374">
        <v>99</v>
      </c>
      <c r="I1994" s="374">
        <v>99</v>
      </c>
      <c r="J1994" s="374">
        <v>999</v>
      </c>
      <c r="K1994" s="374">
        <v>99</v>
      </c>
      <c r="L1994" s="374">
        <v>99</v>
      </c>
      <c r="M1994" s="374">
        <v>7</v>
      </c>
      <c r="N1994" s="374">
        <v>99</v>
      </c>
      <c r="O1994" s="374">
        <v>99</v>
      </c>
      <c r="P1994" s="374">
        <v>99</v>
      </c>
      <c r="Q1994" s="374">
        <v>6</v>
      </c>
      <c r="R1994" s="374">
        <v>16</v>
      </c>
      <c r="S1994" s="374">
        <v>5.3125</v>
      </c>
      <c r="T1994" s="374">
        <v>7</v>
      </c>
      <c r="U1994" s="374">
        <v>10.268750000000001</v>
      </c>
      <c r="V1994" s="374">
        <v>0</v>
      </c>
      <c r="W1994" s="374">
        <v>0</v>
      </c>
      <c r="X1994" s="374">
        <v>6.25</v>
      </c>
      <c r="Y1994" s="374">
        <v>0</v>
      </c>
      <c r="Z1994" s="374">
        <v>3.2719869250197178</v>
      </c>
      <c r="AA1994" s="374">
        <v>0.84548432865429246</v>
      </c>
      <c r="AB1994" s="374">
        <v>0</v>
      </c>
      <c r="AC1994" s="374">
        <v>31.304632232301877</v>
      </c>
      <c r="AD1994" s="374"/>
      <c r="AE1994" s="374"/>
      <c r="AF1994" s="374">
        <v>1.3900955690703738</v>
      </c>
      <c r="AG1994" s="374">
        <v>1.5479992839443364</v>
      </c>
      <c r="AH1994" s="374">
        <v>0</v>
      </c>
      <c r="AI1994" s="374">
        <v>14</v>
      </c>
      <c r="AJ1994">
        <v>86.264285714285748</v>
      </c>
      <c r="AK1994">
        <v>14.381265190093304</v>
      </c>
    </row>
    <row r="1995" spans="1:37" ht="15.6">
      <c r="A1995" s="374">
        <v>17</v>
      </c>
      <c r="B1995" s="374">
        <v>261</v>
      </c>
      <c r="C1995" s="374">
        <v>2023</v>
      </c>
      <c r="D1995" s="374">
        <v>9</v>
      </c>
      <c r="E1995" s="374">
        <v>99</v>
      </c>
      <c r="F1995" s="374">
        <v>99</v>
      </c>
      <c r="G1995" s="374">
        <v>99</v>
      </c>
      <c r="H1995" s="374">
        <v>99</v>
      </c>
      <c r="I1995" s="374">
        <v>99</v>
      </c>
      <c r="J1995" s="374">
        <v>999</v>
      </c>
      <c r="K1995" s="374">
        <v>99</v>
      </c>
      <c r="L1995" s="374">
        <v>99</v>
      </c>
      <c r="M1995" s="374">
        <v>7</v>
      </c>
      <c r="N1995" s="374">
        <v>99</v>
      </c>
      <c r="O1995" s="374">
        <v>99</v>
      </c>
      <c r="P1995" s="374">
        <v>99</v>
      </c>
      <c r="Q1995" s="374">
        <v>13</v>
      </c>
      <c r="R1995" s="374">
        <v>22</v>
      </c>
      <c r="S1995" s="374">
        <v>6.1363636363636367</v>
      </c>
      <c r="T1995" s="374">
        <v>7</v>
      </c>
      <c r="U1995" s="374">
        <v>13.904545454545456</v>
      </c>
      <c r="V1995" s="374">
        <v>0</v>
      </c>
      <c r="W1995" s="374">
        <v>0</v>
      </c>
      <c r="X1995" s="374">
        <v>27.272727272727277</v>
      </c>
      <c r="Y1995" s="374">
        <v>0</v>
      </c>
      <c r="Z1995" s="374">
        <v>2.9459490325664652</v>
      </c>
      <c r="AA1995" s="374">
        <v>0.9674453024451235</v>
      </c>
      <c r="AB1995" s="374">
        <v>0</v>
      </c>
      <c r="AC1995" s="374">
        <v>-14.535077984666918</v>
      </c>
      <c r="AD1995" s="374"/>
      <c r="AE1995" s="374"/>
      <c r="AF1995" s="374">
        <v>1.1235955056179776</v>
      </c>
      <c r="AG1995" s="374">
        <v>1.5133001221919349</v>
      </c>
      <c r="AH1995" s="374">
        <v>0</v>
      </c>
      <c r="AI1995" s="374">
        <v>11</v>
      </c>
      <c r="AJ1995">
        <v>89.7</v>
      </c>
      <c r="AK1995">
        <v>17.699682581990061</v>
      </c>
    </row>
    <row r="1996" spans="1:37" ht="15.6">
      <c r="A1996" s="374">
        <v>17</v>
      </c>
      <c r="B1996" s="374">
        <v>262</v>
      </c>
      <c r="C1996" s="374">
        <v>2023</v>
      </c>
      <c r="D1996" s="374">
        <v>10</v>
      </c>
      <c r="E1996" s="374">
        <v>99</v>
      </c>
      <c r="F1996" s="374">
        <v>99</v>
      </c>
      <c r="G1996" s="374">
        <v>99</v>
      </c>
      <c r="H1996" s="374">
        <v>99</v>
      </c>
      <c r="I1996" s="374">
        <v>99</v>
      </c>
      <c r="J1996" s="374">
        <v>999</v>
      </c>
      <c r="K1996" s="374">
        <v>99</v>
      </c>
      <c r="L1996" s="374">
        <v>99</v>
      </c>
      <c r="M1996" s="374">
        <v>7</v>
      </c>
      <c r="N1996" s="374">
        <v>99</v>
      </c>
      <c r="O1996" s="374">
        <v>99</v>
      </c>
      <c r="P1996" s="374">
        <v>99</v>
      </c>
      <c r="Q1996" s="374">
        <v>17</v>
      </c>
      <c r="R1996" s="374">
        <v>60</v>
      </c>
      <c r="S1996" s="374">
        <v>6.2166666666666668</v>
      </c>
      <c r="T1996" s="374">
        <v>7</v>
      </c>
      <c r="U1996" s="374">
        <v>11.47833333333333</v>
      </c>
      <c r="V1996" s="374">
        <v>0</v>
      </c>
      <c r="W1996" s="374">
        <v>0</v>
      </c>
      <c r="X1996" s="374">
        <v>3.3333333333333344</v>
      </c>
      <c r="Y1996" s="374">
        <v>0</v>
      </c>
      <c r="Z1996" s="374">
        <v>2.2857596597678902</v>
      </c>
      <c r="AA1996" s="374">
        <v>0.96767189113298635</v>
      </c>
      <c r="AB1996" s="374">
        <v>0</v>
      </c>
      <c r="AC1996" s="374">
        <v>23.420402714599255</v>
      </c>
      <c r="AD1996" s="374"/>
      <c r="AE1996" s="374"/>
      <c r="AF1996" s="374">
        <v>2.8985507246376807</v>
      </c>
      <c r="AG1996" s="374">
        <v>3.2489527116277306</v>
      </c>
      <c r="AH1996" s="374">
        <v>1.6666666666666672</v>
      </c>
      <c r="AI1996" s="374">
        <v>58</v>
      </c>
      <c r="AJ1996">
        <v>89.660344827586187</v>
      </c>
      <c r="AK1996">
        <v>15.705776264707691</v>
      </c>
    </row>
    <row r="1997" spans="1:37" ht="15.6">
      <c r="A1997" s="374">
        <v>17</v>
      </c>
      <c r="B1997" s="374">
        <v>263</v>
      </c>
      <c r="C1997" s="374">
        <v>2023</v>
      </c>
      <c r="D1997" s="374">
        <v>11</v>
      </c>
      <c r="E1997" s="374">
        <v>99</v>
      </c>
      <c r="F1997" s="374">
        <v>99</v>
      </c>
      <c r="G1997" s="374">
        <v>99</v>
      </c>
      <c r="H1997" s="374">
        <v>99</v>
      </c>
      <c r="I1997" s="374">
        <v>99</v>
      </c>
      <c r="J1997" s="374">
        <v>999</v>
      </c>
      <c r="K1997" s="374">
        <v>99</v>
      </c>
      <c r="L1997" s="374">
        <v>99</v>
      </c>
      <c r="M1997" s="374">
        <v>7</v>
      </c>
      <c r="N1997" s="374">
        <v>99</v>
      </c>
      <c r="O1997" s="374">
        <v>99</v>
      </c>
      <c r="P1997" s="374">
        <v>99</v>
      </c>
      <c r="Q1997" s="374">
        <v>8</v>
      </c>
      <c r="R1997" s="374">
        <v>13</v>
      </c>
      <c r="S1997" s="374">
        <v>5.8461538461538476</v>
      </c>
      <c r="T1997" s="374">
        <v>7</v>
      </c>
      <c r="U1997" s="374">
        <v>11.207692307692303</v>
      </c>
      <c r="V1997" s="374">
        <v>0</v>
      </c>
      <c r="W1997" s="374">
        <v>0</v>
      </c>
      <c r="X1997" s="374">
        <v>7.6923076923076898</v>
      </c>
      <c r="Y1997" s="374">
        <v>0</v>
      </c>
      <c r="Z1997" s="374">
        <v>2.1164053481394225</v>
      </c>
      <c r="AA1997" s="374">
        <v>0.76923076923077438</v>
      </c>
      <c r="AB1997" s="374">
        <v>0</v>
      </c>
      <c r="AC1997" s="374">
        <v>27.005151070938552</v>
      </c>
      <c r="AD1997" s="374"/>
      <c r="AE1997" s="374"/>
      <c r="AF1997" s="374">
        <v>1.2987012987012985</v>
      </c>
      <c r="AG1997" s="374">
        <v>1.4109466997211035</v>
      </c>
      <c r="AH1997" s="374">
        <v>7.6923076923076898</v>
      </c>
      <c r="AI1997" s="374">
        <v>12</v>
      </c>
      <c r="AJ1997">
        <v>89.508333333333312</v>
      </c>
      <c r="AK1997">
        <v>15.398775791171069</v>
      </c>
    </row>
    <row r="1998" spans="1:37" ht="15.6">
      <c r="A1998" s="374">
        <v>17</v>
      </c>
      <c r="B1998" s="374">
        <v>264</v>
      </c>
      <c r="C1998" s="374">
        <v>2023</v>
      </c>
      <c r="D1998" s="374">
        <v>12</v>
      </c>
      <c r="E1998" s="374">
        <v>99</v>
      </c>
      <c r="F1998" s="374">
        <v>99</v>
      </c>
      <c r="G1998" s="374">
        <v>99</v>
      </c>
      <c r="H1998" s="374">
        <v>99</v>
      </c>
      <c r="I1998" s="374">
        <v>99</v>
      </c>
      <c r="J1998" s="374">
        <v>999</v>
      </c>
      <c r="K1998" s="374">
        <v>99</v>
      </c>
      <c r="L1998" s="374">
        <v>99</v>
      </c>
      <c r="M1998" s="374">
        <v>7</v>
      </c>
      <c r="N1998" s="374">
        <v>99</v>
      </c>
      <c r="O1998" s="374">
        <v>99</v>
      </c>
      <c r="P1998" s="374">
        <v>99</v>
      </c>
      <c r="Q1998" s="374"/>
      <c r="R1998" s="374">
        <v>0</v>
      </c>
      <c r="S1998" s="374"/>
      <c r="T1998" s="374"/>
      <c r="U1998" s="374"/>
      <c r="V1998" s="374"/>
      <c r="W1998" s="374"/>
      <c r="X1998" s="374"/>
      <c r="Y1998" s="374"/>
      <c r="Z1998" s="374"/>
      <c r="AA1998" s="374"/>
      <c r="AB1998" s="374"/>
      <c r="AC1998" s="374"/>
      <c r="AD1998" s="374"/>
      <c r="AE1998" s="374"/>
      <c r="AF1998" s="374"/>
      <c r="AG1998" s="374"/>
      <c r="AH1998" s="374"/>
      <c r="AI1998" s="374"/>
    </row>
    <row r="1999" spans="1:37" ht="15.6">
      <c r="A1999" s="374">
        <v>17</v>
      </c>
      <c r="B1999" s="374">
        <v>265</v>
      </c>
      <c r="C1999" s="374">
        <v>2023</v>
      </c>
      <c r="D1999" s="374">
        <v>1</v>
      </c>
      <c r="E1999" s="374">
        <v>99</v>
      </c>
      <c r="F1999" s="374">
        <v>99</v>
      </c>
      <c r="G1999" s="374">
        <v>99</v>
      </c>
      <c r="H1999" s="374">
        <v>99</v>
      </c>
      <c r="I1999" s="374">
        <v>99</v>
      </c>
      <c r="J1999" s="374">
        <v>999</v>
      </c>
      <c r="K1999" s="374">
        <v>99</v>
      </c>
      <c r="L1999" s="374">
        <v>99</v>
      </c>
      <c r="M1999" s="374">
        <v>8</v>
      </c>
      <c r="N1999" s="374">
        <v>99</v>
      </c>
      <c r="O1999" s="374">
        <v>99</v>
      </c>
      <c r="P1999" s="374">
        <v>99</v>
      </c>
      <c r="Q1999" s="374">
        <v>6</v>
      </c>
      <c r="R1999" s="374">
        <v>16</v>
      </c>
      <c r="S1999" s="374">
        <v>7.5</v>
      </c>
      <c r="T1999" s="374">
        <v>8</v>
      </c>
      <c r="U1999" s="374">
        <v>13.831250000000001</v>
      </c>
      <c r="V1999" s="374">
        <v>0</v>
      </c>
      <c r="W1999" s="374">
        <v>0</v>
      </c>
      <c r="X1999" s="374">
        <v>31.25</v>
      </c>
      <c r="Y1999" s="374">
        <v>0</v>
      </c>
      <c r="Z1999" s="374">
        <v>2.9288903082054802</v>
      </c>
      <c r="AA1999" s="374">
        <v>2.7613402542968144</v>
      </c>
      <c r="AB1999" s="374">
        <v>0</v>
      </c>
      <c r="AC1999" s="374">
        <v>53.12876111291439</v>
      </c>
      <c r="AD1999" s="374"/>
      <c r="AE1999" s="374"/>
      <c r="AF1999" s="374">
        <v>7.9207920792079198</v>
      </c>
      <c r="AG1999" s="374">
        <v>11.753146741728184</v>
      </c>
      <c r="AH1999" s="374">
        <v>0</v>
      </c>
      <c r="AI1999" s="374">
        <v>0</v>
      </c>
    </row>
    <row r="2000" spans="1:37" ht="15.6">
      <c r="A2000" s="374">
        <v>17</v>
      </c>
      <c r="B2000" s="374">
        <v>266</v>
      </c>
      <c r="C2000" s="374">
        <v>2023</v>
      </c>
      <c r="D2000" s="374">
        <v>2</v>
      </c>
      <c r="E2000" s="374">
        <v>99</v>
      </c>
      <c r="F2000" s="374">
        <v>99</v>
      </c>
      <c r="G2000" s="374">
        <v>99</v>
      </c>
      <c r="H2000" s="374">
        <v>99</v>
      </c>
      <c r="I2000" s="374">
        <v>99</v>
      </c>
      <c r="J2000" s="374">
        <v>999</v>
      </c>
      <c r="K2000" s="374">
        <v>99</v>
      </c>
      <c r="L2000" s="374">
        <v>99</v>
      </c>
      <c r="M2000" s="374">
        <v>8</v>
      </c>
      <c r="N2000" s="374">
        <v>99</v>
      </c>
      <c r="O2000" s="374">
        <v>99</v>
      </c>
      <c r="P2000" s="374">
        <v>99</v>
      </c>
      <c r="Q2000" s="374">
        <v>15</v>
      </c>
      <c r="R2000" s="374">
        <v>89</v>
      </c>
      <c r="S2000" s="374">
        <v>6.2471910112359552</v>
      </c>
      <c r="T2000" s="374">
        <v>8</v>
      </c>
      <c r="U2000" s="374">
        <v>7.9606741573033695</v>
      </c>
      <c r="V2000" s="374">
        <v>0</v>
      </c>
      <c r="W2000" s="374">
        <v>0</v>
      </c>
      <c r="X2000" s="374">
        <v>3.3707865168539315</v>
      </c>
      <c r="Y2000" s="374">
        <v>0</v>
      </c>
      <c r="Z2000" s="374">
        <v>3.2743682117259474</v>
      </c>
      <c r="AA2000" s="374">
        <v>0.95141407325916816</v>
      </c>
      <c r="AB2000" s="374">
        <v>0</v>
      </c>
      <c r="AC2000" s="374">
        <v>11.709290172060705</v>
      </c>
      <c r="AD2000" s="374"/>
      <c r="AE2000" s="374"/>
      <c r="AF2000" s="374">
        <v>6.8619892058596763</v>
      </c>
      <c r="AG2000" s="374">
        <v>7.9991419410197357</v>
      </c>
      <c r="AH2000" s="374">
        <v>6.741573033707863</v>
      </c>
      <c r="AI2000" s="374">
        <v>0</v>
      </c>
    </row>
    <row r="2001" spans="1:37" ht="15.6">
      <c r="A2001" s="374">
        <v>17</v>
      </c>
      <c r="B2001" s="374">
        <v>267</v>
      </c>
      <c r="C2001" s="374">
        <v>2023</v>
      </c>
      <c r="D2001" s="374">
        <v>3</v>
      </c>
      <c r="E2001" s="374">
        <v>99</v>
      </c>
      <c r="F2001" s="374">
        <v>99</v>
      </c>
      <c r="G2001" s="374">
        <v>99</v>
      </c>
      <c r="H2001" s="374">
        <v>99</v>
      </c>
      <c r="I2001" s="374">
        <v>99</v>
      </c>
      <c r="J2001" s="374">
        <v>999</v>
      </c>
      <c r="K2001" s="374">
        <v>99</v>
      </c>
      <c r="L2001" s="374">
        <v>99</v>
      </c>
      <c r="M2001" s="374">
        <v>8</v>
      </c>
      <c r="N2001" s="374">
        <v>99</v>
      </c>
      <c r="O2001" s="374">
        <v>99</v>
      </c>
      <c r="P2001" s="374">
        <v>99</v>
      </c>
      <c r="Q2001" s="374">
        <v>41</v>
      </c>
      <c r="R2001" s="374">
        <v>255</v>
      </c>
      <c r="S2001" s="374">
        <v>6.1490196078431385</v>
      </c>
      <c r="T2001" s="374">
        <v>8</v>
      </c>
      <c r="U2001" s="374">
        <v>7.9470588235294111</v>
      </c>
      <c r="V2001" s="374">
        <v>0</v>
      </c>
      <c r="W2001" s="374">
        <v>0</v>
      </c>
      <c r="X2001" s="374">
        <v>3.5294117647058822</v>
      </c>
      <c r="Y2001" s="374">
        <v>0.78431372549019596</v>
      </c>
      <c r="Z2001" s="374">
        <v>2.8192582073440966</v>
      </c>
      <c r="AA2001" s="374">
        <v>1.340671846357461</v>
      </c>
      <c r="AB2001" s="374">
        <v>0</v>
      </c>
      <c r="AC2001" s="374">
        <v>18.261824883961012</v>
      </c>
      <c r="AD2001" s="374"/>
      <c r="AE2001" s="374"/>
      <c r="AF2001" s="374">
        <v>6.9012178619756401</v>
      </c>
      <c r="AG2001" s="374">
        <v>8.3319628320039367</v>
      </c>
      <c r="AH2001" s="374">
        <v>0</v>
      </c>
      <c r="AI2001" s="374">
        <v>0</v>
      </c>
    </row>
    <row r="2002" spans="1:37" ht="15.6">
      <c r="A2002" s="374">
        <v>17</v>
      </c>
      <c r="B2002" s="374">
        <v>268</v>
      </c>
      <c r="C2002" s="374">
        <v>2023</v>
      </c>
      <c r="D2002" s="374">
        <v>4</v>
      </c>
      <c r="E2002" s="374">
        <v>99</v>
      </c>
      <c r="F2002" s="374">
        <v>99</v>
      </c>
      <c r="G2002" s="374">
        <v>99</v>
      </c>
      <c r="H2002" s="374">
        <v>99</v>
      </c>
      <c r="I2002" s="374">
        <v>99</v>
      </c>
      <c r="J2002" s="374">
        <v>999</v>
      </c>
      <c r="K2002" s="374">
        <v>99</v>
      </c>
      <c r="L2002" s="374">
        <v>99</v>
      </c>
      <c r="M2002" s="374">
        <v>8</v>
      </c>
      <c r="N2002" s="374">
        <v>99</v>
      </c>
      <c r="O2002" s="374">
        <v>99</v>
      </c>
      <c r="P2002" s="374">
        <v>99</v>
      </c>
      <c r="Q2002" s="374">
        <v>34</v>
      </c>
      <c r="R2002" s="374">
        <v>277</v>
      </c>
      <c r="S2002" s="374">
        <v>6.5198555956678703</v>
      </c>
      <c r="T2002" s="374">
        <v>8</v>
      </c>
      <c r="U2002" s="374">
        <v>7.4292418772563202</v>
      </c>
      <c r="V2002" s="374">
        <v>0</v>
      </c>
      <c r="W2002" s="374">
        <v>0</v>
      </c>
      <c r="X2002" s="374">
        <v>1.4440433212996389</v>
      </c>
      <c r="Y2002" s="374">
        <v>0.36101083032490966</v>
      </c>
      <c r="Z2002" s="374">
        <v>2.1982378410343317</v>
      </c>
      <c r="AA2002" s="374">
        <v>1.2761924334369898</v>
      </c>
      <c r="AB2002" s="374">
        <v>0</v>
      </c>
      <c r="AC2002" s="374">
        <v>17.692853240006777</v>
      </c>
      <c r="AD2002" s="374"/>
      <c r="AE2002" s="374"/>
      <c r="AF2002" s="374">
        <v>10.069065794256629</v>
      </c>
      <c r="AG2002" s="374">
        <v>11.602823603703165</v>
      </c>
      <c r="AH2002" s="374">
        <v>0</v>
      </c>
      <c r="AI2002" s="374">
        <v>0</v>
      </c>
    </row>
    <row r="2003" spans="1:37" ht="15.6">
      <c r="A2003" s="374">
        <v>17</v>
      </c>
      <c r="B2003" s="374">
        <v>269</v>
      </c>
      <c r="C2003" s="374">
        <v>2023</v>
      </c>
      <c r="D2003" s="374">
        <v>5</v>
      </c>
      <c r="E2003" s="374">
        <v>99</v>
      </c>
      <c r="F2003" s="374">
        <v>99</v>
      </c>
      <c r="G2003" s="374">
        <v>99</v>
      </c>
      <c r="H2003" s="374">
        <v>99</v>
      </c>
      <c r="I2003" s="374">
        <v>99</v>
      </c>
      <c r="J2003" s="374">
        <v>999</v>
      </c>
      <c r="K2003" s="374">
        <v>99</v>
      </c>
      <c r="L2003" s="374">
        <v>99</v>
      </c>
      <c r="M2003" s="374">
        <v>8</v>
      </c>
      <c r="N2003" s="374">
        <v>99</v>
      </c>
      <c r="O2003" s="374">
        <v>99</v>
      </c>
      <c r="P2003" s="374">
        <v>99</v>
      </c>
      <c r="Q2003" s="374">
        <v>15</v>
      </c>
      <c r="R2003" s="374">
        <v>41</v>
      </c>
      <c r="S2003">
        <v>6.8536585365853648</v>
      </c>
      <c r="T2003">
        <v>8</v>
      </c>
      <c r="U2003">
        <v>8.8585365853658562</v>
      </c>
      <c r="V2003">
        <v>0</v>
      </c>
      <c r="W2003">
        <v>0</v>
      </c>
      <c r="X2003">
        <v>4.8780487804878048</v>
      </c>
      <c r="Y2003">
        <v>0</v>
      </c>
      <c r="Z2003">
        <v>3.3558086234101898</v>
      </c>
      <c r="AA2003">
        <v>1.1803466958597928</v>
      </c>
      <c r="AB2003">
        <v>0</v>
      </c>
      <c r="AC2003">
        <v>31.435146588342477</v>
      </c>
      <c r="AF2003">
        <v>2.8198074277854199</v>
      </c>
      <c r="AG2003">
        <v>3.807726581747656</v>
      </c>
      <c r="AH2003">
        <v>2.4390243902439024</v>
      </c>
      <c r="AI2003">
        <v>16</v>
      </c>
      <c r="AJ2003">
        <v>78.381250000000023</v>
      </c>
      <c r="AK2003">
        <v>16.539117246437286</v>
      </c>
    </row>
    <row r="2004" spans="1:37" ht="15.6">
      <c r="A2004" s="374">
        <v>17</v>
      </c>
      <c r="B2004" s="374">
        <v>270</v>
      </c>
      <c r="C2004" s="374">
        <v>2023</v>
      </c>
      <c r="D2004" s="374">
        <v>6</v>
      </c>
      <c r="E2004" s="374">
        <v>99</v>
      </c>
      <c r="F2004" s="374">
        <v>99</v>
      </c>
      <c r="G2004" s="374">
        <v>99</v>
      </c>
      <c r="H2004" s="374">
        <v>99</v>
      </c>
      <c r="I2004" s="374">
        <v>99</v>
      </c>
      <c r="J2004" s="374">
        <v>999</v>
      </c>
      <c r="K2004" s="374">
        <v>99</v>
      </c>
      <c r="L2004" s="374">
        <v>99</v>
      </c>
      <c r="M2004" s="374">
        <v>8</v>
      </c>
      <c r="N2004" s="374">
        <v>99</v>
      </c>
      <c r="O2004" s="374">
        <v>99</v>
      </c>
      <c r="P2004" s="374">
        <v>99</v>
      </c>
      <c r="Q2004" s="374">
        <v>19</v>
      </c>
      <c r="R2004" s="374">
        <v>33</v>
      </c>
      <c r="S2004">
        <v>6.8787878787878798</v>
      </c>
      <c r="T2004">
        <v>8</v>
      </c>
      <c r="U2004">
        <v>14.121212121212123</v>
      </c>
      <c r="V2004">
        <v>0</v>
      </c>
      <c r="W2004">
        <v>0</v>
      </c>
      <c r="X2004">
        <v>15.151515151515152</v>
      </c>
      <c r="Y2004">
        <v>3.0303030303030303</v>
      </c>
      <c r="Z2004">
        <v>3.2205549658929824</v>
      </c>
      <c r="AA2004">
        <v>1.1216215468679849</v>
      </c>
      <c r="AB2004">
        <v>0</v>
      </c>
      <c r="AC2004">
        <v>-31.051925254909193</v>
      </c>
      <c r="AF2004">
        <v>2.3420865862313689</v>
      </c>
      <c r="AG2004">
        <v>4.2179961802695525</v>
      </c>
      <c r="AH2004">
        <v>0</v>
      </c>
      <c r="AI2004">
        <v>8</v>
      </c>
      <c r="AJ2004">
        <v>88.562499999999986</v>
      </c>
      <c r="AK2004">
        <v>18.014754674749824</v>
      </c>
    </row>
    <row r="2005" spans="1:37" ht="15.6">
      <c r="A2005" s="374">
        <v>17</v>
      </c>
      <c r="B2005" s="374">
        <v>271</v>
      </c>
      <c r="C2005" s="374">
        <v>2023</v>
      </c>
      <c r="D2005" s="374">
        <v>7</v>
      </c>
      <c r="E2005" s="374">
        <v>99</v>
      </c>
      <c r="F2005" s="374">
        <v>99</v>
      </c>
      <c r="G2005" s="374">
        <v>99</v>
      </c>
      <c r="H2005" s="374">
        <v>99</v>
      </c>
      <c r="I2005" s="374">
        <v>99</v>
      </c>
      <c r="J2005" s="374">
        <v>999</v>
      </c>
      <c r="K2005" s="374">
        <v>99</v>
      </c>
      <c r="L2005" s="374">
        <v>99</v>
      </c>
      <c r="M2005" s="374">
        <v>8</v>
      </c>
      <c r="N2005" s="374">
        <v>99</v>
      </c>
      <c r="O2005" s="374">
        <v>99</v>
      </c>
      <c r="P2005" s="374">
        <v>99</v>
      </c>
      <c r="Q2005" s="374">
        <v>4</v>
      </c>
      <c r="R2005" s="374">
        <v>5</v>
      </c>
      <c r="S2005">
        <v>6.2</v>
      </c>
      <c r="T2005">
        <v>8</v>
      </c>
      <c r="U2005">
        <v>9.06</v>
      </c>
      <c r="V2005">
        <v>0</v>
      </c>
      <c r="W2005">
        <v>0</v>
      </c>
      <c r="X2005">
        <v>0</v>
      </c>
      <c r="Y2005">
        <v>0</v>
      </c>
      <c r="Z2005">
        <v>1.6057397049335309</v>
      </c>
      <c r="AA2005">
        <v>0.97979589711326975</v>
      </c>
      <c r="AB2005">
        <v>0</v>
      </c>
      <c r="AC2005">
        <v>94.578444803943981</v>
      </c>
      <c r="AF2005">
        <v>1.6339869281045749</v>
      </c>
      <c r="AG2005">
        <v>1.9203052140737609</v>
      </c>
      <c r="AH2005">
        <v>0</v>
      </c>
      <c r="AI2005">
        <v>2</v>
      </c>
      <c r="AJ2005">
        <v>116.7</v>
      </c>
      <c r="AK2005">
        <v>4.8179776963008489</v>
      </c>
    </row>
    <row r="2006" spans="1:37" ht="15.6">
      <c r="A2006" s="374">
        <v>17</v>
      </c>
      <c r="B2006" s="374">
        <v>272</v>
      </c>
      <c r="C2006" s="374">
        <v>2023</v>
      </c>
      <c r="D2006" s="374">
        <v>8</v>
      </c>
      <c r="E2006" s="374">
        <v>99</v>
      </c>
      <c r="F2006" s="374">
        <v>99</v>
      </c>
      <c r="G2006" s="374">
        <v>99</v>
      </c>
      <c r="H2006" s="374">
        <v>99</v>
      </c>
      <c r="I2006" s="374">
        <v>99</v>
      </c>
      <c r="J2006" s="374">
        <v>999</v>
      </c>
      <c r="K2006" s="374">
        <v>99</v>
      </c>
      <c r="L2006" s="374">
        <v>99</v>
      </c>
      <c r="M2006" s="374">
        <v>8</v>
      </c>
      <c r="N2006" s="374">
        <v>99</v>
      </c>
      <c r="O2006" s="374">
        <v>99</v>
      </c>
      <c r="P2006" s="374">
        <v>99</v>
      </c>
      <c r="Q2006" s="374">
        <v>6</v>
      </c>
      <c r="R2006" s="374">
        <v>16</v>
      </c>
      <c r="S2006">
        <v>6.375</v>
      </c>
      <c r="T2006">
        <v>8</v>
      </c>
      <c r="U2006">
        <v>15.331250000000001</v>
      </c>
      <c r="V2006">
        <v>0</v>
      </c>
      <c r="W2006">
        <v>0</v>
      </c>
      <c r="X2006">
        <v>50</v>
      </c>
      <c r="Y2006">
        <v>0</v>
      </c>
      <c r="Z2006">
        <v>4.0191290645486948</v>
      </c>
      <c r="AA2006">
        <v>1.2183492931011202</v>
      </c>
      <c r="AB2006">
        <v>0</v>
      </c>
      <c r="AC2006">
        <v>39.20048303046179</v>
      </c>
      <c r="AF2006">
        <v>1.3900955690703738</v>
      </c>
      <c r="AG2006">
        <v>2.3111638731073998</v>
      </c>
      <c r="AH2006">
        <v>0</v>
      </c>
      <c r="AI2006">
        <v>9</v>
      </c>
      <c r="AJ2006">
        <v>95.499999999999986</v>
      </c>
      <c r="AK2006">
        <v>16.584879421480871</v>
      </c>
    </row>
    <row r="2007" spans="1:37" ht="15.6">
      <c r="A2007" s="374">
        <v>17</v>
      </c>
      <c r="B2007" s="374">
        <v>273</v>
      </c>
      <c r="C2007" s="374">
        <v>2023</v>
      </c>
      <c r="D2007" s="374">
        <v>9</v>
      </c>
      <c r="E2007" s="374">
        <v>99</v>
      </c>
      <c r="F2007" s="374">
        <v>99</v>
      </c>
      <c r="G2007" s="374">
        <v>99</v>
      </c>
      <c r="H2007" s="374">
        <v>99</v>
      </c>
      <c r="I2007" s="374">
        <v>99</v>
      </c>
      <c r="J2007" s="374">
        <v>999</v>
      </c>
      <c r="K2007" s="374">
        <v>99</v>
      </c>
      <c r="L2007" s="374">
        <v>99</v>
      </c>
      <c r="M2007" s="374">
        <v>8</v>
      </c>
      <c r="N2007" s="374">
        <v>99</v>
      </c>
      <c r="O2007" s="374">
        <v>99</v>
      </c>
      <c r="P2007" s="374">
        <v>99</v>
      </c>
      <c r="Q2007" s="374">
        <v>22</v>
      </c>
      <c r="R2007" s="374">
        <v>58</v>
      </c>
      <c r="S2007">
        <v>6.7931034482758612</v>
      </c>
      <c r="T2007">
        <v>8</v>
      </c>
      <c r="U2007">
        <v>13.548275862068962</v>
      </c>
      <c r="V2007">
        <v>0</v>
      </c>
      <c r="W2007">
        <v>0</v>
      </c>
      <c r="X2007">
        <v>15.51724137931034</v>
      </c>
      <c r="Y2007">
        <v>0</v>
      </c>
      <c r="Z2007">
        <v>2.9921299863031625</v>
      </c>
      <c r="AA2007">
        <v>1.5172413793103443</v>
      </c>
      <c r="AB2007">
        <v>0</v>
      </c>
      <c r="AC2007">
        <v>15.449358563906005</v>
      </c>
      <c r="AF2007">
        <v>2.9622063329928503</v>
      </c>
      <c r="AG2007">
        <v>3.8873855378176607</v>
      </c>
      <c r="AH2007">
        <v>0</v>
      </c>
      <c r="AI2007">
        <v>10</v>
      </c>
      <c r="AJ2007">
        <v>90.549999999999983</v>
      </c>
      <c r="AK2007">
        <v>16.157377763048679</v>
      </c>
    </row>
    <row r="2008" spans="1:37" ht="15.6">
      <c r="A2008" s="374">
        <v>17</v>
      </c>
      <c r="B2008" s="374">
        <v>274</v>
      </c>
      <c r="C2008" s="374">
        <v>2023</v>
      </c>
      <c r="D2008" s="374">
        <v>10</v>
      </c>
      <c r="E2008" s="374">
        <v>99</v>
      </c>
      <c r="F2008" s="374">
        <v>99</v>
      </c>
      <c r="G2008" s="374">
        <v>99</v>
      </c>
      <c r="H2008" s="374">
        <v>99</v>
      </c>
      <c r="I2008" s="374">
        <v>99</v>
      </c>
      <c r="J2008" s="374">
        <v>999</v>
      </c>
      <c r="K2008" s="374">
        <v>99</v>
      </c>
      <c r="L2008" s="374">
        <v>99</v>
      </c>
      <c r="M2008" s="374">
        <v>8</v>
      </c>
      <c r="N2008" s="374">
        <v>99</v>
      </c>
      <c r="O2008" s="374">
        <v>99</v>
      </c>
      <c r="P2008" s="374">
        <v>99</v>
      </c>
      <c r="Q2008" s="374">
        <v>53</v>
      </c>
      <c r="R2008" s="374">
        <v>133</v>
      </c>
      <c r="S2008">
        <v>6.8796992481203008</v>
      </c>
      <c r="T2008">
        <v>8</v>
      </c>
      <c r="U2008">
        <v>13.475939849624062</v>
      </c>
      <c r="V2008">
        <v>0</v>
      </c>
      <c r="W2008">
        <v>0</v>
      </c>
      <c r="X2008">
        <v>18.045112781954888</v>
      </c>
      <c r="Y2008">
        <v>1.5037593984962403</v>
      </c>
      <c r="Z2008">
        <v>3.2506598607384878</v>
      </c>
      <c r="AA2008">
        <v>1.1954650775549944</v>
      </c>
      <c r="AB2008">
        <v>0</v>
      </c>
      <c r="AC2008">
        <v>27.361224524512956</v>
      </c>
      <c r="AF2008">
        <v>6.4251207729468591</v>
      </c>
      <c r="AG2008">
        <v>8.455202475751971</v>
      </c>
      <c r="AH2008">
        <v>0.75187969924812015</v>
      </c>
      <c r="AI2008">
        <v>37</v>
      </c>
      <c r="AJ2008">
        <v>87.467567567567599</v>
      </c>
      <c r="AK2008">
        <v>16.659576177882133</v>
      </c>
    </row>
    <row r="2009" spans="1:37" ht="15.6">
      <c r="A2009" s="374">
        <v>17</v>
      </c>
      <c r="B2009" s="374">
        <v>275</v>
      </c>
      <c r="C2009" s="374">
        <v>2023</v>
      </c>
      <c r="D2009" s="374">
        <v>11</v>
      </c>
      <c r="E2009" s="374">
        <v>99</v>
      </c>
      <c r="F2009" s="374">
        <v>99</v>
      </c>
      <c r="G2009" s="374">
        <v>99</v>
      </c>
      <c r="H2009" s="374">
        <v>99</v>
      </c>
      <c r="I2009" s="374">
        <v>99</v>
      </c>
      <c r="J2009" s="374">
        <v>999</v>
      </c>
      <c r="K2009" s="374">
        <v>99</v>
      </c>
      <c r="L2009" s="374">
        <v>99</v>
      </c>
      <c r="M2009" s="374">
        <v>8</v>
      </c>
      <c r="N2009" s="374">
        <v>99</v>
      </c>
      <c r="O2009" s="374">
        <v>99</v>
      </c>
      <c r="P2009" s="374">
        <v>99</v>
      </c>
      <c r="Q2009" s="374">
        <v>34</v>
      </c>
      <c r="R2009" s="374">
        <v>74</v>
      </c>
      <c r="S2009">
        <v>6.8783783783783763</v>
      </c>
      <c r="T2009">
        <v>8</v>
      </c>
      <c r="U2009">
        <v>13.41756756756757</v>
      </c>
      <c r="V2009">
        <v>0</v>
      </c>
      <c r="W2009">
        <v>0</v>
      </c>
      <c r="X2009">
        <v>18.918918918918923</v>
      </c>
      <c r="Y2009">
        <v>0</v>
      </c>
      <c r="Z2009">
        <v>2.9251176048479417</v>
      </c>
      <c r="AA2009">
        <v>1.2939850734623337</v>
      </c>
      <c r="AB2009">
        <v>0</v>
      </c>
      <c r="AC2009">
        <v>20.156819322021924</v>
      </c>
      <c r="AF2009">
        <v>7.3926073926073919</v>
      </c>
      <c r="AG2009">
        <v>9.6151611403780635</v>
      </c>
      <c r="AH2009">
        <v>9.4594594594594632</v>
      </c>
      <c r="AI2009">
        <v>18</v>
      </c>
      <c r="AJ2009">
        <v>90.527777777777771</v>
      </c>
      <c r="AK2009">
        <v>17.340743728529919</v>
      </c>
    </row>
    <row r="2010" spans="1:37" ht="15.6">
      <c r="A2010" s="374">
        <v>17</v>
      </c>
      <c r="B2010" s="374">
        <v>276</v>
      </c>
      <c r="C2010" s="374">
        <v>2023</v>
      </c>
      <c r="D2010" s="374">
        <v>12</v>
      </c>
      <c r="E2010" s="374">
        <v>99</v>
      </c>
      <c r="F2010" s="374">
        <v>99</v>
      </c>
      <c r="G2010" s="374">
        <v>99</v>
      </c>
      <c r="H2010" s="374">
        <v>99</v>
      </c>
      <c r="I2010" s="374">
        <v>99</v>
      </c>
      <c r="J2010" s="374">
        <v>999</v>
      </c>
      <c r="K2010" s="374">
        <v>99</v>
      </c>
      <c r="L2010" s="374">
        <v>99</v>
      </c>
      <c r="M2010" s="374">
        <v>8</v>
      </c>
      <c r="N2010" s="374">
        <v>99</v>
      </c>
      <c r="O2010" s="374">
        <v>99</v>
      </c>
      <c r="P2010" s="374">
        <v>99</v>
      </c>
      <c r="Q2010" s="374">
        <v>4</v>
      </c>
      <c r="R2010" s="374">
        <v>8</v>
      </c>
      <c r="S2010">
        <v>6.875</v>
      </c>
      <c r="T2010">
        <v>8</v>
      </c>
      <c r="U2010">
        <v>11.600000000000001</v>
      </c>
      <c r="V2010">
        <v>0</v>
      </c>
      <c r="W2010">
        <v>0</v>
      </c>
      <c r="X2010">
        <v>0</v>
      </c>
      <c r="Y2010">
        <v>0</v>
      </c>
      <c r="Z2010">
        <v>0.68556546004008301</v>
      </c>
      <c r="AA2010">
        <v>1.165922381636102</v>
      </c>
      <c r="AB2010">
        <v>0</v>
      </c>
      <c r="AC2010">
        <v>-14.074531720102964</v>
      </c>
      <c r="AF2010">
        <v>3.4042553191489366</v>
      </c>
      <c r="AG2010">
        <v>4.1655444833468005</v>
      </c>
      <c r="AH2010">
        <v>0</v>
      </c>
      <c r="AI2010">
        <v>1</v>
      </c>
      <c r="AJ2010">
        <v>87.9</v>
      </c>
      <c r="AK2010">
        <v>15.902197035615798</v>
      </c>
    </row>
    <row r="2011" spans="1:37" ht="15.6">
      <c r="A2011" s="374">
        <v>17</v>
      </c>
      <c r="B2011" s="374">
        <v>277</v>
      </c>
      <c r="C2011" s="374">
        <v>2023</v>
      </c>
      <c r="D2011" s="374">
        <v>1</v>
      </c>
      <c r="E2011" s="374">
        <v>99</v>
      </c>
      <c r="F2011" s="374">
        <v>99</v>
      </c>
      <c r="G2011" s="374">
        <v>99</v>
      </c>
      <c r="H2011" s="374">
        <v>99</v>
      </c>
      <c r="I2011" s="374">
        <v>99</v>
      </c>
      <c r="J2011" s="374">
        <v>999</v>
      </c>
      <c r="K2011" s="374">
        <v>99</v>
      </c>
      <c r="L2011" s="374">
        <v>99</v>
      </c>
      <c r="M2011" s="374">
        <v>9</v>
      </c>
      <c r="N2011" s="374">
        <v>99</v>
      </c>
      <c r="O2011" s="374">
        <v>99</v>
      </c>
      <c r="P2011" s="374">
        <v>99</v>
      </c>
      <c r="Q2011" s="374"/>
      <c r="R2011" s="374">
        <v>0</v>
      </c>
    </row>
    <row r="2012" spans="1:37" ht="15.6">
      <c r="A2012" s="374">
        <v>17</v>
      </c>
      <c r="B2012" s="374">
        <v>278</v>
      </c>
      <c r="C2012" s="374">
        <v>2023</v>
      </c>
      <c r="D2012" s="374">
        <v>2</v>
      </c>
      <c r="E2012" s="374">
        <v>99</v>
      </c>
      <c r="F2012" s="374">
        <v>99</v>
      </c>
      <c r="G2012" s="374">
        <v>99</v>
      </c>
      <c r="H2012" s="374">
        <v>99</v>
      </c>
      <c r="I2012" s="374">
        <v>99</v>
      </c>
      <c r="J2012" s="374">
        <v>999</v>
      </c>
      <c r="K2012" s="374">
        <v>99</v>
      </c>
      <c r="L2012" s="374">
        <v>99</v>
      </c>
      <c r="M2012" s="374">
        <v>9</v>
      </c>
      <c r="N2012" s="374">
        <v>99</v>
      </c>
      <c r="O2012" s="374">
        <v>99</v>
      </c>
      <c r="P2012" s="374">
        <v>99</v>
      </c>
      <c r="Q2012" s="374"/>
      <c r="R2012" s="374">
        <v>0</v>
      </c>
    </row>
    <row r="2013" spans="1:37" ht="15.6">
      <c r="A2013" s="374">
        <v>17</v>
      </c>
      <c r="B2013" s="374">
        <v>279</v>
      </c>
      <c r="C2013" s="374">
        <v>2023</v>
      </c>
      <c r="D2013" s="374">
        <v>3</v>
      </c>
      <c r="E2013" s="374">
        <v>99</v>
      </c>
      <c r="F2013" s="374">
        <v>99</v>
      </c>
      <c r="G2013" s="374">
        <v>99</v>
      </c>
      <c r="H2013" s="374">
        <v>99</v>
      </c>
      <c r="I2013" s="374">
        <v>99</v>
      </c>
      <c r="J2013" s="374">
        <v>999</v>
      </c>
      <c r="K2013" s="374">
        <v>99</v>
      </c>
      <c r="L2013" s="374">
        <v>99</v>
      </c>
      <c r="M2013" s="374">
        <v>9</v>
      </c>
      <c r="N2013" s="374">
        <v>99</v>
      </c>
      <c r="O2013" s="374">
        <v>99</v>
      </c>
      <c r="P2013" s="374">
        <v>99</v>
      </c>
      <c r="Q2013" s="374"/>
      <c r="R2013" s="374">
        <v>0</v>
      </c>
    </row>
    <row r="2014" spans="1:37" ht="15.6">
      <c r="A2014" s="374">
        <v>17</v>
      </c>
      <c r="B2014" s="374">
        <v>280</v>
      </c>
      <c r="C2014" s="374">
        <v>2023</v>
      </c>
      <c r="D2014" s="374">
        <v>4</v>
      </c>
      <c r="E2014" s="374">
        <v>99</v>
      </c>
      <c r="F2014" s="374">
        <v>99</v>
      </c>
      <c r="G2014" s="374">
        <v>99</v>
      </c>
      <c r="H2014" s="374">
        <v>99</v>
      </c>
      <c r="I2014" s="374">
        <v>99</v>
      </c>
      <c r="J2014" s="374">
        <v>999</v>
      </c>
      <c r="K2014" s="374">
        <v>99</v>
      </c>
      <c r="L2014" s="374">
        <v>99</v>
      </c>
      <c r="M2014" s="374">
        <v>9</v>
      </c>
      <c r="N2014" s="374">
        <v>99</v>
      </c>
      <c r="O2014" s="374">
        <v>99</v>
      </c>
      <c r="P2014" s="374">
        <v>99</v>
      </c>
      <c r="Q2014" s="374"/>
      <c r="R2014" s="374">
        <v>0</v>
      </c>
    </row>
    <row r="2015" spans="1:37" ht="15.6">
      <c r="A2015" s="374">
        <v>17</v>
      </c>
      <c r="B2015" s="374">
        <v>281</v>
      </c>
      <c r="C2015" s="374">
        <v>2023</v>
      </c>
      <c r="D2015" s="374">
        <v>5</v>
      </c>
      <c r="E2015" s="374">
        <v>99</v>
      </c>
      <c r="F2015" s="374">
        <v>99</v>
      </c>
      <c r="G2015" s="374">
        <v>99</v>
      </c>
      <c r="H2015" s="374">
        <v>99</v>
      </c>
      <c r="I2015" s="374">
        <v>99</v>
      </c>
      <c r="J2015" s="374">
        <v>999</v>
      </c>
      <c r="K2015" s="374">
        <v>99</v>
      </c>
      <c r="L2015" s="374">
        <v>99</v>
      </c>
      <c r="M2015" s="374">
        <v>9</v>
      </c>
      <c r="N2015" s="374">
        <v>99</v>
      </c>
      <c r="O2015" s="374">
        <v>99</v>
      </c>
      <c r="P2015" s="374">
        <v>99</v>
      </c>
      <c r="Q2015" s="374">
        <v>1</v>
      </c>
      <c r="R2015" s="374">
        <v>1</v>
      </c>
      <c r="S2015">
        <v>6</v>
      </c>
      <c r="T2015">
        <v>9</v>
      </c>
      <c r="U2015">
        <v>5.8</v>
      </c>
      <c r="V2015">
        <v>0</v>
      </c>
      <c r="W2015">
        <v>100</v>
      </c>
      <c r="X2015">
        <v>0</v>
      </c>
      <c r="Y2015">
        <v>0</v>
      </c>
      <c r="Z2015">
        <v>0</v>
      </c>
      <c r="AA2015">
        <v>0</v>
      </c>
      <c r="AB2015">
        <v>0</v>
      </c>
      <c r="AF2015">
        <v>6.8775790921595595E-2</v>
      </c>
      <c r="AG2015">
        <v>6.0806206426586989E-2</v>
      </c>
      <c r="AH2015">
        <v>0</v>
      </c>
      <c r="AI2015">
        <v>1</v>
      </c>
      <c r="AJ2015">
        <v>71.3</v>
      </c>
      <c r="AK2015">
        <v>16.001452402174863</v>
      </c>
    </row>
    <row r="2016" spans="1:37" ht="15.6">
      <c r="A2016" s="374">
        <v>17</v>
      </c>
      <c r="B2016" s="374">
        <v>282</v>
      </c>
      <c r="C2016" s="374">
        <v>2023</v>
      </c>
      <c r="D2016" s="374">
        <v>6</v>
      </c>
      <c r="E2016" s="374">
        <v>99</v>
      </c>
      <c r="F2016" s="374">
        <v>99</v>
      </c>
      <c r="G2016" s="374">
        <v>99</v>
      </c>
      <c r="H2016" s="374">
        <v>99</v>
      </c>
      <c r="I2016" s="374">
        <v>99</v>
      </c>
      <c r="J2016" s="374">
        <v>999</v>
      </c>
      <c r="K2016" s="374">
        <v>99</v>
      </c>
      <c r="L2016" s="374">
        <v>99</v>
      </c>
      <c r="M2016" s="374">
        <v>9</v>
      </c>
      <c r="N2016" s="374">
        <v>99</v>
      </c>
      <c r="O2016" s="374">
        <v>99</v>
      </c>
      <c r="P2016" s="374">
        <v>99</v>
      </c>
      <c r="Q2016" s="374">
        <v>1</v>
      </c>
      <c r="R2016" s="374">
        <v>1</v>
      </c>
      <c r="S2016">
        <v>8</v>
      </c>
      <c r="T2016">
        <v>9</v>
      </c>
      <c r="U2016">
        <v>9.6</v>
      </c>
      <c r="V2016">
        <v>0</v>
      </c>
      <c r="W2016">
        <v>100</v>
      </c>
      <c r="X2016">
        <v>0</v>
      </c>
      <c r="Y2016">
        <v>0</v>
      </c>
      <c r="Z2016">
        <v>0</v>
      </c>
      <c r="AA2016">
        <v>0</v>
      </c>
      <c r="AB2016">
        <v>0</v>
      </c>
      <c r="AF2016">
        <v>7.0972320794890006E-2</v>
      </c>
      <c r="AG2016">
        <v>8.6894341911132447E-2</v>
      </c>
      <c r="AH2016">
        <v>0</v>
      </c>
      <c r="AI2016">
        <v>1</v>
      </c>
      <c r="AJ2016">
        <v>81.400000000000006</v>
      </c>
      <c r="AK2016">
        <v>17.799098988843564</v>
      </c>
    </row>
    <row r="2017" spans="1:37" ht="15.6">
      <c r="A2017" s="374">
        <v>17</v>
      </c>
      <c r="B2017" s="374">
        <v>283</v>
      </c>
      <c r="C2017" s="374">
        <v>2023</v>
      </c>
      <c r="D2017" s="374">
        <v>7</v>
      </c>
      <c r="E2017" s="374">
        <v>99</v>
      </c>
      <c r="F2017" s="374">
        <v>99</v>
      </c>
      <c r="G2017" s="374">
        <v>99</v>
      </c>
      <c r="H2017" s="374">
        <v>99</v>
      </c>
      <c r="I2017" s="374">
        <v>99</v>
      </c>
      <c r="J2017" s="374">
        <v>999</v>
      </c>
      <c r="K2017" s="374">
        <v>99</v>
      </c>
      <c r="L2017" s="374">
        <v>99</v>
      </c>
      <c r="M2017" s="374">
        <v>9</v>
      </c>
      <c r="N2017" s="374">
        <v>99</v>
      </c>
      <c r="O2017" s="374">
        <v>99</v>
      </c>
      <c r="P2017" s="374">
        <v>99</v>
      </c>
      <c r="Q2017" s="374"/>
      <c r="R2017" s="374">
        <v>0</v>
      </c>
    </row>
    <row r="2018" spans="1:37" ht="15.6">
      <c r="A2018" s="374">
        <v>17</v>
      </c>
      <c r="B2018" s="374">
        <v>284</v>
      </c>
      <c r="C2018" s="374">
        <v>2023</v>
      </c>
      <c r="D2018" s="374">
        <v>8</v>
      </c>
      <c r="E2018" s="374">
        <v>99</v>
      </c>
      <c r="F2018" s="374">
        <v>99</v>
      </c>
      <c r="G2018" s="374">
        <v>99</v>
      </c>
      <c r="H2018" s="374">
        <v>99</v>
      </c>
      <c r="I2018" s="374">
        <v>99</v>
      </c>
      <c r="J2018" s="374">
        <v>999</v>
      </c>
      <c r="K2018" s="374">
        <v>99</v>
      </c>
      <c r="L2018" s="374">
        <v>99</v>
      </c>
      <c r="M2018" s="374">
        <v>9</v>
      </c>
      <c r="N2018" s="374">
        <v>99</v>
      </c>
      <c r="O2018" s="374">
        <v>99</v>
      </c>
      <c r="P2018" s="374">
        <v>99</v>
      </c>
      <c r="Q2018" s="374">
        <v>1</v>
      </c>
      <c r="R2018" s="374">
        <v>1</v>
      </c>
      <c r="S2018">
        <v>5</v>
      </c>
      <c r="T2018">
        <v>9</v>
      </c>
      <c r="U2018">
        <v>16.899999999999999</v>
      </c>
      <c r="V2018">
        <v>0</v>
      </c>
      <c r="W2018">
        <v>100</v>
      </c>
      <c r="X2018">
        <v>100</v>
      </c>
      <c r="Y2018">
        <v>0</v>
      </c>
      <c r="Z2018">
        <v>0</v>
      </c>
      <c r="AA2018">
        <v>0</v>
      </c>
      <c r="AB2018">
        <v>0</v>
      </c>
      <c r="AF2018">
        <v>8.6880973066898362E-2</v>
      </c>
      <c r="AG2018">
        <v>0.15922816736858963</v>
      </c>
      <c r="AH2018">
        <v>0</v>
      </c>
      <c r="AI2018">
        <v>1</v>
      </c>
      <c r="AJ2018">
        <v>99.8</v>
      </c>
      <c r="AK2018">
        <v>17.001806956067387</v>
      </c>
    </row>
    <row r="2019" spans="1:37" ht="15.6">
      <c r="A2019" s="374">
        <v>17</v>
      </c>
      <c r="B2019" s="374">
        <v>285</v>
      </c>
      <c r="C2019" s="374">
        <v>2023</v>
      </c>
      <c r="D2019" s="374">
        <v>9</v>
      </c>
      <c r="E2019" s="374">
        <v>99</v>
      </c>
      <c r="F2019" s="374">
        <v>99</v>
      </c>
      <c r="G2019" s="374">
        <v>99</v>
      </c>
      <c r="H2019" s="374">
        <v>99</v>
      </c>
      <c r="I2019" s="374">
        <v>99</v>
      </c>
      <c r="J2019" s="374">
        <v>999</v>
      </c>
      <c r="K2019" s="374">
        <v>99</v>
      </c>
      <c r="L2019" s="374">
        <v>99</v>
      </c>
      <c r="M2019" s="374">
        <v>9</v>
      </c>
      <c r="N2019" s="374">
        <v>99</v>
      </c>
      <c r="O2019" s="374">
        <v>99</v>
      </c>
      <c r="P2019" s="374">
        <v>99</v>
      </c>
      <c r="Q2019" s="374">
        <v>1</v>
      </c>
      <c r="R2019" s="374">
        <v>1</v>
      </c>
      <c r="S2019">
        <v>6</v>
      </c>
      <c r="T2019">
        <v>9</v>
      </c>
      <c r="U2019">
        <v>11.9</v>
      </c>
      <c r="V2019">
        <v>0</v>
      </c>
      <c r="W2019">
        <v>100</v>
      </c>
      <c r="X2019">
        <v>0</v>
      </c>
      <c r="Y2019">
        <v>0</v>
      </c>
      <c r="Z2019">
        <v>0</v>
      </c>
      <c r="AA2019">
        <v>0</v>
      </c>
      <c r="AB2019">
        <v>0</v>
      </c>
      <c r="AF2019">
        <v>5.1072522982635343E-2</v>
      </c>
      <c r="AG2019">
        <v>5.8869798803805246E-2</v>
      </c>
      <c r="AH2019">
        <v>0</v>
      </c>
      <c r="AI2019">
        <v>1</v>
      </c>
      <c r="AJ2019">
        <v>95.4</v>
      </c>
      <c r="AK2019">
        <v>13.705719434958008</v>
      </c>
    </row>
    <row r="2020" spans="1:37" ht="15.6">
      <c r="A2020" s="374">
        <v>17</v>
      </c>
      <c r="B2020" s="374">
        <v>286</v>
      </c>
      <c r="C2020" s="374">
        <v>2023</v>
      </c>
      <c r="D2020" s="374">
        <v>10</v>
      </c>
      <c r="E2020" s="374">
        <v>99</v>
      </c>
      <c r="F2020" s="374">
        <v>99</v>
      </c>
      <c r="G2020" s="374">
        <v>99</v>
      </c>
      <c r="H2020" s="374">
        <v>99</v>
      </c>
      <c r="I2020" s="374">
        <v>99</v>
      </c>
      <c r="J2020" s="374">
        <v>999</v>
      </c>
      <c r="K2020" s="374">
        <v>99</v>
      </c>
      <c r="L2020" s="374">
        <v>99</v>
      </c>
      <c r="M2020" s="374">
        <v>9</v>
      </c>
      <c r="N2020" s="374">
        <v>99</v>
      </c>
      <c r="O2020" s="374">
        <v>99</v>
      </c>
      <c r="P2020" s="374">
        <v>99</v>
      </c>
      <c r="Q2020" s="374">
        <v>3</v>
      </c>
      <c r="R2020" s="374">
        <v>4</v>
      </c>
      <c r="S2020">
        <v>7.5</v>
      </c>
      <c r="T2020">
        <v>9</v>
      </c>
      <c r="U2020">
        <v>12</v>
      </c>
      <c r="V2020">
        <v>0</v>
      </c>
      <c r="W2020">
        <v>100</v>
      </c>
      <c r="X2020">
        <v>0</v>
      </c>
      <c r="Y2020">
        <v>0</v>
      </c>
      <c r="Z2020">
        <v>3.1519835024948981</v>
      </c>
      <c r="AA2020">
        <v>0.8660254037844386</v>
      </c>
      <c r="AB2020">
        <v>0</v>
      </c>
      <c r="AC2020">
        <v>58.614547314236354</v>
      </c>
      <c r="AF2020">
        <v>0.19323671497584535</v>
      </c>
      <c r="AG2020">
        <v>0.22644072913914776</v>
      </c>
      <c r="AH2020">
        <v>0</v>
      </c>
      <c r="AI2020">
        <v>4</v>
      </c>
      <c r="AJ2020">
        <v>85.125</v>
      </c>
      <c r="AK2020">
        <v>18.995541323557351</v>
      </c>
    </row>
    <row r="2021" spans="1:37" ht="15.6">
      <c r="A2021" s="374">
        <v>17</v>
      </c>
      <c r="B2021" s="374">
        <v>287</v>
      </c>
      <c r="C2021" s="374">
        <v>2023</v>
      </c>
      <c r="D2021" s="374">
        <v>11</v>
      </c>
      <c r="E2021" s="374">
        <v>99</v>
      </c>
      <c r="F2021" s="374">
        <v>99</v>
      </c>
      <c r="G2021" s="374">
        <v>99</v>
      </c>
      <c r="H2021" s="374">
        <v>99</v>
      </c>
      <c r="I2021" s="374">
        <v>99</v>
      </c>
      <c r="J2021" s="374">
        <v>999</v>
      </c>
      <c r="K2021" s="374">
        <v>99</v>
      </c>
      <c r="L2021" s="374">
        <v>99</v>
      </c>
      <c r="M2021" s="374">
        <v>9</v>
      </c>
      <c r="N2021" s="374">
        <v>99</v>
      </c>
      <c r="O2021" s="374">
        <v>99</v>
      </c>
      <c r="P2021" s="374">
        <v>99</v>
      </c>
      <c r="Q2021" s="374">
        <v>2</v>
      </c>
      <c r="R2021" s="374">
        <v>3</v>
      </c>
      <c r="S2021">
        <v>8</v>
      </c>
      <c r="T2021">
        <v>9</v>
      </c>
      <c r="U2021">
        <v>16.933333333333337</v>
      </c>
      <c r="V2021">
        <v>0</v>
      </c>
      <c r="W2021">
        <v>100</v>
      </c>
      <c r="X2021">
        <v>66.666666666666686</v>
      </c>
      <c r="Y2021">
        <v>0</v>
      </c>
      <c r="Z2021">
        <v>2.0072092289766061</v>
      </c>
      <c r="AA2021">
        <v>0</v>
      </c>
      <c r="AB2021">
        <v>0</v>
      </c>
      <c r="AF2021">
        <v>0.29970029970029977</v>
      </c>
      <c r="AG2021">
        <v>0.49194298109699408</v>
      </c>
      <c r="AH2021">
        <v>0</v>
      </c>
      <c r="AI2021">
        <v>3</v>
      </c>
      <c r="AJ2021">
        <v>95.2</v>
      </c>
      <c r="AK2021">
        <v>19.549552976798878</v>
      </c>
    </row>
    <row r="2022" spans="1:37" ht="15.6">
      <c r="A2022" s="374">
        <v>17</v>
      </c>
      <c r="B2022" s="374">
        <v>288</v>
      </c>
      <c r="C2022" s="374">
        <v>2023</v>
      </c>
      <c r="D2022" s="374">
        <v>12</v>
      </c>
      <c r="E2022" s="374">
        <v>99</v>
      </c>
      <c r="F2022" s="374">
        <v>99</v>
      </c>
      <c r="G2022" s="374">
        <v>99</v>
      </c>
      <c r="H2022" s="374">
        <v>99</v>
      </c>
      <c r="I2022" s="374">
        <v>99</v>
      </c>
      <c r="J2022" s="374">
        <v>999</v>
      </c>
      <c r="K2022" s="374">
        <v>99</v>
      </c>
      <c r="L2022" s="374">
        <v>99</v>
      </c>
      <c r="M2022" s="374">
        <v>9</v>
      </c>
      <c r="N2022" s="374">
        <v>99</v>
      </c>
      <c r="O2022" s="374">
        <v>99</v>
      </c>
      <c r="P2022" s="374">
        <v>99</v>
      </c>
      <c r="Q2022" s="374"/>
      <c r="R2022" s="374">
        <v>0</v>
      </c>
    </row>
    <row r="2023" spans="1:37" ht="15.6">
      <c r="A2023" s="374">
        <v>17</v>
      </c>
      <c r="B2023" s="374">
        <v>289</v>
      </c>
      <c r="C2023" s="374">
        <v>2023</v>
      </c>
      <c r="D2023" s="374">
        <v>1</v>
      </c>
      <c r="E2023" s="374">
        <v>99</v>
      </c>
      <c r="F2023" s="374">
        <v>99</v>
      </c>
      <c r="G2023" s="374">
        <v>99</v>
      </c>
      <c r="H2023" s="374">
        <v>99</v>
      </c>
      <c r="I2023" s="374">
        <v>99</v>
      </c>
      <c r="J2023" s="374">
        <v>999</v>
      </c>
      <c r="K2023" s="374">
        <v>99</v>
      </c>
      <c r="L2023" s="374">
        <v>99</v>
      </c>
      <c r="M2023" s="374">
        <v>10</v>
      </c>
      <c r="N2023" s="374">
        <v>99</v>
      </c>
      <c r="O2023" s="374">
        <v>99</v>
      </c>
      <c r="P2023" s="374">
        <v>99</v>
      </c>
      <c r="Q2023" s="374"/>
      <c r="R2023" s="374">
        <v>0</v>
      </c>
    </row>
    <row r="2024" spans="1:37" ht="15.6">
      <c r="A2024" s="374">
        <v>17</v>
      </c>
      <c r="B2024" s="374">
        <v>290</v>
      </c>
      <c r="C2024" s="374">
        <v>2023</v>
      </c>
      <c r="D2024" s="374">
        <v>2</v>
      </c>
      <c r="E2024" s="374">
        <v>99</v>
      </c>
      <c r="F2024" s="374">
        <v>99</v>
      </c>
      <c r="G2024" s="374">
        <v>99</v>
      </c>
      <c r="H2024" s="374">
        <v>99</v>
      </c>
      <c r="I2024" s="374">
        <v>99</v>
      </c>
      <c r="J2024" s="374">
        <v>999</v>
      </c>
      <c r="K2024" s="374">
        <v>99</v>
      </c>
      <c r="L2024" s="374">
        <v>99</v>
      </c>
      <c r="M2024" s="374">
        <v>10</v>
      </c>
      <c r="N2024" s="374">
        <v>99</v>
      </c>
      <c r="O2024" s="374">
        <v>99</v>
      </c>
      <c r="P2024" s="374">
        <v>99</v>
      </c>
      <c r="Q2024" s="374"/>
      <c r="R2024" s="374">
        <v>0</v>
      </c>
    </row>
    <row r="2025" spans="1:37" ht="15.6">
      <c r="A2025" s="374">
        <v>17</v>
      </c>
      <c r="B2025" s="374">
        <v>291</v>
      </c>
      <c r="C2025" s="374">
        <v>2023</v>
      </c>
      <c r="D2025" s="374">
        <v>3</v>
      </c>
      <c r="E2025" s="374">
        <v>99</v>
      </c>
      <c r="F2025" s="374">
        <v>99</v>
      </c>
      <c r="G2025" s="374">
        <v>99</v>
      </c>
      <c r="H2025" s="374">
        <v>99</v>
      </c>
      <c r="I2025" s="374">
        <v>99</v>
      </c>
      <c r="J2025" s="374">
        <v>999</v>
      </c>
      <c r="K2025" s="374">
        <v>99</v>
      </c>
      <c r="L2025" s="374">
        <v>99</v>
      </c>
      <c r="M2025" s="374">
        <v>10</v>
      </c>
      <c r="N2025" s="374">
        <v>99</v>
      </c>
      <c r="O2025" s="374">
        <v>99</v>
      </c>
      <c r="P2025" s="374">
        <v>99</v>
      </c>
      <c r="Q2025" s="374"/>
      <c r="R2025" s="374">
        <v>0</v>
      </c>
    </row>
    <row r="2026" spans="1:37" ht="15.6">
      <c r="A2026" s="374">
        <v>17</v>
      </c>
      <c r="B2026" s="374">
        <v>292</v>
      </c>
      <c r="C2026" s="374">
        <v>2023</v>
      </c>
      <c r="D2026" s="374">
        <v>4</v>
      </c>
      <c r="E2026" s="374">
        <v>99</v>
      </c>
      <c r="F2026" s="374">
        <v>99</v>
      </c>
      <c r="G2026" s="374">
        <v>99</v>
      </c>
      <c r="H2026" s="374">
        <v>99</v>
      </c>
      <c r="I2026" s="374">
        <v>99</v>
      </c>
      <c r="J2026" s="374">
        <v>999</v>
      </c>
      <c r="K2026" s="374">
        <v>99</v>
      </c>
      <c r="L2026" s="374">
        <v>99</v>
      </c>
      <c r="M2026" s="374">
        <v>10</v>
      </c>
      <c r="N2026" s="374">
        <v>99</v>
      </c>
      <c r="O2026" s="374">
        <v>99</v>
      </c>
      <c r="P2026" s="374">
        <v>99</v>
      </c>
      <c r="Q2026" s="374"/>
      <c r="R2026" s="374">
        <v>0</v>
      </c>
    </row>
    <row r="2027" spans="1:37" ht="15.6">
      <c r="A2027" s="374">
        <v>17</v>
      </c>
      <c r="B2027" s="374">
        <v>293</v>
      </c>
      <c r="C2027" s="374">
        <v>2023</v>
      </c>
      <c r="D2027" s="374">
        <v>5</v>
      </c>
      <c r="E2027" s="374">
        <v>99</v>
      </c>
      <c r="F2027" s="374">
        <v>99</v>
      </c>
      <c r="G2027" s="374">
        <v>99</v>
      </c>
      <c r="H2027" s="374">
        <v>99</v>
      </c>
      <c r="I2027" s="374">
        <v>99</v>
      </c>
      <c r="J2027" s="374">
        <v>999</v>
      </c>
      <c r="K2027" s="374">
        <v>99</v>
      </c>
      <c r="L2027" s="374">
        <v>99</v>
      </c>
      <c r="M2027" s="374">
        <v>10</v>
      </c>
      <c r="N2027" s="374">
        <v>99</v>
      </c>
      <c r="O2027" s="374">
        <v>99</v>
      </c>
      <c r="P2027" s="374">
        <v>99</v>
      </c>
      <c r="Q2027" s="374"/>
      <c r="R2027" s="374">
        <v>0</v>
      </c>
    </row>
    <row r="2028" spans="1:37" ht="15.6">
      <c r="A2028" s="374">
        <v>17</v>
      </c>
      <c r="B2028" s="374">
        <v>294</v>
      </c>
      <c r="C2028" s="374">
        <v>2023</v>
      </c>
      <c r="D2028" s="374">
        <v>6</v>
      </c>
      <c r="E2028" s="374">
        <v>99</v>
      </c>
      <c r="F2028" s="374">
        <v>99</v>
      </c>
      <c r="G2028" s="374">
        <v>99</v>
      </c>
      <c r="H2028" s="374">
        <v>99</v>
      </c>
      <c r="I2028" s="374">
        <v>99</v>
      </c>
      <c r="J2028" s="374">
        <v>999</v>
      </c>
      <c r="K2028" s="374">
        <v>99</v>
      </c>
      <c r="L2028" s="374">
        <v>99</v>
      </c>
      <c r="M2028" s="374">
        <v>10</v>
      </c>
      <c r="N2028" s="374">
        <v>99</v>
      </c>
      <c r="O2028" s="374">
        <v>99</v>
      </c>
      <c r="P2028" s="374">
        <v>99</v>
      </c>
      <c r="Q2028" s="374"/>
      <c r="R2028" s="374">
        <v>0</v>
      </c>
    </row>
    <row r="2029" spans="1:37" ht="15.6">
      <c r="A2029" s="374">
        <v>17</v>
      </c>
      <c r="B2029" s="374">
        <v>295</v>
      </c>
      <c r="C2029" s="374">
        <v>2023</v>
      </c>
      <c r="D2029" s="374">
        <v>7</v>
      </c>
      <c r="E2029" s="374">
        <v>99</v>
      </c>
      <c r="F2029" s="374">
        <v>99</v>
      </c>
      <c r="G2029" s="374">
        <v>99</v>
      </c>
      <c r="H2029" s="374">
        <v>99</v>
      </c>
      <c r="I2029" s="374">
        <v>99</v>
      </c>
      <c r="J2029" s="374">
        <v>999</v>
      </c>
      <c r="K2029" s="374">
        <v>99</v>
      </c>
      <c r="L2029" s="374">
        <v>99</v>
      </c>
      <c r="M2029" s="374">
        <v>10</v>
      </c>
      <c r="N2029" s="374">
        <v>99</v>
      </c>
      <c r="O2029" s="374">
        <v>99</v>
      </c>
      <c r="P2029" s="374">
        <v>99</v>
      </c>
      <c r="Q2029" s="374"/>
      <c r="R2029" s="374">
        <v>0</v>
      </c>
    </row>
    <row r="2030" spans="1:37" ht="15.6">
      <c r="A2030" s="374">
        <v>17</v>
      </c>
      <c r="B2030" s="374">
        <v>296</v>
      </c>
      <c r="C2030" s="374">
        <v>2023</v>
      </c>
      <c r="D2030" s="374">
        <v>8</v>
      </c>
      <c r="E2030" s="374">
        <v>99</v>
      </c>
      <c r="F2030" s="374">
        <v>99</v>
      </c>
      <c r="G2030" s="374">
        <v>99</v>
      </c>
      <c r="H2030" s="374">
        <v>99</v>
      </c>
      <c r="I2030" s="374">
        <v>99</v>
      </c>
      <c r="J2030" s="374">
        <v>999</v>
      </c>
      <c r="K2030" s="374">
        <v>99</v>
      </c>
      <c r="L2030" s="374">
        <v>99</v>
      </c>
      <c r="M2030" s="374">
        <v>10</v>
      </c>
      <c r="N2030" s="374">
        <v>99</v>
      </c>
      <c r="O2030" s="374">
        <v>99</v>
      </c>
      <c r="P2030" s="374">
        <v>99</v>
      </c>
      <c r="Q2030" s="374"/>
      <c r="R2030" s="374">
        <v>0</v>
      </c>
    </row>
    <row r="2031" spans="1:37" ht="15.6">
      <c r="A2031" s="374">
        <v>17</v>
      </c>
      <c r="B2031" s="374">
        <v>297</v>
      </c>
      <c r="C2031" s="374">
        <v>2023</v>
      </c>
      <c r="D2031" s="374">
        <v>9</v>
      </c>
      <c r="E2031" s="374">
        <v>99</v>
      </c>
      <c r="F2031" s="374">
        <v>99</v>
      </c>
      <c r="G2031" s="374">
        <v>99</v>
      </c>
      <c r="H2031" s="374">
        <v>99</v>
      </c>
      <c r="I2031" s="374">
        <v>99</v>
      </c>
      <c r="J2031" s="374">
        <v>999</v>
      </c>
      <c r="K2031" s="374">
        <v>99</v>
      </c>
      <c r="L2031" s="374">
        <v>99</v>
      </c>
      <c r="M2031" s="374">
        <v>10</v>
      </c>
      <c r="N2031" s="374">
        <v>99</v>
      </c>
      <c r="O2031" s="374">
        <v>99</v>
      </c>
      <c r="P2031" s="374">
        <v>99</v>
      </c>
      <c r="Q2031" s="374"/>
      <c r="R2031" s="374">
        <v>0</v>
      </c>
    </row>
    <row r="2032" spans="1:37" ht="15.6">
      <c r="A2032" s="374">
        <v>17</v>
      </c>
      <c r="B2032" s="374">
        <v>298</v>
      </c>
      <c r="C2032" s="374">
        <v>2023</v>
      </c>
      <c r="D2032" s="374">
        <v>10</v>
      </c>
      <c r="E2032" s="374">
        <v>99</v>
      </c>
      <c r="F2032" s="374">
        <v>99</v>
      </c>
      <c r="G2032" s="374">
        <v>99</v>
      </c>
      <c r="H2032" s="374">
        <v>99</v>
      </c>
      <c r="I2032" s="374">
        <v>99</v>
      </c>
      <c r="J2032" s="374">
        <v>999</v>
      </c>
      <c r="K2032" s="374">
        <v>99</v>
      </c>
      <c r="L2032" s="374">
        <v>99</v>
      </c>
      <c r="M2032" s="374">
        <v>10</v>
      </c>
      <c r="N2032" s="374">
        <v>99</v>
      </c>
      <c r="O2032" s="374">
        <v>99</v>
      </c>
      <c r="P2032" s="374">
        <v>99</v>
      </c>
      <c r="Q2032" s="374"/>
      <c r="R2032" s="374">
        <v>0</v>
      </c>
    </row>
    <row r="2033" spans="1:37" ht="15.6">
      <c r="A2033" s="374">
        <v>17</v>
      </c>
      <c r="B2033" s="374">
        <v>299</v>
      </c>
      <c r="C2033" s="374">
        <v>2023</v>
      </c>
      <c r="D2033" s="374">
        <v>11</v>
      </c>
      <c r="E2033" s="374">
        <v>99</v>
      </c>
      <c r="F2033" s="374">
        <v>99</v>
      </c>
      <c r="G2033" s="374">
        <v>99</v>
      </c>
      <c r="H2033" s="374">
        <v>99</v>
      </c>
      <c r="I2033" s="374">
        <v>99</v>
      </c>
      <c r="J2033" s="374">
        <v>999</v>
      </c>
      <c r="K2033" s="374">
        <v>99</v>
      </c>
      <c r="L2033" s="374">
        <v>99</v>
      </c>
      <c r="M2033" s="374">
        <v>10</v>
      </c>
      <c r="N2033" s="374">
        <v>99</v>
      </c>
      <c r="O2033" s="374">
        <v>99</v>
      </c>
      <c r="P2033" s="374">
        <v>99</v>
      </c>
      <c r="Q2033" s="374"/>
      <c r="R2033" s="374">
        <v>0</v>
      </c>
    </row>
    <row r="2034" spans="1:37" ht="15.6">
      <c r="A2034" s="374">
        <v>17</v>
      </c>
      <c r="B2034" s="374">
        <v>300</v>
      </c>
      <c r="C2034" s="374">
        <v>2023</v>
      </c>
      <c r="D2034" s="374">
        <v>12</v>
      </c>
      <c r="E2034" s="374">
        <v>99</v>
      </c>
      <c r="F2034" s="374">
        <v>99</v>
      </c>
      <c r="G2034" s="374">
        <v>99</v>
      </c>
      <c r="H2034" s="374">
        <v>99</v>
      </c>
      <c r="I2034" s="374">
        <v>99</v>
      </c>
      <c r="J2034" s="374">
        <v>999</v>
      </c>
      <c r="K2034" s="374">
        <v>99</v>
      </c>
      <c r="L2034" s="374">
        <v>99</v>
      </c>
      <c r="M2034" s="374">
        <v>10</v>
      </c>
      <c r="N2034" s="374">
        <v>99</v>
      </c>
      <c r="O2034" s="374">
        <v>99</v>
      </c>
      <c r="P2034" s="374">
        <v>99</v>
      </c>
      <c r="Q2034" s="374"/>
      <c r="R2034" s="374">
        <v>0</v>
      </c>
    </row>
    <row r="2035" spans="1:37" ht="15.6">
      <c r="A2035" s="374">
        <v>17</v>
      </c>
      <c r="B2035" s="374">
        <v>301</v>
      </c>
      <c r="C2035" s="374">
        <v>2023</v>
      </c>
      <c r="D2035" s="374">
        <v>1</v>
      </c>
      <c r="E2035" s="374">
        <v>99</v>
      </c>
      <c r="F2035" s="374">
        <v>99</v>
      </c>
      <c r="G2035" s="374">
        <v>99</v>
      </c>
      <c r="H2035" s="374">
        <v>99</v>
      </c>
      <c r="I2035" s="374">
        <v>99</v>
      </c>
      <c r="J2035" s="374">
        <v>999</v>
      </c>
      <c r="K2035" s="374">
        <v>99</v>
      </c>
      <c r="L2035" s="374">
        <v>99</v>
      </c>
      <c r="M2035" s="374">
        <v>11</v>
      </c>
      <c r="N2035" s="374">
        <v>99</v>
      </c>
      <c r="O2035" s="374">
        <v>99</v>
      </c>
      <c r="P2035" s="374">
        <v>99</v>
      </c>
      <c r="Q2035" s="374"/>
      <c r="R2035" s="374">
        <v>0</v>
      </c>
      <c r="S2035" s="374"/>
      <c r="T2035" s="374"/>
      <c r="U2035" s="374"/>
      <c r="V2035" s="374"/>
      <c r="W2035" s="374"/>
      <c r="X2035" s="374"/>
      <c r="Y2035" s="374"/>
      <c r="Z2035" s="374"/>
      <c r="AA2035" s="374"/>
      <c r="AB2035" s="374"/>
      <c r="AC2035" s="374"/>
      <c r="AD2035" s="374"/>
      <c r="AE2035" s="374"/>
      <c r="AF2035" s="374"/>
      <c r="AG2035" s="374"/>
      <c r="AH2035" s="374"/>
      <c r="AI2035" s="374"/>
    </row>
    <row r="2036" spans="1:37" ht="15.6">
      <c r="A2036" s="374">
        <v>17</v>
      </c>
      <c r="B2036" s="374">
        <v>302</v>
      </c>
      <c r="C2036" s="374">
        <v>2023</v>
      </c>
      <c r="D2036" s="374">
        <v>2</v>
      </c>
      <c r="E2036" s="374">
        <v>99</v>
      </c>
      <c r="F2036" s="374">
        <v>99</v>
      </c>
      <c r="G2036" s="374">
        <v>99</v>
      </c>
      <c r="H2036" s="374">
        <v>99</v>
      </c>
      <c r="I2036" s="374">
        <v>99</v>
      </c>
      <c r="J2036" s="374">
        <v>999</v>
      </c>
      <c r="K2036" s="374">
        <v>99</v>
      </c>
      <c r="L2036" s="374">
        <v>99</v>
      </c>
      <c r="M2036" s="374">
        <v>11</v>
      </c>
      <c r="N2036" s="374">
        <v>99</v>
      </c>
      <c r="O2036" s="374">
        <v>99</v>
      </c>
      <c r="P2036" s="374">
        <v>99</v>
      </c>
      <c r="Q2036" s="374"/>
      <c r="R2036" s="374">
        <v>0</v>
      </c>
      <c r="S2036" s="374"/>
      <c r="T2036" s="374"/>
      <c r="U2036" s="374"/>
      <c r="V2036" s="374"/>
      <c r="W2036" s="374"/>
      <c r="X2036" s="374"/>
      <c r="Y2036" s="374"/>
      <c r="Z2036" s="374"/>
      <c r="AA2036" s="374"/>
      <c r="AB2036" s="374"/>
      <c r="AC2036" s="374"/>
      <c r="AD2036" s="374"/>
      <c r="AE2036" s="374"/>
      <c r="AF2036" s="374"/>
      <c r="AG2036" s="374"/>
      <c r="AH2036" s="374"/>
      <c r="AI2036" s="374"/>
    </row>
    <row r="2037" spans="1:37" ht="15.6">
      <c r="A2037" s="374">
        <v>17</v>
      </c>
      <c r="B2037" s="374">
        <v>303</v>
      </c>
      <c r="C2037" s="374">
        <v>2023</v>
      </c>
      <c r="D2037" s="374">
        <v>3</v>
      </c>
      <c r="E2037" s="374">
        <v>99</v>
      </c>
      <c r="F2037" s="374">
        <v>99</v>
      </c>
      <c r="G2037" s="374">
        <v>99</v>
      </c>
      <c r="H2037" s="374">
        <v>99</v>
      </c>
      <c r="I2037" s="374">
        <v>99</v>
      </c>
      <c r="J2037" s="374">
        <v>999</v>
      </c>
      <c r="K2037" s="374">
        <v>99</v>
      </c>
      <c r="L2037" s="374">
        <v>99</v>
      </c>
      <c r="M2037" s="374">
        <v>11</v>
      </c>
      <c r="N2037" s="374">
        <v>99</v>
      </c>
      <c r="O2037" s="374">
        <v>99</v>
      </c>
      <c r="P2037" s="374">
        <v>99</v>
      </c>
      <c r="Q2037" s="374"/>
      <c r="R2037" s="374">
        <v>0</v>
      </c>
      <c r="S2037" s="374"/>
      <c r="T2037" s="374"/>
      <c r="U2037" s="374"/>
      <c r="V2037" s="374"/>
      <c r="W2037" s="374"/>
      <c r="X2037" s="374"/>
      <c r="Y2037" s="374"/>
      <c r="Z2037" s="374"/>
      <c r="AA2037" s="374"/>
      <c r="AB2037" s="374"/>
      <c r="AC2037" s="374"/>
      <c r="AD2037" s="374"/>
      <c r="AE2037" s="374"/>
      <c r="AF2037" s="374"/>
      <c r="AG2037" s="374"/>
      <c r="AH2037" s="374"/>
      <c r="AI2037" s="374"/>
    </row>
    <row r="2038" spans="1:37" ht="15.6">
      <c r="A2038" s="374">
        <v>17</v>
      </c>
      <c r="B2038" s="374">
        <v>304</v>
      </c>
      <c r="C2038" s="374">
        <v>2023</v>
      </c>
      <c r="D2038" s="374">
        <v>4</v>
      </c>
      <c r="E2038" s="374">
        <v>99</v>
      </c>
      <c r="F2038" s="374">
        <v>99</v>
      </c>
      <c r="G2038" s="374">
        <v>99</v>
      </c>
      <c r="H2038" s="374">
        <v>99</v>
      </c>
      <c r="I2038" s="374">
        <v>99</v>
      </c>
      <c r="J2038" s="374">
        <v>999</v>
      </c>
      <c r="K2038" s="374">
        <v>99</v>
      </c>
      <c r="L2038" s="374">
        <v>99</v>
      </c>
      <c r="M2038" s="374">
        <v>11</v>
      </c>
      <c r="N2038" s="374">
        <v>99</v>
      </c>
      <c r="O2038" s="374">
        <v>99</v>
      </c>
      <c r="P2038" s="374">
        <v>99</v>
      </c>
      <c r="Q2038" s="374"/>
      <c r="R2038" s="374">
        <v>0</v>
      </c>
      <c r="S2038" s="374"/>
      <c r="T2038" s="374"/>
      <c r="U2038" s="374"/>
      <c r="V2038" s="374"/>
      <c r="W2038" s="374"/>
      <c r="X2038" s="374"/>
      <c r="Y2038" s="374"/>
      <c r="Z2038" s="374"/>
      <c r="AA2038" s="374"/>
      <c r="AB2038" s="374"/>
      <c r="AC2038" s="374"/>
      <c r="AD2038" s="374"/>
      <c r="AE2038" s="374"/>
      <c r="AF2038" s="374"/>
      <c r="AG2038" s="374"/>
      <c r="AH2038" s="374"/>
      <c r="AI2038" s="374"/>
    </row>
    <row r="2039" spans="1:37" ht="15.6">
      <c r="A2039" s="374">
        <v>17</v>
      </c>
      <c r="B2039" s="374">
        <v>305</v>
      </c>
      <c r="C2039" s="374">
        <v>2023</v>
      </c>
      <c r="D2039" s="374">
        <v>5</v>
      </c>
      <c r="E2039" s="374">
        <v>99</v>
      </c>
      <c r="F2039" s="374">
        <v>99</v>
      </c>
      <c r="G2039" s="374">
        <v>99</v>
      </c>
      <c r="H2039" s="374">
        <v>99</v>
      </c>
      <c r="I2039" s="374">
        <v>99</v>
      </c>
      <c r="J2039" s="374">
        <v>999</v>
      </c>
      <c r="K2039" s="374">
        <v>99</v>
      </c>
      <c r="L2039" s="374">
        <v>99</v>
      </c>
      <c r="M2039" s="374">
        <v>11</v>
      </c>
      <c r="N2039" s="374">
        <v>99</v>
      </c>
      <c r="O2039" s="374">
        <v>99</v>
      </c>
      <c r="P2039" s="374">
        <v>99</v>
      </c>
      <c r="Q2039" s="374"/>
      <c r="R2039" s="374">
        <v>0</v>
      </c>
      <c r="S2039" s="374"/>
      <c r="T2039" s="374"/>
      <c r="U2039" s="374"/>
      <c r="V2039" s="374"/>
      <c r="W2039" s="374"/>
      <c r="X2039" s="374"/>
      <c r="Y2039" s="374"/>
      <c r="Z2039" s="374"/>
      <c r="AA2039" s="374"/>
      <c r="AB2039" s="374"/>
      <c r="AC2039" s="374"/>
      <c r="AD2039" s="374"/>
      <c r="AE2039" s="374"/>
      <c r="AF2039" s="374"/>
      <c r="AG2039" s="374"/>
      <c r="AH2039" s="374"/>
      <c r="AI2039" s="374"/>
    </row>
    <row r="2040" spans="1:37" ht="15.6">
      <c r="A2040" s="374">
        <v>17</v>
      </c>
      <c r="B2040" s="374">
        <v>306</v>
      </c>
      <c r="C2040" s="374">
        <v>2023</v>
      </c>
      <c r="D2040" s="374">
        <v>6</v>
      </c>
      <c r="E2040" s="374">
        <v>99</v>
      </c>
      <c r="F2040" s="374">
        <v>99</v>
      </c>
      <c r="G2040" s="374">
        <v>99</v>
      </c>
      <c r="H2040" s="374">
        <v>99</v>
      </c>
      <c r="I2040" s="374">
        <v>99</v>
      </c>
      <c r="J2040" s="374">
        <v>999</v>
      </c>
      <c r="K2040" s="374">
        <v>99</v>
      </c>
      <c r="L2040" s="374">
        <v>99</v>
      </c>
      <c r="M2040" s="374">
        <v>11</v>
      </c>
      <c r="N2040" s="374">
        <v>99</v>
      </c>
      <c r="O2040" s="374">
        <v>99</v>
      </c>
      <c r="P2040" s="374">
        <v>99</v>
      </c>
      <c r="Q2040" s="374"/>
      <c r="R2040" s="374">
        <v>0</v>
      </c>
      <c r="S2040" s="374"/>
      <c r="T2040" s="374"/>
      <c r="U2040" s="374"/>
      <c r="V2040" s="374"/>
      <c r="W2040" s="374"/>
      <c r="X2040" s="374"/>
      <c r="Y2040" s="374"/>
      <c r="Z2040" s="374"/>
      <c r="AA2040" s="374"/>
      <c r="AB2040" s="374"/>
      <c r="AC2040" s="374"/>
      <c r="AD2040" s="374"/>
      <c r="AE2040" s="374"/>
      <c r="AF2040" s="374"/>
      <c r="AG2040" s="374"/>
      <c r="AH2040" s="374"/>
      <c r="AI2040" s="374"/>
    </row>
    <row r="2041" spans="1:37" ht="15.6">
      <c r="A2041" s="374">
        <v>17</v>
      </c>
      <c r="B2041" s="374">
        <v>307</v>
      </c>
      <c r="C2041" s="374">
        <v>2023</v>
      </c>
      <c r="D2041" s="374">
        <v>7</v>
      </c>
      <c r="E2041" s="374">
        <v>99</v>
      </c>
      <c r="F2041" s="374">
        <v>99</v>
      </c>
      <c r="G2041" s="374">
        <v>99</v>
      </c>
      <c r="H2041" s="374">
        <v>99</v>
      </c>
      <c r="I2041" s="374">
        <v>99</v>
      </c>
      <c r="J2041" s="374">
        <v>999</v>
      </c>
      <c r="K2041" s="374">
        <v>99</v>
      </c>
      <c r="L2041" s="374">
        <v>99</v>
      </c>
      <c r="M2041" s="374">
        <v>11</v>
      </c>
      <c r="N2041" s="374">
        <v>99</v>
      </c>
      <c r="O2041" s="374">
        <v>99</v>
      </c>
      <c r="P2041" s="374">
        <v>99</v>
      </c>
      <c r="Q2041" s="374"/>
      <c r="R2041" s="374">
        <v>0</v>
      </c>
      <c r="S2041" s="374"/>
      <c r="T2041" s="374"/>
      <c r="U2041" s="374"/>
      <c r="V2041" s="374"/>
      <c r="W2041" s="374"/>
      <c r="X2041" s="374"/>
      <c r="Y2041" s="374"/>
      <c r="Z2041" s="374"/>
      <c r="AA2041" s="374"/>
      <c r="AB2041" s="374"/>
      <c r="AC2041" s="374"/>
      <c r="AD2041" s="374"/>
      <c r="AE2041" s="374"/>
      <c r="AF2041" s="374"/>
      <c r="AG2041" s="374"/>
      <c r="AH2041" s="374"/>
      <c r="AI2041" s="374"/>
    </row>
    <row r="2042" spans="1:37" ht="15.6">
      <c r="A2042" s="374">
        <v>17</v>
      </c>
      <c r="B2042" s="374">
        <v>308</v>
      </c>
      <c r="C2042" s="374">
        <v>2023</v>
      </c>
      <c r="D2042" s="374">
        <v>8</v>
      </c>
      <c r="E2042" s="374">
        <v>99</v>
      </c>
      <c r="F2042" s="374">
        <v>99</v>
      </c>
      <c r="G2042" s="374">
        <v>99</v>
      </c>
      <c r="H2042" s="374">
        <v>99</v>
      </c>
      <c r="I2042" s="374">
        <v>99</v>
      </c>
      <c r="J2042" s="374">
        <v>999</v>
      </c>
      <c r="K2042" s="374">
        <v>99</v>
      </c>
      <c r="L2042" s="374">
        <v>99</v>
      </c>
      <c r="M2042" s="374">
        <v>11</v>
      </c>
      <c r="N2042" s="374">
        <v>99</v>
      </c>
      <c r="O2042" s="374">
        <v>99</v>
      </c>
      <c r="P2042" s="374">
        <v>99</v>
      </c>
      <c r="Q2042" s="374">
        <v>1</v>
      </c>
      <c r="R2042" s="374">
        <v>1</v>
      </c>
      <c r="S2042" s="374">
        <v>6</v>
      </c>
      <c r="T2042" s="374">
        <v>11</v>
      </c>
      <c r="U2042" s="374">
        <v>10.700000000000003</v>
      </c>
      <c r="V2042" s="374">
        <v>0</v>
      </c>
      <c r="W2042" s="374">
        <v>100</v>
      </c>
      <c r="X2042" s="374">
        <v>0</v>
      </c>
      <c r="Y2042" s="374">
        <v>0</v>
      </c>
      <c r="Z2042" s="374">
        <v>0</v>
      </c>
      <c r="AA2042" s="374">
        <v>0</v>
      </c>
      <c r="AB2042" s="374">
        <v>0</v>
      </c>
      <c r="AC2042" s="374"/>
      <c r="AD2042" s="374"/>
      <c r="AE2042" s="374"/>
      <c r="AF2042" s="374">
        <v>8.6880973066898362E-2</v>
      </c>
      <c r="AG2042" s="374">
        <v>0.10081310004993543</v>
      </c>
      <c r="AH2042" s="374">
        <v>0</v>
      </c>
      <c r="AI2042" s="374">
        <v>1</v>
      </c>
      <c r="AJ2042">
        <v>89.3</v>
      </c>
      <c r="AK2042">
        <v>15.025516198203675</v>
      </c>
    </row>
    <row r="2043" spans="1:37" ht="15.6">
      <c r="A2043" s="374">
        <v>17</v>
      </c>
      <c r="B2043" s="374">
        <v>309</v>
      </c>
      <c r="C2043" s="374">
        <v>2023</v>
      </c>
      <c r="D2043" s="374">
        <v>9</v>
      </c>
      <c r="E2043" s="374">
        <v>99</v>
      </c>
      <c r="F2043" s="374">
        <v>99</v>
      </c>
      <c r="G2043" s="374">
        <v>99</v>
      </c>
      <c r="H2043" s="374">
        <v>99</v>
      </c>
      <c r="I2043" s="374">
        <v>99</v>
      </c>
      <c r="J2043" s="374">
        <v>999</v>
      </c>
      <c r="K2043" s="374">
        <v>99</v>
      </c>
      <c r="L2043" s="374">
        <v>99</v>
      </c>
      <c r="M2043" s="374">
        <v>11</v>
      </c>
      <c r="N2043" s="374">
        <v>99</v>
      </c>
      <c r="O2043" s="374">
        <v>99</v>
      </c>
      <c r="P2043" s="374">
        <v>99</v>
      </c>
      <c r="Q2043" s="374"/>
      <c r="R2043" s="374">
        <v>0</v>
      </c>
      <c r="S2043" s="374"/>
      <c r="T2043" s="374"/>
      <c r="U2043" s="374"/>
      <c r="V2043" s="374"/>
      <c r="W2043" s="374"/>
      <c r="X2043" s="374"/>
      <c r="Y2043" s="374"/>
      <c r="Z2043" s="374"/>
      <c r="AA2043" s="374"/>
      <c r="AB2043" s="374"/>
      <c r="AC2043" s="374"/>
      <c r="AD2043" s="374"/>
      <c r="AE2043" s="374"/>
      <c r="AF2043" s="374"/>
      <c r="AG2043" s="374"/>
      <c r="AH2043" s="374"/>
      <c r="AI2043" s="374"/>
    </row>
    <row r="2044" spans="1:37" ht="15.6">
      <c r="A2044" s="374">
        <v>17</v>
      </c>
      <c r="B2044" s="374">
        <v>310</v>
      </c>
      <c r="C2044" s="374">
        <v>2023</v>
      </c>
      <c r="D2044" s="374">
        <v>10</v>
      </c>
      <c r="E2044" s="374">
        <v>99</v>
      </c>
      <c r="F2044" s="374">
        <v>99</v>
      </c>
      <c r="G2044" s="374">
        <v>99</v>
      </c>
      <c r="H2044" s="374">
        <v>99</v>
      </c>
      <c r="I2044" s="374">
        <v>99</v>
      </c>
      <c r="J2044" s="374">
        <v>999</v>
      </c>
      <c r="K2044" s="374">
        <v>99</v>
      </c>
      <c r="L2044" s="374">
        <v>99</v>
      </c>
      <c r="M2044" s="374">
        <v>11</v>
      </c>
      <c r="N2044" s="374">
        <v>99</v>
      </c>
      <c r="O2044" s="374">
        <v>99</v>
      </c>
      <c r="P2044" s="374">
        <v>99</v>
      </c>
      <c r="Q2044" s="374">
        <v>1</v>
      </c>
      <c r="R2044" s="374">
        <v>1</v>
      </c>
      <c r="S2044" s="374">
        <v>6</v>
      </c>
      <c r="T2044" s="374">
        <v>11</v>
      </c>
      <c r="U2044" s="374">
        <v>13.7</v>
      </c>
      <c r="V2044" s="374">
        <v>0</v>
      </c>
      <c r="W2044" s="374">
        <v>100</v>
      </c>
      <c r="X2044" s="374">
        <v>0</v>
      </c>
      <c r="Y2044" s="374">
        <v>0</v>
      </c>
      <c r="Z2044" s="374">
        <v>0</v>
      </c>
      <c r="AA2044" s="374">
        <v>0</v>
      </c>
      <c r="AB2044" s="374">
        <v>0</v>
      </c>
      <c r="AC2044" s="374"/>
      <c r="AD2044" s="374"/>
      <c r="AE2044" s="374"/>
      <c r="AF2044" s="374">
        <v>4.8309178743961345E-2</v>
      </c>
      <c r="AG2044" s="374">
        <v>6.4629958108465071E-2</v>
      </c>
      <c r="AH2044" s="374">
        <v>0</v>
      </c>
      <c r="AI2044" s="374">
        <v>1</v>
      </c>
      <c r="AJ2044">
        <v>92.7</v>
      </c>
      <c r="AK2044">
        <v>17.198135436403685</v>
      </c>
    </row>
    <row r="2045" spans="1:37" ht="15.6">
      <c r="A2045" s="374">
        <v>17</v>
      </c>
      <c r="B2045" s="374">
        <v>311</v>
      </c>
      <c r="C2045" s="374">
        <v>2023</v>
      </c>
      <c r="D2045" s="374">
        <v>11</v>
      </c>
      <c r="E2045" s="374">
        <v>99</v>
      </c>
      <c r="F2045" s="374">
        <v>99</v>
      </c>
      <c r="G2045" s="374">
        <v>99</v>
      </c>
      <c r="H2045" s="374">
        <v>99</v>
      </c>
      <c r="I2045" s="374">
        <v>99</v>
      </c>
      <c r="J2045" s="374">
        <v>999</v>
      </c>
      <c r="K2045" s="374">
        <v>99</v>
      </c>
      <c r="L2045" s="374">
        <v>99</v>
      </c>
      <c r="M2045" s="374">
        <v>11</v>
      </c>
      <c r="N2045" s="374">
        <v>99</v>
      </c>
      <c r="O2045" s="374">
        <v>99</v>
      </c>
      <c r="P2045" s="374">
        <v>99</v>
      </c>
      <c r="Q2045" s="374"/>
      <c r="R2045" s="374">
        <v>0</v>
      </c>
      <c r="S2045" s="374"/>
      <c r="T2045" s="374"/>
      <c r="U2045" s="374"/>
      <c r="V2045" s="374"/>
      <c r="W2045" s="374"/>
      <c r="X2045" s="374"/>
      <c r="Y2045" s="374"/>
      <c r="Z2045" s="374"/>
      <c r="AA2045" s="374"/>
      <c r="AB2045" s="374"/>
      <c r="AC2045" s="374"/>
      <c r="AD2045" s="374"/>
      <c r="AE2045" s="374"/>
      <c r="AF2045" s="374"/>
      <c r="AG2045" s="374"/>
      <c r="AH2045" s="374"/>
      <c r="AI2045" s="374"/>
    </row>
    <row r="2046" spans="1:37" ht="15.6">
      <c r="A2046" s="374">
        <v>17</v>
      </c>
      <c r="B2046" s="374">
        <v>312</v>
      </c>
      <c r="C2046" s="374">
        <v>2023</v>
      </c>
      <c r="D2046" s="374">
        <v>12</v>
      </c>
      <c r="E2046" s="374">
        <v>99</v>
      </c>
      <c r="F2046" s="374">
        <v>99</v>
      </c>
      <c r="G2046" s="374">
        <v>99</v>
      </c>
      <c r="H2046" s="374">
        <v>99</v>
      </c>
      <c r="I2046" s="374">
        <v>99</v>
      </c>
      <c r="J2046" s="374">
        <v>999</v>
      </c>
      <c r="K2046" s="374">
        <v>99</v>
      </c>
      <c r="L2046" s="374">
        <v>99</v>
      </c>
      <c r="M2046" s="374">
        <v>11</v>
      </c>
      <c r="N2046" s="374">
        <v>99</v>
      </c>
      <c r="O2046" s="374">
        <v>99</v>
      </c>
      <c r="P2046" s="374">
        <v>99</v>
      </c>
      <c r="Q2046" s="374">
        <v>1</v>
      </c>
      <c r="R2046" s="374">
        <v>1</v>
      </c>
      <c r="S2046" s="374">
        <v>8</v>
      </c>
      <c r="T2046" s="374">
        <v>11</v>
      </c>
      <c r="U2046" s="374">
        <v>12.200000000000003</v>
      </c>
      <c r="V2046" s="374">
        <v>0</v>
      </c>
      <c r="W2046" s="374">
        <v>100</v>
      </c>
      <c r="X2046" s="374">
        <v>0</v>
      </c>
      <c r="Y2046" s="374">
        <v>0</v>
      </c>
      <c r="Z2046" s="374">
        <v>0</v>
      </c>
      <c r="AA2046" s="374">
        <v>0</v>
      </c>
      <c r="AB2046" s="374">
        <v>0</v>
      </c>
      <c r="AC2046" s="374"/>
      <c r="AD2046" s="374"/>
      <c r="AE2046" s="374"/>
      <c r="AF2046" s="374">
        <v>0.42553191489361714</v>
      </c>
      <c r="AG2046" s="374">
        <v>0.54762546009516133</v>
      </c>
      <c r="AH2046" s="374">
        <v>0</v>
      </c>
      <c r="AI2046" s="374">
        <v>0</v>
      </c>
    </row>
    <row r="2047" spans="1:37" ht="15.6">
      <c r="A2047" s="374">
        <v>17</v>
      </c>
      <c r="B2047" s="374">
        <v>313</v>
      </c>
      <c r="C2047" s="374">
        <v>2023</v>
      </c>
      <c r="D2047" s="374">
        <v>1</v>
      </c>
      <c r="E2047" s="374">
        <v>99</v>
      </c>
      <c r="F2047" s="374">
        <v>99</v>
      </c>
      <c r="G2047" s="374">
        <v>99</v>
      </c>
      <c r="H2047" s="374">
        <v>99</v>
      </c>
      <c r="I2047" s="374">
        <v>99</v>
      </c>
      <c r="J2047" s="374">
        <v>999</v>
      </c>
      <c r="K2047" s="374">
        <v>99</v>
      </c>
      <c r="L2047" s="374">
        <v>99</v>
      </c>
      <c r="M2047" s="374">
        <v>12</v>
      </c>
      <c r="N2047" s="374">
        <v>99</v>
      </c>
      <c r="O2047" s="374">
        <v>99</v>
      </c>
      <c r="P2047" s="374">
        <v>99</v>
      </c>
      <c r="Q2047" s="374"/>
      <c r="R2047" s="374">
        <v>0</v>
      </c>
      <c r="S2047" s="374"/>
      <c r="T2047" s="374"/>
      <c r="U2047" s="374"/>
      <c r="V2047" s="374"/>
      <c r="W2047" s="374"/>
      <c r="X2047" s="374"/>
      <c r="Y2047" s="374"/>
      <c r="Z2047" s="374"/>
      <c r="AA2047" s="374"/>
      <c r="AB2047" s="374"/>
      <c r="AC2047" s="374"/>
      <c r="AD2047" s="374"/>
      <c r="AE2047" s="374"/>
      <c r="AF2047" s="374"/>
      <c r="AG2047" s="374"/>
      <c r="AH2047" s="374"/>
      <c r="AI2047" s="374"/>
    </row>
    <row r="2048" spans="1:37" ht="15.6">
      <c r="A2048" s="374">
        <v>17</v>
      </c>
      <c r="B2048" s="374">
        <v>314</v>
      </c>
      <c r="C2048" s="374">
        <v>2023</v>
      </c>
      <c r="D2048" s="374">
        <v>2</v>
      </c>
      <c r="E2048" s="374">
        <v>99</v>
      </c>
      <c r="F2048" s="374">
        <v>99</v>
      </c>
      <c r="G2048" s="374">
        <v>99</v>
      </c>
      <c r="H2048" s="374">
        <v>99</v>
      </c>
      <c r="I2048" s="374">
        <v>99</v>
      </c>
      <c r="J2048" s="374">
        <v>999</v>
      </c>
      <c r="K2048" s="374">
        <v>99</v>
      </c>
      <c r="L2048" s="374">
        <v>99</v>
      </c>
      <c r="M2048" s="374">
        <v>12</v>
      </c>
      <c r="N2048" s="374">
        <v>99</v>
      </c>
      <c r="O2048" s="374">
        <v>99</v>
      </c>
      <c r="P2048" s="374">
        <v>99</v>
      </c>
      <c r="Q2048" s="374"/>
      <c r="R2048" s="374">
        <v>0</v>
      </c>
      <c r="S2048" s="374"/>
      <c r="T2048" s="374"/>
      <c r="U2048" s="374"/>
      <c r="V2048" s="374"/>
      <c r="W2048" s="374"/>
      <c r="X2048" s="374"/>
      <c r="Y2048" s="374"/>
      <c r="Z2048" s="374"/>
      <c r="AA2048" s="374"/>
      <c r="AB2048" s="374"/>
      <c r="AC2048" s="374"/>
      <c r="AD2048" s="374"/>
      <c r="AE2048" s="374"/>
      <c r="AF2048" s="374"/>
      <c r="AG2048" s="374"/>
      <c r="AH2048" s="374"/>
      <c r="AI2048" s="374"/>
    </row>
    <row r="2049" spans="1:35" ht="15.6">
      <c r="A2049" s="374">
        <v>17</v>
      </c>
      <c r="B2049" s="374">
        <v>315</v>
      </c>
      <c r="C2049" s="374">
        <v>2023</v>
      </c>
      <c r="D2049" s="374">
        <v>3</v>
      </c>
      <c r="E2049" s="374">
        <v>99</v>
      </c>
      <c r="F2049" s="374">
        <v>99</v>
      </c>
      <c r="G2049" s="374">
        <v>99</v>
      </c>
      <c r="H2049" s="374">
        <v>99</v>
      </c>
      <c r="I2049" s="374">
        <v>99</v>
      </c>
      <c r="J2049" s="374">
        <v>999</v>
      </c>
      <c r="K2049" s="374">
        <v>99</v>
      </c>
      <c r="L2049" s="374">
        <v>99</v>
      </c>
      <c r="M2049" s="374">
        <v>12</v>
      </c>
      <c r="N2049" s="374">
        <v>99</v>
      </c>
      <c r="O2049" s="374">
        <v>99</v>
      </c>
      <c r="P2049" s="374">
        <v>99</v>
      </c>
      <c r="Q2049" s="374"/>
      <c r="R2049" s="374">
        <v>0</v>
      </c>
      <c r="S2049" s="374"/>
      <c r="T2049" s="374"/>
      <c r="U2049" s="374"/>
      <c r="V2049" s="374"/>
      <c r="W2049" s="374"/>
      <c r="X2049" s="374"/>
      <c r="Y2049" s="374"/>
      <c r="Z2049" s="374"/>
      <c r="AA2049" s="374"/>
      <c r="AB2049" s="374"/>
      <c r="AC2049" s="374"/>
      <c r="AD2049" s="374"/>
      <c r="AE2049" s="374"/>
      <c r="AF2049" s="374"/>
      <c r="AG2049" s="374"/>
      <c r="AH2049" s="374"/>
      <c r="AI2049" s="374"/>
    </row>
    <row r="2050" spans="1:35" ht="15.6">
      <c r="A2050" s="374">
        <v>17</v>
      </c>
      <c r="B2050" s="374">
        <v>316</v>
      </c>
      <c r="C2050" s="374">
        <v>2023</v>
      </c>
      <c r="D2050" s="374">
        <v>4</v>
      </c>
      <c r="E2050" s="374">
        <v>99</v>
      </c>
      <c r="F2050" s="374">
        <v>99</v>
      </c>
      <c r="G2050" s="374">
        <v>99</v>
      </c>
      <c r="H2050" s="374">
        <v>99</v>
      </c>
      <c r="I2050" s="374">
        <v>99</v>
      </c>
      <c r="J2050" s="374">
        <v>999</v>
      </c>
      <c r="K2050" s="374">
        <v>99</v>
      </c>
      <c r="L2050" s="374">
        <v>99</v>
      </c>
      <c r="M2050" s="374">
        <v>12</v>
      </c>
      <c r="N2050" s="374">
        <v>99</v>
      </c>
      <c r="O2050" s="374">
        <v>99</v>
      </c>
      <c r="P2050" s="374">
        <v>99</v>
      </c>
      <c r="Q2050" s="374"/>
      <c r="R2050" s="374">
        <v>0</v>
      </c>
      <c r="S2050" s="374"/>
      <c r="T2050" s="374"/>
      <c r="U2050" s="374"/>
      <c r="V2050" s="374"/>
      <c r="W2050" s="374"/>
      <c r="X2050" s="374"/>
      <c r="Y2050" s="374"/>
      <c r="Z2050" s="374"/>
      <c r="AA2050" s="374"/>
      <c r="AB2050" s="374"/>
      <c r="AC2050" s="374"/>
      <c r="AD2050" s="374"/>
      <c r="AE2050" s="374"/>
      <c r="AF2050" s="374"/>
      <c r="AG2050" s="374"/>
      <c r="AH2050" s="374"/>
      <c r="AI2050" s="374"/>
    </row>
    <row r="2051" spans="1:35" ht="15.6">
      <c r="A2051" s="374">
        <v>17</v>
      </c>
      <c r="B2051" s="374">
        <v>317</v>
      </c>
      <c r="C2051" s="374">
        <v>2023</v>
      </c>
      <c r="D2051" s="374">
        <v>5</v>
      </c>
      <c r="E2051" s="374">
        <v>99</v>
      </c>
      <c r="F2051" s="374">
        <v>99</v>
      </c>
      <c r="G2051" s="374">
        <v>99</v>
      </c>
      <c r="H2051" s="374">
        <v>99</v>
      </c>
      <c r="I2051" s="374">
        <v>99</v>
      </c>
      <c r="J2051" s="374">
        <v>999</v>
      </c>
      <c r="K2051" s="374">
        <v>99</v>
      </c>
      <c r="L2051" s="374">
        <v>99</v>
      </c>
      <c r="M2051" s="374">
        <v>12</v>
      </c>
      <c r="N2051" s="374">
        <v>99</v>
      </c>
      <c r="O2051" s="374">
        <v>99</v>
      </c>
      <c r="P2051" s="374">
        <v>99</v>
      </c>
      <c r="Q2051" s="374"/>
      <c r="R2051" s="374">
        <v>0</v>
      </c>
    </row>
    <row r="2052" spans="1:35" ht="15.6">
      <c r="A2052" s="374">
        <v>17</v>
      </c>
      <c r="B2052" s="374">
        <v>318</v>
      </c>
      <c r="C2052" s="374">
        <v>2023</v>
      </c>
      <c r="D2052" s="374">
        <v>6</v>
      </c>
      <c r="E2052" s="374">
        <v>99</v>
      </c>
      <c r="F2052" s="374">
        <v>99</v>
      </c>
      <c r="G2052" s="374">
        <v>99</v>
      </c>
      <c r="H2052" s="374">
        <v>99</v>
      </c>
      <c r="I2052" s="374">
        <v>99</v>
      </c>
      <c r="J2052" s="374">
        <v>999</v>
      </c>
      <c r="K2052" s="374">
        <v>99</v>
      </c>
      <c r="L2052" s="374">
        <v>99</v>
      </c>
      <c r="M2052" s="374">
        <v>12</v>
      </c>
      <c r="N2052" s="374">
        <v>99</v>
      </c>
      <c r="O2052" s="374">
        <v>99</v>
      </c>
      <c r="P2052" s="374">
        <v>99</v>
      </c>
      <c r="Q2052" s="374"/>
      <c r="R2052" s="374">
        <v>0</v>
      </c>
    </row>
    <row r="2053" spans="1:35" ht="15.6">
      <c r="A2053" s="374">
        <v>17</v>
      </c>
      <c r="B2053" s="374">
        <v>319</v>
      </c>
      <c r="C2053" s="374">
        <v>2023</v>
      </c>
      <c r="D2053" s="374">
        <v>7</v>
      </c>
      <c r="E2053" s="374">
        <v>99</v>
      </c>
      <c r="F2053" s="374">
        <v>99</v>
      </c>
      <c r="G2053" s="374">
        <v>99</v>
      </c>
      <c r="H2053" s="374">
        <v>99</v>
      </c>
      <c r="I2053" s="374">
        <v>99</v>
      </c>
      <c r="J2053" s="374">
        <v>999</v>
      </c>
      <c r="K2053" s="374">
        <v>99</v>
      </c>
      <c r="L2053" s="374">
        <v>99</v>
      </c>
      <c r="M2053" s="374">
        <v>12</v>
      </c>
      <c r="N2053" s="374">
        <v>99</v>
      </c>
      <c r="O2053" s="374">
        <v>99</v>
      </c>
      <c r="P2053" s="374">
        <v>99</v>
      </c>
      <c r="Q2053" s="374"/>
      <c r="R2053" s="374">
        <v>0</v>
      </c>
    </row>
    <row r="2054" spans="1:35" ht="15.6">
      <c r="A2054" s="374">
        <v>17</v>
      </c>
      <c r="B2054" s="374">
        <v>320</v>
      </c>
      <c r="C2054" s="374">
        <v>2023</v>
      </c>
      <c r="D2054" s="374">
        <v>8</v>
      </c>
      <c r="E2054" s="374">
        <v>99</v>
      </c>
      <c r="F2054" s="374">
        <v>99</v>
      </c>
      <c r="G2054" s="374">
        <v>99</v>
      </c>
      <c r="H2054" s="374">
        <v>99</v>
      </c>
      <c r="I2054" s="374">
        <v>99</v>
      </c>
      <c r="J2054" s="374">
        <v>999</v>
      </c>
      <c r="K2054" s="374">
        <v>99</v>
      </c>
      <c r="L2054" s="374">
        <v>99</v>
      </c>
      <c r="M2054" s="374">
        <v>12</v>
      </c>
      <c r="N2054" s="374">
        <v>99</v>
      </c>
      <c r="O2054" s="374">
        <v>99</v>
      </c>
      <c r="P2054" s="374">
        <v>99</v>
      </c>
      <c r="Q2054" s="374"/>
      <c r="R2054" s="374">
        <v>0</v>
      </c>
    </row>
    <row r="2055" spans="1:35" ht="15.6">
      <c r="A2055" s="374">
        <v>17</v>
      </c>
      <c r="B2055" s="374">
        <v>321</v>
      </c>
      <c r="C2055" s="374">
        <v>2023</v>
      </c>
      <c r="D2055" s="374">
        <v>9</v>
      </c>
      <c r="E2055" s="374">
        <v>99</v>
      </c>
      <c r="F2055" s="374">
        <v>99</v>
      </c>
      <c r="G2055" s="374">
        <v>99</v>
      </c>
      <c r="H2055" s="374">
        <v>99</v>
      </c>
      <c r="I2055" s="374">
        <v>99</v>
      </c>
      <c r="J2055" s="374">
        <v>999</v>
      </c>
      <c r="K2055" s="374">
        <v>99</v>
      </c>
      <c r="L2055" s="374">
        <v>99</v>
      </c>
      <c r="M2055" s="374">
        <v>12</v>
      </c>
      <c r="N2055" s="374">
        <v>99</v>
      </c>
      <c r="O2055" s="374">
        <v>99</v>
      </c>
      <c r="P2055" s="374">
        <v>99</v>
      </c>
      <c r="Q2055" s="374"/>
      <c r="R2055" s="374">
        <v>0</v>
      </c>
    </row>
    <row r="2056" spans="1:35" ht="15.6">
      <c r="A2056" s="374">
        <v>17</v>
      </c>
      <c r="B2056" s="374">
        <v>322</v>
      </c>
      <c r="C2056" s="374">
        <v>2023</v>
      </c>
      <c r="D2056" s="374">
        <v>10</v>
      </c>
      <c r="E2056" s="374">
        <v>99</v>
      </c>
      <c r="F2056" s="374">
        <v>99</v>
      </c>
      <c r="G2056" s="374">
        <v>99</v>
      </c>
      <c r="H2056" s="374">
        <v>99</v>
      </c>
      <c r="I2056" s="374">
        <v>99</v>
      </c>
      <c r="J2056" s="374">
        <v>999</v>
      </c>
      <c r="K2056" s="374">
        <v>99</v>
      </c>
      <c r="L2056" s="374">
        <v>99</v>
      </c>
      <c r="M2056" s="374">
        <v>12</v>
      </c>
      <c r="N2056" s="374">
        <v>99</v>
      </c>
      <c r="O2056" s="374">
        <v>99</v>
      </c>
      <c r="P2056" s="374">
        <v>99</v>
      </c>
      <c r="Q2056" s="374"/>
      <c r="R2056" s="374">
        <v>0</v>
      </c>
    </row>
    <row r="2057" spans="1:35" ht="15.6">
      <c r="A2057" s="374">
        <v>17</v>
      </c>
      <c r="B2057" s="374">
        <v>323</v>
      </c>
      <c r="C2057" s="374">
        <v>2023</v>
      </c>
      <c r="D2057" s="374">
        <v>11</v>
      </c>
      <c r="E2057" s="374">
        <v>99</v>
      </c>
      <c r="F2057" s="374">
        <v>99</v>
      </c>
      <c r="G2057" s="374">
        <v>99</v>
      </c>
      <c r="H2057" s="374">
        <v>99</v>
      </c>
      <c r="I2057" s="374">
        <v>99</v>
      </c>
      <c r="J2057" s="374">
        <v>999</v>
      </c>
      <c r="K2057" s="374">
        <v>99</v>
      </c>
      <c r="L2057" s="374">
        <v>99</v>
      </c>
      <c r="M2057" s="374">
        <v>12</v>
      </c>
      <c r="N2057" s="374">
        <v>99</v>
      </c>
      <c r="O2057" s="374">
        <v>99</v>
      </c>
      <c r="P2057" s="374">
        <v>99</v>
      </c>
      <c r="Q2057" s="374"/>
      <c r="R2057" s="374">
        <v>0</v>
      </c>
    </row>
    <row r="2058" spans="1:35" ht="15.6">
      <c r="A2058" s="374">
        <v>17</v>
      </c>
      <c r="B2058" s="374">
        <v>324</v>
      </c>
      <c r="C2058" s="374">
        <v>2023</v>
      </c>
      <c r="D2058" s="374">
        <v>12</v>
      </c>
      <c r="E2058" s="374">
        <v>99</v>
      </c>
      <c r="F2058" s="374">
        <v>99</v>
      </c>
      <c r="G2058" s="374">
        <v>99</v>
      </c>
      <c r="H2058" s="374">
        <v>99</v>
      </c>
      <c r="I2058" s="374">
        <v>99</v>
      </c>
      <c r="J2058" s="374">
        <v>999</v>
      </c>
      <c r="K2058" s="374">
        <v>99</v>
      </c>
      <c r="L2058" s="374">
        <v>99</v>
      </c>
      <c r="M2058" s="374">
        <v>12</v>
      </c>
      <c r="N2058" s="374">
        <v>99</v>
      </c>
      <c r="O2058" s="374">
        <v>99</v>
      </c>
      <c r="P2058" s="374">
        <v>99</v>
      </c>
      <c r="Q2058" s="374"/>
      <c r="R2058" s="374">
        <v>0</v>
      </c>
    </row>
    <row r="2059" spans="1:35" ht="15.6">
      <c r="A2059" s="374">
        <v>17</v>
      </c>
      <c r="B2059" s="374">
        <v>325</v>
      </c>
      <c r="C2059" s="374">
        <v>2023</v>
      </c>
      <c r="D2059" s="374">
        <v>1</v>
      </c>
      <c r="E2059" s="374">
        <v>99</v>
      </c>
      <c r="F2059" s="374">
        <v>99</v>
      </c>
      <c r="G2059" s="374">
        <v>99</v>
      </c>
      <c r="H2059" s="374">
        <v>99</v>
      </c>
      <c r="I2059" s="374">
        <v>99</v>
      </c>
      <c r="J2059" s="374">
        <v>999</v>
      </c>
      <c r="K2059" s="374">
        <v>99</v>
      </c>
      <c r="L2059" s="374">
        <v>99</v>
      </c>
      <c r="M2059" s="374">
        <v>13</v>
      </c>
      <c r="N2059" s="374">
        <v>99</v>
      </c>
      <c r="O2059" s="374">
        <v>99</v>
      </c>
      <c r="P2059" s="374">
        <v>99</v>
      </c>
      <c r="Q2059" s="374"/>
      <c r="R2059" s="374">
        <v>0</v>
      </c>
    </row>
    <row r="2060" spans="1:35" ht="15.6">
      <c r="A2060" s="374">
        <v>17</v>
      </c>
      <c r="B2060" s="374">
        <v>326</v>
      </c>
      <c r="C2060" s="374">
        <v>2023</v>
      </c>
      <c r="D2060" s="374">
        <v>2</v>
      </c>
      <c r="E2060" s="374">
        <v>99</v>
      </c>
      <c r="F2060" s="374">
        <v>99</v>
      </c>
      <c r="G2060" s="374">
        <v>99</v>
      </c>
      <c r="H2060" s="374">
        <v>99</v>
      </c>
      <c r="I2060" s="374">
        <v>99</v>
      </c>
      <c r="J2060" s="374">
        <v>999</v>
      </c>
      <c r="K2060" s="374">
        <v>99</v>
      </c>
      <c r="L2060" s="374">
        <v>99</v>
      </c>
      <c r="M2060" s="374">
        <v>13</v>
      </c>
      <c r="N2060" s="374">
        <v>99</v>
      </c>
      <c r="O2060" s="374">
        <v>99</v>
      </c>
      <c r="P2060" s="374">
        <v>99</v>
      </c>
      <c r="Q2060" s="374"/>
      <c r="R2060" s="374">
        <v>0</v>
      </c>
    </row>
    <row r="2061" spans="1:35" ht="15.6">
      <c r="A2061" s="374">
        <v>17</v>
      </c>
      <c r="B2061" s="374">
        <v>327</v>
      </c>
      <c r="C2061" s="374">
        <v>2023</v>
      </c>
      <c r="D2061" s="374">
        <v>3</v>
      </c>
      <c r="E2061" s="374">
        <v>99</v>
      </c>
      <c r="F2061" s="374">
        <v>99</v>
      </c>
      <c r="G2061" s="374">
        <v>99</v>
      </c>
      <c r="H2061" s="374">
        <v>99</v>
      </c>
      <c r="I2061" s="374">
        <v>99</v>
      </c>
      <c r="J2061" s="374">
        <v>999</v>
      </c>
      <c r="K2061" s="374">
        <v>99</v>
      </c>
      <c r="L2061" s="374">
        <v>99</v>
      </c>
      <c r="M2061" s="374">
        <v>13</v>
      </c>
      <c r="N2061" s="374">
        <v>99</v>
      </c>
      <c r="O2061" s="374">
        <v>99</v>
      </c>
      <c r="P2061" s="374">
        <v>99</v>
      </c>
      <c r="Q2061" s="374"/>
      <c r="R2061" s="374">
        <v>0</v>
      </c>
    </row>
    <row r="2062" spans="1:35" ht="15.6">
      <c r="A2062" s="374">
        <v>17</v>
      </c>
      <c r="B2062" s="374">
        <v>328</v>
      </c>
      <c r="C2062" s="374">
        <v>2023</v>
      </c>
      <c r="D2062" s="374">
        <v>4</v>
      </c>
      <c r="E2062" s="374">
        <v>99</v>
      </c>
      <c r="F2062" s="374">
        <v>99</v>
      </c>
      <c r="G2062" s="374">
        <v>99</v>
      </c>
      <c r="H2062" s="374">
        <v>99</v>
      </c>
      <c r="I2062" s="374">
        <v>99</v>
      </c>
      <c r="J2062" s="374">
        <v>999</v>
      </c>
      <c r="K2062" s="374">
        <v>99</v>
      </c>
      <c r="L2062" s="374">
        <v>99</v>
      </c>
      <c r="M2062" s="374">
        <v>13</v>
      </c>
      <c r="N2062" s="374">
        <v>99</v>
      </c>
      <c r="O2062" s="374">
        <v>99</v>
      </c>
      <c r="P2062" s="374">
        <v>99</v>
      </c>
      <c r="Q2062" s="374"/>
      <c r="R2062" s="374">
        <v>0</v>
      </c>
    </row>
    <row r="2063" spans="1:35" ht="15.6">
      <c r="A2063" s="374">
        <v>17</v>
      </c>
      <c r="B2063" s="374">
        <v>329</v>
      </c>
      <c r="C2063" s="374">
        <v>2023</v>
      </c>
      <c r="D2063" s="374">
        <v>5</v>
      </c>
      <c r="E2063" s="374">
        <v>99</v>
      </c>
      <c r="F2063" s="374">
        <v>99</v>
      </c>
      <c r="G2063" s="374">
        <v>99</v>
      </c>
      <c r="H2063" s="374">
        <v>99</v>
      </c>
      <c r="I2063" s="374">
        <v>99</v>
      </c>
      <c r="J2063" s="374">
        <v>999</v>
      </c>
      <c r="K2063" s="374">
        <v>99</v>
      </c>
      <c r="L2063" s="374">
        <v>99</v>
      </c>
      <c r="M2063" s="374">
        <v>13</v>
      </c>
      <c r="N2063" s="374">
        <v>99</v>
      </c>
      <c r="O2063" s="374">
        <v>99</v>
      </c>
      <c r="P2063" s="374">
        <v>99</v>
      </c>
      <c r="Q2063" s="374"/>
      <c r="R2063" s="374">
        <v>0</v>
      </c>
    </row>
    <row r="2064" spans="1:35" ht="15.6">
      <c r="A2064" s="374">
        <v>17</v>
      </c>
      <c r="B2064" s="374">
        <v>330</v>
      </c>
      <c r="C2064" s="374">
        <v>2023</v>
      </c>
      <c r="D2064" s="374">
        <v>6</v>
      </c>
      <c r="E2064" s="374">
        <v>99</v>
      </c>
      <c r="F2064" s="374">
        <v>99</v>
      </c>
      <c r="G2064" s="374">
        <v>99</v>
      </c>
      <c r="H2064" s="374">
        <v>99</v>
      </c>
      <c r="I2064" s="374">
        <v>99</v>
      </c>
      <c r="J2064" s="374">
        <v>999</v>
      </c>
      <c r="K2064" s="374">
        <v>99</v>
      </c>
      <c r="L2064" s="374">
        <v>99</v>
      </c>
      <c r="M2064" s="374">
        <v>13</v>
      </c>
      <c r="N2064" s="374">
        <v>99</v>
      </c>
      <c r="O2064" s="374">
        <v>99</v>
      </c>
      <c r="P2064" s="374">
        <v>99</v>
      </c>
      <c r="Q2064" s="374"/>
      <c r="R2064" s="374">
        <v>0</v>
      </c>
    </row>
    <row r="2065" spans="1:18" ht="15.6">
      <c r="A2065" s="374">
        <v>17</v>
      </c>
      <c r="B2065" s="374">
        <v>331</v>
      </c>
      <c r="C2065" s="374">
        <v>2023</v>
      </c>
      <c r="D2065" s="374">
        <v>7</v>
      </c>
      <c r="E2065" s="374">
        <v>99</v>
      </c>
      <c r="F2065" s="374">
        <v>99</v>
      </c>
      <c r="G2065" s="374">
        <v>99</v>
      </c>
      <c r="H2065" s="374">
        <v>99</v>
      </c>
      <c r="I2065" s="374">
        <v>99</v>
      </c>
      <c r="J2065" s="374">
        <v>999</v>
      </c>
      <c r="K2065" s="374">
        <v>99</v>
      </c>
      <c r="L2065" s="374">
        <v>99</v>
      </c>
      <c r="M2065" s="374">
        <v>13</v>
      </c>
      <c r="N2065" s="374">
        <v>99</v>
      </c>
      <c r="O2065" s="374">
        <v>99</v>
      </c>
      <c r="P2065" s="374">
        <v>99</v>
      </c>
      <c r="Q2065" s="374"/>
      <c r="R2065" s="374">
        <v>0</v>
      </c>
    </row>
    <row r="2066" spans="1:18" ht="15.6">
      <c r="A2066" s="374">
        <v>17</v>
      </c>
      <c r="B2066" s="374">
        <v>332</v>
      </c>
      <c r="C2066" s="374">
        <v>2023</v>
      </c>
      <c r="D2066" s="374">
        <v>8</v>
      </c>
      <c r="E2066" s="374">
        <v>99</v>
      </c>
      <c r="F2066" s="374">
        <v>99</v>
      </c>
      <c r="G2066" s="374">
        <v>99</v>
      </c>
      <c r="H2066" s="374">
        <v>99</v>
      </c>
      <c r="I2066" s="374">
        <v>99</v>
      </c>
      <c r="J2066" s="374">
        <v>999</v>
      </c>
      <c r="K2066" s="374">
        <v>99</v>
      </c>
      <c r="L2066" s="374">
        <v>99</v>
      </c>
      <c r="M2066" s="374">
        <v>13</v>
      </c>
      <c r="N2066" s="374">
        <v>99</v>
      </c>
      <c r="O2066" s="374">
        <v>99</v>
      </c>
      <c r="P2066" s="374">
        <v>99</v>
      </c>
      <c r="Q2066" s="374"/>
      <c r="R2066" s="374">
        <v>0</v>
      </c>
    </row>
    <row r="2067" spans="1:18" ht="15.6">
      <c r="A2067" s="374">
        <v>17</v>
      </c>
      <c r="B2067" s="374">
        <v>333</v>
      </c>
      <c r="C2067" s="374">
        <v>2023</v>
      </c>
      <c r="D2067" s="374">
        <v>9</v>
      </c>
      <c r="E2067" s="374">
        <v>99</v>
      </c>
      <c r="F2067" s="374">
        <v>99</v>
      </c>
      <c r="G2067" s="374">
        <v>99</v>
      </c>
      <c r="H2067" s="374">
        <v>99</v>
      </c>
      <c r="I2067" s="374">
        <v>99</v>
      </c>
      <c r="J2067" s="374">
        <v>999</v>
      </c>
      <c r="K2067" s="374">
        <v>99</v>
      </c>
      <c r="L2067" s="374">
        <v>99</v>
      </c>
      <c r="M2067" s="374">
        <v>13</v>
      </c>
      <c r="N2067" s="374">
        <v>99</v>
      </c>
      <c r="O2067" s="374">
        <v>99</v>
      </c>
      <c r="P2067" s="374">
        <v>99</v>
      </c>
      <c r="Q2067" s="374"/>
      <c r="R2067" s="374">
        <v>0</v>
      </c>
    </row>
    <row r="2068" spans="1:18" ht="15.6">
      <c r="A2068" s="374">
        <v>17</v>
      </c>
      <c r="B2068" s="374">
        <v>334</v>
      </c>
      <c r="C2068" s="374">
        <v>2023</v>
      </c>
      <c r="D2068" s="374">
        <v>10</v>
      </c>
      <c r="E2068" s="374">
        <v>99</v>
      </c>
      <c r="F2068" s="374">
        <v>99</v>
      </c>
      <c r="G2068" s="374">
        <v>99</v>
      </c>
      <c r="H2068" s="374">
        <v>99</v>
      </c>
      <c r="I2068" s="374">
        <v>99</v>
      </c>
      <c r="J2068" s="374">
        <v>999</v>
      </c>
      <c r="K2068" s="374">
        <v>99</v>
      </c>
      <c r="L2068" s="374">
        <v>99</v>
      </c>
      <c r="M2068" s="374">
        <v>13</v>
      </c>
      <c r="N2068" s="374">
        <v>99</v>
      </c>
      <c r="O2068" s="374">
        <v>99</v>
      </c>
      <c r="P2068" s="374">
        <v>99</v>
      </c>
      <c r="Q2068" s="374"/>
      <c r="R2068" s="374">
        <v>0</v>
      </c>
    </row>
    <row r="2069" spans="1:18" ht="15.6">
      <c r="A2069" s="374">
        <v>17</v>
      </c>
      <c r="B2069" s="374">
        <v>335</v>
      </c>
      <c r="C2069" s="374">
        <v>2023</v>
      </c>
      <c r="D2069" s="374">
        <v>11</v>
      </c>
      <c r="E2069" s="374">
        <v>99</v>
      </c>
      <c r="F2069" s="374">
        <v>99</v>
      </c>
      <c r="G2069" s="374">
        <v>99</v>
      </c>
      <c r="H2069" s="374">
        <v>99</v>
      </c>
      <c r="I2069" s="374">
        <v>99</v>
      </c>
      <c r="J2069" s="374">
        <v>999</v>
      </c>
      <c r="K2069" s="374">
        <v>99</v>
      </c>
      <c r="L2069" s="374">
        <v>99</v>
      </c>
      <c r="M2069" s="374">
        <v>13</v>
      </c>
      <c r="N2069" s="374">
        <v>99</v>
      </c>
      <c r="O2069" s="374">
        <v>99</v>
      </c>
      <c r="P2069" s="374">
        <v>99</v>
      </c>
      <c r="Q2069" s="374"/>
      <c r="R2069" s="374">
        <v>0</v>
      </c>
    </row>
    <row r="2070" spans="1:18" ht="15.6">
      <c r="A2070" s="374">
        <v>17</v>
      </c>
      <c r="B2070" s="374">
        <v>336</v>
      </c>
      <c r="C2070" s="374">
        <v>2023</v>
      </c>
      <c r="D2070" s="374">
        <v>12</v>
      </c>
      <c r="E2070" s="374">
        <v>99</v>
      </c>
      <c r="F2070" s="374">
        <v>99</v>
      </c>
      <c r="G2070" s="374">
        <v>99</v>
      </c>
      <c r="H2070" s="374">
        <v>99</v>
      </c>
      <c r="I2070" s="374">
        <v>99</v>
      </c>
      <c r="J2070" s="374">
        <v>999</v>
      </c>
      <c r="K2070" s="374">
        <v>99</v>
      </c>
      <c r="L2070" s="374">
        <v>99</v>
      </c>
      <c r="M2070" s="374">
        <v>13</v>
      </c>
      <c r="N2070" s="374">
        <v>99</v>
      </c>
      <c r="O2070" s="374">
        <v>99</v>
      </c>
      <c r="P2070" s="374">
        <v>99</v>
      </c>
      <c r="Q2070" s="374"/>
      <c r="R2070" s="374">
        <v>0</v>
      </c>
    </row>
    <row r="2071" spans="1:18" ht="15.6">
      <c r="A2071" s="374">
        <v>17</v>
      </c>
      <c r="B2071" s="374">
        <v>337</v>
      </c>
      <c r="C2071" s="374">
        <v>2023</v>
      </c>
      <c r="D2071" s="374">
        <v>1</v>
      </c>
      <c r="E2071" s="374">
        <v>99</v>
      </c>
      <c r="F2071" s="374">
        <v>99</v>
      </c>
      <c r="G2071" s="374">
        <v>99</v>
      </c>
      <c r="H2071" s="374">
        <v>99</v>
      </c>
      <c r="I2071" s="374">
        <v>99</v>
      </c>
      <c r="J2071" s="374">
        <v>999</v>
      </c>
      <c r="K2071" s="374">
        <v>99</v>
      </c>
      <c r="L2071" s="374">
        <v>99</v>
      </c>
      <c r="M2071" s="374">
        <v>14</v>
      </c>
      <c r="N2071" s="374">
        <v>99</v>
      </c>
      <c r="O2071" s="374">
        <v>99</v>
      </c>
      <c r="P2071" s="374">
        <v>99</v>
      </c>
      <c r="Q2071" s="374"/>
      <c r="R2071" s="374">
        <v>0</v>
      </c>
    </row>
    <row r="2072" spans="1:18" ht="15.6">
      <c r="A2072" s="374">
        <v>17</v>
      </c>
      <c r="B2072" s="374">
        <v>338</v>
      </c>
      <c r="C2072" s="374">
        <v>2023</v>
      </c>
      <c r="D2072" s="374">
        <v>2</v>
      </c>
      <c r="E2072" s="374">
        <v>99</v>
      </c>
      <c r="F2072" s="374">
        <v>99</v>
      </c>
      <c r="G2072" s="374">
        <v>99</v>
      </c>
      <c r="H2072" s="374">
        <v>99</v>
      </c>
      <c r="I2072" s="374">
        <v>99</v>
      </c>
      <c r="J2072" s="374">
        <v>999</v>
      </c>
      <c r="K2072" s="374">
        <v>99</v>
      </c>
      <c r="L2072" s="374">
        <v>99</v>
      </c>
      <c r="M2072" s="374">
        <v>14</v>
      </c>
      <c r="N2072" s="374">
        <v>99</v>
      </c>
      <c r="O2072" s="374">
        <v>99</v>
      </c>
      <c r="P2072" s="374">
        <v>99</v>
      </c>
      <c r="Q2072" s="374"/>
      <c r="R2072" s="374">
        <v>0</v>
      </c>
    </row>
    <row r="2073" spans="1:18" ht="15.6">
      <c r="A2073" s="374">
        <v>17</v>
      </c>
      <c r="B2073" s="374">
        <v>339</v>
      </c>
      <c r="C2073" s="374">
        <v>2023</v>
      </c>
      <c r="D2073" s="374">
        <v>3</v>
      </c>
      <c r="E2073" s="374">
        <v>99</v>
      </c>
      <c r="F2073" s="374">
        <v>99</v>
      </c>
      <c r="G2073" s="374">
        <v>99</v>
      </c>
      <c r="H2073" s="374">
        <v>99</v>
      </c>
      <c r="I2073" s="374">
        <v>99</v>
      </c>
      <c r="J2073" s="374">
        <v>999</v>
      </c>
      <c r="K2073" s="374">
        <v>99</v>
      </c>
      <c r="L2073" s="374">
        <v>99</v>
      </c>
      <c r="M2073" s="374">
        <v>14</v>
      </c>
      <c r="N2073" s="374">
        <v>99</v>
      </c>
      <c r="O2073" s="374">
        <v>99</v>
      </c>
      <c r="P2073" s="374">
        <v>99</v>
      </c>
      <c r="Q2073" s="374"/>
      <c r="R2073" s="374">
        <v>0</v>
      </c>
    </row>
    <row r="2074" spans="1:18" ht="15.6">
      <c r="A2074" s="374">
        <v>17</v>
      </c>
      <c r="B2074" s="374">
        <v>340</v>
      </c>
      <c r="C2074" s="374">
        <v>2023</v>
      </c>
      <c r="D2074" s="374">
        <v>4</v>
      </c>
      <c r="E2074" s="374">
        <v>99</v>
      </c>
      <c r="F2074" s="374">
        <v>99</v>
      </c>
      <c r="G2074" s="374">
        <v>99</v>
      </c>
      <c r="H2074" s="374">
        <v>99</v>
      </c>
      <c r="I2074" s="374">
        <v>99</v>
      </c>
      <c r="J2074" s="374">
        <v>999</v>
      </c>
      <c r="K2074" s="374">
        <v>99</v>
      </c>
      <c r="L2074" s="374">
        <v>99</v>
      </c>
      <c r="M2074" s="374">
        <v>14</v>
      </c>
      <c r="N2074" s="374">
        <v>99</v>
      </c>
      <c r="O2074" s="374">
        <v>99</v>
      </c>
      <c r="P2074" s="374">
        <v>99</v>
      </c>
      <c r="Q2074" s="374"/>
      <c r="R2074" s="374">
        <v>0</v>
      </c>
    </row>
    <row r="2075" spans="1:18" ht="15.6">
      <c r="A2075" s="374">
        <v>17</v>
      </c>
      <c r="B2075" s="374">
        <v>341</v>
      </c>
      <c r="C2075" s="374">
        <v>2023</v>
      </c>
      <c r="D2075" s="374">
        <v>5</v>
      </c>
      <c r="E2075" s="374">
        <v>99</v>
      </c>
      <c r="F2075" s="374">
        <v>99</v>
      </c>
      <c r="G2075" s="374">
        <v>99</v>
      </c>
      <c r="H2075" s="374">
        <v>99</v>
      </c>
      <c r="I2075" s="374">
        <v>99</v>
      </c>
      <c r="J2075" s="374">
        <v>999</v>
      </c>
      <c r="K2075" s="374">
        <v>99</v>
      </c>
      <c r="L2075" s="374">
        <v>99</v>
      </c>
      <c r="M2075" s="374">
        <v>14</v>
      </c>
      <c r="N2075" s="374">
        <v>99</v>
      </c>
      <c r="O2075" s="374">
        <v>99</v>
      </c>
      <c r="P2075" s="374">
        <v>99</v>
      </c>
      <c r="Q2075" s="374"/>
      <c r="R2075" s="374">
        <v>0</v>
      </c>
    </row>
    <row r="2076" spans="1:18" ht="15.6">
      <c r="A2076" s="374">
        <v>17</v>
      </c>
      <c r="B2076" s="374">
        <v>342</v>
      </c>
      <c r="C2076" s="374">
        <v>2023</v>
      </c>
      <c r="D2076" s="374">
        <v>6</v>
      </c>
      <c r="E2076" s="374">
        <v>99</v>
      </c>
      <c r="F2076" s="374">
        <v>99</v>
      </c>
      <c r="G2076" s="374">
        <v>99</v>
      </c>
      <c r="H2076" s="374">
        <v>99</v>
      </c>
      <c r="I2076" s="374">
        <v>99</v>
      </c>
      <c r="J2076" s="374">
        <v>999</v>
      </c>
      <c r="K2076" s="374">
        <v>99</v>
      </c>
      <c r="L2076" s="374">
        <v>99</v>
      </c>
      <c r="M2076" s="374">
        <v>14</v>
      </c>
      <c r="N2076" s="374">
        <v>99</v>
      </c>
      <c r="O2076" s="374">
        <v>99</v>
      </c>
      <c r="P2076" s="374">
        <v>99</v>
      </c>
      <c r="Q2076" s="374"/>
      <c r="R2076" s="374">
        <v>0</v>
      </c>
    </row>
    <row r="2077" spans="1:18" ht="15.6">
      <c r="A2077" s="374">
        <v>17</v>
      </c>
      <c r="B2077" s="374">
        <v>343</v>
      </c>
      <c r="C2077" s="374">
        <v>2023</v>
      </c>
      <c r="D2077" s="374">
        <v>7</v>
      </c>
      <c r="E2077" s="374">
        <v>99</v>
      </c>
      <c r="F2077" s="374">
        <v>99</v>
      </c>
      <c r="G2077" s="374">
        <v>99</v>
      </c>
      <c r="H2077" s="374">
        <v>99</v>
      </c>
      <c r="I2077" s="374">
        <v>99</v>
      </c>
      <c r="J2077" s="374">
        <v>999</v>
      </c>
      <c r="K2077" s="374">
        <v>99</v>
      </c>
      <c r="L2077" s="374">
        <v>99</v>
      </c>
      <c r="M2077" s="374">
        <v>14</v>
      </c>
      <c r="N2077" s="374">
        <v>99</v>
      </c>
      <c r="O2077" s="374">
        <v>99</v>
      </c>
      <c r="P2077" s="374">
        <v>99</v>
      </c>
      <c r="Q2077" s="374"/>
      <c r="R2077" s="374">
        <v>0</v>
      </c>
    </row>
    <row r="2078" spans="1:18" ht="15.6">
      <c r="A2078" s="374">
        <v>17</v>
      </c>
      <c r="B2078" s="374">
        <v>344</v>
      </c>
      <c r="C2078" s="374">
        <v>2023</v>
      </c>
      <c r="D2078" s="374">
        <v>8</v>
      </c>
      <c r="E2078" s="374">
        <v>99</v>
      </c>
      <c r="F2078" s="374">
        <v>99</v>
      </c>
      <c r="G2078" s="374">
        <v>99</v>
      </c>
      <c r="H2078" s="374">
        <v>99</v>
      </c>
      <c r="I2078" s="374">
        <v>99</v>
      </c>
      <c r="J2078" s="374">
        <v>999</v>
      </c>
      <c r="K2078" s="374">
        <v>99</v>
      </c>
      <c r="L2078" s="374">
        <v>99</v>
      </c>
      <c r="M2078" s="374">
        <v>14</v>
      </c>
      <c r="N2078" s="374">
        <v>99</v>
      </c>
      <c r="O2078" s="374">
        <v>99</v>
      </c>
      <c r="P2078" s="374">
        <v>99</v>
      </c>
      <c r="Q2078" s="374"/>
      <c r="R2078" s="374">
        <v>0</v>
      </c>
    </row>
    <row r="2079" spans="1:18" ht="15.6">
      <c r="A2079" s="374">
        <v>17</v>
      </c>
      <c r="B2079" s="374">
        <v>345</v>
      </c>
      <c r="C2079" s="374">
        <v>2023</v>
      </c>
      <c r="D2079" s="374">
        <v>9</v>
      </c>
      <c r="E2079" s="374">
        <v>99</v>
      </c>
      <c r="F2079" s="374">
        <v>99</v>
      </c>
      <c r="G2079" s="374">
        <v>99</v>
      </c>
      <c r="H2079" s="374">
        <v>99</v>
      </c>
      <c r="I2079" s="374">
        <v>99</v>
      </c>
      <c r="J2079" s="374">
        <v>999</v>
      </c>
      <c r="K2079" s="374">
        <v>99</v>
      </c>
      <c r="L2079" s="374">
        <v>99</v>
      </c>
      <c r="M2079" s="374">
        <v>14</v>
      </c>
      <c r="N2079" s="374">
        <v>99</v>
      </c>
      <c r="O2079" s="374">
        <v>99</v>
      </c>
      <c r="P2079" s="374">
        <v>99</v>
      </c>
      <c r="Q2079" s="374"/>
      <c r="R2079" s="374">
        <v>0</v>
      </c>
    </row>
    <row r="2080" spans="1:18" ht="15.6">
      <c r="A2080" s="374">
        <v>17</v>
      </c>
      <c r="B2080" s="374">
        <v>346</v>
      </c>
      <c r="C2080" s="374">
        <v>2023</v>
      </c>
      <c r="D2080" s="374">
        <v>10</v>
      </c>
      <c r="E2080" s="374">
        <v>99</v>
      </c>
      <c r="F2080" s="374">
        <v>99</v>
      </c>
      <c r="G2080" s="374">
        <v>99</v>
      </c>
      <c r="H2080" s="374">
        <v>99</v>
      </c>
      <c r="I2080" s="374">
        <v>99</v>
      </c>
      <c r="J2080" s="374">
        <v>999</v>
      </c>
      <c r="K2080" s="374">
        <v>99</v>
      </c>
      <c r="L2080" s="374">
        <v>99</v>
      </c>
      <c r="M2080" s="374">
        <v>14</v>
      </c>
      <c r="N2080" s="374">
        <v>99</v>
      </c>
      <c r="O2080" s="374">
        <v>99</v>
      </c>
      <c r="P2080" s="374">
        <v>99</v>
      </c>
      <c r="Q2080" s="374"/>
      <c r="R2080" s="374">
        <v>0</v>
      </c>
    </row>
    <row r="2081" spans="1:18" ht="15.6">
      <c r="A2081" s="374">
        <v>17</v>
      </c>
      <c r="B2081" s="374">
        <v>347</v>
      </c>
      <c r="C2081" s="374">
        <v>2023</v>
      </c>
      <c r="D2081" s="374">
        <v>11</v>
      </c>
      <c r="E2081" s="374">
        <v>99</v>
      </c>
      <c r="F2081" s="374">
        <v>99</v>
      </c>
      <c r="G2081" s="374">
        <v>99</v>
      </c>
      <c r="H2081" s="374">
        <v>99</v>
      </c>
      <c r="I2081" s="374">
        <v>99</v>
      </c>
      <c r="J2081" s="374">
        <v>999</v>
      </c>
      <c r="K2081" s="374">
        <v>99</v>
      </c>
      <c r="L2081" s="374">
        <v>99</v>
      </c>
      <c r="M2081" s="374">
        <v>14</v>
      </c>
      <c r="N2081" s="374">
        <v>99</v>
      </c>
      <c r="O2081" s="374">
        <v>99</v>
      </c>
      <c r="P2081" s="374">
        <v>99</v>
      </c>
      <c r="Q2081" s="374"/>
      <c r="R2081" s="374">
        <v>0</v>
      </c>
    </row>
    <row r="2082" spans="1:18" ht="15.6">
      <c r="A2082" s="374">
        <v>17</v>
      </c>
      <c r="B2082" s="374">
        <v>348</v>
      </c>
      <c r="C2082" s="374">
        <v>2023</v>
      </c>
      <c r="D2082" s="374">
        <v>12</v>
      </c>
      <c r="E2082" s="374">
        <v>99</v>
      </c>
      <c r="F2082" s="374">
        <v>99</v>
      </c>
      <c r="G2082" s="374">
        <v>99</v>
      </c>
      <c r="H2082" s="374">
        <v>99</v>
      </c>
      <c r="I2082" s="374">
        <v>99</v>
      </c>
      <c r="J2082" s="374">
        <v>999</v>
      </c>
      <c r="K2082" s="374">
        <v>99</v>
      </c>
      <c r="L2082" s="374">
        <v>99</v>
      </c>
      <c r="M2082" s="374">
        <v>14</v>
      </c>
      <c r="N2082" s="374">
        <v>99</v>
      </c>
      <c r="O2082" s="374">
        <v>99</v>
      </c>
      <c r="P2082" s="374">
        <v>99</v>
      </c>
      <c r="Q2082" s="374"/>
      <c r="R2082" s="374">
        <v>0</v>
      </c>
    </row>
    <row r="2083" spans="1:18" ht="15.6">
      <c r="A2083" s="374">
        <v>17</v>
      </c>
      <c r="B2083" s="374">
        <v>349</v>
      </c>
      <c r="C2083" s="374">
        <v>2023</v>
      </c>
      <c r="D2083" s="374">
        <v>1</v>
      </c>
      <c r="E2083" s="374">
        <v>99</v>
      </c>
      <c r="F2083" s="374">
        <v>99</v>
      </c>
      <c r="G2083" s="374">
        <v>99</v>
      </c>
      <c r="H2083" s="374">
        <v>99</v>
      </c>
      <c r="I2083" s="374">
        <v>99</v>
      </c>
      <c r="J2083" s="374">
        <v>999</v>
      </c>
      <c r="K2083" s="374">
        <v>99</v>
      </c>
      <c r="L2083" s="374">
        <v>99</v>
      </c>
      <c r="M2083" s="374">
        <v>15</v>
      </c>
      <c r="N2083" s="374">
        <v>99</v>
      </c>
      <c r="O2083" s="374">
        <v>99</v>
      </c>
      <c r="P2083" s="374">
        <v>99</v>
      </c>
      <c r="Q2083" s="374"/>
      <c r="R2083" s="374">
        <v>0</v>
      </c>
    </row>
    <row r="2084" spans="1:18" ht="15.6">
      <c r="A2084" s="374">
        <v>17</v>
      </c>
      <c r="B2084" s="374">
        <v>350</v>
      </c>
      <c r="C2084" s="374">
        <v>2023</v>
      </c>
      <c r="D2084" s="374">
        <v>2</v>
      </c>
      <c r="E2084" s="374">
        <v>99</v>
      </c>
      <c r="F2084" s="374">
        <v>99</v>
      </c>
      <c r="G2084" s="374">
        <v>99</v>
      </c>
      <c r="H2084" s="374">
        <v>99</v>
      </c>
      <c r="I2084" s="374">
        <v>99</v>
      </c>
      <c r="J2084" s="374">
        <v>999</v>
      </c>
      <c r="K2084" s="374">
        <v>99</v>
      </c>
      <c r="L2084" s="374">
        <v>99</v>
      </c>
      <c r="M2084" s="374">
        <v>15</v>
      </c>
      <c r="N2084" s="374">
        <v>99</v>
      </c>
      <c r="O2084" s="374">
        <v>99</v>
      </c>
      <c r="P2084" s="374">
        <v>99</v>
      </c>
      <c r="Q2084" s="374"/>
      <c r="R2084" s="374">
        <v>0</v>
      </c>
    </row>
    <row r="2085" spans="1:18" ht="15.6">
      <c r="A2085" s="374">
        <v>17</v>
      </c>
      <c r="B2085" s="374">
        <v>351</v>
      </c>
      <c r="C2085" s="374">
        <v>2023</v>
      </c>
      <c r="D2085" s="374">
        <v>3</v>
      </c>
      <c r="E2085" s="374">
        <v>99</v>
      </c>
      <c r="F2085" s="374">
        <v>99</v>
      </c>
      <c r="G2085" s="374">
        <v>99</v>
      </c>
      <c r="H2085" s="374">
        <v>99</v>
      </c>
      <c r="I2085" s="374">
        <v>99</v>
      </c>
      <c r="J2085" s="374">
        <v>999</v>
      </c>
      <c r="K2085" s="374">
        <v>99</v>
      </c>
      <c r="L2085" s="374">
        <v>99</v>
      </c>
      <c r="M2085" s="374">
        <v>15</v>
      </c>
      <c r="N2085" s="374">
        <v>99</v>
      </c>
      <c r="O2085" s="374">
        <v>99</v>
      </c>
      <c r="P2085" s="374">
        <v>99</v>
      </c>
      <c r="Q2085" s="374"/>
      <c r="R2085" s="374">
        <v>0</v>
      </c>
    </row>
    <row r="2086" spans="1:18" ht="15.6">
      <c r="A2086" s="374">
        <v>17</v>
      </c>
      <c r="B2086" s="374">
        <v>352</v>
      </c>
      <c r="C2086" s="374">
        <v>2023</v>
      </c>
      <c r="D2086" s="374">
        <v>4</v>
      </c>
      <c r="E2086" s="374">
        <v>99</v>
      </c>
      <c r="F2086" s="374">
        <v>99</v>
      </c>
      <c r="G2086" s="374">
        <v>99</v>
      </c>
      <c r="H2086" s="374">
        <v>99</v>
      </c>
      <c r="I2086" s="374">
        <v>99</v>
      </c>
      <c r="J2086" s="374">
        <v>999</v>
      </c>
      <c r="K2086" s="374">
        <v>99</v>
      </c>
      <c r="L2086" s="374">
        <v>99</v>
      </c>
      <c r="M2086" s="374">
        <v>15</v>
      </c>
      <c r="N2086" s="374">
        <v>99</v>
      </c>
      <c r="O2086" s="374">
        <v>99</v>
      </c>
      <c r="P2086" s="374">
        <v>99</v>
      </c>
      <c r="Q2086" s="374"/>
      <c r="R2086" s="374">
        <v>0</v>
      </c>
    </row>
    <row r="2087" spans="1:18" ht="15.6">
      <c r="A2087" s="374">
        <v>17</v>
      </c>
      <c r="B2087" s="374">
        <v>353</v>
      </c>
      <c r="C2087" s="374">
        <v>2023</v>
      </c>
      <c r="D2087" s="374">
        <v>5</v>
      </c>
      <c r="E2087" s="374">
        <v>99</v>
      </c>
      <c r="F2087" s="374">
        <v>99</v>
      </c>
      <c r="G2087" s="374">
        <v>99</v>
      </c>
      <c r="H2087" s="374">
        <v>99</v>
      </c>
      <c r="I2087" s="374">
        <v>99</v>
      </c>
      <c r="J2087" s="374">
        <v>999</v>
      </c>
      <c r="K2087" s="374">
        <v>99</v>
      </c>
      <c r="L2087" s="374">
        <v>99</v>
      </c>
      <c r="M2087" s="374">
        <v>15</v>
      </c>
      <c r="N2087" s="374">
        <v>99</v>
      </c>
      <c r="O2087" s="374">
        <v>99</v>
      </c>
      <c r="P2087" s="374">
        <v>99</v>
      </c>
      <c r="Q2087" s="374"/>
      <c r="R2087" s="374">
        <v>0</v>
      </c>
    </row>
    <row r="2088" spans="1:18" ht="15.6">
      <c r="A2088" s="374">
        <v>17</v>
      </c>
      <c r="B2088" s="374">
        <v>354</v>
      </c>
      <c r="C2088" s="374">
        <v>2023</v>
      </c>
      <c r="D2088" s="374">
        <v>6</v>
      </c>
      <c r="E2088" s="374">
        <v>99</v>
      </c>
      <c r="F2088" s="374">
        <v>99</v>
      </c>
      <c r="G2088" s="374">
        <v>99</v>
      </c>
      <c r="H2088" s="374">
        <v>99</v>
      </c>
      <c r="I2088" s="374">
        <v>99</v>
      </c>
      <c r="J2088" s="374">
        <v>999</v>
      </c>
      <c r="K2088" s="374">
        <v>99</v>
      </c>
      <c r="L2088" s="374">
        <v>99</v>
      </c>
      <c r="M2088" s="374">
        <v>15</v>
      </c>
      <c r="N2088" s="374">
        <v>99</v>
      </c>
      <c r="O2088" s="374">
        <v>99</v>
      </c>
      <c r="P2088" s="374">
        <v>99</v>
      </c>
      <c r="Q2088" s="374"/>
      <c r="R2088" s="374">
        <v>0</v>
      </c>
    </row>
    <row r="2089" spans="1:18" ht="15.6">
      <c r="A2089" s="374">
        <v>17</v>
      </c>
      <c r="B2089" s="374">
        <v>355</v>
      </c>
      <c r="C2089" s="374">
        <v>2023</v>
      </c>
      <c r="D2089" s="374">
        <v>7</v>
      </c>
      <c r="E2089" s="374">
        <v>99</v>
      </c>
      <c r="F2089" s="374">
        <v>99</v>
      </c>
      <c r="G2089" s="374">
        <v>99</v>
      </c>
      <c r="H2089" s="374">
        <v>99</v>
      </c>
      <c r="I2089" s="374">
        <v>99</v>
      </c>
      <c r="J2089" s="374">
        <v>999</v>
      </c>
      <c r="K2089" s="374">
        <v>99</v>
      </c>
      <c r="L2089" s="374">
        <v>99</v>
      </c>
      <c r="M2089" s="374">
        <v>15</v>
      </c>
      <c r="N2089" s="374">
        <v>99</v>
      </c>
      <c r="O2089" s="374">
        <v>99</v>
      </c>
      <c r="P2089" s="374">
        <v>99</v>
      </c>
      <c r="Q2089" s="374"/>
      <c r="R2089" s="374">
        <v>0</v>
      </c>
    </row>
    <row r="2090" spans="1:18" ht="15.6">
      <c r="A2090" s="374">
        <v>17</v>
      </c>
      <c r="B2090" s="374">
        <v>356</v>
      </c>
      <c r="C2090" s="374">
        <v>2023</v>
      </c>
      <c r="D2090" s="374">
        <v>8</v>
      </c>
      <c r="E2090" s="374">
        <v>99</v>
      </c>
      <c r="F2090" s="374">
        <v>99</v>
      </c>
      <c r="G2090" s="374">
        <v>99</v>
      </c>
      <c r="H2090" s="374">
        <v>99</v>
      </c>
      <c r="I2090" s="374">
        <v>99</v>
      </c>
      <c r="J2090" s="374">
        <v>999</v>
      </c>
      <c r="K2090" s="374">
        <v>99</v>
      </c>
      <c r="L2090" s="374">
        <v>99</v>
      </c>
      <c r="M2090" s="374">
        <v>15</v>
      </c>
      <c r="N2090" s="374">
        <v>99</v>
      </c>
      <c r="O2090" s="374">
        <v>99</v>
      </c>
      <c r="P2090" s="374">
        <v>99</v>
      </c>
      <c r="Q2090" s="374"/>
      <c r="R2090" s="374">
        <v>0</v>
      </c>
    </row>
    <row r="2091" spans="1:18" ht="15.6">
      <c r="A2091" s="374">
        <v>17</v>
      </c>
      <c r="B2091" s="374">
        <v>357</v>
      </c>
      <c r="C2091" s="374">
        <v>2023</v>
      </c>
      <c r="D2091" s="374">
        <v>9</v>
      </c>
      <c r="E2091" s="374">
        <v>99</v>
      </c>
      <c r="F2091" s="374">
        <v>99</v>
      </c>
      <c r="G2091" s="374">
        <v>99</v>
      </c>
      <c r="H2091" s="374">
        <v>99</v>
      </c>
      <c r="I2091" s="374">
        <v>99</v>
      </c>
      <c r="J2091" s="374">
        <v>999</v>
      </c>
      <c r="K2091" s="374">
        <v>99</v>
      </c>
      <c r="L2091" s="374">
        <v>99</v>
      </c>
      <c r="M2091" s="374">
        <v>15</v>
      </c>
      <c r="N2091" s="374">
        <v>99</v>
      </c>
      <c r="O2091" s="374">
        <v>99</v>
      </c>
      <c r="P2091" s="374">
        <v>99</v>
      </c>
      <c r="Q2091" s="374"/>
      <c r="R2091" s="374">
        <v>0</v>
      </c>
    </row>
    <row r="2092" spans="1:18" ht="15.6">
      <c r="A2092" s="374">
        <v>17</v>
      </c>
      <c r="B2092" s="374">
        <v>358</v>
      </c>
      <c r="C2092" s="374">
        <v>2023</v>
      </c>
      <c r="D2092" s="374">
        <v>10</v>
      </c>
      <c r="E2092" s="374">
        <v>99</v>
      </c>
      <c r="F2092" s="374">
        <v>99</v>
      </c>
      <c r="G2092" s="374">
        <v>99</v>
      </c>
      <c r="H2092" s="374">
        <v>99</v>
      </c>
      <c r="I2092" s="374">
        <v>99</v>
      </c>
      <c r="J2092" s="374">
        <v>999</v>
      </c>
      <c r="K2092" s="374">
        <v>99</v>
      </c>
      <c r="L2092" s="374">
        <v>99</v>
      </c>
      <c r="M2092" s="374">
        <v>15</v>
      </c>
      <c r="N2092" s="374">
        <v>99</v>
      </c>
      <c r="O2092" s="374">
        <v>99</v>
      </c>
      <c r="P2092" s="374">
        <v>99</v>
      </c>
      <c r="Q2092" s="374"/>
      <c r="R2092" s="374">
        <v>0</v>
      </c>
    </row>
    <row r="2093" spans="1:18" ht="15.6">
      <c r="A2093" s="374">
        <v>17</v>
      </c>
      <c r="B2093" s="374">
        <v>359</v>
      </c>
      <c r="C2093" s="374">
        <v>2023</v>
      </c>
      <c r="D2093" s="374">
        <v>11</v>
      </c>
      <c r="E2093" s="374">
        <v>99</v>
      </c>
      <c r="F2093" s="374">
        <v>99</v>
      </c>
      <c r="G2093" s="374">
        <v>99</v>
      </c>
      <c r="H2093" s="374">
        <v>99</v>
      </c>
      <c r="I2093" s="374">
        <v>99</v>
      </c>
      <c r="J2093" s="374">
        <v>999</v>
      </c>
      <c r="K2093" s="374">
        <v>99</v>
      </c>
      <c r="L2093" s="374">
        <v>99</v>
      </c>
      <c r="M2093" s="374">
        <v>15</v>
      </c>
      <c r="N2093" s="374">
        <v>99</v>
      </c>
      <c r="O2093" s="374">
        <v>99</v>
      </c>
      <c r="P2093" s="374">
        <v>99</v>
      </c>
      <c r="Q2093" s="374"/>
      <c r="R2093" s="374">
        <v>0</v>
      </c>
    </row>
    <row r="2094" spans="1:18" ht="15.6">
      <c r="A2094" s="374">
        <v>17</v>
      </c>
      <c r="B2094" s="374">
        <v>360</v>
      </c>
      <c r="C2094" s="374">
        <v>2023</v>
      </c>
      <c r="D2094" s="374">
        <v>12</v>
      </c>
      <c r="E2094" s="374">
        <v>99</v>
      </c>
      <c r="F2094" s="374">
        <v>99</v>
      </c>
      <c r="G2094" s="374">
        <v>99</v>
      </c>
      <c r="H2094" s="374">
        <v>99</v>
      </c>
      <c r="I2094" s="374">
        <v>99</v>
      </c>
      <c r="J2094" s="374">
        <v>999</v>
      </c>
      <c r="K2094" s="374">
        <v>99</v>
      </c>
      <c r="L2094" s="374">
        <v>99</v>
      </c>
      <c r="M2094" s="374">
        <v>15</v>
      </c>
      <c r="N2094" s="374">
        <v>99</v>
      </c>
      <c r="O2094" s="374">
        <v>99</v>
      </c>
      <c r="P2094" s="374">
        <v>99</v>
      </c>
      <c r="Q2094" s="374"/>
      <c r="R2094" s="374">
        <v>0</v>
      </c>
    </row>
    <row r="2095" spans="1:18" s="458" customFormat="1" ht="15.6">
      <c r="A2095" s="374">
        <v>17</v>
      </c>
      <c r="B2095" s="374">
        <v>361</v>
      </c>
      <c r="C2095" s="374">
        <v>2022</v>
      </c>
      <c r="D2095" s="374">
        <v>1</v>
      </c>
      <c r="E2095" s="374">
        <v>99</v>
      </c>
      <c r="F2095" s="374">
        <v>99</v>
      </c>
      <c r="G2095" s="374">
        <v>99</v>
      </c>
      <c r="H2095" s="374">
        <v>99</v>
      </c>
      <c r="I2095" s="374">
        <v>99</v>
      </c>
      <c r="J2095" s="374">
        <v>999</v>
      </c>
      <c r="K2095" s="374">
        <v>99</v>
      </c>
      <c r="L2095" s="374">
        <v>99</v>
      </c>
      <c r="M2095" s="374">
        <v>1</v>
      </c>
      <c r="N2095" s="374">
        <v>99</v>
      </c>
      <c r="O2095" s="374">
        <v>99</v>
      </c>
      <c r="P2095" s="374">
        <v>99</v>
      </c>
      <c r="Q2095" s="374"/>
      <c r="R2095" s="374">
        <v>0</v>
      </c>
    </row>
    <row r="2096" spans="1:18" s="458" customFormat="1" ht="15.6">
      <c r="A2096" s="374">
        <v>17</v>
      </c>
      <c r="B2096" s="374">
        <v>362</v>
      </c>
      <c r="C2096" s="374">
        <v>2022</v>
      </c>
      <c r="D2096" s="374">
        <v>2</v>
      </c>
      <c r="E2096" s="374">
        <v>99</v>
      </c>
      <c r="F2096" s="374">
        <v>99</v>
      </c>
      <c r="G2096" s="374">
        <v>99</v>
      </c>
      <c r="H2096" s="374">
        <v>99</v>
      </c>
      <c r="I2096" s="374">
        <v>99</v>
      </c>
      <c r="J2096" s="374">
        <v>999</v>
      </c>
      <c r="K2096" s="374">
        <v>99</v>
      </c>
      <c r="L2096" s="374">
        <v>99</v>
      </c>
      <c r="M2096" s="374">
        <v>1</v>
      </c>
      <c r="N2096" s="374">
        <v>99</v>
      </c>
      <c r="O2096" s="374">
        <v>99</v>
      </c>
      <c r="P2096" s="374">
        <v>99</v>
      </c>
      <c r="Q2096" s="374"/>
      <c r="R2096" s="374">
        <v>0</v>
      </c>
    </row>
    <row r="2097" spans="1:37" s="458" customFormat="1" ht="15.6">
      <c r="A2097" s="374">
        <v>17</v>
      </c>
      <c r="B2097" s="374">
        <v>363</v>
      </c>
      <c r="C2097" s="374">
        <v>2022</v>
      </c>
      <c r="D2097" s="374">
        <v>3</v>
      </c>
      <c r="E2097" s="374">
        <v>99</v>
      </c>
      <c r="F2097" s="374">
        <v>99</v>
      </c>
      <c r="G2097" s="374">
        <v>99</v>
      </c>
      <c r="H2097" s="374">
        <v>99</v>
      </c>
      <c r="I2097" s="374">
        <v>99</v>
      </c>
      <c r="J2097" s="374">
        <v>999</v>
      </c>
      <c r="K2097" s="374">
        <v>99</v>
      </c>
      <c r="L2097" s="374">
        <v>99</v>
      </c>
      <c r="M2097" s="374">
        <v>1</v>
      </c>
      <c r="N2097" s="374">
        <v>99</v>
      </c>
      <c r="O2097" s="374">
        <v>99</v>
      </c>
      <c r="P2097" s="374">
        <v>99</v>
      </c>
      <c r="Q2097" s="374"/>
      <c r="R2097" s="374">
        <v>0</v>
      </c>
    </row>
    <row r="2098" spans="1:37" s="458" customFormat="1" ht="15.6">
      <c r="A2098" s="374">
        <v>17</v>
      </c>
      <c r="B2098" s="374">
        <v>364</v>
      </c>
      <c r="C2098" s="374">
        <v>2022</v>
      </c>
      <c r="D2098" s="374">
        <v>4</v>
      </c>
      <c r="E2098" s="374">
        <v>99</v>
      </c>
      <c r="F2098" s="374">
        <v>99</v>
      </c>
      <c r="G2098" s="374">
        <v>99</v>
      </c>
      <c r="H2098" s="374">
        <v>99</v>
      </c>
      <c r="I2098" s="374">
        <v>99</v>
      </c>
      <c r="J2098" s="374">
        <v>999</v>
      </c>
      <c r="K2098" s="374">
        <v>99</v>
      </c>
      <c r="L2098" s="374">
        <v>99</v>
      </c>
      <c r="M2098" s="374">
        <v>1</v>
      </c>
      <c r="N2098" s="374">
        <v>99</v>
      </c>
      <c r="O2098" s="374">
        <v>99</v>
      </c>
      <c r="P2098" s="374">
        <v>99</v>
      </c>
      <c r="Q2098" s="374"/>
      <c r="R2098" s="374">
        <v>0</v>
      </c>
    </row>
    <row r="2099" spans="1:37" s="458" customFormat="1" ht="15.6">
      <c r="A2099" s="374">
        <v>17</v>
      </c>
      <c r="B2099" s="374">
        <v>365</v>
      </c>
      <c r="C2099" s="374">
        <v>2022</v>
      </c>
      <c r="D2099" s="374">
        <v>5</v>
      </c>
      <c r="E2099" s="374">
        <v>99</v>
      </c>
      <c r="F2099" s="374">
        <v>99</v>
      </c>
      <c r="G2099" s="374">
        <v>99</v>
      </c>
      <c r="H2099" s="374">
        <v>99</v>
      </c>
      <c r="I2099" s="374">
        <v>99</v>
      </c>
      <c r="J2099" s="374">
        <v>999</v>
      </c>
      <c r="K2099" s="374">
        <v>99</v>
      </c>
      <c r="L2099" s="374">
        <v>99</v>
      </c>
      <c r="M2099" s="374">
        <v>1</v>
      </c>
      <c r="N2099" s="374">
        <v>99</v>
      </c>
      <c r="O2099" s="374">
        <v>99</v>
      </c>
      <c r="P2099" s="374">
        <v>99</v>
      </c>
      <c r="Q2099" s="374"/>
      <c r="R2099" s="374">
        <v>0</v>
      </c>
    </row>
    <row r="2100" spans="1:37" s="458" customFormat="1" ht="15.6">
      <c r="A2100" s="374">
        <v>17</v>
      </c>
      <c r="B2100" s="374">
        <v>366</v>
      </c>
      <c r="C2100" s="374">
        <v>2022</v>
      </c>
      <c r="D2100" s="374">
        <v>6</v>
      </c>
      <c r="E2100" s="374">
        <v>99</v>
      </c>
      <c r="F2100" s="374">
        <v>99</v>
      </c>
      <c r="G2100" s="374">
        <v>99</v>
      </c>
      <c r="H2100" s="374">
        <v>99</v>
      </c>
      <c r="I2100" s="374">
        <v>99</v>
      </c>
      <c r="J2100" s="374">
        <v>999</v>
      </c>
      <c r="K2100" s="374">
        <v>99</v>
      </c>
      <c r="L2100" s="374">
        <v>99</v>
      </c>
      <c r="M2100" s="374">
        <v>1</v>
      </c>
      <c r="N2100" s="374">
        <v>99</v>
      </c>
      <c r="O2100" s="374">
        <v>99</v>
      </c>
      <c r="P2100" s="374">
        <v>99</v>
      </c>
      <c r="Q2100" s="374"/>
      <c r="R2100" s="374">
        <v>0</v>
      </c>
    </row>
    <row r="2101" spans="1:37" s="458" customFormat="1" ht="15.6">
      <c r="A2101" s="374">
        <v>17</v>
      </c>
      <c r="B2101" s="374">
        <v>367</v>
      </c>
      <c r="C2101" s="374">
        <v>2022</v>
      </c>
      <c r="D2101" s="374">
        <v>7</v>
      </c>
      <c r="E2101" s="374">
        <v>99</v>
      </c>
      <c r="F2101" s="374">
        <v>99</v>
      </c>
      <c r="G2101" s="374">
        <v>99</v>
      </c>
      <c r="H2101" s="374">
        <v>99</v>
      </c>
      <c r="I2101" s="374">
        <v>99</v>
      </c>
      <c r="J2101" s="374">
        <v>999</v>
      </c>
      <c r="K2101" s="374">
        <v>99</v>
      </c>
      <c r="L2101" s="374">
        <v>99</v>
      </c>
      <c r="M2101" s="374">
        <v>1</v>
      </c>
      <c r="N2101" s="374">
        <v>99</v>
      </c>
      <c r="O2101" s="374">
        <v>99</v>
      </c>
      <c r="P2101" s="374">
        <v>99</v>
      </c>
      <c r="Q2101" s="374"/>
      <c r="R2101" s="374">
        <v>0</v>
      </c>
    </row>
    <row r="2102" spans="1:37" s="458" customFormat="1" ht="15.6">
      <c r="A2102" s="374">
        <v>17</v>
      </c>
      <c r="B2102" s="374">
        <v>368</v>
      </c>
      <c r="C2102" s="374">
        <v>2022</v>
      </c>
      <c r="D2102" s="374">
        <v>8</v>
      </c>
      <c r="E2102" s="374">
        <v>99</v>
      </c>
      <c r="F2102" s="374">
        <v>99</v>
      </c>
      <c r="G2102" s="374">
        <v>99</v>
      </c>
      <c r="H2102" s="374">
        <v>99</v>
      </c>
      <c r="I2102" s="374">
        <v>99</v>
      </c>
      <c r="J2102" s="374">
        <v>999</v>
      </c>
      <c r="K2102" s="374">
        <v>99</v>
      </c>
      <c r="L2102" s="374">
        <v>99</v>
      </c>
      <c r="M2102" s="374">
        <v>1</v>
      </c>
      <c r="N2102" s="374">
        <v>99</v>
      </c>
      <c r="O2102" s="374">
        <v>99</v>
      </c>
      <c r="P2102" s="374">
        <v>99</v>
      </c>
      <c r="Q2102" s="374"/>
      <c r="R2102" s="374">
        <v>0</v>
      </c>
    </row>
    <row r="2103" spans="1:37" s="458" customFormat="1" ht="15.6">
      <c r="A2103" s="374">
        <v>17</v>
      </c>
      <c r="B2103" s="374">
        <v>369</v>
      </c>
      <c r="C2103" s="374">
        <v>2022</v>
      </c>
      <c r="D2103" s="374">
        <v>9</v>
      </c>
      <c r="E2103" s="374">
        <v>99</v>
      </c>
      <c r="F2103" s="374">
        <v>99</v>
      </c>
      <c r="G2103" s="374">
        <v>99</v>
      </c>
      <c r="H2103" s="374">
        <v>99</v>
      </c>
      <c r="I2103" s="374">
        <v>99</v>
      </c>
      <c r="J2103" s="374">
        <v>999</v>
      </c>
      <c r="K2103" s="374">
        <v>99</v>
      </c>
      <c r="L2103" s="374">
        <v>99</v>
      </c>
      <c r="M2103" s="374">
        <v>1</v>
      </c>
      <c r="N2103" s="374">
        <v>99</v>
      </c>
      <c r="O2103" s="374">
        <v>99</v>
      </c>
      <c r="P2103" s="374">
        <v>99</v>
      </c>
      <c r="Q2103" s="374"/>
      <c r="R2103" s="374">
        <v>0</v>
      </c>
    </row>
    <row r="2104" spans="1:37" s="458" customFormat="1" ht="15.6">
      <c r="A2104" s="374">
        <v>17</v>
      </c>
      <c r="B2104" s="374">
        <v>370</v>
      </c>
      <c r="C2104" s="374">
        <v>2022</v>
      </c>
      <c r="D2104" s="374">
        <v>10</v>
      </c>
      <c r="E2104" s="374">
        <v>99</v>
      </c>
      <c r="F2104" s="374">
        <v>99</v>
      </c>
      <c r="G2104" s="374">
        <v>99</v>
      </c>
      <c r="H2104" s="374">
        <v>99</v>
      </c>
      <c r="I2104" s="374">
        <v>99</v>
      </c>
      <c r="J2104" s="374">
        <v>999</v>
      </c>
      <c r="K2104" s="374">
        <v>99</v>
      </c>
      <c r="L2104" s="374">
        <v>99</v>
      </c>
      <c r="M2104" s="374">
        <v>1</v>
      </c>
      <c r="N2104" s="374">
        <v>99</v>
      </c>
      <c r="O2104" s="374">
        <v>99</v>
      </c>
      <c r="P2104" s="374">
        <v>99</v>
      </c>
      <c r="Q2104" s="374"/>
      <c r="R2104" s="374">
        <v>0</v>
      </c>
    </row>
    <row r="2105" spans="1:37" s="458" customFormat="1" ht="15.6">
      <c r="A2105" s="374">
        <v>17</v>
      </c>
      <c r="B2105" s="374">
        <v>371</v>
      </c>
      <c r="C2105" s="374">
        <v>2022</v>
      </c>
      <c r="D2105" s="374">
        <v>11</v>
      </c>
      <c r="E2105" s="374">
        <v>99</v>
      </c>
      <c r="F2105" s="374">
        <v>99</v>
      </c>
      <c r="G2105" s="374">
        <v>99</v>
      </c>
      <c r="H2105" s="374">
        <v>99</v>
      </c>
      <c r="I2105" s="374">
        <v>99</v>
      </c>
      <c r="J2105" s="374">
        <v>999</v>
      </c>
      <c r="K2105" s="374">
        <v>99</v>
      </c>
      <c r="L2105" s="374">
        <v>99</v>
      </c>
      <c r="M2105" s="374">
        <v>1</v>
      </c>
      <c r="N2105" s="374">
        <v>99</v>
      </c>
      <c r="O2105" s="374">
        <v>99</v>
      </c>
      <c r="P2105" s="374">
        <v>99</v>
      </c>
      <c r="Q2105" s="374"/>
      <c r="R2105" s="374">
        <v>0</v>
      </c>
    </row>
    <row r="2106" spans="1:37" s="458" customFormat="1" ht="15.6">
      <c r="A2106" s="374">
        <v>17</v>
      </c>
      <c r="B2106" s="374">
        <v>372</v>
      </c>
      <c r="C2106" s="374">
        <v>2022</v>
      </c>
      <c r="D2106" s="374">
        <v>12</v>
      </c>
      <c r="E2106" s="374">
        <v>99</v>
      </c>
      <c r="F2106" s="374">
        <v>99</v>
      </c>
      <c r="G2106" s="374">
        <v>99</v>
      </c>
      <c r="H2106" s="374">
        <v>99</v>
      </c>
      <c r="I2106" s="374">
        <v>99</v>
      </c>
      <c r="J2106" s="374">
        <v>999</v>
      </c>
      <c r="K2106" s="374">
        <v>99</v>
      </c>
      <c r="L2106" s="374">
        <v>99</v>
      </c>
      <c r="M2106" s="374">
        <v>1</v>
      </c>
      <c r="N2106" s="374">
        <v>99</v>
      </c>
      <c r="O2106" s="374">
        <v>99</v>
      </c>
      <c r="P2106" s="374">
        <v>99</v>
      </c>
      <c r="Q2106" s="374"/>
      <c r="R2106" s="374">
        <v>0</v>
      </c>
    </row>
    <row r="2107" spans="1:37" s="458" customFormat="1" ht="15.6">
      <c r="A2107" s="374">
        <v>17</v>
      </c>
      <c r="B2107" s="374">
        <v>373</v>
      </c>
      <c r="C2107" s="374">
        <v>2022</v>
      </c>
      <c r="D2107" s="374">
        <v>1</v>
      </c>
      <c r="E2107" s="374">
        <v>99</v>
      </c>
      <c r="F2107" s="374">
        <v>99</v>
      </c>
      <c r="G2107" s="374">
        <v>99</v>
      </c>
      <c r="H2107" s="374">
        <v>99</v>
      </c>
      <c r="I2107" s="374">
        <v>99</v>
      </c>
      <c r="J2107" s="374">
        <v>999</v>
      </c>
      <c r="K2107" s="374">
        <v>99</v>
      </c>
      <c r="L2107" s="374">
        <v>99</v>
      </c>
      <c r="M2107" s="374">
        <v>2</v>
      </c>
      <c r="N2107" s="374">
        <v>99</v>
      </c>
      <c r="O2107" s="374">
        <v>99</v>
      </c>
      <c r="P2107" s="374">
        <v>99</v>
      </c>
      <c r="Q2107" s="374">
        <v>8</v>
      </c>
      <c r="R2107" s="374">
        <v>39</v>
      </c>
      <c r="S2107" s="458">
        <v>3.8974358974358978</v>
      </c>
      <c r="T2107" s="458">
        <v>2</v>
      </c>
      <c r="U2107" s="458">
        <v>5.7030769230769236</v>
      </c>
      <c r="V2107" s="458">
        <v>0</v>
      </c>
      <c r="W2107" s="458">
        <v>0</v>
      </c>
      <c r="X2107" s="458">
        <v>0</v>
      </c>
      <c r="Y2107" s="458">
        <v>0</v>
      </c>
      <c r="Z2107" s="458">
        <v>2.3500749075308014</v>
      </c>
      <c r="AA2107" s="458">
        <v>1.032668234133449</v>
      </c>
      <c r="AB2107" s="458">
        <v>0</v>
      </c>
      <c r="AC2107" s="458">
        <v>65.963282293053396</v>
      </c>
      <c r="AF2107" s="458">
        <v>16.455696202531644</v>
      </c>
      <c r="AG2107" s="458">
        <v>10.053608396539406</v>
      </c>
      <c r="AH2107" s="458">
        <v>0</v>
      </c>
      <c r="AI2107" s="458">
        <v>0</v>
      </c>
    </row>
    <row r="2108" spans="1:37" s="458" customFormat="1" ht="15.6">
      <c r="A2108" s="374">
        <v>17</v>
      </c>
      <c r="B2108" s="374">
        <v>374</v>
      </c>
      <c r="C2108" s="374">
        <v>2022</v>
      </c>
      <c r="D2108" s="374">
        <v>2</v>
      </c>
      <c r="E2108" s="374">
        <v>99</v>
      </c>
      <c r="F2108" s="374">
        <v>99</v>
      </c>
      <c r="G2108" s="374">
        <v>99</v>
      </c>
      <c r="H2108" s="374">
        <v>99</v>
      </c>
      <c r="I2108" s="374">
        <v>99</v>
      </c>
      <c r="J2108" s="374">
        <v>999</v>
      </c>
      <c r="K2108" s="374">
        <v>99</v>
      </c>
      <c r="L2108" s="374">
        <v>99</v>
      </c>
      <c r="M2108" s="374">
        <v>2</v>
      </c>
      <c r="N2108" s="374">
        <v>99</v>
      </c>
      <c r="O2108" s="374">
        <v>99</v>
      </c>
      <c r="P2108" s="374">
        <v>99</v>
      </c>
      <c r="Q2108" s="374">
        <v>24</v>
      </c>
      <c r="R2108" s="374">
        <v>114</v>
      </c>
      <c r="S2108" s="458">
        <v>4.4912280701754383</v>
      </c>
      <c r="T2108" s="458">
        <v>2</v>
      </c>
      <c r="U2108" s="458">
        <v>6.9824561403508785</v>
      </c>
      <c r="V2108" s="458">
        <v>0</v>
      </c>
      <c r="W2108" s="458">
        <v>0</v>
      </c>
      <c r="X2108" s="458">
        <v>0</v>
      </c>
      <c r="Y2108" s="458">
        <v>0</v>
      </c>
      <c r="Z2108" s="458">
        <v>3.2260791915002272</v>
      </c>
      <c r="AA2108" s="458">
        <v>1.4704433872140539</v>
      </c>
      <c r="AB2108" s="458">
        <v>0</v>
      </c>
      <c r="AC2108" s="458">
        <v>13.199676977172508</v>
      </c>
      <c r="AF2108" s="458">
        <v>8.7962962962962941</v>
      </c>
      <c r="AG2108" s="458">
        <v>8.8945504117640475</v>
      </c>
      <c r="AH2108" s="458">
        <v>0</v>
      </c>
      <c r="AI2108" s="458">
        <v>3</v>
      </c>
      <c r="AJ2108" s="458">
        <v>87.59999999999998</v>
      </c>
      <c r="AK2108" s="458">
        <v>14.082662355959751</v>
      </c>
    </row>
    <row r="2109" spans="1:37" s="458" customFormat="1" ht="15.6">
      <c r="A2109" s="374">
        <v>17</v>
      </c>
      <c r="B2109" s="374">
        <v>375</v>
      </c>
      <c r="C2109" s="374">
        <v>2022</v>
      </c>
      <c r="D2109" s="374">
        <v>3</v>
      </c>
      <c r="E2109" s="374">
        <v>99</v>
      </c>
      <c r="F2109" s="374">
        <v>99</v>
      </c>
      <c r="G2109" s="374">
        <v>99</v>
      </c>
      <c r="H2109" s="374">
        <v>99</v>
      </c>
      <c r="I2109" s="374">
        <v>99</v>
      </c>
      <c r="J2109" s="374">
        <v>999</v>
      </c>
      <c r="K2109" s="374">
        <v>99</v>
      </c>
      <c r="L2109" s="374">
        <v>99</v>
      </c>
      <c r="M2109" s="374">
        <v>2</v>
      </c>
      <c r="N2109" s="374">
        <v>99</v>
      </c>
      <c r="O2109" s="374">
        <v>99</v>
      </c>
      <c r="P2109" s="374">
        <v>99</v>
      </c>
      <c r="Q2109" s="374">
        <v>64</v>
      </c>
      <c r="R2109" s="374">
        <v>454</v>
      </c>
      <c r="S2109" s="458">
        <v>4.4581497797356837</v>
      </c>
      <c r="T2109" s="458">
        <v>2</v>
      </c>
      <c r="U2109" s="458">
        <v>5.286563876651984</v>
      </c>
      <c r="V2109" s="458">
        <v>0</v>
      </c>
      <c r="W2109" s="458">
        <v>0</v>
      </c>
      <c r="X2109" s="458">
        <v>0.22026431718061676</v>
      </c>
      <c r="Y2109" s="458">
        <v>0</v>
      </c>
      <c r="Z2109" s="458">
        <v>2.2074902725014378</v>
      </c>
      <c r="AA2109" s="458">
        <v>1.4194253706526356</v>
      </c>
      <c r="AB2109" s="458">
        <v>0</v>
      </c>
      <c r="AC2109" s="458">
        <v>20.188740547937375</v>
      </c>
      <c r="AF2109" s="458">
        <v>12.886744252057907</v>
      </c>
      <c r="AG2109" s="458">
        <v>10.592259146476014</v>
      </c>
      <c r="AH2109" s="458">
        <v>0</v>
      </c>
      <c r="AI2109" s="458">
        <v>0</v>
      </c>
    </row>
    <row r="2110" spans="1:37" s="458" customFormat="1" ht="15.6">
      <c r="A2110" s="374">
        <v>17</v>
      </c>
      <c r="B2110" s="374">
        <v>376</v>
      </c>
      <c r="C2110" s="374">
        <v>2022</v>
      </c>
      <c r="D2110" s="374">
        <v>4</v>
      </c>
      <c r="E2110" s="374">
        <v>99</v>
      </c>
      <c r="F2110" s="374">
        <v>99</v>
      </c>
      <c r="G2110" s="374">
        <v>99</v>
      </c>
      <c r="H2110" s="374">
        <v>99</v>
      </c>
      <c r="I2110" s="374">
        <v>99</v>
      </c>
      <c r="J2110" s="374">
        <v>999</v>
      </c>
      <c r="K2110" s="374">
        <v>99</v>
      </c>
      <c r="L2110" s="374">
        <v>99</v>
      </c>
      <c r="M2110" s="374">
        <v>2</v>
      </c>
      <c r="N2110" s="374">
        <v>99</v>
      </c>
      <c r="O2110" s="374">
        <v>99</v>
      </c>
      <c r="P2110" s="374">
        <v>99</v>
      </c>
      <c r="Q2110" s="374">
        <v>58</v>
      </c>
      <c r="R2110" s="374">
        <v>548</v>
      </c>
      <c r="S2110" s="458">
        <v>4.2208029197080279</v>
      </c>
      <c r="T2110" s="458">
        <v>2</v>
      </c>
      <c r="U2110" s="458">
        <v>5.593248175182481</v>
      </c>
      <c r="V2110" s="458">
        <v>0</v>
      </c>
      <c r="W2110" s="458">
        <v>0</v>
      </c>
      <c r="X2110" s="458">
        <v>0</v>
      </c>
      <c r="Y2110" s="458">
        <v>0</v>
      </c>
      <c r="Z2110" s="458">
        <v>1.6732355442627509</v>
      </c>
      <c r="AA2110" s="458">
        <v>1.3388379089945213</v>
      </c>
      <c r="AB2110" s="458">
        <v>0</v>
      </c>
      <c r="AC2110" s="458">
        <v>55.075214347252242</v>
      </c>
      <c r="AF2110" s="458">
        <v>17.967213114754099</v>
      </c>
      <c r="AG2110" s="458">
        <v>15.219949649182931</v>
      </c>
      <c r="AH2110" s="458">
        <v>0</v>
      </c>
      <c r="AI2110" s="458">
        <v>37</v>
      </c>
      <c r="AJ2110" s="458">
        <v>74.791891891891908</v>
      </c>
      <c r="AK2110" s="458">
        <v>12.360834419628661</v>
      </c>
    </row>
    <row r="2111" spans="1:37" s="458" customFormat="1" ht="15.6">
      <c r="A2111" s="374">
        <v>17</v>
      </c>
      <c r="B2111" s="374">
        <v>377</v>
      </c>
      <c r="C2111" s="374">
        <v>2022</v>
      </c>
      <c r="D2111" s="374">
        <v>5</v>
      </c>
      <c r="E2111" s="374">
        <v>99</v>
      </c>
      <c r="F2111" s="374">
        <v>99</v>
      </c>
      <c r="G2111" s="374">
        <v>99</v>
      </c>
      <c r="H2111" s="374">
        <v>99</v>
      </c>
      <c r="I2111" s="374">
        <v>99</v>
      </c>
      <c r="J2111" s="374">
        <v>999</v>
      </c>
      <c r="K2111" s="374">
        <v>99</v>
      </c>
      <c r="L2111" s="374">
        <v>99</v>
      </c>
      <c r="M2111" s="374">
        <v>2</v>
      </c>
      <c r="N2111" s="374">
        <v>99</v>
      </c>
      <c r="O2111" s="374">
        <v>99</v>
      </c>
      <c r="P2111" s="374">
        <v>99</v>
      </c>
      <c r="Q2111" s="374">
        <v>39</v>
      </c>
      <c r="R2111" s="374">
        <v>401</v>
      </c>
      <c r="S2111" s="458">
        <v>4.2992518703241878</v>
      </c>
      <c r="T2111" s="458">
        <v>2</v>
      </c>
      <c r="U2111" s="458">
        <v>6.0643391521197012</v>
      </c>
      <c r="V2111" s="458">
        <v>0</v>
      </c>
      <c r="W2111" s="458">
        <v>0</v>
      </c>
      <c r="X2111" s="458">
        <v>0</v>
      </c>
      <c r="Y2111" s="458">
        <v>0</v>
      </c>
      <c r="Z2111" s="458">
        <v>2.255787817591294</v>
      </c>
      <c r="AA2111" s="458">
        <v>1.447406981976409</v>
      </c>
      <c r="AB2111" s="458">
        <v>0</v>
      </c>
      <c r="AC2111" s="458">
        <v>46.69576006844968</v>
      </c>
      <c r="AF2111" s="458">
        <v>26.055880441845357</v>
      </c>
      <c r="AG2111" s="458">
        <v>22.607725561288529</v>
      </c>
      <c r="AH2111" s="458">
        <v>0</v>
      </c>
      <c r="AI2111" s="458">
        <v>7</v>
      </c>
      <c r="AJ2111" s="458">
        <v>84.828571428571394</v>
      </c>
      <c r="AK2111" s="458">
        <v>16.791197988799098</v>
      </c>
    </row>
    <row r="2112" spans="1:37" s="458" customFormat="1" ht="15.6">
      <c r="A2112" s="374">
        <v>17</v>
      </c>
      <c r="B2112" s="374">
        <v>378</v>
      </c>
      <c r="C2112" s="374">
        <v>2022</v>
      </c>
      <c r="D2112" s="374">
        <v>6</v>
      </c>
      <c r="E2112" s="374">
        <v>99</v>
      </c>
      <c r="F2112" s="374">
        <v>99</v>
      </c>
      <c r="G2112" s="374">
        <v>99</v>
      </c>
      <c r="H2112" s="374">
        <v>99</v>
      </c>
      <c r="I2112" s="374">
        <v>99</v>
      </c>
      <c r="J2112" s="374">
        <v>999</v>
      </c>
      <c r="K2112" s="374">
        <v>99</v>
      </c>
      <c r="L2112" s="374">
        <v>99</v>
      </c>
      <c r="M2112" s="374">
        <v>2</v>
      </c>
      <c r="N2112" s="374">
        <v>99</v>
      </c>
      <c r="O2112" s="374">
        <v>99</v>
      </c>
      <c r="P2112" s="374">
        <v>99</v>
      </c>
      <c r="Q2112" s="374">
        <v>55</v>
      </c>
      <c r="R2112" s="374">
        <v>419</v>
      </c>
      <c r="S2112" s="458">
        <v>3.8711217183770894</v>
      </c>
      <c r="T2112" s="458">
        <v>2</v>
      </c>
      <c r="U2112" s="458">
        <v>6.868735083532215</v>
      </c>
      <c r="V2112" s="458">
        <v>0</v>
      </c>
      <c r="W2112" s="458">
        <v>0</v>
      </c>
      <c r="X2112" s="458">
        <v>0</v>
      </c>
      <c r="Y2112" s="458">
        <v>0</v>
      </c>
      <c r="Z2112" s="458">
        <v>2.2504947372250328</v>
      </c>
      <c r="AA2112" s="458">
        <v>1.7154642509137743</v>
      </c>
      <c r="AB2112" s="458">
        <v>0</v>
      </c>
      <c r="AC2112" s="458">
        <v>41.358046073282807</v>
      </c>
      <c r="AF2112" s="458">
        <v>39.049394221808008</v>
      </c>
      <c r="AG2112" s="458">
        <v>34.563097468415208</v>
      </c>
      <c r="AH2112" s="458">
        <v>0.23866348448687344</v>
      </c>
      <c r="AI2112" s="458">
        <v>0</v>
      </c>
    </row>
    <row r="2113" spans="1:37" s="458" customFormat="1" ht="15.6">
      <c r="A2113" s="374">
        <v>17</v>
      </c>
      <c r="B2113" s="374">
        <v>379</v>
      </c>
      <c r="C2113" s="374">
        <v>2022</v>
      </c>
      <c r="D2113" s="374">
        <v>7</v>
      </c>
      <c r="E2113" s="374">
        <v>99</v>
      </c>
      <c r="F2113" s="374">
        <v>99</v>
      </c>
      <c r="G2113" s="374">
        <v>99</v>
      </c>
      <c r="H2113" s="374">
        <v>99</v>
      </c>
      <c r="I2113" s="374">
        <v>99</v>
      </c>
      <c r="J2113" s="374">
        <v>999</v>
      </c>
      <c r="K2113" s="374">
        <v>99</v>
      </c>
      <c r="L2113" s="374">
        <v>99</v>
      </c>
      <c r="M2113" s="374">
        <v>2</v>
      </c>
      <c r="N2113" s="374">
        <v>99</v>
      </c>
      <c r="O2113" s="374">
        <v>99</v>
      </c>
      <c r="P2113" s="374">
        <v>99</v>
      </c>
      <c r="Q2113" s="374">
        <v>9</v>
      </c>
      <c r="R2113" s="374">
        <v>42</v>
      </c>
      <c r="S2113" s="458">
        <v>4.6904761904761916</v>
      </c>
      <c r="T2113" s="458">
        <v>2</v>
      </c>
      <c r="U2113" s="458">
        <v>8.6357142857142914</v>
      </c>
      <c r="V2113" s="458">
        <v>0</v>
      </c>
      <c r="W2113" s="458">
        <v>0</v>
      </c>
      <c r="X2113" s="458">
        <v>0</v>
      </c>
      <c r="Y2113" s="458">
        <v>0</v>
      </c>
      <c r="Z2113" s="458">
        <v>2.2499546480690036</v>
      </c>
      <c r="AA2113" s="458">
        <v>0.83060778773868482</v>
      </c>
      <c r="AB2113" s="458">
        <v>0</v>
      </c>
      <c r="AC2113" s="458">
        <v>35.882251683188159</v>
      </c>
      <c r="AF2113" s="458">
        <v>33.070866141732274</v>
      </c>
      <c r="AG2113" s="458">
        <v>31.031827515400408</v>
      </c>
      <c r="AH2113" s="458">
        <v>0</v>
      </c>
      <c r="AI2113" s="458">
        <v>0</v>
      </c>
    </row>
    <row r="2114" spans="1:37" s="458" customFormat="1" ht="15.6">
      <c r="A2114" s="374">
        <v>17</v>
      </c>
      <c r="B2114" s="374">
        <v>380</v>
      </c>
      <c r="C2114" s="374">
        <v>2022</v>
      </c>
      <c r="D2114" s="374">
        <v>8</v>
      </c>
      <c r="E2114" s="374">
        <v>99</v>
      </c>
      <c r="F2114" s="374">
        <v>99</v>
      </c>
      <c r="G2114" s="374">
        <v>99</v>
      </c>
      <c r="H2114" s="374">
        <v>99</v>
      </c>
      <c r="I2114" s="374">
        <v>99</v>
      </c>
      <c r="J2114" s="374">
        <v>999</v>
      </c>
      <c r="K2114" s="374">
        <v>99</v>
      </c>
      <c r="L2114" s="374">
        <v>99</v>
      </c>
      <c r="M2114" s="374">
        <v>2</v>
      </c>
      <c r="N2114" s="374">
        <v>99</v>
      </c>
      <c r="O2114" s="374">
        <v>99</v>
      </c>
      <c r="P2114" s="374">
        <v>99</v>
      </c>
      <c r="Q2114" s="374">
        <v>63</v>
      </c>
      <c r="R2114" s="374">
        <v>586</v>
      </c>
      <c r="S2114" s="458">
        <v>4.3873720136518779</v>
      </c>
      <c r="T2114" s="458">
        <v>2</v>
      </c>
      <c r="U2114" s="458">
        <v>8.5319112627986318</v>
      </c>
      <c r="V2114" s="458">
        <v>0</v>
      </c>
      <c r="W2114" s="458">
        <v>0</v>
      </c>
      <c r="X2114" s="458">
        <v>0.34129692832764502</v>
      </c>
      <c r="Y2114" s="458">
        <v>0</v>
      </c>
      <c r="Z2114" s="458">
        <v>2.4903134044119808</v>
      </c>
      <c r="AA2114" s="458">
        <v>1.3264611705709537</v>
      </c>
      <c r="AB2114" s="458">
        <v>0</v>
      </c>
      <c r="AC2114" s="458">
        <v>52.231092353346064</v>
      </c>
      <c r="AF2114" s="458">
        <v>45.532245532245554</v>
      </c>
      <c r="AG2114" s="458">
        <v>40.285074290134389</v>
      </c>
      <c r="AH2114" s="458">
        <v>1.7064846416382251</v>
      </c>
      <c r="AI2114" s="458">
        <v>0</v>
      </c>
    </row>
    <row r="2115" spans="1:37" s="458" customFormat="1" ht="15.6">
      <c r="A2115" s="374">
        <v>17</v>
      </c>
      <c r="B2115" s="374">
        <v>381</v>
      </c>
      <c r="C2115" s="374">
        <v>2022</v>
      </c>
      <c r="D2115" s="374">
        <v>9</v>
      </c>
      <c r="E2115" s="374">
        <v>99</v>
      </c>
      <c r="F2115" s="374">
        <v>99</v>
      </c>
      <c r="G2115" s="374">
        <v>99</v>
      </c>
      <c r="H2115" s="374">
        <v>99</v>
      </c>
      <c r="I2115" s="374">
        <v>99</v>
      </c>
      <c r="J2115" s="374">
        <v>999</v>
      </c>
      <c r="K2115" s="374">
        <v>99</v>
      </c>
      <c r="L2115" s="374">
        <v>99</v>
      </c>
      <c r="M2115" s="374">
        <v>2</v>
      </c>
      <c r="N2115" s="374">
        <v>99</v>
      </c>
      <c r="O2115" s="374">
        <v>99</v>
      </c>
      <c r="P2115" s="374">
        <v>99</v>
      </c>
      <c r="Q2115" s="374">
        <v>88</v>
      </c>
      <c r="R2115" s="374">
        <v>731</v>
      </c>
      <c r="S2115" s="458">
        <v>4.053351573187415</v>
      </c>
      <c r="T2115" s="458">
        <v>2</v>
      </c>
      <c r="U2115" s="458">
        <v>8.1132694938440455</v>
      </c>
      <c r="V2115" s="458">
        <v>0</v>
      </c>
      <c r="W2115" s="458">
        <v>0</v>
      </c>
      <c r="X2115" s="458">
        <v>2.4623803009575926</v>
      </c>
      <c r="Y2115" s="458">
        <v>0</v>
      </c>
      <c r="Z2115" s="458">
        <v>2.9982533186741942</v>
      </c>
      <c r="AA2115" s="458">
        <v>1.8318206086659716</v>
      </c>
      <c r="AB2115" s="458">
        <v>0</v>
      </c>
      <c r="AC2115" s="458">
        <v>52.639222271869691</v>
      </c>
      <c r="AF2115" s="458">
        <v>41.939185312679285</v>
      </c>
      <c r="AG2115" s="458">
        <v>33.797583770230197</v>
      </c>
      <c r="AH2115" s="458">
        <v>1.9151846785225712</v>
      </c>
      <c r="AI2115" s="458">
        <v>1</v>
      </c>
      <c r="AJ2115" s="458">
        <v>86.2</v>
      </c>
      <c r="AK2115" s="458">
        <v>14.832071412370791</v>
      </c>
    </row>
    <row r="2116" spans="1:37" s="458" customFormat="1" ht="15.6">
      <c r="A2116" s="374">
        <v>17</v>
      </c>
      <c r="B2116" s="374">
        <v>382</v>
      </c>
      <c r="C2116" s="374">
        <v>2022</v>
      </c>
      <c r="D2116" s="374">
        <v>10</v>
      </c>
      <c r="E2116" s="374">
        <v>99</v>
      </c>
      <c r="F2116" s="374">
        <v>99</v>
      </c>
      <c r="G2116" s="374">
        <v>99</v>
      </c>
      <c r="H2116" s="374">
        <v>99</v>
      </c>
      <c r="I2116" s="374">
        <v>99</v>
      </c>
      <c r="J2116" s="374">
        <v>999</v>
      </c>
      <c r="K2116" s="374">
        <v>99</v>
      </c>
      <c r="L2116" s="374">
        <v>99</v>
      </c>
      <c r="M2116" s="374">
        <v>2</v>
      </c>
      <c r="N2116" s="374">
        <v>99</v>
      </c>
      <c r="O2116" s="374">
        <v>99</v>
      </c>
      <c r="P2116" s="374">
        <v>99</v>
      </c>
      <c r="Q2116" s="374">
        <v>124</v>
      </c>
      <c r="R2116" s="374">
        <v>583</v>
      </c>
      <c r="S2116" s="458">
        <v>4.433962264150944</v>
      </c>
      <c r="T2116" s="458">
        <v>2</v>
      </c>
      <c r="U2116" s="458">
        <v>9.0370497427101188</v>
      </c>
      <c r="V2116" s="458">
        <v>0</v>
      </c>
      <c r="W2116" s="458">
        <v>0</v>
      </c>
      <c r="X2116" s="458">
        <v>2.2298456260720414</v>
      </c>
      <c r="Y2116" s="458">
        <v>0</v>
      </c>
      <c r="Z2116" s="458">
        <v>2.7961440386112542</v>
      </c>
      <c r="AA2116" s="458">
        <v>1.7102293122452319</v>
      </c>
      <c r="AB2116" s="458">
        <v>0</v>
      </c>
      <c r="AC2116" s="458">
        <v>39.521256153211525</v>
      </c>
      <c r="AF2116" s="458">
        <v>28.055822906641005</v>
      </c>
      <c r="AG2116" s="458">
        <v>24.208311124997696</v>
      </c>
      <c r="AH2116" s="458">
        <v>2.2298456260720414</v>
      </c>
      <c r="AI2116" s="458">
        <v>14</v>
      </c>
      <c r="AJ2116" s="458">
        <v>80.871428571428609</v>
      </c>
      <c r="AK2116" s="458">
        <v>13.111827364784943</v>
      </c>
    </row>
    <row r="2117" spans="1:37" s="458" customFormat="1" ht="15.6">
      <c r="A2117" s="374">
        <v>17</v>
      </c>
      <c r="B2117" s="374">
        <v>383</v>
      </c>
      <c r="C2117" s="374">
        <v>2022</v>
      </c>
      <c r="D2117" s="374">
        <v>11</v>
      </c>
      <c r="E2117" s="374">
        <v>99</v>
      </c>
      <c r="F2117" s="374">
        <v>99</v>
      </c>
      <c r="G2117" s="374">
        <v>99</v>
      </c>
      <c r="H2117" s="374">
        <v>99</v>
      </c>
      <c r="I2117" s="374">
        <v>99</v>
      </c>
      <c r="J2117" s="374">
        <v>999</v>
      </c>
      <c r="K2117" s="374">
        <v>99</v>
      </c>
      <c r="L2117" s="374">
        <v>99</v>
      </c>
      <c r="M2117" s="374">
        <v>2</v>
      </c>
      <c r="N2117" s="374">
        <v>99</v>
      </c>
      <c r="O2117" s="374">
        <v>99</v>
      </c>
      <c r="P2117" s="374">
        <v>99</v>
      </c>
      <c r="Q2117" s="374">
        <v>56</v>
      </c>
      <c r="R2117" s="374">
        <v>322</v>
      </c>
      <c r="S2117" s="458">
        <v>3.8757763975155282</v>
      </c>
      <c r="T2117" s="458">
        <v>2</v>
      </c>
      <c r="U2117" s="458">
        <v>8.7891304347826065</v>
      </c>
      <c r="V2117" s="458">
        <v>0</v>
      </c>
      <c r="W2117" s="458">
        <v>0</v>
      </c>
      <c r="X2117" s="458">
        <v>0.3105590062111801</v>
      </c>
      <c r="Y2117" s="458">
        <v>0</v>
      </c>
      <c r="Z2117" s="458">
        <v>2.4156914294598395</v>
      </c>
      <c r="AA2117" s="458">
        <v>1.5474192659988877</v>
      </c>
      <c r="AB2117" s="458">
        <v>0</v>
      </c>
      <c r="AC2117" s="458">
        <v>51.930200905489841</v>
      </c>
      <c r="AF2117" s="458">
        <v>32.167832167832181</v>
      </c>
      <c r="AG2117" s="458">
        <v>26.634731215178441</v>
      </c>
      <c r="AH2117" s="458">
        <v>0</v>
      </c>
      <c r="AI2117" s="458">
        <v>7</v>
      </c>
      <c r="AJ2117" s="458">
        <v>89.357142857142875</v>
      </c>
      <c r="AK2117" s="458">
        <v>11.270419347700257</v>
      </c>
    </row>
    <row r="2118" spans="1:37" s="458" customFormat="1" ht="15.6">
      <c r="A2118" s="374">
        <v>17</v>
      </c>
      <c r="B2118" s="374">
        <v>384</v>
      </c>
      <c r="C2118" s="374">
        <v>2022</v>
      </c>
      <c r="D2118" s="374">
        <v>12</v>
      </c>
      <c r="E2118" s="374">
        <v>99</v>
      </c>
      <c r="F2118" s="374">
        <v>99</v>
      </c>
      <c r="G2118" s="374">
        <v>99</v>
      </c>
      <c r="H2118" s="374">
        <v>99</v>
      </c>
      <c r="I2118" s="374">
        <v>99</v>
      </c>
      <c r="J2118" s="374">
        <v>999</v>
      </c>
      <c r="K2118" s="374">
        <v>99</v>
      </c>
      <c r="L2118" s="374">
        <v>99</v>
      </c>
      <c r="M2118" s="374">
        <v>2</v>
      </c>
      <c r="N2118" s="374">
        <v>99</v>
      </c>
      <c r="O2118" s="374">
        <v>99</v>
      </c>
      <c r="P2118" s="374">
        <v>99</v>
      </c>
      <c r="Q2118" s="374">
        <v>20</v>
      </c>
      <c r="R2118" s="374">
        <v>77</v>
      </c>
      <c r="S2118" s="458">
        <v>3.6883116883116887</v>
      </c>
      <c r="T2118" s="458">
        <v>2</v>
      </c>
      <c r="U2118" s="458">
        <v>7.785714285714282</v>
      </c>
      <c r="V2118" s="458">
        <v>0</v>
      </c>
      <c r="W2118" s="458">
        <v>0</v>
      </c>
      <c r="X2118" s="458">
        <v>1.2987012987012985</v>
      </c>
      <c r="Y2118" s="458">
        <v>0</v>
      </c>
      <c r="Z2118" s="458">
        <v>2.847451094672079</v>
      </c>
      <c r="AA2118" s="458">
        <v>1.6923029744687712</v>
      </c>
      <c r="AB2118" s="458">
        <v>0</v>
      </c>
      <c r="AC2118" s="458">
        <v>63.107691461850386</v>
      </c>
      <c r="AF2118" s="458">
        <v>32.352941176470594</v>
      </c>
      <c r="AG2118" s="458">
        <v>24.155854621645581</v>
      </c>
      <c r="AH2118" s="458">
        <v>2.5974025974025969</v>
      </c>
      <c r="AI2118" s="458">
        <v>0</v>
      </c>
    </row>
    <row r="2119" spans="1:37" s="458" customFormat="1" ht="15.6">
      <c r="A2119" s="374">
        <v>17</v>
      </c>
      <c r="B2119" s="374">
        <v>385</v>
      </c>
      <c r="C2119" s="374">
        <v>2022</v>
      </c>
      <c r="D2119" s="374">
        <v>1</v>
      </c>
      <c r="E2119" s="374">
        <v>99</v>
      </c>
      <c r="F2119" s="374">
        <v>99</v>
      </c>
      <c r="G2119" s="374">
        <v>99</v>
      </c>
      <c r="H2119" s="374">
        <v>99</v>
      </c>
      <c r="I2119" s="374">
        <v>99</v>
      </c>
      <c r="J2119" s="374">
        <v>999</v>
      </c>
      <c r="K2119" s="374">
        <v>99</v>
      </c>
      <c r="L2119" s="374">
        <v>99</v>
      </c>
      <c r="M2119" s="374">
        <v>3</v>
      </c>
      <c r="N2119" s="374">
        <v>99</v>
      </c>
      <c r="O2119" s="374">
        <v>99</v>
      </c>
      <c r="P2119" s="374">
        <v>99</v>
      </c>
      <c r="Q2119" s="374"/>
      <c r="R2119" s="374">
        <v>0</v>
      </c>
    </row>
    <row r="2120" spans="1:37" s="458" customFormat="1" ht="15.6">
      <c r="A2120" s="374">
        <v>17</v>
      </c>
      <c r="B2120" s="374">
        <v>386</v>
      </c>
      <c r="C2120" s="374">
        <v>2022</v>
      </c>
      <c r="D2120" s="374">
        <v>2</v>
      </c>
      <c r="E2120" s="374">
        <v>99</v>
      </c>
      <c r="F2120" s="374">
        <v>99</v>
      </c>
      <c r="G2120" s="374">
        <v>99</v>
      </c>
      <c r="H2120" s="374">
        <v>99</v>
      </c>
      <c r="I2120" s="374">
        <v>99</v>
      </c>
      <c r="J2120" s="374">
        <v>999</v>
      </c>
      <c r="K2120" s="374">
        <v>99</v>
      </c>
      <c r="L2120" s="374">
        <v>99</v>
      </c>
      <c r="M2120" s="374">
        <v>3</v>
      </c>
      <c r="N2120" s="374">
        <v>99</v>
      </c>
      <c r="O2120" s="374">
        <v>99</v>
      </c>
      <c r="P2120" s="374">
        <v>99</v>
      </c>
      <c r="Q2120" s="374"/>
      <c r="R2120" s="374">
        <v>0</v>
      </c>
    </row>
    <row r="2121" spans="1:37" s="458" customFormat="1" ht="15.6">
      <c r="A2121" s="374">
        <v>17</v>
      </c>
      <c r="B2121" s="374">
        <v>387</v>
      </c>
      <c r="C2121" s="374">
        <v>2022</v>
      </c>
      <c r="D2121" s="374">
        <v>3</v>
      </c>
      <c r="E2121" s="374">
        <v>99</v>
      </c>
      <c r="F2121" s="374">
        <v>99</v>
      </c>
      <c r="G2121" s="374">
        <v>99</v>
      </c>
      <c r="H2121" s="374">
        <v>99</v>
      </c>
      <c r="I2121" s="374">
        <v>99</v>
      </c>
      <c r="J2121" s="374">
        <v>999</v>
      </c>
      <c r="K2121" s="374">
        <v>99</v>
      </c>
      <c r="L2121" s="374">
        <v>99</v>
      </c>
      <c r="M2121" s="374">
        <v>3</v>
      </c>
      <c r="N2121" s="374">
        <v>99</v>
      </c>
      <c r="O2121" s="374">
        <v>99</v>
      </c>
      <c r="P2121" s="374">
        <v>99</v>
      </c>
      <c r="Q2121" s="374">
        <v>1</v>
      </c>
      <c r="R2121" s="374">
        <v>1</v>
      </c>
      <c r="S2121" s="458">
        <v>5</v>
      </c>
      <c r="T2121" s="458">
        <v>3</v>
      </c>
      <c r="U2121" s="458">
        <v>7.1</v>
      </c>
      <c r="V2121" s="458">
        <v>0</v>
      </c>
      <c r="W2121" s="458">
        <v>0</v>
      </c>
      <c r="X2121" s="458">
        <v>0</v>
      </c>
      <c r="Y2121" s="458">
        <v>0</v>
      </c>
      <c r="Z2121" s="458">
        <v>0</v>
      </c>
      <c r="AA2121" s="458">
        <v>0</v>
      </c>
      <c r="AB2121" s="458">
        <v>0</v>
      </c>
      <c r="AF2121" s="458">
        <v>2.8384899233607711E-2</v>
      </c>
      <c r="AG2121" s="458">
        <v>3.1334127719669876E-2</v>
      </c>
      <c r="AH2121" s="458">
        <v>0</v>
      </c>
      <c r="AI2121" s="458">
        <v>1</v>
      </c>
      <c r="AJ2121" s="458">
        <v>80.099999999999994</v>
      </c>
      <c r="AK2121" s="458">
        <v>13.815315281421253</v>
      </c>
    </row>
    <row r="2122" spans="1:37" s="458" customFormat="1" ht="15.6">
      <c r="A2122" s="374">
        <v>17</v>
      </c>
      <c r="B2122" s="374">
        <v>388</v>
      </c>
      <c r="C2122" s="374">
        <v>2022</v>
      </c>
      <c r="D2122" s="374">
        <v>4</v>
      </c>
      <c r="E2122" s="374">
        <v>99</v>
      </c>
      <c r="F2122" s="374">
        <v>99</v>
      </c>
      <c r="G2122" s="374">
        <v>99</v>
      </c>
      <c r="H2122" s="374">
        <v>99</v>
      </c>
      <c r="I2122" s="374">
        <v>99</v>
      </c>
      <c r="J2122" s="374">
        <v>999</v>
      </c>
      <c r="K2122" s="374">
        <v>99</v>
      </c>
      <c r="L2122" s="374">
        <v>99</v>
      </c>
      <c r="M2122" s="374">
        <v>3</v>
      </c>
      <c r="N2122" s="374">
        <v>99</v>
      </c>
      <c r="O2122" s="374">
        <v>99</v>
      </c>
      <c r="P2122" s="374">
        <v>99</v>
      </c>
      <c r="Q2122" s="374">
        <v>2</v>
      </c>
      <c r="R2122" s="374">
        <v>36</v>
      </c>
      <c r="S2122" s="458">
        <v>5.1111111111111116</v>
      </c>
      <c r="T2122" s="458">
        <v>3</v>
      </c>
      <c r="U2122" s="458">
        <v>7.1055555555555561</v>
      </c>
      <c r="V2122" s="458">
        <v>0</v>
      </c>
      <c r="W2122" s="458">
        <v>0</v>
      </c>
      <c r="X2122" s="458">
        <v>0</v>
      </c>
      <c r="Y2122" s="458">
        <v>0</v>
      </c>
      <c r="Z2122" s="458">
        <v>0.95392302404463758</v>
      </c>
      <c r="AA2122" s="458">
        <v>0.45812284729085762</v>
      </c>
      <c r="AB2122" s="458">
        <v>0</v>
      </c>
      <c r="AC2122" s="458">
        <v>60.878924746546318</v>
      </c>
      <c r="AF2122" s="458">
        <v>1.180327868852459</v>
      </c>
      <c r="AG2122" s="458">
        <v>1.2701912238625148</v>
      </c>
      <c r="AH2122" s="458">
        <v>0</v>
      </c>
      <c r="AI2122" s="458">
        <v>36</v>
      </c>
      <c r="AJ2122" s="458">
        <v>79.505555555555546</v>
      </c>
      <c r="AK2122" s="458">
        <v>14.084142220592401</v>
      </c>
    </row>
    <row r="2123" spans="1:37" s="458" customFormat="1" ht="15.6">
      <c r="A2123" s="374">
        <v>17</v>
      </c>
      <c r="B2123" s="374">
        <v>389</v>
      </c>
      <c r="C2123" s="374">
        <v>2022</v>
      </c>
      <c r="D2123" s="374">
        <v>5</v>
      </c>
      <c r="E2123" s="374">
        <v>99</v>
      </c>
      <c r="F2123" s="374">
        <v>99</v>
      </c>
      <c r="G2123" s="374">
        <v>99</v>
      </c>
      <c r="H2123" s="374">
        <v>99</v>
      </c>
      <c r="I2123" s="374">
        <v>99</v>
      </c>
      <c r="J2123" s="374">
        <v>999</v>
      </c>
      <c r="K2123" s="374">
        <v>99</v>
      </c>
      <c r="L2123" s="374">
        <v>99</v>
      </c>
      <c r="M2123" s="374">
        <v>3</v>
      </c>
      <c r="N2123" s="374">
        <v>99</v>
      </c>
      <c r="O2123" s="374">
        <v>99</v>
      </c>
      <c r="P2123" s="374">
        <v>99</v>
      </c>
      <c r="Q2123" s="374"/>
      <c r="R2123" s="374">
        <v>0</v>
      </c>
    </row>
    <row r="2124" spans="1:37" s="458" customFormat="1" ht="15.6">
      <c r="A2124" s="374">
        <v>17</v>
      </c>
      <c r="B2124" s="374">
        <v>390</v>
      </c>
      <c r="C2124" s="374">
        <v>2022</v>
      </c>
      <c r="D2124" s="374">
        <v>6</v>
      </c>
      <c r="E2124" s="374">
        <v>99</v>
      </c>
      <c r="F2124" s="374">
        <v>99</v>
      </c>
      <c r="G2124" s="374">
        <v>99</v>
      </c>
      <c r="H2124" s="374">
        <v>99</v>
      </c>
      <c r="I2124" s="374">
        <v>99</v>
      </c>
      <c r="J2124" s="374">
        <v>999</v>
      </c>
      <c r="K2124" s="374">
        <v>99</v>
      </c>
      <c r="L2124" s="374">
        <v>99</v>
      </c>
      <c r="M2124" s="374">
        <v>3</v>
      </c>
      <c r="N2124" s="374">
        <v>99</v>
      </c>
      <c r="O2124" s="374">
        <v>99</v>
      </c>
      <c r="P2124" s="374">
        <v>99</v>
      </c>
      <c r="Q2124" s="374"/>
      <c r="R2124" s="374">
        <v>0</v>
      </c>
    </row>
    <row r="2125" spans="1:37" s="458" customFormat="1" ht="15.6">
      <c r="A2125" s="374">
        <v>17</v>
      </c>
      <c r="B2125" s="374">
        <v>391</v>
      </c>
      <c r="C2125" s="374">
        <v>2022</v>
      </c>
      <c r="D2125" s="374">
        <v>7</v>
      </c>
      <c r="E2125" s="374">
        <v>99</v>
      </c>
      <c r="F2125" s="374">
        <v>99</v>
      </c>
      <c r="G2125" s="374">
        <v>99</v>
      </c>
      <c r="H2125" s="374">
        <v>99</v>
      </c>
      <c r="I2125" s="374">
        <v>99</v>
      </c>
      <c r="J2125" s="374">
        <v>999</v>
      </c>
      <c r="K2125" s="374">
        <v>99</v>
      </c>
      <c r="L2125" s="374">
        <v>99</v>
      </c>
      <c r="M2125" s="374">
        <v>3</v>
      </c>
      <c r="N2125" s="374">
        <v>99</v>
      </c>
      <c r="O2125" s="374">
        <v>99</v>
      </c>
      <c r="P2125" s="374">
        <v>99</v>
      </c>
      <c r="Q2125" s="374"/>
      <c r="R2125" s="374">
        <v>0</v>
      </c>
    </row>
    <row r="2126" spans="1:37" s="458" customFormat="1" ht="15.6">
      <c r="A2126" s="374">
        <v>17</v>
      </c>
      <c r="B2126" s="374">
        <v>392</v>
      </c>
      <c r="C2126" s="374">
        <v>2022</v>
      </c>
      <c r="D2126" s="374">
        <v>8</v>
      </c>
      <c r="E2126" s="374">
        <v>99</v>
      </c>
      <c r="F2126" s="374">
        <v>99</v>
      </c>
      <c r="G2126" s="374">
        <v>99</v>
      </c>
      <c r="H2126" s="374">
        <v>99</v>
      </c>
      <c r="I2126" s="374">
        <v>99</v>
      </c>
      <c r="J2126" s="374">
        <v>999</v>
      </c>
      <c r="K2126" s="374">
        <v>99</v>
      </c>
      <c r="L2126" s="374">
        <v>99</v>
      </c>
      <c r="M2126" s="374">
        <v>3</v>
      </c>
      <c r="N2126" s="374">
        <v>99</v>
      </c>
      <c r="O2126" s="374">
        <v>99</v>
      </c>
      <c r="P2126" s="374">
        <v>99</v>
      </c>
      <c r="Q2126" s="374">
        <v>2</v>
      </c>
      <c r="R2126" s="374">
        <v>3</v>
      </c>
      <c r="S2126" s="458">
        <v>5</v>
      </c>
      <c r="T2126" s="458">
        <v>3</v>
      </c>
      <c r="U2126" s="458">
        <v>7.7666666666666684</v>
      </c>
      <c r="V2126" s="458">
        <v>0</v>
      </c>
      <c r="W2126" s="458">
        <v>0</v>
      </c>
      <c r="X2126" s="458">
        <v>0</v>
      </c>
      <c r="Y2126" s="458">
        <v>0</v>
      </c>
      <c r="Z2126" s="458">
        <v>2.0757863302586976</v>
      </c>
      <c r="AA2126" s="458">
        <v>0</v>
      </c>
      <c r="AB2126" s="458">
        <v>0</v>
      </c>
      <c r="AF2126" s="458">
        <v>0.23310023310023312</v>
      </c>
      <c r="AG2126" s="458">
        <v>0.18773971057466088</v>
      </c>
      <c r="AH2126" s="458">
        <v>0</v>
      </c>
      <c r="AI2126" s="458">
        <v>3</v>
      </c>
      <c r="AJ2126" s="458">
        <v>81.36666666666666</v>
      </c>
      <c r="AK2126" s="458">
        <v>14.123932926307372</v>
      </c>
    </row>
    <row r="2127" spans="1:37" s="458" customFormat="1" ht="15.6">
      <c r="A2127" s="374">
        <v>17</v>
      </c>
      <c r="B2127" s="374">
        <v>393</v>
      </c>
      <c r="C2127" s="374">
        <v>2022</v>
      </c>
      <c r="D2127" s="374">
        <v>9</v>
      </c>
      <c r="E2127" s="374">
        <v>99</v>
      </c>
      <c r="F2127" s="374">
        <v>99</v>
      </c>
      <c r="G2127" s="374">
        <v>99</v>
      </c>
      <c r="H2127" s="374">
        <v>99</v>
      </c>
      <c r="I2127" s="374">
        <v>99</v>
      </c>
      <c r="J2127" s="374">
        <v>999</v>
      </c>
      <c r="K2127" s="374">
        <v>99</v>
      </c>
      <c r="L2127" s="374">
        <v>99</v>
      </c>
      <c r="M2127" s="374">
        <v>3</v>
      </c>
      <c r="N2127" s="374">
        <v>99</v>
      </c>
      <c r="O2127" s="374">
        <v>99</v>
      </c>
      <c r="P2127" s="374">
        <v>99</v>
      </c>
      <c r="Q2127" s="374">
        <v>2</v>
      </c>
      <c r="R2127" s="374">
        <v>13</v>
      </c>
      <c r="S2127" s="458">
        <v>5</v>
      </c>
      <c r="T2127" s="458">
        <v>3</v>
      </c>
      <c r="U2127" s="458">
        <v>10.661538461538459</v>
      </c>
      <c r="V2127" s="458">
        <v>0</v>
      </c>
      <c r="W2127" s="458">
        <v>0</v>
      </c>
      <c r="X2127" s="458">
        <v>0</v>
      </c>
      <c r="Y2127" s="458">
        <v>0</v>
      </c>
      <c r="Z2127" s="458">
        <v>1.3159018326364922</v>
      </c>
      <c r="AA2127" s="458">
        <v>0.87705801930702898</v>
      </c>
      <c r="AB2127" s="458">
        <v>0</v>
      </c>
      <c r="AC2127" s="458">
        <v>71.316268233950794</v>
      </c>
      <c r="AF2127" s="458">
        <v>0.74584050487664943</v>
      </c>
      <c r="AG2127" s="458">
        <v>0.78983359927057184</v>
      </c>
      <c r="AH2127" s="458">
        <v>0</v>
      </c>
      <c r="AI2127" s="458">
        <v>3</v>
      </c>
      <c r="AJ2127" s="458">
        <v>87.266666666666637</v>
      </c>
      <c r="AK2127" s="458">
        <v>13.662238297942777</v>
      </c>
    </row>
    <row r="2128" spans="1:37" s="458" customFormat="1" ht="15.6">
      <c r="A2128" s="374">
        <v>17</v>
      </c>
      <c r="B2128" s="374">
        <v>394</v>
      </c>
      <c r="C2128" s="374">
        <v>2022</v>
      </c>
      <c r="D2128" s="374">
        <v>10</v>
      </c>
      <c r="E2128" s="374">
        <v>99</v>
      </c>
      <c r="F2128" s="374">
        <v>99</v>
      </c>
      <c r="G2128" s="374">
        <v>99</v>
      </c>
      <c r="H2128" s="374">
        <v>99</v>
      </c>
      <c r="I2128" s="374">
        <v>99</v>
      </c>
      <c r="J2128" s="374">
        <v>999</v>
      </c>
      <c r="K2128" s="374">
        <v>99</v>
      </c>
      <c r="L2128" s="374">
        <v>99</v>
      </c>
      <c r="M2128" s="374">
        <v>3</v>
      </c>
      <c r="N2128" s="374">
        <v>99</v>
      </c>
      <c r="O2128" s="374">
        <v>99</v>
      </c>
      <c r="P2128" s="374">
        <v>99</v>
      </c>
      <c r="Q2128" s="374">
        <v>9</v>
      </c>
      <c r="R2128" s="374">
        <v>31</v>
      </c>
      <c r="S2128" s="458">
        <v>3.8064516129032255</v>
      </c>
      <c r="T2128" s="458">
        <v>3</v>
      </c>
      <c r="U2128" s="458">
        <v>9.2645161290322573</v>
      </c>
      <c r="V2128" s="458">
        <v>0</v>
      </c>
      <c r="W2128" s="458">
        <v>0</v>
      </c>
      <c r="X2128" s="458">
        <v>0</v>
      </c>
      <c r="Y2128" s="458">
        <v>0</v>
      </c>
      <c r="Z2128" s="458">
        <v>1.6071510331292038</v>
      </c>
      <c r="AA2128" s="458">
        <v>1.0292294279705676</v>
      </c>
      <c r="AB2128" s="458">
        <v>0</v>
      </c>
      <c r="AC2128" s="458">
        <v>26.691977932453721</v>
      </c>
      <c r="AF2128" s="458">
        <v>1.4918190567853713</v>
      </c>
      <c r="AG2128" s="458">
        <v>1.3196346192725468</v>
      </c>
      <c r="AH2128" s="458">
        <v>0</v>
      </c>
      <c r="AI2128" s="458">
        <v>5</v>
      </c>
      <c r="AJ2128" s="458">
        <v>80.599999999999994</v>
      </c>
      <c r="AK2128" s="458">
        <v>14.43275977964994</v>
      </c>
    </row>
    <row r="2129" spans="1:37" s="458" customFormat="1" ht="15.6">
      <c r="A2129" s="374">
        <v>17</v>
      </c>
      <c r="B2129" s="374">
        <v>395</v>
      </c>
      <c r="C2129" s="374">
        <v>2022</v>
      </c>
      <c r="D2129" s="374">
        <v>11</v>
      </c>
      <c r="E2129" s="374">
        <v>99</v>
      </c>
      <c r="F2129" s="374">
        <v>99</v>
      </c>
      <c r="G2129" s="374">
        <v>99</v>
      </c>
      <c r="H2129" s="374">
        <v>99</v>
      </c>
      <c r="I2129" s="374">
        <v>99</v>
      </c>
      <c r="J2129" s="374">
        <v>999</v>
      </c>
      <c r="K2129" s="374">
        <v>99</v>
      </c>
      <c r="L2129" s="374">
        <v>99</v>
      </c>
      <c r="M2129" s="374">
        <v>3</v>
      </c>
      <c r="N2129" s="374">
        <v>99</v>
      </c>
      <c r="O2129" s="374">
        <v>99</v>
      </c>
      <c r="P2129" s="374">
        <v>99</v>
      </c>
      <c r="Q2129" s="374">
        <v>7</v>
      </c>
      <c r="R2129" s="374">
        <v>23</v>
      </c>
      <c r="S2129" s="458">
        <v>4.4782608695652177</v>
      </c>
      <c r="T2129" s="458">
        <v>3</v>
      </c>
      <c r="U2129" s="458">
        <v>9.4565217391304355</v>
      </c>
      <c r="V2129" s="458">
        <v>0</v>
      </c>
      <c r="W2129" s="458">
        <v>0</v>
      </c>
      <c r="X2129" s="458">
        <v>0</v>
      </c>
      <c r="Y2129" s="458">
        <v>0</v>
      </c>
      <c r="Z2129" s="458">
        <v>1.9533307311307049</v>
      </c>
      <c r="AA2129" s="458">
        <v>0.58007235061418483</v>
      </c>
      <c r="AB2129" s="458">
        <v>0</v>
      </c>
      <c r="AC2129" s="458">
        <v>53.637355476024602</v>
      </c>
      <c r="AF2129" s="458">
        <v>2.2977022977022976</v>
      </c>
      <c r="AG2129" s="458">
        <v>2.0469432314410483</v>
      </c>
      <c r="AH2129" s="458">
        <v>0</v>
      </c>
      <c r="AI2129" s="458">
        <v>6</v>
      </c>
      <c r="AJ2129" s="458">
        <v>84.3</v>
      </c>
      <c r="AK2129" s="458">
        <v>12.87950389347048</v>
      </c>
    </row>
    <row r="2130" spans="1:37" s="458" customFormat="1" ht="15.6">
      <c r="A2130" s="374">
        <v>17</v>
      </c>
      <c r="B2130" s="374">
        <v>396</v>
      </c>
      <c r="C2130" s="374">
        <v>2022</v>
      </c>
      <c r="D2130" s="374">
        <v>12</v>
      </c>
      <c r="E2130" s="374">
        <v>99</v>
      </c>
      <c r="F2130" s="374">
        <v>99</v>
      </c>
      <c r="G2130" s="374">
        <v>99</v>
      </c>
      <c r="H2130" s="374">
        <v>99</v>
      </c>
      <c r="I2130" s="374">
        <v>99</v>
      </c>
      <c r="J2130" s="374">
        <v>999</v>
      </c>
      <c r="K2130" s="374">
        <v>99</v>
      </c>
      <c r="L2130" s="374">
        <v>99</v>
      </c>
      <c r="M2130" s="374">
        <v>3</v>
      </c>
      <c r="N2130" s="374">
        <v>99</v>
      </c>
      <c r="O2130" s="374">
        <v>99</v>
      </c>
      <c r="P2130" s="374">
        <v>99</v>
      </c>
      <c r="Q2130" s="374">
        <v>1</v>
      </c>
      <c r="R2130" s="374">
        <v>3</v>
      </c>
      <c r="S2130" s="458">
        <v>4.6666666666666679</v>
      </c>
      <c r="T2130" s="458">
        <v>3</v>
      </c>
      <c r="U2130" s="458">
        <v>8.4666666666666686</v>
      </c>
      <c r="V2130" s="458">
        <v>0</v>
      </c>
      <c r="W2130" s="458">
        <v>0</v>
      </c>
      <c r="X2130" s="458">
        <v>0</v>
      </c>
      <c r="Y2130" s="458">
        <v>0</v>
      </c>
      <c r="Z2130" s="458">
        <v>1.4429907214608908</v>
      </c>
      <c r="AA2130" s="458">
        <v>0.4714045207910284</v>
      </c>
      <c r="AB2130" s="458">
        <v>0</v>
      </c>
      <c r="AC2130" s="458">
        <v>42.469148825012738</v>
      </c>
      <c r="AF2130" s="458">
        <v>1.260504201680672</v>
      </c>
      <c r="AG2130" s="458">
        <v>1.0234507212507056</v>
      </c>
      <c r="AH2130" s="458">
        <v>0</v>
      </c>
    </row>
    <row r="2131" spans="1:37" s="458" customFormat="1" ht="15.6">
      <c r="A2131" s="374">
        <v>17</v>
      </c>
      <c r="B2131" s="374">
        <v>397</v>
      </c>
      <c r="C2131" s="374">
        <v>2022</v>
      </c>
      <c r="D2131" s="374">
        <v>1</v>
      </c>
      <c r="E2131" s="374">
        <v>99</v>
      </c>
      <c r="F2131" s="374">
        <v>99</v>
      </c>
      <c r="G2131" s="374">
        <v>99</v>
      </c>
      <c r="H2131" s="374">
        <v>99</v>
      </c>
      <c r="I2131" s="374">
        <v>99</v>
      </c>
      <c r="J2131" s="374">
        <v>999</v>
      </c>
      <c r="K2131" s="374">
        <v>99</v>
      </c>
      <c r="L2131" s="374">
        <v>99</v>
      </c>
      <c r="M2131" s="374">
        <v>4</v>
      </c>
      <c r="N2131" s="374">
        <v>99</v>
      </c>
      <c r="O2131" s="374">
        <v>99</v>
      </c>
      <c r="P2131" s="374">
        <v>99</v>
      </c>
      <c r="Q2131" s="374"/>
      <c r="R2131" s="374">
        <v>0</v>
      </c>
    </row>
    <row r="2132" spans="1:37" s="458" customFormat="1" ht="15.6">
      <c r="A2132" s="374">
        <v>17</v>
      </c>
      <c r="B2132" s="374">
        <v>398</v>
      </c>
      <c r="C2132" s="374">
        <v>2022</v>
      </c>
      <c r="D2132" s="374">
        <v>2</v>
      </c>
      <c r="E2132" s="374">
        <v>99</v>
      </c>
      <c r="F2132" s="374">
        <v>99</v>
      </c>
      <c r="G2132" s="374">
        <v>99</v>
      </c>
      <c r="H2132" s="374">
        <v>99</v>
      </c>
      <c r="I2132" s="374">
        <v>99</v>
      </c>
      <c r="J2132" s="374">
        <v>999</v>
      </c>
      <c r="K2132" s="374">
        <v>99</v>
      </c>
      <c r="L2132" s="374">
        <v>99</v>
      </c>
      <c r="M2132" s="374">
        <v>4</v>
      </c>
      <c r="N2132" s="374">
        <v>99</v>
      </c>
      <c r="O2132" s="374">
        <v>99</v>
      </c>
      <c r="P2132" s="374">
        <v>99</v>
      </c>
      <c r="Q2132" s="374"/>
      <c r="R2132" s="374">
        <v>0</v>
      </c>
    </row>
    <row r="2133" spans="1:37" s="458" customFormat="1" ht="15.6">
      <c r="A2133" s="374">
        <v>17</v>
      </c>
      <c r="B2133" s="374">
        <v>399</v>
      </c>
      <c r="C2133" s="374">
        <v>2022</v>
      </c>
      <c r="D2133" s="374">
        <v>3</v>
      </c>
      <c r="E2133" s="374">
        <v>99</v>
      </c>
      <c r="F2133" s="374">
        <v>99</v>
      </c>
      <c r="G2133" s="374">
        <v>99</v>
      </c>
      <c r="H2133" s="374">
        <v>99</v>
      </c>
      <c r="I2133" s="374">
        <v>99</v>
      </c>
      <c r="J2133" s="374">
        <v>999</v>
      </c>
      <c r="K2133" s="374">
        <v>99</v>
      </c>
      <c r="L2133" s="374">
        <v>99</v>
      </c>
      <c r="M2133" s="374">
        <v>4</v>
      </c>
      <c r="N2133" s="374">
        <v>99</v>
      </c>
      <c r="O2133" s="374">
        <v>99</v>
      </c>
      <c r="P2133" s="374">
        <v>99</v>
      </c>
      <c r="Q2133" s="374">
        <v>1</v>
      </c>
      <c r="R2133" s="374">
        <v>3</v>
      </c>
      <c r="S2133" s="458">
        <v>6</v>
      </c>
      <c r="T2133" s="458">
        <v>4</v>
      </c>
      <c r="U2133" s="458">
        <v>7.5333333333333341</v>
      </c>
      <c r="V2133" s="458">
        <v>0</v>
      </c>
      <c r="W2133" s="458">
        <v>0</v>
      </c>
      <c r="X2133" s="458">
        <v>0</v>
      </c>
      <c r="Y2133" s="458">
        <v>0</v>
      </c>
      <c r="Z2133" s="458">
        <v>4.7140452078981251E-2</v>
      </c>
      <c r="AA2133" s="458">
        <v>0</v>
      </c>
      <c r="AB2133" s="458">
        <v>0</v>
      </c>
      <c r="AF2133" s="458">
        <v>8.5154697700823179E-2</v>
      </c>
      <c r="AG2133" s="458">
        <v>9.9739617811906892E-2</v>
      </c>
      <c r="AH2133" s="458">
        <v>0</v>
      </c>
      <c r="AI2133" s="458">
        <v>3</v>
      </c>
      <c r="AJ2133" s="458">
        <v>80.300000000000011</v>
      </c>
      <c r="AK2133" s="458">
        <v>14.561976892685584</v>
      </c>
    </row>
    <row r="2134" spans="1:37" s="458" customFormat="1" ht="15.6">
      <c r="A2134" s="374">
        <v>17</v>
      </c>
      <c r="B2134" s="374">
        <v>400</v>
      </c>
      <c r="C2134" s="374">
        <v>2022</v>
      </c>
      <c r="D2134" s="374">
        <v>4</v>
      </c>
      <c r="E2134" s="374">
        <v>99</v>
      </c>
      <c r="F2134" s="374">
        <v>99</v>
      </c>
      <c r="G2134" s="374">
        <v>99</v>
      </c>
      <c r="H2134" s="374">
        <v>99</v>
      </c>
      <c r="I2134" s="374">
        <v>99</v>
      </c>
      <c r="J2134" s="374">
        <v>999</v>
      </c>
      <c r="K2134" s="374">
        <v>99</v>
      </c>
      <c r="L2134" s="374">
        <v>99</v>
      </c>
      <c r="M2134" s="374">
        <v>4</v>
      </c>
      <c r="N2134" s="374">
        <v>99</v>
      </c>
      <c r="O2134" s="374">
        <v>99</v>
      </c>
      <c r="P2134" s="374">
        <v>99</v>
      </c>
      <c r="Q2134" s="374">
        <v>2</v>
      </c>
      <c r="R2134" s="374">
        <v>21</v>
      </c>
      <c r="S2134" s="458">
        <v>5.9523809523809552</v>
      </c>
      <c r="T2134" s="458">
        <v>4</v>
      </c>
      <c r="U2134" s="458">
        <v>8.9904761904761887</v>
      </c>
      <c r="V2134" s="458">
        <v>0</v>
      </c>
      <c r="W2134" s="458">
        <v>0</v>
      </c>
      <c r="X2134" s="458">
        <v>0</v>
      </c>
      <c r="Y2134" s="458">
        <v>0</v>
      </c>
      <c r="Z2134" s="458">
        <v>1.0127307553177323</v>
      </c>
      <c r="AA2134" s="458">
        <v>0.78535345249860256</v>
      </c>
      <c r="AB2134" s="458">
        <v>0</v>
      </c>
      <c r="AC2134" s="458">
        <v>61.012107593679346</v>
      </c>
      <c r="AF2134" s="458">
        <v>0.68852459016393419</v>
      </c>
      <c r="AG2134" s="458">
        <v>0.93749844826130868</v>
      </c>
      <c r="AH2134" s="458">
        <v>0</v>
      </c>
      <c r="AI2134" s="458">
        <v>21</v>
      </c>
      <c r="AJ2134" s="458">
        <v>82.314285714285703</v>
      </c>
      <c r="AK2134" s="458">
        <v>16.104905793616908</v>
      </c>
    </row>
    <row r="2135" spans="1:37" s="458" customFormat="1" ht="15.6">
      <c r="A2135" s="374">
        <v>17</v>
      </c>
      <c r="B2135" s="374">
        <v>401</v>
      </c>
      <c r="C2135" s="374">
        <v>2022</v>
      </c>
      <c r="D2135" s="374">
        <v>5</v>
      </c>
      <c r="E2135" s="374">
        <v>99</v>
      </c>
      <c r="F2135" s="374">
        <v>99</v>
      </c>
      <c r="G2135" s="374">
        <v>99</v>
      </c>
      <c r="H2135" s="374">
        <v>99</v>
      </c>
      <c r="I2135" s="374">
        <v>99</v>
      </c>
      <c r="J2135" s="374">
        <v>999</v>
      </c>
      <c r="K2135" s="374">
        <v>99</v>
      </c>
      <c r="L2135" s="374">
        <v>99</v>
      </c>
      <c r="M2135" s="374">
        <v>4</v>
      </c>
      <c r="N2135" s="374">
        <v>99</v>
      </c>
      <c r="O2135" s="374">
        <v>99</v>
      </c>
      <c r="P2135" s="374">
        <v>99</v>
      </c>
      <c r="Q2135" s="374"/>
      <c r="R2135" s="374">
        <v>0</v>
      </c>
    </row>
    <row r="2136" spans="1:37" s="458" customFormat="1" ht="15.6">
      <c r="A2136" s="374">
        <v>17</v>
      </c>
      <c r="B2136" s="374">
        <v>402</v>
      </c>
      <c r="C2136" s="374">
        <v>2022</v>
      </c>
      <c r="D2136" s="374">
        <v>6</v>
      </c>
      <c r="E2136" s="374">
        <v>99</v>
      </c>
      <c r="F2136" s="374">
        <v>99</v>
      </c>
      <c r="G2136" s="374">
        <v>99</v>
      </c>
      <c r="H2136" s="374">
        <v>99</v>
      </c>
      <c r="I2136" s="374">
        <v>99</v>
      </c>
      <c r="J2136" s="374">
        <v>999</v>
      </c>
      <c r="K2136" s="374">
        <v>99</v>
      </c>
      <c r="L2136" s="374">
        <v>99</v>
      </c>
      <c r="M2136" s="374">
        <v>4</v>
      </c>
      <c r="N2136" s="374">
        <v>99</v>
      </c>
      <c r="O2136" s="374">
        <v>99</v>
      </c>
      <c r="P2136" s="374">
        <v>99</v>
      </c>
      <c r="Q2136" s="374">
        <v>2</v>
      </c>
      <c r="R2136" s="374">
        <v>17</v>
      </c>
      <c r="S2136" s="458">
        <v>6.0588235294117645</v>
      </c>
      <c r="T2136" s="458">
        <v>4</v>
      </c>
      <c r="U2136" s="458">
        <v>9.5470588235294116</v>
      </c>
      <c r="V2136" s="458">
        <v>0</v>
      </c>
      <c r="W2136" s="458">
        <v>0</v>
      </c>
      <c r="X2136" s="458">
        <v>0</v>
      </c>
      <c r="Y2136" s="458">
        <v>0</v>
      </c>
      <c r="Z2136" s="458">
        <v>1.4349083377401717</v>
      </c>
      <c r="AA2136" s="458">
        <v>0.53912655234774876</v>
      </c>
      <c r="AB2136" s="458">
        <v>0</v>
      </c>
      <c r="AC2136" s="458">
        <v>-5.6805579863549811</v>
      </c>
      <c r="AF2136" s="458">
        <v>1.5843429636533084</v>
      </c>
      <c r="AG2136" s="458">
        <v>1.9491281164432923</v>
      </c>
      <c r="AH2136" s="458">
        <v>0</v>
      </c>
      <c r="AI2136" s="458">
        <v>17</v>
      </c>
      <c r="AJ2136" s="458">
        <v>83.864705882352951</v>
      </c>
      <c r="AK2136" s="458">
        <v>16.088578347820267</v>
      </c>
    </row>
    <row r="2137" spans="1:37" s="458" customFormat="1" ht="15.6">
      <c r="A2137" s="374">
        <v>17</v>
      </c>
      <c r="B2137" s="374">
        <v>403</v>
      </c>
      <c r="C2137" s="374">
        <v>2022</v>
      </c>
      <c r="D2137" s="374">
        <v>7</v>
      </c>
      <c r="E2137" s="374">
        <v>99</v>
      </c>
      <c r="F2137" s="374">
        <v>99</v>
      </c>
      <c r="G2137" s="374">
        <v>99</v>
      </c>
      <c r="H2137" s="374">
        <v>99</v>
      </c>
      <c r="I2137" s="374">
        <v>99</v>
      </c>
      <c r="J2137" s="374">
        <v>999</v>
      </c>
      <c r="K2137" s="374">
        <v>99</v>
      </c>
      <c r="L2137" s="374">
        <v>99</v>
      </c>
      <c r="M2137" s="374">
        <v>4</v>
      </c>
      <c r="N2137" s="374">
        <v>99</v>
      </c>
      <c r="O2137" s="374">
        <v>99</v>
      </c>
      <c r="P2137" s="374">
        <v>99</v>
      </c>
      <c r="Q2137" s="374"/>
      <c r="R2137" s="374">
        <v>0</v>
      </c>
    </row>
    <row r="2138" spans="1:37" s="458" customFormat="1" ht="15.6">
      <c r="A2138" s="374">
        <v>17</v>
      </c>
      <c r="B2138" s="374">
        <v>404</v>
      </c>
      <c r="C2138" s="374">
        <v>2022</v>
      </c>
      <c r="D2138" s="374">
        <v>8</v>
      </c>
      <c r="E2138" s="374">
        <v>99</v>
      </c>
      <c r="F2138" s="374">
        <v>99</v>
      </c>
      <c r="G2138" s="374">
        <v>99</v>
      </c>
      <c r="H2138" s="374">
        <v>99</v>
      </c>
      <c r="I2138" s="374">
        <v>99</v>
      </c>
      <c r="J2138" s="374">
        <v>999</v>
      </c>
      <c r="K2138" s="374">
        <v>99</v>
      </c>
      <c r="L2138" s="374">
        <v>99</v>
      </c>
      <c r="M2138" s="374">
        <v>4</v>
      </c>
      <c r="N2138" s="374">
        <v>99</v>
      </c>
      <c r="O2138" s="374">
        <v>99</v>
      </c>
      <c r="P2138" s="374">
        <v>99</v>
      </c>
      <c r="Q2138" s="374">
        <v>2</v>
      </c>
      <c r="R2138" s="374">
        <v>22</v>
      </c>
      <c r="S2138" s="458">
        <v>5.3181818181818192</v>
      </c>
      <c r="T2138" s="458">
        <v>4</v>
      </c>
      <c r="U2138" s="458">
        <v>7.9136363636363614</v>
      </c>
      <c r="V2138" s="458">
        <v>0</v>
      </c>
      <c r="W2138" s="458">
        <v>0</v>
      </c>
      <c r="X2138" s="458">
        <v>0</v>
      </c>
      <c r="Y2138" s="458">
        <v>0</v>
      </c>
      <c r="Z2138" s="458">
        <v>0.96826717506794047</v>
      </c>
      <c r="AA2138" s="458">
        <v>0.81944347169636067</v>
      </c>
      <c r="AB2138" s="458">
        <v>0</v>
      </c>
      <c r="AC2138" s="458">
        <v>-2.2654771287308195</v>
      </c>
      <c r="AF2138" s="458">
        <v>1.7094017094017093</v>
      </c>
      <c r="AG2138" s="458">
        <v>1.4028104554098044</v>
      </c>
      <c r="AH2138" s="458">
        <v>0</v>
      </c>
      <c r="AI2138" s="458">
        <v>22</v>
      </c>
      <c r="AJ2138" s="458">
        <v>80.990909090909085</v>
      </c>
      <c r="AK2138" s="458">
        <v>14.96873946974082</v>
      </c>
    </row>
    <row r="2139" spans="1:37" s="458" customFormat="1" ht="15.6">
      <c r="A2139" s="374">
        <v>17</v>
      </c>
      <c r="B2139" s="374">
        <v>405</v>
      </c>
      <c r="C2139" s="374">
        <v>2022</v>
      </c>
      <c r="D2139" s="374">
        <v>9</v>
      </c>
      <c r="E2139" s="374">
        <v>99</v>
      </c>
      <c r="F2139" s="374">
        <v>99</v>
      </c>
      <c r="G2139" s="374">
        <v>99</v>
      </c>
      <c r="H2139" s="374">
        <v>99</v>
      </c>
      <c r="I2139" s="374">
        <v>99</v>
      </c>
      <c r="J2139" s="374">
        <v>999</v>
      </c>
      <c r="K2139" s="374">
        <v>99</v>
      </c>
      <c r="L2139" s="374">
        <v>99</v>
      </c>
      <c r="M2139" s="374">
        <v>4</v>
      </c>
      <c r="N2139" s="374">
        <v>99</v>
      </c>
      <c r="O2139" s="374">
        <v>99</v>
      </c>
      <c r="P2139" s="374">
        <v>99</v>
      </c>
      <c r="Q2139" s="374">
        <v>2</v>
      </c>
      <c r="R2139" s="374">
        <v>15</v>
      </c>
      <c r="S2139" s="458">
        <v>5.6</v>
      </c>
      <c r="T2139" s="458">
        <v>4</v>
      </c>
      <c r="U2139" s="458">
        <v>11.74</v>
      </c>
      <c r="V2139" s="458">
        <v>0</v>
      </c>
      <c r="W2139" s="458">
        <v>0</v>
      </c>
      <c r="X2139" s="458">
        <v>0</v>
      </c>
      <c r="Y2139" s="458">
        <v>0</v>
      </c>
      <c r="Z2139" s="458">
        <v>1.4522626025160403</v>
      </c>
      <c r="AA2139" s="458">
        <v>0.61101009266078288</v>
      </c>
      <c r="AB2139" s="458">
        <v>0</v>
      </c>
      <c r="AC2139" s="458">
        <v>21.337009133077075</v>
      </c>
      <c r="AF2139" s="458">
        <v>0.86058519793459554</v>
      </c>
      <c r="AG2139" s="458">
        <v>1.0035331661727831</v>
      </c>
      <c r="AH2139" s="458">
        <v>0</v>
      </c>
      <c r="AI2139" s="458">
        <v>2</v>
      </c>
      <c r="AJ2139" s="458">
        <v>92.949999999999989</v>
      </c>
      <c r="AK2139" s="458">
        <v>16.554613097559372</v>
      </c>
    </row>
    <row r="2140" spans="1:37" s="458" customFormat="1" ht="15.6">
      <c r="A2140" s="374">
        <v>17</v>
      </c>
      <c r="B2140" s="374">
        <v>406</v>
      </c>
      <c r="C2140" s="374">
        <v>2022</v>
      </c>
      <c r="D2140" s="374">
        <v>10</v>
      </c>
      <c r="E2140" s="374">
        <v>99</v>
      </c>
      <c r="F2140" s="374">
        <v>99</v>
      </c>
      <c r="G2140" s="374">
        <v>99</v>
      </c>
      <c r="H2140" s="374">
        <v>99</v>
      </c>
      <c r="I2140" s="374">
        <v>99</v>
      </c>
      <c r="J2140" s="374">
        <v>999</v>
      </c>
      <c r="K2140" s="374">
        <v>99</v>
      </c>
      <c r="L2140" s="374">
        <v>99</v>
      </c>
      <c r="M2140" s="374">
        <v>4</v>
      </c>
      <c r="N2140" s="374">
        <v>99</v>
      </c>
      <c r="O2140" s="374">
        <v>99</v>
      </c>
      <c r="P2140" s="374">
        <v>99</v>
      </c>
      <c r="Q2140" s="374">
        <v>9</v>
      </c>
      <c r="R2140" s="374">
        <v>31</v>
      </c>
      <c r="S2140" s="458">
        <v>4.8064516129032251</v>
      </c>
      <c r="T2140" s="458">
        <v>4</v>
      </c>
      <c r="U2140" s="458">
        <v>11.622580645161296</v>
      </c>
      <c r="V2140" s="458">
        <v>0</v>
      </c>
      <c r="W2140" s="458">
        <v>0</v>
      </c>
      <c r="X2140" s="458">
        <v>3.2258064516129026</v>
      </c>
      <c r="Y2140" s="458">
        <v>0</v>
      </c>
      <c r="Z2140" s="458">
        <v>2.2791777913946527</v>
      </c>
      <c r="AA2140" s="458">
        <v>0.89512496293623134</v>
      </c>
      <c r="AB2140" s="458">
        <v>0</v>
      </c>
      <c r="AC2140" s="458">
        <v>14.28656587243192</v>
      </c>
      <c r="AF2140" s="458">
        <v>1.4918190567853713</v>
      </c>
      <c r="AG2140" s="458">
        <v>1.6555165505706784</v>
      </c>
      <c r="AH2140" s="458">
        <v>0</v>
      </c>
      <c r="AI2140" s="458">
        <v>9</v>
      </c>
      <c r="AJ2140" s="458">
        <v>93.9</v>
      </c>
      <c r="AK2140" s="458">
        <v>15.390498235959765</v>
      </c>
    </row>
    <row r="2141" spans="1:37" s="458" customFormat="1" ht="15.6">
      <c r="A2141" s="374">
        <v>17</v>
      </c>
      <c r="B2141" s="374">
        <v>407</v>
      </c>
      <c r="C2141" s="374">
        <v>2022</v>
      </c>
      <c r="D2141" s="374">
        <v>11</v>
      </c>
      <c r="E2141" s="374">
        <v>99</v>
      </c>
      <c r="F2141" s="374">
        <v>99</v>
      </c>
      <c r="G2141" s="374">
        <v>99</v>
      </c>
      <c r="H2141" s="374">
        <v>99</v>
      </c>
      <c r="I2141" s="374">
        <v>99</v>
      </c>
      <c r="J2141" s="374">
        <v>999</v>
      </c>
      <c r="K2141" s="374">
        <v>99</v>
      </c>
      <c r="L2141" s="374">
        <v>99</v>
      </c>
      <c r="M2141" s="374">
        <v>4</v>
      </c>
      <c r="N2141" s="374">
        <v>99</v>
      </c>
      <c r="O2141" s="374">
        <v>99</v>
      </c>
      <c r="P2141" s="374">
        <v>99</v>
      </c>
      <c r="Q2141" s="374">
        <v>5</v>
      </c>
      <c r="R2141" s="374">
        <v>22</v>
      </c>
      <c r="S2141" s="458">
        <v>5.3636363636363633</v>
      </c>
      <c r="T2141" s="458">
        <v>4</v>
      </c>
      <c r="U2141" s="458">
        <v>12.222727272727276</v>
      </c>
      <c r="V2141" s="458">
        <v>0</v>
      </c>
      <c r="W2141" s="458">
        <v>0</v>
      </c>
      <c r="X2141" s="458">
        <v>0</v>
      </c>
      <c r="Y2141" s="458">
        <v>0</v>
      </c>
      <c r="Z2141" s="458">
        <v>2.5945628144924604</v>
      </c>
      <c r="AA2141" s="458">
        <v>0.64282434653322607</v>
      </c>
      <c r="AB2141" s="458">
        <v>0</v>
      </c>
      <c r="AC2141" s="458">
        <v>-13.577152186585904</v>
      </c>
      <c r="AF2141" s="458">
        <v>2.1978021978021971</v>
      </c>
      <c r="AG2141" s="458">
        <v>2.5306806203884968</v>
      </c>
      <c r="AH2141" s="458">
        <v>0</v>
      </c>
      <c r="AI2141" s="458">
        <v>10</v>
      </c>
      <c r="AJ2141" s="458">
        <v>85.789999999999978</v>
      </c>
      <c r="AK2141" s="458">
        <v>15.925353870430202</v>
      </c>
    </row>
    <row r="2142" spans="1:37" s="458" customFormat="1" ht="15.6">
      <c r="A2142" s="374">
        <v>17</v>
      </c>
      <c r="B2142" s="374">
        <v>408</v>
      </c>
      <c r="C2142" s="374">
        <v>2022</v>
      </c>
      <c r="D2142" s="374">
        <v>12</v>
      </c>
      <c r="E2142" s="374">
        <v>99</v>
      </c>
      <c r="F2142" s="374">
        <v>99</v>
      </c>
      <c r="G2142" s="374">
        <v>99</v>
      </c>
      <c r="H2142" s="374">
        <v>99</v>
      </c>
      <c r="I2142" s="374">
        <v>99</v>
      </c>
      <c r="J2142" s="374">
        <v>999</v>
      </c>
      <c r="K2142" s="374">
        <v>99</v>
      </c>
      <c r="L2142" s="374">
        <v>99</v>
      </c>
      <c r="M2142" s="374">
        <v>4</v>
      </c>
      <c r="N2142" s="374">
        <v>99</v>
      </c>
      <c r="O2142" s="374">
        <v>99</v>
      </c>
      <c r="P2142" s="374">
        <v>99</v>
      </c>
      <c r="Q2142" s="374"/>
      <c r="R2142" s="374">
        <v>0</v>
      </c>
    </row>
    <row r="2143" spans="1:37" s="458" customFormat="1" ht="15.6">
      <c r="A2143" s="374">
        <v>17</v>
      </c>
      <c r="B2143" s="374">
        <v>409</v>
      </c>
      <c r="C2143" s="374">
        <v>2022</v>
      </c>
      <c r="D2143" s="374">
        <v>1</v>
      </c>
      <c r="E2143" s="374">
        <v>99</v>
      </c>
      <c r="F2143" s="374">
        <v>99</v>
      </c>
      <c r="G2143" s="374">
        <v>99</v>
      </c>
      <c r="H2143" s="374">
        <v>99</v>
      </c>
      <c r="I2143" s="374">
        <v>99</v>
      </c>
      <c r="J2143" s="374">
        <v>999</v>
      </c>
      <c r="K2143" s="374">
        <v>99</v>
      </c>
      <c r="L2143" s="374">
        <v>99</v>
      </c>
      <c r="M2143" s="374">
        <v>5</v>
      </c>
      <c r="N2143" s="374">
        <v>99</v>
      </c>
      <c r="O2143" s="374">
        <v>99</v>
      </c>
      <c r="P2143" s="374">
        <v>99</v>
      </c>
      <c r="Q2143" s="374">
        <v>26</v>
      </c>
      <c r="R2143" s="374">
        <v>189</v>
      </c>
      <c r="S2143" s="458">
        <v>5.3439153439153442</v>
      </c>
      <c r="T2143" s="458">
        <v>5</v>
      </c>
      <c r="U2143" s="458">
        <v>9.5990476190476226</v>
      </c>
      <c r="V2143" s="458">
        <v>0.52910052910052907</v>
      </c>
      <c r="W2143" s="458">
        <v>0</v>
      </c>
      <c r="X2143" s="458">
        <v>4.7619047619047636</v>
      </c>
      <c r="Y2143" s="458">
        <v>1.0582010582010581</v>
      </c>
      <c r="Z2143" s="458">
        <v>3.3117801832034952</v>
      </c>
      <c r="AA2143" s="458">
        <v>0.99906173614131855</v>
      </c>
      <c r="AB2143" s="458">
        <v>0</v>
      </c>
      <c r="AC2143" s="458">
        <v>44.603299767549125</v>
      </c>
      <c r="AF2143" s="458">
        <v>79.74683544303798</v>
      </c>
      <c r="AG2143" s="458">
        <v>82.004574342099318</v>
      </c>
      <c r="AH2143" s="458">
        <v>0</v>
      </c>
      <c r="AI2143" s="458">
        <v>1</v>
      </c>
      <c r="AJ2143" s="458">
        <v>100.5</v>
      </c>
      <c r="AK2143" s="458">
        <v>19.407430558403249</v>
      </c>
    </row>
    <row r="2144" spans="1:37" s="458" customFormat="1" ht="15.6">
      <c r="A2144" s="374">
        <v>17</v>
      </c>
      <c r="B2144" s="374">
        <v>410</v>
      </c>
      <c r="C2144" s="374">
        <v>2022</v>
      </c>
      <c r="D2144" s="374">
        <v>2</v>
      </c>
      <c r="E2144" s="374">
        <v>99</v>
      </c>
      <c r="F2144" s="374">
        <v>99</v>
      </c>
      <c r="G2144" s="374">
        <v>99</v>
      </c>
      <c r="H2144" s="374">
        <v>99</v>
      </c>
      <c r="I2144" s="374">
        <v>99</v>
      </c>
      <c r="J2144" s="374">
        <v>999</v>
      </c>
      <c r="K2144" s="374">
        <v>99</v>
      </c>
      <c r="L2144" s="374">
        <v>99</v>
      </c>
      <c r="M2144" s="374">
        <v>5</v>
      </c>
      <c r="N2144" s="374">
        <v>99</v>
      </c>
      <c r="O2144" s="374">
        <v>99</v>
      </c>
      <c r="P2144" s="374">
        <v>99</v>
      </c>
      <c r="Q2144" s="374">
        <v>44</v>
      </c>
      <c r="R2144" s="374">
        <v>1099</v>
      </c>
      <c r="S2144" s="458">
        <v>5.5323020928116469</v>
      </c>
      <c r="T2144" s="458">
        <v>5</v>
      </c>
      <c r="U2144" s="458">
        <v>6.8151956323930865</v>
      </c>
      <c r="V2144" s="458">
        <v>0</v>
      </c>
      <c r="W2144" s="458">
        <v>0</v>
      </c>
      <c r="X2144" s="458">
        <v>0.72793448589626941</v>
      </c>
      <c r="Y2144" s="458">
        <v>0</v>
      </c>
      <c r="Z2144" s="458">
        <v>2.4603565128044287</v>
      </c>
      <c r="AA2144" s="458">
        <v>1.3509014533878521</v>
      </c>
      <c r="AB2144" s="458">
        <v>0</v>
      </c>
      <c r="AC2144" s="458">
        <v>-16.072553087053564</v>
      </c>
      <c r="AF2144" s="458">
        <v>84.799382716049379</v>
      </c>
      <c r="AG2144" s="458">
        <v>83.692579307878844</v>
      </c>
      <c r="AH2144" s="458">
        <v>0.18198362147406735</v>
      </c>
      <c r="AI2144" s="458">
        <v>1</v>
      </c>
      <c r="AJ2144" s="458">
        <v>90.6</v>
      </c>
      <c r="AK2144" s="458">
        <v>11.429686873804439</v>
      </c>
    </row>
    <row r="2145" spans="1:37" s="458" customFormat="1" ht="15.6">
      <c r="A2145" s="374">
        <v>17</v>
      </c>
      <c r="B2145" s="374">
        <v>411</v>
      </c>
      <c r="C2145" s="374">
        <v>2022</v>
      </c>
      <c r="D2145" s="374">
        <v>3</v>
      </c>
      <c r="E2145" s="374">
        <v>99</v>
      </c>
      <c r="F2145" s="374">
        <v>99</v>
      </c>
      <c r="G2145" s="374">
        <v>99</v>
      </c>
      <c r="H2145" s="374">
        <v>99</v>
      </c>
      <c r="I2145" s="374">
        <v>99</v>
      </c>
      <c r="J2145" s="374">
        <v>999</v>
      </c>
      <c r="K2145" s="374">
        <v>99</v>
      </c>
      <c r="L2145" s="374">
        <v>99</v>
      </c>
      <c r="M2145" s="374">
        <v>5</v>
      </c>
      <c r="N2145" s="374">
        <v>99</v>
      </c>
      <c r="O2145" s="374">
        <v>99</v>
      </c>
      <c r="P2145" s="374">
        <v>99</v>
      </c>
      <c r="Q2145" s="374">
        <v>105</v>
      </c>
      <c r="R2145" s="374">
        <v>2673</v>
      </c>
      <c r="S2145" s="458">
        <v>5.3965581743359516</v>
      </c>
      <c r="T2145" s="458">
        <v>5</v>
      </c>
      <c r="U2145" s="458">
        <v>6.459072203516655</v>
      </c>
      <c r="V2145" s="458">
        <v>0</v>
      </c>
      <c r="W2145" s="458">
        <v>0</v>
      </c>
      <c r="X2145" s="458">
        <v>0.89786756453423133</v>
      </c>
      <c r="Y2145" s="458">
        <v>0</v>
      </c>
      <c r="Z2145" s="458">
        <v>2.2932930153211255</v>
      </c>
      <c r="AA2145" s="458">
        <v>1.227208734350842</v>
      </c>
      <c r="AB2145" s="458">
        <v>0</v>
      </c>
      <c r="AC2145" s="458">
        <v>11.18584099311879</v>
      </c>
      <c r="AF2145" s="458">
        <v>75.872835651433462</v>
      </c>
      <c r="AG2145" s="458">
        <v>76.195330773644045</v>
      </c>
      <c r="AH2145" s="458">
        <v>0.29928918817807709</v>
      </c>
      <c r="AI2145" s="458">
        <v>10</v>
      </c>
      <c r="AJ2145" s="458">
        <v>81.410000000000011</v>
      </c>
      <c r="AK2145" s="458">
        <v>15.14268684383544</v>
      </c>
    </row>
    <row r="2146" spans="1:37" s="458" customFormat="1" ht="15.6">
      <c r="A2146" s="374">
        <v>17</v>
      </c>
      <c r="B2146" s="374">
        <v>412</v>
      </c>
      <c r="C2146" s="374">
        <v>2022</v>
      </c>
      <c r="D2146" s="374">
        <v>4</v>
      </c>
      <c r="E2146" s="374">
        <v>99</v>
      </c>
      <c r="F2146" s="374">
        <v>99</v>
      </c>
      <c r="G2146" s="374">
        <v>99</v>
      </c>
      <c r="H2146" s="374">
        <v>99</v>
      </c>
      <c r="I2146" s="374">
        <v>99</v>
      </c>
      <c r="J2146" s="374">
        <v>999</v>
      </c>
      <c r="K2146" s="374">
        <v>99</v>
      </c>
      <c r="L2146" s="374">
        <v>99</v>
      </c>
      <c r="M2146" s="374">
        <v>5</v>
      </c>
      <c r="N2146" s="374">
        <v>99</v>
      </c>
      <c r="O2146" s="374">
        <v>99</v>
      </c>
      <c r="P2146" s="374">
        <v>99</v>
      </c>
      <c r="Q2146" s="374">
        <v>83</v>
      </c>
      <c r="R2146" s="374">
        <v>2318</v>
      </c>
      <c r="S2146" s="458">
        <v>5.4400345125107838</v>
      </c>
      <c r="T2146" s="458">
        <v>5</v>
      </c>
      <c r="U2146" s="458">
        <v>6.7282571182053426</v>
      </c>
      <c r="V2146" s="458">
        <v>0</v>
      </c>
      <c r="W2146" s="458">
        <v>0</v>
      </c>
      <c r="X2146" s="458">
        <v>4.3140638481449514E-2</v>
      </c>
      <c r="Y2146" s="458">
        <v>0</v>
      </c>
      <c r="Z2146" s="458">
        <v>1.8609352161400745</v>
      </c>
      <c r="AA2146" s="458">
        <v>0.9174665941352782</v>
      </c>
      <c r="AB2146" s="458">
        <v>0</v>
      </c>
      <c r="AC2146" s="458">
        <v>35.058318144614553</v>
      </c>
      <c r="AF2146" s="458">
        <v>76</v>
      </c>
      <c r="AG2146" s="458">
        <v>77.443429814238257</v>
      </c>
      <c r="AH2146" s="458">
        <v>0.12942191544434861</v>
      </c>
      <c r="AI2146" s="458">
        <v>3</v>
      </c>
      <c r="AJ2146" s="458">
        <v>83.13333333333334</v>
      </c>
      <c r="AK2146" s="458">
        <v>16.132403974828613</v>
      </c>
    </row>
    <row r="2147" spans="1:37" s="458" customFormat="1" ht="15.6">
      <c r="A2147" s="374">
        <v>17</v>
      </c>
      <c r="B2147" s="374">
        <v>413</v>
      </c>
      <c r="C2147" s="374">
        <v>2022</v>
      </c>
      <c r="D2147" s="374">
        <v>5</v>
      </c>
      <c r="E2147" s="374">
        <v>99</v>
      </c>
      <c r="F2147" s="374">
        <v>99</v>
      </c>
      <c r="G2147" s="374">
        <v>99</v>
      </c>
      <c r="H2147" s="374">
        <v>99</v>
      </c>
      <c r="I2147" s="374">
        <v>99</v>
      </c>
      <c r="J2147" s="374">
        <v>999</v>
      </c>
      <c r="K2147" s="374">
        <v>99</v>
      </c>
      <c r="L2147" s="374">
        <v>99</v>
      </c>
      <c r="M2147" s="374">
        <v>5</v>
      </c>
      <c r="N2147" s="374">
        <v>99</v>
      </c>
      <c r="O2147" s="374">
        <v>99</v>
      </c>
      <c r="P2147" s="374">
        <v>99</v>
      </c>
      <c r="Q2147" s="374">
        <v>63</v>
      </c>
      <c r="R2147" s="374">
        <v>1055</v>
      </c>
      <c r="S2147" s="458">
        <v>5.7118483412322254</v>
      </c>
      <c r="T2147" s="458">
        <v>5</v>
      </c>
      <c r="U2147" s="458">
        <v>7.2462559241706144</v>
      </c>
      <c r="V2147" s="458">
        <v>0</v>
      </c>
      <c r="W2147" s="458">
        <v>0</v>
      </c>
      <c r="X2147" s="458">
        <v>0.75829383886255919</v>
      </c>
      <c r="Y2147" s="458">
        <v>0</v>
      </c>
      <c r="Z2147" s="458">
        <v>2.6096798864723421</v>
      </c>
      <c r="AA2147" s="458">
        <v>1.2339594099243527</v>
      </c>
      <c r="AB2147" s="458">
        <v>0</v>
      </c>
      <c r="AC2147" s="458">
        <v>16.570604626471237</v>
      </c>
      <c r="AF2147" s="458">
        <v>68.551007147498353</v>
      </c>
      <c r="AG2147" s="458">
        <v>71.071445172686282</v>
      </c>
      <c r="AH2147" s="458">
        <v>0</v>
      </c>
      <c r="AI2147" s="458">
        <v>17</v>
      </c>
      <c r="AJ2147" s="458">
        <v>88.535294117647055</v>
      </c>
      <c r="AK2147" s="458">
        <v>16.142616068062463</v>
      </c>
    </row>
    <row r="2148" spans="1:37" s="458" customFormat="1" ht="15.6">
      <c r="A2148" s="374">
        <v>17</v>
      </c>
      <c r="B2148" s="374">
        <v>414</v>
      </c>
      <c r="C2148" s="374">
        <v>2022</v>
      </c>
      <c r="D2148" s="374">
        <v>6</v>
      </c>
      <c r="E2148" s="374">
        <v>99</v>
      </c>
      <c r="F2148" s="374">
        <v>99</v>
      </c>
      <c r="G2148" s="374">
        <v>99</v>
      </c>
      <c r="H2148" s="374">
        <v>99</v>
      </c>
      <c r="I2148" s="374">
        <v>99</v>
      </c>
      <c r="J2148" s="374">
        <v>999</v>
      </c>
      <c r="K2148" s="374">
        <v>99</v>
      </c>
      <c r="L2148" s="374">
        <v>99</v>
      </c>
      <c r="M2148" s="374">
        <v>5</v>
      </c>
      <c r="N2148" s="374">
        <v>99</v>
      </c>
      <c r="O2148" s="374">
        <v>99</v>
      </c>
      <c r="P2148" s="374">
        <v>99</v>
      </c>
      <c r="Q2148" s="374">
        <v>62</v>
      </c>
      <c r="R2148" s="374">
        <v>586</v>
      </c>
      <c r="S2148" s="458">
        <v>5.5034129692832749</v>
      </c>
      <c r="T2148" s="458">
        <v>5</v>
      </c>
      <c r="U2148" s="458">
        <v>8.2730375426621183</v>
      </c>
      <c r="V2148" s="458">
        <v>0</v>
      </c>
      <c r="W2148" s="458">
        <v>0</v>
      </c>
      <c r="X2148" s="458">
        <v>0.34129692832764502</v>
      </c>
      <c r="Y2148" s="458">
        <v>0</v>
      </c>
      <c r="Z2148" s="458">
        <v>2.4192960055382002</v>
      </c>
      <c r="AA2148" s="458">
        <v>1.2789268472633257</v>
      </c>
      <c r="AB2148" s="458">
        <v>0</v>
      </c>
      <c r="AC2148" s="458">
        <v>32.063304560995363</v>
      </c>
      <c r="AF2148" s="458">
        <v>54.613233923578754</v>
      </c>
      <c r="AG2148" s="458">
        <v>58.221645770283921</v>
      </c>
      <c r="AH2148" s="458">
        <v>0.68259385665529004</v>
      </c>
      <c r="AI2148" s="458">
        <v>18</v>
      </c>
      <c r="AJ2148" s="458">
        <v>85.211111111111109</v>
      </c>
      <c r="AK2148" s="458">
        <v>16.864651807609629</v>
      </c>
    </row>
    <row r="2149" spans="1:37" s="458" customFormat="1" ht="15.6">
      <c r="A2149" s="374">
        <v>17</v>
      </c>
      <c r="B2149" s="374">
        <v>415</v>
      </c>
      <c r="C2149" s="374">
        <v>2022</v>
      </c>
      <c r="D2149" s="374">
        <v>7</v>
      </c>
      <c r="E2149" s="374">
        <v>99</v>
      </c>
      <c r="F2149" s="374">
        <v>99</v>
      </c>
      <c r="G2149" s="374">
        <v>99</v>
      </c>
      <c r="H2149" s="374">
        <v>99</v>
      </c>
      <c r="I2149" s="374">
        <v>99</v>
      </c>
      <c r="J2149" s="374">
        <v>999</v>
      </c>
      <c r="K2149" s="374">
        <v>99</v>
      </c>
      <c r="L2149" s="374">
        <v>99</v>
      </c>
      <c r="M2149" s="374">
        <v>5</v>
      </c>
      <c r="N2149" s="374">
        <v>99</v>
      </c>
      <c r="O2149" s="374">
        <v>99</v>
      </c>
      <c r="P2149" s="374">
        <v>99</v>
      </c>
      <c r="Q2149" s="374">
        <v>13</v>
      </c>
      <c r="R2149" s="374">
        <v>79</v>
      </c>
      <c r="S2149" s="458">
        <v>5.0126582278481004</v>
      </c>
      <c r="T2149" s="458">
        <v>5</v>
      </c>
      <c r="U2149" s="458">
        <v>9.1886075949367108</v>
      </c>
      <c r="V2149" s="458">
        <v>0</v>
      </c>
      <c r="W2149" s="458">
        <v>0</v>
      </c>
      <c r="X2149" s="458">
        <v>2.5316455696202529</v>
      </c>
      <c r="Y2149" s="458">
        <v>0</v>
      </c>
      <c r="Z2149" s="458">
        <v>2.7011477795616656</v>
      </c>
      <c r="AA2149" s="458">
        <v>1.0965269786181111</v>
      </c>
      <c r="AB2149" s="458">
        <v>0</v>
      </c>
      <c r="AC2149" s="458">
        <v>23.082913054345418</v>
      </c>
      <c r="AF2149" s="458">
        <v>62.204724409448815</v>
      </c>
      <c r="AG2149" s="458">
        <v>62.106433949349743</v>
      </c>
      <c r="AH2149" s="458">
        <v>0</v>
      </c>
      <c r="AI2149" s="458">
        <v>0</v>
      </c>
    </row>
    <row r="2150" spans="1:37" s="458" customFormat="1" ht="15.6">
      <c r="A2150" s="374">
        <v>17</v>
      </c>
      <c r="B2150" s="374">
        <v>416</v>
      </c>
      <c r="C2150" s="374">
        <v>2022</v>
      </c>
      <c r="D2150" s="374">
        <v>8</v>
      </c>
      <c r="E2150" s="374">
        <v>99</v>
      </c>
      <c r="F2150" s="374">
        <v>99</v>
      </c>
      <c r="G2150" s="374">
        <v>99</v>
      </c>
      <c r="H2150" s="374">
        <v>99</v>
      </c>
      <c r="I2150" s="374">
        <v>99</v>
      </c>
      <c r="J2150" s="374">
        <v>999</v>
      </c>
      <c r="K2150" s="374">
        <v>99</v>
      </c>
      <c r="L2150" s="374">
        <v>99</v>
      </c>
      <c r="M2150" s="374">
        <v>5</v>
      </c>
      <c r="N2150" s="374">
        <v>99</v>
      </c>
      <c r="O2150" s="374">
        <v>99</v>
      </c>
      <c r="P2150" s="374">
        <v>99</v>
      </c>
      <c r="Q2150" s="374">
        <v>76</v>
      </c>
      <c r="R2150" s="374">
        <v>623</v>
      </c>
      <c r="S2150" s="458">
        <v>5.3483146067415746</v>
      </c>
      <c r="T2150" s="458">
        <v>5</v>
      </c>
      <c r="U2150" s="458">
        <v>10.515569823434998</v>
      </c>
      <c r="V2150" s="458">
        <v>0</v>
      </c>
      <c r="W2150" s="458">
        <v>0</v>
      </c>
      <c r="X2150" s="458">
        <v>2.728731942215088</v>
      </c>
      <c r="Y2150" s="458">
        <v>0</v>
      </c>
      <c r="Z2150" s="458">
        <v>2.7616204134031581</v>
      </c>
      <c r="AA2150" s="458">
        <v>1.142647463947345</v>
      </c>
      <c r="AB2150" s="458">
        <v>0</v>
      </c>
      <c r="AC2150" s="458">
        <v>32.667842043319006</v>
      </c>
      <c r="AF2150" s="458">
        <v>48.407148407148405</v>
      </c>
      <c r="AG2150" s="458">
        <v>52.786282914880594</v>
      </c>
      <c r="AH2150" s="458">
        <v>0.80256821829855551</v>
      </c>
      <c r="AI2150" s="458">
        <v>21</v>
      </c>
      <c r="AJ2150" s="458">
        <v>86.490476190476187</v>
      </c>
      <c r="AK2150" s="458">
        <v>15.335766555236377</v>
      </c>
    </row>
    <row r="2151" spans="1:37" s="458" customFormat="1" ht="15.6">
      <c r="A2151" s="374">
        <v>17</v>
      </c>
      <c r="B2151" s="374">
        <v>417</v>
      </c>
      <c r="C2151" s="374">
        <v>2022</v>
      </c>
      <c r="D2151" s="374">
        <v>9</v>
      </c>
      <c r="E2151" s="374">
        <v>99</v>
      </c>
      <c r="F2151" s="374">
        <v>99</v>
      </c>
      <c r="G2151" s="374">
        <v>99</v>
      </c>
      <c r="H2151" s="374">
        <v>99</v>
      </c>
      <c r="I2151" s="374">
        <v>99</v>
      </c>
      <c r="J2151" s="374">
        <v>999</v>
      </c>
      <c r="K2151" s="374">
        <v>99</v>
      </c>
      <c r="L2151" s="374">
        <v>99</v>
      </c>
      <c r="M2151" s="374">
        <v>5</v>
      </c>
      <c r="N2151" s="374">
        <v>99</v>
      </c>
      <c r="O2151" s="374">
        <v>99</v>
      </c>
      <c r="P2151" s="374">
        <v>99</v>
      </c>
      <c r="Q2151" s="374">
        <v>107</v>
      </c>
      <c r="R2151" s="374">
        <v>897</v>
      </c>
      <c r="S2151" s="458">
        <v>5.5418060200668888</v>
      </c>
      <c r="T2151" s="458">
        <v>4.977703455964325</v>
      </c>
      <c r="U2151" s="458">
        <v>11.319620958751402</v>
      </c>
      <c r="V2151" s="458">
        <v>0</v>
      </c>
      <c r="W2151" s="458">
        <v>0</v>
      </c>
      <c r="X2151" s="458">
        <v>11.371237458193979</v>
      </c>
      <c r="Y2151" s="458">
        <v>0</v>
      </c>
      <c r="Z2151" s="458">
        <v>3.5215967974038178</v>
      </c>
      <c r="AA2151" s="458">
        <v>1.5790865210869811</v>
      </c>
      <c r="AB2151" s="458">
        <v>0.47166545822309991</v>
      </c>
      <c r="AC2151" s="458">
        <v>10.448082357591931</v>
      </c>
      <c r="AD2151" s="458">
        <v>23.248890560158046</v>
      </c>
      <c r="AE2151" s="458">
        <v>4.6155907123322866</v>
      </c>
      <c r="AF2151" s="458">
        <v>51.462994836488811</v>
      </c>
      <c r="AG2151" s="458">
        <v>57.862434465466158</v>
      </c>
      <c r="AH2151" s="458">
        <v>1.6722408026755855</v>
      </c>
      <c r="AI2151" s="458">
        <v>1</v>
      </c>
      <c r="AJ2151" s="458">
        <v>96.9</v>
      </c>
      <c r="AK2151" s="458">
        <v>13.188940678891422</v>
      </c>
    </row>
    <row r="2152" spans="1:37" s="458" customFormat="1" ht="15.6">
      <c r="A2152" s="374">
        <v>17</v>
      </c>
      <c r="B2152" s="374">
        <v>418</v>
      </c>
      <c r="C2152" s="374">
        <v>2022</v>
      </c>
      <c r="D2152" s="374">
        <v>10</v>
      </c>
      <c r="E2152" s="374">
        <v>99</v>
      </c>
      <c r="F2152" s="374">
        <v>99</v>
      </c>
      <c r="G2152" s="374">
        <v>99</v>
      </c>
      <c r="H2152" s="374">
        <v>99</v>
      </c>
      <c r="I2152" s="374">
        <v>99</v>
      </c>
      <c r="J2152" s="374">
        <v>999</v>
      </c>
      <c r="K2152" s="374">
        <v>99</v>
      </c>
      <c r="L2152" s="374">
        <v>99</v>
      </c>
      <c r="M2152" s="374">
        <v>5</v>
      </c>
      <c r="N2152" s="374">
        <v>99</v>
      </c>
      <c r="O2152" s="374">
        <v>99</v>
      </c>
      <c r="P2152" s="374">
        <v>99</v>
      </c>
      <c r="Q2152" s="374">
        <v>175</v>
      </c>
      <c r="R2152" s="374">
        <v>1265</v>
      </c>
      <c r="S2152" s="458">
        <v>5.8711462450592879</v>
      </c>
      <c r="T2152" s="458">
        <v>5</v>
      </c>
      <c r="U2152" s="458">
        <v>10.809090909090916</v>
      </c>
      <c r="V2152" s="458">
        <v>0</v>
      </c>
      <c r="W2152" s="458">
        <v>0</v>
      </c>
      <c r="X2152" s="458">
        <v>6.6403162055335985</v>
      </c>
      <c r="Y2152" s="458">
        <v>0</v>
      </c>
      <c r="Z2152" s="458">
        <v>3.0882034193563848</v>
      </c>
      <c r="AA2152" s="458">
        <v>1.422572639752107</v>
      </c>
      <c r="AB2152" s="458">
        <v>0</v>
      </c>
      <c r="AC2152" s="458">
        <v>34.634636256218947</v>
      </c>
      <c r="AF2152" s="458">
        <v>60.875842155919152</v>
      </c>
      <c r="AG2152" s="458">
        <v>62.827381499384302</v>
      </c>
      <c r="AH2152" s="458">
        <v>1.8181818181818179</v>
      </c>
      <c r="AI2152" s="458">
        <v>5</v>
      </c>
      <c r="AJ2152" s="458">
        <v>89.800000000000011</v>
      </c>
      <c r="AK2152" s="458">
        <v>18.122511192066924</v>
      </c>
    </row>
    <row r="2153" spans="1:37" s="458" customFormat="1" ht="15.6">
      <c r="A2153" s="374">
        <v>17</v>
      </c>
      <c r="B2153" s="374">
        <v>419</v>
      </c>
      <c r="C2153" s="374">
        <v>2022</v>
      </c>
      <c r="D2153" s="374">
        <v>11</v>
      </c>
      <c r="E2153" s="374">
        <v>99</v>
      </c>
      <c r="F2153" s="374">
        <v>99</v>
      </c>
      <c r="G2153" s="374">
        <v>99</v>
      </c>
      <c r="H2153" s="374">
        <v>99</v>
      </c>
      <c r="I2153" s="374">
        <v>99</v>
      </c>
      <c r="J2153" s="374">
        <v>999</v>
      </c>
      <c r="K2153" s="374">
        <v>99</v>
      </c>
      <c r="L2153" s="374">
        <v>99</v>
      </c>
      <c r="M2153" s="374">
        <v>5</v>
      </c>
      <c r="N2153" s="374">
        <v>99</v>
      </c>
      <c r="O2153" s="374">
        <v>99</v>
      </c>
      <c r="P2153" s="374">
        <v>99</v>
      </c>
      <c r="Q2153" s="374">
        <v>97</v>
      </c>
      <c r="R2153" s="374">
        <v>541</v>
      </c>
      <c r="S2153" s="458">
        <v>5.4658040665434386</v>
      </c>
      <c r="T2153" s="458">
        <v>5</v>
      </c>
      <c r="U2153" s="458">
        <v>11.239001848428826</v>
      </c>
      <c r="V2153" s="458">
        <v>0.18484288354898337</v>
      </c>
      <c r="W2153" s="458">
        <v>0</v>
      </c>
      <c r="X2153" s="458">
        <v>7.7634011090573027</v>
      </c>
      <c r="Y2153" s="458">
        <v>0.36968576709796674</v>
      </c>
      <c r="Z2153" s="458">
        <v>3.0673304067863318</v>
      </c>
      <c r="AA2153" s="458">
        <v>1.2149845204364895</v>
      </c>
      <c r="AB2153" s="458">
        <v>0</v>
      </c>
      <c r="AC2153" s="458">
        <v>31.092094534779992</v>
      </c>
      <c r="AF2153" s="458">
        <v>54.045954045954048</v>
      </c>
      <c r="AG2153" s="458">
        <v>57.22312151784368</v>
      </c>
      <c r="AH2153" s="458">
        <v>1.66358595194085</v>
      </c>
      <c r="AI2153" s="458">
        <v>0</v>
      </c>
    </row>
    <row r="2154" spans="1:37" s="458" customFormat="1" ht="15.6">
      <c r="A2154" s="374">
        <v>17</v>
      </c>
      <c r="B2154" s="374">
        <v>420</v>
      </c>
      <c r="C2154" s="374">
        <v>2022</v>
      </c>
      <c r="D2154" s="374">
        <v>12</v>
      </c>
      <c r="E2154" s="374">
        <v>99</v>
      </c>
      <c r="F2154" s="374">
        <v>99</v>
      </c>
      <c r="G2154" s="374">
        <v>99</v>
      </c>
      <c r="H2154" s="374">
        <v>99</v>
      </c>
      <c r="I2154" s="374">
        <v>99</v>
      </c>
      <c r="J2154" s="374">
        <v>999</v>
      </c>
      <c r="K2154" s="374">
        <v>99</v>
      </c>
      <c r="L2154" s="374">
        <v>99</v>
      </c>
      <c r="M2154" s="374">
        <v>5</v>
      </c>
      <c r="N2154" s="374">
        <v>99</v>
      </c>
      <c r="O2154" s="374">
        <v>99</v>
      </c>
      <c r="P2154" s="374">
        <v>99</v>
      </c>
      <c r="Q2154" s="374">
        <v>34</v>
      </c>
      <c r="R2154" s="374">
        <v>132</v>
      </c>
      <c r="S2154" s="458">
        <v>6.0227272727272716</v>
      </c>
      <c r="T2154" s="458">
        <v>5</v>
      </c>
      <c r="U2154" s="458">
        <v>11.456060606060602</v>
      </c>
      <c r="V2154" s="458">
        <v>0</v>
      </c>
      <c r="W2154" s="458">
        <v>0</v>
      </c>
      <c r="X2154" s="458">
        <v>6.8181818181818192</v>
      </c>
      <c r="Y2154" s="458">
        <v>0</v>
      </c>
      <c r="Z2154" s="458">
        <v>3.173451843401375</v>
      </c>
      <c r="AA2154" s="458">
        <v>1.233779049830908</v>
      </c>
      <c r="AB2154" s="458">
        <v>0</v>
      </c>
      <c r="AC2154" s="458">
        <v>28.352326625721378</v>
      </c>
      <c r="AF2154" s="458">
        <v>55.462184873949589</v>
      </c>
      <c r="AG2154" s="458">
        <v>60.931581916351021</v>
      </c>
      <c r="AH2154" s="458">
        <v>0</v>
      </c>
      <c r="AI2154" s="458">
        <v>0</v>
      </c>
    </row>
    <row r="2155" spans="1:37" s="458" customFormat="1" ht="15.6">
      <c r="A2155" s="374">
        <v>17</v>
      </c>
      <c r="B2155" s="374">
        <v>421</v>
      </c>
      <c r="C2155" s="374">
        <v>2022</v>
      </c>
      <c r="D2155" s="374">
        <v>1</v>
      </c>
      <c r="E2155" s="374">
        <v>99</v>
      </c>
      <c r="F2155" s="374">
        <v>99</v>
      </c>
      <c r="G2155" s="374">
        <v>99</v>
      </c>
      <c r="H2155" s="374">
        <v>99</v>
      </c>
      <c r="I2155" s="374">
        <v>99</v>
      </c>
      <c r="J2155" s="374">
        <v>999</v>
      </c>
      <c r="K2155" s="374">
        <v>99</v>
      </c>
      <c r="L2155" s="374">
        <v>99</v>
      </c>
      <c r="M2155" s="374">
        <v>6</v>
      </c>
      <c r="N2155" s="374">
        <v>99</v>
      </c>
      <c r="O2155" s="374">
        <v>99</v>
      </c>
      <c r="P2155" s="374">
        <v>99</v>
      </c>
      <c r="Q2155" s="374"/>
      <c r="R2155" s="374">
        <v>0</v>
      </c>
    </row>
    <row r="2156" spans="1:37" s="458" customFormat="1" ht="15.6">
      <c r="A2156" s="374">
        <v>17</v>
      </c>
      <c r="B2156" s="374">
        <v>422</v>
      </c>
      <c r="C2156" s="374">
        <v>2022</v>
      </c>
      <c r="D2156" s="374">
        <v>2</v>
      </c>
      <c r="E2156" s="374">
        <v>99</v>
      </c>
      <c r="F2156" s="374">
        <v>99</v>
      </c>
      <c r="G2156" s="374">
        <v>99</v>
      </c>
      <c r="H2156" s="374">
        <v>99</v>
      </c>
      <c r="I2156" s="374">
        <v>99</v>
      </c>
      <c r="J2156" s="374">
        <v>999</v>
      </c>
      <c r="K2156" s="374">
        <v>99</v>
      </c>
      <c r="L2156" s="374">
        <v>99</v>
      </c>
      <c r="M2156" s="374">
        <v>6</v>
      </c>
      <c r="N2156" s="374">
        <v>99</v>
      </c>
      <c r="O2156" s="374">
        <v>99</v>
      </c>
      <c r="P2156" s="374">
        <v>99</v>
      </c>
      <c r="Q2156" s="374"/>
      <c r="R2156" s="374">
        <v>0</v>
      </c>
    </row>
    <row r="2157" spans="1:37" s="458" customFormat="1" ht="15.6">
      <c r="A2157" s="374">
        <v>17</v>
      </c>
      <c r="B2157" s="374">
        <v>423</v>
      </c>
      <c r="C2157" s="374">
        <v>2022</v>
      </c>
      <c r="D2157" s="374">
        <v>3</v>
      </c>
      <c r="E2157" s="374">
        <v>99</v>
      </c>
      <c r="F2157" s="374">
        <v>99</v>
      </c>
      <c r="G2157" s="374">
        <v>99</v>
      </c>
      <c r="H2157" s="374">
        <v>99</v>
      </c>
      <c r="I2157" s="374">
        <v>99</v>
      </c>
      <c r="J2157" s="374">
        <v>999</v>
      </c>
      <c r="K2157" s="374">
        <v>99</v>
      </c>
      <c r="L2157" s="374">
        <v>99</v>
      </c>
      <c r="M2157" s="374">
        <v>6</v>
      </c>
      <c r="N2157" s="374">
        <v>99</v>
      </c>
      <c r="O2157" s="374">
        <v>99</v>
      </c>
      <c r="P2157" s="374">
        <v>99</v>
      </c>
      <c r="Q2157" s="374">
        <v>1</v>
      </c>
      <c r="R2157" s="374">
        <v>1</v>
      </c>
      <c r="S2157" s="458">
        <v>8</v>
      </c>
      <c r="T2157" s="458">
        <v>6</v>
      </c>
      <c r="U2157" s="458">
        <v>9.8000000000000007</v>
      </c>
      <c r="V2157" s="458">
        <v>0</v>
      </c>
      <c r="W2157" s="458">
        <v>0</v>
      </c>
      <c r="X2157" s="458">
        <v>0</v>
      </c>
      <c r="Y2157" s="458">
        <v>0</v>
      </c>
      <c r="Z2157" s="458">
        <v>0</v>
      </c>
      <c r="AA2157" s="458">
        <v>0</v>
      </c>
      <c r="AB2157" s="458">
        <v>0</v>
      </c>
      <c r="AF2157" s="458">
        <v>2.8384899233607711E-2</v>
      </c>
      <c r="AG2157" s="458">
        <v>4.3249922767995032E-2</v>
      </c>
      <c r="AH2157" s="458">
        <v>0</v>
      </c>
      <c r="AI2157" s="458">
        <v>1</v>
      </c>
      <c r="AJ2157" s="458">
        <v>83.4</v>
      </c>
      <c r="AK2157" s="458">
        <v>16.893822381495802</v>
      </c>
    </row>
    <row r="2158" spans="1:37" s="458" customFormat="1" ht="15.6">
      <c r="A2158" s="374">
        <v>17</v>
      </c>
      <c r="B2158" s="374">
        <v>424</v>
      </c>
      <c r="C2158" s="374">
        <v>2022</v>
      </c>
      <c r="D2158" s="374">
        <v>4</v>
      </c>
      <c r="E2158" s="374">
        <v>99</v>
      </c>
      <c r="F2158" s="374">
        <v>99</v>
      </c>
      <c r="G2158" s="374">
        <v>99</v>
      </c>
      <c r="H2158" s="374">
        <v>99</v>
      </c>
      <c r="I2158" s="374">
        <v>99</v>
      </c>
      <c r="J2158" s="374">
        <v>999</v>
      </c>
      <c r="K2158" s="374">
        <v>99</v>
      </c>
      <c r="L2158" s="374">
        <v>99</v>
      </c>
      <c r="M2158" s="374">
        <v>6</v>
      </c>
      <c r="N2158" s="374">
        <v>99</v>
      </c>
      <c r="O2158" s="374">
        <v>99</v>
      </c>
      <c r="P2158" s="374">
        <v>99</v>
      </c>
      <c r="Q2158" s="374">
        <v>1</v>
      </c>
      <c r="R2158" s="374">
        <v>1</v>
      </c>
      <c r="S2158" s="458">
        <v>6</v>
      </c>
      <c r="T2158" s="458">
        <v>6</v>
      </c>
      <c r="U2158" s="458">
        <v>10</v>
      </c>
      <c r="V2158" s="458">
        <v>0</v>
      </c>
      <c r="W2158" s="458">
        <v>0</v>
      </c>
      <c r="X2158" s="458">
        <v>0</v>
      </c>
      <c r="Y2158" s="458">
        <v>0</v>
      </c>
      <c r="Z2158" s="458">
        <v>0</v>
      </c>
      <c r="AA2158" s="458">
        <v>0</v>
      </c>
      <c r="AB2158" s="458">
        <v>0</v>
      </c>
      <c r="AF2158" s="458">
        <v>3.2786885245901641E-2</v>
      </c>
      <c r="AG2158" s="458">
        <v>4.965563814943371E-2</v>
      </c>
      <c r="AH2158" s="458">
        <v>0</v>
      </c>
      <c r="AI2158" s="458">
        <v>1</v>
      </c>
      <c r="AJ2158" s="458">
        <v>124.1</v>
      </c>
      <c r="AK2158" s="458">
        <v>5.2322038435893949</v>
      </c>
    </row>
    <row r="2159" spans="1:37" s="458" customFormat="1" ht="15.6">
      <c r="A2159" s="374">
        <v>17</v>
      </c>
      <c r="B2159" s="374">
        <v>425</v>
      </c>
      <c r="C2159" s="374">
        <v>2022</v>
      </c>
      <c r="D2159" s="374">
        <v>5</v>
      </c>
      <c r="E2159" s="374">
        <v>99</v>
      </c>
      <c r="F2159" s="374">
        <v>99</v>
      </c>
      <c r="G2159" s="374">
        <v>99</v>
      </c>
      <c r="H2159" s="374">
        <v>99</v>
      </c>
      <c r="I2159" s="374">
        <v>99</v>
      </c>
      <c r="J2159" s="374">
        <v>999</v>
      </c>
      <c r="K2159" s="374">
        <v>99</v>
      </c>
      <c r="L2159" s="374">
        <v>99</v>
      </c>
      <c r="M2159" s="374">
        <v>6</v>
      </c>
      <c r="N2159" s="374">
        <v>99</v>
      </c>
      <c r="O2159" s="374">
        <v>99</v>
      </c>
      <c r="P2159" s="374">
        <v>99</v>
      </c>
      <c r="Q2159" s="374"/>
      <c r="R2159" s="374">
        <v>0</v>
      </c>
    </row>
    <row r="2160" spans="1:37" s="458" customFormat="1" ht="15.6">
      <c r="A2160" s="374">
        <v>17</v>
      </c>
      <c r="B2160" s="374">
        <v>426</v>
      </c>
      <c r="C2160" s="374">
        <v>2022</v>
      </c>
      <c r="D2160" s="374">
        <v>6</v>
      </c>
      <c r="E2160" s="374">
        <v>99</v>
      </c>
      <c r="F2160" s="374">
        <v>99</v>
      </c>
      <c r="G2160" s="374">
        <v>99</v>
      </c>
      <c r="H2160" s="374">
        <v>99</v>
      </c>
      <c r="I2160" s="374">
        <v>99</v>
      </c>
      <c r="J2160" s="374">
        <v>999</v>
      </c>
      <c r="K2160" s="374">
        <v>99</v>
      </c>
      <c r="L2160" s="374">
        <v>99</v>
      </c>
      <c r="M2160" s="374">
        <v>6</v>
      </c>
      <c r="N2160" s="374">
        <v>99</v>
      </c>
      <c r="O2160" s="374">
        <v>99</v>
      </c>
      <c r="P2160" s="374">
        <v>99</v>
      </c>
      <c r="Q2160" s="374">
        <v>2</v>
      </c>
      <c r="R2160" s="374">
        <v>5</v>
      </c>
      <c r="S2160" s="458">
        <v>7.6</v>
      </c>
      <c r="T2160" s="458">
        <v>6</v>
      </c>
      <c r="U2160" s="458">
        <v>11.54</v>
      </c>
      <c r="V2160" s="458">
        <v>0</v>
      </c>
      <c r="W2160" s="458">
        <v>0</v>
      </c>
      <c r="X2160" s="458">
        <v>0</v>
      </c>
      <c r="Y2160" s="458">
        <v>0</v>
      </c>
      <c r="Z2160" s="458">
        <v>1.0928860873851385</v>
      </c>
      <c r="AA2160" s="458">
        <v>0.7999999999999986</v>
      </c>
      <c r="AB2160" s="458">
        <v>0</v>
      </c>
      <c r="AC2160" s="458">
        <v>84.180776992156623</v>
      </c>
      <c r="AF2160" s="458">
        <v>0.46598322460391423</v>
      </c>
      <c r="AG2160" s="458">
        <v>0.69294326752173718</v>
      </c>
      <c r="AH2160" s="458">
        <v>0</v>
      </c>
      <c r="AI2160" s="458">
        <v>5</v>
      </c>
      <c r="AJ2160" s="458">
        <v>86.96</v>
      </c>
      <c r="AK2160" s="458">
        <v>17.49986774091397</v>
      </c>
    </row>
    <row r="2161" spans="1:37" s="458" customFormat="1" ht="15.6">
      <c r="A2161" s="374">
        <v>17</v>
      </c>
      <c r="B2161" s="374">
        <v>427</v>
      </c>
      <c r="C2161" s="374">
        <v>2022</v>
      </c>
      <c r="D2161" s="374">
        <v>7</v>
      </c>
      <c r="E2161" s="374">
        <v>99</v>
      </c>
      <c r="F2161" s="374">
        <v>99</v>
      </c>
      <c r="G2161" s="374">
        <v>99</v>
      </c>
      <c r="H2161" s="374">
        <v>99</v>
      </c>
      <c r="I2161" s="374">
        <v>99</v>
      </c>
      <c r="J2161" s="374">
        <v>999</v>
      </c>
      <c r="K2161" s="374">
        <v>99</v>
      </c>
      <c r="L2161" s="374">
        <v>99</v>
      </c>
      <c r="M2161" s="374">
        <v>6</v>
      </c>
      <c r="N2161" s="374">
        <v>99</v>
      </c>
      <c r="O2161" s="374">
        <v>99</v>
      </c>
      <c r="P2161" s="374">
        <v>99</v>
      </c>
      <c r="Q2161" s="374"/>
      <c r="R2161" s="374">
        <v>0</v>
      </c>
    </row>
    <row r="2162" spans="1:37" s="458" customFormat="1" ht="15.6">
      <c r="A2162" s="374">
        <v>17</v>
      </c>
      <c r="B2162" s="374">
        <v>428</v>
      </c>
      <c r="C2162" s="374">
        <v>2022</v>
      </c>
      <c r="D2162" s="374">
        <v>8</v>
      </c>
      <c r="E2162" s="374">
        <v>99</v>
      </c>
      <c r="F2162" s="374">
        <v>99</v>
      </c>
      <c r="G2162" s="374">
        <v>99</v>
      </c>
      <c r="H2162" s="374">
        <v>99</v>
      </c>
      <c r="I2162" s="374">
        <v>99</v>
      </c>
      <c r="J2162" s="374">
        <v>999</v>
      </c>
      <c r="K2162" s="374">
        <v>99</v>
      </c>
      <c r="L2162" s="374">
        <v>99</v>
      </c>
      <c r="M2162" s="374">
        <v>6</v>
      </c>
      <c r="N2162" s="374">
        <v>99</v>
      </c>
      <c r="O2162" s="374">
        <v>99</v>
      </c>
      <c r="P2162" s="374">
        <v>99</v>
      </c>
      <c r="Q2162" s="374">
        <v>2</v>
      </c>
      <c r="R2162" s="374">
        <v>16</v>
      </c>
      <c r="S2162" s="458">
        <v>6.625</v>
      </c>
      <c r="T2162" s="458">
        <v>6</v>
      </c>
      <c r="U2162" s="458">
        <v>12.21875</v>
      </c>
      <c r="V2162" s="458">
        <v>0</v>
      </c>
      <c r="W2162" s="458">
        <v>0</v>
      </c>
      <c r="X2162" s="458">
        <v>6.25</v>
      </c>
      <c r="Y2162" s="458">
        <v>0</v>
      </c>
      <c r="Z2162" s="458">
        <v>2.4492903946857756</v>
      </c>
      <c r="AA2162" s="458">
        <v>0.92702481088695809</v>
      </c>
      <c r="AB2162" s="458">
        <v>0</v>
      </c>
      <c r="AC2162" s="458">
        <v>9.943888272427138</v>
      </c>
      <c r="AF2162" s="458">
        <v>1.2432012432012429</v>
      </c>
      <c r="AG2162" s="458">
        <v>1.5752409191994063</v>
      </c>
      <c r="AH2162" s="458">
        <v>0</v>
      </c>
      <c r="AI2162" s="458">
        <v>16</v>
      </c>
      <c r="AJ2162" s="458">
        <v>90.731250000000003</v>
      </c>
      <c r="AK2162" s="458">
        <v>16.165525780910578</v>
      </c>
    </row>
    <row r="2163" spans="1:37" s="458" customFormat="1" ht="15.6">
      <c r="A2163" s="374">
        <v>17</v>
      </c>
      <c r="B2163" s="374">
        <v>429</v>
      </c>
      <c r="C2163" s="374">
        <v>2022</v>
      </c>
      <c r="D2163" s="374">
        <v>9</v>
      </c>
      <c r="E2163" s="374">
        <v>99</v>
      </c>
      <c r="F2163" s="374">
        <v>99</v>
      </c>
      <c r="G2163" s="374">
        <v>99</v>
      </c>
      <c r="H2163" s="374">
        <v>99</v>
      </c>
      <c r="I2163" s="374">
        <v>99</v>
      </c>
      <c r="J2163" s="374">
        <v>999</v>
      </c>
      <c r="K2163" s="374">
        <v>99</v>
      </c>
      <c r="L2163" s="374">
        <v>99</v>
      </c>
      <c r="M2163" s="374">
        <v>6</v>
      </c>
      <c r="N2163" s="374">
        <v>99</v>
      </c>
      <c r="O2163" s="374">
        <v>99</v>
      </c>
      <c r="P2163" s="374">
        <v>99</v>
      </c>
      <c r="Q2163" s="374">
        <v>1</v>
      </c>
      <c r="R2163" s="374">
        <v>2</v>
      </c>
      <c r="S2163" s="458">
        <v>4.5</v>
      </c>
      <c r="T2163" s="458">
        <v>6</v>
      </c>
      <c r="U2163" s="458">
        <v>11.7</v>
      </c>
      <c r="V2163" s="458">
        <v>0</v>
      </c>
      <c r="W2163" s="458">
        <v>0</v>
      </c>
      <c r="X2163" s="458">
        <v>0</v>
      </c>
      <c r="Y2163" s="458">
        <v>0</v>
      </c>
      <c r="Z2163" s="458">
        <v>1.1999999999999991</v>
      </c>
      <c r="AA2163" s="458">
        <v>0.5</v>
      </c>
      <c r="AB2163" s="458">
        <v>0</v>
      </c>
      <c r="AC2163" s="458">
        <v>-100.00000000000036</v>
      </c>
      <c r="AF2163" s="458">
        <v>0.1147446930579461</v>
      </c>
      <c r="AG2163" s="458">
        <v>0.13334852974697969</v>
      </c>
      <c r="AH2163" s="458">
        <v>0</v>
      </c>
      <c r="AI2163" s="458">
        <v>2</v>
      </c>
      <c r="AJ2163" s="458">
        <v>90.3</v>
      </c>
      <c r="AK2163" s="458">
        <v>15.859951129205957</v>
      </c>
    </row>
    <row r="2164" spans="1:37" s="458" customFormat="1" ht="15.6">
      <c r="A2164" s="374">
        <v>17</v>
      </c>
      <c r="B2164" s="374">
        <v>430</v>
      </c>
      <c r="C2164" s="374">
        <v>2022</v>
      </c>
      <c r="D2164" s="374">
        <v>10</v>
      </c>
      <c r="E2164" s="374">
        <v>99</v>
      </c>
      <c r="F2164" s="374">
        <v>99</v>
      </c>
      <c r="G2164" s="374">
        <v>99</v>
      </c>
      <c r="H2164" s="374">
        <v>99</v>
      </c>
      <c r="I2164" s="374">
        <v>99</v>
      </c>
      <c r="J2164" s="374">
        <v>999</v>
      </c>
      <c r="K2164" s="374">
        <v>99</v>
      </c>
      <c r="L2164" s="374">
        <v>99</v>
      </c>
      <c r="M2164" s="374">
        <v>6</v>
      </c>
      <c r="N2164" s="374">
        <v>99</v>
      </c>
      <c r="O2164" s="374">
        <v>99</v>
      </c>
      <c r="P2164" s="374">
        <v>99</v>
      </c>
      <c r="Q2164" s="374">
        <v>4</v>
      </c>
      <c r="R2164" s="374">
        <v>4</v>
      </c>
      <c r="S2164" s="458">
        <v>5.5</v>
      </c>
      <c r="T2164" s="458">
        <v>6</v>
      </c>
      <c r="U2164" s="458">
        <v>14.725</v>
      </c>
      <c r="V2164" s="458">
        <v>0</v>
      </c>
      <c r="W2164" s="458">
        <v>0</v>
      </c>
      <c r="X2164" s="458">
        <v>50</v>
      </c>
      <c r="Y2164" s="458">
        <v>0</v>
      </c>
      <c r="Z2164" s="458">
        <v>3.7976143827408286</v>
      </c>
      <c r="AA2164" s="458">
        <v>0.5</v>
      </c>
      <c r="AB2164" s="458">
        <v>0</v>
      </c>
      <c r="AC2164" s="458">
        <v>96.771278745465381</v>
      </c>
      <c r="AF2164" s="458">
        <v>0.19249278152069299</v>
      </c>
      <c r="AG2164" s="458">
        <v>0.27063537282434891</v>
      </c>
      <c r="AH2164" s="458">
        <v>0</v>
      </c>
      <c r="AI2164" s="458">
        <v>1</v>
      </c>
      <c r="AJ2164" s="458">
        <v>99.8</v>
      </c>
      <c r="AK2164" s="458">
        <v>18.410240668404327</v>
      </c>
    </row>
    <row r="2165" spans="1:37" s="458" customFormat="1" ht="15.6">
      <c r="A2165" s="374">
        <v>17</v>
      </c>
      <c r="B2165" s="374">
        <v>431</v>
      </c>
      <c r="C2165" s="374">
        <v>2022</v>
      </c>
      <c r="D2165" s="374">
        <v>11</v>
      </c>
      <c r="E2165" s="374">
        <v>99</v>
      </c>
      <c r="F2165" s="374">
        <v>99</v>
      </c>
      <c r="G2165" s="374">
        <v>99</v>
      </c>
      <c r="H2165" s="374">
        <v>99</v>
      </c>
      <c r="I2165" s="374">
        <v>99</v>
      </c>
      <c r="J2165" s="374">
        <v>999</v>
      </c>
      <c r="K2165" s="374">
        <v>99</v>
      </c>
      <c r="L2165" s="374">
        <v>99</v>
      </c>
      <c r="M2165" s="374">
        <v>6</v>
      </c>
      <c r="N2165" s="374">
        <v>99</v>
      </c>
      <c r="O2165" s="374">
        <v>99</v>
      </c>
      <c r="P2165" s="374">
        <v>99</v>
      </c>
      <c r="Q2165" s="374"/>
      <c r="R2165" s="374">
        <v>0</v>
      </c>
    </row>
    <row r="2166" spans="1:37" s="458" customFormat="1" ht="15.6">
      <c r="A2166" s="374">
        <v>17</v>
      </c>
      <c r="B2166" s="374">
        <v>432</v>
      </c>
      <c r="C2166" s="374">
        <v>2022</v>
      </c>
      <c r="D2166" s="374">
        <v>12</v>
      </c>
      <c r="E2166" s="374">
        <v>99</v>
      </c>
      <c r="F2166" s="374">
        <v>99</v>
      </c>
      <c r="G2166" s="374">
        <v>99</v>
      </c>
      <c r="H2166" s="374">
        <v>99</v>
      </c>
      <c r="I2166" s="374">
        <v>99</v>
      </c>
      <c r="J2166" s="374">
        <v>999</v>
      </c>
      <c r="K2166" s="374">
        <v>99</v>
      </c>
      <c r="L2166" s="374">
        <v>99</v>
      </c>
      <c r="M2166" s="374">
        <v>6</v>
      </c>
      <c r="N2166" s="374">
        <v>99</v>
      </c>
      <c r="O2166" s="374">
        <v>99</v>
      </c>
      <c r="P2166" s="374">
        <v>99</v>
      </c>
      <c r="Q2166" s="374"/>
      <c r="R2166" s="374">
        <v>0</v>
      </c>
    </row>
    <row r="2167" spans="1:37" s="458" customFormat="1" ht="15.6">
      <c r="A2167" s="374">
        <v>17</v>
      </c>
      <c r="B2167" s="374">
        <v>433</v>
      </c>
      <c r="C2167" s="374">
        <v>2022</v>
      </c>
      <c r="D2167" s="374">
        <v>1</v>
      </c>
      <c r="E2167" s="374">
        <v>99</v>
      </c>
      <c r="F2167" s="374">
        <v>99</v>
      </c>
      <c r="G2167" s="374">
        <v>99</v>
      </c>
      <c r="H2167" s="374">
        <v>99</v>
      </c>
      <c r="I2167" s="374">
        <v>99</v>
      </c>
      <c r="J2167" s="374">
        <v>999</v>
      </c>
      <c r="K2167" s="374">
        <v>99</v>
      </c>
      <c r="L2167" s="374">
        <v>99</v>
      </c>
      <c r="M2167" s="374">
        <v>7</v>
      </c>
      <c r="N2167" s="374">
        <v>99</v>
      </c>
      <c r="O2167" s="374">
        <v>99</v>
      </c>
      <c r="P2167" s="374">
        <v>99</v>
      </c>
      <c r="Q2167" s="374"/>
      <c r="R2167" s="374">
        <v>0</v>
      </c>
    </row>
    <row r="2168" spans="1:37" s="458" customFormat="1" ht="15.6">
      <c r="A2168" s="374">
        <v>17</v>
      </c>
      <c r="B2168" s="374">
        <v>434</v>
      </c>
      <c r="C2168" s="374">
        <v>2022</v>
      </c>
      <c r="D2168" s="374">
        <v>2</v>
      </c>
      <c r="E2168" s="374">
        <v>99</v>
      </c>
      <c r="F2168" s="374">
        <v>99</v>
      </c>
      <c r="G2168" s="374">
        <v>99</v>
      </c>
      <c r="H2168" s="374">
        <v>99</v>
      </c>
      <c r="I2168" s="374">
        <v>99</v>
      </c>
      <c r="J2168" s="374">
        <v>999</v>
      </c>
      <c r="K2168" s="374">
        <v>99</v>
      </c>
      <c r="L2168" s="374">
        <v>99</v>
      </c>
      <c r="M2168" s="374">
        <v>7</v>
      </c>
      <c r="N2168" s="374">
        <v>99</v>
      </c>
      <c r="O2168" s="374">
        <v>99</v>
      </c>
      <c r="P2168" s="374">
        <v>99</v>
      </c>
      <c r="Q2168" s="374"/>
      <c r="R2168" s="374">
        <v>0</v>
      </c>
    </row>
    <row r="2169" spans="1:37" s="458" customFormat="1" ht="15.6">
      <c r="A2169" s="374">
        <v>17</v>
      </c>
      <c r="B2169" s="374">
        <v>435</v>
      </c>
      <c r="C2169" s="374">
        <v>2022</v>
      </c>
      <c r="D2169" s="374">
        <v>3</v>
      </c>
      <c r="E2169" s="374">
        <v>99</v>
      </c>
      <c r="F2169" s="374">
        <v>99</v>
      </c>
      <c r="G2169" s="374">
        <v>99</v>
      </c>
      <c r="H2169" s="374">
        <v>99</v>
      </c>
      <c r="I2169" s="374">
        <v>99</v>
      </c>
      <c r="J2169" s="374">
        <v>999</v>
      </c>
      <c r="K2169" s="374">
        <v>99</v>
      </c>
      <c r="L2169" s="374">
        <v>99</v>
      </c>
      <c r="M2169" s="374">
        <v>7</v>
      </c>
      <c r="N2169" s="374">
        <v>99</v>
      </c>
      <c r="O2169" s="374">
        <v>99</v>
      </c>
      <c r="P2169" s="374">
        <v>99</v>
      </c>
      <c r="Q2169" s="374"/>
      <c r="R2169" s="374">
        <v>0</v>
      </c>
    </row>
    <row r="2170" spans="1:37" s="458" customFormat="1" ht="15.6">
      <c r="A2170" s="374">
        <v>17</v>
      </c>
      <c r="B2170" s="374">
        <v>436</v>
      </c>
      <c r="C2170" s="374">
        <v>2022</v>
      </c>
      <c r="D2170" s="374">
        <v>4</v>
      </c>
      <c r="E2170" s="374">
        <v>99</v>
      </c>
      <c r="F2170" s="374">
        <v>99</v>
      </c>
      <c r="G2170" s="374">
        <v>99</v>
      </c>
      <c r="H2170" s="374">
        <v>99</v>
      </c>
      <c r="I2170" s="374">
        <v>99</v>
      </c>
      <c r="J2170" s="374">
        <v>999</v>
      </c>
      <c r="K2170" s="374">
        <v>99</v>
      </c>
      <c r="L2170" s="374">
        <v>99</v>
      </c>
      <c r="M2170" s="374">
        <v>7</v>
      </c>
      <c r="N2170" s="374">
        <v>99</v>
      </c>
      <c r="O2170" s="374">
        <v>99</v>
      </c>
      <c r="P2170" s="374">
        <v>99</v>
      </c>
      <c r="Q2170" s="374">
        <v>1</v>
      </c>
      <c r="R2170" s="374">
        <v>1</v>
      </c>
      <c r="S2170" s="458">
        <v>6</v>
      </c>
      <c r="T2170" s="458">
        <v>7</v>
      </c>
      <c r="U2170" s="458">
        <v>9.5</v>
      </c>
      <c r="V2170" s="458">
        <v>0</v>
      </c>
      <c r="W2170" s="458">
        <v>0</v>
      </c>
      <c r="X2170" s="458">
        <v>0</v>
      </c>
      <c r="Y2170" s="458">
        <v>0</v>
      </c>
      <c r="Z2170" s="458">
        <v>0</v>
      </c>
      <c r="AA2170" s="458">
        <v>0</v>
      </c>
      <c r="AB2170" s="458">
        <v>0</v>
      </c>
      <c r="AF2170" s="458">
        <v>3.2786885245901641E-2</v>
      </c>
      <c r="AG2170" s="458">
        <v>4.7172856241962033E-2</v>
      </c>
      <c r="AH2170" s="458">
        <v>0</v>
      </c>
      <c r="AI2170" s="458">
        <v>1</v>
      </c>
      <c r="AJ2170" s="458">
        <v>85.6</v>
      </c>
      <c r="AK2170" s="458">
        <v>15.146152012623238</v>
      </c>
    </row>
    <row r="2171" spans="1:37" s="458" customFormat="1" ht="15.6">
      <c r="A2171" s="374">
        <v>17</v>
      </c>
      <c r="B2171" s="374">
        <v>437</v>
      </c>
      <c r="C2171" s="374">
        <v>2022</v>
      </c>
      <c r="D2171" s="374">
        <v>5</v>
      </c>
      <c r="E2171" s="374">
        <v>99</v>
      </c>
      <c r="F2171" s="374">
        <v>99</v>
      </c>
      <c r="G2171" s="374">
        <v>99</v>
      </c>
      <c r="H2171" s="374">
        <v>99</v>
      </c>
      <c r="I2171" s="374">
        <v>99</v>
      </c>
      <c r="J2171" s="374">
        <v>999</v>
      </c>
      <c r="K2171" s="374">
        <v>99</v>
      </c>
      <c r="L2171" s="374">
        <v>99</v>
      </c>
      <c r="M2171" s="374">
        <v>7</v>
      </c>
      <c r="N2171" s="374">
        <v>99</v>
      </c>
      <c r="O2171" s="374">
        <v>99</v>
      </c>
      <c r="P2171" s="374">
        <v>99</v>
      </c>
      <c r="Q2171" s="374"/>
      <c r="R2171" s="374">
        <v>0</v>
      </c>
    </row>
    <row r="2172" spans="1:37" s="458" customFormat="1" ht="15.6">
      <c r="A2172" s="374">
        <v>17</v>
      </c>
      <c r="B2172" s="374">
        <v>438</v>
      </c>
      <c r="C2172" s="374">
        <v>2022</v>
      </c>
      <c r="D2172" s="374">
        <v>6</v>
      </c>
      <c r="E2172" s="374">
        <v>99</v>
      </c>
      <c r="F2172" s="374">
        <v>99</v>
      </c>
      <c r="G2172" s="374">
        <v>99</v>
      </c>
      <c r="H2172" s="374">
        <v>99</v>
      </c>
      <c r="I2172" s="374">
        <v>99</v>
      </c>
      <c r="J2172" s="374">
        <v>999</v>
      </c>
      <c r="K2172" s="374">
        <v>99</v>
      </c>
      <c r="L2172" s="374">
        <v>99</v>
      </c>
      <c r="M2172" s="374">
        <v>7</v>
      </c>
      <c r="N2172" s="374">
        <v>99</v>
      </c>
      <c r="O2172" s="374">
        <v>99</v>
      </c>
      <c r="P2172" s="374">
        <v>99</v>
      </c>
      <c r="Q2172" s="374">
        <v>1</v>
      </c>
      <c r="R2172" s="374">
        <v>2</v>
      </c>
      <c r="S2172" s="458">
        <v>8</v>
      </c>
      <c r="T2172" s="458">
        <v>7</v>
      </c>
      <c r="U2172" s="458">
        <v>11.55</v>
      </c>
      <c r="V2172" s="458">
        <v>0</v>
      </c>
      <c r="W2172" s="458">
        <v>0</v>
      </c>
      <c r="X2172" s="458">
        <v>0</v>
      </c>
      <c r="Y2172" s="458">
        <v>0</v>
      </c>
      <c r="Z2172" s="458">
        <v>4.9999999999977264E-2</v>
      </c>
      <c r="AA2172" s="458">
        <v>0</v>
      </c>
      <c r="AB2172" s="458">
        <v>0</v>
      </c>
      <c r="AF2172" s="458">
        <v>0.18639328984156567</v>
      </c>
      <c r="AG2172" s="458">
        <v>0.27741749531632809</v>
      </c>
      <c r="AH2172" s="458">
        <v>0</v>
      </c>
      <c r="AI2172" s="458">
        <v>2</v>
      </c>
      <c r="AJ2172" s="458">
        <v>86.45</v>
      </c>
      <c r="AK2172" s="458">
        <v>17.878253568323125</v>
      </c>
    </row>
    <row r="2173" spans="1:37" s="458" customFormat="1" ht="15.6">
      <c r="A2173" s="374">
        <v>17</v>
      </c>
      <c r="B2173" s="374">
        <v>439</v>
      </c>
      <c r="C2173" s="374">
        <v>2022</v>
      </c>
      <c r="D2173" s="374">
        <v>7</v>
      </c>
      <c r="E2173" s="374">
        <v>99</v>
      </c>
      <c r="F2173" s="374">
        <v>99</v>
      </c>
      <c r="G2173" s="374">
        <v>99</v>
      </c>
      <c r="H2173" s="374">
        <v>99</v>
      </c>
      <c r="I2173" s="374">
        <v>99</v>
      </c>
      <c r="J2173" s="374">
        <v>999</v>
      </c>
      <c r="K2173" s="374">
        <v>99</v>
      </c>
      <c r="L2173" s="374">
        <v>99</v>
      </c>
      <c r="M2173" s="374">
        <v>7</v>
      </c>
      <c r="N2173" s="374">
        <v>99</v>
      </c>
      <c r="O2173" s="374">
        <v>99</v>
      </c>
      <c r="P2173" s="374">
        <v>99</v>
      </c>
      <c r="Q2173" s="374"/>
      <c r="R2173" s="374">
        <v>0</v>
      </c>
    </row>
    <row r="2174" spans="1:37" s="458" customFormat="1" ht="15.6">
      <c r="A2174" s="374">
        <v>17</v>
      </c>
      <c r="B2174" s="374">
        <v>440</v>
      </c>
      <c r="C2174" s="374">
        <v>2022</v>
      </c>
      <c r="D2174" s="374">
        <v>8</v>
      </c>
      <c r="E2174" s="374">
        <v>99</v>
      </c>
      <c r="F2174" s="374">
        <v>99</v>
      </c>
      <c r="G2174" s="374">
        <v>99</v>
      </c>
      <c r="H2174" s="374">
        <v>99</v>
      </c>
      <c r="I2174" s="374">
        <v>99</v>
      </c>
      <c r="J2174" s="374">
        <v>999</v>
      </c>
      <c r="K2174" s="374">
        <v>99</v>
      </c>
      <c r="L2174" s="374">
        <v>99</v>
      </c>
      <c r="M2174" s="374">
        <v>7</v>
      </c>
      <c r="N2174" s="374">
        <v>99</v>
      </c>
      <c r="O2174" s="374">
        <v>99</v>
      </c>
      <c r="P2174" s="374">
        <v>99</v>
      </c>
      <c r="Q2174" s="374">
        <v>1</v>
      </c>
      <c r="R2174" s="374">
        <v>4</v>
      </c>
      <c r="S2174" s="458">
        <v>7.5</v>
      </c>
      <c r="T2174" s="458">
        <v>7</v>
      </c>
      <c r="U2174" s="458">
        <v>13.074999999999999</v>
      </c>
      <c r="V2174" s="458">
        <v>0</v>
      </c>
      <c r="W2174" s="458">
        <v>0</v>
      </c>
      <c r="X2174" s="458">
        <v>0</v>
      </c>
      <c r="Y2174" s="458">
        <v>0</v>
      </c>
      <c r="Z2174" s="458">
        <v>1.0963005974640352</v>
      </c>
      <c r="AA2174" s="458">
        <v>0.8660254037844386</v>
      </c>
      <c r="AB2174" s="458">
        <v>0</v>
      </c>
      <c r="AC2174" s="458">
        <v>-59.246437915003789</v>
      </c>
      <c r="AF2174" s="458">
        <v>0.31080031080031079</v>
      </c>
      <c r="AG2174" s="458">
        <v>0.42140716150449598</v>
      </c>
      <c r="AH2174" s="458">
        <v>0</v>
      </c>
      <c r="AI2174" s="458">
        <v>4</v>
      </c>
      <c r="AJ2174" s="458">
        <v>90.775000000000006</v>
      </c>
      <c r="AK2174" s="458">
        <v>17.44404195050225</v>
      </c>
    </row>
    <row r="2175" spans="1:37" s="458" customFormat="1" ht="15.6">
      <c r="A2175" s="374">
        <v>17</v>
      </c>
      <c r="B2175" s="374">
        <v>441</v>
      </c>
      <c r="C2175" s="374">
        <v>2022</v>
      </c>
      <c r="D2175" s="374">
        <v>9</v>
      </c>
      <c r="E2175" s="374">
        <v>99</v>
      </c>
      <c r="F2175" s="374">
        <v>99</v>
      </c>
      <c r="G2175" s="374">
        <v>99</v>
      </c>
      <c r="H2175" s="374">
        <v>99</v>
      </c>
      <c r="I2175" s="374">
        <v>99</v>
      </c>
      <c r="J2175" s="374">
        <v>999</v>
      </c>
      <c r="K2175" s="374">
        <v>99</v>
      </c>
      <c r="L2175" s="374">
        <v>99</v>
      </c>
      <c r="M2175" s="374">
        <v>7</v>
      </c>
      <c r="N2175" s="374">
        <v>99</v>
      </c>
      <c r="O2175" s="374">
        <v>99</v>
      </c>
      <c r="P2175" s="374">
        <v>99</v>
      </c>
      <c r="Q2175" s="374"/>
      <c r="R2175" s="374">
        <v>0</v>
      </c>
    </row>
    <row r="2176" spans="1:37" s="458" customFormat="1" ht="15.6">
      <c r="A2176" s="374">
        <v>17</v>
      </c>
      <c r="B2176" s="374">
        <v>442</v>
      </c>
      <c r="C2176" s="374">
        <v>2022</v>
      </c>
      <c r="D2176" s="374">
        <v>10</v>
      </c>
      <c r="E2176" s="374">
        <v>99</v>
      </c>
      <c r="F2176" s="374">
        <v>99</v>
      </c>
      <c r="G2176" s="374">
        <v>99</v>
      </c>
      <c r="H2176" s="374">
        <v>99</v>
      </c>
      <c r="I2176" s="374">
        <v>99</v>
      </c>
      <c r="J2176" s="374">
        <v>999</v>
      </c>
      <c r="K2176" s="374">
        <v>99</v>
      </c>
      <c r="L2176" s="374">
        <v>99</v>
      </c>
      <c r="M2176" s="374">
        <v>7</v>
      </c>
      <c r="N2176" s="374">
        <v>99</v>
      </c>
      <c r="O2176" s="374">
        <v>99</v>
      </c>
      <c r="P2176" s="374">
        <v>99</v>
      </c>
      <c r="Q2176" s="374">
        <v>1</v>
      </c>
      <c r="R2176" s="374">
        <v>1</v>
      </c>
      <c r="S2176" s="458">
        <v>5</v>
      </c>
      <c r="T2176" s="458">
        <v>7</v>
      </c>
      <c r="U2176" s="458">
        <v>10.4</v>
      </c>
      <c r="V2176" s="458">
        <v>0</v>
      </c>
      <c r="W2176" s="458">
        <v>0</v>
      </c>
      <c r="X2176" s="458">
        <v>0</v>
      </c>
      <c r="Y2176" s="458">
        <v>0</v>
      </c>
      <c r="Z2176" s="458">
        <v>0</v>
      </c>
      <c r="AA2176" s="458">
        <v>0</v>
      </c>
      <c r="AB2176" s="458">
        <v>0</v>
      </c>
      <c r="AF2176" s="458">
        <v>4.8123195380173248E-2</v>
      </c>
      <c r="AG2176" s="458">
        <v>4.7786211839952943E-2</v>
      </c>
      <c r="AH2176" s="458">
        <v>0</v>
      </c>
      <c r="AI2176" s="458">
        <v>1</v>
      </c>
      <c r="AJ2176" s="458">
        <v>87.9</v>
      </c>
      <c r="AK2176" s="458">
        <v>15.313226775037425</v>
      </c>
    </row>
    <row r="2177" spans="1:37" s="458" customFormat="1" ht="15.6">
      <c r="A2177" s="374">
        <v>17</v>
      </c>
      <c r="B2177" s="374">
        <v>443</v>
      </c>
      <c r="C2177" s="374">
        <v>2022</v>
      </c>
      <c r="D2177" s="374">
        <v>11</v>
      </c>
      <c r="E2177" s="374">
        <v>99</v>
      </c>
      <c r="F2177" s="374">
        <v>99</v>
      </c>
      <c r="G2177" s="374">
        <v>99</v>
      </c>
      <c r="H2177" s="374">
        <v>99</v>
      </c>
      <c r="I2177" s="374">
        <v>99</v>
      </c>
      <c r="J2177" s="374">
        <v>999</v>
      </c>
      <c r="K2177" s="374">
        <v>99</v>
      </c>
      <c r="L2177" s="374">
        <v>99</v>
      </c>
      <c r="M2177" s="374">
        <v>7</v>
      </c>
      <c r="N2177" s="374">
        <v>99</v>
      </c>
      <c r="O2177" s="374">
        <v>99</v>
      </c>
      <c r="P2177" s="374">
        <v>99</v>
      </c>
      <c r="Q2177" s="374"/>
      <c r="R2177" s="374">
        <v>0</v>
      </c>
    </row>
    <row r="2178" spans="1:37" s="458" customFormat="1" ht="15.6">
      <c r="A2178" s="374">
        <v>17</v>
      </c>
      <c r="B2178" s="374">
        <v>444</v>
      </c>
      <c r="C2178" s="374">
        <v>2022</v>
      </c>
      <c r="D2178" s="374">
        <v>12</v>
      </c>
      <c r="E2178" s="374">
        <v>99</v>
      </c>
      <c r="F2178" s="374">
        <v>99</v>
      </c>
      <c r="G2178" s="374">
        <v>99</v>
      </c>
      <c r="H2178" s="374">
        <v>99</v>
      </c>
      <c r="I2178" s="374">
        <v>99</v>
      </c>
      <c r="J2178" s="374">
        <v>999</v>
      </c>
      <c r="K2178" s="374">
        <v>99</v>
      </c>
      <c r="L2178" s="374">
        <v>99</v>
      </c>
      <c r="M2178" s="374">
        <v>7</v>
      </c>
      <c r="N2178" s="374">
        <v>99</v>
      </c>
      <c r="O2178" s="374">
        <v>99</v>
      </c>
      <c r="P2178" s="374">
        <v>99</v>
      </c>
      <c r="Q2178" s="374"/>
      <c r="R2178" s="374">
        <v>0</v>
      </c>
    </row>
    <row r="2179" spans="1:37" s="458" customFormat="1" ht="15.6">
      <c r="A2179" s="374">
        <v>17</v>
      </c>
      <c r="B2179" s="374">
        <v>445</v>
      </c>
      <c r="C2179" s="374">
        <v>2022</v>
      </c>
      <c r="D2179" s="374">
        <v>1</v>
      </c>
      <c r="E2179" s="374">
        <v>99</v>
      </c>
      <c r="F2179" s="374">
        <v>99</v>
      </c>
      <c r="G2179" s="374">
        <v>99</v>
      </c>
      <c r="H2179" s="374">
        <v>99</v>
      </c>
      <c r="I2179" s="374">
        <v>99</v>
      </c>
      <c r="J2179" s="374">
        <v>999</v>
      </c>
      <c r="K2179" s="374">
        <v>99</v>
      </c>
      <c r="L2179" s="374">
        <v>99</v>
      </c>
      <c r="M2179" s="374">
        <v>8</v>
      </c>
      <c r="N2179" s="374">
        <v>99</v>
      </c>
      <c r="O2179" s="374">
        <v>99</v>
      </c>
      <c r="P2179" s="374">
        <v>99</v>
      </c>
      <c r="Q2179" s="374">
        <v>4</v>
      </c>
      <c r="R2179" s="374">
        <v>8</v>
      </c>
      <c r="S2179" s="458">
        <v>7.75</v>
      </c>
      <c r="T2179" s="458">
        <v>8</v>
      </c>
      <c r="U2179" s="458">
        <v>18.7</v>
      </c>
      <c r="V2179" s="458">
        <v>0</v>
      </c>
      <c r="W2179" s="458">
        <v>0</v>
      </c>
      <c r="X2179" s="458">
        <v>75</v>
      </c>
      <c r="Y2179" s="458">
        <v>25</v>
      </c>
      <c r="Z2179" s="458">
        <v>5.337368265353259</v>
      </c>
      <c r="AA2179" s="458">
        <v>0.66143782776614757</v>
      </c>
      <c r="AB2179" s="458">
        <v>0</v>
      </c>
      <c r="AC2179" s="458">
        <v>53.819220485811023</v>
      </c>
      <c r="AF2179" s="458">
        <v>3.3755274261603359</v>
      </c>
      <c r="AG2179" s="458">
        <v>6.7620709294231442</v>
      </c>
      <c r="AH2179" s="458">
        <v>0</v>
      </c>
      <c r="AI2179" s="458">
        <v>0</v>
      </c>
    </row>
    <row r="2180" spans="1:37" s="458" customFormat="1" ht="15.6">
      <c r="A2180" s="374">
        <v>17</v>
      </c>
      <c r="B2180" s="374">
        <v>446</v>
      </c>
      <c r="C2180" s="374">
        <v>2022</v>
      </c>
      <c r="D2180" s="374">
        <v>2</v>
      </c>
      <c r="E2180" s="374">
        <v>99</v>
      </c>
      <c r="F2180" s="374">
        <v>99</v>
      </c>
      <c r="G2180" s="374">
        <v>99</v>
      </c>
      <c r="H2180" s="374">
        <v>99</v>
      </c>
      <c r="I2180" s="374">
        <v>99</v>
      </c>
      <c r="J2180" s="374">
        <v>999</v>
      </c>
      <c r="K2180" s="374">
        <v>99</v>
      </c>
      <c r="L2180" s="374">
        <v>99</v>
      </c>
      <c r="M2180" s="374">
        <v>8</v>
      </c>
      <c r="N2180" s="374">
        <v>99</v>
      </c>
      <c r="O2180" s="374">
        <v>99</v>
      </c>
      <c r="P2180" s="374">
        <v>99</v>
      </c>
      <c r="Q2180" s="374">
        <v>14</v>
      </c>
      <c r="R2180" s="374">
        <v>83</v>
      </c>
      <c r="S2180" s="458">
        <v>6.5060240963855449</v>
      </c>
      <c r="T2180" s="458">
        <v>8</v>
      </c>
      <c r="U2180" s="458">
        <v>7.9927710843373472</v>
      </c>
      <c r="V2180" s="458">
        <v>0</v>
      </c>
      <c r="W2180" s="458">
        <v>0</v>
      </c>
      <c r="X2180" s="458">
        <v>4.8192771084337345</v>
      </c>
      <c r="Y2180" s="458">
        <v>0</v>
      </c>
      <c r="Z2180" s="458">
        <v>2.6995663700216497</v>
      </c>
      <c r="AA2180" s="458">
        <v>1.1961131225051449</v>
      </c>
      <c r="AB2180" s="458">
        <v>0</v>
      </c>
      <c r="AC2180" s="458">
        <v>45.970485706309184</v>
      </c>
      <c r="AF2180" s="458">
        <v>6.4043209876543212</v>
      </c>
      <c r="AG2180" s="458">
        <v>7.4128702803571231</v>
      </c>
      <c r="AH2180" s="458">
        <v>1.2048192771084336</v>
      </c>
      <c r="AI2180" s="458">
        <v>0</v>
      </c>
    </row>
    <row r="2181" spans="1:37" s="458" customFormat="1" ht="15.6">
      <c r="A2181" s="374">
        <v>17</v>
      </c>
      <c r="B2181" s="374">
        <v>447</v>
      </c>
      <c r="C2181" s="374">
        <v>2022</v>
      </c>
      <c r="D2181" s="374">
        <v>3</v>
      </c>
      <c r="E2181" s="374">
        <v>99</v>
      </c>
      <c r="F2181" s="374">
        <v>99</v>
      </c>
      <c r="G2181" s="374">
        <v>99</v>
      </c>
      <c r="H2181" s="374">
        <v>99</v>
      </c>
      <c r="I2181" s="374">
        <v>99</v>
      </c>
      <c r="J2181" s="374">
        <v>999</v>
      </c>
      <c r="K2181" s="374">
        <v>99</v>
      </c>
      <c r="L2181" s="374">
        <v>99</v>
      </c>
      <c r="M2181" s="374">
        <v>8</v>
      </c>
      <c r="N2181" s="374">
        <v>99</v>
      </c>
      <c r="O2181" s="374">
        <v>99</v>
      </c>
      <c r="P2181" s="374">
        <v>99</v>
      </c>
      <c r="Q2181" s="374">
        <v>34</v>
      </c>
      <c r="R2181" s="374">
        <v>391</v>
      </c>
      <c r="S2181" s="458">
        <v>5.7877237851662402</v>
      </c>
      <c r="T2181" s="458">
        <v>8</v>
      </c>
      <c r="U2181" s="458">
        <v>7.5557544757033215</v>
      </c>
      <c r="V2181" s="458">
        <v>0</v>
      </c>
      <c r="W2181" s="458">
        <v>0</v>
      </c>
      <c r="X2181" s="458">
        <v>1.7902813299232736</v>
      </c>
      <c r="Y2181" s="458">
        <v>0.25575447570332477</v>
      </c>
      <c r="Z2181" s="458">
        <v>2.3358128934530882</v>
      </c>
      <c r="AA2181" s="458">
        <v>0.83003262218083762</v>
      </c>
      <c r="AB2181" s="458">
        <v>0</v>
      </c>
      <c r="AC2181" s="458">
        <v>34.815679333337677</v>
      </c>
      <c r="AF2181" s="458">
        <v>11.098495600340621</v>
      </c>
      <c r="AG2181" s="458">
        <v>13.038086411580377</v>
      </c>
      <c r="AH2181" s="458">
        <v>0</v>
      </c>
      <c r="AI2181" s="458">
        <v>0</v>
      </c>
    </row>
    <row r="2182" spans="1:37" s="458" customFormat="1" ht="15.6">
      <c r="A2182" s="374">
        <v>17</v>
      </c>
      <c r="B2182" s="374">
        <v>448</v>
      </c>
      <c r="C2182" s="374">
        <v>2022</v>
      </c>
      <c r="D2182" s="374">
        <v>4</v>
      </c>
      <c r="E2182" s="374">
        <v>99</v>
      </c>
      <c r="F2182" s="374">
        <v>99</v>
      </c>
      <c r="G2182" s="374">
        <v>99</v>
      </c>
      <c r="H2182" s="374">
        <v>99</v>
      </c>
      <c r="I2182" s="374">
        <v>99</v>
      </c>
      <c r="J2182" s="374">
        <v>999</v>
      </c>
      <c r="K2182" s="374">
        <v>99</v>
      </c>
      <c r="L2182" s="374">
        <v>99</v>
      </c>
      <c r="M2182" s="374">
        <v>8</v>
      </c>
      <c r="N2182" s="374">
        <v>99</v>
      </c>
      <c r="O2182" s="374">
        <v>99</v>
      </c>
      <c r="P2182" s="374">
        <v>99</v>
      </c>
      <c r="Q2182" s="374">
        <v>19</v>
      </c>
      <c r="R2182" s="374">
        <v>123</v>
      </c>
      <c r="S2182" s="458">
        <v>5.9105691056910548</v>
      </c>
      <c r="T2182" s="458">
        <v>8</v>
      </c>
      <c r="U2182" s="458">
        <v>8.1577235772357692</v>
      </c>
      <c r="V2182" s="458">
        <v>0</v>
      </c>
      <c r="W2182" s="458">
        <v>0</v>
      </c>
      <c r="X2182" s="458">
        <v>0</v>
      </c>
      <c r="Y2182" s="458">
        <v>0</v>
      </c>
      <c r="Z2182" s="458">
        <v>2.02801549560643</v>
      </c>
      <c r="AA2182" s="458">
        <v>0.97119597782230593</v>
      </c>
      <c r="AB2182" s="458">
        <v>0</v>
      </c>
      <c r="AC2182" s="458">
        <v>19.580116755746936</v>
      </c>
      <c r="AF2182" s="458">
        <v>4.0327868852459012</v>
      </c>
      <c r="AG2182" s="458">
        <v>4.9824467319141776</v>
      </c>
      <c r="AH2182" s="458">
        <v>0</v>
      </c>
      <c r="AI2182" s="458">
        <v>0</v>
      </c>
    </row>
    <row r="2183" spans="1:37" s="458" customFormat="1" ht="15.6">
      <c r="A2183" s="374">
        <v>17</v>
      </c>
      <c r="B2183" s="374">
        <v>449</v>
      </c>
      <c r="C2183" s="374">
        <v>2022</v>
      </c>
      <c r="D2183" s="374">
        <v>5</v>
      </c>
      <c r="E2183" s="374">
        <v>99</v>
      </c>
      <c r="F2183" s="374">
        <v>99</v>
      </c>
      <c r="G2183" s="374">
        <v>99</v>
      </c>
      <c r="H2183" s="374">
        <v>99</v>
      </c>
      <c r="I2183" s="374">
        <v>99</v>
      </c>
      <c r="J2183" s="374">
        <v>999</v>
      </c>
      <c r="K2183" s="374">
        <v>99</v>
      </c>
      <c r="L2183" s="374">
        <v>99</v>
      </c>
      <c r="M2183" s="374">
        <v>8</v>
      </c>
      <c r="N2183" s="374">
        <v>99</v>
      </c>
      <c r="O2183" s="374">
        <v>99</v>
      </c>
      <c r="P2183" s="374">
        <v>99</v>
      </c>
      <c r="Q2183" s="374">
        <v>18</v>
      </c>
      <c r="R2183" s="374">
        <v>83</v>
      </c>
      <c r="S2183" s="458">
        <v>6.072289156626506</v>
      </c>
      <c r="T2183" s="458">
        <v>8</v>
      </c>
      <c r="U2183" s="458">
        <v>8.1915662650602439</v>
      </c>
      <c r="V2183" s="458">
        <v>0</v>
      </c>
      <c r="W2183" s="458">
        <v>0</v>
      </c>
      <c r="X2183" s="458">
        <v>0</v>
      </c>
      <c r="Y2183" s="458">
        <v>0</v>
      </c>
      <c r="Z2183" s="458">
        <v>2.2462930544728046</v>
      </c>
      <c r="AA2183" s="458">
        <v>1.0153417435265228</v>
      </c>
      <c r="AB2183" s="458">
        <v>0</v>
      </c>
      <c r="AC2183" s="458">
        <v>37.744106284177192</v>
      </c>
      <c r="AF2183" s="458">
        <v>5.393112410656272</v>
      </c>
      <c r="AG2183" s="458">
        <v>6.3208292660251955</v>
      </c>
      <c r="AH2183" s="458">
        <v>0</v>
      </c>
      <c r="AI2183" s="458">
        <v>1</v>
      </c>
      <c r="AJ2183" s="458">
        <v>90.8</v>
      </c>
      <c r="AK2183" s="458">
        <v>15.762476849997562</v>
      </c>
    </row>
    <row r="2184" spans="1:37" s="458" customFormat="1" ht="15.6">
      <c r="A2184" s="374">
        <v>17</v>
      </c>
      <c r="B2184" s="374">
        <v>450</v>
      </c>
      <c r="C2184" s="374">
        <v>2022</v>
      </c>
      <c r="D2184" s="374">
        <v>6</v>
      </c>
      <c r="E2184" s="374">
        <v>99</v>
      </c>
      <c r="F2184" s="374">
        <v>99</v>
      </c>
      <c r="G2184" s="374">
        <v>99</v>
      </c>
      <c r="H2184" s="374">
        <v>99</v>
      </c>
      <c r="I2184" s="374">
        <v>99</v>
      </c>
      <c r="J2184" s="374">
        <v>999</v>
      </c>
      <c r="K2184" s="374">
        <v>99</v>
      </c>
      <c r="L2184" s="374">
        <v>99</v>
      </c>
      <c r="M2184" s="374">
        <v>8</v>
      </c>
      <c r="N2184" s="374">
        <v>99</v>
      </c>
      <c r="O2184" s="374">
        <v>99</v>
      </c>
      <c r="P2184" s="374">
        <v>99</v>
      </c>
      <c r="Q2184" s="374">
        <v>10</v>
      </c>
      <c r="R2184" s="374">
        <v>44</v>
      </c>
      <c r="S2184" s="458">
        <v>5.5909090909090899</v>
      </c>
      <c r="T2184" s="458">
        <v>8</v>
      </c>
      <c r="U2184" s="458">
        <v>8.1295454545454522</v>
      </c>
      <c r="V2184" s="458">
        <v>0</v>
      </c>
      <c r="W2184" s="458">
        <v>0</v>
      </c>
      <c r="X2184" s="458">
        <v>0</v>
      </c>
      <c r="Y2184" s="458">
        <v>0</v>
      </c>
      <c r="Z2184" s="458">
        <v>2.2892614475429887</v>
      </c>
      <c r="AA2184" s="458">
        <v>0.93706946036765115</v>
      </c>
      <c r="AB2184" s="458">
        <v>0</v>
      </c>
      <c r="AC2184" s="458">
        <v>17.832456609998022</v>
      </c>
      <c r="AF2184" s="458">
        <v>4.1006523765144465</v>
      </c>
      <c r="AG2184" s="458">
        <v>4.2957678820195051</v>
      </c>
      <c r="AH2184" s="458">
        <v>0</v>
      </c>
      <c r="AI2184" s="458">
        <v>0</v>
      </c>
    </row>
    <row r="2185" spans="1:37" s="458" customFormat="1" ht="15.6">
      <c r="A2185" s="374">
        <v>17</v>
      </c>
      <c r="B2185" s="374">
        <v>451</v>
      </c>
      <c r="C2185" s="374">
        <v>2022</v>
      </c>
      <c r="D2185" s="374">
        <v>7</v>
      </c>
      <c r="E2185" s="374">
        <v>99</v>
      </c>
      <c r="F2185" s="374">
        <v>99</v>
      </c>
      <c r="G2185" s="374">
        <v>99</v>
      </c>
      <c r="H2185" s="374">
        <v>99</v>
      </c>
      <c r="I2185" s="374">
        <v>99</v>
      </c>
      <c r="J2185" s="374">
        <v>999</v>
      </c>
      <c r="K2185" s="374">
        <v>99</v>
      </c>
      <c r="L2185" s="374">
        <v>99</v>
      </c>
      <c r="M2185" s="374">
        <v>8</v>
      </c>
      <c r="N2185" s="374">
        <v>99</v>
      </c>
      <c r="O2185" s="374">
        <v>99</v>
      </c>
      <c r="P2185" s="374">
        <v>99</v>
      </c>
      <c r="Q2185" s="374">
        <v>3</v>
      </c>
      <c r="R2185" s="374">
        <v>6</v>
      </c>
      <c r="S2185" s="458">
        <v>6.166666666666667</v>
      </c>
      <c r="T2185" s="458">
        <v>8</v>
      </c>
      <c r="U2185" s="458">
        <v>13.366666666666671</v>
      </c>
      <c r="V2185" s="458">
        <v>0</v>
      </c>
      <c r="W2185" s="458">
        <v>0</v>
      </c>
      <c r="X2185" s="458">
        <v>16.666666666666671</v>
      </c>
      <c r="Y2185" s="458">
        <v>0</v>
      </c>
      <c r="Z2185" s="458">
        <v>4.2200579248262571</v>
      </c>
      <c r="AA2185" s="458">
        <v>0.89752746785574877</v>
      </c>
      <c r="AB2185" s="458">
        <v>0</v>
      </c>
      <c r="AC2185" s="458">
        <v>80.232192537206743</v>
      </c>
      <c r="AF2185" s="458">
        <v>4.7244094488188972</v>
      </c>
      <c r="AG2185" s="458">
        <v>6.8617385352498284</v>
      </c>
      <c r="AH2185" s="458">
        <v>0</v>
      </c>
      <c r="AI2185" s="458">
        <v>0</v>
      </c>
    </row>
    <row r="2186" spans="1:37" s="458" customFormat="1" ht="15.6">
      <c r="A2186" s="374">
        <v>17</v>
      </c>
      <c r="B2186" s="374">
        <v>452</v>
      </c>
      <c r="C2186" s="374">
        <v>2022</v>
      </c>
      <c r="D2186" s="374">
        <v>8</v>
      </c>
      <c r="E2186" s="374">
        <v>99</v>
      </c>
      <c r="F2186" s="374">
        <v>99</v>
      </c>
      <c r="G2186" s="374">
        <v>99</v>
      </c>
      <c r="H2186" s="374">
        <v>99</v>
      </c>
      <c r="I2186" s="374">
        <v>99</v>
      </c>
      <c r="J2186" s="374">
        <v>999</v>
      </c>
      <c r="K2186" s="374">
        <v>99</v>
      </c>
      <c r="L2186" s="374">
        <v>99</v>
      </c>
      <c r="M2186" s="374">
        <v>8</v>
      </c>
      <c r="N2186" s="374">
        <v>99</v>
      </c>
      <c r="O2186" s="374">
        <v>99</v>
      </c>
      <c r="P2186" s="374">
        <v>99</v>
      </c>
      <c r="Q2186" s="374">
        <v>11</v>
      </c>
      <c r="R2186" s="374">
        <v>33</v>
      </c>
      <c r="S2186" s="458">
        <v>6</v>
      </c>
      <c r="T2186" s="458">
        <v>8</v>
      </c>
      <c r="U2186" s="458">
        <v>12.56666666666667</v>
      </c>
      <c r="V2186" s="458">
        <v>0</v>
      </c>
      <c r="W2186" s="458">
        <v>0</v>
      </c>
      <c r="X2186" s="458">
        <v>3.0303030303030303</v>
      </c>
      <c r="Y2186" s="458">
        <v>0</v>
      </c>
      <c r="Z2186" s="458">
        <v>2.2177885062795859</v>
      </c>
      <c r="AA2186" s="458">
        <v>0.88762536459859487</v>
      </c>
      <c r="AB2186" s="458">
        <v>0</v>
      </c>
      <c r="AC2186" s="458">
        <v>-19.857562492651272</v>
      </c>
      <c r="AF2186" s="458">
        <v>2.5641025641025639</v>
      </c>
      <c r="AG2186" s="458">
        <v>3.3414445482966455</v>
      </c>
      <c r="AH2186" s="458">
        <v>0</v>
      </c>
      <c r="AI2186" s="458">
        <v>2</v>
      </c>
      <c r="AJ2186" s="458">
        <v>93.4</v>
      </c>
      <c r="AK2186" s="458">
        <v>16.640086153927243</v>
      </c>
    </row>
    <row r="2187" spans="1:37" s="458" customFormat="1" ht="15.6">
      <c r="A2187" s="374">
        <v>17</v>
      </c>
      <c r="B2187" s="374">
        <v>453</v>
      </c>
      <c r="C2187" s="374">
        <v>2022</v>
      </c>
      <c r="D2187" s="374">
        <v>9</v>
      </c>
      <c r="E2187" s="374">
        <v>99</v>
      </c>
      <c r="F2187" s="374">
        <v>99</v>
      </c>
      <c r="G2187" s="374">
        <v>99</v>
      </c>
      <c r="H2187" s="374">
        <v>99</v>
      </c>
      <c r="I2187" s="374">
        <v>99</v>
      </c>
      <c r="J2187" s="374">
        <v>999</v>
      </c>
      <c r="K2187" s="374">
        <v>99</v>
      </c>
      <c r="L2187" s="374">
        <v>99</v>
      </c>
      <c r="M2187" s="374">
        <v>8</v>
      </c>
      <c r="N2187" s="374">
        <v>99</v>
      </c>
      <c r="O2187" s="374">
        <v>99</v>
      </c>
      <c r="P2187" s="374">
        <v>99</v>
      </c>
      <c r="Q2187" s="374">
        <v>27</v>
      </c>
      <c r="R2187" s="374">
        <v>85</v>
      </c>
      <c r="S2187" s="458">
        <v>6.776470588235294</v>
      </c>
      <c r="T2187" s="458">
        <v>8</v>
      </c>
      <c r="U2187" s="458">
        <v>13.24</v>
      </c>
      <c r="V2187" s="458">
        <v>0</v>
      </c>
      <c r="W2187" s="458">
        <v>0</v>
      </c>
      <c r="X2187" s="458">
        <v>14.117647058823531</v>
      </c>
      <c r="Y2187" s="458">
        <v>0</v>
      </c>
      <c r="Z2187" s="458">
        <v>2.8515506617401303</v>
      </c>
      <c r="AA2187" s="458">
        <v>1.6899458438119559</v>
      </c>
      <c r="AB2187" s="458">
        <v>0</v>
      </c>
      <c r="AC2187" s="458">
        <v>-3.4764595804640321</v>
      </c>
      <c r="AF2187" s="458">
        <v>4.8766494549627089</v>
      </c>
      <c r="AG2187" s="458">
        <v>6.4132664691132879</v>
      </c>
      <c r="AH2187" s="458">
        <v>4.7058823529411757</v>
      </c>
      <c r="AI2187" s="458">
        <v>0</v>
      </c>
    </row>
    <row r="2188" spans="1:37" s="458" customFormat="1" ht="15.6">
      <c r="A2188" s="374">
        <v>17</v>
      </c>
      <c r="B2188" s="374">
        <v>454</v>
      </c>
      <c r="C2188" s="374">
        <v>2022</v>
      </c>
      <c r="D2188" s="374">
        <v>10</v>
      </c>
      <c r="E2188" s="374">
        <v>99</v>
      </c>
      <c r="F2188" s="374">
        <v>99</v>
      </c>
      <c r="G2188" s="374">
        <v>99</v>
      </c>
      <c r="H2188" s="374">
        <v>99</v>
      </c>
      <c r="I2188" s="374">
        <v>99</v>
      </c>
      <c r="J2188" s="374">
        <v>999</v>
      </c>
      <c r="K2188" s="374">
        <v>99</v>
      </c>
      <c r="L2188" s="374">
        <v>99</v>
      </c>
      <c r="M2188" s="374">
        <v>8</v>
      </c>
      <c r="N2188" s="374">
        <v>99</v>
      </c>
      <c r="O2188" s="374">
        <v>99</v>
      </c>
      <c r="P2188" s="374">
        <v>99</v>
      </c>
      <c r="Q2188" s="374">
        <v>48</v>
      </c>
      <c r="R2188" s="374">
        <v>163</v>
      </c>
      <c r="S2188" s="458">
        <v>6.5460122699386476</v>
      </c>
      <c r="T2188" s="458">
        <v>8</v>
      </c>
      <c r="U2188" s="458">
        <v>12.91226993865031</v>
      </c>
      <c r="V2188" s="458">
        <v>0</v>
      </c>
      <c r="W2188" s="458">
        <v>0</v>
      </c>
      <c r="X2188" s="458">
        <v>13.496932515337422</v>
      </c>
      <c r="Y2188" s="458">
        <v>0</v>
      </c>
      <c r="Z2188" s="458">
        <v>2.8415793803773703</v>
      </c>
      <c r="AA2188" s="458">
        <v>1.453586442514418</v>
      </c>
      <c r="AB2188" s="458">
        <v>0</v>
      </c>
      <c r="AC2188" s="458">
        <v>34.519362507791669</v>
      </c>
      <c r="AF2188" s="458">
        <v>7.8440808469682368</v>
      </c>
      <c r="AG2188" s="458">
        <v>9.6707346211104763</v>
      </c>
      <c r="AH2188" s="458">
        <v>4.2944785276073603</v>
      </c>
      <c r="AI2188" s="458">
        <v>0</v>
      </c>
    </row>
    <row r="2189" spans="1:37" s="458" customFormat="1" ht="15.6">
      <c r="A2189" s="374">
        <v>17</v>
      </c>
      <c r="B2189" s="374">
        <v>455</v>
      </c>
      <c r="C2189" s="374">
        <v>2022</v>
      </c>
      <c r="D2189" s="374">
        <v>11</v>
      </c>
      <c r="E2189" s="374">
        <v>99</v>
      </c>
      <c r="F2189" s="374">
        <v>99</v>
      </c>
      <c r="G2189" s="374">
        <v>99</v>
      </c>
      <c r="H2189" s="374">
        <v>99</v>
      </c>
      <c r="I2189" s="374">
        <v>99</v>
      </c>
      <c r="J2189" s="374">
        <v>999</v>
      </c>
      <c r="K2189" s="374">
        <v>99</v>
      </c>
      <c r="L2189" s="374">
        <v>99</v>
      </c>
      <c r="M2189" s="374">
        <v>8</v>
      </c>
      <c r="N2189" s="374">
        <v>99</v>
      </c>
      <c r="O2189" s="374">
        <v>99</v>
      </c>
      <c r="P2189" s="374">
        <v>99</v>
      </c>
      <c r="Q2189" s="374">
        <v>25</v>
      </c>
      <c r="R2189" s="374">
        <v>92</v>
      </c>
      <c r="S2189" s="458">
        <v>6.1956521739130448</v>
      </c>
      <c r="T2189" s="458">
        <v>8</v>
      </c>
      <c r="U2189" s="458">
        <v>13.185869565217388</v>
      </c>
      <c r="V2189" s="458">
        <v>0</v>
      </c>
      <c r="W2189" s="458">
        <v>0</v>
      </c>
      <c r="X2189" s="458">
        <v>17.391304347826086</v>
      </c>
      <c r="Y2189" s="458">
        <v>2.1739130434782608</v>
      </c>
      <c r="Z2189" s="458">
        <v>3.625261055719605</v>
      </c>
      <c r="AA2189" s="458">
        <v>1.2090162227377663</v>
      </c>
      <c r="AB2189" s="458">
        <v>0</v>
      </c>
      <c r="AC2189" s="458">
        <v>39.022896854601193</v>
      </c>
      <c r="AF2189" s="458">
        <v>9.1908091908091905</v>
      </c>
      <c r="AG2189" s="458">
        <v>11.416767053154649</v>
      </c>
      <c r="AH2189" s="458">
        <v>3.2608695652173911</v>
      </c>
      <c r="AI2189" s="458">
        <v>0</v>
      </c>
    </row>
    <row r="2190" spans="1:37" s="458" customFormat="1" ht="15.6">
      <c r="A2190" s="374">
        <v>17</v>
      </c>
      <c r="B2190" s="374">
        <v>456</v>
      </c>
      <c r="C2190" s="374">
        <v>2022</v>
      </c>
      <c r="D2190" s="374">
        <v>12</v>
      </c>
      <c r="E2190" s="374">
        <v>99</v>
      </c>
      <c r="F2190" s="374">
        <v>99</v>
      </c>
      <c r="G2190" s="374">
        <v>99</v>
      </c>
      <c r="H2190" s="374">
        <v>99</v>
      </c>
      <c r="I2190" s="374">
        <v>99</v>
      </c>
      <c r="J2190" s="374">
        <v>999</v>
      </c>
      <c r="K2190" s="374">
        <v>99</v>
      </c>
      <c r="L2190" s="374">
        <v>99</v>
      </c>
      <c r="M2190" s="374">
        <v>8</v>
      </c>
      <c r="N2190" s="374">
        <v>99</v>
      </c>
      <c r="O2190" s="374">
        <v>99</v>
      </c>
      <c r="P2190" s="374">
        <v>99</v>
      </c>
      <c r="Q2190" s="374">
        <v>12</v>
      </c>
      <c r="R2190" s="374">
        <v>26</v>
      </c>
      <c r="S2190" s="458">
        <v>7</v>
      </c>
      <c r="T2190" s="458">
        <v>8</v>
      </c>
      <c r="U2190" s="458">
        <v>13.257692307692309</v>
      </c>
      <c r="V2190" s="458">
        <v>0</v>
      </c>
      <c r="W2190" s="458">
        <v>0</v>
      </c>
      <c r="X2190" s="458">
        <v>11.53846153846154</v>
      </c>
      <c r="Y2190" s="458">
        <v>0</v>
      </c>
      <c r="Z2190" s="458">
        <v>2.4821165095264557</v>
      </c>
      <c r="AA2190" s="458">
        <v>1.2089410496539772</v>
      </c>
      <c r="AB2190" s="458">
        <v>0</v>
      </c>
      <c r="AC2190" s="458">
        <v>45.758057591278913</v>
      </c>
      <c r="AF2190" s="458">
        <v>10.92436974789916</v>
      </c>
      <c r="AG2190" s="458">
        <v>13.889112740752685</v>
      </c>
      <c r="AH2190" s="458">
        <v>3.8461538461538449</v>
      </c>
      <c r="AI2190" s="458">
        <v>0</v>
      </c>
    </row>
    <row r="2191" spans="1:37" s="458" customFormat="1" ht="15.6">
      <c r="A2191" s="374">
        <v>17</v>
      </c>
      <c r="B2191" s="374">
        <v>457</v>
      </c>
      <c r="C2191" s="374">
        <v>2022</v>
      </c>
      <c r="D2191" s="374">
        <v>1</v>
      </c>
      <c r="E2191" s="374">
        <v>99</v>
      </c>
      <c r="F2191" s="374">
        <v>99</v>
      </c>
      <c r="G2191" s="374">
        <v>99</v>
      </c>
      <c r="H2191" s="374">
        <v>99</v>
      </c>
      <c r="I2191" s="374">
        <v>99</v>
      </c>
      <c r="J2191" s="374">
        <v>999</v>
      </c>
      <c r="K2191" s="374">
        <v>99</v>
      </c>
      <c r="L2191" s="374">
        <v>99</v>
      </c>
      <c r="M2191" s="374">
        <v>9</v>
      </c>
      <c r="N2191" s="374">
        <v>99</v>
      </c>
      <c r="O2191" s="374">
        <v>99</v>
      </c>
      <c r="P2191" s="374">
        <v>99</v>
      </c>
      <c r="Q2191" s="374"/>
      <c r="R2191" s="374">
        <v>0</v>
      </c>
    </row>
    <row r="2192" spans="1:37" s="458" customFormat="1" ht="15.6">
      <c r="A2192" s="374">
        <v>17</v>
      </c>
      <c r="B2192" s="374">
        <v>458</v>
      </c>
      <c r="C2192" s="374">
        <v>2022</v>
      </c>
      <c r="D2192" s="374">
        <v>2</v>
      </c>
      <c r="E2192" s="374">
        <v>99</v>
      </c>
      <c r="F2192" s="374">
        <v>99</v>
      </c>
      <c r="G2192" s="374">
        <v>99</v>
      </c>
      <c r="H2192" s="374">
        <v>99</v>
      </c>
      <c r="I2192" s="374">
        <v>99</v>
      </c>
      <c r="J2192" s="374">
        <v>999</v>
      </c>
      <c r="K2192" s="374">
        <v>99</v>
      </c>
      <c r="L2192" s="374">
        <v>99</v>
      </c>
      <c r="M2192" s="374">
        <v>9</v>
      </c>
      <c r="N2192" s="374">
        <v>99</v>
      </c>
      <c r="O2192" s="374">
        <v>99</v>
      </c>
      <c r="P2192" s="374">
        <v>99</v>
      </c>
      <c r="Q2192" s="374"/>
      <c r="R2192" s="374">
        <v>0</v>
      </c>
    </row>
    <row r="2193" spans="1:34" s="458" customFormat="1" ht="15.6">
      <c r="A2193" s="374">
        <v>17</v>
      </c>
      <c r="B2193" s="374">
        <v>459</v>
      </c>
      <c r="C2193" s="374">
        <v>2022</v>
      </c>
      <c r="D2193" s="374">
        <v>3</v>
      </c>
      <c r="E2193" s="374">
        <v>99</v>
      </c>
      <c r="F2193" s="374">
        <v>99</v>
      </c>
      <c r="G2193" s="374">
        <v>99</v>
      </c>
      <c r="H2193" s="374">
        <v>99</v>
      </c>
      <c r="I2193" s="374">
        <v>99</v>
      </c>
      <c r="J2193" s="374">
        <v>999</v>
      </c>
      <c r="K2193" s="374">
        <v>99</v>
      </c>
      <c r="L2193" s="374">
        <v>99</v>
      </c>
      <c r="M2193" s="374">
        <v>9</v>
      </c>
      <c r="N2193" s="374">
        <v>99</v>
      </c>
      <c r="O2193" s="374">
        <v>99</v>
      </c>
      <c r="P2193" s="374">
        <v>99</v>
      </c>
      <c r="Q2193" s="374"/>
      <c r="R2193" s="374">
        <v>0</v>
      </c>
    </row>
    <row r="2194" spans="1:34" s="458" customFormat="1" ht="15.6">
      <c r="A2194" s="374">
        <v>17</v>
      </c>
      <c r="B2194" s="374">
        <v>460</v>
      </c>
      <c r="C2194" s="374">
        <v>2022</v>
      </c>
      <c r="D2194" s="374">
        <v>4</v>
      </c>
      <c r="E2194" s="374">
        <v>99</v>
      </c>
      <c r="F2194" s="374">
        <v>99</v>
      </c>
      <c r="G2194" s="374">
        <v>99</v>
      </c>
      <c r="H2194" s="374">
        <v>99</v>
      </c>
      <c r="I2194" s="374">
        <v>99</v>
      </c>
      <c r="J2194" s="374">
        <v>999</v>
      </c>
      <c r="K2194" s="374">
        <v>99</v>
      </c>
      <c r="L2194" s="374">
        <v>99</v>
      </c>
      <c r="M2194" s="374">
        <v>9</v>
      </c>
      <c r="N2194" s="374">
        <v>99</v>
      </c>
      <c r="O2194" s="374">
        <v>99</v>
      </c>
      <c r="P2194" s="374">
        <v>99</v>
      </c>
      <c r="Q2194" s="374"/>
      <c r="R2194" s="374">
        <v>0</v>
      </c>
    </row>
    <row r="2195" spans="1:34" s="458" customFormat="1" ht="15.6">
      <c r="A2195" s="374">
        <v>17</v>
      </c>
      <c r="B2195" s="374">
        <v>461</v>
      </c>
      <c r="C2195" s="374">
        <v>2022</v>
      </c>
      <c r="D2195" s="374">
        <v>5</v>
      </c>
      <c r="E2195" s="374">
        <v>99</v>
      </c>
      <c r="F2195" s="374">
        <v>99</v>
      </c>
      <c r="G2195" s="374">
        <v>99</v>
      </c>
      <c r="H2195" s="374">
        <v>99</v>
      </c>
      <c r="I2195" s="374">
        <v>99</v>
      </c>
      <c r="J2195" s="374">
        <v>999</v>
      </c>
      <c r="K2195" s="374">
        <v>99</v>
      </c>
      <c r="L2195" s="374">
        <v>99</v>
      </c>
      <c r="M2195" s="374">
        <v>9</v>
      </c>
      <c r="N2195" s="374">
        <v>99</v>
      </c>
      <c r="O2195" s="374">
        <v>99</v>
      </c>
      <c r="P2195" s="374">
        <v>99</v>
      </c>
      <c r="Q2195" s="374"/>
      <c r="R2195" s="374">
        <v>0</v>
      </c>
    </row>
    <row r="2196" spans="1:34" s="458" customFormat="1" ht="15.6">
      <c r="A2196" s="374">
        <v>17</v>
      </c>
      <c r="B2196" s="374">
        <v>462</v>
      </c>
      <c r="C2196" s="374">
        <v>2022</v>
      </c>
      <c r="D2196" s="374">
        <v>6</v>
      </c>
      <c r="E2196" s="374">
        <v>99</v>
      </c>
      <c r="F2196" s="374">
        <v>99</v>
      </c>
      <c r="G2196" s="374">
        <v>99</v>
      </c>
      <c r="H2196" s="374">
        <v>99</v>
      </c>
      <c r="I2196" s="374">
        <v>99</v>
      </c>
      <c r="J2196" s="374">
        <v>999</v>
      </c>
      <c r="K2196" s="374">
        <v>99</v>
      </c>
      <c r="L2196" s="374">
        <v>99</v>
      </c>
      <c r="M2196" s="374">
        <v>9</v>
      </c>
      <c r="N2196" s="374">
        <v>99</v>
      </c>
      <c r="O2196" s="374">
        <v>99</v>
      </c>
      <c r="P2196" s="374">
        <v>99</v>
      </c>
      <c r="Q2196" s="374"/>
      <c r="R2196" s="374">
        <v>0</v>
      </c>
    </row>
    <row r="2197" spans="1:34" s="458" customFormat="1" ht="15.6">
      <c r="A2197" s="374">
        <v>17</v>
      </c>
      <c r="B2197" s="374">
        <v>463</v>
      </c>
      <c r="C2197" s="374">
        <v>2022</v>
      </c>
      <c r="D2197" s="374">
        <v>7</v>
      </c>
      <c r="E2197" s="374">
        <v>99</v>
      </c>
      <c r="F2197" s="374">
        <v>99</v>
      </c>
      <c r="G2197" s="374">
        <v>99</v>
      </c>
      <c r="H2197" s="374">
        <v>99</v>
      </c>
      <c r="I2197" s="374">
        <v>99</v>
      </c>
      <c r="J2197" s="374">
        <v>999</v>
      </c>
      <c r="K2197" s="374">
        <v>99</v>
      </c>
      <c r="L2197" s="374">
        <v>99</v>
      </c>
      <c r="M2197" s="374">
        <v>9</v>
      </c>
      <c r="N2197" s="374">
        <v>99</v>
      </c>
      <c r="O2197" s="374">
        <v>99</v>
      </c>
      <c r="P2197" s="374">
        <v>99</v>
      </c>
      <c r="Q2197" s="374"/>
      <c r="R2197" s="374">
        <v>0</v>
      </c>
    </row>
    <row r="2198" spans="1:34" s="458" customFormat="1" ht="15.6">
      <c r="A2198" s="374">
        <v>17</v>
      </c>
      <c r="B2198" s="374">
        <v>464</v>
      </c>
      <c r="C2198" s="374">
        <v>2022</v>
      </c>
      <c r="D2198" s="374">
        <v>8</v>
      </c>
      <c r="E2198" s="374">
        <v>99</v>
      </c>
      <c r="F2198" s="374">
        <v>99</v>
      </c>
      <c r="G2198" s="374">
        <v>99</v>
      </c>
      <c r="H2198" s="374">
        <v>99</v>
      </c>
      <c r="I2198" s="374">
        <v>99</v>
      </c>
      <c r="J2198" s="374">
        <v>999</v>
      </c>
      <c r="K2198" s="374">
        <v>99</v>
      </c>
      <c r="L2198" s="374">
        <v>99</v>
      </c>
      <c r="M2198" s="374">
        <v>9</v>
      </c>
      <c r="N2198" s="374">
        <v>99</v>
      </c>
      <c r="O2198" s="374">
        <v>99</v>
      </c>
      <c r="P2198" s="374">
        <v>99</v>
      </c>
      <c r="Q2198" s="374"/>
      <c r="R2198" s="374">
        <v>0</v>
      </c>
    </row>
    <row r="2199" spans="1:34" s="458" customFormat="1" ht="15.6">
      <c r="A2199" s="374">
        <v>17</v>
      </c>
      <c r="B2199" s="374">
        <v>465</v>
      </c>
      <c r="C2199" s="374">
        <v>2022</v>
      </c>
      <c r="D2199" s="374">
        <v>9</v>
      </c>
      <c r="E2199" s="374">
        <v>99</v>
      </c>
      <c r="F2199" s="374">
        <v>99</v>
      </c>
      <c r="G2199" s="374">
        <v>99</v>
      </c>
      <c r="H2199" s="374">
        <v>99</v>
      </c>
      <c r="I2199" s="374">
        <v>99</v>
      </c>
      <c r="J2199" s="374">
        <v>999</v>
      </c>
      <c r="K2199" s="374">
        <v>99</v>
      </c>
      <c r="L2199" s="374">
        <v>99</v>
      </c>
      <c r="M2199" s="374">
        <v>9</v>
      </c>
      <c r="N2199" s="374">
        <v>99</v>
      </c>
      <c r="O2199" s="374">
        <v>99</v>
      </c>
      <c r="P2199" s="374">
        <v>99</v>
      </c>
      <c r="Q2199" s="374"/>
      <c r="R2199" s="374">
        <v>0</v>
      </c>
    </row>
    <row r="2200" spans="1:34" s="458" customFormat="1" ht="15.6">
      <c r="A2200" s="374">
        <v>17</v>
      </c>
      <c r="B2200" s="374">
        <v>466</v>
      </c>
      <c r="C2200" s="374">
        <v>2022</v>
      </c>
      <c r="D2200" s="374">
        <v>10</v>
      </c>
      <c r="E2200" s="374">
        <v>99</v>
      </c>
      <c r="F2200" s="374">
        <v>99</v>
      </c>
      <c r="G2200" s="374">
        <v>99</v>
      </c>
      <c r="H2200" s="374">
        <v>99</v>
      </c>
      <c r="I2200" s="374">
        <v>99</v>
      </c>
      <c r="J2200" s="374">
        <v>999</v>
      </c>
      <c r="K2200" s="374">
        <v>99</v>
      </c>
      <c r="L2200" s="374">
        <v>99</v>
      </c>
      <c r="M2200" s="374">
        <v>9</v>
      </c>
      <c r="N2200" s="374">
        <v>99</v>
      </c>
      <c r="O2200" s="374">
        <v>99</v>
      </c>
      <c r="P2200" s="374">
        <v>99</v>
      </c>
      <c r="Q2200" s="374"/>
      <c r="R2200" s="374">
        <v>0</v>
      </c>
    </row>
    <row r="2201" spans="1:34" s="458" customFormat="1" ht="15.6">
      <c r="A2201" s="374">
        <v>17</v>
      </c>
      <c r="B2201" s="374">
        <v>467</v>
      </c>
      <c r="C2201" s="374">
        <v>2022</v>
      </c>
      <c r="D2201" s="374">
        <v>11</v>
      </c>
      <c r="E2201" s="374">
        <v>99</v>
      </c>
      <c r="F2201" s="374">
        <v>99</v>
      </c>
      <c r="G2201" s="374">
        <v>99</v>
      </c>
      <c r="H2201" s="374">
        <v>99</v>
      </c>
      <c r="I2201" s="374">
        <v>99</v>
      </c>
      <c r="J2201" s="374">
        <v>999</v>
      </c>
      <c r="K2201" s="374">
        <v>99</v>
      </c>
      <c r="L2201" s="374">
        <v>99</v>
      </c>
      <c r="M2201" s="374">
        <v>9</v>
      </c>
      <c r="N2201" s="374">
        <v>99</v>
      </c>
      <c r="O2201" s="374">
        <v>99</v>
      </c>
      <c r="P2201" s="374">
        <v>99</v>
      </c>
      <c r="Q2201" s="374">
        <v>1</v>
      </c>
      <c r="R2201" s="374">
        <v>1</v>
      </c>
      <c r="S2201" s="458">
        <v>8</v>
      </c>
      <c r="T2201" s="458">
        <v>9</v>
      </c>
      <c r="U2201" s="458">
        <v>15.7</v>
      </c>
      <c r="V2201" s="458">
        <v>0</v>
      </c>
      <c r="W2201" s="458">
        <v>100</v>
      </c>
      <c r="X2201" s="458">
        <v>0</v>
      </c>
      <c r="Y2201" s="458">
        <v>0</v>
      </c>
      <c r="Z2201" s="458">
        <v>0</v>
      </c>
      <c r="AA2201" s="458">
        <v>0</v>
      </c>
      <c r="AB2201" s="458">
        <v>0</v>
      </c>
      <c r="AF2201" s="458">
        <v>9.9900099900099917E-2</v>
      </c>
      <c r="AG2201" s="458">
        <v>0.14775636199367578</v>
      </c>
      <c r="AH2201" s="458">
        <v>0</v>
      </c>
    </row>
    <row r="2202" spans="1:34" s="458" customFormat="1" ht="15.6">
      <c r="A2202" s="374">
        <v>17</v>
      </c>
      <c r="B2202" s="374">
        <v>468</v>
      </c>
      <c r="C2202" s="374">
        <v>2022</v>
      </c>
      <c r="D2202" s="374">
        <v>12</v>
      </c>
      <c r="E2202" s="374">
        <v>99</v>
      </c>
      <c r="F2202" s="374">
        <v>99</v>
      </c>
      <c r="G2202" s="374">
        <v>99</v>
      </c>
      <c r="H2202" s="374">
        <v>99</v>
      </c>
      <c r="I2202" s="374">
        <v>99</v>
      </c>
      <c r="J2202" s="374">
        <v>999</v>
      </c>
      <c r="K2202" s="374">
        <v>99</v>
      </c>
      <c r="L2202" s="374">
        <v>99</v>
      </c>
      <c r="M2202" s="374">
        <v>9</v>
      </c>
      <c r="N2202" s="374">
        <v>99</v>
      </c>
      <c r="O2202" s="374">
        <v>99</v>
      </c>
      <c r="P2202" s="374">
        <v>99</v>
      </c>
      <c r="Q2202" s="374"/>
      <c r="R2202" s="374">
        <v>0</v>
      </c>
    </row>
    <row r="2203" spans="1:34" s="458" customFormat="1" ht="15.6">
      <c r="A2203" s="374">
        <v>17</v>
      </c>
      <c r="B2203" s="374">
        <v>469</v>
      </c>
      <c r="C2203" s="374">
        <v>2022</v>
      </c>
      <c r="D2203" s="374">
        <v>1</v>
      </c>
      <c r="E2203" s="374">
        <v>99</v>
      </c>
      <c r="F2203" s="374">
        <v>99</v>
      </c>
      <c r="G2203" s="374">
        <v>99</v>
      </c>
      <c r="H2203" s="374">
        <v>99</v>
      </c>
      <c r="I2203" s="374">
        <v>99</v>
      </c>
      <c r="J2203" s="374">
        <v>999</v>
      </c>
      <c r="K2203" s="374">
        <v>99</v>
      </c>
      <c r="L2203" s="374">
        <v>99</v>
      </c>
      <c r="M2203" s="374">
        <v>10</v>
      </c>
      <c r="N2203" s="374">
        <v>99</v>
      </c>
      <c r="O2203" s="374">
        <v>99</v>
      </c>
      <c r="P2203" s="374">
        <v>99</v>
      </c>
      <c r="Q2203" s="374"/>
      <c r="R2203" s="374">
        <v>0</v>
      </c>
    </row>
    <row r="2204" spans="1:34" s="458" customFormat="1" ht="15.6">
      <c r="A2204" s="374">
        <v>17</v>
      </c>
      <c r="B2204" s="374">
        <v>470</v>
      </c>
      <c r="C2204" s="374">
        <v>2022</v>
      </c>
      <c r="D2204" s="374">
        <v>2</v>
      </c>
      <c r="E2204" s="374">
        <v>99</v>
      </c>
      <c r="F2204" s="374">
        <v>99</v>
      </c>
      <c r="G2204" s="374">
        <v>99</v>
      </c>
      <c r="H2204" s="374">
        <v>99</v>
      </c>
      <c r="I2204" s="374">
        <v>99</v>
      </c>
      <c r="J2204" s="374">
        <v>999</v>
      </c>
      <c r="K2204" s="374">
        <v>99</v>
      </c>
      <c r="L2204" s="374">
        <v>99</v>
      </c>
      <c r="M2204" s="374">
        <v>10</v>
      </c>
      <c r="N2204" s="374">
        <v>99</v>
      </c>
      <c r="O2204" s="374">
        <v>99</v>
      </c>
      <c r="P2204" s="374">
        <v>99</v>
      </c>
      <c r="Q2204" s="374"/>
      <c r="R2204" s="374">
        <v>0</v>
      </c>
    </row>
    <row r="2205" spans="1:34" s="458" customFormat="1" ht="15.6">
      <c r="A2205" s="374">
        <v>17</v>
      </c>
      <c r="B2205" s="374">
        <v>471</v>
      </c>
      <c r="C2205" s="374">
        <v>2022</v>
      </c>
      <c r="D2205" s="374">
        <v>3</v>
      </c>
      <c r="E2205" s="374">
        <v>99</v>
      </c>
      <c r="F2205" s="374">
        <v>99</v>
      </c>
      <c r="G2205" s="374">
        <v>99</v>
      </c>
      <c r="H2205" s="374">
        <v>99</v>
      </c>
      <c r="I2205" s="374">
        <v>99</v>
      </c>
      <c r="J2205" s="374">
        <v>999</v>
      </c>
      <c r="K2205" s="374">
        <v>99</v>
      </c>
      <c r="L2205" s="374">
        <v>99</v>
      </c>
      <c r="M2205" s="374">
        <v>10</v>
      </c>
      <c r="N2205" s="374">
        <v>99</v>
      </c>
      <c r="O2205" s="374">
        <v>99</v>
      </c>
      <c r="P2205" s="374">
        <v>99</v>
      </c>
      <c r="Q2205" s="374"/>
      <c r="R2205" s="374">
        <v>0</v>
      </c>
    </row>
    <row r="2206" spans="1:34" s="458" customFormat="1" ht="15.6">
      <c r="A2206" s="374">
        <v>17</v>
      </c>
      <c r="B2206" s="374">
        <v>472</v>
      </c>
      <c r="C2206" s="374">
        <v>2022</v>
      </c>
      <c r="D2206" s="374">
        <v>4</v>
      </c>
      <c r="E2206" s="374">
        <v>99</v>
      </c>
      <c r="F2206" s="374">
        <v>99</v>
      </c>
      <c r="G2206" s="374">
        <v>99</v>
      </c>
      <c r="H2206" s="374">
        <v>99</v>
      </c>
      <c r="I2206" s="374">
        <v>99</v>
      </c>
      <c r="J2206" s="374">
        <v>999</v>
      </c>
      <c r="K2206" s="374">
        <v>99</v>
      </c>
      <c r="L2206" s="374">
        <v>99</v>
      </c>
      <c r="M2206" s="374">
        <v>10</v>
      </c>
      <c r="N2206" s="374">
        <v>99</v>
      </c>
      <c r="O2206" s="374">
        <v>99</v>
      </c>
      <c r="P2206" s="374">
        <v>99</v>
      </c>
      <c r="Q2206" s="374"/>
      <c r="R2206" s="374">
        <v>0</v>
      </c>
    </row>
    <row r="2207" spans="1:34" s="458" customFormat="1" ht="15.6">
      <c r="A2207" s="374">
        <v>17</v>
      </c>
      <c r="B2207" s="374">
        <v>473</v>
      </c>
      <c r="C2207" s="374">
        <v>2022</v>
      </c>
      <c r="D2207" s="374">
        <v>5</v>
      </c>
      <c r="E2207" s="374">
        <v>99</v>
      </c>
      <c r="F2207" s="374">
        <v>99</v>
      </c>
      <c r="G2207" s="374">
        <v>99</v>
      </c>
      <c r="H2207" s="374">
        <v>99</v>
      </c>
      <c r="I2207" s="374">
        <v>99</v>
      </c>
      <c r="J2207" s="374">
        <v>999</v>
      </c>
      <c r="K2207" s="374">
        <v>99</v>
      </c>
      <c r="L2207" s="374">
        <v>99</v>
      </c>
      <c r="M2207" s="374">
        <v>10</v>
      </c>
      <c r="N2207" s="374">
        <v>99</v>
      </c>
      <c r="O2207" s="374">
        <v>99</v>
      </c>
      <c r="P2207" s="374">
        <v>99</v>
      </c>
      <c r="Q2207" s="374"/>
      <c r="R2207" s="374">
        <v>0</v>
      </c>
    </row>
    <row r="2208" spans="1:34" s="458" customFormat="1" ht="15.6">
      <c r="A2208" s="374">
        <v>17</v>
      </c>
      <c r="B2208" s="374">
        <v>474</v>
      </c>
      <c r="C2208" s="374">
        <v>2022</v>
      </c>
      <c r="D2208" s="374">
        <v>6</v>
      </c>
      <c r="E2208" s="374">
        <v>99</v>
      </c>
      <c r="F2208" s="374">
        <v>99</v>
      </c>
      <c r="G2208" s="374">
        <v>99</v>
      </c>
      <c r="H2208" s="374">
        <v>99</v>
      </c>
      <c r="I2208" s="374">
        <v>99</v>
      </c>
      <c r="J2208" s="374">
        <v>999</v>
      </c>
      <c r="K2208" s="374">
        <v>99</v>
      </c>
      <c r="L2208" s="374">
        <v>99</v>
      </c>
      <c r="M2208" s="374">
        <v>10</v>
      </c>
      <c r="N2208" s="374">
        <v>99</v>
      </c>
      <c r="O2208" s="374">
        <v>99</v>
      </c>
      <c r="P2208" s="374">
        <v>99</v>
      </c>
      <c r="Q2208" s="374"/>
      <c r="R2208" s="374">
        <v>0</v>
      </c>
    </row>
    <row r="2209" spans="1:35" s="458" customFormat="1" ht="15.6">
      <c r="A2209" s="374">
        <v>17</v>
      </c>
      <c r="B2209" s="374">
        <v>475</v>
      </c>
      <c r="C2209" s="374">
        <v>2022</v>
      </c>
      <c r="D2209" s="374">
        <v>7</v>
      </c>
      <c r="E2209" s="374">
        <v>99</v>
      </c>
      <c r="F2209" s="374">
        <v>99</v>
      </c>
      <c r="G2209" s="374">
        <v>99</v>
      </c>
      <c r="H2209" s="374">
        <v>99</v>
      </c>
      <c r="I2209" s="374">
        <v>99</v>
      </c>
      <c r="J2209" s="374">
        <v>999</v>
      </c>
      <c r="K2209" s="374">
        <v>99</v>
      </c>
      <c r="L2209" s="374">
        <v>99</v>
      </c>
      <c r="M2209" s="374">
        <v>10</v>
      </c>
      <c r="N2209" s="374">
        <v>99</v>
      </c>
      <c r="O2209" s="374">
        <v>99</v>
      </c>
      <c r="P2209" s="374">
        <v>99</v>
      </c>
      <c r="Q2209" s="374"/>
      <c r="R2209" s="374">
        <v>0</v>
      </c>
    </row>
    <row r="2210" spans="1:35" s="458" customFormat="1" ht="15.6">
      <c r="A2210" s="374">
        <v>17</v>
      </c>
      <c r="B2210" s="374">
        <v>476</v>
      </c>
      <c r="C2210" s="374">
        <v>2022</v>
      </c>
      <c r="D2210" s="374">
        <v>8</v>
      </c>
      <c r="E2210" s="374">
        <v>99</v>
      </c>
      <c r="F2210" s="374">
        <v>99</v>
      </c>
      <c r="G2210" s="374">
        <v>99</v>
      </c>
      <c r="H2210" s="374">
        <v>99</v>
      </c>
      <c r="I2210" s="374">
        <v>99</v>
      </c>
      <c r="J2210" s="374">
        <v>999</v>
      </c>
      <c r="K2210" s="374">
        <v>99</v>
      </c>
      <c r="L2210" s="374">
        <v>99</v>
      </c>
      <c r="M2210" s="374">
        <v>10</v>
      </c>
      <c r="N2210" s="374">
        <v>99</v>
      </c>
      <c r="O2210" s="374">
        <v>99</v>
      </c>
      <c r="P2210" s="374">
        <v>99</v>
      </c>
      <c r="Q2210" s="374"/>
      <c r="R2210" s="374">
        <v>0</v>
      </c>
    </row>
    <row r="2211" spans="1:35" s="458" customFormat="1" ht="15.6">
      <c r="A2211" s="374">
        <v>17</v>
      </c>
      <c r="B2211" s="374">
        <v>477</v>
      </c>
      <c r="C2211" s="374">
        <v>2022</v>
      </c>
      <c r="D2211" s="374">
        <v>9</v>
      </c>
      <c r="E2211" s="374">
        <v>99</v>
      </c>
      <c r="F2211" s="374">
        <v>99</v>
      </c>
      <c r="G2211" s="374">
        <v>99</v>
      </c>
      <c r="H2211" s="374">
        <v>99</v>
      </c>
      <c r="I2211" s="374">
        <v>99</v>
      </c>
      <c r="J2211" s="374">
        <v>999</v>
      </c>
      <c r="K2211" s="374">
        <v>99</v>
      </c>
      <c r="L2211" s="374">
        <v>99</v>
      </c>
      <c r="M2211" s="374">
        <v>10</v>
      </c>
      <c r="N2211" s="374">
        <v>99</v>
      </c>
      <c r="O2211" s="374">
        <v>99</v>
      </c>
      <c r="P2211" s="374">
        <v>99</v>
      </c>
      <c r="Q2211" s="374"/>
      <c r="R2211" s="374">
        <v>0</v>
      </c>
    </row>
    <row r="2212" spans="1:35" s="458" customFormat="1" ht="15.6">
      <c r="A2212" s="374">
        <v>17</v>
      </c>
      <c r="B2212" s="374">
        <v>478</v>
      </c>
      <c r="C2212" s="374">
        <v>2022</v>
      </c>
      <c r="D2212" s="374">
        <v>10</v>
      </c>
      <c r="E2212" s="374">
        <v>99</v>
      </c>
      <c r="F2212" s="374">
        <v>99</v>
      </c>
      <c r="G2212" s="374">
        <v>99</v>
      </c>
      <c r="H2212" s="374">
        <v>99</v>
      </c>
      <c r="I2212" s="374">
        <v>99</v>
      </c>
      <c r="J2212" s="374">
        <v>999</v>
      </c>
      <c r="K2212" s="374">
        <v>99</v>
      </c>
      <c r="L2212" s="374">
        <v>99</v>
      </c>
      <c r="M2212" s="374">
        <v>10</v>
      </c>
      <c r="N2212" s="374">
        <v>99</v>
      </c>
      <c r="O2212" s="374">
        <v>99</v>
      </c>
      <c r="P2212" s="374">
        <v>99</v>
      </c>
      <c r="Q2212" s="374"/>
      <c r="R2212" s="374">
        <v>0</v>
      </c>
    </row>
    <row r="2213" spans="1:35" s="458" customFormat="1" ht="15.6">
      <c r="A2213" s="374">
        <v>17</v>
      </c>
      <c r="B2213" s="374">
        <v>479</v>
      </c>
      <c r="C2213" s="374">
        <v>2022</v>
      </c>
      <c r="D2213" s="374">
        <v>11</v>
      </c>
      <c r="E2213" s="374">
        <v>99</v>
      </c>
      <c r="F2213" s="374">
        <v>99</v>
      </c>
      <c r="G2213" s="374">
        <v>99</v>
      </c>
      <c r="H2213" s="374">
        <v>99</v>
      </c>
      <c r="I2213" s="374">
        <v>99</v>
      </c>
      <c r="J2213" s="374">
        <v>999</v>
      </c>
      <c r="K2213" s="374">
        <v>99</v>
      </c>
      <c r="L2213" s="374">
        <v>99</v>
      </c>
      <c r="M2213" s="374">
        <v>10</v>
      </c>
      <c r="N2213" s="374">
        <v>99</v>
      </c>
      <c r="O2213" s="374">
        <v>99</v>
      </c>
      <c r="P2213" s="374">
        <v>99</v>
      </c>
      <c r="Q2213" s="374"/>
      <c r="R2213" s="374">
        <v>0</v>
      </c>
    </row>
    <row r="2214" spans="1:35" s="458" customFormat="1" ht="15.6">
      <c r="A2214" s="374">
        <v>17</v>
      </c>
      <c r="B2214" s="374">
        <v>480</v>
      </c>
      <c r="C2214" s="374">
        <v>2022</v>
      </c>
      <c r="D2214" s="374">
        <v>12</v>
      </c>
      <c r="E2214" s="374">
        <v>99</v>
      </c>
      <c r="F2214" s="374">
        <v>99</v>
      </c>
      <c r="G2214" s="374">
        <v>99</v>
      </c>
      <c r="H2214" s="374">
        <v>99</v>
      </c>
      <c r="I2214" s="374">
        <v>99</v>
      </c>
      <c r="J2214" s="374">
        <v>999</v>
      </c>
      <c r="K2214" s="374">
        <v>99</v>
      </c>
      <c r="L2214" s="374">
        <v>99</v>
      </c>
      <c r="M2214" s="374">
        <v>10</v>
      </c>
      <c r="N2214" s="374">
        <v>99</v>
      </c>
      <c r="O2214" s="374">
        <v>99</v>
      </c>
      <c r="P2214" s="374">
        <v>99</v>
      </c>
      <c r="Q2214" s="374"/>
      <c r="R2214" s="374">
        <v>0</v>
      </c>
    </row>
    <row r="2215" spans="1:35" s="458" customFormat="1" ht="15.6">
      <c r="A2215" s="374">
        <v>17</v>
      </c>
      <c r="B2215" s="374">
        <v>481</v>
      </c>
      <c r="C2215" s="374">
        <v>2022</v>
      </c>
      <c r="D2215" s="374">
        <v>1</v>
      </c>
      <c r="E2215" s="374">
        <v>99</v>
      </c>
      <c r="F2215" s="374">
        <v>99</v>
      </c>
      <c r="G2215" s="374">
        <v>99</v>
      </c>
      <c r="H2215" s="374">
        <v>99</v>
      </c>
      <c r="I2215" s="374">
        <v>99</v>
      </c>
      <c r="J2215" s="374">
        <v>999</v>
      </c>
      <c r="K2215" s="374">
        <v>99</v>
      </c>
      <c r="L2215" s="374">
        <v>99</v>
      </c>
      <c r="M2215" s="374">
        <v>11</v>
      </c>
      <c r="N2215" s="374">
        <v>99</v>
      </c>
      <c r="O2215" s="374">
        <v>99</v>
      </c>
      <c r="P2215" s="374">
        <v>99</v>
      </c>
      <c r="Q2215" s="374">
        <v>1</v>
      </c>
      <c r="R2215" s="374">
        <v>1</v>
      </c>
      <c r="S2215" s="458">
        <v>8</v>
      </c>
      <c r="T2215" s="458">
        <v>11</v>
      </c>
      <c r="U2215" s="458">
        <v>26.1</v>
      </c>
      <c r="V2215" s="458">
        <v>0</v>
      </c>
      <c r="W2215" s="458">
        <v>100</v>
      </c>
      <c r="X2215" s="458">
        <v>100</v>
      </c>
      <c r="Y2215" s="458">
        <v>100</v>
      </c>
      <c r="Z2215" s="458">
        <v>0</v>
      </c>
      <c r="AA2215" s="458">
        <v>0</v>
      </c>
      <c r="AB2215" s="458">
        <v>0</v>
      </c>
      <c r="AF2215" s="458">
        <v>0.42194092827004198</v>
      </c>
      <c r="AG2215" s="458">
        <v>1.1797463319381285</v>
      </c>
      <c r="AH2215" s="458">
        <v>0</v>
      </c>
      <c r="AI2215" s="458">
        <v>0</v>
      </c>
    </row>
    <row r="2216" spans="1:35" s="458" customFormat="1" ht="15.6">
      <c r="A2216" s="374">
        <v>17</v>
      </c>
      <c r="B2216" s="374">
        <v>482</v>
      </c>
      <c r="C2216" s="374">
        <v>2022</v>
      </c>
      <c r="D2216" s="374">
        <v>2</v>
      </c>
      <c r="E2216" s="374">
        <v>99</v>
      </c>
      <c r="F2216" s="374">
        <v>99</v>
      </c>
      <c r="G2216" s="374">
        <v>99</v>
      </c>
      <c r="H2216" s="374">
        <v>99</v>
      </c>
      <c r="I2216" s="374">
        <v>99</v>
      </c>
      <c r="J2216" s="374">
        <v>999</v>
      </c>
      <c r="K2216" s="374">
        <v>99</v>
      </c>
      <c r="L2216" s="374">
        <v>99</v>
      </c>
      <c r="M2216" s="374">
        <v>11</v>
      </c>
      <c r="N2216" s="374">
        <v>99</v>
      </c>
      <c r="O2216" s="374">
        <v>99</v>
      </c>
      <c r="P2216" s="374">
        <v>99</v>
      </c>
      <c r="Q2216" s="374"/>
      <c r="R2216" s="374">
        <v>0</v>
      </c>
    </row>
    <row r="2217" spans="1:35" s="458" customFormat="1" ht="15.6">
      <c r="A2217" s="374">
        <v>17</v>
      </c>
      <c r="B2217" s="374">
        <v>483</v>
      </c>
      <c r="C2217" s="374">
        <v>2022</v>
      </c>
      <c r="D2217" s="374">
        <v>3</v>
      </c>
      <c r="E2217" s="374">
        <v>99</v>
      </c>
      <c r="F2217" s="374">
        <v>99</v>
      </c>
      <c r="G2217" s="374">
        <v>99</v>
      </c>
      <c r="H2217" s="374">
        <v>99</v>
      </c>
      <c r="I2217" s="374">
        <v>99</v>
      </c>
      <c r="J2217" s="374">
        <v>999</v>
      </c>
      <c r="K2217" s="374">
        <v>99</v>
      </c>
      <c r="L2217" s="374">
        <v>99</v>
      </c>
      <c r="M2217" s="374">
        <v>11</v>
      </c>
      <c r="N2217" s="374">
        <v>99</v>
      </c>
      <c r="O2217" s="374">
        <v>99</v>
      </c>
      <c r="P2217" s="374">
        <v>99</v>
      </c>
      <c r="Q2217" s="374"/>
      <c r="R2217" s="374">
        <v>0</v>
      </c>
    </row>
    <row r="2218" spans="1:35" s="458" customFormat="1" ht="15.6">
      <c r="A2218" s="374">
        <v>17</v>
      </c>
      <c r="B2218" s="374">
        <v>484</v>
      </c>
      <c r="C2218" s="374">
        <v>2022</v>
      </c>
      <c r="D2218" s="374">
        <v>4</v>
      </c>
      <c r="E2218" s="374">
        <v>99</v>
      </c>
      <c r="F2218" s="374">
        <v>99</v>
      </c>
      <c r="G2218" s="374">
        <v>99</v>
      </c>
      <c r="H2218" s="374">
        <v>99</v>
      </c>
      <c r="I2218" s="374">
        <v>99</v>
      </c>
      <c r="J2218" s="374">
        <v>999</v>
      </c>
      <c r="K2218" s="374">
        <v>99</v>
      </c>
      <c r="L2218" s="374">
        <v>99</v>
      </c>
      <c r="M2218" s="374">
        <v>11</v>
      </c>
      <c r="N2218" s="374">
        <v>99</v>
      </c>
      <c r="O2218" s="374">
        <v>99</v>
      </c>
      <c r="P2218" s="374">
        <v>99</v>
      </c>
      <c r="Q2218" s="374">
        <v>1</v>
      </c>
      <c r="R2218" s="374">
        <v>2</v>
      </c>
      <c r="S2218" s="458">
        <v>8</v>
      </c>
      <c r="T2218" s="458">
        <v>11</v>
      </c>
      <c r="U2218" s="458">
        <v>5</v>
      </c>
      <c r="V2218" s="458">
        <v>0</v>
      </c>
      <c r="W2218" s="458">
        <v>100</v>
      </c>
      <c r="X2218" s="458">
        <v>0</v>
      </c>
      <c r="Y2218" s="458">
        <v>0</v>
      </c>
      <c r="Z2218" s="458">
        <v>0</v>
      </c>
      <c r="AA2218" s="458">
        <v>0</v>
      </c>
      <c r="AB2218" s="458">
        <v>0</v>
      </c>
      <c r="AF2218" s="458">
        <v>6.5573770491803282E-2</v>
      </c>
      <c r="AG2218" s="458">
        <v>4.965563814943371E-2</v>
      </c>
      <c r="AH2218" s="458">
        <v>0</v>
      </c>
      <c r="AI2218" s="458">
        <v>0</v>
      </c>
    </row>
    <row r="2219" spans="1:35" s="458" customFormat="1" ht="15.6">
      <c r="A2219" s="374">
        <v>17</v>
      </c>
      <c r="B2219" s="374">
        <v>485</v>
      </c>
      <c r="C2219" s="374">
        <v>2022</v>
      </c>
      <c r="D2219" s="374">
        <v>5</v>
      </c>
      <c r="E2219" s="374">
        <v>99</v>
      </c>
      <c r="F2219" s="374">
        <v>99</v>
      </c>
      <c r="G2219" s="374">
        <v>99</v>
      </c>
      <c r="H2219" s="374">
        <v>99</v>
      </c>
      <c r="I2219" s="374">
        <v>99</v>
      </c>
      <c r="J2219" s="374">
        <v>999</v>
      </c>
      <c r="K2219" s="374">
        <v>99</v>
      </c>
      <c r="L2219" s="374">
        <v>99</v>
      </c>
      <c r="M2219" s="374">
        <v>11</v>
      </c>
      <c r="N2219" s="374">
        <v>99</v>
      </c>
      <c r="O2219" s="374">
        <v>99</v>
      </c>
      <c r="P2219" s="374">
        <v>99</v>
      </c>
      <c r="Q2219" s="374"/>
      <c r="R2219" s="374">
        <v>0</v>
      </c>
    </row>
    <row r="2220" spans="1:35" s="458" customFormat="1" ht="15.6">
      <c r="A2220" s="374">
        <v>17</v>
      </c>
      <c r="B2220" s="374">
        <v>486</v>
      </c>
      <c r="C2220" s="374">
        <v>2022</v>
      </c>
      <c r="D2220" s="374">
        <v>6</v>
      </c>
      <c r="E2220" s="374">
        <v>99</v>
      </c>
      <c r="F2220" s="374">
        <v>99</v>
      </c>
      <c r="G2220" s="374">
        <v>99</v>
      </c>
      <c r="H2220" s="374">
        <v>99</v>
      </c>
      <c r="I2220" s="374">
        <v>99</v>
      </c>
      <c r="J2220" s="374">
        <v>999</v>
      </c>
      <c r="K2220" s="374">
        <v>99</v>
      </c>
      <c r="L2220" s="374">
        <v>99</v>
      </c>
      <c r="M2220" s="374">
        <v>11</v>
      </c>
      <c r="N2220" s="374">
        <v>99</v>
      </c>
      <c r="O2220" s="374">
        <v>99</v>
      </c>
      <c r="P2220" s="374">
        <v>99</v>
      </c>
      <c r="Q2220" s="374"/>
      <c r="R2220" s="374">
        <v>0</v>
      </c>
    </row>
    <row r="2221" spans="1:35" s="458" customFormat="1" ht="15.6">
      <c r="A2221" s="374">
        <v>17</v>
      </c>
      <c r="B2221" s="374">
        <v>487</v>
      </c>
      <c r="C2221" s="374">
        <v>2022</v>
      </c>
      <c r="D2221" s="374">
        <v>7</v>
      </c>
      <c r="E2221" s="374">
        <v>99</v>
      </c>
      <c r="F2221" s="374">
        <v>99</v>
      </c>
      <c r="G2221" s="374">
        <v>99</v>
      </c>
      <c r="H2221" s="374">
        <v>99</v>
      </c>
      <c r="I2221" s="374">
        <v>99</v>
      </c>
      <c r="J2221" s="374">
        <v>999</v>
      </c>
      <c r="K2221" s="374">
        <v>99</v>
      </c>
      <c r="L2221" s="374">
        <v>99</v>
      </c>
      <c r="M2221" s="374">
        <v>11</v>
      </c>
      <c r="N2221" s="374">
        <v>99</v>
      </c>
      <c r="O2221" s="374">
        <v>99</v>
      </c>
      <c r="P2221" s="374">
        <v>99</v>
      </c>
      <c r="Q2221" s="374"/>
      <c r="R2221" s="374">
        <v>0</v>
      </c>
    </row>
    <row r="2222" spans="1:35" s="458" customFormat="1" ht="15.6">
      <c r="A2222" s="374">
        <v>17</v>
      </c>
      <c r="B2222" s="374">
        <v>488</v>
      </c>
      <c r="C2222" s="374">
        <v>2022</v>
      </c>
      <c r="D2222" s="374">
        <v>8</v>
      </c>
      <c r="E2222" s="374">
        <v>99</v>
      </c>
      <c r="F2222" s="374">
        <v>99</v>
      </c>
      <c r="G2222" s="374">
        <v>99</v>
      </c>
      <c r="H2222" s="374">
        <v>99</v>
      </c>
      <c r="I2222" s="374">
        <v>99</v>
      </c>
      <c r="J2222" s="374">
        <v>999</v>
      </c>
      <c r="K2222" s="374">
        <v>99</v>
      </c>
      <c r="L2222" s="374">
        <v>99</v>
      </c>
      <c r="M2222" s="374">
        <v>11</v>
      </c>
      <c r="N2222" s="374">
        <v>99</v>
      </c>
      <c r="O2222" s="374">
        <v>99</v>
      </c>
      <c r="P2222" s="374">
        <v>99</v>
      </c>
      <c r="Q2222" s="374"/>
      <c r="R2222" s="374">
        <v>0</v>
      </c>
    </row>
    <row r="2223" spans="1:35" s="458" customFormat="1" ht="15.6">
      <c r="A2223" s="374">
        <v>17</v>
      </c>
      <c r="B2223" s="374">
        <v>489</v>
      </c>
      <c r="C2223" s="374">
        <v>2022</v>
      </c>
      <c r="D2223" s="374">
        <v>9</v>
      </c>
      <c r="E2223" s="374">
        <v>99</v>
      </c>
      <c r="F2223" s="374">
        <v>99</v>
      </c>
      <c r="G2223" s="374">
        <v>99</v>
      </c>
      <c r="H2223" s="374">
        <v>99</v>
      </c>
      <c r="I2223" s="374">
        <v>99</v>
      </c>
      <c r="J2223" s="374">
        <v>999</v>
      </c>
      <c r="K2223" s="374">
        <v>99</v>
      </c>
      <c r="L2223" s="374">
        <v>99</v>
      </c>
      <c r="M2223" s="374">
        <v>11</v>
      </c>
      <c r="N2223" s="374">
        <v>99</v>
      </c>
      <c r="O2223" s="374">
        <v>99</v>
      </c>
      <c r="P2223" s="374">
        <v>99</v>
      </c>
      <c r="Q2223" s="374"/>
      <c r="R2223" s="374">
        <v>0</v>
      </c>
    </row>
    <row r="2224" spans="1:35" s="458" customFormat="1" ht="15.6">
      <c r="A2224" s="374">
        <v>17</v>
      </c>
      <c r="B2224" s="374">
        <v>490</v>
      </c>
      <c r="C2224" s="374">
        <v>2022</v>
      </c>
      <c r="D2224" s="374">
        <v>10</v>
      </c>
      <c r="E2224" s="374">
        <v>99</v>
      </c>
      <c r="F2224" s="374">
        <v>99</v>
      </c>
      <c r="G2224" s="374">
        <v>99</v>
      </c>
      <c r="H2224" s="374">
        <v>99</v>
      </c>
      <c r="I2224" s="374">
        <v>99</v>
      </c>
      <c r="J2224" s="374">
        <v>999</v>
      </c>
      <c r="K2224" s="374">
        <v>99</v>
      </c>
      <c r="L2224" s="374">
        <v>99</v>
      </c>
      <c r="M2224" s="374">
        <v>11</v>
      </c>
      <c r="N2224" s="374">
        <v>99</v>
      </c>
      <c r="O2224" s="374">
        <v>99</v>
      </c>
      <c r="P2224" s="374">
        <v>99</v>
      </c>
      <c r="Q2224" s="374"/>
      <c r="R2224" s="374">
        <v>0</v>
      </c>
    </row>
    <row r="2225" spans="1:18" s="458" customFormat="1" ht="15.6">
      <c r="A2225" s="374">
        <v>17</v>
      </c>
      <c r="B2225" s="374">
        <v>491</v>
      </c>
      <c r="C2225" s="374">
        <v>2022</v>
      </c>
      <c r="D2225" s="374">
        <v>11</v>
      </c>
      <c r="E2225" s="374">
        <v>99</v>
      </c>
      <c r="F2225" s="374">
        <v>99</v>
      </c>
      <c r="G2225" s="374">
        <v>99</v>
      </c>
      <c r="H2225" s="374">
        <v>99</v>
      </c>
      <c r="I2225" s="374">
        <v>99</v>
      </c>
      <c r="J2225" s="374">
        <v>999</v>
      </c>
      <c r="K2225" s="374">
        <v>99</v>
      </c>
      <c r="L2225" s="374">
        <v>99</v>
      </c>
      <c r="M2225" s="374">
        <v>11</v>
      </c>
      <c r="N2225" s="374">
        <v>99</v>
      </c>
      <c r="O2225" s="374">
        <v>99</v>
      </c>
      <c r="P2225" s="374">
        <v>99</v>
      </c>
      <c r="Q2225" s="374"/>
      <c r="R2225" s="374">
        <v>0</v>
      </c>
    </row>
    <row r="2226" spans="1:18" s="458" customFormat="1" ht="15.6">
      <c r="A2226" s="374">
        <v>17</v>
      </c>
      <c r="B2226" s="374">
        <v>492</v>
      </c>
      <c r="C2226" s="374">
        <v>2022</v>
      </c>
      <c r="D2226" s="374">
        <v>12</v>
      </c>
      <c r="E2226" s="374">
        <v>99</v>
      </c>
      <c r="F2226" s="374">
        <v>99</v>
      </c>
      <c r="G2226" s="374">
        <v>99</v>
      </c>
      <c r="H2226" s="374">
        <v>99</v>
      </c>
      <c r="I2226" s="374">
        <v>99</v>
      </c>
      <c r="J2226" s="374">
        <v>999</v>
      </c>
      <c r="K2226" s="374">
        <v>99</v>
      </c>
      <c r="L2226" s="374">
        <v>99</v>
      </c>
      <c r="M2226" s="374">
        <v>11</v>
      </c>
      <c r="N2226" s="374">
        <v>99</v>
      </c>
      <c r="O2226" s="374">
        <v>99</v>
      </c>
      <c r="P2226" s="374">
        <v>99</v>
      </c>
      <c r="Q2226" s="374"/>
      <c r="R2226" s="374">
        <v>0</v>
      </c>
    </row>
    <row r="2227" spans="1:18" s="458" customFormat="1" ht="15.6">
      <c r="A2227" s="374">
        <v>17</v>
      </c>
      <c r="B2227" s="374">
        <v>493</v>
      </c>
      <c r="C2227" s="374">
        <v>2022</v>
      </c>
      <c r="D2227" s="374">
        <v>1</v>
      </c>
      <c r="E2227" s="374">
        <v>99</v>
      </c>
      <c r="F2227" s="374">
        <v>99</v>
      </c>
      <c r="G2227" s="374">
        <v>99</v>
      </c>
      <c r="H2227" s="374">
        <v>99</v>
      </c>
      <c r="I2227" s="374">
        <v>99</v>
      </c>
      <c r="J2227" s="374">
        <v>999</v>
      </c>
      <c r="K2227" s="374">
        <v>99</v>
      </c>
      <c r="L2227" s="374">
        <v>99</v>
      </c>
      <c r="M2227" s="374">
        <v>12</v>
      </c>
      <c r="N2227" s="374">
        <v>99</v>
      </c>
      <c r="O2227" s="374">
        <v>99</v>
      </c>
      <c r="P2227" s="374">
        <v>99</v>
      </c>
      <c r="Q2227" s="374"/>
      <c r="R2227" s="374">
        <v>0</v>
      </c>
    </row>
    <row r="2228" spans="1:18" s="458" customFormat="1" ht="15.6">
      <c r="A2228" s="374">
        <v>17</v>
      </c>
      <c r="B2228" s="374">
        <v>494</v>
      </c>
      <c r="C2228" s="374">
        <v>2022</v>
      </c>
      <c r="D2228" s="374">
        <v>2</v>
      </c>
      <c r="E2228" s="374">
        <v>99</v>
      </c>
      <c r="F2228" s="374">
        <v>99</v>
      </c>
      <c r="G2228" s="374">
        <v>99</v>
      </c>
      <c r="H2228" s="374">
        <v>99</v>
      </c>
      <c r="I2228" s="374">
        <v>99</v>
      </c>
      <c r="J2228" s="374">
        <v>999</v>
      </c>
      <c r="K2228" s="374">
        <v>99</v>
      </c>
      <c r="L2228" s="374">
        <v>99</v>
      </c>
      <c r="M2228" s="374">
        <v>12</v>
      </c>
      <c r="N2228" s="374">
        <v>99</v>
      </c>
      <c r="O2228" s="374">
        <v>99</v>
      </c>
      <c r="P2228" s="374">
        <v>99</v>
      </c>
      <c r="Q2228" s="374"/>
      <c r="R2228" s="374">
        <v>0</v>
      </c>
    </row>
    <row r="2229" spans="1:18" s="458" customFormat="1" ht="15.6">
      <c r="A2229" s="374">
        <v>17</v>
      </c>
      <c r="B2229" s="374">
        <v>495</v>
      </c>
      <c r="C2229" s="374">
        <v>2022</v>
      </c>
      <c r="D2229" s="374">
        <v>3</v>
      </c>
      <c r="E2229" s="374">
        <v>99</v>
      </c>
      <c r="F2229" s="374">
        <v>99</v>
      </c>
      <c r="G2229" s="374">
        <v>99</v>
      </c>
      <c r="H2229" s="374">
        <v>99</v>
      </c>
      <c r="I2229" s="374">
        <v>99</v>
      </c>
      <c r="J2229" s="374">
        <v>999</v>
      </c>
      <c r="K2229" s="374">
        <v>99</v>
      </c>
      <c r="L2229" s="374">
        <v>99</v>
      </c>
      <c r="M2229" s="374">
        <v>12</v>
      </c>
      <c r="N2229" s="374">
        <v>99</v>
      </c>
      <c r="O2229" s="374">
        <v>99</v>
      </c>
      <c r="P2229" s="374">
        <v>99</v>
      </c>
      <c r="Q2229" s="374"/>
      <c r="R2229" s="374">
        <v>0</v>
      </c>
    </row>
    <row r="2230" spans="1:18" s="458" customFormat="1" ht="15.6">
      <c r="A2230" s="374">
        <v>17</v>
      </c>
      <c r="B2230" s="374">
        <v>496</v>
      </c>
      <c r="C2230" s="374">
        <v>2022</v>
      </c>
      <c r="D2230" s="374">
        <v>4</v>
      </c>
      <c r="E2230" s="374">
        <v>99</v>
      </c>
      <c r="F2230" s="374">
        <v>99</v>
      </c>
      <c r="G2230" s="374">
        <v>99</v>
      </c>
      <c r="H2230" s="374">
        <v>99</v>
      </c>
      <c r="I2230" s="374">
        <v>99</v>
      </c>
      <c r="J2230" s="374">
        <v>999</v>
      </c>
      <c r="K2230" s="374">
        <v>99</v>
      </c>
      <c r="L2230" s="374">
        <v>99</v>
      </c>
      <c r="M2230" s="374">
        <v>12</v>
      </c>
      <c r="N2230" s="374">
        <v>99</v>
      </c>
      <c r="O2230" s="374">
        <v>99</v>
      </c>
      <c r="P2230" s="374">
        <v>99</v>
      </c>
      <c r="Q2230" s="374"/>
      <c r="R2230" s="374">
        <v>0</v>
      </c>
    </row>
    <row r="2231" spans="1:18" s="458" customFormat="1" ht="15.6">
      <c r="A2231" s="374">
        <v>17</v>
      </c>
      <c r="B2231" s="374">
        <v>497</v>
      </c>
      <c r="C2231" s="374">
        <v>2022</v>
      </c>
      <c r="D2231" s="374">
        <v>5</v>
      </c>
      <c r="E2231" s="374">
        <v>99</v>
      </c>
      <c r="F2231" s="374">
        <v>99</v>
      </c>
      <c r="G2231" s="374">
        <v>99</v>
      </c>
      <c r="H2231" s="374">
        <v>99</v>
      </c>
      <c r="I2231" s="374">
        <v>99</v>
      </c>
      <c r="J2231" s="374">
        <v>999</v>
      </c>
      <c r="K2231" s="374">
        <v>99</v>
      </c>
      <c r="L2231" s="374">
        <v>99</v>
      </c>
      <c r="M2231" s="374">
        <v>12</v>
      </c>
      <c r="N2231" s="374">
        <v>99</v>
      </c>
      <c r="O2231" s="374">
        <v>99</v>
      </c>
      <c r="P2231" s="374">
        <v>99</v>
      </c>
      <c r="Q2231" s="374"/>
      <c r="R2231" s="374">
        <v>0</v>
      </c>
    </row>
    <row r="2232" spans="1:18" s="458" customFormat="1" ht="15.6">
      <c r="A2232" s="374">
        <v>17</v>
      </c>
      <c r="B2232" s="374">
        <v>498</v>
      </c>
      <c r="C2232" s="374">
        <v>2022</v>
      </c>
      <c r="D2232" s="374">
        <v>6</v>
      </c>
      <c r="E2232" s="374">
        <v>99</v>
      </c>
      <c r="F2232" s="374">
        <v>99</v>
      </c>
      <c r="G2232" s="374">
        <v>99</v>
      </c>
      <c r="H2232" s="374">
        <v>99</v>
      </c>
      <c r="I2232" s="374">
        <v>99</v>
      </c>
      <c r="J2232" s="374">
        <v>999</v>
      </c>
      <c r="K2232" s="374">
        <v>99</v>
      </c>
      <c r="L2232" s="374">
        <v>99</v>
      </c>
      <c r="M2232" s="374">
        <v>12</v>
      </c>
      <c r="N2232" s="374">
        <v>99</v>
      </c>
      <c r="O2232" s="374">
        <v>99</v>
      </c>
      <c r="P2232" s="374">
        <v>99</v>
      </c>
      <c r="Q2232" s="374"/>
      <c r="R2232" s="374">
        <v>0</v>
      </c>
    </row>
    <row r="2233" spans="1:18" s="458" customFormat="1" ht="15.6">
      <c r="A2233" s="374">
        <v>17</v>
      </c>
      <c r="B2233" s="374">
        <v>499</v>
      </c>
      <c r="C2233" s="374">
        <v>2022</v>
      </c>
      <c r="D2233" s="374">
        <v>7</v>
      </c>
      <c r="E2233" s="374">
        <v>99</v>
      </c>
      <c r="F2233" s="374">
        <v>99</v>
      </c>
      <c r="G2233" s="374">
        <v>99</v>
      </c>
      <c r="H2233" s="374">
        <v>99</v>
      </c>
      <c r="I2233" s="374">
        <v>99</v>
      </c>
      <c r="J2233" s="374">
        <v>999</v>
      </c>
      <c r="K2233" s="374">
        <v>99</v>
      </c>
      <c r="L2233" s="374">
        <v>99</v>
      </c>
      <c r="M2233" s="374">
        <v>12</v>
      </c>
      <c r="N2233" s="374">
        <v>99</v>
      </c>
      <c r="O2233" s="374">
        <v>99</v>
      </c>
      <c r="P2233" s="374">
        <v>99</v>
      </c>
      <c r="Q2233" s="374"/>
      <c r="R2233" s="374">
        <v>0</v>
      </c>
    </row>
    <row r="2234" spans="1:18" s="458" customFormat="1" ht="15.6">
      <c r="A2234" s="374">
        <v>17</v>
      </c>
      <c r="B2234" s="374">
        <v>500</v>
      </c>
      <c r="C2234" s="374">
        <v>2022</v>
      </c>
      <c r="D2234" s="374">
        <v>8</v>
      </c>
      <c r="E2234" s="374">
        <v>99</v>
      </c>
      <c r="F2234" s="374">
        <v>99</v>
      </c>
      <c r="G2234" s="374">
        <v>99</v>
      </c>
      <c r="H2234" s="374">
        <v>99</v>
      </c>
      <c r="I2234" s="374">
        <v>99</v>
      </c>
      <c r="J2234" s="374">
        <v>999</v>
      </c>
      <c r="K2234" s="374">
        <v>99</v>
      </c>
      <c r="L2234" s="374">
        <v>99</v>
      </c>
      <c r="M2234" s="374">
        <v>12</v>
      </c>
      <c r="N2234" s="374">
        <v>99</v>
      </c>
      <c r="O2234" s="374">
        <v>99</v>
      </c>
      <c r="P2234" s="374">
        <v>99</v>
      </c>
      <c r="Q2234" s="374"/>
      <c r="R2234" s="374">
        <v>0</v>
      </c>
    </row>
    <row r="2235" spans="1:18" s="458" customFormat="1" ht="15.6">
      <c r="A2235" s="374">
        <v>17</v>
      </c>
      <c r="B2235" s="374">
        <v>501</v>
      </c>
      <c r="C2235" s="374">
        <v>2022</v>
      </c>
      <c r="D2235" s="374">
        <v>9</v>
      </c>
      <c r="E2235" s="374">
        <v>99</v>
      </c>
      <c r="F2235" s="374">
        <v>99</v>
      </c>
      <c r="G2235" s="374">
        <v>99</v>
      </c>
      <c r="H2235" s="374">
        <v>99</v>
      </c>
      <c r="I2235" s="374">
        <v>99</v>
      </c>
      <c r="J2235" s="374">
        <v>999</v>
      </c>
      <c r="K2235" s="374">
        <v>99</v>
      </c>
      <c r="L2235" s="374">
        <v>99</v>
      </c>
      <c r="M2235" s="374">
        <v>12</v>
      </c>
      <c r="N2235" s="374">
        <v>99</v>
      </c>
      <c r="O2235" s="374">
        <v>99</v>
      </c>
      <c r="P2235" s="374">
        <v>99</v>
      </c>
      <c r="Q2235" s="374"/>
      <c r="R2235" s="374">
        <v>0</v>
      </c>
    </row>
    <row r="2236" spans="1:18" s="458" customFormat="1" ht="15.6">
      <c r="A2236" s="374">
        <v>17</v>
      </c>
      <c r="B2236" s="374">
        <v>502</v>
      </c>
      <c r="C2236" s="374">
        <v>2022</v>
      </c>
      <c r="D2236" s="374">
        <v>10</v>
      </c>
      <c r="E2236" s="374">
        <v>99</v>
      </c>
      <c r="F2236" s="374">
        <v>99</v>
      </c>
      <c r="G2236" s="374">
        <v>99</v>
      </c>
      <c r="H2236" s="374">
        <v>99</v>
      </c>
      <c r="I2236" s="374">
        <v>99</v>
      </c>
      <c r="J2236" s="374">
        <v>999</v>
      </c>
      <c r="K2236" s="374">
        <v>99</v>
      </c>
      <c r="L2236" s="374">
        <v>99</v>
      </c>
      <c r="M2236" s="374">
        <v>12</v>
      </c>
      <c r="N2236" s="374">
        <v>99</v>
      </c>
      <c r="O2236" s="374">
        <v>99</v>
      </c>
      <c r="P2236" s="374">
        <v>99</v>
      </c>
      <c r="Q2236" s="374"/>
      <c r="R2236" s="374">
        <v>0</v>
      </c>
    </row>
    <row r="2237" spans="1:18" s="458" customFormat="1" ht="15.6">
      <c r="A2237" s="374">
        <v>17</v>
      </c>
      <c r="B2237" s="374">
        <v>503</v>
      </c>
      <c r="C2237" s="374">
        <v>2022</v>
      </c>
      <c r="D2237" s="374">
        <v>11</v>
      </c>
      <c r="E2237" s="374">
        <v>99</v>
      </c>
      <c r="F2237" s="374">
        <v>99</v>
      </c>
      <c r="G2237" s="374">
        <v>99</v>
      </c>
      <c r="H2237" s="374">
        <v>99</v>
      </c>
      <c r="I2237" s="374">
        <v>99</v>
      </c>
      <c r="J2237" s="374">
        <v>999</v>
      </c>
      <c r="K2237" s="374">
        <v>99</v>
      </c>
      <c r="L2237" s="374">
        <v>99</v>
      </c>
      <c r="M2237" s="374">
        <v>12</v>
      </c>
      <c r="N2237" s="374">
        <v>99</v>
      </c>
      <c r="O2237" s="374">
        <v>99</v>
      </c>
      <c r="P2237" s="374">
        <v>99</v>
      </c>
      <c r="Q2237" s="374"/>
      <c r="R2237" s="374">
        <v>0</v>
      </c>
    </row>
    <row r="2238" spans="1:18" s="458" customFormat="1" ht="15.6">
      <c r="A2238" s="374">
        <v>17</v>
      </c>
      <c r="B2238" s="374">
        <v>504</v>
      </c>
      <c r="C2238" s="374">
        <v>2022</v>
      </c>
      <c r="D2238" s="374">
        <v>12</v>
      </c>
      <c r="E2238" s="374">
        <v>99</v>
      </c>
      <c r="F2238" s="374">
        <v>99</v>
      </c>
      <c r="G2238" s="374">
        <v>99</v>
      </c>
      <c r="H2238" s="374">
        <v>99</v>
      </c>
      <c r="I2238" s="374">
        <v>99</v>
      </c>
      <c r="J2238" s="374">
        <v>999</v>
      </c>
      <c r="K2238" s="374">
        <v>99</v>
      </c>
      <c r="L2238" s="374">
        <v>99</v>
      </c>
      <c r="M2238" s="374">
        <v>12</v>
      </c>
      <c r="N2238" s="374">
        <v>99</v>
      </c>
      <c r="O2238" s="374">
        <v>99</v>
      </c>
      <c r="P2238" s="374">
        <v>99</v>
      </c>
      <c r="Q2238" s="374"/>
      <c r="R2238" s="374">
        <v>0</v>
      </c>
    </row>
    <row r="2239" spans="1:18" s="458" customFormat="1" ht="15.6">
      <c r="A2239" s="374">
        <v>17</v>
      </c>
      <c r="B2239" s="374">
        <v>505</v>
      </c>
      <c r="C2239" s="374">
        <v>2022</v>
      </c>
      <c r="D2239" s="374">
        <v>1</v>
      </c>
      <c r="E2239" s="374">
        <v>99</v>
      </c>
      <c r="F2239" s="374">
        <v>99</v>
      </c>
      <c r="G2239" s="374">
        <v>99</v>
      </c>
      <c r="H2239" s="374">
        <v>99</v>
      </c>
      <c r="I2239" s="374">
        <v>99</v>
      </c>
      <c r="J2239" s="374">
        <v>999</v>
      </c>
      <c r="K2239" s="374">
        <v>99</v>
      </c>
      <c r="L2239" s="374">
        <v>99</v>
      </c>
      <c r="M2239" s="374">
        <v>13</v>
      </c>
      <c r="N2239" s="374">
        <v>99</v>
      </c>
      <c r="O2239" s="374">
        <v>99</v>
      </c>
      <c r="P2239" s="374">
        <v>99</v>
      </c>
      <c r="Q2239" s="374"/>
      <c r="R2239" s="374">
        <v>0</v>
      </c>
    </row>
    <row r="2240" spans="1:18" s="458" customFormat="1" ht="15.6">
      <c r="A2240" s="374">
        <v>17</v>
      </c>
      <c r="B2240" s="374">
        <v>506</v>
      </c>
      <c r="C2240" s="374">
        <v>2022</v>
      </c>
      <c r="D2240" s="374">
        <v>2</v>
      </c>
      <c r="E2240" s="374">
        <v>99</v>
      </c>
      <c r="F2240" s="374">
        <v>99</v>
      </c>
      <c r="G2240" s="374">
        <v>99</v>
      </c>
      <c r="H2240" s="374">
        <v>99</v>
      </c>
      <c r="I2240" s="374">
        <v>99</v>
      </c>
      <c r="J2240" s="374">
        <v>999</v>
      </c>
      <c r="K2240" s="374">
        <v>99</v>
      </c>
      <c r="L2240" s="374">
        <v>99</v>
      </c>
      <c r="M2240" s="374">
        <v>13</v>
      </c>
      <c r="N2240" s="374">
        <v>99</v>
      </c>
      <c r="O2240" s="374">
        <v>99</v>
      </c>
      <c r="P2240" s="374">
        <v>99</v>
      </c>
      <c r="Q2240" s="374"/>
      <c r="R2240" s="374">
        <v>0</v>
      </c>
    </row>
    <row r="2241" spans="1:18" s="458" customFormat="1" ht="15.6">
      <c r="A2241" s="374">
        <v>17</v>
      </c>
      <c r="B2241" s="374">
        <v>507</v>
      </c>
      <c r="C2241" s="374">
        <v>2022</v>
      </c>
      <c r="D2241" s="374">
        <v>3</v>
      </c>
      <c r="E2241" s="374">
        <v>99</v>
      </c>
      <c r="F2241" s="374">
        <v>99</v>
      </c>
      <c r="G2241" s="374">
        <v>99</v>
      </c>
      <c r="H2241" s="374">
        <v>99</v>
      </c>
      <c r="I2241" s="374">
        <v>99</v>
      </c>
      <c r="J2241" s="374">
        <v>999</v>
      </c>
      <c r="K2241" s="374">
        <v>99</v>
      </c>
      <c r="L2241" s="374">
        <v>99</v>
      </c>
      <c r="M2241" s="374">
        <v>13</v>
      </c>
      <c r="N2241" s="374">
        <v>99</v>
      </c>
      <c r="O2241" s="374">
        <v>99</v>
      </c>
      <c r="P2241" s="374">
        <v>99</v>
      </c>
      <c r="Q2241" s="374"/>
      <c r="R2241" s="374">
        <v>0</v>
      </c>
    </row>
    <row r="2242" spans="1:18" s="458" customFormat="1" ht="15.6">
      <c r="A2242" s="374">
        <v>17</v>
      </c>
      <c r="B2242" s="374">
        <v>508</v>
      </c>
      <c r="C2242" s="374">
        <v>2022</v>
      </c>
      <c r="D2242" s="374">
        <v>4</v>
      </c>
      <c r="E2242" s="374">
        <v>99</v>
      </c>
      <c r="F2242" s="374">
        <v>99</v>
      </c>
      <c r="G2242" s="374">
        <v>99</v>
      </c>
      <c r="H2242" s="374">
        <v>99</v>
      </c>
      <c r="I2242" s="374">
        <v>99</v>
      </c>
      <c r="J2242" s="374">
        <v>999</v>
      </c>
      <c r="K2242" s="374">
        <v>99</v>
      </c>
      <c r="L2242" s="374">
        <v>99</v>
      </c>
      <c r="M2242" s="374">
        <v>13</v>
      </c>
      <c r="N2242" s="374">
        <v>99</v>
      </c>
      <c r="O2242" s="374">
        <v>99</v>
      </c>
      <c r="P2242" s="374">
        <v>99</v>
      </c>
      <c r="Q2242" s="374"/>
      <c r="R2242" s="374">
        <v>0</v>
      </c>
    </row>
    <row r="2243" spans="1:18" s="458" customFormat="1" ht="15.6">
      <c r="A2243" s="374">
        <v>17</v>
      </c>
      <c r="B2243" s="374">
        <v>509</v>
      </c>
      <c r="C2243" s="374">
        <v>2022</v>
      </c>
      <c r="D2243" s="374">
        <v>5</v>
      </c>
      <c r="E2243" s="374">
        <v>99</v>
      </c>
      <c r="F2243" s="374">
        <v>99</v>
      </c>
      <c r="G2243" s="374">
        <v>99</v>
      </c>
      <c r="H2243" s="374">
        <v>99</v>
      </c>
      <c r="I2243" s="374">
        <v>99</v>
      </c>
      <c r="J2243" s="374">
        <v>999</v>
      </c>
      <c r="K2243" s="374">
        <v>99</v>
      </c>
      <c r="L2243" s="374">
        <v>99</v>
      </c>
      <c r="M2243" s="374">
        <v>13</v>
      </c>
      <c r="N2243" s="374">
        <v>99</v>
      </c>
      <c r="O2243" s="374">
        <v>99</v>
      </c>
      <c r="P2243" s="374">
        <v>99</v>
      </c>
      <c r="Q2243" s="374"/>
      <c r="R2243" s="374">
        <v>0</v>
      </c>
    </row>
    <row r="2244" spans="1:18" s="458" customFormat="1" ht="15.6">
      <c r="A2244" s="374">
        <v>17</v>
      </c>
      <c r="B2244" s="374">
        <v>510</v>
      </c>
      <c r="C2244" s="374">
        <v>2022</v>
      </c>
      <c r="D2244" s="374">
        <v>6</v>
      </c>
      <c r="E2244" s="374">
        <v>99</v>
      </c>
      <c r="F2244" s="374">
        <v>99</v>
      </c>
      <c r="G2244" s="374">
        <v>99</v>
      </c>
      <c r="H2244" s="374">
        <v>99</v>
      </c>
      <c r="I2244" s="374">
        <v>99</v>
      </c>
      <c r="J2244" s="374">
        <v>999</v>
      </c>
      <c r="K2244" s="374">
        <v>99</v>
      </c>
      <c r="L2244" s="374">
        <v>99</v>
      </c>
      <c r="M2244" s="374">
        <v>13</v>
      </c>
      <c r="N2244" s="374">
        <v>99</v>
      </c>
      <c r="O2244" s="374">
        <v>99</v>
      </c>
      <c r="P2244" s="374">
        <v>99</v>
      </c>
      <c r="Q2244" s="374"/>
      <c r="R2244" s="374">
        <v>0</v>
      </c>
    </row>
    <row r="2245" spans="1:18" s="458" customFormat="1" ht="15.6">
      <c r="A2245" s="374">
        <v>17</v>
      </c>
      <c r="B2245" s="374">
        <v>511</v>
      </c>
      <c r="C2245" s="374">
        <v>2022</v>
      </c>
      <c r="D2245" s="374">
        <v>7</v>
      </c>
      <c r="E2245" s="374">
        <v>99</v>
      </c>
      <c r="F2245" s="374">
        <v>99</v>
      </c>
      <c r="G2245" s="374">
        <v>99</v>
      </c>
      <c r="H2245" s="374">
        <v>99</v>
      </c>
      <c r="I2245" s="374">
        <v>99</v>
      </c>
      <c r="J2245" s="374">
        <v>999</v>
      </c>
      <c r="K2245" s="374">
        <v>99</v>
      </c>
      <c r="L2245" s="374">
        <v>99</v>
      </c>
      <c r="M2245" s="374">
        <v>13</v>
      </c>
      <c r="N2245" s="374">
        <v>99</v>
      </c>
      <c r="O2245" s="374">
        <v>99</v>
      </c>
      <c r="P2245" s="374">
        <v>99</v>
      </c>
      <c r="Q2245" s="374"/>
      <c r="R2245" s="374">
        <v>0</v>
      </c>
    </row>
    <row r="2246" spans="1:18" s="458" customFormat="1" ht="15.6">
      <c r="A2246" s="374">
        <v>17</v>
      </c>
      <c r="B2246" s="374">
        <v>512</v>
      </c>
      <c r="C2246" s="374">
        <v>2022</v>
      </c>
      <c r="D2246" s="374">
        <v>8</v>
      </c>
      <c r="E2246" s="374">
        <v>99</v>
      </c>
      <c r="F2246" s="374">
        <v>99</v>
      </c>
      <c r="G2246" s="374">
        <v>99</v>
      </c>
      <c r="H2246" s="374">
        <v>99</v>
      </c>
      <c r="I2246" s="374">
        <v>99</v>
      </c>
      <c r="J2246" s="374">
        <v>999</v>
      </c>
      <c r="K2246" s="374">
        <v>99</v>
      </c>
      <c r="L2246" s="374">
        <v>99</v>
      </c>
      <c r="M2246" s="374">
        <v>13</v>
      </c>
      <c r="N2246" s="374">
        <v>99</v>
      </c>
      <c r="O2246" s="374">
        <v>99</v>
      </c>
      <c r="P2246" s="374">
        <v>99</v>
      </c>
      <c r="Q2246" s="374"/>
      <c r="R2246" s="374">
        <v>0</v>
      </c>
    </row>
    <row r="2247" spans="1:18" s="458" customFormat="1" ht="15.6">
      <c r="A2247" s="374">
        <v>17</v>
      </c>
      <c r="B2247" s="374">
        <v>513</v>
      </c>
      <c r="C2247" s="374">
        <v>2022</v>
      </c>
      <c r="D2247" s="374">
        <v>9</v>
      </c>
      <c r="E2247" s="374">
        <v>99</v>
      </c>
      <c r="F2247" s="374">
        <v>99</v>
      </c>
      <c r="G2247" s="374">
        <v>99</v>
      </c>
      <c r="H2247" s="374">
        <v>99</v>
      </c>
      <c r="I2247" s="374">
        <v>99</v>
      </c>
      <c r="J2247" s="374">
        <v>999</v>
      </c>
      <c r="K2247" s="374">
        <v>99</v>
      </c>
      <c r="L2247" s="374">
        <v>99</v>
      </c>
      <c r="M2247" s="374">
        <v>13</v>
      </c>
      <c r="N2247" s="374">
        <v>99</v>
      </c>
      <c r="O2247" s="374">
        <v>99</v>
      </c>
      <c r="P2247" s="374">
        <v>99</v>
      </c>
      <c r="Q2247" s="374"/>
      <c r="R2247" s="374">
        <v>0</v>
      </c>
    </row>
    <row r="2248" spans="1:18" s="458" customFormat="1" ht="15.6">
      <c r="A2248" s="374">
        <v>17</v>
      </c>
      <c r="B2248" s="374">
        <v>514</v>
      </c>
      <c r="C2248" s="374">
        <v>2022</v>
      </c>
      <c r="D2248" s="374">
        <v>10</v>
      </c>
      <c r="E2248" s="374">
        <v>99</v>
      </c>
      <c r="F2248" s="374">
        <v>99</v>
      </c>
      <c r="G2248" s="374">
        <v>99</v>
      </c>
      <c r="H2248" s="374">
        <v>99</v>
      </c>
      <c r="I2248" s="374">
        <v>99</v>
      </c>
      <c r="J2248" s="374">
        <v>999</v>
      </c>
      <c r="K2248" s="374">
        <v>99</v>
      </c>
      <c r="L2248" s="374">
        <v>99</v>
      </c>
      <c r="M2248" s="374">
        <v>13</v>
      </c>
      <c r="N2248" s="374">
        <v>99</v>
      </c>
      <c r="O2248" s="374">
        <v>99</v>
      </c>
      <c r="P2248" s="374">
        <v>99</v>
      </c>
      <c r="Q2248" s="374"/>
      <c r="R2248" s="374">
        <v>0</v>
      </c>
    </row>
    <row r="2249" spans="1:18" s="458" customFormat="1" ht="15.6">
      <c r="A2249" s="374">
        <v>17</v>
      </c>
      <c r="B2249" s="374">
        <v>515</v>
      </c>
      <c r="C2249" s="374">
        <v>2022</v>
      </c>
      <c r="D2249" s="374">
        <v>11</v>
      </c>
      <c r="E2249" s="374">
        <v>99</v>
      </c>
      <c r="F2249" s="374">
        <v>99</v>
      </c>
      <c r="G2249" s="374">
        <v>99</v>
      </c>
      <c r="H2249" s="374">
        <v>99</v>
      </c>
      <c r="I2249" s="374">
        <v>99</v>
      </c>
      <c r="J2249" s="374">
        <v>999</v>
      </c>
      <c r="K2249" s="374">
        <v>99</v>
      </c>
      <c r="L2249" s="374">
        <v>99</v>
      </c>
      <c r="M2249" s="374">
        <v>13</v>
      </c>
      <c r="N2249" s="374">
        <v>99</v>
      </c>
      <c r="O2249" s="374">
        <v>99</v>
      </c>
      <c r="P2249" s="374">
        <v>99</v>
      </c>
      <c r="Q2249" s="374"/>
      <c r="R2249" s="374">
        <v>0</v>
      </c>
    </row>
    <row r="2250" spans="1:18" s="458" customFormat="1" ht="15.6">
      <c r="A2250" s="374">
        <v>17</v>
      </c>
      <c r="B2250" s="374">
        <v>516</v>
      </c>
      <c r="C2250" s="374">
        <v>2022</v>
      </c>
      <c r="D2250" s="374">
        <v>12</v>
      </c>
      <c r="E2250" s="374">
        <v>99</v>
      </c>
      <c r="F2250" s="374">
        <v>99</v>
      </c>
      <c r="G2250" s="374">
        <v>99</v>
      </c>
      <c r="H2250" s="374">
        <v>99</v>
      </c>
      <c r="I2250" s="374">
        <v>99</v>
      </c>
      <c r="J2250" s="374">
        <v>999</v>
      </c>
      <c r="K2250" s="374">
        <v>99</v>
      </c>
      <c r="L2250" s="374">
        <v>99</v>
      </c>
      <c r="M2250" s="374">
        <v>13</v>
      </c>
      <c r="N2250" s="374">
        <v>99</v>
      </c>
      <c r="O2250" s="374">
        <v>99</v>
      </c>
      <c r="P2250" s="374">
        <v>99</v>
      </c>
      <c r="Q2250" s="374"/>
      <c r="R2250" s="374">
        <v>0</v>
      </c>
    </row>
    <row r="2251" spans="1:18" s="458" customFormat="1" ht="15.6">
      <c r="A2251" s="374">
        <v>17</v>
      </c>
      <c r="B2251" s="374">
        <v>517</v>
      </c>
      <c r="C2251" s="374">
        <v>2022</v>
      </c>
      <c r="D2251" s="374">
        <v>1</v>
      </c>
      <c r="E2251" s="374">
        <v>99</v>
      </c>
      <c r="F2251" s="374">
        <v>99</v>
      </c>
      <c r="G2251" s="374">
        <v>99</v>
      </c>
      <c r="H2251" s="374">
        <v>99</v>
      </c>
      <c r="I2251" s="374">
        <v>99</v>
      </c>
      <c r="J2251" s="374">
        <v>999</v>
      </c>
      <c r="K2251" s="374">
        <v>99</v>
      </c>
      <c r="L2251" s="374">
        <v>99</v>
      </c>
      <c r="M2251" s="374">
        <v>14</v>
      </c>
      <c r="N2251" s="374">
        <v>99</v>
      </c>
      <c r="O2251" s="374">
        <v>99</v>
      </c>
      <c r="P2251" s="374">
        <v>99</v>
      </c>
      <c r="Q2251" s="374"/>
      <c r="R2251" s="374">
        <v>0</v>
      </c>
    </row>
    <row r="2252" spans="1:18" s="458" customFormat="1" ht="15.6">
      <c r="A2252" s="374">
        <v>17</v>
      </c>
      <c r="B2252" s="374">
        <v>518</v>
      </c>
      <c r="C2252" s="374">
        <v>2022</v>
      </c>
      <c r="D2252" s="374">
        <v>2</v>
      </c>
      <c r="E2252" s="374">
        <v>99</v>
      </c>
      <c r="F2252" s="374">
        <v>99</v>
      </c>
      <c r="G2252" s="374">
        <v>99</v>
      </c>
      <c r="H2252" s="374">
        <v>99</v>
      </c>
      <c r="I2252" s="374">
        <v>99</v>
      </c>
      <c r="J2252" s="374">
        <v>999</v>
      </c>
      <c r="K2252" s="374">
        <v>99</v>
      </c>
      <c r="L2252" s="374">
        <v>99</v>
      </c>
      <c r="M2252" s="374">
        <v>14</v>
      </c>
      <c r="N2252" s="374">
        <v>99</v>
      </c>
      <c r="O2252" s="374">
        <v>99</v>
      </c>
      <c r="P2252" s="374">
        <v>99</v>
      </c>
      <c r="Q2252" s="374"/>
      <c r="R2252" s="374">
        <v>0</v>
      </c>
    </row>
    <row r="2253" spans="1:18" s="458" customFormat="1" ht="15.6">
      <c r="A2253" s="374">
        <v>17</v>
      </c>
      <c r="B2253" s="374">
        <v>519</v>
      </c>
      <c r="C2253" s="374">
        <v>2022</v>
      </c>
      <c r="D2253" s="374">
        <v>3</v>
      </c>
      <c r="E2253" s="374">
        <v>99</v>
      </c>
      <c r="F2253" s="374">
        <v>99</v>
      </c>
      <c r="G2253" s="374">
        <v>99</v>
      </c>
      <c r="H2253" s="374">
        <v>99</v>
      </c>
      <c r="I2253" s="374">
        <v>99</v>
      </c>
      <c r="J2253" s="374">
        <v>999</v>
      </c>
      <c r="K2253" s="374">
        <v>99</v>
      </c>
      <c r="L2253" s="374">
        <v>99</v>
      </c>
      <c r="M2253" s="374">
        <v>14</v>
      </c>
      <c r="N2253" s="374">
        <v>99</v>
      </c>
      <c r="O2253" s="374">
        <v>99</v>
      </c>
      <c r="P2253" s="374">
        <v>99</v>
      </c>
      <c r="Q2253" s="374"/>
      <c r="R2253" s="374">
        <v>0</v>
      </c>
    </row>
    <row r="2254" spans="1:18" s="458" customFormat="1" ht="15.6">
      <c r="A2254" s="374">
        <v>17</v>
      </c>
      <c r="B2254" s="374">
        <v>520</v>
      </c>
      <c r="C2254" s="374">
        <v>2022</v>
      </c>
      <c r="D2254" s="374">
        <v>4</v>
      </c>
      <c r="E2254" s="374">
        <v>99</v>
      </c>
      <c r="F2254" s="374">
        <v>99</v>
      </c>
      <c r="G2254" s="374">
        <v>99</v>
      </c>
      <c r="H2254" s="374">
        <v>99</v>
      </c>
      <c r="I2254" s="374">
        <v>99</v>
      </c>
      <c r="J2254" s="374">
        <v>999</v>
      </c>
      <c r="K2254" s="374">
        <v>99</v>
      </c>
      <c r="L2254" s="374">
        <v>99</v>
      </c>
      <c r="M2254" s="374">
        <v>14</v>
      </c>
      <c r="N2254" s="374">
        <v>99</v>
      </c>
      <c r="O2254" s="374">
        <v>99</v>
      </c>
      <c r="P2254" s="374">
        <v>99</v>
      </c>
      <c r="Q2254" s="374"/>
      <c r="R2254" s="374">
        <v>0</v>
      </c>
    </row>
    <row r="2255" spans="1:18" s="458" customFormat="1" ht="15.6">
      <c r="A2255" s="374">
        <v>17</v>
      </c>
      <c r="B2255" s="374">
        <v>521</v>
      </c>
      <c r="C2255" s="374">
        <v>2022</v>
      </c>
      <c r="D2255" s="374">
        <v>5</v>
      </c>
      <c r="E2255" s="374">
        <v>99</v>
      </c>
      <c r="F2255" s="374">
        <v>99</v>
      </c>
      <c r="G2255" s="374">
        <v>99</v>
      </c>
      <c r="H2255" s="374">
        <v>99</v>
      </c>
      <c r="I2255" s="374">
        <v>99</v>
      </c>
      <c r="J2255" s="374">
        <v>999</v>
      </c>
      <c r="K2255" s="374">
        <v>99</v>
      </c>
      <c r="L2255" s="374">
        <v>99</v>
      </c>
      <c r="M2255" s="374">
        <v>14</v>
      </c>
      <c r="N2255" s="374">
        <v>99</v>
      </c>
      <c r="O2255" s="374">
        <v>99</v>
      </c>
      <c r="P2255" s="374">
        <v>99</v>
      </c>
      <c r="Q2255" s="374"/>
      <c r="R2255" s="374">
        <v>0</v>
      </c>
    </row>
    <row r="2256" spans="1:18" s="458" customFormat="1" ht="15.6">
      <c r="A2256" s="374">
        <v>17</v>
      </c>
      <c r="B2256" s="374">
        <v>522</v>
      </c>
      <c r="C2256" s="374">
        <v>2022</v>
      </c>
      <c r="D2256" s="374">
        <v>6</v>
      </c>
      <c r="E2256" s="374">
        <v>99</v>
      </c>
      <c r="F2256" s="374">
        <v>99</v>
      </c>
      <c r="G2256" s="374">
        <v>99</v>
      </c>
      <c r="H2256" s="374">
        <v>99</v>
      </c>
      <c r="I2256" s="374">
        <v>99</v>
      </c>
      <c r="J2256" s="374">
        <v>999</v>
      </c>
      <c r="K2256" s="374">
        <v>99</v>
      </c>
      <c r="L2256" s="374">
        <v>99</v>
      </c>
      <c r="M2256" s="374">
        <v>14</v>
      </c>
      <c r="N2256" s="374">
        <v>99</v>
      </c>
      <c r="O2256" s="374">
        <v>99</v>
      </c>
      <c r="P2256" s="374">
        <v>99</v>
      </c>
      <c r="Q2256" s="374"/>
      <c r="R2256" s="374">
        <v>0</v>
      </c>
    </row>
    <row r="2257" spans="1:18" s="458" customFormat="1" ht="15.6">
      <c r="A2257" s="374">
        <v>17</v>
      </c>
      <c r="B2257" s="374">
        <v>523</v>
      </c>
      <c r="C2257" s="374">
        <v>2022</v>
      </c>
      <c r="D2257" s="374">
        <v>7</v>
      </c>
      <c r="E2257" s="374">
        <v>99</v>
      </c>
      <c r="F2257" s="374">
        <v>99</v>
      </c>
      <c r="G2257" s="374">
        <v>99</v>
      </c>
      <c r="H2257" s="374">
        <v>99</v>
      </c>
      <c r="I2257" s="374">
        <v>99</v>
      </c>
      <c r="J2257" s="374">
        <v>999</v>
      </c>
      <c r="K2257" s="374">
        <v>99</v>
      </c>
      <c r="L2257" s="374">
        <v>99</v>
      </c>
      <c r="M2257" s="374">
        <v>14</v>
      </c>
      <c r="N2257" s="374">
        <v>99</v>
      </c>
      <c r="O2257" s="374">
        <v>99</v>
      </c>
      <c r="P2257" s="374">
        <v>99</v>
      </c>
      <c r="Q2257" s="374"/>
      <c r="R2257" s="374">
        <v>0</v>
      </c>
    </row>
    <row r="2258" spans="1:18" s="458" customFormat="1" ht="15.6">
      <c r="A2258" s="374">
        <v>17</v>
      </c>
      <c r="B2258" s="374">
        <v>524</v>
      </c>
      <c r="C2258" s="374">
        <v>2022</v>
      </c>
      <c r="D2258" s="374">
        <v>8</v>
      </c>
      <c r="E2258" s="374">
        <v>99</v>
      </c>
      <c r="F2258" s="374">
        <v>99</v>
      </c>
      <c r="G2258" s="374">
        <v>99</v>
      </c>
      <c r="H2258" s="374">
        <v>99</v>
      </c>
      <c r="I2258" s="374">
        <v>99</v>
      </c>
      <c r="J2258" s="374">
        <v>999</v>
      </c>
      <c r="K2258" s="374">
        <v>99</v>
      </c>
      <c r="L2258" s="374">
        <v>99</v>
      </c>
      <c r="M2258" s="374">
        <v>14</v>
      </c>
      <c r="N2258" s="374">
        <v>99</v>
      </c>
      <c r="O2258" s="374">
        <v>99</v>
      </c>
      <c r="P2258" s="374">
        <v>99</v>
      </c>
      <c r="Q2258" s="374"/>
      <c r="R2258" s="374">
        <v>0</v>
      </c>
    </row>
    <row r="2259" spans="1:18" s="458" customFormat="1" ht="15.6">
      <c r="A2259" s="374">
        <v>17</v>
      </c>
      <c r="B2259" s="374">
        <v>525</v>
      </c>
      <c r="C2259" s="374">
        <v>2022</v>
      </c>
      <c r="D2259" s="374">
        <v>9</v>
      </c>
      <c r="E2259" s="374">
        <v>99</v>
      </c>
      <c r="F2259" s="374">
        <v>99</v>
      </c>
      <c r="G2259" s="374">
        <v>99</v>
      </c>
      <c r="H2259" s="374">
        <v>99</v>
      </c>
      <c r="I2259" s="374">
        <v>99</v>
      </c>
      <c r="J2259" s="374">
        <v>999</v>
      </c>
      <c r="K2259" s="374">
        <v>99</v>
      </c>
      <c r="L2259" s="374">
        <v>99</v>
      </c>
      <c r="M2259" s="374">
        <v>14</v>
      </c>
      <c r="N2259" s="374">
        <v>99</v>
      </c>
      <c r="O2259" s="374">
        <v>99</v>
      </c>
      <c r="P2259" s="374">
        <v>99</v>
      </c>
      <c r="Q2259" s="374"/>
      <c r="R2259" s="374">
        <v>0</v>
      </c>
    </row>
    <row r="2260" spans="1:18" s="458" customFormat="1" ht="15.6">
      <c r="A2260" s="374">
        <v>17</v>
      </c>
      <c r="B2260" s="374">
        <v>526</v>
      </c>
      <c r="C2260" s="374">
        <v>2022</v>
      </c>
      <c r="D2260" s="374">
        <v>10</v>
      </c>
      <c r="E2260" s="374">
        <v>99</v>
      </c>
      <c r="F2260" s="374">
        <v>99</v>
      </c>
      <c r="G2260" s="374">
        <v>99</v>
      </c>
      <c r="H2260" s="374">
        <v>99</v>
      </c>
      <c r="I2260" s="374">
        <v>99</v>
      </c>
      <c r="J2260" s="374">
        <v>999</v>
      </c>
      <c r="K2260" s="374">
        <v>99</v>
      </c>
      <c r="L2260" s="374">
        <v>99</v>
      </c>
      <c r="M2260" s="374">
        <v>14</v>
      </c>
      <c r="N2260" s="374">
        <v>99</v>
      </c>
      <c r="O2260" s="374">
        <v>99</v>
      </c>
      <c r="P2260" s="374">
        <v>99</v>
      </c>
      <c r="Q2260" s="374"/>
      <c r="R2260" s="374">
        <v>0</v>
      </c>
    </row>
    <row r="2261" spans="1:18" s="458" customFormat="1" ht="15.6">
      <c r="A2261" s="374">
        <v>17</v>
      </c>
      <c r="B2261" s="374">
        <v>527</v>
      </c>
      <c r="C2261" s="374">
        <v>2022</v>
      </c>
      <c r="D2261" s="374">
        <v>11</v>
      </c>
      <c r="E2261" s="374">
        <v>99</v>
      </c>
      <c r="F2261" s="374">
        <v>99</v>
      </c>
      <c r="G2261" s="374">
        <v>99</v>
      </c>
      <c r="H2261" s="374">
        <v>99</v>
      </c>
      <c r="I2261" s="374">
        <v>99</v>
      </c>
      <c r="J2261" s="374">
        <v>999</v>
      </c>
      <c r="K2261" s="374">
        <v>99</v>
      </c>
      <c r="L2261" s="374">
        <v>99</v>
      </c>
      <c r="M2261" s="374">
        <v>14</v>
      </c>
      <c r="N2261" s="374">
        <v>99</v>
      </c>
      <c r="O2261" s="374">
        <v>99</v>
      </c>
      <c r="P2261" s="374">
        <v>99</v>
      </c>
      <c r="Q2261" s="374"/>
      <c r="R2261" s="374">
        <v>0</v>
      </c>
    </row>
    <row r="2262" spans="1:18" s="458" customFormat="1" ht="15.6">
      <c r="A2262" s="374">
        <v>17</v>
      </c>
      <c r="B2262" s="374">
        <v>528</v>
      </c>
      <c r="C2262" s="374">
        <v>2022</v>
      </c>
      <c r="D2262" s="374">
        <v>12</v>
      </c>
      <c r="E2262" s="374">
        <v>99</v>
      </c>
      <c r="F2262" s="374">
        <v>99</v>
      </c>
      <c r="G2262" s="374">
        <v>99</v>
      </c>
      <c r="H2262" s="374">
        <v>99</v>
      </c>
      <c r="I2262" s="374">
        <v>99</v>
      </c>
      <c r="J2262" s="374">
        <v>999</v>
      </c>
      <c r="K2262" s="374">
        <v>99</v>
      </c>
      <c r="L2262" s="374">
        <v>99</v>
      </c>
      <c r="M2262" s="374">
        <v>14</v>
      </c>
      <c r="N2262" s="374">
        <v>99</v>
      </c>
      <c r="O2262" s="374">
        <v>99</v>
      </c>
      <c r="P2262" s="374">
        <v>99</v>
      </c>
      <c r="Q2262" s="374"/>
      <c r="R2262" s="374">
        <v>0</v>
      </c>
    </row>
    <row r="2263" spans="1:18" s="458" customFormat="1" ht="15.6">
      <c r="A2263" s="374">
        <v>17</v>
      </c>
      <c r="B2263" s="374">
        <v>529</v>
      </c>
      <c r="C2263" s="374">
        <v>2022</v>
      </c>
      <c r="D2263" s="374">
        <v>1</v>
      </c>
      <c r="E2263" s="374">
        <v>99</v>
      </c>
      <c r="F2263" s="374">
        <v>99</v>
      </c>
      <c r="G2263" s="374">
        <v>99</v>
      </c>
      <c r="H2263" s="374">
        <v>99</v>
      </c>
      <c r="I2263" s="374">
        <v>99</v>
      </c>
      <c r="J2263" s="374">
        <v>999</v>
      </c>
      <c r="K2263" s="374">
        <v>99</v>
      </c>
      <c r="L2263" s="374">
        <v>99</v>
      </c>
      <c r="M2263" s="374">
        <v>15</v>
      </c>
      <c r="N2263" s="374">
        <v>99</v>
      </c>
      <c r="O2263" s="374">
        <v>99</v>
      </c>
      <c r="P2263" s="374">
        <v>99</v>
      </c>
      <c r="Q2263" s="374"/>
      <c r="R2263" s="374">
        <v>0</v>
      </c>
    </row>
    <row r="2264" spans="1:18" s="458" customFormat="1" ht="15.6">
      <c r="A2264" s="374">
        <v>17</v>
      </c>
      <c r="B2264" s="374">
        <v>530</v>
      </c>
      <c r="C2264" s="374">
        <v>2022</v>
      </c>
      <c r="D2264" s="374">
        <v>2</v>
      </c>
      <c r="E2264" s="374">
        <v>99</v>
      </c>
      <c r="F2264" s="374">
        <v>99</v>
      </c>
      <c r="G2264" s="374">
        <v>99</v>
      </c>
      <c r="H2264" s="374">
        <v>99</v>
      </c>
      <c r="I2264" s="374">
        <v>99</v>
      </c>
      <c r="J2264" s="374">
        <v>999</v>
      </c>
      <c r="K2264" s="374">
        <v>99</v>
      </c>
      <c r="L2264" s="374">
        <v>99</v>
      </c>
      <c r="M2264" s="374">
        <v>15</v>
      </c>
      <c r="N2264" s="374">
        <v>99</v>
      </c>
      <c r="O2264" s="374">
        <v>99</v>
      </c>
      <c r="P2264" s="374">
        <v>99</v>
      </c>
      <c r="Q2264" s="374"/>
      <c r="R2264" s="374">
        <v>0</v>
      </c>
    </row>
    <row r="2265" spans="1:18" s="458" customFormat="1" ht="15.6">
      <c r="A2265" s="374">
        <v>17</v>
      </c>
      <c r="B2265" s="374">
        <v>531</v>
      </c>
      <c r="C2265" s="374">
        <v>2022</v>
      </c>
      <c r="D2265" s="374">
        <v>3</v>
      </c>
      <c r="E2265" s="374">
        <v>99</v>
      </c>
      <c r="F2265" s="374">
        <v>99</v>
      </c>
      <c r="G2265" s="374">
        <v>99</v>
      </c>
      <c r="H2265" s="374">
        <v>99</v>
      </c>
      <c r="I2265" s="374">
        <v>99</v>
      </c>
      <c r="J2265" s="374">
        <v>999</v>
      </c>
      <c r="K2265" s="374">
        <v>99</v>
      </c>
      <c r="L2265" s="374">
        <v>99</v>
      </c>
      <c r="M2265" s="374">
        <v>15</v>
      </c>
      <c r="N2265" s="374">
        <v>99</v>
      </c>
      <c r="O2265" s="374">
        <v>99</v>
      </c>
      <c r="P2265" s="374">
        <v>99</v>
      </c>
      <c r="Q2265" s="374"/>
      <c r="R2265" s="374">
        <v>0</v>
      </c>
    </row>
    <row r="2266" spans="1:18" s="458" customFormat="1" ht="15.6">
      <c r="A2266" s="374">
        <v>17</v>
      </c>
      <c r="B2266" s="374">
        <v>532</v>
      </c>
      <c r="C2266" s="374">
        <v>2022</v>
      </c>
      <c r="D2266" s="374">
        <v>4</v>
      </c>
      <c r="E2266" s="374">
        <v>99</v>
      </c>
      <c r="F2266" s="374">
        <v>99</v>
      </c>
      <c r="G2266" s="374">
        <v>99</v>
      </c>
      <c r="H2266" s="374">
        <v>99</v>
      </c>
      <c r="I2266" s="374">
        <v>99</v>
      </c>
      <c r="J2266" s="374">
        <v>999</v>
      </c>
      <c r="K2266" s="374">
        <v>99</v>
      </c>
      <c r="L2266" s="374">
        <v>99</v>
      </c>
      <c r="M2266" s="374">
        <v>15</v>
      </c>
      <c r="N2266" s="374">
        <v>99</v>
      </c>
      <c r="O2266" s="374">
        <v>99</v>
      </c>
      <c r="P2266" s="374">
        <v>99</v>
      </c>
      <c r="Q2266" s="374"/>
      <c r="R2266" s="374">
        <v>0</v>
      </c>
    </row>
    <row r="2267" spans="1:18" s="458" customFormat="1" ht="15.6">
      <c r="A2267" s="374">
        <v>17</v>
      </c>
      <c r="B2267" s="374">
        <v>533</v>
      </c>
      <c r="C2267" s="374">
        <v>2022</v>
      </c>
      <c r="D2267" s="374">
        <v>5</v>
      </c>
      <c r="E2267" s="374">
        <v>99</v>
      </c>
      <c r="F2267" s="374">
        <v>99</v>
      </c>
      <c r="G2267" s="374">
        <v>99</v>
      </c>
      <c r="H2267" s="374">
        <v>99</v>
      </c>
      <c r="I2267" s="374">
        <v>99</v>
      </c>
      <c r="J2267" s="374">
        <v>999</v>
      </c>
      <c r="K2267" s="374">
        <v>99</v>
      </c>
      <c r="L2267" s="374">
        <v>99</v>
      </c>
      <c r="M2267" s="374">
        <v>15</v>
      </c>
      <c r="N2267" s="374">
        <v>99</v>
      </c>
      <c r="O2267" s="374">
        <v>99</v>
      </c>
      <c r="P2267" s="374">
        <v>99</v>
      </c>
      <c r="Q2267" s="374"/>
      <c r="R2267" s="374">
        <v>0</v>
      </c>
    </row>
    <row r="2268" spans="1:18" s="458" customFormat="1" ht="15.6">
      <c r="A2268" s="374">
        <v>17</v>
      </c>
      <c r="B2268" s="374">
        <v>534</v>
      </c>
      <c r="C2268" s="374">
        <v>2022</v>
      </c>
      <c r="D2268" s="374">
        <v>6</v>
      </c>
      <c r="E2268" s="374">
        <v>99</v>
      </c>
      <c r="F2268" s="374">
        <v>99</v>
      </c>
      <c r="G2268" s="374">
        <v>99</v>
      </c>
      <c r="H2268" s="374">
        <v>99</v>
      </c>
      <c r="I2268" s="374">
        <v>99</v>
      </c>
      <c r="J2268" s="374">
        <v>999</v>
      </c>
      <c r="K2268" s="374">
        <v>99</v>
      </c>
      <c r="L2268" s="374">
        <v>99</v>
      </c>
      <c r="M2268" s="374">
        <v>15</v>
      </c>
      <c r="N2268" s="374">
        <v>99</v>
      </c>
      <c r="O2268" s="374">
        <v>99</v>
      </c>
      <c r="P2268" s="374">
        <v>99</v>
      </c>
      <c r="Q2268" s="374"/>
      <c r="R2268" s="374">
        <v>0</v>
      </c>
    </row>
    <row r="2269" spans="1:18" s="458" customFormat="1" ht="15.6">
      <c r="A2269" s="374">
        <v>17</v>
      </c>
      <c r="B2269" s="374">
        <v>535</v>
      </c>
      <c r="C2269" s="374">
        <v>2022</v>
      </c>
      <c r="D2269" s="374">
        <v>7</v>
      </c>
      <c r="E2269" s="374">
        <v>99</v>
      </c>
      <c r="F2269" s="374">
        <v>99</v>
      </c>
      <c r="G2269" s="374">
        <v>99</v>
      </c>
      <c r="H2269" s="374">
        <v>99</v>
      </c>
      <c r="I2269" s="374">
        <v>99</v>
      </c>
      <c r="J2269" s="374">
        <v>999</v>
      </c>
      <c r="K2269" s="374">
        <v>99</v>
      </c>
      <c r="L2269" s="374">
        <v>99</v>
      </c>
      <c r="M2269" s="374">
        <v>15</v>
      </c>
      <c r="N2269" s="374">
        <v>99</v>
      </c>
      <c r="O2269" s="374">
        <v>99</v>
      </c>
      <c r="P2269" s="374">
        <v>99</v>
      </c>
      <c r="Q2269" s="374"/>
      <c r="R2269" s="374">
        <v>0</v>
      </c>
    </row>
    <row r="2270" spans="1:18" s="458" customFormat="1" ht="15.6">
      <c r="A2270" s="374">
        <v>17</v>
      </c>
      <c r="B2270" s="374">
        <v>536</v>
      </c>
      <c r="C2270" s="374">
        <v>2022</v>
      </c>
      <c r="D2270" s="374">
        <v>8</v>
      </c>
      <c r="E2270" s="374">
        <v>99</v>
      </c>
      <c r="F2270" s="374">
        <v>99</v>
      </c>
      <c r="G2270" s="374">
        <v>99</v>
      </c>
      <c r="H2270" s="374">
        <v>99</v>
      </c>
      <c r="I2270" s="374">
        <v>99</v>
      </c>
      <c r="J2270" s="374">
        <v>999</v>
      </c>
      <c r="K2270" s="374">
        <v>99</v>
      </c>
      <c r="L2270" s="374">
        <v>99</v>
      </c>
      <c r="M2270" s="374">
        <v>15</v>
      </c>
      <c r="N2270" s="374">
        <v>99</v>
      </c>
      <c r="O2270" s="374">
        <v>99</v>
      </c>
      <c r="P2270" s="374">
        <v>99</v>
      </c>
      <c r="Q2270" s="374"/>
      <c r="R2270" s="374">
        <v>0</v>
      </c>
    </row>
    <row r="2271" spans="1:18" s="458" customFormat="1" ht="15.6">
      <c r="A2271" s="374">
        <v>17</v>
      </c>
      <c r="B2271" s="374">
        <v>537</v>
      </c>
      <c r="C2271" s="374">
        <v>2022</v>
      </c>
      <c r="D2271" s="374">
        <v>9</v>
      </c>
      <c r="E2271" s="374">
        <v>99</v>
      </c>
      <c r="F2271" s="374">
        <v>99</v>
      </c>
      <c r="G2271" s="374">
        <v>99</v>
      </c>
      <c r="H2271" s="374">
        <v>99</v>
      </c>
      <c r="I2271" s="374">
        <v>99</v>
      </c>
      <c r="J2271" s="374">
        <v>999</v>
      </c>
      <c r="K2271" s="374">
        <v>99</v>
      </c>
      <c r="L2271" s="374">
        <v>99</v>
      </c>
      <c r="M2271" s="374">
        <v>15</v>
      </c>
      <c r="N2271" s="374">
        <v>99</v>
      </c>
      <c r="O2271" s="374">
        <v>99</v>
      </c>
      <c r="P2271" s="374">
        <v>99</v>
      </c>
      <c r="Q2271" s="374"/>
      <c r="R2271" s="374">
        <v>0</v>
      </c>
    </row>
    <row r="2272" spans="1:18" s="458" customFormat="1" ht="15.6">
      <c r="A2272" s="374">
        <v>17</v>
      </c>
      <c r="B2272" s="374">
        <v>538</v>
      </c>
      <c r="C2272" s="374">
        <v>2022</v>
      </c>
      <c r="D2272" s="374">
        <v>10</v>
      </c>
      <c r="E2272" s="374">
        <v>99</v>
      </c>
      <c r="F2272" s="374">
        <v>99</v>
      </c>
      <c r="G2272" s="374">
        <v>99</v>
      </c>
      <c r="H2272" s="374">
        <v>99</v>
      </c>
      <c r="I2272" s="374">
        <v>99</v>
      </c>
      <c r="J2272" s="374">
        <v>999</v>
      </c>
      <c r="K2272" s="374">
        <v>99</v>
      </c>
      <c r="L2272" s="374">
        <v>99</v>
      </c>
      <c r="M2272" s="374">
        <v>15</v>
      </c>
      <c r="N2272" s="374">
        <v>99</v>
      </c>
      <c r="O2272" s="374">
        <v>99</v>
      </c>
      <c r="P2272" s="374">
        <v>99</v>
      </c>
      <c r="Q2272" s="374"/>
      <c r="R2272" s="374">
        <v>0</v>
      </c>
    </row>
    <row r="2273" spans="1:37" s="458" customFormat="1" ht="15.6">
      <c r="A2273" s="374">
        <v>17</v>
      </c>
      <c r="B2273" s="374">
        <v>539</v>
      </c>
      <c r="C2273" s="374">
        <v>2022</v>
      </c>
      <c r="D2273" s="374">
        <v>11</v>
      </c>
      <c r="E2273" s="374">
        <v>99</v>
      </c>
      <c r="F2273" s="374">
        <v>99</v>
      </c>
      <c r="G2273" s="374">
        <v>99</v>
      </c>
      <c r="H2273" s="374">
        <v>99</v>
      </c>
      <c r="I2273" s="374">
        <v>99</v>
      </c>
      <c r="J2273" s="374">
        <v>999</v>
      </c>
      <c r="K2273" s="374">
        <v>99</v>
      </c>
      <c r="L2273" s="374">
        <v>99</v>
      </c>
      <c r="M2273" s="374">
        <v>15</v>
      </c>
      <c r="N2273" s="374">
        <v>99</v>
      </c>
      <c r="O2273" s="374">
        <v>99</v>
      </c>
      <c r="P2273" s="374">
        <v>99</v>
      </c>
      <c r="Q2273" s="374"/>
      <c r="R2273" s="374">
        <v>0</v>
      </c>
    </row>
    <row r="2274" spans="1:37" s="458" customFormat="1" ht="15.6">
      <c r="A2274" s="374">
        <v>17</v>
      </c>
      <c r="B2274" s="374">
        <v>540</v>
      </c>
      <c r="C2274" s="374">
        <v>2022</v>
      </c>
      <c r="D2274" s="374">
        <v>12</v>
      </c>
      <c r="E2274" s="374">
        <v>99</v>
      </c>
      <c r="F2274" s="374">
        <v>99</v>
      </c>
      <c r="G2274" s="374">
        <v>99</v>
      </c>
      <c r="H2274" s="374">
        <v>99</v>
      </c>
      <c r="I2274" s="374">
        <v>99</v>
      </c>
      <c r="J2274" s="374">
        <v>999</v>
      </c>
      <c r="K2274" s="374">
        <v>99</v>
      </c>
      <c r="L2274" s="374">
        <v>99</v>
      </c>
      <c r="M2274" s="374">
        <v>15</v>
      </c>
      <c r="N2274" s="374">
        <v>99</v>
      </c>
      <c r="O2274" s="374">
        <v>99</v>
      </c>
      <c r="P2274" s="374">
        <v>99</v>
      </c>
      <c r="Q2274" s="374"/>
      <c r="R2274" s="374">
        <v>0</v>
      </c>
    </row>
    <row r="2275" spans="1:37" ht="15.6">
      <c r="A2275" s="374">
        <v>18</v>
      </c>
      <c r="B2275" s="374">
        <v>1</v>
      </c>
      <c r="C2275" s="374">
        <v>2024</v>
      </c>
      <c r="D2275" s="374"/>
      <c r="E2275" s="374">
        <v>99</v>
      </c>
      <c r="F2275" s="374"/>
      <c r="G2275" s="374">
        <v>99</v>
      </c>
      <c r="H2275" s="374">
        <v>1</v>
      </c>
      <c r="I2275" s="374">
        <v>99</v>
      </c>
      <c r="J2275" s="374">
        <v>103</v>
      </c>
      <c r="K2275" s="374">
        <v>99</v>
      </c>
      <c r="L2275" s="374">
        <v>1</v>
      </c>
      <c r="M2275" s="374">
        <v>99</v>
      </c>
      <c r="N2275" s="374">
        <v>99</v>
      </c>
      <c r="O2275" s="374">
        <v>99</v>
      </c>
      <c r="P2275" s="374">
        <v>99</v>
      </c>
      <c r="Q2275" s="374"/>
      <c r="R2275" s="374">
        <v>0</v>
      </c>
      <c r="S2275" s="374"/>
      <c r="T2275" s="374"/>
      <c r="U2275" s="374"/>
      <c r="V2275" s="374"/>
      <c r="W2275" s="374"/>
      <c r="X2275" s="374"/>
      <c r="Y2275" s="374"/>
      <c r="Z2275" s="374"/>
      <c r="AA2275" s="374"/>
      <c r="AB2275" s="374"/>
      <c r="AC2275" s="374"/>
      <c r="AD2275" s="374"/>
      <c r="AE2275" s="374"/>
      <c r="AF2275" s="374"/>
      <c r="AG2275" s="374"/>
      <c r="AH2275" s="374"/>
      <c r="AI2275" s="374"/>
    </row>
    <row r="2276" spans="1:37" ht="15.6">
      <c r="A2276" s="374">
        <v>18</v>
      </c>
      <c r="B2276" s="374">
        <v>2</v>
      </c>
      <c r="C2276" s="374">
        <v>2024</v>
      </c>
      <c r="D2276" s="374"/>
      <c r="E2276" s="374">
        <v>99</v>
      </c>
      <c r="F2276" s="374"/>
      <c r="G2276" s="374">
        <v>99</v>
      </c>
      <c r="H2276" s="374">
        <v>2</v>
      </c>
      <c r="I2276" s="374">
        <v>99</v>
      </c>
      <c r="J2276" s="374">
        <v>106</v>
      </c>
      <c r="K2276" s="374">
        <v>99</v>
      </c>
      <c r="L2276" s="374">
        <v>1</v>
      </c>
      <c r="M2276" s="374">
        <v>99</v>
      </c>
      <c r="N2276" s="374">
        <v>99</v>
      </c>
      <c r="O2276" s="374">
        <v>99</v>
      </c>
      <c r="P2276" s="374">
        <v>99</v>
      </c>
      <c r="Q2276" s="374"/>
      <c r="R2276" s="374">
        <v>0</v>
      </c>
      <c r="S2276" s="374"/>
      <c r="T2276" s="374"/>
      <c r="U2276" s="374"/>
      <c r="V2276" s="374"/>
      <c r="W2276" s="374"/>
      <c r="X2276" s="374"/>
      <c r="Y2276" s="374"/>
      <c r="Z2276" s="374"/>
      <c r="AA2276" s="374"/>
      <c r="AB2276" s="374"/>
      <c r="AC2276" s="374"/>
      <c r="AD2276" s="374"/>
      <c r="AE2276" s="374"/>
      <c r="AF2276" s="374"/>
      <c r="AG2276" s="374"/>
      <c r="AH2276" s="374"/>
      <c r="AI2276" s="374"/>
    </row>
    <row r="2277" spans="1:37" ht="15.6">
      <c r="A2277" s="374">
        <v>18</v>
      </c>
      <c r="B2277" s="374">
        <v>3</v>
      </c>
      <c r="C2277" s="374">
        <v>2024</v>
      </c>
      <c r="D2277" s="374"/>
      <c r="E2277" s="374">
        <v>99</v>
      </c>
      <c r="F2277" s="374"/>
      <c r="G2277" s="374">
        <v>99</v>
      </c>
      <c r="H2277" s="374">
        <v>1</v>
      </c>
      <c r="I2277" s="374">
        <v>99</v>
      </c>
      <c r="J2277" s="374">
        <v>110</v>
      </c>
      <c r="K2277" s="374">
        <v>99</v>
      </c>
      <c r="L2277" s="374">
        <v>1</v>
      </c>
      <c r="M2277" s="374">
        <v>99</v>
      </c>
      <c r="N2277" s="374">
        <v>99</v>
      </c>
      <c r="O2277" s="374">
        <v>99</v>
      </c>
      <c r="P2277" s="374">
        <v>99</v>
      </c>
      <c r="Q2277" s="374">
        <v>3</v>
      </c>
      <c r="R2277" s="374">
        <v>6</v>
      </c>
      <c r="S2277" s="374">
        <v>1</v>
      </c>
      <c r="T2277" s="374">
        <v>1.6666666666666672</v>
      </c>
      <c r="U2277" s="374">
        <v>2.75</v>
      </c>
      <c r="V2277" s="374">
        <v>0</v>
      </c>
      <c r="W2277" s="374">
        <v>0</v>
      </c>
      <c r="X2277" s="374">
        <v>0</v>
      </c>
      <c r="Y2277" s="374">
        <v>0</v>
      </c>
      <c r="Z2277" s="374">
        <v>0.56199051000291245</v>
      </c>
      <c r="AA2277" s="374">
        <v>0</v>
      </c>
      <c r="AB2277" s="374">
        <v>0.47140452079103135</v>
      </c>
      <c r="AC2277" s="374"/>
      <c r="AD2277" s="374">
        <v>56.619826468652576</v>
      </c>
      <c r="AE2277" s="374"/>
      <c r="AF2277" s="374">
        <v>0.14492753623188404</v>
      </c>
      <c r="AG2277" s="374">
        <v>5.3973955113296203E-2</v>
      </c>
      <c r="AH2277" s="374">
        <v>50</v>
      </c>
      <c r="AI2277" s="374">
        <v>6</v>
      </c>
      <c r="AJ2277">
        <v>67.5</v>
      </c>
      <c r="AK2277">
        <v>8.7997975994453892</v>
      </c>
    </row>
    <row r="2278" spans="1:37" ht="15.6">
      <c r="A2278" s="374">
        <v>18</v>
      </c>
      <c r="B2278" s="374">
        <v>4</v>
      </c>
      <c r="C2278" s="374">
        <v>2024</v>
      </c>
      <c r="D2278" s="374"/>
      <c r="E2278" s="374">
        <v>99</v>
      </c>
      <c r="F2278" s="374"/>
      <c r="G2278" s="374">
        <v>99</v>
      </c>
      <c r="H2278" s="374">
        <v>1</v>
      </c>
      <c r="I2278" s="374">
        <v>99</v>
      </c>
      <c r="J2278" s="374">
        <v>111</v>
      </c>
      <c r="K2278" s="374">
        <v>99</v>
      </c>
      <c r="L2278" s="374">
        <v>1</v>
      </c>
      <c r="M2278" s="374">
        <v>99</v>
      </c>
      <c r="N2278" s="374">
        <v>99</v>
      </c>
      <c r="O2278" s="374">
        <v>99</v>
      </c>
      <c r="P2278" s="374">
        <v>99</v>
      </c>
      <c r="Q2278" s="374"/>
      <c r="R2278" s="374">
        <v>0</v>
      </c>
      <c r="S2278" s="374"/>
      <c r="T2278" s="374"/>
      <c r="U2278" s="374"/>
      <c r="V2278" s="374"/>
      <c r="W2278" s="374"/>
      <c r="X2278" s="374"/>
      <c r="Y2278" s="374"/>
      <c r="Z2278" s="374"/>
      <c r="AA2278" s="374"/>
      <c r="AB2278" s="374"/>
      <c r="AC2278" s="374"/>
      <c r="AD2278" s="374"/>
      <c r="AE2278" s="374"/>
      <c r="AF2278" s="374"/>
      <c r="AG2278" s="374"/>
      <c r="AH2278" s="374"/>
      <c r="AI2278" s="374"/>
    </row>
    <row r="2279" spans="1:37" ht="15.6">
      <c r="A2279" s="374">
        <v>18</v>
      </c>
      <c r="B2279" s="374">
        <v>5</v>
      </c>
      <c r="C2279" s="374">
        <v>2024</v>
      </c>
      <c r="D2279" s="374"/>
      <c r="E2279" s="374">
        <v>99</v>
      </c>
      <c r="F2279" s="374"/>
      <c r="G2279" s="374">
        <v>99</v>
      </c>
      <c r="H2279" s="374">
        <v>1</v>
      </c>
      <c r="I2279" s="374">
        <v>99</v>
      </c>
      <c r="J2279" s="374">
        <v>116</v>
      </c>
      <c r="K2279" s="374">
        <v>99</v>
      </c>
      <c r="L2279" s="374">
        <v>1</v>
      </c>
      <c r="M2279" s="374">
        <v>99</v>
      </c>
      <c r="N2279" s="374">
        <v>99</v>
      </c>
      <c r="O2279" s="374">
        <v>99</v>
      </c>
      <c r="P2279" s="374">
        <v>99</v>
      </c>
      <c r="Q2279" s="374">
        <v>2</v>
      </c>
      <c r="R2279" s="374">
        <v>2</v>
      </c>
      <c r="S2279" s="374">
        <v>1</v>
      </c>
      <c r="T2279" s="374">
        <v>2</v>
      </c>
      <c r="U2279" s="374">
        <v>4.9499999999999993</v>
      </c>
      <c r="V2279" s="374">
        <v>0</v>
      </c>
      <c r="W2279" s="374">
        <v>0</v>
      </c>
      <c r="X2279" s="374">
        <v>0</v>
      </c>
      <c r="Y2279" s="374">
        <v>0</v>
      </c>
      <c r="Z2279" s="374">
        <v>0.85000000000000475</v>
      </c>
      <c r="AA2279" s="374">
        <v>0</v>
      </c>
      <c r="AB2279" s="374">
        <v>0</v>
      </c>
      <c r="AC2279" s="374"/>
      <c r="AD2279" s="374"/>
      <c r="AE2279" s="374"/>
      <c r="AF2279" s="374">
        <v>0.25706940874035983</v>
      </c>
      <c r="AG2279" s="374">
        <v>0.15033711960153068</v>
      </c>
      <c r="AH2279" s="374">
        <v>0</v>
      </c>
      <c r="AI2279" s="374">
        <v>2</v>
      </c>
      <c r="AJ2279">
        <v>74.25</v>
      </c>
      <c r="AK2279">
        <v>11.963537382933264</v>
      </c>
    </row>
    <row r="2280" spans="1:37" ht="15.6">
      <c r="A2280" s="374">
        <v>18</v>
      </c>
      <c r="B2280" s="374">
        <v>6</v>
      </c>
      <c r="C2280" s="374">
        <v>2024</v>
      </c>
      <c r="D2280" s="374"/>
      <c r="E2280" s="374">
        <v>99</v>
      </c>
      <c r="F2280" s="374"/>
      <c r="G2280" s="374">
        <v>99</v>
      </c>
      <c r="H2280" s="374">
        <v>2</v>
      </c>
      <c r="I2280" s="374">
        <v>99</v>
      </c>
      <c r="J2280" s="374">
        <v>117</v>
      </c>
      <c r="K2280" s="374">
        <v>99</v>
      </c>
      <c r="L2280" s="374">
        <v>1</v>
      </c>
      <c r="M2280" s="374">
        <v>99</v>
      </c>
      <c r="N2280" s="374">
        <v>99</v>
      </c>
      <c r="O2280" s="374">
        <v>99</v>
      </c>
      <c r="P2280" s="374">
        <v>99</v>
      </c>
      <c r="Q2280" s="374"/>
      <c r="R2280" s="374">
        <v>0</v>
      </c>
      <c r="S2280" s="374"/>
      <c r="T2280" s="374"/>
      <c r="U2280" s="374"/>
      <c r="V2280" s="374"/>
      <c r="W2280" s="374"/>
      <c r="X2280" s="374"/>
      <c r="Y2280" s="374"/>
      <c r="Z2280" s="374"/>
      <c r="AA2280" s="374"/>
      <c r="AB2280" s="374"/>
      <c r="AC2280" s="374"/>
      <c r="AD2280" s="374"/>
      <c r="AE2280" s="374"/>
      <c r="AF2280" s="374"/>
      <c r="AG2280" s="374"/>
      <c r="AH2280" s="374"/>
      <c r="AI2280" s="374"/>
    </row>
    <row r="2281" spans="1:37" ht="15.6">
      <c r="A2281" s="374">
        <v>18</v>
      </c>
      <c r="B2281" s="374">
        <v>7</v>
      </c>
      <c r="C2281" s="374">
        <v>2024</v>
      </c>
      <c r="D2281" s="374"/>
      <c r="E2281" s="374">
        <v>99</v>
      </c>
      <c r="F2281" s="374"/>
      <c r="G2281" s="374">
        <v>99</v>
      </c>
      <c r="H2281" s="374">
        <v>1</v>
      </c>
      <c r="I2281" s="374">
        <v>99</v>
      </c>
      <c r="J2281" s="374">
        <v>134</v>
      </c>
      <c r="K2281" s="374">
        <v>99</v>
      </c>
      <c r="L2281" s="374">
        <v>1</v>
      </c>
      <c r="M2281" s="374">
        <v>99</v>
      </c>
      <c r="N2281" s="374">
        <v>99</v>
      </c>
      <c r="O2281" s="374">
        <v>99</v>
      </c>
      <c r="P2281" s="374">
        <v>99</v>
      </c>
      <c r="Q2281" s="374">
        <v>2</v>
      </c>
      <c r="R2281" s="374">
        <v>2</v>
      </c>
      <c r="S2281" s="374">
        <v>1</v>
      </c>
      <c r="T2281" s="374">
        <v>1.5</v>
      </c>
      <c r="U2281" s="374">
        <v>3.45</v>
      </c>
      <c r="V2281" s="374">
        <v>0</v>
      </c>
      <c r="W2281" s="374">
        <v>0</v>
      </c>
      <c r="X2281" s="374">
        <v>0</v>
      </c>
      <c r="Y2281" s="374">
        <v>0</v>
      </c>
      <c r="Z2281" s="374">
        <v>0.3500000000000007</v>
      </c>
      <c r="AA2281" s="374">
        <v>0</v>
      </c>
      <c r="AB2281" s="374">
        <v>0.5</v>
      </c>
      <c r="AC2281" s="374"/>
      <c r="AD2281" s="374">
        <v>99.999999999999673</v>
      </c>
      <c r="AE2281" s="374"/>
      <c r="AF2281" s="374">
        <v>5.4540496318516499E-2</v>
      </c>
      <c r="AG2281" s="374">
        <v>2.328893809192718E-2</v>
      </c>
      <c r="AH2281" s="374">
        <v>0</v>
      </c>
      <c r="AI2281" s="374">
        <v>2</v>
      </c>
      <c r="AJ2281">
        <v>70.400000000000006</v>
      </c>
      <c r="AK2281">
        <v>9.8726479284782105</v>
      </c>
    </row>
    <row r="2282" spans="1:37" ht="15.6">
      <c r="A2282" s="374">
        <v>18</v>
      </c>
      <c r="B2282" s="374">
        <v>8</v>
      </c>
      <c r="C2282" s="374">
        <v>2024</v>
      </c>
      <c r="D2282" s="374"/>
      <c r="E2282" s="374">
        <v>99</v>
      </c>
      <c r="F2282" s="374"/>
      <c r="G2282" s="374">
        <v>99</v>
      </c>
      <c r="H2282" s="374">
        <v>2</v>
      </c>
      <c r="I2282" s="374">
        <v>99</v>
      </c>
      <c r="J2282" s="374">
        <v>141</v>
      </c>
      <c r="K2282" s="374">
        <v>99</v>
      </c>
      <c r="L2282" s="374">
        <v>1</v>
      </c>
      <c r="M2282" s="374">
        <v>99</v>
      </c>
      <c r="N2282" s="374">
        <v>99</v>
      </c>
      <c r="O2282" s="374">
        <v>99</v>
      </c>
      <c r="P2282" s="374">
        <v>99</v>
      </c>
      <c r="Q2282" s="374">
        <v>4</v>
      </c>
      <c r="R2282" s="374">
        <v>6</v>
      </c>
      <c r="S2282" s="374">
        <v>1</v>
      </c>
      <c r="T2282" s="374">
        <v>1.8333333333333328</v>
      </c>
      <c r="U2282" s="374">
        <v>3.6333333333333342</v>
      </c>
      <c r="V2282" s="374">
        <v>0</v>
      </c>
      <c r="W2282" s="374">
        <v>0</v>
      </c>
      <c r="X2282" s="374">
        <v>0</v>
      </c>
      <c r="Y2282" s="374">
        <v>0</v>
      </c>
      <c r="Z2282" s="374">
        <v>1.9049642749639404</v>
      </c>
      <c r="AA2282" s="374">
        <v>0</v>
      </c>
      <c r="AB2282" s="374">
        <v>0.3726779962499655</v>
      </c>
      <c r="AC2282" s="374"/>
      <c r="AD2282" s="374">
        <v>38.344491928267807</v>
      </c>
      <c r="AE2282" s="374"/>
      <c r="AF2282" s="374">
        <v>0.65645514223194723</v>
      </c>
      <c r="AG2282" s="374">
        <v>0.28523204542778258</v>
      </c>
      <c r="AH2282" s="374">
        <v>0</v>
      </c>
      <c r="AI2282" s="374">
        <v>6</v>
      </c>
      <c r="AJ2282">
        <v>71.3</v>
      </c>
      <c r="AK2282">
        <v>9.2639546828098105</v>
      </c>
    </row>
    <row r="2283" spans="1:37" ht="15.6">
      <c r="A2283" s="374">
        <v>18</v>
      </c>
      <c r="B2283" s="374">
        <v>9</v>
      </c>
      <c r="C2283" s="374">
        <v>2024</v>
      </c>
      <c r="D2283" s="374"/>
      <c r="E2283" s="374">
        <v>99</v>
      </c>
      <c r="F2283" s="374"/>
      <c r="G2283" s="374">
        <v>99</v>
      </c>
      <c r="H2283" s="374">
        <v>2</v>
      </c>
      <c r="I2283" s="374">
        <v>99</v>
      </c>
      <c r="J2283" s="374">
        <v>143</v>
      </c>
      <c r="K2283" s="374">
        <v>99</v>
      </c>
      <c r="L2283" s="374">
        <v>1</v>
      </c>
      <c r="M2283" s="374">
        <v>99</v>
      </c>
      <c r="N2283" s="374">
        <v>99</v>
      </c>
      <c r="O2283" s="374">
        <v>99</v>
      </c>
      <c r="P2283" s="374">
        <v>99</v>
      </c>
      <c r="Q2283" s="374"/>
      <c r="R2283" s="374">
        <v>0</v>
      </c>
      <c r="S2283" s="374"/>
      <c r="T2283" s="374"/>
      <c r="U2283" s="374"/>
      <c r="V2283" s="374"/>
      <c r="W2283" s="374"/>
      <c r="X2283" s="374"/>
      <c r="Y2283" s="374"/>
      <c r="Z2283" s="374"/>
      <c r="AA2283" s="374"/>
      <c r="AB2283" s="374"/>
      <c r="AC2283" s="374"/>
      <c r="AD2283" s="374"/>
      <c r="AE2283" s="374"/>
      <c r="AF2283" s="374"/>
      <c r="AG2283" s="374"/>
      <c r="AH2283" s="374"/>
      <c r="AI2283" s="374"/>
    </row>
    <row r="2284" spans="1:37" ht="15.6">
      <c r="A2284" s="374">
        <v>18</v>
      </c>
      <c r="B2284" s="374">
        <v>10</v>
      </c>
      <c r="C2284" s="374">
        <v>2024</v>
      </c>
      <c r="D2284" s="374"/>
      <c r="E2284" s="374">
        <v>99</v>
      </c>
      <c r="F2284" s="374"/>
      <c r="G2284" s="374">
        <v>99</v>
      </c>
      <c r="H2284" s="374">
        <v>2</v>
      </c>
      <c r="I2284" s="374">
        <v>99</v>
      </c>
      <c r="J2284" s="374">
        <v>147</v>
      </c>
      <c r="K2284" s="374">
        <v>99</v>
      </c>
      <c r="L2284" s="374">
        <v>1</v>
      </c>
      <c r="M2284" s="374">
        <v>99</v>
      </c>
      <c r="N2284" s="374">
        <v>99</v>
      </c>
      <c r="O2284" s="374">
        <v>99</v>
      </c>
      <c r="P2284" s="374">
        <v>99</v>
      </c>
      <c r="Q2284" s="374">
        <v>1</v>
      </c>
      <c r="R2284" s="374">
        <v>1</v>
      </c>
      <c r="S2284" s="374">
        <v>1</v>
      </c>
      <c r="T2284" s="374">
        <v>2</v>
      </c>
      <c r="U2284" s="374">
        <v>2.6</v>
      </c>
      <c r="V2284" s="374">
        <v>0</v>
      </c>
      <c r="W2284" s="374">
        <v>0</v>
      </c>
      <c r="X2284" s="374">
        <v>0</v>
      </c>
      <c r="Y2284" s="374">
        <v>0</v>
      </c>
      <c r="Z2284" s="374">
        <v>0</v>
      </c>
      <c r="AA2284" s="374">
        <v>0</v>
      </c>
      <c r="AB2284" s="374">
        <v>0</v>
      </c>
      <c r="AC2284" s="374"/>
      <c r="AD2284" s="374"/>
      <c r="AE2284" s="374"/>
      <c r="AF2284" s="374">
        <v>1.1904761904761909</v>
      </c>
      <c r="AG2284" s="374">
        <v>0.32314193388018903</v>
      </c>
      <c r="AH2284" s="374">
        <v>0</v>
      </c>
      <c r="AI2284" s="374">
        <v>1</v>
      </c>
      <c r="AJ2284">
        <v>68.3</v>
      </c>
      <c r="AK2284">
        <v>8.1603960493802781</v>
      </c>
    </row>
    <row r="2285" spans="1:37" ht="15.6">
      <c r="A2285" s="374">
        <v>18</v>
      </c>
      <c r="B2285" s="374">
        <v>11</v>
      </c>
      <c r="C2285" s="374">
        <v>2024</v>
      </c>
      <c r="D2285" s="374"/>
      <c r="E2285" s="374">
        <v>99</v>
      </c>
      <c r="F2285" s="374"/>
      <c r="G2285" s="374">
        <v>99</v>
      </c>
      <c r="H2285" s="374">
        <v>1</v>
      </c>
      <c r="I2285" s="374">
        <v>99</v>
      </c>
      <c r="J2285" s="374">
        <v>155</v>
      </c>
      <c r="K2285" s="374">
        <v>99</v>
      </c>
      <c r="L2285" s="374">
        <v>1</v>
      </c>
      <c r="M2285" s="374">
        <v>99</v>
      </c>
      <c r="N2285" s="374">
        <v>99</v>
      </c>
      <c r="O2285" s="374">
        <v>99</v>
      </c>
      <c r="P2285" s="374">
        <v>99</v>
      </c>
      <c r="Q2285" s="374">
        <v>1</v>
      </c>
      <c r="R2285" s="374">
        <v>6</v>
      </c>
      <c r="S2285" s="374">
        <v>1</v>
      </c>
      <c r="T2285" s="374">
        <v>2.1666666666666661</v>
      </c>
      <c r="U2285" s="374">
        <v>6.4833333333333352</v>
      </c>
      <c r="V2285" s="374">
        <v>0</v>
      </c>
      <c r="W2285" s="374">
        <v>0</v>
      </c>
      <c r="X2285" s="374">
        <v>0</v>
      </c>
      <c r="Y2285" s="374">
        <v>0</v>
      </c>
      <c r="Z2285" s="374">
        <v>1.8169724513291003</v>
      </c>
      <c r="AA2285" s="374">
        <v>0</v>
      </c>
      <c r="AB2285" s="374">
        <v>0.3726779962499655</v>
      </c>
      <c r="AC2285" s="374"/>
      <c r="AD2285" s="374">
        <v>76.710888211612996</v>
      </c>
      <c r="AE2285" s="374"/>
      <c r="AF2285" s="374">
        <v>0.49710024855012441</v>
      </c>
      <c r="AG2285" s="374">
        <v>0.30945713740215114</v>
      </c>
      <c r="AH2285" s="374">
        <v>0</v>
      </c>
      <c r="AI2285" s="374">
        <v>6</v>
      </c>
      <c r="AJ2285">
        <v>122.0833333333333</v>
      </c>
      <c r="AK2285">
        <v>3.5429977297544992</v>
      </c>
    </row>
    <row r="2286" spans="1:37" ht="15.6">
      <c r="A2286" s="374">
        <v>18</v>
      </c>
      <c r="B2286" s="374">
        <v>12</v>
      </c>
      <c r="C2286" s="374">
        <v>2024</v>
      </c>
      <c r="D2286" s="374"/>
      <c r="E2286" s="374">
        <v>99</v>
      </c>
      <c r="F2286" s="374"/>
      <c r="G2286" s="374">
        <v>99</v>
      </c>
      <c r="H2286" s="374">
        <v>2</v>
      </c>
      <c r="I2286" s="374">
        <v>99</v>
      </c>
      <c r="J2286" s="374">
        <v>160</v>
      </c>
      <c r="K2286" s="374">
        <v>99</v>
      </c>
      <c r="L2286" s="374">
        <v>1</v>
      </c>
      <c r="M2286" s="374">
        <v>99</v>
      </c>
      <c r="N2286" s="374">
        <v>99</v>
      </c>
      <c r="O2286" s="374">
        <v>99</v>
      </c>
      <c r="P2286" s="374">
        <v>99</v>
      </c>
      <c r="Q2286" s="374"/>
      <c r="R2286" s="374">
        <v>0</v>
      </c>
      <c r="S2286" s="374"/>
      <c r="T2286" s="374"/>
      <c r="U2286" s="374"/>
      <c r="V2286" s="374"/>
      <c r="W2286" s="374"/>
      <c r="X2286" s="374"/>
      <c r="Y2286" s="374"/>
      <c r="Z2286" s="374"/>
      <c r="AA2286" s="374"/>
      <c r="AB2286" s="374"/>
      <c r="AC2286" s="374"/>
      <c r="AD2286" s="374"/>
      <c r="AE2286" s="374"/>
      <c r="AF2286" s="374"/>
      <c r="AG2286" s="374"/>
      <c r="AH2286" s="374"/>
      <c r="AI2286" s="374"/>
    </row>
    <row r="2287" spans="1:37" ht="15.6">
      <c r="A2287" s="374">
        <v>18</v>
      </c>
      <c r="B2287" s="374">
        <v>13</v>
      </c>
      <c r="C2287" s="374">
        <v>2024</v>
      </c>
      <c r="D2287" s="374"/>
      <c r="E2287" s="374">
        <v>99</v>
      </c>
      <c r="F2287" s="374"/>
      <c r="G2287" s="374">
        <v>99</v>
      </c>
      <c r="H2287" s="374">
        <v>1</v>
      </c>
      <c r="I2287" s="374">
        <v>99</v>
      </c>
      <c r="J2287" s="374">
        <v>171</v>
      </c>
      <c r="K2287" s="374">
        <v>99</v>
      </c>
      <c r="L2287" s="374">
        <v>1</v>
      </c>
      <c r="M2287" s="374">
        <v>99</v>
      </c>
      <c r="N2287" s="374">
        <v>99</v>
      </c>
      <c r="O2287" s="374">
        <v>99</v>
      </c>
      <c r="P2287" s="374">
        <v>99</v>
      </c>
      <c r="Q2287" s="374"/>
      <c r="R2287" s="374">
        <v>0</v>
      </c>
      <c r="S2287" s="374"/>
      <c r="T2287" s="374"/>
      <c r="U2287" s="374"/>
      <c r="V2287" s="374"/>
      <c r="W2287" s="374"/>
      <c r="X2287" s="374"/>
      <c r="Y2287" s="374"/>
      <c r="Z2287" s="374"/>
      <c r="AA2287" s="374"/>
      <c r="AB2287" s="374"/>
      <c r="AC2287" s="374"/>
      <c r="AD2287" s="374"/>
      <c r="AE2287" s="374"/>
      <c r="AF2287" s="374"/>
      <c r="AG2287" s="374"/>
      <c r="AH2287" s="374"/>
      <c r="AI2287" s="374"/>
    </row>
    <row r="2288" spans="1:37" ht="15.6">
      <c r="A2288" s="374">
        <v>18</v>
      </c>
      <c r="B2288" s="374">
        <v>14</v>
      </c>
      <c r="C2288" s="374">
        <v>2024</v>
      </c>
      <c r="D2288" s="374"/>
      <c r="E2288" s="374">
        <v>99</v>
      </c>
      <c r="F2288" s="374"/>
      <c r="G2288" s="374">
        <v>99</v>
      </c>
      <c r="H2288" s="374">
        <v>2</v>
      </c>
      <c r="I2288" s="374">
        <v>99</v>
      </c>
      <c r="J2288" s="374">
        <v>175</v>
      </c>
      <c r="K2288" s="374">
        <v>99</v>
      </c>
      <c r="L2288" s="374">
        <v>1</v>
      </c>
      <c r="M2288" s="374">
        <v>99</v>
      </c>
      <c r="N2288" s="374">
        <v>99</v>
      </c>
      <c r="O2288" s="374">
        <v>99</v>
      </c>
      <c r="P2288" s="374">
        <v>99</v>
      </c>
      <c r="Q2288" s="374">
        <v>3</v>
      </c>
      <c r="R2288" s="374">
        <v>4</v>
      </c>
      <c r="S2288" s="374">
        <v>1</v>
      </c>
      <c r="T2288" s="374">
        <v>2.25</v>
      </c>
      <c r="U2288" s="374">
        <v>3.9</v>
      </c>
      <c r="V2288" s="374">
        <v>0</v>
      </c>
      <c r="W2288" s="374">
        <v>0</v>
      </c>
      <c r="X2288" s="374">
        <v>0</v>
      </c>
      <c r="Y2288" s="374">
        <v>0</v>
      </c>
      <c r="Z2288" s="374">
        <v>0.82158383625774867</v>
      </c>
      <c r="AA2288" s="374">
        <v>0</v>
      </c>
      <c r="AB2288" s="374">
        <v>0.4330127018922193</v>
      </c>
      <c r="AC2288" s="374"/>
      <c r="AD2288" s="374">
        <v>21.081851067789504</v>
      </c>
      <c r="AE2288" s="374"/>
      <c r="AF2288" s="374">
        <v>0.26472534745201848</v>
      </c>
      <c r="AG2288" s="374">
        <v>0.13436461042876091</v>
      </c>
      <c r="AH2288" s="374">
        <v>0</v>
      </c>
      <c r="AI2288" s="374">
        <v>2</v>
      </c>
      <c r="AJ2288">
        <v>71.05</v>
      </c>
      <c r="AK2288">
        <v>11.002034948738311</v>
      </c>
    </row>
    <row r="2289" spans="1:37" ht="15.6">
      <c r="A2289" s="374">
        <v>18</v>
      </c>
      <c r="B2289" s="374">
        <v>15</v>
      </c>
      <c r="C2289" s="374">
        <v>2024</v>
      </c>
      <c r="D2289" s="374"/>
      <c r="E2289" s="374">
        <v>99</v>
      </c>
      <c r="F2289" s="374"/>
      <c r="G2289" s="374">
        <v>99</v>
      </c>
      <c r="H2289" s="374">
        <v>2</v>
      </c>
      <c r="I2289" s="374">
        <v>99</v>
      </c>
      <c r="J2289" s="374">
        <v>177</v>
      </c>
      <c r="K2289" s="374">
        <v>99</v>
      </c>
      <c r="L2289" s="374">
        <v>1</v>
      </c>
      <c r="M2289" s="374">
        <v>99</v>
      </c>
      <c r="N2289" s="374">
        <v>99</v>
      </c>
      <c r="O2289" s="374">
        <v>99</v>
      </c>
      <c r="P2289" s="374">
        <v>99</v>
      </c>
      <c r="Q2289" s="374"/>
      <c r="R2289" s="374">
        <v>0</v>
      </c>
      <c r="S2289" s="374"/>
      <c r="T2289" s="374"/>
      <c r="U2289" s="374"/>
      <c r="V2289" s="374"/>
      <c r="W2289" s="374"/>
      <c r="X2289" s="374"/>
      <c r="Y2289" s="374"/>
      <c r="Z2289" s="374"/>
      <c r="AA2289" s="374"/>
      <c r="AB2289" s="374"/>
      <c r="AC2289" s="374"/>
      <c r="AD2289" s="374"/>
      <c r="AE2289" s="374"/>
      <c r="AF2289" s="374"/>
      <c r="AG2289" s="374"/>
      <c r="AH2289" s="374"/>
      <c r="AI2289" s="374"/>
    </row>
    <row r="2290" spans="1:37" ht="15.6">
      <c r="A2290" s="374">
        <v>18</v>
      </c>
      <c r="B2290" s="374">
        <v>16</v>
      </c>
      <c r="C2290" s="374">
        <v>2024</v>
      </c>
      <c r="D2290" s="374"/>
      <c r="E2290" s="374">
        <v>99</v>
      </c>
      <c r="F2290" s="374"/>
      <c r="G2290" s="374">
        <v>99</v>
      </c>
      <c r="H2290" s="374">
        <v>2</v>
      </c>
      <c r="I2290" s="374">
        <v>99</v>
      </c>
      <c r="J2290" s="374">
        <v>178</v>
      </c>
      <c r="K2290" s="374">
        <v>99</v>
      </c>
      <c r="L2290" s="374">
        <v>1</v>
      </c>
      <c r="M2290" s="374">
        <v>99</v>
      </c>
      <c r="N2290" s="374">
        <v>99</v>
      </c>
      <c r="O2290" s="374">
        <v>99</v>
      </c>
      <c r="P2290" s="374">
        <v>99</v>
      </c>
      <c r="Q2290" s="374"/>
      <c r="R2290" s="374">
        <v>0</v>
      </c>
      <c r="S2290" s="374"/>
      <c r="T2290" s="374"/>
      <c r="U2290" s="374"/>
      <c r="V2290" s="374"/>
      <c r="W2290" s="374"/>
      <c r="X2290" s="374"/>
      <c r="Y2290" s="374"/>
      <c r="Z2290" s="374"/>
      <c r="AA2290" s="374"/>
      <c r="AB2290" s="374"/>
      <c r="AC2290" s="374"/>
      <c r="AD2290" s="374"/>
      <c r="AE2290" s="374"/>
      <c r="AF2290" s="374"/>
      <c r="AG2290" s="374"/>
      <c r="AH2290" s="374"/>
      <c r="AI2290" s="374"/>
    </row>
    <row r="2291" spans="1:37" ht="15.6">
      <c r="A2291" s="374">
        <v>18</v>
      </c>
      <c r="B2291" s="374">
        <v>17</v>
      </c>
      <c r="C2291" s="374">
        <v>2024</v>
      </c>
      <c r="D2291" s="374"/>
      <c r="E2291" s="374">
        <v>99</v>
      </c>
      <c r="F2291" s="374"/>
      <c r="G2291" s="374">
        <v>99</v>
      </c>
      <c r="H2291" s="374">
        <v>2</v>
      </c>
      <c r="I2291" s="374">
        <v>99</v>
      </c>
      <c r="J2291" s="374">
        <v>181</v>
      </c>
      <c r="K2291" s="374">
        <v>99</v>
      </c>
      <c r="L2291" s="374">
        <v>1</v>
      </c>
      <c r="M2291" s="374">
        <v>99</v>
      </c>
      <c r="N2291" s="374">
        <v>99</v>
      </c>
      <c r="O2291" s="374">
        <v>99</v>
      </c>
      <c r="P2291" s="374">
        <v>99</v>
      </c>
      <c r="Q2291" s="374">
        <v>1</v>
      </c>
      <c r="R2291" s="374">
        <v>1</v>
      </c>
      <c r="S2291" s="374">
        <v>1</v>
      </c>
      <c r="T2291" s="374">
        <v>2</v>
      </c>
      <c r="U2291" s="374">
        <v>3.6</v>
      </c>
      <c r="V2291" s="374">
        <v>0</v>
      </c>
      <c r="W2291" s="374">
        <v>0</v>
      </c>
      <c r="X2291" s="374">
        <v>0</v>
      </c>
      <c r="Y2291" s="374">
        <v>0</v>
      </c>
      <c r="Z2291" s="374">
        <v>0</v>
      </c>
      <c r="AA2291" s="374">
        <v>0</v>
      </c>
      <c r="AB2291" s="374">
        <v>0</v>
      </c>
      <c r="AC2291" s="374"/>
      <c r="AD2291" s="374"/>
      <c r="AE2291" s="374"/>
      <c r="AF2291" s="374">
        <v>0.30030030030030025</v>
      </c>
      <c r="AG2291" s="374">
        <v>0.13310655919544481</v>
      </c>
      <c r="AH2291" s="374">
        <v>0</v>
      </c>
      <c r="AI2291" s="374">
        <v>1</v>
      </c>
      <c r="AJ2291" s="374">
        <v>76.2</v>
      </c>
      <c r="AK2291" s="374">
        <v>8.1364992126309694</v>
      </c>
    </row>
    <row r="2292" spans="1:37" ht="15.6">
      <c r="A2292" s="374">
        <v>18</v>
      </c>
      <c r="B2292" s="374">
        <v>18</v>
      </c>
      <c r="C2292" s="374">
        <v>2024</v>
      </c>
      <c r="D2292" s="374"/>
      <c r="E2292" s="374">
        <v>99</v>
      </c>
      <c r="F2292" s="374"/>
      <c r="G2292" s="374">
        <v>99</v>
      </c>
      <c r="H2292" s="374">
        <v>1</v>
      </c>
      <c r="I2292" s="374">
        <v>99</v>
      </c>
      <c r="J2292" s="374">
        <v>262</v>
      </c>
      <c r="K2292" s="374">
        <v>99</v>
      </c>
      <c r="L2292" s="374">
        <v>1</v>
      </c>
      <c r="M2292" s="374">
        <v>99</v>
      </c>
      <c r="N2292" s="374">
        <v>99</v>
      </c>
      <c r="O2292" s="374">
        <v>99</v>
      </c>
      <c r="P2292" s="374">
        <v>99</v>
      </c>
      <c r="Q2292" s="374"/>
      <c r="R2292" s="374">
        <v>0</v>
      </c>
      <c r="S2292" s="374"/>
      <c r="T2292" s="374"/>
      <c r="U2292" s="374"/>
      <c r="V2292" s="374"/>
      <c r="W2292" s="374"/>
      <c r="X2292" s="374"/>
      <c r="Y2292" s="374"/>
      <c r="Z2292" s="374"/>
      <c r="AA2292" s="374"/>
      <c r="AB2292" s="374"/>
      <c r="AC2292" s="374"/>
      <c r="AD2292" s="374"/>
      <c r="AE2292" s="374"/>
      <c r="AF2292" s="374"/>
      <c r="AG2292" s="374"/>
      <c r="AH2292" s="374"/>
      <c r="AI2292" s="374"/>
      <c r="AJ2292" s="374"/>
      <c r="AK2292" s="374"/>
    </row>
    <row r="2293" spans="1:37" ht="15.6">
      <c r="A2293" s="374">
        <v>18</v>
      </c>
      <c r="B2293" s="374">
        <v>19</v>
      </c>
      <c r="C2293" s="374">
        <v>2024</v>
      </c>
      <c r="D2293" s="374"/>
      <c r="E2293" s="374">
        <v>99</v>
      </c>
      <c r="F2293" s="374"/>
      <c r="G2293" s="374">
        <v>99</v>
      </c>
      <c r="H2293" s="374">
        <v>1</v>
      </c>
      <c r="I2293" s="374">
        <v>99</v>
      </c>
      <c r="J2293" s="374">
        <v>309</v>
      </c>
      <c r="K2293" s="374">
        <v>99</v>
      </c>
      <c r="L2293" s="374">
        <v>1</v>
      </c>
      <c r="M2293" s="374">
        <v>99</v>
      </c>
      <c r="N2293" s="374">
        <v>99</v>
      </c>
      <c r="O2293" s="374">
        <v>99</v>
      </c>
      <c r="P2293" s="374">
        <v>99</v>
      </c>
      <c r="Q2293" s="374">
        <v>2</v>
      </c>
      <c r="R2293" s="374">
        <v>2</v>
      </c>
      <c r="S2293" s="374">
        <v>1</v>
      </c>
      <c r="T2293" s="374">
        <v>2</v>
      </c>
      <c r="U2293" s="374">
        <v>3.2</v>
      </c>
      <c r="V2293" s="374">
        <v>0</v>
      </c>
      <c r="W2293" s="374">
        <v>0</v>
      </c>
      <c r="X2293" s="374">
        <v>0</v>
      </c>
      <c r="Y2293" s="374">
        <v>0</v>
      </c>
      <c r="Z2293" s="374">
        <v>1.1999999999999997</v>
      </c>
      <c r="AA2293" s="374">
        <v>0</v>
      </c>
      <c r="AB2293" s="374">
        <v>0</v>
      </c>
      <c r="AC2293" s="374"/>
      <c r="AD2293" s="374"/>
      <c r="AE2293" s="374"/>
      <c r="AF2293" s="374">
        <v>0.22446689113355783</v>
      </c>
      <c r="AG2293" s="374">
        <v>8.3680914213987809E-2</v>
      </c>
      <c r="AH2293" s="374">
        <v>0</v>
      </c>
      <c r="AI2293" s="374">
        <v>2</v>
      </c>
      <c r="AJ2293" s="374">
        <v>71.25</v>
      </c>
      <c r="AK2293" s="374">
        <v>11.919449117562047</v>
      </c>
    </row>
    <row r="2294" spans="1:37" ht="15.6">
      <c r="A2294" s="374">
        <v>18</v>
      </c>
      <c r="B2294" s="374">
        <v>20</v>
      </c>
      <c r="C2294" s="374">
        <v>2024</v>
      </c>
      <c r="D2294" s="374"/>
      <c r="E2294" s="374">
        <v>99</v>
      </c>
      <c r="F2294" s="374"/>
      <c r="G2294" s="374">
        <v>99</v>
      </c>
      <c r="H2294" s="374">
        <v>2</v>
      </c>
      <c r="I2294" s="374">
        <v>99</v>
      </c>
      <c r="J2294" s="374">
        <v>470</v>
      </c>
      <c r="K2294" s="374">
        <v>99</v>
      </c>
      <c r="L2294" s="374">
        <v>1</v>
      </c>
      <c r="M2294" s="374">
        <v>99</v>
      </c>
      <c r="N2294" s="374">
        <v>99</v>
      </c>
      <c r="O2294" s="374">
        <v>99</v>
      </c>
      <c r="P2294" s="374">
        <v>99</v>
      </c>
      <c r="Q2294" s="374">
        <v>3</v>
      </c>
      <c r="R2294" s="374">
        <v>14</v>
      </c>
      <c r="S2294" s="374">
        <v>1</v>
      </c>
      <c r="T2294" s="374">
        <v>2</v>
      </c>
      <c r="U2294" s="374">
        <v>1.8357142857142861</v>
      </c>
      <c r="V2294" s="374">
        <v>0</v>
      </c>
      <c r="W2294" s="374">
        <v>0</v>
      </c>
      <c r="X2294" s="374">
        <v>0</v>
      </c>
      <c r="Y2294" s="374">
        <v>0</v>
      </c>
      <c r="Z2294" s="374">
        <v>0.4401414429429687</v>
      </c>
      <c r="AA2294" s="374">
        <v>0</v>
      </c>
      <c r="AB2294" s="374">
        <v>0.37796447300922725</v>
      </c>
      <c r="AC2294" s="374"/>
      <c r="AD2294" s="374">
        <v>12.881011743020478</v>
      </c>
      <c r="AE2294" s="374"/>
      <c r="AF2294" s="374">
        <v>1.8421052631578945</v>
      </c>
      <c r="AG2294" s="374">
        <v>0.54460690824327185</v>
      </c>
      <c r="AH2294" s="374">
        <v>7.1428571428571441</v>
      </c>
      <c r="AI2294" s="374">
        <v>14</v>
      </c>
      <c r="AJ2294" s="374">
        <v>67.121428571428595</v>
      </c>
      <c r="AK2294" s="374">
        <v>6.1495075073981207</v>
      </c>
    </row>
    <row r="2295" spans="1:37" ht="15.6">
      <c r="A2295" s="374">
        <v>18</v>
      </c>
      <c r="B2295" s="374">
        <v>21</v>
      </c>
      <c r="C2295" s="374">
        <v>2024</v>
      </c>
      <c r="D2295" s="374"/>
      <c r="E2295" s="374">
        <v>99</v>
      </c>
      <c r="F2295" s="374"/>
      <c r="G2295" s="374">
        <v>99</v>
      </c>
      <c r="H2295" s="374">
        <v>2</v>
      </c>
      <c r="I2295" s="374">
        <v>99</v>
      </c>
      <c r="J2295" s="374">
        <v>629</v>
      </c>
      <c r="K2295" s="374">
        <v>99</v>
      </c>
      <c r="L2295" s="374">
        <v>1</v>
      </c>
      <c r="M2295" s="374">
        <v>99</v>
      </c>
      <c r="N2295" s="374">
        <v>99</v>
      </c>
      <c r="O2295" s="374">
        <v>99</v>
      </c>
      <c r="P2295" s="374">
        <v>99</v>
      </c>
      <c r="Q2295" s="374"/>
      <c r="R2295" s="374">
        <v>0</v>
      </c>
      <c r="S2295" s="374"/>
      <c r="T2295" s="374"/>
      <c r="U2295" s="374"/>
      <c r="V2295" s="374"/>
      <c r="W2295" s="374"/>
      <c r="X2295" s="374"/>
      <c r="Y2295" s="374"/>
      <c r="Z2295" s="374"/>
      <c r="AA2295" s="374"/>
      <c r="AB2295" s="374"/>
      <c r="AC2295" s="374"/>
      <c r="AD2295" s="374"/>
      <c r="AE2295" s="374"/>
      <c r="AF2295" s="374"/>
      <c r="AG2295" s="374"/>
      <c r="AH2295" s="374"/>
      <c r="AI2295" s="374"/>
      <c r="AJ2295" s="374"/>
      <c r="AK2295" s="374"/>
    </row>
    <row r="2296" spans="1:37" ht="15.6">
      <c r="A2296" s="374">
        <v>18</v>
      </c>
      <c r="B2296" s="374">
        <v>22</v>
      </c>
      <c r="C2296" s="374">
        <v>2024</v>
      </c>
      <c r="D2296" s="374"/>
      <c r="E2296" s="374">
        <v>99</v>
      </c>
      <c r="F2296" s="374"/>
      <c r="G2296" s="374">
        <v>99</v>
      </c>
      <c r="H2296" s="374">
        <v>1</v>
      </c>
      <c r="I2296" s="374">
        <v>99</v>
      </c>
      <c r="J2296" s="374">
        <v>643</v>
      </c>
      <c r="K2296" s="374">
        <v>99</v>
      </c>
      <c r="L2296" s="374">
        <v>1</v>
      </c>
      <c r="M2296" s="374">
        <v>99</v>
      </c>
      <c r="N2296" s="374">
        <v>99</v>
      </c>
      <c r="O2296" s="374">
        <v>99</v>
      </c>
      <c r="P2296" s="374">
        <v>99</v>
      </c>
      <c r="Q2296" s="374"/>
      <c r="R2296" s="374">
        <v>0</v>
      </c>
      <c r="S2296" s="374"/>
      <c r="T2296" s="374"/>
      <c r="U2296" s="374"/>
      <c r="V2296" s="374"/>
      <c r="W2296" s="374"/>
      <c r="X2296" s="374"/>
      <c r="Y2296" s="374"/>
      <c r="Z2296" s="374"/>
      <c r="AA2296" s="374"/>
      <c r="AB2296" s="374"/>
      <c r="AC2296" s="374"/>
      <c r="AD2296" s="374"/>
      <c r="AE2296" s="374"/>
      <c r="AF2296" s="374"/>
      <c r="AG2296" s="374"/>
      <c r="AH2296" s="374"/>
      <c r="AI2296" s="374"/>
      <c r="AJ2296" s="374"/>
      <c r="AK2296" s="374"/>
    </row>
    <row r="2297" spans="1:37" ht="15.6">
      <c r="A2297" s="374">
        <v>18</v>
      </c>
      <c r="B2297" s="374">
        <v>23</v>
      </c>
      <c r="C2297" s="374">
        <v>2024</v>
      </c>
      <c r="D2297" s="374"/>
      <c r="E2297" s="374">
        <v>99</v>
      </c>
      <c r="F2297" s="374"/>
      <c r="G2297" s="374">
        <v>99</v>
      </c>
      <c r="H2297" s="374">
        <v>2</v>
      </c>
      <c r="I2297" s="374">
        <v>99</v>
      </c>
      <c r="J2297" s="374">
        <v>704</v>
      </c>
      <c r="K2297" s="374">
        <v>99</v>
      </c>
      <c r="L2297" s="374">
        <v>1</v>
      </c>
      <c r="M2297" s="374">
        <v>99</v>
      </c>
      <c r="N2297" s="374">
        <v>99</v>
      </c>
      <c r="O2297" s="374">
        <v>99</v>
      </c>
      <c r="P2297" s="374">
        <v>99</v>
      </c>
      <c r="Q2297" s="374"/>
      <c r="R2297" s="374">
        <v>0</v>
      </c>
      <c r="S2297" s="374"/>
      <c r="T2297" s="374"/>
      <c r="U2297" s="374"/>
      <c r="V2297" s="374"/>
      <c r="W2297" s="374"/>
      <c r="X2297" s="374"/>
      <c r="Y2297" s="374"/>
      <c r="Z2297" s="374"/>
      <c r="AA2297" s="374"/>
      <c r="AB2297" s="374"/>
      <c r="AC2297" s="374"/>
      <c r="AD2297" s="374"/>
      <c r="AE2297" s="374"/>
      <c r="AF2297" s="374"/>
      <c r="AG2297" s="374"/>
      <c r="AH2297" s="374"/>
      <c r="AI2297" s="374"/>
      <c r="AJ2297" s="374"/>
      <c r="AK2297" s="374"/>
    </row>
    <row r="2298" spans="1:37" ht="15.6">
      <c r="A2298" s="374">
        <v>18</v>
      </c>
      <c r="B2298" s="374">
        <v>24</v>
      </c>
      <c r="C2298" s="374">
        <v>2024</v>
      </c>
      <c r="D2298" s="374"/>
      <c r="E2298" s="374">
        <v>99</v>
      </c>
      <c r="F2298" s="374"/>
      <c r="G2298" s="374">
        <v>99</v>
      </c>
      <c r="H2298" s="374">
        <v>1</v>
      </c>
      <c r="I2298" s="374">
        <v>99</v>
      </c>
      <c r="J2298" s="374">
        <v>802</v>
      </c>
      <c r="K2298" s="374">
        <v>99</v>
      </c>
      <c r="L2298" s="374">
        <v>1</v>
      </c>
      <c r="M2298" s="374">
        <v>99</v>
      </c>
      <c r="N2298" s="374">
        <v>99</v>
      </c>
      <c r="O2298" s="374">
        <v>99</v>
      </c>
      <c r="P2298" s="374">
        <v>99</v>
      </c>
      <c r="Q2298" s="374"/>
      <c r="R2298" s="374">
        <v>0</v>
      </c>
      <c r="S2298" s="374"/>
      <c r="T2298" s="374"/>
      <c r="U2298" s="374"/>
      <c r="V2298" s="374"/>
      <c r="W2298" s="374"/>
      <c r="X2298" s="374"/>
      <c r="Y2298" s="374"/>
      <c r="Z2298" s="374"/>
      <c r="AA2298" s="374"/>
      <c r="AB2298" s="374"/>
      <c r="AC2298" s="374"/>
      <c r="AD2298" s="374"/>
      <c r="AE2298" s="374"/>
      <c r="AF2298" s="374"/>
      <c r="AG2298" s="374"/>
      <c r="AH2298" s="374"/>
      <c r="AI2298" s="374"/>
      <c r="AJ2298" s="374"/>
      <c r="AK2298" s="374"/>
    </row>
    <row r="2299" spans="1:37" ht="15.6">
      <c r="A2299" s="374">
        <v>18</v>
      </c>
      <c r="B2299" s="374">
        <v>25</v>
      </c>
      <c r="C2299" s="374">
        <v>2024</v>
      </c>
      <c r="D2299" s="374"/>
      <c r="E2299" s="374">
        <v>99</v>
      </c>
      <c r="F2299" s="374"/>
      <c r="G2299" s="374">
        <v>99</v>
      </c>
      <c r="H2299" s="374">
        <v>1</v>
      </c>
      <c r="I2299" s="374">
        <v>99</v>
      </c>
      <c r="J2299" s="374">
        <v>103</v>
      </c>
      <c r="K2299" s="374">
        <v>99</v>
      </c>
      <c r="L2299" s="374">
        <v>2</v>
      </c>
      <c r="M2299" s="374">
        <v>99</v>
      </c>
      <c r="N2299" s="374">
        <v>99</v>
      </c>
      <c r="O2299" s="374">
        <v>99</v>
      </c>
      <c r="P2299" s="374">
        <v>99</v>
      </c>
      <c r="Q2299" s="374"/>
      <c r="R2299" s="374">
        <v>0</v>
      </c>
      <c r="S2299" s="374"/>
      <c r="T2299" s="374"/>
      <c r="U2299" s="374"/>
      <c r="V2299" s="374"/>
      <c r="W2299" s="374"/>
      <c r="X2299" s="374"/>
      <c r="Y2299" s="374"/>
      <c r="Z2299" s="374"/>
      <c r="AA2299" s="374"/>
      <c r="AB2299" s="374"/>
      <c r="AC2299" s="374"/>
      <c r="AD2299" s="374"/>
      <c r="AE2299" s="374"/>
      <c r="AF2299" s="374"/>
      <c r="AG2299" s="374"/>
      <c r="AH2299" s="374"/>
      <c r="AI2299" s="374"/>
      <c r="AJ2299" s="374"/>
      <c r="AK2299" s="374"/>
    </row>
    <row r="2300" spans="1:37" ht="15.6">
      <c r="A2300" s="374">
        <v>18</v>
      </c>
      <c r="B2300" s="374">
        <v>26</v>
      </c>
      <c r="C2300" s="374">
        <v>2024</v>
      </c>
      <c r="D2300" s="374"/>
      <c r="E2300" s="374">
        <v>99</v>
      </c>
      <c r="F2300" s="374"/>
      <c r="G2300" s="374">
        <v>99</v>
      </c>
      <c r="H2300" s="374">
        <v>2</v>
      </c>
      <c r="I2300" s="374">
        <v>99</v>
      </c>
      <c r="J2300" s="374">
        <v>106</v>
      </c>
      <c r="K2300" s="374">
        <v>99</v>
      </c>
      <c r="L2300" s="374">
        <v>2</v>
      </c>
      <c r="M2300" s="374">
        <v>99</v>
      </c>
      <c r="N2300" s="374">
        <v>99</v>
      </c>
      <c r="O2300" s="374">
        <v>99</v>
      </c>
      <c r="P2300" s="374">
        <v>99</v>
      </c>
      <c r="Q2300" s="374">
        <v>1</v>
      </c>
      <c r="R2300" s="374">
        <v>1</v>
      </c>
      <c r="S2300" s="374">
        <v>2</v>
      </c>
      <c r="T2300" s="374">
        <v>2</v>
      </c>
      <c r="U2300" s="374">
        <v>4.0999999999999996</v>
      </c>
      <c r="V2300" s="374">
        <v>0</v>
      </c>
      <c r="W2300" s="374">
        <v>0</v>
      </c>
      <c r="X2300" s="374">
        <v>0</v>
      </c>
      <c r="Y2300" s="374">
        <v>0</v>
      </c>
      <c r="Z2300" s="374">
        <v>0</v>
      </c>
      <c r="AA2300" s="374">
        <v>0</v>
      </c>
      <c r="AB2300" s="374">
        <v>0</v>
      </c>
      <c r="AC2300" s="374"/>
      <c r="AD2300" s="374"/>
      <c r="AE2300" s="374"/>
      <c r="AF2300" s="374">
        <v>0.625</v>
      </c>
      <c r="AG2300" s="374">
        <v>0.22143011449557129</v>
      </c>
      <c r="AH2300" s="374">
        <v>0</v>
      </c>
      <c r="AI2300" s="374">
        <v>1</v>
      </c>
      <c r="AJ2300" s="374">
        <v>62.6</v>
      </c>
      <c r="AK2300" s="374">
        <v>16.713247983477324</v>
      </c>
    </row>
    <row r="2301" spans="1:37" ht="15.6">
      <c r="A2301" s="374">
        <v>18</v>
      </c>
      <c r="B2301" s="374">
        <v>27</v>
      </c>
      <c r="C2301" s="374">
        <v>2024</v>
      </c>
      <c r="D2301" s="374"/>
      <c r="E2301" s="374">
        <v>99</v>
      </c>
      <c r="F2301" s="374"/>
      <c r="G2301" s="374">
        <v>99</v>
      </c>
      <c r="H2301" s="374">
        <v>1</v>
      </c>
      <c r="I2301" s="374">
        <v>99</v>
      </c>
      <c r="J2301" s="374">
        <v>110</v>
      </c>
      <c r="K2301" s="374">
        <v>99</v>
      </c>
      <c r="L2301" s="374">
        <v>2</v>
      </c>
      <c r="M2301" s="374">
        <v>99</v>
      </c>
      <c r="N2301" s="374">
        <v>99</v>
      </c>
      <c r="O2301" s="374">
        <v>99</v>
      </c>
      <c r="P2301" s="374">
        <v>99</v>
      </c>
      <c r="Q2301" s="374">
        <v>11</v>
      </c>
      <c r="R2301" s="374">
        <v>32</v>
      </c>
      <c r="S2301" s="374">
        <v>2</v>
      </c>
      <c r="T2301" s="374">
        <v>2.1875</v>
      </c>
      <c r="U2301" s="374">
        <v>3.8906249999999991</v>
      </c>
      <c r="V2301" s="374">
        <v>0</v>
      </c>
      <c r="W2301" s="374">
        <v>0</v>
      </c>
      <c r="X2301" s="374">
        <v>0</v>
      </c>
      <c r="Y2301" s="374">
        <v>0</v>
      </c>
      <c r="Z2301" s="374">
        <v>0.79974971670829986</v>
      </c>
      <c r="AA2301" s="374">
        <v>0</v>
      </c>
      <c r="AB2301" s="374">
        <v>0.58296119081805109</v>
      </c>
      <c r="AC2301" s="374"/>
      <c r="AD2301" s="374">
        <v>63.383355728388203</v>
      </c>
      <c r="AE2301" s="374"/>
      <c r="AF2301" s="374">
        <v>0.77294685990338141</v>
      </c>
      <c r="AG2301" s="374">
        <v>0.40725802494578034</v>
      </c>
      <c r="AH2301" s="374">
        <v>25</v>
      </c>
      <c r="AI2301" s="374">
        <v>32</v>
      </c>
      <c r="AJ2301" s="374">
        <v>72.024999999999977</v>
      </c>
      <c r="AK2301" s="374">
        <v>10.291503799618987</v>
      </c>
    </row>
    <row r="2302" spans="1:37" ht="15.6">
      <c r="A2302" s="374">
        <v>18</v>
      </c>
      <c r="B2302" s="374">
        <v>28</v>
      </c>
      <c r="C2302" s="374">
        <v>2024</v>
      </c>
      <c r="D2302" s="374"/>
      <c r="E2302" s="374">
        <v>99</v>
      </c>
      <c r="F2302" s="374"/>
      <c r="G2302" s="374">
        <v>99</v>
      </c>
      <c r="H2302" s="374">
        <v>1</v>
      </c>
      <c r="I2302" s="374">
        <v>99</v>
      </c>
      <c r="J2302" s="374">
        <v>111</v>
      </c>
      <c r="K2302" s="374">
        <v>99</v>
      </c>
      <c r="L2302" s="374">
        <v>2</v>
      </c>
      <c r="M2302" s="374">
        <v>99</v>
      </c>
      <c r="N2302" s="374">
        <v>99</v>
      </c>
      <c r="O2302" s="374">
        <v>99</v>
      </c>
      <c r="P2302" s="374">
        <v>99</v>
      </c>
      <c r="Q2302" s="374"/>
      <c r="R2302" s="374">
        <v>0</v>
      </c>
      <c r="S2302" s="374"/>
      <c r="T2302" s="374"/>
      <c r="U2302" s="374"/>
      <c r="V2302" s="374"/>
      <c r="W2302" s="374"/>
      <c r="X2302" s="374"/>
      <c r="Y2302" s="374"/>
      <c r="Z2302" s="374"/>
      <c r="AA2302" s="374"/>
      <c r="AB2302" s="374"/>
      <c r="AC2302" s="374"/>
      <c r="AD2302" s="374"/>
      <c r="AE2302" s="374"/>
      <c r="AF2302" s="374"/>
      <c r="AG2302" s="374"/>
      <c r="AH2302" s="374"/>
      <c r="AI2302" s="374"/>
      <c r="AJ2302" s="374"/>
      <c r="AK2302" s="374"/>
    </row>
    <row r="2303" spans="1:37" ht="15.6">
      <c r="A2303" s="374">
        <v>18</v>
      </c>
      <c r="B2303" s="374">
        <v>29</v>
      </c>
      <c r="C2303" s="374">
        <v>2024</v>
      </c>
      <c r="D2303" s="374"/>
      <c r="E2303" s="374">
        <v>99</v>
      </c>
      <c r="F2303" s="374"/>
      <c r="G2303" s="374">
        <v>99</v>
      </c>
      <c r="H2303" s="374">
        <v>1</v>
      </c>
      <c r="I2303" s="374">
        <v>99</v>
      </c>
      <c r="J2303" s="374">
        <v>116</v>
      </c>
      <c r="K2303" s="374">
        <v>99</v>
      </c>
      <c r="L2303" s="374">
        <v>2</v>
      </c>
      <c r="M2303" s="374">
        <v>99</v>
      </c>
      <c r="N2303" s="374">
        <v>99</v>
      </c>
      <c r="O2303" s="374">
        <v>99</v>
      </c>
      <c r="P2303" s="374">
        <v>99</v>
      </c>
      <c r="Q2303" s="374">
        <v>4</v>
      </c>
      <c r="R2303" s="374">
        <v>41</v>
      </c>
      <c r="S2303" s="374">
        <v>2</v>
      </c>
      <c r="T2303" s="374">
        <v>2.2195121951219514</v>
      </c>
      <c r="U2303" s="374">
        <v>5.5317073170731694</v>
      </c>
      <c r="V2303" s="374">
        <v>0</v>
      </c>
      <c r="W2303" s="374">
        <v>0</v>
      </c>
      <c r="X2303" s="374">
        <v>0</v>
      </c>
      <c r="Y2303" s="374">
        <v>0</v>
      </c>
      <c r="Z2303" s="374">
        <v>1.2734510484794022</v>
      </c>
      <c r="AA2303" s="374">
        <v>0</v>
      </c>
      <c r="AB2303" s="374">
        <v>0.41391616459700281</v>
      </c>
      <c r="AC2303" s="374"/>
      <c r="AD2303" s="374">
        <v>47.265506598795994</v>
      </c>
      <c r="AE2303" s="374"/>
      <c r="AF2303" s="374">
        <v>5.2699228791773791</v>
      </c>
      <c r="AG2303" s="374">
        <v>3.4440867399623398</v>
      </c>
      <c r="AH2303" s="374">
        <v>0</v>
      </c>
      <c r="AI2303" s="374">
        <v>38</v>
      </c>
      <c r="AJ2303" s="374">
        <v>76.105263157894754</v>
      </c>
      <c r="AK2303" s="374">
        <v>12.471315085374956</v>
      </c>
    </row>
    <row r="2304" spans="1:37" ht="15.6">
      <c r="A2304" s="374">
        <v>18</v>
      </c>
      <c r="B2304" s="374">
        <v>30</v>
      </c>
      <c r="C2304" s="374">
        <v>2024</v>
      </c>
      <c r="D2304" s="374"/>
      <c r="E2304" s="374">
        <v>99</v>
      </c>
      <c r="F2304" s="374"/>
      <c r="G2304" s="374">
        <v>99</v>
      </c>
      <c r="H2304" s="374">
        <v>2</v>
      </c>
      <c r="I2304" s="374">
        <v>99</v>
      </c>
      <c r="J2304" s="374">
        <v>117</v>
      </c>
      <c r="K2304" s="374">
        <v>99</v>
      </c>
      <c r="L2304" s="374">
        <v>2</v>
      </c>
      <c r="M2304" s="374">
        <v>99</v>
      </c>
      <c r="N2304" s="374">
        <v>99</v>
      </c>
      <c r="O2304" s="374">
        <v>99</v>
      </c>
      <c r="P2304" s="374">
        <v>99</v>
      </c>
      <c r="Q2304" s="374"/>
      <c r="R2304" s="374">
        <v>0</v>
      </c>
      <c r="S2304" s="374"/>
      <c r="T2304" s="374"/>
      <c r="U2304" s="374"/>
      <c r="V2304" s="374"/>
      <c r="W2304" s="374"/>
      <c r="X2304" s="374"/>
      <c r="Y2304" s="374"/>
      <c r="Z2304" s="374"/>
      <c r="AA2304" s="374"/>
      <c r="AB2304" s="374"/>
      <c r="AC2304" s="374"/>
      <c r="AD2304" s="374"/>
      <c r="AE2304" s="374"/>
      <c r="AF2304" s="374"/>
      <c r="AG2304" s="374"/>
      <c r="AH2304" s="374"/>
      <c r="AI2304" s="374"/>
      <c r="AJ2304" s="374"/>
      <c r="AK2304" s="374"/>
    </row>
    <row r="2305" spans="1:37" ht="15.6">
      <c r="A2305" s="374">
        <v>18</v>
      </c>
      <c r="B2305" s="374">
        <v>31</v>
      </c>
      <c r="C2305" s="374">
        <v>2024</v>
      </c>
      <c r="D2305" s="374"/>
      <c r="E2305" s="374">
        <v>99</v>
      </c>
      <c r="F2305" s="374"/>
      <c r="G2305" s="374">
        <v>99</v>
      </c>
      <c r="H2305" s="374">
        <v>1</v>
      </c>
      <c r="I2305" s="374">
        <v>99</v>
      </c>
      <c r="J2305" s="374">
        <v>134</v>
      </c>
      <c r="K2305" s="374">
        <v>99</v>
      </c>
      <c r="L2305" s="374">
        <v>2</v>
      </c>
      <c r="M2305" s="374">
        <v>99</v>
      </c>
      <c r="N2305" s="374">
        <v>99</v>
      </c>
      <c r="O2305" s="374">
        <v>99</v>
      </c>
      <c r="P2305" s="374">
        <v>99</v>
      </c>
      <c r="Q2305" s="374">
        <v>12</v>
      </c>
      <c r="R2305" s="374">
        <v>23</v>
      </c>
      <c r="S2305" s="374">
        <v>2</v>
      </c>
      <c r="T2305" s="374">
        <v>2.1304347826086958</v>
      </c>
      <c r="U2305" s="374">
        <v>4.4565217391304337</v>
      </c>
      <c r="V2305" s="374">
        <v>0</v>
      </c>
      <c r="W2305" s="374">
        <v>0</v>
      </c>
      <c r="X2305" s="374">
        <v>0</v>
      </c>
      <c r="Y2305" s="374">
        <v>0</v>
      </c>
      <c r="Z2305" s="374">
        <v>1.4631193855881812</v>
      </c>
      <c r="AA2305" s="374">
        <v>0</v>
      </c>
      <c r="AB2305" s="374">
        <v>0.33678116053977419</v>
      </c>
      <c r="AC2305" s="374"/>
      <c r="AD2305" s="374">
        <v>-34.143401173412443</v>
      </c>
      <c r="AE2305" s="374"/>
      <c r="AF2305" s="374">
        <v>0.62721570766293988</v>
      </c>
      <c r="AG2305" s="374">
        <v>0.34595886295978762</v>
      </c>
      <c r="AH2305" s="374">
        <v>0</v>
      </c>
      <c r="AI2305" s="374">
        <v>23</v>
      </c>
      <c r="AJ2305" s="374">
        <v>75.77391304347826</v>
      </c>
      <c r="AK2305" s="374">
        <v>10.026768984831598</v>
      </c>
    </row>
    <row r="2306" spans="1:37" ht="15.6">
      <c r="A2306" s="374">
        <v>18</v>
      </c>
      <c r="B2306" s="374">
        <v>32</v>
      </c>
      <c r="C2306" s="374">
        <v>2024</v>
      </c>
      <c r="D2306" s="374"/>
      <c r="E2306" s="374">
        <v>99</v>
      </c>
      <c r="F2306" s="374"/>
      <c r="G2306" s="374">
        <v>99</v>
      </c>
      <c r="H2306" s="374">
        <v>2</v>
      </c>
      <c r="I2306" s="374">
        <v>99</v>
      </c>
      <c r="J2306" s="374">
        <v>141</v>
      </c>
      <c r="K2306" s="374">
        <v>99</v>
      </c>
      <c r="L2306" s="374">
        <v>2</v>
      </c>
      <c r="M2306" s="374">
        <v>99</v>
      </c>
      <c r="N2306" s="374">
        <v>99</v>
      </c>
      <c r="O2306" s="374">
        <v>99</v>
      </c>
      <c r="P2306" s="374">
        <v>99</v>
      </c>
      <c r="Q2306" s="374">
        <v>16</v>
      </c>
      <c r="R2306" s="374">
        <v>31</v>
      </c>
      <c r="S2306" s="374">
        <v>2</v>
      </c>
      <c r="T2306" s="374">
        <v>2.32258064516129</v>
      </c>
      <c r="U2306" s="374">
        <v>5.2612903225806438</v>
      </c>
      <c r="V2306" s="374">
        <v>0</v>
      </c>
      <c r="W2306" s="374">
        <v>0</v>
      </c>
      <c r="X2306" s="374">
        <v>3.2258064516129026</v>
      </c>
      <c r="Y2306" s="374">
        <v>0</v>
      </c>
      <c r="Z2306" s="374">
        <v>2.7568890156741994</v>
      </c>
      <c r="AA2306" s="374">
        <v>0</v>
      </c>
      <c r="AB2306" s="374">
        <v>0.64192737877846395</v>
      </c>
      <c r="AC2306" s="374"/>
      <c r="AD2306" s="374">
        <v>40.806646012969111</v>
      </c>
      <c r="AE2306" s="374"/>
      <c r="AF2306" s="374">
        <v>3.3916849015317272</v>
      </c>
      <c r="AG2306" s="374">
        <v>2.1340067251959329</v>
      </c>
      <c r="AH2306" s="374">
        <v>0</v>
      </c>
      <c r="AI2306" s="374">
        <v>31</v>
      </c>
      <c r="AJ2306" s="374">
        <v>77.270967741935493</v>
      </c>
      <c r="AK2306" s="374">
        <v>10.739800836486353</v>
      </c>
    </row>
    <row r="2307" spans="1:37" ht="15.6">
      <c r="A2307" s="374">
        <v>18</v>
      </c>
      <c r="B2307" s="374">
        <v>33</v>
      </c>
      <c r="C2307" s="374">
        <v>2024</v>
      </c>
      <c r="D2307" s="374"/>
      <c r="E2307" s="374">
        <v>99</v>
      </c>
      <c r="F2307" s="374"/>
      <c r="G2307" s="374">
        <v>99</v>
      </c>
      <c r="H2307" s="374">
        <v>2</v>
      </c>
      <c r="I2307" s="374">
        <v>99</v>
      </c>
      <c r="J2307" s="374">
        <v>143</v>
      </c>
      <c r="K2307" s="374">
        <v>99</v>
      </c>
      <c r="L2307" s="374">
        <v>2</v>
      </c>
      <c r="M2307" s="374">
        <v>99</v>
      </c>
      <c r="N2307" s="374">
        <v>99</v>
      </c>
      <c r="O2307" s="374">
        <v>99</v>
      </c>
      <c r="P2307" s="374">
        <v>99</v>
      </c>
      <c r="Q2307" s="374"/>
      <c r="R2307" s="374">
        <v>0</v>
      </c>
      <c r="S2307" s="374"/>
      <c r="T2307" s="374"/>
      <c r="U2307" s="374"/>
      <c r="V2307" s="374"/>
      <c r="W2307" s="374"/>
      <c r="X2307" s="374"/>
      <c r="Y2307" s="374"/>
      <c r="Z2307" s="374"/>
      <c r="AA2307" s="374"/>
      <c r="AB2307" s="374"/>
      <c r="AC2307" s="374"/>
      <c r="AD2307" s="374"/>
      <c r="AE2307" s="374"/>
      <c r="AF2307" s="374"/>
      <c r="AG2307" s="374"/>
      <c r="AH2307" s="374"/>
      <c r="AI2307" s="374"/>
    </row>
    <row r="2308" spans="1:37" ht="15.6">
      <c r="A2308" s="374">
        <v>18</v>
      </c>
      <c r="B2308" s="374">
        <v>34</v>
      </c>
      <c r="C2308" s="374">
        <v>2024</v>
      </c>
      <c r="D2308" s="374"/>
      <c r="E2308" s="374">
        <v>99</v>
      </c>
      <c r="F2308" s="374"/>
      <c r="G2308" s="374">
        <v>99</v>
      </c>
      <c r="H2308" s="374">
        <v>2</v>
      </c>
      <c r="I2308" s="374">
        <v>99</v>
      </c>
      <c r="J2308" s="374">
        <v>147</v>
      </c>
      <c r="K2308" s="374">
        <v>99</v>
      </c>
      <c r="L2308" s="374">
        <v>2</v>
      </c>
      <c r="M2308" s="374">
        <v>99</v>
      </c>
      <c r="N2308" s="374">
        <v>99</v>
      </c>
      <c r="O2308" s="374">
        <v>99</v>
      </c>
      <c r="P2308" s="374">
        <v>99</v>
      </c>
      <c r="Q2308" s="374">
        <v>1</v>
      </c>
      <c r="R2308" s="374">
        <v>2</v>
      </c>
      <c r="S2308" s="374">
        <v>2</v>
      </c>
      <c r="T2308" s="374">
        <v>2</v>
      </c>
      <c r="U2308" s="374">
        <v>4.05</v>
      </c>
      <c r="V2308" s="374">
        <v>0</v>
      </c>
      <c r="W2308" s="374">
        <v>0</v>
      </c>
      <c r="X2308" s="374">
        <v>0</v>
      </c>
      <c r="Y2308" s="374">
        <v>0</v>
      </c>
      <c r="Z2308" s="374">
        <v>0.75</v>
      </c>
      <c r="AA2308" s="374">
        <v>0</v>
      </c>
      <c r="AB2308" s="374">
        <v>0</v>
      </c>
      <c r="AC2308" s="374"/>
      <c r="AD2308" s="374"/>
      <c r="AE2308" s="374"/>
      <c r="AF2308" s="374">
        <v>2.3809523809523818</v>
      </c>
      <c r="AG2308" s="374">
        <v>1.0067114093959733</v>
      </c>
      <c r="AH2308" s="374">
        <v>0</v>
      </c>
      <c r="AI2308" s="374">
        <v>2</v>
      </c>
      <c r="AJ2308">
        <v>74.900000000000006</v>
      </c>
      <c r="AK2308">
        <v>9.5183502435775029</v>
      </c>
    </row>
    <row r="2309" spans="1:37" ht="15.6">
      <c r="A2309" s="374">
        <v>18</v>
      </c>
      <c r="B2309" s="374">
        <v>35</v>
      </c>
      <c r="C2309" s="374">
        <v>2024</v>
      </c>
      <c r="D2309" s="374"/>
      <c r="E2309" s="374">
        <v>99</v>
      </c>
      <c r="F2309" s="374"/>
      <c r="G2309" s="374">
        <v>99</v>
      </c>
      <c r="H2309" s="374">
        <v>1</v>
      </c>
      <c r="I2309" s="374">
        <v>99</v>
      </c>
      <c r="J2309" s="374">
        <v>155</v>
      </c>
      <c r="K2309" s="374">
        <v>99</v>
      </c>
      <c r="L2309" s="374">
        <v>2</v>
      </c>
      <c r="M2309" s="374">
        <v>99</v>
      </c>
      <c r="N2309" s="374">
        <v>99</v>
      </c>
      <c r="O2309" s="374">
        <v>99</v>
      </c>
      <c r="P2309" s="374">
        <v>99</v>
      </c>
      <c r="Q2309" s="374">
        <v>7</v>
      </c>
      <c r="R2309" s="374">
        <v>13</v>
      </c>
      <c r="S2309" s="374">
        <v>2</v>
      </c>
      <c r="T2309" s="374">
        <v>2.307692307692307</v>
      </c>
      <c r="U2309" s="374">
        <v>5.7538461538461521</v>
      </c>
      <c r="V2309" s="374">
        <v>0</v>
      </c>
      <c r="W2309" s="374">
        <v>0</v>
      </c>
      <c r="X2309" s="374">
        <v>0</v>
      </c>
      <c r="Y2309" s="374">
        <v>0</v>
      </c>
      <c r="Z2309" s="374">
        <v>1.5804650652530121</v>
      </c>
      <c r="AA2309" s="374">
        <v>0</v>
      </c>
      <c r="AB2309" s="374">
        <v>0.82131371169471745</v>
      </c>
      <c r="AC2309" s="374"/>
      <c r="AD2309" s="374">
        <v>43.761334212796655</v>
      </c>
      <c r="AE2309" s="374"/>
      <c r="AF2309" s="374">
        <v>1.0770505385252693</v>
      </c>
      <c r="AG2309" s="374">
        <v>0.59504868580156556</v>
      </c>
      <c r="AH2309" s="374">
        <v>0</v>
      </c>
      <c r="AI2309" s="374">
        <v>13</v>
      </c>
      <c r="AJ2309">
        <v>82.792307692307716</v>
      </c>
      <c r="AK2309">
        <v>9.9347304284508642</v>
      </c>
    </row>
    <row r="2310" spans="1:37" ht="15.6">
      <c r="A2310" s="374">
        <v>18</v>
      </c>
      <c r="B2310" s="374">
        <v>36</v>
      </c>
      <c r="C2310" s="374">
        <v>2024</v>
      </c>
      <c r="D2310" s="374"/>
      <c r="E2310" s="374">
        <v>99</v>
      </c>
      <c r="F2310" s="374"/>
      <c r="G2310" s="374">
        <v>99</v>
      </c>
      <c r="H2310" s="374">
        <v>2</v>
      </c>
      <c r="I2310" s="374">
        <v>99</v>
      </c>
      <c r="J2310" s="374">
        <v>160</v>
      </c>
      <c r="K2310" s="374">
        <v>99</v>
      </c>
      <c r="L2310" s="374">
        <v>2</v>
      </c>
      <c r="M2310" s="374">
        <v>99</v>
      </c>
      <c r="N2310" s="374">
        <v>99</v>
      </c>
      <c r="O2310" s="374">
        <v>99</v>
      </c>
      <c r="P2310" s="374">
        <v>99</v>
      </c>
      <c r="Q2310" s="374">
        <v>3</v>
      </c>
      <c r="R2310" s="374">
        <v>3</v>
      </c>
      <c r="S2310" s="374">
        <v>2</v>
      </c>
      <c r="T2310" s="374">
        <v>3</v>
      </c>
      <c r="U2310" s="374">
        <v>5.4000000000000012</v>
      </c>
      <c r="V2310" s="374">
        <v>0</v>
      </c>
      <c r="W2310" s="374">
        <v>0</v>
      </c>
      <c r="X2310" s="374">
        <v>0</v>
      </c>
      <c r="Y2310" s="374">
        <v>0</v>
      </c>
      <c r="Z2310" s="374">
        <v>1.4988884770611357</v>
      </c>
      <c r="AA2310" s="374">
        <v>0</v>
      </c>
      <c r="AB2310" s="374">
        <v>1.4142135623730951</v>
      </c>
      <c r="AC2310" s="374"/>
      <c r="AD2310" s="374">
        <v>99.068360536284445</v>
      </c>
      <c r="AE2310" s="374"/>
      <c r="AF2310" s="374">
        <v>1.1194029850746268</v>
      </c>
      <c r="AG2310" s="374">
        <v>0.71262041965424716</v>
      </c>
      <c r="AH2310" s="374">
        <v>0</v>
      </c>
      <c r="AI2310" s="374">
        <v>3</v>
      </c>
      <c r="AJ2310">
        <v>85.633333333333312</v>
      </c>
      <c r="AK2310">
        <v>8.8297064941166106</v>
      </c>
    </row>
    <row r="2311" spans="1:37" ht="15.6">
      <c r="A2311" s="374">
        <v>18</v>
      </c>
      <c r="B2311" s="374">
        <v>37</v>
      </c>
      <c r="C2311" s="374">
        <v>2024</v>
      </c>
      <c r="D2311" s="374"/>
      <c r="E2311" s="374">
        <v>99</v>
      </c>
      <c r="F2311" s="374"/>
      <c r="G2311" s="374">
        <v>99</v>
      </c>
      <c r="H2311" s="374">
        <v>1</v>
      </c>
      <c r="I2311" s="374">
        <v>99</v>
      </c>
      <c r="J2311" s="374">
        <v>171</v>
      </c>
      <c r="K2311" s="374">
        <v>99</v>
      </c>
      <c r="L2311" s="374">
        <v>2</v>
      </c>
      <c r="M2311" s="374">
        <v>99</v>
      </c>
      <c r="N2311" s="374">
        <v>99</v>
      </c>
      <c r="O2311" s="374">
        <v>99</v>
      </c>
      <c r="P2311" s="374">
        <v>99</v>
      </c>
      <c r="Q2311" s="374"/>
      <c r="R2311" s="374">
        <v>0</v>
      </c>
      <c r="S2311" s="374"/>
      <c r="T2311" s="374"/>
      <c r="U2311" s="374"/>
      <c r="V2311" s="374"/>
      <c r="W2311" s="374"/>
      <c r="X2311" s="374"/>
      <c r="Y2311" s="374"/>
      <c r="Z2311" s="374"/>
      <c r="AA2311" s="374"/>
      <c r="AB2311" s="374"/>
      <c r="AC2311" s="374"/>
      <c r="AD2311" s="374"/>
      <c r="AE2311" s="374"/>
      <c r="AF2311" s="374"/>
      <c r="AG2311" s="374"/>
      <c r="AH2311" s="374"/>
      <c r="AI2311" s="374"/>
    </row>
    <row r="2312" spans="1:37" ht="15.6">
      <c r="A2312" s="374">
        <v>18</v>
      </c>
      <c r="B2312" s="374">
        <v>38</v>
      </c>
      <c r="C2312" s="374">
        <v>2024</v>
      </c>
      <c r="D2312" s="374"/>
      <c r="E2312" s="374">
        <v>99</v>
      </c>
      <c r="F2312" s="374"/>
      <c r="G2312" s="374">
        <v>99</v>
      </c>
      <c r="H2312" s="374">
        <v>2</v>
      </c>
      <c r="I2312" s="374">
        <v>99</v>
      </c>
      <c r="J2312" s="374">
        <v>175</v>
      </c>
      <c r="K2312" s="374">
        <v>99</v>
      </c>
      <c r="L2312" s="374">
        <v>2</v>
      </c>
      <c r="M2312" s="374">
        <v>99</v>
      </c>
      <c r="N2312" s="374">
        <v>99</v>
      </c>
      <c r="O2312" s="374">
        <v>99</v>
      </c>
      <c r="P2312" s="374">
        <v>99</v>
      </c>
      <c r="Q2312" s="374">
        <v>8</v>
      </c>
      <c r="R2312" s="374">
        <v>22</v>
      </c>
      <c r="S2312" s="374">
        <v>2</v>
      </c>
      <c r="T2312" s="374">
        <v>2.1363636363636358</v>
      </c>
      <c r="U2312" s="374">
        <v>4.3909090909090915</v>
      </c>
      <c r="V2312" s="374">
        <v>0</v>
      </c>
      <c r="W2312" s="374">
        <v>0</v>
      </c>
      <c r="X2312" s="374">
        <v>0</v>
      </c>
      <c r="Y2312" s="374">
        <v>0</v>
      </c>
      <c r="Z2312" s="374">
        <v>0.67211274142815858</v>
      </c>
      <c r="AA2312" s="374">
        <v>0</v>
      </c>
      <c r="AB2312" s="374">
        <v>0.54734520812692333</v>
      </c>
      <c r="AC2312" s="374"/>
      <c r="AD2312" s="374">
        <v>-30.552734720476213</v>
      </c>
      <c r="AE2312" s="374"/>
      <c r="AF2312" s="374">
        <v>1.455989410986102</v>
      </c>
      <c r="AG2312" s="374">
        <v>0.83202701073194274</v>
      </c>
      <c r="AH2312" s="374">
        <v>0</v>
      </c>
      <c r="AI2312" s="374">
        <v>11</v>
      </c>
      <c r="AJ2312">
        <v>77.954545454545467</v>
      </c>
      <c r="AK2312">
        <v>10.090672046106169</v>
      </c>
    </row>
    <row r="2313" spans="1:37" ht="15.6">
      <c r="A2313" s="374">
        <v>18</v>
      </c>
      <c r="B2313" s="374">
        <v>39</v>
      </c>
      <c r="C2313" s="374">
        <v>2024</v>
      </c>
      <c r="D2313" s="374"/>
      <c r="E2313" s="374">
        <v>99</v>
      </c>
      <c r="F2313" s="374"/>
      <c r="G2313" s="374">
        <v>99</v>
      </c>
      <c r="H2313" s="374">
        <v>2</v>
      </c>
      <c r="I2313" s="374">
        <v>99</v>
      </c>
      <c r="J2313" s="374">
        <v>177</v>
      </c>
      <c r="K2313" s="374">
        <v>99</v>
      </c>
      <c r="L2313" s="374">
        <v>2</v>
      </c>
      <c r="M2313" s="374">
        <v>99</v>
      </c>
      <c r="N2313" s="374">
        <v>99</v>
      </c>
      <c r="O2313" s="374">
        <v>99</v>
      </c>
      <c r="P2313" s="374">
        <v>99</v>
      </c>
      <c r="Q2313" s="374">
        <v>3</v>
      </c>
      <c r="R2313" s="374">
        <v>6</v>
      </c>
      <c r="S2313" s="374">
        <v>2</v>
      </c>
      <c r="T2313" s="374">
        <v>2.6666666666666661</v>
      </c>
      <c r="U2313" s="374">
        <v>6.1166666666666671</v>
      </c>
      <c r="V2313" s="374">
        <v>0</v>
      </c>
      <c r="W2313" s="374">
        <v>0</v>
      </c>
      <c r="X2313" s="374">
        <v>0</v>
      </c>
      <c r="Y2313" s="374">
        <v>0</v>
      </c>
      <c r="Z2313" s="374">
        <v>1.6004339689249572</v>
      </c>
      <c r="AA2313" s="374">
        <v>0</v>
      </c>
      <c r="AB2313" s="374">
        <v>0.7453559924999299</v>
      </c>
      <c r="AC2313" s="374"/>
      <c r="AD2313" s="374">
        <v>70.323897800726414</v>
      </c>
      <c r="AE2313" s="374"/>
      <c r="AF2313" s="374">
        <v>0.76530612244897955</v>
      </c>
      <c r="AG2313" s="374">
        <v>0.40275232378214065</v>
      </c>
      <c r="AH2313" s="374">
        <v>0</v>
      </c>
      <c r="AI2313" s="374">
        <v>5</v>
      </c>
      <c r="AJ2313">
        <v>89.68</v>
      </c>
      <c r="AK2313">
        <v>8.8983899055309603</v>
      </c>
    </row>
    <row r="2314" spans="1:37" ht="15.6">
      <c r="A2314" s="374">
        <v>18</v>
      </c>
      <c r="B2314" s="374">
        <v>40</v>
      </c>
      <c r="C2314" s="374">
        <v>2024</v>
      </c>
      <c r="D2314" s="374"/>
      <c r="E2314" s="374">
        <v>99</v>
      </c>
      <c r="F2314" s="374"/>
      <c r="G2314" s="374">
        <v>99</v>
      </c>
      <c r="H2314" s="374">
        <v>2</v>
      </c>
      <c r="I2314" s="374">
        <v>99</v>
      </c>
      <c r="J2314" s="374">
        <v>178</v>
      </c>
      <c r="K2314" s="374">
        <v>99</v>
      </c>
      <c r="L2314" s="374">
        <v>2</v>
      </c>
      <c r="M2314" s="374">
        <v>99</v>
      </c>
      <c r="N2314" s="374">
        <v>99</v>
      </c>
      <c r="O2314" s="374">
        <v>99</v>
      </c>
      <c r="P2314" s="374">
        <v>99</v>
      </c>
      <c r="Q2314" s="374">
        <v>4</v>
      </c>
      <c r="R2314" s="374">
        <v>8</v>
      </c>
      <c r="S2314" s="374">
        <v>2</v>
      </c>
      <c r="T2314" s="374">
        <v>2.375</v>
      </c>
      <c r="U2314" s="374">
        <v>4.5500000000000007</v>
      </c>
      <c r="V2314" s="374">
        <v>0</v>
      </c>
      <c r="W2314" s="374">
        <v>0</v>
      </c>
      <c r="X2314" s="374">
        <v>0</v>
      </c>
      <c r="Y2314" s="374">
        <v>0</v>
      </c>
      <c r="Z2314" s="374">
        <v>1.0758717395674988</v>
      </c>
      <c r="AA2314" s="374">
        <v>0</v>
      </c>
      <c r="AB2314" s="374">
        <v>0.48412291827592702</v>
      </c>
      <c r="AC2314" s="374"/>
      <c r="AD2314" s="374">
        <v>39.598416095033194</v>
      </c>
      <c r="AE2314" s="374"/>
      <c r="AF2314" s="374">
        <v>2.2408963585434174</v>
      </c>
      <c r="AG2314" s="374">
        <v>1.228070175438597</v>
      </c>
      <c r="AH2314" s="374">
        <v>0</v>
      </c>
      <c r="AI2314" s="374">
        <v>7</v>
      </c>
      <c r="AJ2314">
        <v>76.971428571428518</v>
      </c>
      <c r="AK2314">
        <v>9.3658713695406561</v>
      </c>
    </row>
    <row r="2315" spans="1:37" ht="15.6">
      <c r="A2315" s="374">
        <v>18</v>
      </c>
      <c r="B2315" s="374">
        <v>41</v>
      </c>
      <c r="C2315" s="374">
        <v>2024</v>
      </c>
      <c r="D2315" s="374"/>
      <c r="E2315" s="374">
        <v>99</v>
      </c>
      <c r="F2315" s="374"/>
      <c r="G2315" s="374">
        <v>99</v>
      </c>
      <c r="H2315" s="374">
        <v>2</v>
      </c>
      <c r="I2315" s="374">
        <v>99</v>
      </c>
      <c r="J2315" s="374">
        <v>181</v>
      </c>
      <c r="K2315" s="374">
        <v>99</v>
      </c>
      <c r="L2315" s="374">
        <v>2</v>
      </c>
      <c r="M2315" s="374">
        <v>99</v>
      </c>
      <c r="N2315" s="374">
        <v>99</v>
      </c>
      <c r="O2315" s="374">
        <v>99</v>
      </c>
      <c r="P2315" s="374">
        <v>99</v>
      </c>
      <c r="Q2315" s="374"/>
      <c r="R2315" s="374">
        <v>0</v>
      </c>
      <c r="S2315" s="374"/>
      <c r="T2315" s="374"/>
      <c r="U2315" s="374"/>
      <c r="V2315" s="374"/>
      <c r="W2315" s="374"/>
      <c r="X2315" s="374"/>
      <c r="Y2315" s="374"/>
      <c r="Z2315" s="374"/>
      <c r="AA2315" s="374"/>
      <c r="AB2315" s="374"/>
      <c r="AC2315" s="374"/>
      <c r="AD2315" s="374"/>
      <c r="AE2315" s="374"/>
      <c r="AF2315" s="374"/>
      <c r="AG2315" s="374"/>
      <c r="AH2315" s="374"/>
      <c r="AI2315" s="374"/>
    </row>
    <row r="2316" spans="1:37" ht="15.6">
      <c r="A2316" s="374">
        <v>18</v>
      </c>
      <c r="B2316" s="374">
        <v>42</v>
      </c>
      <c r="C2316" s="374">
        <v>2024</v>
      </c>
      <c r="D2316" s="374"/>
      <c r="E2316" s="374">
        <v>99</v>
      </c>
      <c r="F2316" s="374"/>
      <c r="G2316" s="374">
        <v>99</v>
      </c>
      <c r="H2316" s="374">
        <v>1</v>
      </c>
      <c r="I2316" s="374">
        <v>99</v>
      </c>
      <c r="J2316" s="374">
        <v>262</v>
      </c>
      <c r="K2316" s="374">
        <v>99</v>
      </c>
      <c r="L2316" s="374">
        <v>2</v>
      </c>
      <c r="M2316" s="374">
        <v>99</v>
      </c>
      <c r="N2316" s="374">
        <v>99</v>
      </c>
      <c r="O2316" s="374">
        <v>99</v>
      </c>
      <c r="P2316" s="374">
        <v>99</v>
      </c>
      <c r="Q2316" s="374"/>
      <c r="R2316" s="374">
        <v>0</v>
      </c>
      <c r="S2316" s="374"/>
      <c r="T2316" s="374"/>
      <c r="U2316" s="374"/>
      <c r="V2316" s="374"/>
      <c r="W2316" s="374"/>
      <c r="X2316" s="374"/>
      <c r="Y2316" s="374"/>
      <c r="Z2316" s="374"/>
      <c r="AA2316" s="374"/>
      <c r="AB2316" s="374"/>
      <c r="AC2316" s="374"/>
      <c r="AD2316" s="374"/>
      <c r="AE2316" s="374"/>
      <c r="AF2316" s="374"/>
      <c r="AG2316" s="374"/>
      <c r="AH2316" s="374"/>
      <c r="AI2316" s="374"/>
    </row>
    <row r="2317" spans="1:37" ht="15.6">
      <c r="A2317" s="374">
        <v>18</v>
      </c>
      <c r="B2317" s="374">
        <v>43</v>
      </c>
      <c r="C2317" s="374">
        <v>2024</v>
      </c>
      <c r="D2317" s="374"/>
      <c r="E2317" s="374">
        <v>99</v>
      </c>
      <c r="F2317" s="374"/>
      <c r="G2317" s="374">
        <v>99</v>
      </c>
      <c r="H2317" s="374">
        <v>1</v>
      </c>
      <c r="I2317" s="374">
        <v>99</v>
      </c>
      <c r="J2317" s="374">
        <v>309</v>
      </c>
      <c r="K2317" s="374">
        <v>99</v>
      </c>
      <c r="L2317" s="374">
        <v>2</v>
      </c>
      <c r="M2317" s="374">
        <v>99</v>
      </c>
      <c r="N2317" s="374">
        <v>99</v>
      </c>
      <c r="O2317" s="374">
        <v>99</v>
      </c>
      <c r="P2317" s="374">
        <v>99</v>
      </c>
      <c r="Q2317" s="374">
        <v>7</v>
      </c>
      <c r="R2317" s="374">
        <v>18</v>
      </c>
      <c r="S2317" s="374">
        <v>2</v>
      </c>
      <c r="T2317" s="374">
        <v>2.0555555555555558</v>
      </c>
      <c r="U2317" s="374">
        <v>4.7388888888888889</v>
      </c>
      <c r="V2317" s="374">
        <v>0</v>
      </c>
      <c r="W2317" s="374">
        <v>0</v>
      </c>
      <c r="X2317" s="374">
        <v>0</v>
      </c>
      <c r="Y2317" s="374">
        <v>0</v>
      </c>
      <c r="Z2317" s="374">
        <v>1.50227194197799</v>
      </c>
      <c r="AA2317" s="374">
        <v>0</v>
      </c>
      <c r="AB2317" s="374">
        <v>0.22906142364542717</v>
      </c>
      <c r="AC2317" s="374"/>
      <c r="AD2317" s="374">
        <v>38.119167582905625</v>
      </c>
      <c r="AE2317" s="374"/>
      <c r="AF2317" s="374">
        <v>2.0202020202020203</v>
      </c>
      <c r="AG2317" s="374">
        <v>1.1153096847583055</v>
      </c>
      <c r="AH2317" s="374">
        <v>0</v>
      </c>
      <c r="AI2317" s="374">
        <v>18</v>
      </c>
      <c r="AJ2317">
        <v>74.988888888888894</v>
      </c>
      <c r="AK2317">
        <v>10.911509103090545</v>
      </c>
    </row>
    <row r="2318" spans="1:37" ht="15.6">
      <c r="A2318" s="374">
        <v>18</v>
      </c>
      <c r="B2318" s="374">
        <v>44</v>
      </c>
      <c r="C2318" s="374">
        <v>2024</v>
      </c>
      <c r="D2318" s="374"/>
      <c r="E2318" s="374">
        <v>99</v>
      </c>
      <c r="F2318" s="374"/>
      <c r="G2318" s="374">
        <v>99</v>
      </c>
      <c r="H2318" s="374">
        <v>2</v>
      </c>
      <c r="I2318" s="374">
        <v>99</v>
      </c>
      <c r="J2318" s="374">
        <v>470</v>
      </c>
      <c r="K2318" s="374">
        <v>99</v>
      </c>
      <c r="L2318" s="374">
        <v>2</v>
      </c>
      <c r="M2318" s="374">
        <v>99</v>
      </c>
      <c r="N2318" s="374">
        <v>99</v>
      </c>
      <c r="O2318" s="374">
        <v>99</v>
      </c>
      <c r="P2318" s="374">
        <v>99</v>
      </c>
      <c r="Q2318" s="374">
        <v>6</v>
      </c>
      <c r="R2318" s="374">
        <v>28</v>
      </c>
      <c r="S2318" s="374">
        <v>2</v>
      </c>
      <c r="T2318" s="374">
        <v>2.75</v>
      </c>
      <c r="U2318" s="374">
        <v>2.8785714285714299</v>
      </c>
      <c r="V2318" s="374">
        <v>0</v>
      </c>
      <c r="W2318" s="374">
        <v>0</v>
      </c>
      <c r="X2318" s="374">
        <v>0</v>
      </c>
      <c r="Y2318" s="374">
        <v>0</v>
      </c>
      <c r="Z2318" s="374">
        <v>0.99367900208451232</v>
      </c>
      <c r="AA2318" s="374">
        <v>0</v>
      </c>
      <c r="AB2318" s="374">
        <v>0.63386569104638757</v>
      </c>
      <c r="AC2318" s="374"/>
      <c r="AD2318" s="374">
        <v>-0.28351015198931367</v>
      </c>
      <c r="AE2318" s="374"/>
      <c r="AF2318" s="374">
        <v>3.6842105263157889</v>
      </c>
      <c r="AG2318" s="374">
        <v>1.7079889807162527</v>
      </c>
      <c r="AH2318" s="374">
        <v>7.1428571428571441</v>
      </c>
      <c r="AI2318" s="374">
        <v>28</v>
      </c>
      <c r="AJ2318">
        <v>68.321428571428527</v>
      </c>
      <c r="AK2318">
        <v>8.8575967451947957</v>
      </c>
    </row>
    <row r="2319" spans="1:37" ht="15.6">
      <c r="A2319" s="374">
        <v>18</v>
      </c>
      <c r="B2319" s="374">
        <v>45</v>
      </c>
      <c r="C2319" s="374">
        <v>2024</v>
      </c>
      <c r="D2319" s="374"/>
      <c r="E2319" s="374">
        <v>99</v>
      </c>
      <c r="F2319" s="374"/>
      <c r="G2319" s="374">
        <v>99</v>
      </c>
      <c r="H2319" s="374">
        <v>2</v>
      </c>
      <c r="I2319" s="374">
        <v>99</v>
      </c>
      <c r="J2319" s="374">
        <v>629</v>
      </c>
      <c r="K2319" s="374">
        <v>99</v>
      </c>
      <c r="L2319" s="374">
        <v>2</v>
      </c>
      <c r="M2319" s="374">
        <v>99</v>
      </c>
      <c r="N2319" s="374">
        <v>99</v>
      </c>
      <c r="O2319" s="374">
        <v>99</v>
      </c>
      <c r="P2319" s="374">
        <v>99</v>
      </c>
      <c r="Q2319" s="374">
        <v>1</v>
      </c>
      <c r="R2319" s="374">
        <v>1</v>
      </c>
      <c r="S2319" s="374">
        <v>2</v>
      </c>
      <c r="T2319" s="374">
        <v>3</v>
      </c>
      <c r="U2319" s="374">
        <v>7.3</v>
      </c>
      <c r="V2319" s="374">
        <v>0</v>
      </c>
      <c r="W2319" s="374">
        <v>0</v>
      </c>
      <c r="X2319" s="374">
        <v>0</v>
      </c>
      <c r="Y2319" s="374">
        <v>0</v>
      </c>
      <c r="Z2319" s="374">
        <v>0</v>
      </c>
      <c r="AA2319" s="374">
        <v>0</v>
      </c>
      <c r="AB2319" s="374">
        <v>0</v>
      </c>
      <c r="AC2319" s="374"/>
      <c r="AD2319" s="374"/>
      <c r="AE2319" s="374"/>
      <c r="AF2319" s="374">
        <v>2.2727272727272729</v>
      </c>
      <c r="AG2319" s="374">
        <v>1.44812537195001</v>
      </c>
      <c r="AH2319" s="374">
        <v>0</v>
      </c>
      <c r="AI2319" s="374"/>
    </row>
    <row r="2320" spans="1:37" ht="15.6">
      <c r="A2320" s="374">
        <v>18</v>
      </c>
      <c r="B2320" s="374">
        <v>46</v>
      </c>
      <c r="C2320" s="374">
        <v>2024</v>
      </c>
      <c r="D2320" s="374"/>
      <c r="E2320" s="374">
        <v>99</v>
      </c>
      <c r="F2320" s="374"/>
      <c r="G2320" s="374">
        <v>99</v>
      </c>
      <c r="H2320" s="374">
        <v>1</v>
      </c>
      <c r="I2320" s="374">
        <v>99</v>
      </c>
      <c r="J2320" s="374">
        <v>643</v>
      </c>
      <c r="K2320" s="374">
        <v>99</v>
      </c>
      <c r="L2320" s="374">
        <v>2</v>
      </c>
      <c r="M2320" s="374">
        <v>99</v>
      </c>
      <c r="N2320" s="374">
        <v>99</v>
      </c>
      <c r="O2320" s="374">
        <v>99</v>
      </c>
      <c r="P2320" s="374">
        <v>99</v>
      </c>
      <c r="Q2320" s="374">
        <v>3</v>
      </c>
      <c r="R2320" s="374">
        <v>5</v>
      </c>
      <c r="S2320" s="374">
        <v>2</v>
      </c>
      <c r="T2320" s="374">
        <v>2.2000000000000002</v>
      </c>
      <c r="U2320" s="374">
        <v>4.04</v>
      </c>
      <c r="V2320" s="374">
        <v>0</v>
      </c>
      <c r="W2320" s="374">
        <v>0</v>
      </c>
      <c r="X2320" s="374">
        <v>0</v>
      </c>
      <c r="Y2320" s="374">
        <v>0</v>
      </c>
      <c r="Z2320" s="374">
        <v>0.7761443164772901</v>
      </c>
      <c r="AA2320" s="374">
        <v>0</v>
      </c>
      <c r="AB2320" s="374">
        <v>0.3999999999999993</v>
      </c>
      <c r="AC2320" s="374"/>
      <c r="AD2320" s="374">
        <v>10.307361440600799</v>
      </c>
      <c r="AE2320" s="374"/>
      <c r="AF2320" s="374">
        <v>0.97847358121330752</v>
      </c>
      <c r="AG2320" s="374">
        <v>0.50663389430914685</v>
      </c>
      <c r="AH2320" s="374">
        <v>0</v>
      </c>
      <c r="AI2320" s="374">
        <v>1</v>
      </c>
      <c r="AJ2320">
        <v>76.8</v>
      </c>
      <c r="AK2320">
        <v>9.2718336317274304</v>
      </c>
    </row>
    <row r="2321" spans="1:37" ht="15.6">
      <c r="A2321" s="374">
        <v>18</v>
      </c>
      <c r="B2321" s="374">
        <v>47</v>
      </c>
      <c r="C2321" s="374">
        <v>2024</v>
      </c>
      <c r="D2321" s="374"/>
      <c r="E2321" s="374">
        <v>99</v>
      </c>
      <c r="F2321" s="374"/>
      <c r="G2321" s="374">
        <v>99</v>
      </c>
      <c r="H2321" s="374">
        <v>2</v>
      </c>
      <c r="I2321" s="374">
        <v>99</v>
      </c>
      <c r="J2321" s="374">
        <v>704</v>
      </c>
      <c r="K2321" s="374">
        <v>99</v>
      </c>
      <c r="L2321" s="374">
        <v>2</v>
      </c>
      <c r="M2321" s="374">
        <v>99</v>
      </c>
      <c r="N2321" s="374">
        <v>99</v>
      </c>
      <c r="O2321" s="374">
        <v>99</v>
      </c>
      <c r="P2321" s="374">
        <v>99</v>
      </c>
      <c r="Q2321" s="374"/>
      <c r="R2321" s="374">
        <v>0</v>
      </c>
      <c r="S2321" s="374"/>
      <c r="T2321" s="374"/>
      <c r="U2321" s="374"/>
      <c r="V2321" s="374"/>
      <c r="W2321" s="374"/>
      <c r="X2321" s="374"/>
      <c r="Y2321" s="374"/>
      <c r="Z2321" s="374"/>
      <c r="AA2321" s="374"/>
      <c r="AB2321" s="374"/>
      <c r="AC2321" s="374"/>
      <c r="AD2321" s="374"/>
      <c r="AE2321" s="374"/>
      <c r="AF2321" s="374"/>
      <c r="AG2321" s="374"/>
      <c r="AH2321" s="374"/>
      <c r="AI2321" s="374"/>
    </row>
    <row r="2322" spans="1:37" ht="15.6">
      <c r="A2322" s="374">
        <v>18</v>
      </c>
      <c r="B2322" s="374">
        <v>48</v>
      </c>
      <c r="C2322" s="374">
        <v>2024</v>
      </c>
      <c r="D2322" s="374"/>
      <c r="E2322" s="374">
        <v>99</v>
      </c>
      <c r="F2322" s="374"/>
      <c r="G2322" s="374">
        <v>99</v>
      </c>
      <c r="H2322" s="374">
        <v>1</v>
      </c>
      <c r="I2322" s="374">
        <v>99</v>
      </c>
      <c r="J2322" s="374">
        <v>802</v>
      </c>
      <c r="K2322" s="374">
        <v>99</v>
      </c>
      <c r="L2322" s="374">
        <v>2</v>
      </c>
      <c r="M2322" s="374">
        <v>99</v>
      </c>
      <c r="N2322" s="374">
        <v>99</v>
      </c>
      <c r="O2322" s="374">
        <v>99</v>
      </c>
      <c r="P2322" s="374">
        <v>99</v>
      </c>
      <c r="Q2322" s="374"/>
      <c r="R2322" s="374">
        <v>0</v>
      </c>
      <c r="S2322" s="374"/>
      <c r="T2322" s="374"/>
      <c r="U2322" s="374"/>
      <c r="V2322" s="374"/>
      <c r="W2322" s="374"/>
      <c r="X2322" s="374"/>
      <c r="Y2322" s="374"/>
      <c r="Z2322" s="374"/>
      <c r="AA2322" s="374"/>
      <c r="AB2322" s="374"/>
      <c r="AC2322" s="374"/>
      <c r="AD2322" s="374"/>
      <c r="AE2322" s="374"/>
      <c r="AF2322" s="374"/>
      <c r="AG2322" s="374"/>
      <c r="AH2322" s="374"/>
      <c r="AI2322" s="374"/>
    </row>
    <row r="2323" spans="1:37" ht="15.6">
      <c r="A2323" s="374">
        <v>18</v>
      </c>
      <c r="B2323" s="374">
        <v>49</v>
      </c>
      <c r="C2323" s="374">
        <v>2024</v>
      </c>
      <c r="D2323" s="374"/>
      <c r="E2323" s="374">
        <v>99</v>
      </c>
      <c r="F2323" s="374"/>
      <c r="G2323" s="374">
        <v>99</v>
      </c>
      <c r="H2323" s="374">
        <v>1</v>
      </c>
      <c r="I2323" s="374">
        <v>99</v>
      </c>
      <c r="J2323" s="374">
        <v>103</v>
      </c>
      <c r="K2323" s="374">
        <v>99</v>
      </c>
      <c r="L2323" s="374">
        <v>3</v>
      </c>
      <c r="M2323" s="374">
        <v>99</v>
      </c>
      <c r="N2323" s="374">
        <v>99</v>
      </c>
      <c r="O2323" s="374">
        <v>99</v>
      </c>
      <c r="P2323" s="374">
        <v>99</v>
      </c>
      <c r="Q2323" s="374"/>
      <c r="R2323" s="374">
        <v>0</v>
      </c>
      <c r="S2323" s="374"/>
      <c r="T2323" s="374"/>
      <c r="U2323" s="374"/>
      <c r="V2323" s="374"/>
      <c r="W2323" s="374"/>
      <c r="X2323" s="374"/>
      <c r="Y2323" s="374"/>
      <c r="Z2323" s="374"/>
      <c r="AA2323" s="374"/>
      <c r="AB2323" s="374"/>
      <c r="AC2323" s="374"/>
      <c r="AD2323" s="374"/>
      <c r="AE2323" s="374"/>
      <c r="AF2323" s="374"/>
      <c r="AG2323" s="374"/>
      <c r="AH2323" s="374"/>
      <c r="AI2323" s="374"/>
    </row>
    <row r="2324" spans="1:37" ht="15.6">
      <c r="A2324" s="374">
        <v>18</v>
      </c>
      <c r="B2324" s="374">
        <v>50</v>
      </c>
      <c r="C2324" s="374">
        <v>2024</v>
      </c>
      <c r="D2324" s="374"/>
      <c r="E2324" s="374">
        <v>99</v>
      </c>
      <c r="F2324" s="374"/>
      <c r="G2324" s="374">
        <v>99</v>
      </c>
      <c r="H2324" s="374">
        <v>2</v>
      </c>
      <c r="I2324" s="374">
        <v>99</v>
      </c>
      <c r="J2324" s="374">
        <v>106</v>
      </c>
      <c r="K2324" s="374">
        <v>99</v>
      </c>
      <c r="L2324" s="374">
        <v>3</v>
      </c>
      <c r="M2324" s="374">
        <v>99</v>
      </c>
      <c r="N2324" s="374">
        <v>99</v>
      </c>
      <c r="O2324" s="374">
        <v>99</v>
      </c>
      <c r="P2324" s="374">
        <v>99</v>
      </c>
      <c r="Q2324" s="374">
        <v>3</v>
      </c>
      <c r="R2324" s="374">
        <v>7</v>
      </c>
      <c r="S2324" s="374">
        <v>3</v>
      </c>
      <c r="T2324" s="374">
        <v>2.4285714285714279</v>
      </c>
      <c r="U2324" s="374">
        <v>7.8714285714285745</v>
      </c>
      <c r="V2324" s="374">
        <v>0</v>
      </c>
      <c r="W2324" s="374">
        <v>0</v>
      </c>
      <c r="X2324" s="374">
        <v>0</v>
      </c>
      <c r="Y2324" s="374">
        <v>0</v>
      </c>
      <c r="Z2324" s="374">
        <v>4.4726835299609196</v>
      </c>
      <c r="AA2324" s="374">
        <v>0</v>
      </c>
      <c r="AB2324" s="374">
        <v>0.49487165930539456</v>
      </c>
      <c r="AC2324" s="374"/>
      <c r="AD2324" s="374">
        <v>55.413762463154406</v>
      </c>
      <c r="AE2324" s="374"/>
      <c r="AF2324" s="374">
        <v>4.375</v>
      </c>
      <c r="AG2324" s="374">
        <v>2.9758047094404838</v>
      </c>
      <c r="AH2324" s="374">
        <v>0</v>
      </c>
      <c r="AI2324" s="374">
        <v>7</v>
      </c>
      <c r="AJ2324">
        <v>84.357142857142875</v>
      </c>
      <c r="AK2324">
        <v>11.493422995555104</v>
      </c>
    </row>
    <row r="2325" spans="1:37" ht="15.6">
      <c r="A2325" s="374">
        <v>18</v>
      </c>
      <c r="B2325" s="374">
        <v>51</v>
      </c>
      <c r="C2325" s="374">
        <v>2024</v>
      </c>
      <c r="D2325" s="374"/>
      <c r="E2325" s="374">
        <v>99</v>
      </c>
      <c r="F2325" s="374"/>
      <c r="G2325" s="374">
        <v>99</v>
      </c>
      <c r="H2325" s="374">
        <v>1</v>
      </c>
      <c r="I2325" s="374">
        <v>99</v>
      </c>
      <c r="J2325" s="374">
        <v>110</v>
      </c>
      <c r="K2325" s="374">
        <v>99</v>
      </c>
      <c r="L2325" s="374">
        <v>3</v>
      </c>
      <c r="M2325" s="374">
        <v>99</v>
      </c>
      <c r="N2325" s="374">
        <v>99</v>
      </c>
      <c r="O2325" s="374">
        <v>99</v>
      </c>
      <c r="P2325" s="374">
        <v>99</v>
      </c>
      <c r="Q2325" s="374">
        <v>30</v>
      </c>
      <c r="R2325" s="374">
        <v>83</v>
      </c>
      <c r="S2325" s="374">
        <v>3</v>
      </c>
      <c r="T2325" s="374">
        <v>2.843373493975903</v>
      </c>
      <c r="U2325" s="374">
        <v>4.7614457831325314</v>
      </c>
      <c r="V2325" s="374">
        <v>0</v>
      </c>
      <c r="W2325" s="374">
        <v>0</v>
      </c>
      <c r="X2325" s="374">
        <v>0</v>
      </c>
      <c r="Y2325" s="374">
        <v>0</v>
      </c>
      <c r="Z2325" s="374">
        <v>1.2164367602299924</v>
      </c>
      <c r="AA2325" s="374">
        <v>0</v>
      </c>
      <c r="AB2325" s="374">
        <v>0.78359578513296868</v>
      </c>
      <c r="AC2325" s="374"/>
      <c r="AD2325" s="374">
        <v>35.263525489749327</v>
      </c>
      <c r="AE2325" s="374"/>
      <c r="AF2325" s="374">
        <v>2.0048309178743966</v>
      </c>
      <c r="AG2325" s="374">
        <v>1.2927580036833124</v>
      </c>
      <c r="AH2325" s="374">
        <v>10.843373493975903</v>
      </c>
      <c r="AI2325" s="374">
        <v>83</v>
      </c>
      <c r="AJ2325">
        <v>74.512048192771076</v>
      </c>
      <c r="AK2325">
        <v>11.282306201776835</v>
      </c>
    </row>
    <row r="2326" spans="1:37" ht="15.6">
      <c r="A2326" s="374">
        <v>18</v>
      </c>
      <c r="B2326" s="374">
        <v>52</v>
      </c>
      <c r="C2326" s="374">
        <v>2024</v>
      </c>
      <c r="D2326" s="374"/>
      <c r="E2326" s="374">
        <v>99</v>
      </c>
      <c r="F2326" s="374"/>
      <c r="G2326" s="374">
        <v>99</v>
      </c>
      <c r="H2326" s="374">
        <v>1</v>
      </c>
      <c r="I2326" s="374">
        <v>99</v>
      </c>
      <c r="J2326" s="374">
        <v>111</v>
      </c>
      <c r="K2326" s="374">
        <v>99</v>
      </c>
      <c r="L2326" s="374">
        <v>3</v>
      </c>
      <c r="M2326" s="374">
        <v>99</v>
      </c>
      <c r="N2326" s="374">
        <v>99</v>
      </c>
      <c r="O2326" s="374">
        <v>99</v>
      </c>
      <c r="P2326" s="374">
        <v>99</v>
      </c>
      <c r="Q2326" s="374"/>
      <c r="R2326" s="374">
        <v>0</v>
      </c>
      <c r="S2326" s="374"/>
      <c r="T2326" s="374"/>
      <c r="U2326" s="374"/>
      <c r="V2326" s="374"/>
      <c r="W2326" s="374"/>
      <c r="X2326" s="374"/>
      <c r="Y2326" s="374"/>
      <c r="Z2326" s="374"/>
      <c r="AA2326" s="374"/>
      <c r="AB2326" s="374"/>
      <c r="AC2326" s="374"/>
      <c r="AD2326" s="374"/>
      <c r="AE2326" s="374"/>
      <c r="AF2326" s="374"/>
      <c r="AG2326" s="374"/>
      <c r="AH2326" s="374"/>
      <c r="AI2326" s="374"/>
    </row>
    <row r="2327" spans="1:37" ht="15.6">
      <c r="A2327" s="374">
        <v>18</v>
      </c>
      <c r="B2327" s="374">
        <v>53</v>
      </c>
      <c r="C2327" s="374">
        <v>2024</v>
      </c>
      <c r="D2327" s="374"/>
      <c r="E2327" s="374">
        <v>99</v>
      </c>
      <c r="F2327" s="374"/>
      <c r="G2327" s="374">
        <v>99</v>
      </c>
      <c r="H2327" s="374">
        <v>1</v>
      </c>
      <c r="I2327" s="374">
        <v>99</v>
      </c>
      <c r="J2327" s="374">
        <v>116</v>
      </c>
      <c r="K2327" s="374">
        <v>99</v>
      </c>
      <c r="L2327" s="374">
        <v>3</v>
      </c>
      <c r="M2327" s="374">
        <v>99</v>
      </c>
      <c r="N2327" s="374">
        <v>99</v>
      </c>
      <c r="O2327" s="374">
        <v>99</v>
      </c>
      <c r="P2327" s="374">
        <v>99</v>
      </c>
      <c r="Q2327" s="374">
        <v>9</v>
      </c>
      <c r="R2327" s="374">
        <v>67</v>
      </c>
      <c r="S2327" s="374">
        <v>3</v>
      </c>
      <c r="T2327" s="374">
        <v>2.7910447761194042</v>
      </c>
      <c r="U2327" s="374">
        <v>6.2656716417910419</v>
      </c>
      <c r="V2327" s="374">
        <v>0</v>
      </c>
      <c r="W2327" s="374">
        <v>0</v>
      </c>
      <c r="X2327" s="374">
        <v>0</v>
      </c>
      <c r="Y2327" s="374">
        <v>0</v>
      </c>
      <c r="Z2327" s="374">
        <v>0.95956337066926389</v>
      </c>
      <c r="AA2327" s="374">
        <v>0</v>
      </c>
      <c r="AB2327" s="374">
        <v>0.61175825468415568</v>
      </c>
      <c r="AC2327" s="374"/>
      <c r="AD2327" s="374">
        <v>10.982353581527706</v>
      </c>
      <c r="AE2327" s="374"/>
      <c r="AF2327" s="374">
        <v>8.6118251928020602</v>
      </c>
      <c r="AG2327" s="374">
        <v>6.3749012938103613</v>
      </c>
      <c r="AH2327" s="374">
        <v>0</v>
      </c>
      <c r="AI2327" s="374">
        <v>65</v>
      </c>
      <c r="AJ2327">
        <v>77.910769230769247</v>
      </c>
      <c r="AK2327">
        <v>13.252208851484397</v>
      </c>
    </row>
    <row r="2328" spans="1:37" ht="15.6">
      <c r="A2328" s="374">
        <v>18</v>
      </c>
      <c r="B2328" s="374">
        <v>54</v>
      </c>
      <c r="C2328" s="374">
        <v>2024</v>
      </c>
      <c r="D2328" s="374"/>
      <c r="E2328" s="374">
        <v>99</v>
      </c>
      <c r="F2328" s="374"/>
      <c r="G2328" s="374">
        <v>99</v>
      </c>
      <c r="H2328" s="374">
        <v>2</v>
      </c>
      <c r="I2328" s="374">
        <v>99</v>
      </c>
      <c r="J2328" s="374">
        <v>117</v>
      </c>
      <c r="K2328" s="374">
        <v>99</v>
      </c>
      <c r="L2328" s="374">
        <v>3</v>
      </c>
      <c r="M2328" s="374">
        <v>99</v>
      </c>
      <c r="N2328" s="374">
        <v>99</v>
      </c>
      <c r="O2328" s="374">
        <v>99</v>
      </c>
      <c r="P2328" s="374">
        <v>99</v>
      </c>
      <c r="Q2328" s="374">
        <v>2</v>
      </c>
      <c r="R2328" s="374">
        <v>6</v>
      </c>
      <c r="S2328" s="374">
        <v>3</v>
      </c>
      <c r="T2328" s="374">
        <v>2.3333333333333339</v>
      </c>
      <c r="U2328" s="374">
        <v>7.5</v>
      </c>
      <c r="V2328" s="374">
        <v>0</v>
      </c>
      <c r="W2328" s="374">
        <v>0</v>
      </c>
      <c r="X2328" s="374">
        <v>0</v>
      </c>
      <c r="Y2328" s="374">
        <v>0</v>
      </c>
      <c r="Z2328" s="374">
        <v>0.637704215656966</v>
      </c>
      <c r="AA2328" s="374">
        <v>0</v>
      </c>
      <c r="AB2328" s="374">
        <v>0.74535599249992945</v>
      </c>
      <c r="AC2328" s="374"/>
      <c r="AD2328" s="374">
        <v>-17.532171832956934</v>
      </c>
      <c r="AE2328" s="374"/>
      <c r="AF2328" s="374">
        <v>4.6875</v>
      </c>
      <c r="AG2328" s="374">
        <v>3.6354823073194384</v>
      </c>
      <c r="AH2328" s="374">
        <v>0</v>
      </c>
      <c r="AI2328" s="374">
        <v>6</v>
      </c>
      <c r="AJ2328">
        <v>86.899999999999977</v>
      </c>
      <c r="AK2328">
        <v>11.43293496267167</v>
      </c>
    </row>
    <row r="2329" spans="1:37" ht="15.6">
      <c r="A2329" s="374">
        <v>18</v>
      </c>
      <c r="B2329" s="374">
        <v>55</v>
      </c>
      <c r="C2329" s="374">
        <v>2024</v>
      </c>
      <c r="D2329" s="374"/>
      <c r="E2329" s="374">
        <v>99</v>
      </c>
      <c r="F2329" s="374"/>
      <c r="G2329" s="374">
        <v>99</v>
      </c>
      <c r="H2329" s="374">
        <v>1</v>
      </c>
      <c r="I2329" s="374">
        <v>99</v>
      </c>
      <c r="J2329" s="374">
        <v>134</v>
      </c>
      <c r="K2329" s="374">
        <v>99</v>
      </c>
      <c r="L2329" s="374">
        <v>3</v>
      </c>
      <c r="M2329" s="374">
        <v>99</v>
      </c>
      <c r="N2329" s="374">
        <v>99</v>
      </c>
      <c r="O2329" s="374">
        <v>99</v>
      </c>
      <c r="P2329" s="374">
        <v>99</v>
      </c>
      <c r="Q2329" s="374">
        <v>34</v>
      </c>
      <c r="R2329" s="374">
        <v>141</v>
      </c>
      <c r="S2329" s="374">
        <v>3</v>
      </c>
      <c r="T2329" s="374">
        <v>2.4964539007092195</v>
      </c>
      <c r="U2329" s="374">
        <v>5.8262411347517764</v>
      </c>
      <c r="V2329" s="374">
        <v>0</v>
      </c>
      <c r="W2329" s="374">
        <v>0</v>
      </c>
      <c r="X2329" s="374">
        <v>0.70921985815602817</v>
      </c>
      <c r="Y2329" s="374">
        <v>0</v>
      </c>
      <c r="Z2329" s="374">
        <v>1.5714945404900895</v>
      </c>
      <c r="AA2329" s="374">
        <v>0</v>
      </c>
      <c r="AB2329" s="374">
        <v>0.54087024014007412</v>
      </c>
      <c r="AC2329" s="374"/>
      <c r="AD2329" s="374">
        <v>6.1437967007197587</v>
      </c>
      <c r="AE2329" s="374"/>
      <c r="AF2329" s="374">
        <v>3.8451049904554142</v>
      </c>
      <c r="AG2329" s="374">
        <v>2.7727337163069845</v>
      </c>
      <c r="AH2329" s="374">
        <v>0</v>
      </c>
      <c r="AI2329" s="374">
        <v>141</v>
      </c>
      <c r="AJ2329">
        <v>79.431914893617062</v>
      </c>
      <c r="AK2329">
        <v>11.42841647061133</v>
      </c>
    </row>
    <row r="2330" spans="1:37" ht="15.6">
      <c r="A2330" s="374">
        <v>18</v>
      </c>
      <c r="B2330" s="374">
        <v>56</v>
      </c>
      <c r="C2330" s="374">
        <v>2024</v>
      </c>
      <c r="D2330" s="374"/>
      <c r="E2330" s="374">
        <v>99</v>
      </c>
      <c r="F2330" s="374"/>
      <c r="G2330" s="374">
        <v>99</v>
      </c>
      <c r="H2330" s="374">
        <v>2</v>
      </c>
      <c r="I2330" s="374">
        <v>99</v>
      </c>
      <c r="J2330" s="374">
        <v>141</v>
      </c>
      <c r="K2330" s="374">
        <v>99</v>
      </c>
      <c r="L2330" s="374">
        <v>3</v>
      </c>
      <c r="M2330" s="374">
        <v>99</v>
      </c>
      <c r="N2330" s="374">
        <v>99</v>
      </c>
      <c r="O2330" s="374">
        <v>99</v>
      </c>
      <c r="P2330" s="374">
        <v>99</v>
      </c>
      <c r="Q2330" s="374">
        <v>20</v>
      </c>
      <c r="R2330" s="374">
        <v>82</v>
      </c>
      <c r="S2330" s="374">
        <v>3</v>
      </c>
      <c r="T2330" s="374">
        <v>2.2926829268292681</v>
      </c>
      <c r="U2330" s="374">
        <v>5.4853658536585348</v>
      </c>
      <c r="V2330" s="374">
        <v>0</v>
      </c>
      <c r="W2330" s="374">
        <v>0</v>
      </c>
      <c r="X2330" s="374">
        <v>0</v>
      </c>
      <c r="Y2330" s="374">
        <v>0</v>
      </c>
      <c r="Z2330" s="374">
        <v>1.1918546677669812</v>
      </c>
      <c r="AA2330" s="374">
        <v>0</v>
      </c>
      <c r="AB2330" s="374">
        <v>0.4810508030077088</v>
      </c>
      <c r="AC2330" s="374"/>
      <c r="AD2330" s="374">
        <v>41.585866379641487</v>
      </c>
      <c r="AE2330" s="374"/>
      <c r="AF2330" s="374">
        <v>8.9715536105032818</v>
      </c>
      <c r="AG2330" s="374">
        <v>5.8852006437347084</v>
      </c>
      <c r="AH2330" s="374">
        <v>0</v>
      </c>
      <c r="AI2330" s="374">
        <v>82</v>
      </c>
      <c r="AJ2330">
        <v>77.367073170731715</v>
      </c>
      <c r="AK2330">
        <v>11.72517360532307</v>
      </c>
    </row>
    <row r="2331" spans="1:37" ht="15.6">
      <c r="A2331" s="374">
        <v>18</v>
      </c>
      <c r="B2331" s="374">
        <v>57</v>
      </c>
      <c r="C2331" s="374">
        <v>2024</v>
      </c>
      <c r="D2331" s="374"/>
      <c r="E2331" s="374">
        <v>99</v>
      </c>
      <c r="F2331" s="374"/>
      <c r="G2331" s="374">
        <v>99</v>
      </c>
      <c r="H2331" s="374">
        <v>2</v>
      </c>
      <c r="I2331" s="374">
        <v>99</v>
      </c>
      <c r="J2331" s="374">
        <v>143</v>
      </c>
      <c r="K2331" s="374">
        <v>99</v>
      </c>
      <c r="L2331" s="374">
        <v>3</v>
      </c>
      <c r="M2331" s="374">
        <v>99</v>
      </c>
      <c r="N2331" s="374">
        <v>99</v>
      </c>
      <c r="O2331" s="374">
        <v>99</v>
      </c>
      <c r="P2331" s="374">
        <v>99</v>
      </c>
      <c r="Q2331" s="374"/>
      <c r="R2331" s="374">
        <v>0</v>
      </c>
      <c r="S2331" s="374"/>
      <c r="T2331" s="374"/>
      <c r="U2331" s="374"/>
      <c r="V2331" s="374"/>
      <c r="W2331" s="374"/>
      <c r="X2331" s="374"/>
      <c r="Y2331" s="374"/>
      <c r="Z2331" s="374"/>
      <c r="AA2331" s="374"/>
      <c r="AB2331" s="374"/>
      <c r="AC2331" s="374"/>
      <c r="AD2331" s="374"/>
      <c r="AE2331" s="374"/>
      <c r="AF2331" s="374"/>
      <c r="AG2331" s="374"/>
      <c r="AH2331" s="374"/>
      <c r="AI2331" s="374"/>
    </row>
    <row r="2332" spans="1:37" ht="15.6">
      <c r="A2332" s="374">
        <v>18</v>
      </c>
      <c r="B2332" s="374">
        <v>58</v>
      </c>
      <c r="C2332" s="374">
        <v>2024</v>
      </c>
      <c r="D2332" s="374"/>
      <c r="E2332" s="374">
        <v>99</v>
      </c>
      <c r="F2332" s="374"/>
      <c r="G2332" s="374">
        <v>99</v>
      </c>
      <c r="H2332" s="374">
        <v>2</v>
      </c>
      <c r="I2332" s="374">
        <v>99</v>
      </c>
      <c r="J2332" s="374">
        <v>147</v>
      </c>
      <c r="K2332" s="374">
        <v>99</v>
      </c>
      <c r="L2332" s="374">
        <v>3</v>
      </c>
      <c r="M2332" s="374">
        <v>99</v>
      </c>
      <c r="N2332" s="374">
        <v>99</v>
      </c>
      <c r="O2332" s="374">
        <v>99</v>
      </c>
      <c r="P2332" s="374">
        <v>99</v>
      </c>
      <c r="Q2332" s="374">
        <v>2</v>
      </c>
      <c r="R2332" s="374">
        <v>3</v>
      </c>
      <c r="S2332" s="374">
        <v>3</v>
      </c>
      <c r="T2332" s="374">
        <v>2.3333333333333339</v>
      </c>
      <c r="U2332" s="374">
        <v>5.833333333333333</v>
      </c>
      <c r="V2332" s="374">
        <v>0</v>
      </c>
      <c r="W2332" s="374">
        <v>0</v>
      </c>
      <c r="X2332" s="374">
        <v>0</v>
      </c>
      <c r="Y2332" s="374">
        <v>0</v>
      </c>
      <c r="Z2332" s="374">
        <v>0.84983658559880126</v>
      </c>
      <c r="AA2332" s="374">
        <v>0</v>
      </c>
      <c r="AB2332" s="374">
        <v>0.4714045207910309</v>
      </c>
      <c r="AC2332" s="374"/>
      <c r="AD2332" s="374">
        <v>97.072534339415228</v>
      </c>
      <c r="AE2332" s="374"/>
      <c r="AF2332" s="374">
        <v>3.5714285714285721</v>
      </c>
      <c r="AG2332" s="374">
        <v>2.1749937857320401</v>
      </c>
      <c r="AH2332" s="374">
        <v>0</v>
      </c>
      <c r="AI2332" s="374">
        <v>3</v>
      </c>
      <c r="AJ2332">
        <v>79.433333333333309</v>
      </c>
      <c r="AK2332">
        <v>11.581806824068423</v>
      </c>
    </row>
    <row r="2333" spans="1:37" ht="15.6">
      <c r="A2333" s="374">
        <v>18</v>
      </c>
      <c r="B2333" s="374">
        <v>59</v>
      </c>
      <c r="C2333" s="374">
        <v>2024</v>
      </c>
      <c r="D2333" s="374"/>
      <c r="E2333" s="374">
        <v>99</v>
      </c>
      <c r="F2333" s="374"/>
      <c r="G2333" s="374">
        <v>99</v>
      </c>
      <c r="H2333" s="374">
        <v>1</v>
      </c>
      <c r="I2333" s="374">
        <v>99</v>
      </c>
      <c r="J2333" s="374">
        <v>155</v>
      </c>
      <c r="K2333" s="374">
        <v>99</v>
      </c>
      <c r="L2333" s="374">
        <v>3</v>
      </c>
      <c r="M2333" s="374">
        <v>99</v>
      </c>
      <c r="N2333" s="374">
        <v>99</v>
      </c>
      <c r="O2333" s="374">
        <v>99</v>
      </c>
      <c r="P2333" s="374">
        <v>99</v>
      </c>
      <c r="Q2333" s="374">
        <v>13</v>
      </c>
      <c r="R2333" s="374">
        <v>72</v>
      </c>
      <c r="S2333" s="374">
        <v>3</v>
      </c>
      <c r="T2333" s="374">
        <v>2.375</v>
      </c>
      <c r="U2333" s="374">
        <v>6.5236111111111121</v>
      </c>
      <c r="V2333" s="374">
        <v>0</v>
      </c>
      <c r="W2333" s="374">
        <v>0</v>
      </c>
      <c r="X2333" s="374">
        <v>0</v>
      </c>
      <c r="Y2333" s="374">
        <v>0</v>
      </c>
      <c r="Z2333" s="374">
        <v>1.2496102787531156</v>
      </c>
      <c r="AA2333" s="374">
        <v>0</v>
      </c>
      <c r="AB2333" s="374">
        <v>0.56365621910286179</v>
      </c>
      <c r="AC2333" s="374"/>
      <c r="AD2333" s="374">
        <v>27.532255912625153</v>
      </c>
      <c r="AE2333" s="374"/>
      <c r="AF2333" s="374">
        <v>5.9652029826014896</v>
      </c>
      <c r="AG2333" s="374">
        <v>3.7365557181951239</v>
      </c>
      <c r="AH2333" s="374">
        <v>0</v>
      </c>
      <c r="AI2333" s="374">
        <v>72</v>
      </c>
      <c r="AJ2333">
        <v>83.316666666666663</v>
      </c>
      <c r="AK2333">
        <v>11.158189343297638</v>
      </c>
    </row>
    <row r="2334" spans="1:37" ht="15.6">
      <c r="A2334" s="374">
        <v>18</v>
      </c>
      <c r="B2334" s="374">
        <v>60</v>
      </c>
      <c r="C2334" s="374">
        <v>2024</v>
      </c>
      <c r="D2334" s="374"/>
      <c r="E2334" s="374">
        <v>99</v>
      </c>
      <c r="F2334" s="374"/>
      <c r="G2334" s="374">
        <v>99</v>
      </c>
      <c r="H2334" s="374">
        <v>2</v>
      </c>
      <c r="I2334" s="374">
        <v>99</v>
      </c>
      <c r="J2334" s="374">
        <v>160</v>
      </c>
      <c r="K2334" s="374">
        <v>99</v>
      </c>
      <c r="L2334" s="374">
        <v>3</v>
      </c>
      <c r="M2334" s="374">
        <v>99</v>
      </c>
      <c r="N2334" s="374">
        <v>99</v>
      </c>
      <c r="O2334" s="374">
        <v>99</v>
      </c>
      <c r="P2334" s="374">
        <v>99</v>
      </c>
      <c r="Q2334" s="374">
        <v>8</v>
      </c>
      <c r="R2334" s="374">
        <v>22</v>
      </c>
      <c r="S2334" s="374">
        <v>3</v>
      </c>
      <c r="T2334" s="374">
        <v>2.7727272727272729</v>
      </c>
      <c r="U2334" s="374">
        <v>5.7136363636363612</v>
      </c>
      <c r="V2334" s="374">
        <v>0</v>
      </c>
      <c r="W2334" s="374">
        <v>0</v>
      </c>
      <c r="X2334" s="374">
        <v>0</v>
      </c>
      <c r="Y2334" s="374">
        <v>0</v>
      </c>
      <c r="Z2334" s="374">
        <v>1.644908246831986</v>
      </c>
      <c r="AA2334" s="374">
        <v>0</v>
      </c>
      <c r="AB2334" s="374">
        <v>0.66958726648437361</v>
      </c>
      <c r="AC2334" s="374"/>
      <c r="AD2334" s="374">
        <v>67.96324525562207</v>
      </c>
      <c r="AE2334" s="374"/>
      <c r="AF2334" s="374">
        <v>8.2089552238805954</v>
      </c>
      <c r="AG2334" s="374">
        <v>5.529406589539434</v>
      </c>
      <c r="AH2334" s="374">
        <v>4.5454545454545459</v>
      </c>
      <c r="AI2334" s="374">
        <v>22</v>
      </c>
      <c r="AJ2334">
        <v>79.227272727272734</v>
      </c>
      <c r="AK2334">
        <v>11.246182609949814</v>
      </c>
    </row>
    <row r="2335" spans="1:37" ht="15.6">
      <c r="A2335" s="374">
        <v>18</v>
      </c>
      <c r="B2335" s="374">
        <v>61</v>
      </c>
      <c r="C2335" s="374">
        <v>2024</v>
      </c>
      <c r="D2335" s="374"/>
      <c r="E2335" s="374">
        <v>99</v>
      </c>
      <c r="F2335" s="374"/>
      <c r="G2335" s="374">
        <v>99</v>
      </c>
      <c r="H2335" s="374">
        <v>1</v>
      </c>
      <c r="I2335" s="374">
        <v>99</v>
      </c>
      <c r="J2335" s="374">
        <v>171</v>
      </c>
      <c r="K2335" s="374">
        <v>99</v>
      </c>
      <c r="L2335" s="374">
        <v>3</v>
      </c>
      <c r="M2335" s="374">
        <v>99</v>
      </c>
      <c r="N2335" s="374">
        <v>99</v>
      </c>
      <c r="O2335" s="374">
        <v>99</v>
      </c>
      <c r="P2335" s="374">
        <v>99</v>
      </c>
      <c r="Q2335" s="374"/>
      <c r="R2335" s="374">
        <v>0</v>
      </c>
      <c r="S2335" s="374"/>
      <c r="T2335" s="374"/>
      <c r="U2335" s="374"/>
      <c r="V2335" s="374"/>
      <c r="W2335" s="374"/>
      <c r="X2335" s="374"/>
      <c r="Y2335" s="374"/>
      <c r="Z2335" s="374"/>
      <c r="AA2335" s="374"/>
      <c r="AB2335" s="374"/>
      <c r="AC2335" s="374"/>
      <c r="AD2335" s="374"/>
      <c r="AE2335" s="374"/>
      <c r="AF2335" s="374"/>
      <c r="AG2335" s="374"/>
      <c r="AH2335" s="374"/>
      <c r="AI2335" s="374"/>
    </row>
    <row r="2336" spans="1:37" ht="15.6">
      <c r="A2336" s="374">
        <v>18</v>
      </c>
      <c r="B2336" s="374">
        <v>62</v>
      </c>
      <c r="C2336" s="374">
        <v>2024</v>
      </c>
      <c r="D2336" s="374"/>
      <c r="E2336" s="374">
        <v>99</v>
      </c>
      <c r="F2336" s="374"/>
      <c r="G2336" s="374">
        <v>99</v>
      </c>
      <c r="H2336" s="374">
        <v>2</v>
      </c>
      <c r="I2336" s="374">
        <v>99</v>
      </c>
      <c r="J2336" s="374">
        <v>175</v>
      </c>
      <c r="K2336" s="374">
        <v>99</v>
      </c>
      <c r="L2336" s="374">
        <v>3</v>
      </c>
      <c r="M2336" s="374">
        <v>99</v>
      </c>
      <c r="N2336" s="374">
        <v>99</v>
      </c>
      <c r="O2336" s="374">
        <v>99</v>
      </c>
      <c r="P2336" s="374">
        <v>99</v>
      </c>
      <c r="Q2336" s="374">
        <v>15</v>
      </c>
      <c r="R2336" s="374">
        <v>119</v>
      </c>
      <c r="S2336" s="374">
        <v>3</v>
      </c>
      <c r="T2336" s="374">
        <v>2.6134453781512601</v>
      </c>
      <c r="U2336" s="374">
        <v>5.1983193277310926</v>
      </c>
      <c r="V2336" s="374">
        <v>0</v>
      </c>
      <c r="W2336" s="374">
        <v>0</v>
      </c>
      <c r="X2336" s="374">
        <v>0</v>
      </c>
      <c r="Y2336" s="374">
        <v>0</v>
      </c>
      <c r="Z2336" s="374">
        <v>1.2475174132448561</v>
      </c>
      <c r="AA2336" s="374">
        <v>0</v>
      </c>
      <c r="AB2336" s="374">
        <v>0.9176993859553576</v>
      </c>
      <c r="AC2336" s="374"/>
      <c r="AD2336" s="374">
        <v>2.2921061428306526</v>
      </c>
      <c r="AE2336" s="374"/>
      <c r="AF2336" s="374">
        <v>7.8755790866975524</v>
      </c>
      <c r="AG2336" s="374">
        <v>5.3280735904635561</v>
      </c>
      <c r="AH2336" s="374">
        <v>0</v>
      </c>
      <c r="AI2336" s="374">
        <v>68</v>
      </c>
      <c r="AJ2336">
        <v>78.770588235294142</v>
      </c>
      <c r="AK2336">
        <v>11.353674407091232</v>
      </c>
    </row>
    <row r="2337" spans="1:37" ht="15.6">
      <c r="A2337" s="374">
        <v>18</v>
      </c>
      <c r="B2337" s="374">
        <v>63</v>
      </c>
      <c r="C2337" s="374">
        <v>2024</v>
      </c>
      <c r="D2337" s="374"/>
      <c r="E2337" s="374">
        <v>99</v>
      </c>
      <c r="F2337" s="374"/>
      <c r="G2337" s="374">
        <v>99</v>
      </c>
      <c r="H2337" s="374">
        <v>2</v>
      </c>
      <c r="I2337" s="374">
        <v>99</v>
      </c>
      <c r="J2337" s="374">
        <v>177</v>
      </c>
      <c r="K2337" s="374">
        <v>99</v>
      </c>
      <c r="L2337" s="374">
        <v>3</v>
      </c>
      <c r="M2337" s="374">
        <v>99</v>
      </c>
      <c r="N2337" s="374">
        <v>99</v>
      </c>
      <c r="O2337" s="374">
        <v>99</v>
      </c>
      <c r="P2337" s="374">
        <v>99</v>
      </c>
      <c r="Q2337" s="374">
        <v>8</v>
      </c>
      <c r="R2337" s="374">
        <v>26</v>
      </c>
      <c r="S2337" s="374">
        <v>3</v>
      </c>
      <c r="T2337" s="374">
        <v>2.5</v>
      </c>
      <c r="U2337" s="374">
        <v>7.1192307692307724</v>
      </c>
      <c r="V2337" s="374">
        <v>0</v>
      </c>
      <c r="W2337" s="374">
        <v>0</v>
      </c>
      <c r="X2337" s="374">
        <v>0</v>
      </c>
      <c r="Y2337" s="374">
        <v>0</v>
      </c>
      <c r="Z2337" s="374">
        <v>2.4822476214990878</v>
      </c>
      <c r="AA2337" s="374">
        <v>0</v>
      </c>
      <c r="AB2337" s="374">
        <v>0.57177187489686554</v>
      </c>
      <c r="AC2337" s="374"/>
      <c r="AD2337" s="374">
        <v>61.921998473033682</v>
      </c>
      <c r="AE2337" s="374"/>
      <c r="AF2337" s="374">
        <v>3.3163265306122445</v>
      </c>
      <c r="AG2337" s="374">
        <v>2.0313203033262743</v>
      </c>
      <c r="AH2337" s="374">
        <v>0</v>
      </c>
      <c r="AI2337" s="374">
        <v>25</v>
      </c>
      <c r="AJ2337">
        <v>83.823999999999998</v>
      </c>
      <c r="AK2337">
        <v>11.586273769300778</v>
      </c>
    </row>
    <row r="2338" spans="1:37" ht="15.6">
      <c r="A2338" s="374">
        <v>18</v>
      </c>
      <c r="B2338" s="374">
        <v>64</v>
      </c>
      <c r="C2338" s="374">
        <v>2024</v>
      </c>
      <c r="D2338" s="374"/>
      <c r="E2338" s="374">
        <v>99</v>
      </c>
      <c r="F2338" s="374"/>
      <c r="G2338" s="374">
        <v>99</v>
      </c>
      <c r="H2338" s="374">
        <v>2</v>
      </c>
      <c r="I2338" s="374">
        <v>99</v>
      </c>
      <c r="J2338" s="374">
        <v>178</v>
      </c>
      <c r="K2338" s="374">
        <v>99</v>
      </c>
      <c r="L2338" s="374">
        <v>3</v>
      </c>
      <c r="M2338" s="374">
        <v>99</v>
      </c>
      <c r="N2338" s="374">
        <v>99</v>
      </c>
      <c r="O2338" s="374">
        <v>99</v>
      </c>
      <c r="P2338" s="374">
        <v>99</v>
      </c>
      <c r="Q2338" s="374">
        <v>5</v>
      </c>
      <c r="R2338" s="374">
        <v>16</v>
      </c>
      <c r="S2338" s="374">
        <v>3</v>
      </c>
      <c r="T2338" s="374">
        <v>2.5</v>
      </c>
      <c r="U2338" s="374">
        <v>5.09375</v>
      </c>
      <c r="V2338" s="374">
        <v>0</v>
      </c>
      <c r="W2338" s="374">
        <v>0</v>
      </c>
      <c r="X2338" s="374">
        <v>0</v>
      </c>
      <c r="Y2338" s="374">
        <v>0</v>
      </c>
      <c r="Z2338" s="374">
        <v>1.5421043860582213</v>
      </c>
      <c r="AA2338" s="374">
        <v>0</v>
      </c>
      <c r="AB2338" s="374">
        <v>0.8660254037844386</v>
      </c>
      <c r="AC2338" s="374"/>
      <c r="AD2338" s="374">
        <v>27.845343453525039</v>
      </c>
      <c r="AE2338" s="374"/>
      <c r="AF2338" s="374">
        <v>4.4817927170868348</v>
      </c>
      <c r="AG2338" s="374">
        <v>2.7496626180836712</v>
      </c>
      <c r="AH2338" s="374">
        <v>6.25</v>
      </c>
      <c r="AI2338" s="374">
        <v>15</v>
      </c>
      <c r="AJ2338">
        <v>76.659999999999982</v>
      </c>
      <c r="AK2338">
        <v>10.748052905623789</v>
      </c>
    </row>
    <row r="2339" spans="1:37" ht="15.6">
      <c r="A2339" s="374">
        <v>18</v>
      </c>
      <c r="B2339" s="374">
        <v>65</v>
      </c>
      <c r="C2339" s="374">
        <v>2024</v>
      </c>
      <c r="D2339" s="374"/>
      <c r="E2339" s="374">
        <v>99</v>
      </c>
      <c r="F2339" s="374"/>
      <c r="G2339" s="374">
        <v>99</v>
      </c>
      <c r="H2339" s="374">
        <v>2</v>
      </c>
      <c r="I2339" s="374">
        <v>99</v>
      </c>
      <c r="J2339" s="374">
        <v>181</v>
      </c>
      <c r="K2339" s="374">
        <v>99</v>
      </c>
      <c r="L2339" s="374">
        <v>3</v>
      </c>
      <c r="M2339" s="374">
        <v>99</v>
      </c>
      <c r="N2339" s="374">
        <v>99</v>
      </c>
      <c r="O2339" s="374">
        <v>99</v>
      </c>
      <c r="P2339" s="374">
        <v>99</v>
      </c>
      <c r="Q2339" s="374">
        <v>3</v>
      </c>
      <c r="R2339" s="374">
        <v>3</v>
      </c>
      <c r="S2339" s="374">
        <v>3</v>
      </c>
      <c r="T2339" s="374">
        <v>2</v>
      </c>
      <c r="U2339" s="374">
        <v>7.5999999999999988</v>
      </c>
      <c r="V2339" s="374">
        <v>0</v>
      </c>
      <c r="W2339" s="374">
        <v>0</v>
      </c>
      <c r="X2339" s="374">
        <v>0</v>
      </c>
      <c r="Y2339" s="374">
        <v>0</v>
      </c>
      <c r="Z2339" s="374">
        <v>1.070825226947276</v>
      </c>
      <c r="AA2339" s="374">
        <v>0</v>
      </c>
      <c r="AB2339" s="374">
        <v>0</v>
      </c>
      <c r="AC2339" s="374"/>
      <c r="AD2339" s="374"/>
      <c r="AE2339" s="374"/>
      <c r="AF2339" s="374">
        <v>0.90090090090090069</v>
      </c>
      <c r="AG2339" s="374">
        <v>0.84300820823781697</v>
      </c>
      <c r="AH2339" s="374">
        <v>0</v>
      </c>
      <c r="AI2339" s="374">
        <v>2</v>
      </c>
      <c r="AJ2339">
        <v>84.55</v>
      </c>
      <c r="AK2339">
        <v>11.412546660889872</v>
      </c>
    </row>
    <row r="2340" spans="1:37" ht="15.6">
      <c r="A2340" s="374">
        <v>18</v>
      </c>
      <c r="B2340" s="374">
        <v>66</v>
      </c>
      <c r="C2340" s="374">
        <v>2024</v>
      </c>
      <c r="D2340" s="374"/>
      <c r="E2340" s="374">
        <v>99</v>
      </c>
      <c r="F2340" s="374"/>
      <c r="G2340" s="374">
        <v>99</v>
      </c>
      <c r="H2340" s="374">
        <v>1</v>
      </c>
      <c r="I2340" s="374">
        <v>99</v>
      </c>
      <c r="J2340" s="374">
        <v>262</v>
      </c>
      <c r="K2340" s="374">
        <v>99</v>
      </c>
      <c r="L2340" s="374">
        <v>3</v>
      </c>
      <c r="M2340" s="374">
        <v>99</v>
      </c>
      <c r="N2340" s="374">
        <v>99</v>
      </c>
      <c r="O2340" s="374">
        <v>99</v>
      </c>
      <c r="P2340" s="374">
        <v>99</v>
      </c>
      <c r="Q2340" s="374"/>
      <c r="R2340" s="374">
        <v>0</v>
      </c>
      <c r="S2340" s="374"/>
      <c r="T2340" s="374"/>
      <c r="U2340" s="374"/>
      <c r="V2340" s="374"/>
      <c r="W2340" s="374"/>
      <c r="X2340" s="374"/>
      <c r="Y2340" s="374"/>
      <c r="Z2340" s="374"/>
      <c r="AA2340" s="374"/>
      <c r="AB2340" s="374"/>
      <c r="AC2340" s="374"/>
      <c r="AD2340" s="374"/>
      <c r="AE2340" s="374"/>
      <c r="AF2340" s="374"/>
      <c r="AG2340" s="374"/>
      <c r="AH2340" s="374"/>
      <c r="AI2340" s="374"/>
    </row>
    <row r="2341" spans="1:37" ht="15.6">
      <c r="A2341" s="374">
        <v>18</v>
      </c>
      <c r="B2341" s="374">
        <v>67</v>
      </c>
      <c r="C2341" s="374">
        <v>2024</v>
      </c>
      <c r="D2341" s="374"/>
      <c r="E2341" s="374">
        <v>99</v>
      </c>
      <c r="F2341" s="374"/>
      <c r="G2341" s="374">
        <v>99</v>
      </c>
      <c r="H2341" s="374">
        <v>1</v>
      </c>
      <c r="I2341" s="374">
        <v>99</v>
      </c>
      <c r="J2341" s="374">
        <v>309</v>
      </c>
      <c r="K2341" s="374">
        <v>99</v>
      </c>
      <c r="L2341" s="374">
        <v>3</v>
      </c>
      <c r="M2341" s="374">
        <v>99</v>
      </c>
      <c r="N2341" s="374">
        <v>99</v>
      </c>
      <c r="O2341" s="374">
        <v>99</v>
      </c>
      <c r="P2341" s="374">
        <v>99</v>
      </c>
      <c r="Q2341" s="374">
        <v>13</v>
      </c>
      <c r="R2341" s="374">
        <v>43</v>
      </c>
      <c r="S2341" s="374">
        <v>3</v>
      </c>
      <c r="T2341" s="374">
        <v>2.5581395348837219</v>
      </c>
      <c r="U2341" s="374">
        <v>5.1116279069767447</v>
      </c>
      <c r="V2341" s="374">
        <v>0</v>
      </c>
      <c r="W2341" s="374">
        <v>0</v>
      </c>
      <c r="X2341" s="374">
        <v>0</v>
      </c>
      <c r="Y2341" s="374">
        <v>0</v>
      </c>
      <c r="Z2341" s="374">
        <v>1.1965472230111189</v>
      </c>
      <c r="AA2341" s="374">
        <v>0</v>
      </c>
      <c r="AB2341" s="374">
        <v>1.0631748326197636</v>
      </c>
      <c r="AC2341" s="374"/>
      <c r="AD2341" s="374">
        <v>4.4256726500823609</v>
      </c>
      <c r="AE2341" s="374"/>
      <c r="AF2341" s="374">
        <v>4.8260381593714916</v>
      </c>
      <c r="AG2341" s="374">
        <v>2.8739163975366431</v>
      </c>
      <c r="AH2341" s="374">
        <v>0</v>
      </c>
      <c r="AI2341" s="374">
        <v>43</v>
      </c>
      <c r="AJ2341">
        <v>76.137209302325601</v>
      </c>
      <c r="AK2341">
        <v>11.415212933943783</v>
      </c>
    </row>
    <row r="2342" spans="1:37" ht="15.6">
      <c r="A2342" s="374">
        <v>18</v>
      </c>
      <c r="B2342" s="374">
        <v>68</v>
      </c>
      <c r="C2342" s="374">
        <v>2024</v>
      </c>
      <c r="D2342" s="374"/>
      <c r="E2342" s="374">
        <v>99</v>
      </c>
      <c r="F2342" s="374"/>
      <c r="G2342" s="374">
        <v>99</v>
      </c>
      <c r="H2342" s="374">
        <v>2</v>
      </c>
      <c r="I2342" s="374">
        <v>99</v>
      </c>
      <c r="J2342" s="374">
        <v>470</v>
      </c>
      <c r="K2342" s="374">
        <v>99</v>
      </c>
      <c r="L2342" s="374">
        <v>3</v>
      </c>
      <c r="M2342" s="374">
        <v>99</v>
      </c>
      <c r="N2342" s="374">
        <v>99</v>
      </c>
      <c r="O2342" s="374">
        <v>99</v>
      </c>
      <c r="P2342" s="374">
        <v>99</v>
      </c>
      <c r="Q2342" s="374">
        <v>8</v>
      </c>
      <c r="R2342" s="374">
        <v>30</v>
      </c>
      <c r="S2342" s="374">
        <v>3</v>
      </c>
      <c r="T2342" s="374">
        <v>3.0333333333333323</v>
      </c>
      <c r="U2342" s="374">
        <v>5.4366666666666683</v>
      </c>
      <c r="V2342" s="374">
        <v>0</v>
      </c>
      <c r="W2342" s="374">
        <v>0</v>
      </c>
      <c r="X2342" s="374">
        <v>0</v>
      </c>
      <c r="Y2342" s="374">
        <v>0</v>
      </c>
      <c r="Z2342" s="374">
        <v>2.4617721710634002</v>
      </c>
      <c r="AA2342" s="374">
        <v>0</v>
      </c>
      <c r="AB2342" s="374">
        <v>0.65743609744386799</v>
      </c>
      <c r="AC2342" s="374"/>
      <c r="AD2342" s="374">
        <v>15.78319993310239</v>
      </c>
      <c r="AE2342" s="374"/>
      <c r="AF2342" s="374">
        <v>3.9473684210526319</v>
      </c>
      <c r="AG2342" s="374">
        <v>3.4562407289680008</v>
      </c>
      <c r="AH2342" s="374">
        <v>26.666666666666675</v>
      </c>
      <c r="AI2342" s="374">
        <v>30</v>
      </c>
      <c r="AJ2342">
        <v>77.286666666666662</v>
      </c>
      <c r="AK2342">
        <v>11.122476694647698</v>
      </c>
    </row>
    <row r="2343" spans="1:37" ht="15.6">
      <c r="A2343" s="374">
        <v>18</v>
      </c>
      <c r="B2343" s="374">
        <v>69</v>
      </c>
      <c r="C2343" s="374">
        <v>2024</v>
      </c>
      <c r="D2343" s="374"/>
      <c r="E2343" s="374">
        <v>99</v>
      </c>
      <c r="F2343" s="374"/>
      <c r="G2343" s="374">
        <v>99</v>
      </c>
      <c r="H2343" s="374">
        <v>2</v>
      </c>
      <c r="I2343" s="374">
        <v>99</v>
      </c>
      <c r="J2343" s="374">
        <v>629</v>
      </c>
      <c r="K2343" s="374">
        <v>99</v>
      </c>
      <c r="L2343" s="374">
        <v>3</v>
      </c>
      <c r="M2343" s="374">
        <v>99</v>
      </c>
      <c r="N2343" s="374">
        <v>99</v>
      </c>
      <c r="O2343" s="374">
        <v>99</v>
      </c>
      <c r="P2343" s="374">
        <v>99</v>
      </c>
      <c r="Q2343" s="374">
        <v>1</v>
      </c>
      <c r="R2343" s="374">
        <v>1</v>
      </c>
      <c r="S2343" s="374">
        <v>3</v>
      </c>
      <c r="T2343" s="374">
        <v>3</v>
      </c>
      <c r="U2343" s="374">
        <v>9.6</v>
      </c>
      <c r="V2343" s="374">
        <v>0</v>
      </c>
      <c r="W2343" s="374">
        <v>0</v>
      </c>
      <c r="X2343" s="374">
        <v>0</v>
      </c>
      <c r="Y2343" s="374">
        <v>0</v>
      </c>
      <c r="Z2343" s="374">
        <v>0</v>
      </c>
      <c r="AA2343" s="374">
        <v>0</v>
      </c>
      <c r="AB2343" s="374">
        <v>0</v>
      </c>
      <c r="AC2343" s="374"/>
      <c r="AD2343" s="374"/>
      <c r="AE2343" s="374"/>
      <c r="AF2343" s="374">
        <v>2.2727272727272729</v>
      </c>
      <c r="AG2343" s="374">
        <v>1.9043840507835743</v>
      </c>
      <c r="AH2343" s="374">
        <v>0</v>
      </c>
      <c r="AI2343" s="374"/>
    </row>
    <row r="2344" spans="1:37" ht="15.6">
      <c r="A2344" s="374">
        <v>18</v>
      </c>
      <c r="B2344" s="374">
        <v>70</v>
      </c>
      <c r="C2344" s="374">
        <v>2024</v>
      </c>
      <c r="D2344" s="374"/>
      <c r="E2344" s="374">
        <v>99</v>
      </c>
      <c r="F2344" s="374"/>
      <c r="G2344" s="374">
        <v>99</v>
      </c>
      <c r="H2344" s="374">
        <v>1</v>
      </c>
      <c r="I2344" s="374">
        <v>99</v>
      </c>
      <c r="J2344" s="374">
        <v>643</v>
      </c>
      <c r="K2344" s="374">
        <v>99</v>
      </c>
      <c r="L2344" s="374">
        <v>3</v>
      </c>
      <c r="M2344" s="374">
        <v>99</v>
      </c>
      <c r="N2344" s="374">
        <v>99</v>
      </c>
      <c r="O2344" s="374">
        <v>99</v>
      </c>
      <c r="P2344" s="374">
        <v>99</v>
      </c>
      <c r="Q2344" s="374">
        <v>5</v>
      </c>
      <c r="R2344" s="374">
        <v>24</v>
      </c>
      <c r="S2344" s="374">
        <v>3</v>
      </c>
      <c r="T2344" s="374">
        <v>2.4166666666666661</v>
      </c>
      <c r="U2344" s="374">
        <v>5.320833333333332</v>
      </c>
      <c r="V2344" s="374">
        <v>0</v>
      </c>
      <c r="W2344" s="374">
        <v>0</v>
      </c>
      <c r="X2344" s="374">
        <v>0</v>
      </c>
      <c r="Y2344" s="374">
        <v>0</v>
      </c>
      <c r="Z2344" s="374">
        <v>1.1708185052441868</v>
      </c>
      <c r="AA2344" s="374">
        <v>0</v>
      </c>
      <c r="AB2344" s="374">
        <v>0.49300664859163634</v>
      </c>
      <c r="AC2344" s="374"/>
      <c r="AD2344" s="374">
        <v>33.866752424401525</v>
      </c>
      <c r="AE2344" s="374"/>
      <c r="AF2344" s="374">
        <v>4.6966731898238754</v>
      </c>
      <c r="AG2344" s="374">
        <v>3.202829123924658</v>
      </c>
      <c r="AH2344" s="374">
        <v>0</v>
      </c>
      <c r="AI2344" s="374">
        <v>12</v>
      </c>
      <c r="AJ2344">
        <v>78.283333333333317</v>
      </c>
      <c r="AK2344">
        <v>11.487400228952076</v>
      </c>
    </row>
    <row r="2345" spans="1:37" ht="15.6">
      <c r="A2345" s="374">
        <v>18</v>
      </c>
      <c r="B2345" s="374">
        <v>71</v>
      </c>
      <c r="C2345" s="374">
        <v>2024</v>
      </c>
      <c r="D2345" s="374"/>
      <c r="E2345" s="374">
        <v>99</v>
      </c>
      <c r="F2345" s="374"/>
      <c r="G2345" s="374">
        <v>99</v>
      </c>
      <c r="H2345" s="374">
        <v>2</v>
      </c>
      <c r="I2345" s="374">
        <v>99</v>
      </c>
      <c r="J2345" s="374">
        <v>704</v>
      </c>
      <c r="K2345" s="374">
        <v>99</v>
      </c>
      <c r="L2345" s="374">
        <v>3</v>
      </c>
      <c r="M2345" s="374">
        <v>99</v>
      </c>
      <c r="N2345" s="374">
        <v>99</v>
      </c>
      <c r="O2345" s="374">
        <v>99</v>
      </c>
      <c r="P2345" s="374">
        <v>99</v>
      </c>
      <c r="Q2345" s="374"/>
      <c r="R2345" s="374">
        <v>0</v>
      </c>
      <c r="S2345" s="374"/>
      <c r="T2345" s="374"/>
      <c r="U2345" s="374"/>
      <c r="V2345" s="374"/>
      <c r="W2345" s="374"/>
      <c r="X2345" s="374"/>
      <c r="Y2345" s="374"/>
      <c r="Z2345" s="374"/>
      <c r="AA2345" s="374"/>
      <c r="AB2345" s="374"/>
      <c r="AC2345" s="374"/>
      <c r="AD2345" s="374"/>
      <c r="AE2345" s="374"/>
      <c r="AF2345" s="374"/>
      <c r="AG2345" s="374"/>
      <c r="AH2345" s="374"/>
      <c r="AI2345" s="374"/>
    </row>
    <row r="2346" spans="1:37" ht="15.6">
      <c r="A2346" s="374">
        <v>18</v>
      </c>
      <c r="B2346" s="374">
        <v>72</v>
      </c>
      <c r="C2346" s="374">
        <v>2024</v>
      </c>
      <c r="D2346" s="374"/>
      <c r="E2346" s="374">
        <v>99</v>
      </c>
      <c r="F2346" s="374"/>
      <c r="G2346" s="374">
        <v>99</v>
      </c>
      <c r="H2346" s="374">
        <v>1</v>
      </c>
      <c r="I2346" s="374">
        <v>99</v>
      </c>
      <c r="J2346" s="374">
        <v>802</v>
      </c>
      <c r="K2346" s="374">
        <v>99</v>
      </c>
      <c r="L2346" s="374">
        <v>3</v>
      </c>
      <c r="M2346" s="374">
        <v>99</v>
      </c>
      <c r="N2346" s="374">
        <v>99</v>
      </c>
      <c r="O2346" s="374">
        <v>99</v>
      </c>
      <c r="P2346" s="374">
        <v>99</v>
      </c>
      <c r="Q2346" s="374"/>
      <c r="R2346" s="374">
        <v>0</v>
      </c>
      <c r="S2346" s="374"/>
      <c r="T2346" s="374"/>
      <c r="U2346" s="374"/>
      <c r="V2346" s="374"/>
      <c r="W2346" s="374"/>
      <c r="X2346" s="374"/>
      <c r="Y2346" s="374"/>
      <c r="Z2346" s="374"/>
      <c r="AA2346" s="374"/>
      <c r="AB2346" s="374"/>
      <c r="AC2346" s="374"/>
      <c r="AD2346" s="374"/>
      <c r="AE2346" s="374"/>
      <c r="AF2346" s="374"/>
      <c r="AG2346" s="374"/>
      <c r="AH2346" s="374"/>
      <c r="AI2346" s="374"/>
    </row>
    <row r="2347" spans="1:37" ht="15.6">
      <c r="A2347" s="374">
        <v>18</v>
      </c>
      <c r="B2347" s="374">
        <v>73</v>
      </c>
      <c r="C2347" s="374">
        <v>2024</v>
      </c>
      <c r="D2347" s="374"/>
      <c r="E2347" s="374">
        <v>99</v>
      </c>
      <c r="F2347" s="374"/>
      <c r="G2347" s="374">
        <v>99</v>
      </c>
      <c r="H2347" s="374">
        <v>1</v>
      </c>
      <c r="I2347" s="374">
        <v>99</v>
      </c>
      <c r="J2347" s="374">
        <v>103</v>
      </c>
      <c r="K2347" s="374">
        <v>99</v>
      </c>
      <c r="L2347" s="374">
        <v>4</v>
      </c>
      <c r="M2347" s="374">
        <v>99</v>
      </c>
      <c r="N2347" s="374">
        <v>99</v>
      </c>
      <c r="O2347" s="374">
        <v>99</v>
      </c>
      <c r="P2347" s="374">
        <v>99</v>
      </c>
      <c r="Q2347" s="374"/>
      <c r="R2347" s="374">
        <v>0</v>
      </c>
      <c r="S2347" s="374"/>
      <c r="T2347" s="374"/>
      <c r="U2347" s="374"/>
      <c r="V2347" s="374"/>
      <c r="W2347" s="374"/>
      <c r="X2347" s="374"/>
      <c r="Y2347" s="374"/>
      <c r="Z2347" s="374"/>
      <c r="AA2347" s="374"/>
      <c r="AB2347" s="374"/>
      <c r="AC2347" s="374"/>
      <c r="AD2347" s="374"/>
      <c r="AE2347" s="374"/>
      <c r="AF2347" s="374"/>
      <c r="AG2347" s="374"/>
      <c r="AH2347" s="374"/>
      <c r="AI2347" s="374"/>
    </row>
    <row r="2348" spans="1:37" ht="15.6">
      <c r="A2348" s="374">
        <v>18</v>
      </c>
      <c r="B2348" s="374">
        <v>74</v>
      </c>
      <c r="C2348" s="374">
        <v>2024</v>
      </c>
      <c r="D2348" s="374"/>
      <c r="E2348" s="374">
        <v>99</v>
      </c>
      <c r="F2348" s="374"/>
      <c r="G2348" s="374">
        <v>99</v>
      </c>
      <c r="H2348" s="374">
        <v>2</v>
      </c>
      <c r="I2348" s="374">
        <v>99</v>
      </c>
      <c r="J2348" s="374">
        <v>106</v>
      </c>
      <c r="K2348" s="374">
        <v>99</v>
      </c>
      <c r="L2348" s="374">
        <v>4</v>
      </c>
      <c r="M2348" s="374">
        <v>99</v>
      </c>
      <c r="N2348" s="374">
        <v>99</v>
      </c>
      <c r="O2348" s="374">
        <v>99</v>
      </c>
      <c r="P2348" s="374">
        <v>99</v>
      </c>
      <c r="Q2348" s="374">
        <v>4</v>
      </c>
      <c r="R2348" s="374">
        <v>8</v>
      </c>
      <c r="S2348" s="374">
        <v>4</v>
      </c>
      <c r="T2348" s="374">
        <v>2.5</v>
      </c>
      <c r="U2348" s="374">
        <v>9.1624999999999996</v>
      </c>
      <c r="V2348" s="374">
        <v>0</v>
      </c>
      <c r="W2348" s="374">
        <v>0</v>
      </c>
      <c r="X2348" s="374">
        <v>12.5</v>
      </c>
      <c r="Y2348" s="374">
        <v>0</v>
      </c>
      <c r="Z2348" s="374">
        <v>4.4522290765413262</v>
      </c>
      <c r="AA2348" s="374">
        <v>0</v>
      </c>
      <c r="AB2348" s="374">
        <v>0.5</v>
      </c>
      <c r="AC2348" s="374"/>
      <c r="AD2348" s="374">
        <v>77.208516024300934</v>
      </c>
      <c r="AE2348" s="374"/>
      <c r="AF2348" s="374">
        <v>5</v>
      </c>
      <c r="AG2348" s="374">
        <v>3.9587383884208247</v>
      </c>
      <c r="AH2348" s="374">
        <v>0</v>
      </c>
      <c r="AI2348" s="374">
        <v>8</v>
      </c>
      <c r="AJ2348">
        <v>88.25</v>
      </c>
      <c r="AK2348">
        <v>12.148962358221199</v>
      </c>
    </row>
    <row r="2349" spans="1:37" ht="15.6">
      <c r="A2349" s="374">
        <v>18</v>
      </c>
      <c r="B2349" s="374">
        <v>75</v>
      </c>
      <c r="C2349" s="374">
        <v>2024</v>
      </c>
      <c r="D2349" s="374"/>
      <c r="E2349" s="374">
        <v>99</v>
      </c>
      <c r="F2349" s="374"/>
      <c r="G2349" s="374">
        <v>99</v>
      </c>
      <c r="H2349" s="374">
        <v>1</v>
      </c>
      <c r="I2349" s="374">
        <v>99</v>
      </c>
      <c r="J2349" s="374">
        <v>110</v>
      </c>
      <c r="K2349" s="374">
        <v>99</v>
      </c>
      <c r="L2349" s="374">
        <v>4</v>
      </c>
      <c r="M2349" s="374">
        <v>99</v>
      </c>
      <c r="N2349" s="374">
        <v>99</v>
      </c>
      <c r="O2349" s="374">
        <v>99</v>
      </c>
      <c r="P2349" s="374">
        <v>99</v>
      </c>
      <c r="Q2349" s="374">
        <v>50</v>
      </c>
      <c r="R2349" s="374">
        <v>335</v>
      </c>
      <c r="S2349" s="374">
        <v>4</v>
      </c>
      <c r="T2349" s="374">
        <v>3.6298507462686578</v>
      </c>
      <c r="U2349" s="374">
        <v>6.054328358208954</v>
      </c>
      <c r="V2349" s="374">
        <v>0</v>
      </c>
      <c r="W2349" s="374">
        <v>0</v>
      </c>
      <c r="X2349" s="374">
        <v>0</v>
      </c>
      <c r="Y2349" s="374">
        <v>0</v>
      </c>
      <c r="Z2349" s="374">
        <v>1.6539155024353063</v>
      </c>
      <c r="AA2349" s="374">
        <v>0</v>
      </c>
      <c r="AB2349" s="374">
        <v>0.89459653632123393</v>
      </c>
      <c r="AC2349" s="374"/>
      <c r="AD2349" s="374">
        <v>7.8555027828852992</v>
      </c>
      <c r="AE2349" s="374"/>
      <c r="AF2349" s="374">
        <v>8.0917874396135261</v>
      </c>
      <c r="AG2349" s="374">
        <v>6.6345439855022637</v>
      </c>
      <c r="AH2349" s="374">
        <v>4.179104477611939</v>
      </c>
      <c r="AI2349" s="374">
        <v>334</v>
      </c>
      <c r="AJ2349">
        <v>77.390718562874255</v>
      </c>
      <c r="AK2349">
        <v>12.766733474412284</v>
      </c>
    </row>
    <row r="2350" spans="1:37" ht="15.6">
      <c r="A2350" s="374">
        <v>18</v>
      </c>
      <c r="B2350" s="374">
        <v>76</v>
      </c>
      <c r="C2350" s="374">
        <v>2024</v>
      </c>
      <c r="D2350" s="374"/>
      <c r="E2350" s="374">
        <v>99</v>
      </c>
      <c r="F2350" s="374"/>
      <c r="G2350" s="374">
        <v>99</v>
      </c>
      <c r="H2350" s="374">
        <v>1</v>
      </c>
      <c r="I2350" s="374">
        <v>99</v>
      </c>
      <c r="J2350" s="374">
        <v>111</v>
      </c>
      <c r="K2350" s="374">
        <v>99</v>
      </c>
      <c r="L2350" s="374">
        <v>4</v>
      </c>
      <c r="M2350" s="374">
        <v>99</v>
      </c>
      <c r="N2350" s="374">
        <v>99</v>
      </c>
      <c r="O2350" s="374">
        <v>99</v>
      </c>
      <c r="P2350" s="374">
        <v>99</v>
      </c>
      <c r="Q2350" s="374">
        <v>2</v>
      </c>
      <c r="R2350" s="374">
        <v>3</v>
      </c>
      <c r="S2350" s="374">
        <v>4</v>
      </c>
      <c r="T2350" s="374">
        <v>3</v>
      </c>
      <c r="U2350" s="374">
        <v>7.7</v>
      </c>
      <c r="V2350" s="374">
        <v>0</v>
      </c>
      <c r="W2350" s="374">
        <v>0</v>
      </c>
      <c r="X2350" s="374">
        <v>0</v>
      </c>
      <c r="Y2350" s="374">
        <v>0</v>
      </c>
      <c r="Z2350" s="374">
        <v>0.74833147735479599</v>
      </c>
      <c r="AA2350" s="374">
        <v>0</v>
      </c>
      <c r="AB2350" s="374">
        <v>0</v>
      </c>
      <c r="AC2350" s="374"/>
      <c r="AD2350" s="374"/>
      <c r="AE2350" s="374"/>
      <c r="AF2350" s="374">
        <v>15</v>
      </c>
      <c r="AG2350" s="374">
        <v>8.6809470124013526</v>
      </c>
      <c r="AH2350" s="374">
        <v>0</v>
      </c>
      <c r="AI2350" s="374">
        <v>3</v>
      </c>
      <c r="AJ2350">
        <v>84.1</v>
      </c>
      <c r="AK2350">
        <v>12.906134983634283</v>
      </c>
    </row>
    <row r="2351" spans="1:37" ht="15.6">
      <c r="A2351" s="374">
        <v>18</v>
      </c>
      <c r="B2351" s="374">
        <v>77</v>
      </c>
      <c r="C2351" s="374">
        <v>2024</v>
      </c>
      <c r="D2351" s="374"/>
      <c r="E2351" s="374">
        <v>99</v>
      </c>
      <c r="F2351" s="374"/>
      <c r="G2351" s="374">
        <v>99</v>
      </c>
      <c r="H2351" s="374">
        <v>1</v>
      </c>
      <c r="I2351" s="374">
        <v>99</v>
      </c>
      <c r="J2351" s="374">
        <v>116</v>
      </c>
      <c r="K2351" s="374">
        <v>99</v>
      </c>
      <c r="L2351" s="374">
        <v>4</v>
      </c>
      <c r="M2351" s="374">
        <v>99</v>
      </c>
      <c r="N2351" s="374">
        <v>99</v>
      </c>
      <c r="O2351" s="374">
        <v>99</v>
      </c>
      <c r="P2351" s="374">
        <v>99</v>
      </c>
      <c r="Q2351" s="374">
        <v>23</v>
      </c>
      <c r="R2351" s="374">
        <v>143</v>
      </c>
      <c r="S2351" s="374">
        <v>4</v>
      </c>
      <c r="T2351" s="374">
        <v>2.7762237762237763</v>
      </c>
      <c r="U2351" s="374">
        <v>7.2748251748251747</v>
      </c>
      <c r="V2351" s="374">
        <v>0</v>
      </c>
      <c r="W2351" s="374">
        <v>0</v>
      </c>
      <c r="X2351" s="374">
        <v>0.69930069930069916</v>
      </c>
      <c r="Y2351" s="374">
        <v>0</v>
      </c>
      <c r="Z2351" s="374">
        <v>1.8033561769391788</v>
      </c>
      <c r="AA2351" s="374">
        <v>0</v>
      </c>
      <c r="AB2351" s="374">
        <v>0.71369794809359766</v>
      </c>
      <c r="AC2351" s="374"/>
      <c r="AD2351" s="374">
        <v>24.175385719313724</v>
      </c>
      <c r="AE2351" s="374"/>
      <c r="AF2351" s="374">
        <v>18.380462724935736</v>
      </c>
      <c r="AG2351" s="374">
        <v>15.79754601226994</v>
      </c>
      <c r="AH2351" s="374">
        <v>0</v>
      </c>
      <c r="AI2351" s="374">
        <v>126</v>
      </c>
      <c r="AJ2351">
        <v>80.838095238095221</v>
      </c>
      <c r="AK2351">
        <v>13.162657062477322</v>
      </c>
    </row>
    <row r="2352" spans="1:37" ht="15.6">
      <c r="A2352" s="374">
        <v>18</v>
      </c>
      <c r="B2352" s="374">
        <v>78</v>
      </c>
      <c r="C2352" s="374">
        <v>2024</v>
      </c>
      <c r="D2352" s="374"/>
      <c r="E2352" s="374">
        <v>99</v>
      </c>
      <c r="F2352" s="374"/>
      <c r="G2352" s="374">
        <v>99</v>
      </c>
      <c r="H2352" s="374">
        <v>2</v>
      </c>
      <c r="I2352" s="374">
        <v>99</v>
      </c>
      <c r="J2352" s="374">
        <v>117</v>
      </c>
      <c r="K2352" s="374">
        <v>99</v>
      </c>
      <c r="L2352" s="374">
        <v>4</v>
      </c>
      <c r="M2352" s="374">
        <v>99</v>
      </c>
      <c r="N2352" s="374">
        <v>99</v>
      </c>
      <c r="O2352" s="374">
        <v>99</v>
      </c>
      <c r="P2352" s="374">
        <v>99</v>
      </c>
      <c r="Q2352" s="374">
        <v>4</v>
      </c>
      <c r="R2352" s="374">
        <v>16</v>
      </c>
      <c r="S2352" s="374">
        <v>4</v>
      </c>
      <c r="T2352" s="374">
        <v>3.125</v>
      </c>
      <c r="U2352" s="374">
        <v>8.5437500000000011</v>
      </c>
      <c r="V2352" s="374">
        <v>0</v>
      </c>
      <c r="W2352" s="374">
        <v>0</v>
      </c>
      <c r="X2352" s="374">
        <v>0</v>
      </c>
      <c r="Y2352" s="374">
        <v>0</v>
      </c>
      <c r="Z2352" s="374">
        <v>1.8162353750271436</v>
      </c>
      <c r="AA2352" s="374">
        <v>0</v>
      </c>
      <c r="AB2352" s="374">
        <v>1.4523687548277817</v>
      </c>
      <c r="AC2352" s="374"/>
      <c r="AD2352" s="374">
        <v>31.06822853066814</v>
      </c>
      <c r="AE2352" s="374"/>
      <c r="AF2352" s="374">
        <v>12.5</v>
      </c>
      <c r="AG2352" s="374">
        <v>11.043787364679275</v>
      </c>
      <c r="AH2352" s="374">
        <v>0</v>
      </c>
      <c r="AI2352" s="374">
        <v>15</v>
      </c>
      <c r="AJ2352">
        <v>85.06</v>
      </c>
      <c r="AK2352">
        <v>13.22378403538371</v>
      </c>
    </row>
    <row r="2353" spans="1:37" ht="15.6">
      <c r="A2353" s="374">
        <v>18</v>
      </c>
      <c r="B2353" s="374">
        <v>79</v>
      </c>
      <c r="C2353" s="374">
        <v>2024</v>
      </c>
      <c r="D2353" s="374"/>
      <c r="E2353" s="374">
        <v>99</v>
      </c>
      <c r="F2353" s="374"/>
      <c r="G2353" s="374">
        <v>99</v>
      </c>
      <c r="H2353" s="374">
        <v>1</v>
      </c>
      <c r="I2353" s="374">
        <v>99</v>
      </c>
      <c r="J2353" s="374">
        <v>134</v>
      </c>
      <c r="K2353" s="374">
        <v>99</v>
      </c>
      <c r="L2353" s="374">
        <v>4</v>
      </c>
      <c r="M2353" s="374">
        <v>99</v>
      </c>
      <c r="N2353" s="374">
        <v>99</v>
      </c>
      <c r="O2353" s="374">
        <v>99</v>
      </c>
      <c r="P2353" s="374">
        <v>99</v>
      </c>
      <c r="Q2353" s="374">
        <v>73</v>
      </c>
      <c r="R2353" s="374">
        <v>477</v>
      </c>
      <c r="S2353" s="374">
        <v>4</v>
      </c>
      <c r="T2353" s="374">
        <v>3.0817610062893075</v>
      </c>
      <c r="U2353" s="374">
        <v>6.9150943396226481</v>
      </c>
      <c r="V2353" s="374">
        <v>0</v>
      </c>
      <c r="W2353" s="374">
        <v>0</v>
      </c>
      <c r="X2353" s="374">
        <v>0.20964360587002101</v>
      </c>
      <c r="Y2353" s="374">
        <v>0</v>
      </c>
      <c r="Z2353" s="374">
        <v>2.0618076988184626</v>
      </c>
      <c r="AA2353" s="374">
        <v>0</v>
      </c>
      <c r="AB2353" s="374">
        <v>0.86609962189192347</v>
      </c>
      <c r="AC2353" s="374"/>
      <c r="AD2353" s="374">
        <v>-3.9902481398466279</v>
      </c>
      <c r="AE2353" s="374"/>
      <c r="AF2353" s="374">
        <v>13.007908371966188</v>
      </c>
      <c r="AG2353" s="374">
        <v>11.133124970466936</v>
      </c>
      <c r="AH2353" s="374">
        <v>0</v>
      </c>
      <c r="AI2353" s="374">
        <v>471</v>
      </c>
      <c r="AJ2353">
        <v>80.3983014861995</v>
      </c>
      <c r="AK2353">
        <v>13.05194517509975</v>
      </c>
    </row>
    <row r="2354" spans="1:37" ht="15.6">
      <c r="A2354" s="374">
        <v>18</v>
      </c>
      <c r="B2354" s="374">
        <v>80</v>
      </c>
      <c r="C2354" s="374">
        <v>2024</v>
      </c>
      <c r="D2354" s="374"/>
      <c r="E2354" s="374">
        <v>99</v>
      </c>
      <c r="F2354" s="374"/>
      <c r="G2354" s="374">
        <v>99</v>
      </c>
      <c r="H2354" s="374">
        <v>2</v>
      </c>
      <c r="I2354" s="374">
        <v>99</v>
      </c>
      <c r="J2354" s="374">
        <v>141</v>
      </c>
      <c r="K2354" s="374">
        <v>99</v>
      </c>
      <c r="L2354" s="374">
        <v>4</v>
      </c>
      <c r="M2354" s="374">
        <v>99</v>
      </c>
      <c r="N2354" s="374">
        <v>99</v>
      </c>
      <c r="O2354" s="374">
        <v>99</v>
      </c>
      <c r="P2354" s="374">
        <v>99</v>
      </c>
      <c r="Q2354" s="374">
        <v>42</v>
      </c>
      <c r="R2354" s="374">
        <v>218</v>
      </c>
      <c r="S2354" s="374">
        <v>4</v>
      </c>
      <c r="T2354" s="374">
        <v>2.7522935779816518</v>
      </c>
      <c r="U2354" s="374">
        <v>7.3500000000000014</v>
      </c>
      <c r="V2354" s="374">
        <v>0</v>
      </c>
      <c r="W2354" s="374">
        <v>0</v>
      </c>
      <c r="X2354" s="374">
        <v>0</v>
      </c>
      <c r="Y2354" s="374">
        <v>0</v>
      </c>
      <c r="Z2354" s="374">
        <v>1.8892076393522983</v>
      </c>
      <c r="AA2354" s="374">
        <v>0</v>
      </c>
      <c r="AB2354" s="374">
        <v>0.63036269307529835</v>
      </c>
      <c r="AC2354" s="374"/>
      <c r="AD2354" s="374">
        <v>14.791238348987388</v>
      </c>
      <c r="AE2354" s="374"/>
      <c r="AF2354" s="374">
        <v>23.851203501094098</v>
      </c>
      <c r="AG2354" s="374">
        <v>20.964555338942027</v>
      </c>
      <c r="AH2354" s="374">
        <v>0</v>
      </c>
      <c r="AI2354" s="374">
        <v>216</v>
      </c>
      <c r="AJ2354">
        <v>82.784722222222271</v>
      </c>
      <c r="AK2354">
        <v>12.799067395827331</v>
      </c>
    </row>
    <row r="2355" spans="1:37" ht="15.6">
      <c r="A2355" s="374">
        <v>18</v>
      </c>
      <c r="B2355" s="374">
        <v>81</v>
      </c>
      <c r="C2355" s="374">
        <v>2024</v>
      </c>
      <c r="D2355" s="374"/>
      <c r="E2355" s="374">
        <v>99</v>
      </c>
      <c r="F2355" s="374"/>
      <c r="G2355" s="374">
        <v>99</v>
      </c>
      <c r="H2355" s="374">
        <v>2</v>
      </c>
      <c r="I2355" s="374">
        <v>99</v>
      </c>
      <c r="J2355" s="374">
        <v>143</v>
      </c>
      <c r="K2355" s="374">
        <v>99</v>
      </c>
      <c r="L2355" s="374">
        <v>4</v>
      </c>
      <c r="M2355" s="374">
        <v>99</v>
      </c>
      <c r="N2355" s="374">
        <v>99</v>
      </c>
      <c r="O2355" s="374">
        <v>99</v>
      </c>
      <c r="P2355" s="374">
        <v>99</v>
      </c>
      <c r="Q2355" s="374"/>
      <c r="R2355" s="374">
        <v>0</v>
      </c>
      <c r="S2355" s="374"/>
      <c r="T2355" s="374"/>
      <c r="U2355" s="374"/>
      <c r="V2355" s="374"/>
      <c r="W2355" s="374"/>
      <c r="X2355" s="374"/>
      <c r="Y2355" s="374"/>
      <c r="Z2355" s="374"/>
      <c r="AA2355" s="374"/>
      <c r="AB2355" s="374"/>
      <c r="AC2355" s="374"/>
      <c r="AD2355" s="374"/>
      <c r="AE2355" s="374"/>
      <c r="AF2355" s="374"/>
      <c r="AG2355" s="374"/>
      <c r="AH2355" s="374"/>
      <c r="AI2355" s="374"/>
    </row>
    <row r="2356" spans="1:37" ht="15.6">
      <c r="A2356" s="374">
        <v>18</v>
      </c>
      <c r="B2356" s="374">
        <v>82</v>
      </c>
      <c r="C2356" s="374">
        <v>2024</v>
      </c>
      <c r="D2356" s="374"/>
      <c r="E2356" s="374">
        <v>99</v>
      </c>
      <c r="F2356" s="374"/>
      <c r="G2356" s="374">
        <v>99</v>
      </c>
      <c r="H2356" s="374">
        <v>2</v>
      </c>
      <c r="I2356" s="374">
        <v>99</v>
      </c>
      <c r="J2356" s="374">
        <v>147</v>
      </c>
      <c r="K2356" s="374">
        <v>99</v>
      </c>
      <c r="L2356" s="374">
        <v>4</v>
      </c>
      <c r="M2356" s="374">
        <v>99</v>
      </c>
      <c r="N2356" s="374">
        <v>99</v>
      </c>
      <c r="O2356" s="374">
        <v>99</v>
      </c>
      <c r="P2356" s="374">
        <v>99</v>
      </c>
      <c r="Q2356" s="374">
        <v>4</v>
      </c>
      <c r="R2356" s="374">
        <v>23</v>
      </c>
      <c r="S2356" s="374">
        <v>4</v>
      </c>
      <c r="T2356" s="374">
        <v>2.9130434782608696</v>
      </c>
      <c r="U2356" s="374">
        <v>7.2565217391304353</v>
      </c>
      <c r="V2356" s="374">
        <v>0</v>
      </c>
      <c r="W2356" s="374">
        <v>0</v>
      </c>
      <c r="X2356" s="374">
        <v>0</v>
      </c>
      <c r="Y2356" s="374">
        <v>0</v>
      </c>
      <c r="Z2356" s="374">
        <v>1.3865271244799782</v>
      </c>
      <c r="AA2356" s="374">
        <v>0</v>
      </c>
      <c r="AB2356" s="374">
        <v>0.28177133471338378</v>
      </c>
      <c r="AC2356" s="374"/>
      <c r="AD2356" s="374">
        <v>-4.3063483245184173</v>
      </c>
      <c r="AE2356" s="374"/>
      <c r="AF2356" s="374">
        <v>27.38095238095238</v>
      </c>
      <c r="AG2356" s="374">
        <v>20.743226447924435</v>
      </c>
      <c r="AH2356" s="374">
        <v>0</v>
      </c>
      <c r="AI2356" s="374">
        <v>23</v>
      </c>
      <c r="AJ2356">
        <v>82.469565217391292</v>
      </c>
      <c r="AK2356">
        <v>12.794485636995695</v>
      </c>
    </row>
    <row r="2357" spans="1:37" ht="15.6">
      <c r="A2357" s="374">
        <v>18</v>
      </c>
      <c r="B2357" s="374">
        <v>83</v>
      </c>
      <c r="C2357" s="374">
        <v>2024</v>
      </c>
      <c r="D2357" s="374"/>
      <c r="E2357" s="374">
        <v>99</v>
      </c>
      <c r="F2357" s="374"/>
      <c r="G2357" s="374">
        <v>99</v>
      </c>
      <c r="H2357" s="374">
        <v>1</v>
      </c>
      <c r="I2357" s="374">
        <v>99</v>
      </c>
      <c r="J2357" s="374">
        <v>155</v>
      </c>
      <c r="K2357" s="374">
        <v>99</v>
      </c>
      <c r="L2357" s="374">
        <v>4</v>
      </c>
      <c r="M2357" s="374">
        <v>99</v>
      </c>
      <c r="N2357" s="374">
        <v>99</v>
      </c>
      <c r="O2357" s="374">
        <v>99</v>
      </c>
      <c r="P2357" s="374">
        <v>99</v>
      </c>
      <c r="Q2357" s="374">
        <v>20</v>
      </c>
      <c r="R2357" s="374">
        <v>112</v>
      </c>
      <c r="S2357" s="374">
        <v>4</v>
      </c>
      <c r="T2357" s="374">
        <v>2.875</v>
      </c>
      <c r="U2357" s="374">
        <v>8.3616071428571495</v>
      </c>
      <c r="V2357" s="374">
        <v>0</v>
      </c>
      <c r="W2357" s="374">
        <v>0</v>
      </c>
      <c r="X2357" s="374">
        <v>0</v>
      </c>
      <c r="Y2357" s="374">
        <v>0</v>
      </c>
      <c r="Z2357" s="374">
        <v>1.5777609324447699</v>
      </c>
      <c r="AA2357" s="374">
        <v>0</v>
      </c>
      <c r="AB2357" s="374">
        <v>0.8569568250501306</v>
      </c>
      <c r="AC2357" s="374"/>
      <c r="AD2357" s="374">
        <v>8.5599377546904289</v>
      </c>
      <c r="AE2357" s="374"/>
      <c r="AF2357" s="374">
        <v>9.2792046396023196</v>
      </c>
      <c r="AG2357" s="374">
        <v>7.4500413670209404</v>
      </c>
      <c r="AH2357" s="374">
        <v>0</v>
      </c>
      <c r="AI2357" s="374">
        <v>112</v>
      </c>
      <c r="AJ2357">
        <v>86.805357142857119</v>
      </c>
      <c r="AK2357">
        <v>12.664960949682156</v>
      </c>
    </row>
    <row r="2358" spans="1:37" ht="15.6">
      <c r="A2358" s="374">
        <v>18</v>
      </c>
      <c r="B2358" s="374">
        <v>84</v>
      </c>
      <c r="C2358" s="374">
        <v>2024</v>
      </c>
      <c r="D2358" s="374"/>
      <c r="E2358" s="374">
        <v>99</v>
      </c>
      <c r="F2358" s="374"/>
      <c r="G2358" s="374">
        <v>99</v>
      </c>
      <c r="H2358" s="374">
        <v>2</v>
      </c>
      <c r="I2358" s="374">
        <v>99</v>
      </c>
      <c r="J2358" s="374">
        <v>160</v>
      </c>
      <c r="K2358" s="374">
        <v>99</v>
      </c>
      <c r="L2358" s="374">
        <v>4</v>
      </c>
      <c r="M2358" s="374">
        <v>99</v>
      </c>
      <c r="N2358" s="374">
        <v>99</v>
      </c>
      <c r="O2358" s="374">
        <v>99</v>
      </c>
      <c r="P2358" s="374">
        <v>99</v>
      </c>
      <c r="Q2358" s="374">
        <v>10</v>
      </c>
      <c r="R2358" s="374">
        <v>37</v>
      </c>
      <c r="S2358" s="374">
        <v>4</v>
      </c>
      <c r="T2358" s="374">
        <v>2.8918918918918912</v>
      </c>
      <c r="U2358" s="374">
        <v>7.167567567567569</v>
      </c>
      <c r="V2358" s="374">
        <v>0</v>
      </c>
      <c r="W2358" s="374">
        <v>0</v>
      </c>
      <c r="X2358" s="374">
        <v>0</v>
      </c>
      <c r="Y2358" s="374">
        <v>0</v>
      </c>
      <c r="Z2358" s="374">
        <v>1.8878063995524963</v>
      </c>
      <c r="AA2358" s="374">
        <v>0</v>
      </c>
      <c r="AB2358" s="374">
        <v>0.5591394828534374</v>
      </c>
      <c r="AC2358" s="374"/>
      <c r="AD2358" s="374">
        <v>34.234252362255802</v>
      </c>
      <c r="AE2358" s="374"/>
      <c r="AF2358" s="374">
        <v>13.80597014925373</v>
      </c>
      <c r="AG2358" s="374">
        <v>11.665860203228791</v>
      </c>
      <c r="AH2358" s="374">
        <v>10.810810810810812</v>
      </c>
      <c r="AI2358" s="374">
        <v>37</v>
      </c>
      <c r="AJ2358">
        <v>82.429729729729743</v>
      </c>
      <c r="AK2358">
        <v>12.522786781359741</v>
      </c>
    </row>
    <row r="2359" spans="1:37" ht="15.6">
      <c r="A2359" s="374">
        <v>18</v>
      </c>
      <c r="B2359" s="374">
        <v>85</v>
      </c>
      <c r="C2359" s="374">
        <v>2024</v>
      </c>
      <c r="D2359" s="374"/>
      <c r="E2359" s="374">
        <v>99</v>
      </c>
      <c r="F2359" s="374"/>
      <c r="G2359" s="374">
        <v>99</v>
      </c>
      <c r="H2359" s="374">
        <v>1</v>
      </c>
      <c r="I2359" s="374">
        <v>99</v>
      </c>
      <c r="J2359" s="374">
        <v>171</v>
      </c>
      <c r="K2359" s="374">
        <v>99</v>
      </c>
      <c r="L2359" s="374">
        <v>4</v>
      </c>
      <c r="M2359" s="374">
        <v>99</v>
      </c>
      <c r="N2359" s="374">
        <v>99</v>
      </c>
      <c r="O2359" s="374">
        <v>99</v>
      </c>
      <c r="P2359" s="374">
        <v>99</v>
      </c>
      <c r="Q2359" s="374"/>
      <c r="R2359" s="374">
        <v>0</v>
      </c>
      <c r="S2359" s="374"/>
      <c r="T2359" s="374"/>
      <c r="U2359" s="374"/>
      <c r="V2359" s="374"/>
      <c r="W2359" s="374"/>
      <c r="X2359" s="374"/>
      <c r="Y2359" s="374"/>
      <c r="Z2359" s="374"/>
      <c r="AA2359" s="374"/>
      <c r="AB2359" s="374"/>
      <c r="AC2359" s="374"/>
      <c r="AD2359" s="374"/>
      <c r="AE2359" s="374"/>
      <c r="AF2359" s="374"/>
      <c r="AG2359" s="374"/>
      <c r="AH2359" s="374"/>
      <c r="AI2359" s="374"/>
    </row>
    <row r="2360" spans="1:37" ht="15.6">
      <c r="A2360" s="374">
        <v>18</v>
      </c>
      <c r="B2360" s="374">
        <v>86</v>
      </c>
      <c r="C2360" s="374">
        <v>2024</v>
      </c>
      <c r="D2360" s="374"/>
      <c r="E2360" s="374">
        <v>99</v>
      </c>
      <c r="F2360" s="374"/>
      <c r="G2360" s="374">
        <v>99</v>
      </c>
      <c r="H2360" s="374">
        <v>2</v>
      </c>
      <c r="I2360" s="374">
        <v>99</v>
      </c>
      <c r="J2360" s="374">
        <v>175</v>
      </c>
      <c r="K2360" s="374">
        <v>99</v>
      </c>
      <c r="L2360" s="374">
        <v>4</v>
      </c>
      <c r="M2360" s="374">
        <v>99</v>
      </c>
      <c r="N2360" s="374">
        <v>99</v>
      </c>
      <c r="O2360" s="374">
        <v>99</v>
      </c>
      <c r="P2360" s="374">
        <v>99</v>
      </c>
      <c r="Q2360" s="374">
        <v>18</v>
      </c>
      <c r="R2360" s="374">
        <v>268</v>
      </c>
      <c r="S2360" s="374">
        <v>4</v>
      </c>
      <c r="T2360" s="374">
        <v>3.1529850746268662</v>
      </c>
      <c r="U2360" s="374">
        <v>6.380597014925371</v>
      </c>
      <c r="V2360" s="374">
        <v>0</v>
      </c>
      <c r="W2360" s="374">
        <v>0</v>
      </c>
      <c r="X2360" s="374">
        <v>0</v>
      </c>
      <c r="Y2360" s="374">
        <v>0</v>
      </c>
      <c r="Z2360" s="374">
        <v>1.8361818599141169</v>
      </c>
      <c r="AA2360" s="374">
        <v>0</v>
      </c>
      <c r="AB2360" s="374">
        <v>1.216686857915789</v>
      </c>
      <c r="AC2360" s="374"/>
      <c r="AD2360" s="374">
        <v>-34.490553919909054</v>
      </c>
      <c r="AE2360" s="374"/>
      <c r="AF2360" s="374">
        <v>17.736598279285243</v>
      </c>
      <c r="AG2360" s="374">
        <v>14.728428450844945</v>
      </c>
      <c r="AH2360" s="374">
        <v>0</v>
      </c>
      <c r="AI2360" s="374">
        <v>154</v>
      </c>
      <c r="AJ2360">
        <v>81.971428571428518</v>
      </c>
      <c r="AK2360">
        <v>13.01253057103729</v>
      </c>
    </row>
    <row r="2361" spans="1:37" ht="15.6">
      <c r="A2361" s="374">
        <v>18</v>
      </c>
      <c r="B2361" s="374">
        <v>87</v>
      </c>
      <c r="C2361" s="374">
        <v>2024</v>
      </c>
      <c r="D2361" s="374"/>
      <c r="E2361" s="374">
        <v>99</v>
      </c>
      <c r="F2361" s="374"/>
      <c r="G2361" s="374">
        <v>99</v>
      </c>
      <c r="H2361" s="374">
        <v>2</v>
      </c>
      <c r="I2361" s="374">
        <v>99</v>
      </c>
      <c r="J2361" s="374">
        <v>177</v>
      </c>
      <c r="K2361" s="374">
        <v>99</v>
      </c>
      <c r="L2361" s="374">
        <v>4</v>
      </c>
      <c r="M2361" s="374">
        <v>99</v>
      </c>
      <c r="N2361" s="374">
        <v>99</v>
      </c>
      <c r="O2361" s="374">
        <v>99</v>
      </c>
      <c r="P2361" s="374">
        <v>99</v>
      </c>
      <c r="Q2361" s="374">
        <v>20</v>
      </c>
      <c r="R2361" s="374">
        <v>123</v>
      </c>
      <c r="S2361" s="374">
        <v>4</v>
      </c>
      <c r="T2361" s="374">
        <v>3.4959349593495945</v>
      </c>
      <c r="U2361" s="374">
        <v>10.107317073170735</v>
      </c>
      <c r="V2361" s="374">
        <v>0</v>
      </c>
      <c r="W2361" s="374">
        <v>0</v>
      </c>
      <c r="X2361" s="374">
        <v>0.81300813008130068</v>
      </c>
      <c r="Y2361" s="374">
        <v>0</v>
      </c>
      <c r="Z2361" s="374">
        <v>3.185974617808224</v>
      </c>
      <c r="AA2361" s="374">
        <v>0</v>
      </c>
      <c r="AB2361" s="374">
        <v>1.198739064752296</v>
      </c>
      <c r="AC2361" s="374"/>
      <c r="AD2361" s="374">
        <v>77.264339617322378</v>
      </c>
      <c r="AE2361" s="374"/>
      <c r="AF2361" s="374">
        <v>15.68877551020408</v>
      </c>
      <c r="AG2361" s="374">
        <v>13.643097790898018</v>
      </c>
      <c r="AH2361" s="374">
        <v>2.4390243902439024</v>
      </c>
      <c r="AI2361" s="374">
        <v>122</v>
      </c>
      <c r="AJ2361">
        <v>90.392622950819685</v>
      </c>
      <c r="AK2361">
        <v>13.213861684686504</v>
      </c>
    </row>
    <row r="2362" spans="1:37" ht="15.6">
      <c r="A2362" s="374">
        <v>18</v>
      </c>
      <c r="B2362" s="374">
        <v>88</v>
      </c>
      <c r="C2362" s="374">
        <v>2024</v>
      </c>
      <c r="D2362" s="374"/>
      <c r="E2362" s="374">
        <v>99</v>
      </c>
      <c r="F2362" s="374"/>
      <c r="G2362" s="374">
        <v>99</v>
      </c>
      <c r="H2362" s="374">
        <v>2</v>
      </c>
      <c r="I2362" s="374">
        <v>99</v>
      </c>
      <c r="J2362" s="374">
        <v>178</v>
      </c>
      <c r="K2362" s="374">
        <v>99</v>
      </c>
      <c r="L2362" s="374">
        <v>4</v>
      </c>
      <c r="M2362" s="374">
        <v>99</v>
      </c>
      <c r="N2362" s="374">
        <v>99</v>
      </c>
      <c r="O2362" s="374">
        <v>99</v>
      </c>
      <c r="P2362" s="374">
        <v>99</v>
      </c>
      <c r="Q2362" s="374">
        <v>9</v>
      </c>
      <c r="R2362" s="374">
        <v>56</v>
      </c>
      <c r="S2362" s="374">
        <v>4</v>
      </c>
      <c r="T2362" s="374">
        <v>3.8035714285714279</v>
      </c>
      <c r="U2362" s="374">
        <v>5.8321428571428564</v>
      </c>
      <c r="V2362" s="374">
        <v>0</v>
      </c>
      <c r="W2362" s="374">
        <v>0</v>
      </c>
      <c r="X2362" s="374">
        <v>0</v>
      </c>
      <c r="Y2362" s="374">
        <v>0</v>
      </c>
      <c r="Z2362" s="374">
        <v>1.3998861105279159</v>
      </c>
      <c r="AA2362" s="374">
        <v>0</v>
      </c>
      <c r="AB2362" s="374">
        <v>1.2736287143594156</v>
      </c>
      <c r="AC2362" s="374"/>
      <c r="AD2362" s="374">
        <v>-10.162244250679343</v>
      </c>
      <c r="AE2362" s="374"/>
      <c r="AF2362" s="374">
        <v>15.686274509803919</v>
      </c>
      <c r="AG2362" s="374">
        <v>11.01889338731444</v>
      </c>
      <c r="AH2362" s="374">
        <v>5.3571428571428559</v>
      </c>
      <c r="AI2362" s="374">
        <v>56</v>
      </c>
      <c r="AJ2362">
        <v>77.896428571428615</v>
      </c>
      <c r="AK2362">
        <v>12.14239473988682</v>
      </c>
    </row>
    <row r="2363" spans="1:37" ht="15.6">
      <c r="A2363" s="374">
        <v>18</v>
      </c>
      <c r="B2363" s="374">
        <v>89</v>
      </c>
      <c r="C2363" s="374">
        <v>2024</v>
      </c>
      <c r="D2363" s="374"/>
      <c r="E2363" s="374">
        <v>99</v>
      </c>
      <c r="F2363" s="374"/>
      <c r="G2363" s="374">
        <v>99</v>
      </c>
      <c r="H2363" s="374">
        <v>2</v>
      </c>
      <c r="I2363" s="374">
        <v>99</v>
      </c>
      <c r="J2363" s="374">
        <v>181</v>
      </c>
      <c r="K2363" s="374">
        <v>99</v>
      </c>
      <c r="L2363" s="374">
        <v>4</v>
      </c>
      <c r="M2363" s="374">
        <v>99</v>
      </c>
      <c r="N2363" s="374">
        <v>99</v>
      </c>
      <c r="O2363" s="374">
        <v>99</v>
      </c>
      <c r="P2363" s="374">
        <v>99</v>
      </c>
      <c r="Q2363" s="374">
        <v>8</v>
      </c>
      <c r="R2363" s="374">
        <v>25</v>
      </c>
      <c r="S2363" s="374">
        <v>4</v>
      </c>
      <c r="T2363" s="374">
        <v>2.1200000000000006</v>
      </c>
      <c r="U2363" s="374">
        <v>6.6480000000000015</v>
      </c>
      <c r="V2363" s="374">
        <v>0</v>
      </c>
      <c r="W2363" s="374">
        <v>0</v>
      </c>
      <c r="X2363" s="374">
        <v>0</v>
      </c>
      <c r="Y2363" s="374">
        <v>0</v>
      </c>
      <c r="Z2363" s="374">
        <v>1.93558673275056</v>
      </c>
      <c r="AA2363" s="374">
        <v>0</v>
      </c>
      <c r="AB2363" s="374">
        <v>0.32496153618543755</v>
      </c>
      <c r="AC2363" s="374"/>
      <c r="AD2363" s="374">
        <v>44.235910319322173</v>
      </c>
      <c r="AE2363" s="374"/>
      <c r="AF2363" s="374">
        <v>7.5075075075075075</v>
      </c>
      <c r="AG2363" s="374">
        <v>6.1450861495230322</v>
      </c>
      <c r="AH2363" s="374">
        <v>0</v>
      </c>
      <c r="AI2363" s="374">
        <v>20</v>
      </c>
      <c r="AJ2363">
        <v>81.870000000000019</v>
      </c>
      <c r="AK2363">
        <v>12.949694484942627</v>
      </c>
    </row>
    <row r="2364" spans="1:37" ht="15.6">
      <c r="A2364" s="374">
        <v>18</v>
      </c>
      <c r="B2364" s="374">
        <v>90</v>
      </c>
      <c r="C2364" s="374">
        <v>2024</v>
      </c>
      <c r="D2364" s="374"/>
      <c r="E2364" s="374">
        <v>99</v>
      </c>
      <c r="F2364" s="374"/>
      <c r="G2364" s="374">
        <v>99</v>
      </c>
      <c r="H2364" s="374">
        <v>1</v>
      </c>
      <c r="I2364" s="374">
        <v>99</v>
      </c>
      <c r="J2364" s="374">
        <v>262</v>
      </c>
      <c r="K2364" s="374">
        <v>99</v>
      </c>
      <c r="L2364" s="374">
        <v>4</v>
      </c>
      <c r="M2364" s="374">
        <v>99</v>
      </c>
      <c r="N2364" s="374">
        <v>99</v>
      </c>
      <c r="O2364" s="374">
        <v>99</v>
      </c>
      <c r="P2364" s="374">
        <v>99</v>
      </c>
      <c r="Q2364" s="374"/>
      <c r="R2364" s="374">
        <v>0</v>
      </c>
      <c r="S2364" s="374"/>
      <c r="T2364" s="374"/>
      <c r="U2364" s="374"/>
      <c r="V2364" s="374"/>
      <c r="W2364" s="374"/>
      <c r="X2364" s="374"/>
      <c r="Y2364" s="374"/>
      <c r="Z2364" s="374"/>
      <c r="AA2364" s="374"/>
      <c r="AB2364" s="374"/>
      <c r="AC2364" s="374"/>
      <c r="AD2364" s="374"/>
      <c r="AE2364" s="374"/>
      <c r="AF2364" s="374"/>
      <c r="AG2364" s="374"/>
      <c r="AH2364" s="374"/>
      <c r="AI2364" s="374"/>
    </row>
    <row r="2365" spans="1:37" ht="15.6">
      <c r="A2365" s="374">
        <v>18</v>
      </c>
      <c r="B2365" s="374">
        <v>91</v>
      </c>
      <c r="C2365" s="374">
        <v>2024</v>
      </c>
      <c r="D2365" s="374"/>
      <c r="E2365" s="374">
        <v>99</v>
      </c>
      <c r="F2365" s="374"/>
      <c r="G2365" s="374">
        <v>99</v>
      </c>
      <c r="H2365" s="374">
        <v>1</v>
      </c>
      <c r="I2365" s="374">
        <v>99</v>
      </c>
      <c r="J2365" s="374">
        <v>309</v>
      </c>
      <c r="K2365" s="374">
        <v>99</v>
      </c>
      <c r="L2365" s="374">
        <v>4</v>
      </c>
      <c r="M2365" s="374">
        <v>99</v>
      </c>
      <c r="N2365" s="374">
        <v>99</v>
      </c>
      <c r="O2365" s="374">
        <v>99</v>
      </c>
      <c r="P2365" s="374">
        <v>99</v>
      </c>
      <c r="Q2365" s="374">
        <v>20</v>
      </c>
      <c r="R2365" s="374">
        <v>91</v>
      </c>
      <c r="S2365" s="374">
        <v>4</v>
      </c>
      <c r="T2365" s="374">
        <v>3.021978021978021</v>
      </c>
      <c r="U2365" s="374">
        <v>7.0032967032967042</v>
      </c>
      <c r="V2365" s="374">
        <v>0</v>
      </c>
      <c r="W2365" s="374">
        <v>0</v>
      </c>
      <c r="X2365" s="374">
        <v>0</v>
      </c>
      <c r="Y2365" s="374">
        <v>0</v>
      </c>
      <c r="Z2365" s="374">
        <v>1.5012412848984715</v>
      </c>
      <c r="AA2365" s="374">
        <v>0</v>
      </c>
      <c r="AB2365" s="374">
        <v>0.96051751135877583</v>
      </c>
      <c r="AC2365" s="374"/>
      <c r="AD2365" s="374">
        <v>47.091764063618839</v>
      </c>
      <c r="AE2365" s="374"/>
      <c r="AF2365" s="374">
        <v>10.213243546576878</v>
      </c>
      <c r="AG2365" s="374">
        <v>8.3327885357147551</v>
      </c>
      <c r="AH2365" s="374">
        <v>0</v>
      </c>
      <c r="AI2365" s="374">
        <v>91</v>
      </c>
      <c r="AJ2365">
        <v>81.429670329670316</v>
      </c>
      <c r="AK2365">
        <v>12.82866545927792</v>
      </c>
    </row>
    <row r="2366" spans="1:37" ht="15.6">
      <c r="A2366" s="374">
        <v>18</v>
      </c>
      <c r="B2366" s="374">
        <v>92</v>
      </c>
      <c r="C2366" s="374">
        <v>2024</v>
      </c>
      <c r="D2366" s="374"/>
      <c r="E2366" s="374">
        <v>99</v>
      </c>
      <c r="F2366" s="374"/>
      <c r="G2366" s="374">
        <v>99</v>
      </c>
      <c r="H2366" s="374">
        <v>2</v>
      </c>
      <c r="I2366" s="374">
        <v>99</v>
      </c>
      <c r="J2366" s="374">
        <v>470</v>
      </c>
      <c r="K2366" s="374">
        <v>99</v>
      </c>
      <c r="L2366" s="374">
        <v>4</v>
      </c>
      <c r="M2366" s="374">
        <v>99</v>
      </c>
      <c r="N2366" s="374">
        <v>99</v>
      </c>
      <c r="O2366" s="374">
        <v>99</v>
      </c>
      <c r="P2366" s="374">
        <v>99</v>
      </c>
      <c r="Q2366" s="374">
        <v>10</v>
      </c>
      <c r="R2366" s="374">
        <v>63</v>
      </c>
      <c r="S2366" s="374">
        <v>4</v>
      </c>
      <c r="T2366" s="374">
        <v>3.8730158730158721</v>
      </c>
      <c r="U2366" s="374">
        <v>5.4174603174603195</v>
      </c>
      <c r="V2366" s="374">
        <v>0</v>
      </c>
      <c r="W2366" s="374">
        <v>0</v>
      </c>
      <c r="X2366" s="374">
        <v>0</v>
      </c>
      <c r="Y2366" s="374">
        <v>0</v>
      </c>
      <c r="Z2366" s="374">
        <v>1.8940625425502589</v>
      </c>
      <c r="AA2366" s="374">
        <v>0</v>
      </c>
      <c r="AB2366" s="374">
        <v>0.84500518439404226</v>
      </c>
      <c r="AC2366" s="374"/>
      <c r="AD2366" s="374">
        <v>-45.581517688443611</v>
      </c>
      <c r="AE2366" s="374"/>
      <c r="AF2366" s="374">
        <v>8.2894736842105274</v>
      </c>
      <c r="AG2366" s="374">
        <v>7.2324645051917775</v>
      </c>
      <c r="AH2366" s="374">
        <v>11.111111111111112</v>
      </c>
      <c r="AI2366" s="374">
        <v>63</v>
      </c>
      <c r="AJ2366">
        <v>75.758730158730145</v>
      </c>
      <c r="AK2366">
        <v>12.005620172697977</v>
      </c>
    </row>
    <row r="2367" spans="1:37" ht="15.6">
      <c r="A2367" s="374">
        <v>18</v>
      </c>
      <c r="B2367" s="374">
        <v>93</v>
      </c>
      <c r="C2367" s="374">
        <v>2024</v>
      </c>
      <c r="D2367" s="374"/>
      <c r="E2367" s="374">
        <v>99</v>
      </c>
      <c r="F2367" s="374"/>
      <c r="G2367" s="374">
        <v>99</v>
      </c>
      <c r="H2367" s="374">
        <v>2</v>
      </c>
      <c r="I2367" s="374">
        <v>99</v>
      </c>
      <c r="J2367" s="374">
        <v>629</v>
      </c>
      <c r="K2367" s="374">
        <v>99</v>
      </c>
      <c r="L2367" s="374">
        <v>4</v>
      </c>
      <c r="M2367" s="374">
        <v>99</v>
      </c>
      <c r="N2367" s="374">
        <v>99</v>
      </c>
      <c r="O2367" s="374">
        <v>99</v>
      </c>
      <c r="P2367" s="374">
        <v>99</v>
      </c>
      <c r="Q2367" s="374">
        <v>2</v>
      </c>
      <c r="R2367" s="374">
        <v>9</v>
      </c>
      <c r="S2367" s="374">
        <v>4</v>
      </c>
      <c r="T2367" s="374">
        <v>2.8888888888888888</v>
      </c>
      <c r="U2367" s="374">
        <v>8.9777777777777832</v>
      </c>
      <c r="V2367" s="374">
        <v>0</v>
      </c>
      <c r="W2367" s="374">
        <v>0</v>
      </c>
      <c r="X2367" s="374">
        <v>0</v>
      </c>
      <c r="Y2367" s="374">
        <v>0</v>
      </c>
      <c r="Z2367" s="374">
        <v>2.1085949918147211</v>
      </c>
      <c r="AA2367" s="374">
        <v>0</v>
      </c>
      <c r="AB2367" s="374">
        <v>0.31426968052735393</v>
      </c>
      <c r="AC2367" s="374"/>
      <c r="AD2367" s="374">
        <v>16.39464429736443</v>
      </c>
      <c r="AE2367" s="374"/>
      <c r="AF2367" s="374">
        <v>20.454545454545453</v>
      </c>
      <c r="AG2367" s="374">
        <v>16.028565760761754</v>
      </c>
      <c r="AH2367" s="374">
        <v>0</v>
      </c>
      <c r="AI2367" s="374"/>
    </row>
    <row r="2368" spans="1:37" ht="15.6">
      <c r="A2368" s="374">
        <v>18</v>
      </c>
      <c r="B2368" s="374">
        <v>94</v>
      </c>
      <c r="C2368" s="374">
        <v>2024</v>
      </c>
      <c r="D2368" s="374"/>
      <c r="E2368" s="374">
        <v>99</v>
      </c>
      <c r="F2368" s="374"/>
      <c r="G2368" s="374">
        <v>99</v>
      </c>
      <c r="H2368" s="374">
        <v>1</v>
      </c>
      <c r="I2368" s="374">
        <v>99</v>
      </c>
      <c r="J2368" s="374">
        <v>643</v>
      </c>
      <c r="K2368" s="374">
        <v>99</v>
      </c>
      <c r="L2368" s="374">
        <v>4</v>
      </c>
      <c r="M2368" s="374">
        <v>99</v>
      </c>
      <c r="N2368" s="374">
        <v>99</v>
      </c>
      <c r="O2368" s="374">
        <v>99</v>
      </c>
      <c r="P2368" s="374">
        <v>99</v>
      </c>
      <c r="Q2368" s="374">
        <v>9</v>
      </c>
      <c r="R2368" s="374">
        <v>46</v>
      </c>
      <c r="S2368" s="374">
        <v>4</v>
      </c>
      <c r="T2368" s="374">
        <v>3.195652173913043</v>
      </c>
      <c r="U2368" s="374">
        <v>7.0239130434782604</v>
      </c>
      <c r="V2368" s="374">
        <v>0</v>
      </c>
      <c r="W2368" s="374">
        <v>0</v>
      </c>
      <c r="X2368" s="374">
        <v>0</v>
      </c>
      <c r="Y2368" s="374">
        <v>0</v>
      </c>
      <c r="Z2368" s="374">
        <v>1.8307974958196311</v>
      </c>
      <c r="AA2368" s="374">
        <v>0</v>
      </c>
      <c r="AB2368" s="374">
        <v>1.0346090464600686</v>
      </c>
      <c r="AC2368" s="374"/>
      <c r="AD2368" s="374">
        <v>-16.544238543028712</v>
      </c>
      <c r="AE2368" s="374"/>
      <c r="AF2368" s="374">
        <v>9.0019569471624248</v>
      </c>
      <c r="AG2368" s="374">
        <v>8.1036342203606626</v>
      </c>
      <c r="AH2368" s="374">
        <v>0</v>
      </c>
      <c r="AI2368" s="374">
        <v>30</v>
      </c>
      <c r="AJ2368">
        <v>83.33</v>
      </c>
      <c r="AK2368">
        <v>12.919653150025148</v>
      </c>
    </row>
    <row r="2369" spans="1:37" ht="15.6">
      <c r="A2369" s="374">
        <v>18</v>
      </c>
      <c r="B2369" s="374">
        <v>95</v>
      </c>
      <c r="C2369" s="374">
        <v>2024</v>
      </c>
      <c r="D2369" s="374"/>
      <c r="E2369" s="374">
        <v>99</v>
      </c>
      <c r="F2369" s="374"/>
      <c r="G2369" s="374">
        <v>99</v>
      </c>
      <c r="H2369" s="374">
        <v>2</v>
      </c>
      <c r="I2369" s="374">
        <v>99</v>
      </c>
      <c r="J2369" s="374">
        <v>704</v>
      </c>
      <c r="K2369" s="374">
        <v>99</v>
      </c>
      <c r="L2369" s="374">
        <v>4</v>
      </c>
      <c r="M2369" s="374">
        <v>99</v>
      </c>
      <c r="N2369" s="374">
        <v>99</v>
      </c>
      <c r="O2369" s="374">
        <v>99</v>
      </c>
      <c r="P2369" s="374">
        <v>99</v>
      </c>
      <c r="Q2369" s="374"/>
      <c r="R2369" s="374">
        <v>0</v>
      </c>
      <c r="S2369" s="374"/>
      <c r="T2369" s="374"/>
      <c r="U2369" s="374"/>
      <c r="V2369" s="374"/>
      <c r="W2369" s="374"/>
      <c r="X2369" s="374"/>
      <c r="Y2369" s="374"/>
      <c r="Z2369" s="374"/>
      <c r="AA2369" s="374"/>
      <c r="AB2369" s="374"/>
      <c r="AC2369" s="374"/>
      <c r="AD2369" s="374"/>
      <c r="AE2369" s="374"/>
      <c r="AF2369" s="374"/>
      <c r="AG2369" s="374"/>
      <c r="AH2369" s="374"/>
      <c r="AI2369" s="374"/>
    </row>
    <row r="2370" spans="1:37" ht="15.6">
      <c r="A2370" s="374">
        <v>18</v>
      </c>
      <c r="B2370" s="374">
        <v>96</v>
      </c>
      <c r="C2370" s="374">
        <v>2024</v>
      </c>
      <c r="D2370" s="374"/>
      <c r="E2370" s="374">
        <v>99</v>
      </c>
      <c r="F2370" s="374"/>
      <c r="G2370" s="374">
        <v>99</v>
      </c>
      <c r="H2370" s="374">
        <v>1</v>
      </c>
      <c r="I2370" s="374">
        <v>99</v>
      </c>
      <c r="J2370" s="374">
        <v>802</v>
      </c>
      <c r="K2370" s="374">
        <v>99</v>
      </c>
      <c r="L2370" s="374">
        <v>4</v>
      </c>
      <c r="M2370" s="374">
        <v>99</v>
      </c>
      <c r="N2370" s="374">
        <v>99</v>
      </c>
      <c r="O2370" s="374">
        <v>99</v>
      </c>
      <c r="P2370" s="374">
        <v>99</v>
      </c>
      <c r="Q2370" s="374"/>
      <c r="R2370" s="374">
        <v>0</v>
      </c>
      <c r="S2370" s="374"/>
      <c r="T2370" s="374"/>
      <c r="U2370" s="374"/>
      <c r="V2370" s="374"/>
      <c r="W2370" s="374"/>
      <c r="X2370" s="374"/>
      <c r="Y2370" s="374"/>
      <c r="Z2370" s="374"/>
      <c r="AA2370" s="374"/>
      <c r="AB2370" s="374"/>
      <c r="AC2370" s="374"/>
      <c r="AD2370" s="374"/>
      <c r="AE2370" s="374"/>
      <c r="AF2370" s="374"/>
      <c r="AG2370" s="374"/>
      <c r="AH2370" s="374"/>
      <c r="AI2370" s="374"/>
    </row>
    <row r="2371" spans="1:37" ht="15.6">
      <c r="A2371" s="374">
        <v>18</v>
      </c>
      <c r="B2371" s="374">
        <v>97</v>
      </c>
      <c r="C2371" s="374">
        <v>2024</v>
      </c>
      <c r="D2371" s="374"/>
      <c r="E2371" s="374">
        <v>99</v>
      </c>
      <c r="F2371" s="374"/>
      <c r="G2371" s="374">
        <v>99</v>
      </c>
      <c r="H2371" s="374">
        <v>1</v>
      </c>
      <c r="I2371" s="374">
        <v>99</v>
      </c>
      <c r="J2371" s="374">
        <v>103</v>
      </c>
      <c r="K2371" s="374">
        <v>99</v>
      </c>
      <c r="L2371" s="374">
        <v>5</v>
      </c>
      <c r="M2371" s="374">
        <v>99</v>
      </c>
      <c r="N2371" s="374">
        <v>99</v>
      </c>
      <c r="O2371" s="374">
        <v>99</v>
      </c>
      <c r="P2371" s="374">
        <v>99</v>
      </c>
      <c r="Q2371" s="374"/>
      <c r="R2371" s="374">
        <v>0</v>
      </c>
      <c r="S2371" s="374"/>
      <c r="T2371" s="374"/>
      <c r="U2371" s="374"/>
      <c r="V2371" s="374"/>
      <c r="W2371" s="374"/>
      <c r="X2371" s="374"/>
      <c r="Y2371" s="374"/>
      <c r="Z2371" s="374"/>
      <c r="AA2371" s="374"/>
      <c r="AB2371" s="374"/>
      <c r="AC2371" s="374"/>
      <c r="AD2371" s="374"/>
      <c r="AE2371" s="374"/>
      <c r="AF2371" s="374"/>
      <c r="AG2371" s="374"/>
      <c r="AH2371" s="374"/>
      <c r="AI2371" s="374"/>
      <c r="AJ2371" s="374"/>
      <c r="AK2371" s="374"/>
    </row>
    <row r="2372" spans="1:37" ht="15.6">
      <c r="A2372" s="374">
        <v>18</v>
      </c>
      <c r="B2372" s="374">
        <v>98</v>
      </c>
      <c r="C2372" s="374">
        <v>2024</v>
      </c>
      <c r="D2372" s="374"/>
      <c r="E2372" s="374">
        <v>99</v>
      </c>
      <c r="F2372" s="374"/>
      <c r="G2372" s="374">
        <v>99</v>
      </c>
      <c r="H2372" s="374">
        <v>2</v>
      </c>
      <c r="I2372" s="374">
        <v>99</v>
      </c>
      <c r="J2372" s="374">
        <v>106</v>
      </c>
      <c r="K2372" s="374">
        <v>99</v>
      </c>
      <c r="L2372" s="374">
        <v>5</v>
      </c>
      <c r="M2372" s="374">
        <v>99</v>
      </c>
      <c r="N2372" s="374">
        <v>99</v>
      </c>
      <c r="O2372" s="374">
        <v>99</v>
      </c>
      <c r="P2372" s="374">
        <v>99</v>
      </c>
      <c r="Q2372" s="374">
        <v>7</v>
      </c>
      <c r="R2372" s="374">
        <v>33</v>
      </c>
      <c r="S2372" s="374">
        <v>5</v>
      </c>
      <c r="T2372" s="374">
        <v>3.939393939393939</v>
      </c>
      <c r="U2372" s="374">
        <v>7.878787878787878</v>
      </c>
      <c r="V2372" s="374">
        <v>0</v>
      </c>
      <c r="W2372" s="374">
        <v>0</v>
      </c>
      <c r="X2372" s="374">
        <v>0</v>
      </c>
      <c r="Y2372" s="374">
        <v>0</v>
      </c>
      <c r="Z2372" s="374">
        <v>2.7561234937100254</v>
      </c>
      <c r="AA2372" s="374">
        <v>0</v>
      </c>
      <c r="AB2372" s="374">
        <v>1.7397212235645239</v>
      </c>
      <c r="AC2372" s="374"/>
      <c r="AD2372" s="374">
        <v>45.097016664512466</v>
      </c>
      <c r="AE2372" s="374"/>
      <c r="AF2372" s="374">
        <v>20.625</v>
      </c>
      <c r="AG2372" s="374">
        <v>14.041909699719165</v>
      </c>
      <c r="AH2372" s="374">
        <v>0</v>
      </c>
      <c r="AI2372" s="374">
        <v>31</v>
      </c>
      <c r="AJ2372" s="374">
        <v>82.822580645161281</v>
      </c>
      <c r="AK2372" s="374">
        <v>13.917208292551038</v>
      </c>
    </row>
    <row r="2373" spans="1:37" ht="15.6">
      <c r="A2373" s="374">
        <v>18</v>
      </c>
      <c r="B2373" s="374">
        <v>99</v>
      </c>
      <c r="C2373" s="374">
        <v>2024</v>
      </c>
      <c r="D2373" s="374"/>
      <c r="E2373" s="374">
        <v>99</v>
      </c>
      <c r="F2373" s="374"/>
      <c r="G2373" s="374">
        <v>99</v>
      </c>
      <c r="H2373" s="374">
        <v>1</v>
      </c>
      <c r="I2373" s="374">
        <v>99</v>
      </c>
      <c r="J2373" s="374">
        <v>110</v>
      </c>
      <c r="K2373" s="374">
        <v>99</v>
      </c>
      <c r="L2373" s="374">
        <v>5</v>
      </c>
      <c r="M2373" s="374">
        <v>99</v>
      </c>
      <c r="N2373" s="374">
        <v>99</v>
      </c>
      <c r="O2373" s="374">
        <v>99</v>
      </c>
      <c r="P2373" s="374">
        <v>99</v>
      </c>
      <c r="Q2373" s="374">
        <v>64</v>
      </c>
      <c r="R2373" s="374">
        <v>1276</v>
      </c>
      <c r="S2373" s="374">
        <v>5</v>
      </c>
      <c r="T2373" s="374">
        <v>4.7217868338558002</v>
      </c>
      <c r="U2373" s="374">
        <v>6.4227272727272755</v>
      </c>
      <c r="V2373" s="374">
        <v>0</v>
      </c>
      <c r="W2373" s="374">
        <v>0</v>
      </c>
      <c r="X2373" s="374">
        <v>7.8369905956112887E-2</v>
      </c>
      <c r="Y2373" s="374">
        <v>0</v>
      </c>
      <c r="Z2373" s="374">
        <v>1.70509583590845</v>
      </c>
      <c r="AA2373" s="374">
        <v>0</v>
      </c>
      <c r="AB2373" s="374">
        <v>0.97950563550364078</v>
      </c>
      <c r="AC2373" s="374"/>
      <c r="AD2373" s="374">
        <v>10.15751944058508</v>
      </c>
      <c r="AE2373" s="374"/>
      <c r="AF2373" s="374">
        <v>30.821256038647341</v>
      </c>
      <c r="AG2373" s="374">
        <v>26.808372832455024</v>
      </c>
      <c r="AH2373" s="374">
        <v>2.4294670846394997</v>
      </c>
      <c r="AI2373" s="374">
        <v>1273</v>
      </c>
      <c r="AJ2373" s="374">
        <v>76.704948939512846</v>
      </c>
      <c r="AK2373" s="374">
        <v>13.947141895258062</v>
      </c>
    </row>
    <row r="2374" spans="1:37" ht="15.6">
      <c r="A2374" s="374">
        <v>18</v>
      </c>
      <c r="B2374" s="374">
        <v>100</v>
      </c>
      <c r="C2374" s="374">
        <v>2024</v>
      </c>
      <c r="D2374" s="374"/>
      <c r="E2374" s="374">
        <v>99</v>
      </c>
      <c r="F2374" s="374"/>
      <c r="G2374" s="374">
        <v>99</v>
      </c>
      <c r="H2374" s="374">
        <v>1</v>
      </c>
      <c r="I2374" s="374">
        <v>99</v>
      </c>
      <c r="J2374" s="374">
        <v>111</v>
      </c>
      <c r="K2374" s="374">
        <v>99</v>
      </c>
      <c r="L2374" s="374">
        <v>5</v>
      </c>
      <c r="M2374" s="374">
        <v>99</v>
      </c>
      <c r="N2374" s="374">
        <v>99</v>
      </c>
      <c r="O2374" s="374">
        <v>99</v>
      </c>
      <c r="P2374" s="374">
        <v>99</v>
      </c>
      <c r="Q2374" s="374">
        <v>1</v>
      </c>
      <c r="R2374" s="374">
        <v>1</v>
      </c>
      <c r="S2374" s="374">
        <v>5</v>
      </c>
      <c r="T2374" s="374">
        <v>2</v>
      </c>
      <c r="U2374" s="374">
        <v>8.6</v>
      </c>
      <c r="V2374" s="374">
        <v>0</v>
      </c>
      <c r="W2374" s="374">
        <v>0</v>
      </c>
      <c r="X2374" s="374">
        <v>0</v>
      </c>
      <c r="Y2374" s="374">
        <v>0</v>
      </c>
      <c r="Z2374" s="374">
        <v>0</v>
      </c>
      <c r="AA2374" s="374">
        <v>0</v>
      </c>
      <c r="AB2374" s="374">
        <v>0</v>
      </c>
      <c r="AC2374" s="374"/>
      <c r="AD2374" s="374"/>
      <c r="AE2374" s="374"/>
      <c r="AF2374" s="374">
        <v>5</v>
      </c>
      <c r="AG2374" s="374">
        <v>3.2318677189026679</v>
      </c>
      <c r="AH2374" s="374">
        <v>0</v>
      </c>
      <c r="AI2374" s="374">
        <v>1</v>
      </c>
      <c r="AJ2374" s="374">
        <v>86</v>
      </c>
      <c r="AK2374" s="374">
        <v>13.520822065981612</v>
      </c>
    </row>
    <row r="2375" spans="1:37" ht="15.6">
      <c r="A2375" s="374">
        <v>18</v>
      </c>
      <c r="B2375" s="374">
        <v>101</v>
      </c>
      <c r="C2375" s="374">
        <v>2024</v>
      </c>
      <c r="D2375" s="374"/>
      <c r="E2375" s="374">
        <v>99</v>
      </c>
      <c r="F2375" s="374"/>
      <c r="G2375" s="374">
        <v>99</v>
      </c>
      <c r="H2375" s="374">
        <v>1</v>
      </c>
      <c r="I2375" s="374">
        <v>99</v>
      </c>
      <c r="J2375" s="374">
        <v>116</v>
      </c>
      <c r="K2375" s="374">
        <v>99</v>
      </c>
      <c r="L2375" s="374">
        <v>5</v>
      </c>
      <c r="M2375" s="374">
        <v>99</v>
      </c>
      <c r="N2375" s="374">
        <v>99</v>
      </c>
      <c r="O2375" s="374">
        <v>99</v>
      </c>
      <c r="P2375" s="374">
        <v>99</v>
      </c>
      <c r="Q2375" s="374">
        <v>25</v>
      </c>
      <c r="R2375" s="374">
        <v>144</v>
      </c>
      <c r="S2375" s="374">
        <v>5</v>
      </c>
      <c r="T2375" s="374">
        <v>3.3263888888888888</v>
      </c>
      <c r="U2375" s="374">
        <v>7.3215277777777779</v>
      </c>
      <c r="V2375" s="374">
        <v>0</v>
      </c>
      <c r="W2375" s="374">
        <v>0</v>
      </c>
      <c r="X2375" s="374">
        <v>0</v>
      </c>
      <c r="Y2375" s="374">
        <v>0</v>
      </c>
      <c r="Z2375" s="374">
        <v>2.2287005180661743</v>
      </c>
      <c r="AA2375" s="374">
        <v>0</v>
      </c>
      <c r="AB2375" s="374">
        <v>1.251831220381161</v>
      </c>
      <c r="AC2375" s="374"/>
      <c r="AD2375" s="374">
        <v>4.4027448635095796</v>
      </c>
      <c r="AE2375" s="374"/>
      <c r="AF2375" s="374">
        <v>18.508997429305911</v>
      </c>
      <c r="AG2375" s="374">
        <v>16.010143959181196</v>
      </c>
      <c r="AH2375" s="374">
        <v>0</v>
      </c>
      <c r="AI2375" s="374">
        <v>60</v>
      </c>
      <c r="AJ2375" s="374">
        <v>82.571666666666701</v>
      </c>
      <c r="AK2375" s="374">
        <v>14.437110829288804</v>
      </c>
    </row>
    <row r="2376" spans="1:37" ht="15.6">
      <c r="A2376" s="374">
        <v>18</v>
      </c>
      <c r="B2376" s="374">
        <v>102</v>
      </c>
      <c r="C2376" s="374">
        <v>2024</v>
      </c>
      <c r="D2376" s="374"/>
      <c r="E2376" s="374">
        <v>99</v>
      </c>
      <c r="F2376" s="374"/>
      <c r="G2376" s="374">
        <v>99</v>
      </c>
      <c r="H2376" s="374">
        <v>2</v>
      </c>
      <c r="I2376" s="374">
        <v>99</v>
      </c>
      <c r="J2376" s="374">
        <v>117</v>
      </c>
      <c r="K2376" s="374">
        <v>99</v>
      </c>
      <c r="L2376" s="374">
        <v>5</v>
      </c>
      <c r="M2376" s="374">
        <v>99</v>
      </c>
      <c r="N2376" s="374">
        <v>99</v>
      </c>
      <c r="O2376" s="374">
        <v>99</v>
      </c>
      <c r="P2376" s="374">
        <v>99</v>
      </c>
      <c r="Q2376" s="374">
        <v>6</v>
      </c>
      <c r="R2376" s="374">
        <v>40</v>
      </c>
      <c r="S2376" s="374">
        <v>5</v>
      </c>
      <c r="T2376" s="374">
        <v>3.9249999999999998</v>
      </c>
      <c r="U2376" s="374">
        <v>8.8649999999999984</v>
      </c>
      <c r="V2376" s="374">
        <v>0</v>
      </c>
      <c r="W2376" s="374">
        <v>0</v>
      </c>
      <c r="X2376" s="374">
        <v>5</v>
      </c>
      <c r="Y2376" s="374">
        <v>0</v>
      </c>
      <c r="Z2376" s="374">
        <v>2.6050479842029879</v>
      </c>
      <c r="AA2376" s="374">
        <v>0</v>
      </c>
      <c r="AB2376" s="374">
        <v>1.170202973846846</v>
      </c>
      <c r="AC2376" s="374"/>
      <c r="AD2376" s="374">
        <v>48.381384195072357</v>
      </c>
      <c r="AE2376" s="374"/>
      <c r="AF2376" s="374">
        <v>31.25</v>
      </c>
      <c r="AG2376" s="374">
        <v>28.647600581677175</v>
      </c>
      <c r="AH2376" s="374">
        <v>0</v>
      </c>
      <c r="AI2376" s="374">
        <v>40</v>
      </c>
      <c r="AJ2376" s="374">
        <v>84.242500000000007</v>
      </c>
      <c r="AK2376" s="374">
        <v>14.49185258695209</v>
      </c>
    </row>
    <row r="2377" spans="1:37" ht="15.6">
      <c r="A2377" s="374">
        <v>18</v>
      </c>
      <c r="B2377" s="374">
        <v>103</v>
      </c>
      <c r="C2377" s="374">
        <v>2024</v>
      </c>
      <c r="D2377" s="374"/>
      <c r="E2377" s="374">
        <v>99</v>
      </c>
      <c r="F2377" s="374"/>
      <c r="G2377" s="374">
        <v>99</v>
      </c>
      <c r="H2377" s="374">
        <v>1</v>
      </c>
      <c r="I2377" s="374">
        <v>99</v>
      </c>
      <c r="J2377" s="374">
        <v>134</v>
      </c>
      <c r="K2377" s="374">
        <v>99</v>
      </c>
      <c r="L2377" s="374">
        <v>5</v>
      </c>
      <c r="M2377" s="374">
        <v>99</v>
      </c>
      <c r="N2377" s="374">
        <v>99</v>
      </c>
      <c r="O2377" s="374">
        <v>99</v>
      </c>
      <c r="P2377" s="374">
        <v>99</v>
      </c>
      <c r="Q2377" s="374">
        <v>96</v>
      </c>
      <c r="R2377" s="374">
        <v>920</v>
      </c>
      <c r="S2377" s="374">
        <v>5</v>
      </c>
      <c r="T2377" s="374">
        <v>4.1836956521739124</v>
      </c>
      <c r="U2377" s="374">
        <v>7.1402173913043505</v>
      </c>
      <c r="V2377" s="374">
        <v>0</v>
      </c>
      <c r="W2377" s="374">
        <v>0</v>
      </c>
      <c r="X2377" s="374">
        <v>0.76086956521739135</v>
      </c>
      <c r="Y2377" s="374">
        <v>0</v>
      </c>
      <c r="Z2377" s="374">
        <v>2.1852748201765135</v>
      </c>
      <c r="AA2377" s="374">
        <v>0</v>
      </c>
      <c r="AB2377" s="374">
        <v>0.98243012517464035</v>
      </c>
      <c r="AC2377" s="374"/>
      <c r="AD2377" s="374">
        <v>8.4249294425514876</v>
      </c>
      <c r="AE2377" s="374"/>
      <c r="AF2377" s="374">
        <v>25.088628306517581</v>
      </c>
      <c r="AG2377" s="374">
        <v>22.171744105198499</v>
      </c>
      <c r="AH2377" s="374">
        <v>0</v>
      </c>
      <c r="AI2377" s="374">
        <v>897</v>
      </c>
      <c r="AJ2377" s="374">
        <v>78.727536231884017</v>
      </c>
      <c r="AK2377" s="374">
        <v>14.288950823653057</v>
      </c>
    </row>
    <row r="2378" spans="1:37" ht="15.6">
      <c r="A2378" s="374">
        <v>18</v>
      </c>
      <c r="B2378" s="374">
        <v>104</v>
      </c>
      <c r="C2378" s="374">
        <v>2024</v>
      </c>
      <c r="D2378" s="374"/>
      <c r="E2378" s="374">
        <v>99</v>
      </c>
      <c r="F2378" s="374"/>
      <c r="G2378" s="374">
        <v>99</v>
      </c>
      <c r="H2378" s="374">
        <v>2</v>
      </c>
      <c r="I2378" s="374">
        <v>99</v>
      </c>
      <c r="J2378" s="374">
        <v>141</v>
      </c>
      <c r="K2378" s="374">
        <v>99</v>
      </c>
      <c r="L2378" s="374">
        <v>5</v>
      </c>
      <c r="M2378" s="374">
        <v>99</v>
      </c>
      <c r="N2378" s="374">
        <v>99</v>
      </c>
      <c r="O2378" s="374">
        <v>99</v>
      </c>
      <c r="P2378" s="374">
        <v>99</v>
      </c>
      <c r="Q2378" s="374">
        <v>46</v>
      </c>
      <c r="R2378" s="374">
        <v>192</v>
      </c>
      <c r="S2378" s="374">
        <v>5</v>
      </c>
      <c r="T2378" s="374">
        <v>3.59375</v>
      </c>
      <c r="U2378" s="374">
        <v>8.1385416666666686</v>
      </c>
      <c r="V2378" s="374">
        <v>0</v>
      </c>
      <c r="W2378" s="374">
        <v>0</v>
      </c>
      <c r="X2378" s="374">
        <v>1.041666666666667</v>
      </c>
      <c r="Y2378" s="374">
        <v>0</v>
      </c>
      <c r="Z2378" s="374">
        <v>2.3968673040583401</v>
      </c>
      <c r="AA2378" s="374">
        <v>0</v>
      </c>
      <c r="AB2378" s="374">
        <v>1.0466028875206999</v>
      </c>
      <c r="AC2378" s="374"/>
      <c r="AD2378" s="374">
        <v>-10.649698242382035</v>
      </c>
      <c r="AE2378" s="374"/>
      <c r="AF2378" s="374">
        <v>21.006564551422311</v>
      </c>
      <c r="AG2378" s="374">
        <v>20.445118999332713</v>
      </c>
      <c r="AH2378" s="374">
        <v>0.52083333333333348</v>
      </c>
      <c r="AI2378" s="374">
        <v>182</v>
      </c>
      <c r="AJ2378" s="374">
        <v>83.014285714285691</v>
      </c>
      <c r="AK2378" s="374">
        <v>13.991494340019493</v>
      </c>
    </row>
    <row r="2379" spans="1:37" ht="15.6">
      <c r="A2379" s="374">
        <v>18</v>
      </c>
      <c r="B2379" s="374">
        <v>105</v>
      </c>
      <c r="C2379" s="374">
        <v>2024</v>
      </c>
      <c r="D2379" s="374"/>
      <c r="E2379" s="374">
        <v>99</v>
      </c>
      <c r="F2379" s="374"/>
      <c r="G2379" s="374">
        <v>99</v>
      </c>
      <c r="H2379" s="374">
        <v>2</v>
      </c>
      <c r="I2379" s="374">
        <v>99</v>
      </c>
      <c r="J2379" s="374">
        <v>143</v>
      </c>
      <c r="K2379" s="374">
        <v>99</v>
      </c>
      <c r="L2379" s="374">
        <v>5</v>
      </c>
      <c r="M2379" s="374">
        <v>99</v>
      </c>
      <c r="N2379" s="374">
        <v>99</v>
      </c>
      <c r="O2379" s="374">
        <v>99</v>
      </c>
      <c r="P2379" s="374">
        <v>99</v>
      </c>
      <c r="Q2379" s="374">
        <v>1</v>
      </c>
      <c r="R2379" s="374">
        <v>1</v>
      </c>
      <c r="S2379" s="374">
        <v>5</v>
      </c>
      <c r="T2379" s="374">
        <v>5</v>
      </c>
      <c r="U2379" s="374">
        <v>17.5</v>
      </c>
      <c r="V2379" s="374">
        <v>0</v>
      </c>
      <c r="W2379" s="374">
        <v>0</v>
      </c>
      <c r="X2379" s="374">
        <v>100</v>
      </c>
      <c r="Y2379" s="374">
        <v>0</v>
      </c>
      <c r="Z2379" s="374">
        <v>0</v>
      </c>
      <c r="AA2379" s="374">
        <v>0</v>
      </c>
      <c r="AB2379" s="374">
        <v>0</v>
      </c>
      <c r="AC2379" s="374"/>
      <c r="AD2379" s="374"/>
      <c r="AE2379" s="374"/>
      <c r="AF2379" s="374">
        <v>20</v>
      </c>
      <c r="AG2379" s="374">
        <v>27.301092043681752</v>
      </c>
      <c r="AH2379" s="374">
        <v>0</v>
      </c>
      <c r="AI2379" s="374">
        <v>0</v>
      </c>
      <c r="AJ2379" s="374"/>
      <c r="AK2379" s="374"/>
    </row>
    <row r="2380" spans="1:37" ht="15.6">
      <c r="A2380" s="374">
        <v>18</v>
      </c>
      <c r="B2380" s="374">
        <v>106</v>
      </c>
      <c r="C2380" s="374">
        <v>2024</v>
      </c>
      <c r="D2380" s="374"/>
      <c r="E2380" s="374">
        <v>99</v>
      </c>
      <c r="F2380" s="374"/>
      <c r="G2380" s="374">
        <v>99</v>
      </c>
      <c r="H2380" s="374">
        <v>2</v>
      </c>
      <c r="I2380" s="374">
        <v>99</v>
      </c>
      <c r="J2380" s="374">
        <v>147</v>
      </c>
      <c r="K2380" s="374">
        <v>99</v>
      </c>
      <c r="L2380" s="374">
        <v>5</v>
      </c>
      <c r="M2380" s="374">
        <v>99</v>
      </c>
      <c r="N2380" s="374">
        <v>99</v>
      </c>
      <c r="O2380" s="374">
        <v>99</v>
      </c>
      <c r="P2380" s="374">
        <v>99</v>
      </c>
      <c r="Q2380" s="374">
        <v>4</v>
      </c>
      <c r="R2380" s="374">
        <v>15</v>
      </c>
      <c r="S2380" s="374">
        <v>5</v>
      </c>
      <c r="T2380" s="374">
        <v>4.2666666666666657</v>
      </c>
      <c r="U2380" s="374">
        <v>9.2666666666666693</v>
      </c>
      <c r="V2380" s="374">
        <v>0</v>
      </c>
      <c r="W2380" s="374">
        <v>0</v>
      </c>
      <c r="X2380" s="374">
        <v>0</v>
      </c>
      <c r="Y2380" s="374">
        <v>0</v>
      </c>
      <c r="Z2380" s="374">
        <v>2.3299976156401705</v>
      </c>
      <c r="AA2380" s="374">
        <v>0</v>
      </c>
      <c r="AB2380" s="374">
        <v>1.0624918300339488</v>
      </c>
      <c r="AC2380" s="374"/>
      <c r="AD2380" s="374">
        <v>67.144123394934383</v>
      </c>
      <c r="AE2380" s="374"/>
      <c r="AF2380" s="374">
        <v>17.857142857142861</v>
      </c>
      <c r="AG2380" s="374">
        <v>17.275664926671638</v>
      </c>
      <c r="AH2380" s="374">
        <v>0</v>
      </c>
      <c r="AI2380" s="374">
        <v>15</v>
      </c>
      <c r="AJ2380" s="374">
        <v>86.92</v>
      </c>
      <c r="AK2380" s="374">
        <v>13.910159846819761</v>
      </c>
    </row>
    <row r="2381" spans="1:37" ht="15.6">
      <c r="A2381" s="374">
        <v>18</v>
      </c>
      <c r="B2381" s="374">
        <v>107</v>
      </c>
      <c r="C2381" s="374">
        <v>2024</v>
      </c>
      <c r="D2381" s="374"/>
      <c r="E2381" s="374">
        <v>99</v>
      </c>
      <c r="F2381" s="374"/>
      <c r="G2381" s="374">
        <v>99</v>
      </c>
      <c r="H2381" s="374">
        <v>1</v>
      </c>
      <c r="I2381" s="374">
        <v>99</v>
      </c>
      <c r="J2381" s="374">
        <v>155</v>
      </c>
      <c r="K2381" s="374">
        <v>99</v>
      </c>
      <c r="L2381" s="374">
        <v>5</v>
      </c>
      <c r="M2381" s="374">
        <v>99</v>
      </c>
      <c r="N2381" s="374">
        <v>99</v>
      </c>
      <c r="O2381" s="374">
        <v>99</v>
      </c>
      <c r="P2381" s="374">
        <v>99</v>
      </c>
      <c r="Q2381" s="374">
        <v>29</v>
      </c>
      <c r="R2381" s="374">
        <v>221</v>
      </c>
      <c r="S2381" s="374">
        <v>5</v>
      </c>
      <c r="T2381" s="374">
        <v>4.009049773755657</v>
      </c>
      <c r="U2381" s="374">
        <v>9.3009049773755681</v>
      </c>
      <c r="V2381" s="374">
        <v>0</v>
      </c>
      <c r="W2381" s="374">
        <v>0</v>
      </c>
      <c r="X2381" s="374">
        <v>0.90497737556561053</v>
      </c>
      <c r="Y2381" s="374">
        <v>0</v>
      </c>
      <c r="Z2381" s="374">
        <v>1.8340418720017544</v>
      </c>
      <c r="AA2381" s="374">
        <v>0</v>
      </c>
      <c r="AB2381" s="374">
        <v>1.1295734598256475</v>
      </c>
      <c r="AC2381" s="374"/>
      <c r="AD2381" s="374">
        <v>0.41459464796821177</v>
      </c>
      <c r="AE2381" s="374"/>
      <c r="AF2381" s="374">
        <v>18.309859154929576</v>
      </c>
      <c r="AG2381" s="374">
        <v>16.351906065041689</v>
      </c>
      <c r="AH2381" s="374">
        <v>0</v>
      </c>
      <c r="AI2381" s="374">
        <v>213</v>
      </c>
      <c r="AJ2381" s="374">
        <v>87.325821596244126</v>
      </c>
      <c r="AK2381" s="374">
        <v>13.927702483727002</v>
      </c>
    </row>
    <row r="2382" spans="1:37" ht="15.6">
      <c r="A2382" s="374">
        <v>18</v>
      </c>
      <c r="B2382" s="374">
        <v>108</v>
      </c>
      <c r="C2382" s="374">
        <v>2024</v>
      </c>
      <c r="D2382" s="374"/>
      <c r="E2382" s="374">
        <v>99</v>
      </c>
      <c r="F2382" s="374"/>
      <c r="G2382" s="374">
        <v>99</v>
      </c>
      <c r="H2382" s="374">
        <v>2</v>
      </c>
      <c r="I2382" s="374">
        <v>99</v>
      </c>
      <c r="J2382" s="374">
        <v>160</v>
      </c>
      <c r="K2382" s="374">
        <v>99</v>
      </c>
      <c r="L2382" s="374">
        <v>5</v>
      </c>
      <c r="M2382" s="374">
        <v>99</v>
      </c>
      <c r="N2382" s="374">
        <v>99</v>
      </c>
      <c r="O2382" s="374">
        <v>99</v>
      </c>
      <c r="P2382" s="374">
        <v>99</v>
      </c>
      <c r="Q2382" s="374">
        <v>13</v>
      </c>
      <c r="R2382" s="374">
        <v>55</v>
      </c>
      <c r="S2382" s="374">
        <v>5</v>
      </c>
      <c r="T2382" s="374">
        <v>3.2</v>
      </c>
      <c r="U2382" s="374">
        <v>8.5109090909090916</v>
      </c>
      <c r="V2382" s="374">
        <v>0</v>
      </c>
      <c r="W2382" s="374">
        <v>0</v>
      </c>
      <c r="X2382" s="374">
        <v>1.8181818181818179</v>
      </c>
      <c r="Y2382" s="374">
        <v>0</v>
      </c>
      <c r="Z2382" s="374">
        <v>2.0835871801271177</v>
      </c>
      <c r="AA2382" s="374">
        <v>0</v>
      </c>
      <c r="AB2382" s="374">
        <v>1.0162318990896075</v>
      </c>
      <c r="AC2382" s="374"/>
      <c r="AD2382" s="374">
        <v>-8.3463977188500351</v>
      </c>
      <c r="AE2382" s="374"/>
      <c r="AF2382" s="374">
        <v>20.522388059701488</v>
      </c>
      <c r="AG2382" s="374">
        <v>20.591211014824264</v>
      </c>
      <c r="AH2382" s="374">
        <v>16.363636363636363</v>
      </c>
      <c r="AI2382" s="374">
        <v>52</v>
      </c>
      <c r="AJ2382" s="374">
        <v>84.073076923076897</v>
      </c>
      <c r="AK2382" s="374">
        <v>13.979021963677647</v>
      </c>
    </row>
    <row r="2383" spans="1:37" ht="15.6">
      <c r="A2383" s="374">
        <v>18</v>
      </c>
      <c r="B2383" s="374">
        <v>109</v>
      </c>
      <c r="C2383" s="374">
        <v>2024</v>
      </c>
      <c r="D2383" s="374"/>
      <c r="E2383" s="374">
        <v>99</v>
      </c>
      <c r="F2383" s="374"/>
      <c r="G2383" s="374">
        <v>99</v>
      </c>
      <c r="H2383" s="374">
        <v>1</v>
      </c>
      <c r="I2383" s="374">
        <v>99</v>
      </c>
      <c r="J2383" s="374">
        <v>171</v>
      </c>
      <c r="K2383" s="374">
        <v>99</v>
      </c>
      <c r="L2383" s="374">
        <v>5</v>
      </c>
      <c r="M2383" s="374">
        <v>99</v>
      </c>
      <c r="N2383" s="374">
        <v>99</v>
      </c>
      <c r="O2383" s="374">
        <v>99</v>
      </c>
      <c r="P2383" s="374">
        <v>99</v>
      </c>
      <c r="Q2383" s="374"/>
      <c r="R2383" s="374">
        <v>0</v>
      </c>
      <c r="S2383" s="374"/>
      <c r="T2383" s="374"/>
      <c r="U2383" s="374"/>
      <c r="V2383" s="374"/>
      <c r="W2383" s="374"/>
      <c r="X2383" s="374"/>
      <c r="Y2383" s="374"/>
      <c r="Z2383" s="374"/>
      <c r="AA2383" s="374"/>
      <c r="AB2383" s="374"/>
      <c r="AC2383" s="374"/>
      <c r="AD2383" s="374"/>
      <c r="AE2383" s="374"/>
      <c r="AF2383" s="374"/>
      <c r="AG2383" s="374"/>
      <c r="AH2383" s="374"/>
      <c r="AI2383" s="374"/>
      <c r="AJ2383" s="374"/>
      <c r="AK2383" s="374"/>
    </row>
    <row r="2384" spans="1:37" ht="15.6">
      <c r="A2384" s="374">
        <v>18</v>
      </c>
      <c r="B2384" s="374">
        <v>110</v>
      </c>
      <c r="C2384" s="374">
        <v>2024</v>
      </c>
      <c r="D2384" s="374"/>
      <c r="E2384" s="374">
        <v>99</v>
      </c>
      <c r="F2384" s="374"/>
      <c r="G2384" s="374">
        <v>99</v>
      </c>
      <c r="H2384" s="374">
        <v>2</v>
      </c>
      <c r="I2384" s="374">
        <v>99</v>
      </c>
      <c r="J2384" s="374">
        <v>175</v>
      </c>
      <c r="K2384" s="374">
        <v>99</v>
      </c>
      <c r="L2384" s="374">
        <v>5</v>
      </c>
      <c r="M2384" s="374">
        <v>99</v>
      </c>
      <c r="N2384" s="374">
        <v>99</v>
      </c>
      <c r="O2384" s="374">
        <v>99</v>
      </c>
      <c r="P2384" s="374">
        <v>99</v>
      </c>
      <c r="Q2384" s="374">
        <v>23</v>
      </c>
      <c r="R2384" s="374">
        <v>597</v>
      </c>
      <c r="S2384" s="374">
        <v>5</v>
      </c>
      <c r="T2384" s="374">
        <v>4.5410385259631489</v>
      </c>
      <c r="U2384" s="374">
        <v>6.9747068676716903</v>
      </c>
      <c r="V2384" s="374">
        <v>0</v>
      </c>
      <c r="W2384" s="374">
        <v>0</v>
      </c>
      <c r="X2384" s="374">
        <v>1.0050251256281406</v>
      </c>
      <c r="Y2384" s="374">
        <v>0</v>
      </c>
      <c r="Z2384" s="374">
        <v>2.4631379782034379</v>
      </c>
      <c r="AA2384" s="374">
        <v>0</v>
      </c>
      <c r="AB2384" s="374">
        <v>1.0737031491301969</v>
      </c>
      <c r="AC2384" s="374"/>
      <c r="AD2384" s="374">
        <v>-33.513157538133541</v>
      </c>
      <c r="AE2384" s="374"/>
      <c r="AF2384" s="374">
        <v>39.510258107213751</v>
      </c>
      <c r="AG2384" s="374">
        <v>35.864153933610098</v>
      </c>
      <c r="AH2384" s="374">
        <v>0</v>
      </c>
      <c r="AI2384" s="374">
        <v>155</v>
      </c>
      <c r="AJ2384" s="374">
        <v>84.594193548387153</v>
      </c>
      <c r="AK2384" s="374">
        <v>13.974378457998091</v>
      </c>
    </row>
    <row r="2385" spans="1:37" ht="15.6">
      <c r="A2385" s="374">
        <v>18</v>
      </c>
      <c r="B2385" s="374">
        <v>111</v>
      </c>
      <c r="C2385" s="374">
        <v>2024</v>
      </c>
      <c r="D2385" s="374"/>
      <c r="E2385" s="374">
        <v>99</v>
      </c>
      <c r="F2385" s="374"/>
      <c r="G2385" s="374">
        <v>99</v>
      </c>
      <c r="H2385" s="374">
        <v>2</v>
      </c>
      <c r="I2385" s="374">
        <v>99</v>
      </c>
      <c r="J2385" s="374">
        <v>177</v>
      </c>
      <c r="K2385" s="374">
        <v>99</v>
      </c>
      <c r="L2385" s="374">
        <v>5</v>
      </c>
      <c r="M2385" s="374">
        <v>99</v>
      </c>
      <c r="N2385" s="374">
        <v>99</v>
      </c>
      <c r="O2385" s="374">
        <v>99</v>
      </c>
      <c r="P2385" s="374">
        <v>99</v>
      </c>
      <c r="Q2385" s="374">
        <v>26</v>
      </c>
      <c r="R2385" s="374">
        <v>114</v>
      </c>
      <c r="S2385" s="374">
        <v>5</v>
      </c>
      <c r="T2385" s="374">
        <v>3.8684210526315774</v>
      </c>
      <c r="U2385" s="374">
        <v>10.968421052631584</v>
      </c>
      <c r="V2385" s="374">
        <v>0</v>
      </c>
      <c r="W2385" s="374">
        <v>0</v>
      </c>
      <c r="X2385" s="374">
        <v>10.526315789473689</v>
      </c>
      <c r="Y2385" s="374">
        <v>0</v>
      </c>
      <c r="Z2385" s="374">
        <v>3.3936296303999818</v>
      </c>
      <c r="AA2385" s="374">
        <v>0</v>
      </c>
      <c r="AB2385" s="374">
        <v>1.0044912991574915</v>
      </c>
      <c r="AC2385" s="374"/>
      <c r="AD2385" s="374">
        <v>43.520684229799507</v>
      </c>
      <c r="AE2385" s="374"/>
      <c r="AF2385" s="374">
        <v>14.540816326530612</v>
      </c>
      <c r="AG2385" s="374">
        <v>13.722111870768083</v>
      </c>
      <c r="AH2385" s="374">
        <v>4.3859649122807012</v>
      </c>
      <c r="AI2385" s="374">
        <v>110</v>
      </c>
      <c r="AJ2385" s="374">
        <v>90.911818181818205</v>
      </c>
      <c r="AK2385" s="374">
        <v>14.318179507186796</v>
      </c>
    </row>
    <row r="2386" spans="1:37" ht="15.6">
      <c r="A2386" s="374">
        <v>18</v>
      </c>
      <c r="B2386" s="374">
        <v>112</v>
      </c>
      <c r="C2386" s="374">
        <v>2024</v>
      </c>
      <c r="D2386" s="374"/>
      <c r="E2386" s="374">
        <v>99</v>
      </c>
      <c r="F2386" s="374"/>
      <c r="G2386" s="374">
        <v>99</v>
      </c>
      <c r="H2386" s="374">
        <v>2</v>
      </c>
      <c r="I2386" s="374">
        <v>99</v>
      </c>
      <c r="J2386" s="374">
        <v>178</v>
      </c>
      <c r="K2386" s="374">
        <v>99</v>
      </c>
      <c r="L2386" s="374">
        <v>5</v>
      </c>
      <c r="M2386" s="374">
        <v>99</v>
      </c>
      <c r="N2386" s="374">
        <v>99</v>
      </c>
      <c r="O2386" s="374">
        <v>99</v>
      </c>
      <c r="P2386" s="374">
        <v>99</v>
      </c>
      <c r="Q2386" s="374">
        <v>12</v>
      </c>
      <c r="R2386" s="374">
        <v>123</v>
      </c>
      <c r="S2386" s="374">
        <v>5</v>
      </c>
      <c r="T2386" s="374">
        <v>3.9186991869918706</v>
      </c>
      <c r="U2386" s="374">
        <v>7.5975609756097571</v>
      </c>
      <c r="V2386" s="374">
        <v>0</v>
      </c>
      <c r="W2386" s="374">
        <v>0</v>
      </c>
      <c r="X2386" s="374">
        <v>0</v>
      </c>
      <c r="Y2386" s="374">
        <v>0</v>
      </c>
      <c r="Z2386" s="374">
        <v>1.9413122464332984</v>
      </c>
      <c r="AA2386" s="374">
        <v>0</v>
      </c>
      <c r="AB2386" s="374">
        <v>1.4848475651141286</v>
      </c>
      <c r="AC2386" s="374"/>
      <c r="AD2386" s="374">
        <v>-28.747212889660641</v>
      </c>
      <c r="AE2386" s="374"/>
      <c r="AF2386" s="374">
        <v>34.453781512605048</v>
      </c>
      <c r="AG2386" s="374">
        <v>31.52834008097167</v>
      </c>
      <c r="AH2386" s="374">
        <v>9.7560975609756095</v>
      </c>
      <c r="AI2386" s="374">
        <v>119</v>
      </c>
      <c r="AJ2386" s="374">
        <v>82.943697478991581</v>
      </c>
      <c r="AK2386" s="374">
        <v>13.033402473817022</v>
      </c>
    </row>
    <row r="2387" spans="1:37" ht="15.6">
      <c r="A2387" s="374">
        <v>18</v>
      </c>
      <c r="B2387" s="374">
        <v>113</v>
      </c>
      <c r="C2387" s="374">
        <v>2024</v>
      </c>
      <c r="D2387" s="374"/>
      <c r="E2387" s="374">
        <v>99</v>
      </c>
      <c r="F2387" s="374"/>
      <c r="G2387" s="374">
        <v>99</v>
      </c>
      <c r="H2387" s="374">
        <v>2</v>
      </c>
      <c r="I2387" s="374">
        <v>99</v>
      </c>
      <c r="J2387" s="374">
        <v>181</v>
      </c>
      <c r="K2387" s="374">
        <v>99</v>
      </c>
      <c r="L2387" s="374">
        <v>5</v>
      </c>
      <c r="M2387" s="374">
        <v>99</v>
      </c>
      <c r="N2387" s="374">
        <v>99</v>
      </c>
      <c r="O2387" s="374">
        <v>99</v>
      </c>
      <c r="P2387" s="374">
        <v>99</v>
      </c>
      <c r="Q2387" s="374">
        <v>8</v>
      </c>
      <c r="R2387" s="374">
        <v>80</v>
      </c>
      <c r="S2387" s="374">
        <v>5</v>
      </c>
      <c r="T2387" s="374">
        <v>2.6875</v>
      </c>
      <c r="U2387" s="374">
        <v>6.9087499999999986</v>
      </c>
      <c r="V2387" s="374">
        <v>0</v>
      </c>
      <c r="W2387" s="374">
        <v>0</v>
      </c>
      <c r="X2387" s="374">
        <v>0</v>
      </c>
      <c r="Y2387" s="374">
        <v>0</v>
      </c>
      <c r="Z2387" s="374">
        <v>1.8327024956331619</v>
      </c>
      <c r="AA2387" s="374">
        <v>0</v>
      </c>
      <c r="AB2387" s="374">
        <v>1.0073945354229399</v>
      </c>
      <c r="AC2387" s="374"/>
      <c r="AD2387" s="374">
        <v>8.8142981824654711</v>
      </c>
      <c r="AE2387" s="374"/>
      <c r="AF2387" s="374">
        <v>24.024024024024015</v>
      </c>
      <c r="AG2387" s="374">
        <v>20.435554240922873</v>
      </c>
      <c r="AH2387" s="374">
        <v>1.25</v>
      </c>
      <c r="AI2387" s="374">
        <v>48</v>
      </c>
      <c r="AJ2387">
        <v>80.537499999999994</v>
      </c>
      <c r="AK2387">
        <v>14.295431783728301</v>
      </c>
    </row>
    <row r="2388" spans="1:37" ht="15.6">
      <c r="A2388" s="374">
        <v>18</v>
      </c>
      <c r="B2388" s="374">
        <v>114</v>
      </c>
      <c r="C2388" s="374">
        <v>2024</v>
      </c>
      <c r="D2388" s="374"/>
      <c r="E2388" s="374">
        <v>99</v>
      </c>
      <c r="F2388" s="374"/>
      <c r="G2388" s="374">
        <v>99</v>
      </c>
      <c r="H2388" s="374">
        <v>1</v>
      </c>
      <c r="I2388" s="374">
        <v>99</v>
      </c>
      <c r="J2388" s="374">
        <v>262</v>
      </c>
      <c r="K2388" s="374">
        <v>99</v>
      </c>
      <c r="L2388" s="374">
        <v>5</v>
      </c>
      <c r="M2388" s="374">
        <v>99</v>
      </c>
      <c r="N2388" s="374">
        <v>99</v>
      </c>
      <c r="O2388" s="374">
        <v>99</v>
      </c>
      <c r="P2388" s="374">
        <v>99</v>
      </c>
      <c r="Q2388" s="374"/>
      <c r="R2388" s="374">
        <v>0</v>
      </c>
      <c r="S2388" s="374"/>
      <c r="T2388" s="374"/>
      <c r="U2388" s="374"/>
      <c r="V2388" s="374"/>
      <c r="W2388" s="374"/>
      <c r="X2388" s="374"/>
      <c r="Y2388" s="374"/>
      <c r="Z2388" s="374"/>
      <c r="AA2388" s="374"/>
      <c r="AB2388" s="374"/>
      <c r="AC2388" s="374"/>
      <c r="AD2388" s="374"/>
      <c r="AE2388" s="374"/>
      <c r="AF2388" s="374"/>
      <c r="AG2388" s="374"/>
      <c r="AH2388" s="374"/>
      <c r="AI2388" s="374"/>
    </row>
    <row r="2389" spans="1:37" ht="15.6">
      <c r="A2389" s="374">
        <v>18</v>
      </c>
      <c r="B2389" s="374">
        <v>115</v>
      </c>
      <c r="C2389" s="374">
        <v>2024</v>
      </c>
      <c r="D2389" s="374"/>
      <c r="E2389" s="374">
        <v>99</v>
      </c>
      <c r="F2389" s="374"/>
      <c r="G2389" s="374">
        <v>99</v>
      </c>
      <c r="H2389" s="374">
        <v>1</v>
      </c>
      <c r="I2389" s="374">
        <v>99</v>
      </c>
      <c r="J2389" s="374">
        <v>309</v>
      </c>
      <c r="K2389" s="374">
        <v>99</v>
      </c>
      <c r="L2389" s="374">
        <v>5</v>
      </c>
      <c r="M2389" s="374">
        <v>99</v>
      </c>
      <c r="N2389" s="374">
        <v>99</v>
      </c>
      <c r="O2389" s="374">
        <v>99</v>
      </c>
      <c r="P2389" s="374">
        <v>99</v>
      </c>
      <c r="Q2389" s="374">
        <v>33</v>
      </c>
      <c r="R2389" s="374">
        <v>152</v>
      </c>
      <c r="S2389" s="374">
        <v>5</v>
      </c>
      <c r="T2389" s="374">
        <v>4.3157894736842097</v>
      </c>
      <c r="U2389" s="374">
        <v>7.4105263157894719</v>
      </c>
      <c r="V2389" s="374">
        <v>0</v>
      </c>
      <c r="W2389" s="374">
        <v>0</v>
      </c>
      <c r="X2389" s="374">
        <v>1.3157894736842111</v>
      </c>
      <c r="Y2389" s="374">
        <v>0</v>
      </c>
      <c r="Z2389" s="374">
        <v>2.2226453506060526</v>
      </c>
      <c r="AA2389" s="374">
        <v>0</v>
      </c>
      <c r="AB2389" s="374">
        <v>1.2323546814703248</v>
      </c>
      <c r="AC2389" s="374"/>
      <c r="AD2389" s="374">
        <v>29.830031571977759</v>
      </c>
      <c r="AE2389" s="374"/>
      <c r="AF2389" s="374">
        <v>17.05948372615039</v>
      </c>
      <c r="AG2389" s="374">
        <v>14.72784090166185</v>
      </c>
      <c r="AH2389" s="374">
        <v>0</v>
      </c>
      <c r="AI2389" s="374">
        <v>152</v>
      </c>
      <c r="AJ2389">
        <v>80.45789473684215</v>
      </c>
      <c r="AK2389">
        <v>13.917611141043652</v>
      </c>
    </row>
    <row r="2390" spans="1:37" ht="15.6">
      <c r="A2390" s="374">
        <v>18</v>
      </c>
      <c r="B2390" s="374">
        <v>116</v>
      </c>
      <c r="C2390" s="374">
        <v>2024</v>
      </c>
      <c r="D2390" s="374"/>
      <c r="E2390" s="374">
        <v>99</v>
      </c>
      <c r="F2390" s="374"/>
      <c r="G2390" s="374">
        <v>99</v>
      </c>
      <c r="H2390" s="374">
        <v>2</v>
      </c>
      <c r="I2390" s="374">
        <v>99</v>
      </c>
      <c r="J2390" s="374">
        <v>470</v>
      </c>
      <c r="K2390" s="374">
        <v>99</v>
      </c>
      <c r="L2390" s="374">
        <v>5</v>
      </c>
      <c r="M2390" s="374">
        <v>99</v>
      </c>
      <c r="N2390" s="374">
        <v>99</v>
      </c>
      <c r="O2390" s="374">
        <v>99</v>
      </c>
      <c r="P2390" s="374">
        <v>99</v>
      </c>
      <c r="Q2390" s="374">
        <v>12</v>
      </c>
      <c r="R2390" s="374">
        <v>186</v>
      </c>
      <c r="S2390" s="374">
        <v>5</v>
      </c>
      <c r="T2390" s="374">
        <v>4.736559139784946</v>
      </c>
      <c r="U2390" s="374">
        <v>5.3451612903225802</v>
      </c>
      <c r="V2390" s="374">
        <v>0</v>
      </c>
      <c r="W2390" s="374">
        <v>0</v>
      </c>
      <c r="X2390" s="374">
        <v>0</v>
      </c>
      <c r="Y2390" s="374">
        <v>0</v>
      </c>
      <c r="Z2390" s="374">
        <v>1.7504847948486129</v>
      </c>
      <c r="AA2390" s="374">
        <v>0</v>
      </c>
      <c r="AB2390" s="374">
        <v>0.57777566547992254</v>
      </c>
      <c r="AC2390" s="374"/>
      <c r="AD2390" s="374">
        <v>3.6747681517893218</v>
      </c>
      <c r="AE2390" s="374"/>
      <c r="AF2390" s="374">
        <v>24.473684210526319</v>
      </c>
      <c r="AG2390" s="374">
        <v>21.068022886204705</v>
      </c>
      <c r="AH2390" s="374">
        <v>6.4516129032258052</v>
      </c>
      <c r="AI2390" s="374">
        <v>186</v>
      </c>
      <c r="AJ2390">
        <v>73.966129032258067</v>
      </c>
      <c r="AK2390">
        <v>12.788434394315436</v>
      </c>
    </row>
    <row r="2391" spans="1:37" ht="15.6">
      <c r="A2391" s="374">
        <v>18</v>
      </c>
      <c r="B2391" s="374">
        <v>117</v>
      </c>
      <c r="C2391" s="374">
        <v>2024</v>
      </c>
      <c r="D2391" s="374"/>
      <c r="E2391" s="374">
        <v>99</v>
      </c>
      <c r="F2391" s="374"/>
      <c r="G2391" s="374">
        <v>99</v>
      </c>
      <c r="H2391" s="374">
        <v>2</v>
      </c>
      <c r="I2391" s="374">
        <v>99</v>
      </c>
      <c r="J2391" s="374">
        <v>629</v>
      </c>
      <c r="K2391" s="374">
        <v>99</v>
      </c>
      <c r="L2391" s="374">
        <v>5</v>
      </c>
      <c r="M2391" s="374">
        <v>99</v>
      </c>
      <c r="N2391" s="374">
        <v>99</v>
      </c>
      <c r="O2391" s="374">
        <v>99</v>
      </c>
      <c r="P2391" s="374">
        <v>99</v>
      </c>
      <c r="Q2391" s="374">
        <v>3</v>
      </c>
      <c r="R2391" s="374">
        <v>8</v>
      </c>
      <c r="S2391" s="374">
        <v>5</v>
      </c>
      <c r="T2391" s="374">
        <v>3</v>
      </c>
      <c r="U2391" s="374">
        <v>11.7875</v>
      </c>
      <c r="V2391" s="374">
        <v>0</v>
      </c>
      <c r="W2391" s="374">
        <v>0</v>
      </c>
      <c r="X2391" s="374">
        <v>0</v>
      </c>
      <c r="Y2391" s="374">
        <v>0</v>
      </c>
      <c r="Z2391" s="374">
        <v>1.352255060999962</v>
      </c>
      <c r="AA2391" s="374">
        <v>0</v>
      </c>
      <c r="AB2391" s="374">
        <v>0.8660254037844386</v>
      </c>
      <c r="AC2391" s="374"/>
      <c r="AD2391" s="374">
        <v>-36.291062460382427</v>
      </c>
      <c r="AE2391" s="374"/>
      <c r="AF2391" s="374">
        <v>18.181818181818183</v>
      </c>
      <c r="AG2391" s="374">
        <v>18.706605832176152</v>
      </c>
      <c r="AH2391" s="374">
        <v>0</v>
      </c>
      <c r="AI2391" s="374"/>
    </row>
    <row r="2392" spans="1:37" ht="15.6">
      <c r="A2392" s="374">
        <v>18</v>
      </c>
      <c r="B2392" s="374">
        <v>118</v>
      </c>
      <c r="C2392" s="374">
        <v>2024</v>
      </c>
      <c r="D2392" s="374"/>
      <c r="E2392" s="374">
        <v>99</v>
      </c>
      <c r="F2392" s="374"/>
      <c r="G2392" s="374">
        <v>99</v>
      </c>
      <c r="H2392" s="374">
        <v>1</v>
      </c>
      <c r="I2392" s="374">
        <v>99</v>
      </c>
      <c r="J2392" s="374">
        <v>643</v>
      </c>
      <c r="K2392" s="374">
        <v>99</v>
      </c>
      <c r="L2392" s="374">
        <v>5</v>
      </c>
      <c r="M2392" s="374">
        <v>99</v>
      </c>
      <c r="N2392" s="374">
        <v>99</v>
      </c>
      <c r="O2392" s="374">
        <v>99</v>
      </c>
      <c r="P2392" s="374">
        <v>99</v>
      </c>
      <c r="Q2392" s="374">
        <v>17</v>
      </c>
      <c r="R2392" s="374">
        <v>205</v>
      </c>
      <c r="S2392" s="374">
        <v>5</v>
      </c>
      <c r="T2392" s="374">
        <v>4.717073170731708</v>
      </c>
      <c r="U2392" s="374">
        <v>6.7634146341463426</v>
      </c>
      <c r="V2392" s="374">
        <v>0</v>
      </c>
      <c r="W2392" s="374">
        <v>0</v>
      </c>
      <c r="X2392" s="374">
        <v>0</v>
      </c>
      <c r="Y2392" s="374">
        <v>0</v>
      </c>
      <c r="Z2392" s="374">
        <v>2.2584860132356281</v>
      </c>
      <c r="AA2392" s="374">
        <v>0</v>
      </c>
      <c r="AB2392" s="374">
        <v>1.0582780396853149</v>
      </c>
      <c r="AC2392" s="374"/>
      <c r="AD2392" s="374">
        <v>-35.782052193496526</v>
      </c>
      <c r="AE2392" s="374"/>
      <c r="AF2392" s="374">
        <v>40.117416829745594</v>
      </c>
      <c r="AG2392" s="374">
        <v>34.774648240575857</v>
      </c>
      <c r="AH2392" s="374">
        <v>0</v>
      </c>
      <c r="AI2392" s="374">
        <v>53</v>
      </c>
      <c r="AJ2392">
        <v>87.847169811320782</v>
      </c>
      <c r="AK2392">
        <v>13.340910630770882</v>
      </c>
    </row>
    <row r="2393" spans="1:37" ht="15.6">
      <c r="A2393" s="374">
        <v>18</v>
      </c>
      <c r="B2393" s="374">
        <v>119</v>
      </c>
      <c r="C2393" s="374">
        <v>2024</v>
      </c>
      <c r="D2393" s="374"/>
      <c r="E2393" s="374">
        <v>99</v>
      </c>
      <c r="F2393" s="374"/>
      <c r="G2393" s="374">
        <v>99</v>
      </c>
      <c r="H2393" s="374">
        <v>2</v>
      </c>
      <c r="I2393" s="374">
        <v>99</v>
      </c>
      <c r="J2393" s="374">
        <v>704</v>
      </c>
      <c r="K2393" s="374">
        <v>99</v>
      </c>
      <c r="L2393" s="374">
        <v>5</v>
      </c>
      <c r="M2393" s="374">
        <v>99</v>
      </c>
      <c r="N2393" s="374">
        <v>99</v>
      </c>
      <c r="O2393" s="374">
        <v>99</v>
      </c>
      <c r="P2393" s="374">
        <v>99</v>
      </c>
      <c r="Q2393" s="374"/>
      <c r="R2393" s="374">
        <v>0</v>
      </c>
      <c r="S2393" s="374"/>
      <c r="T2393" s="374"/>
      <c r="U2393" s="374"/>
      <c r="V2393" s="374"/>
      <c r="W2393" s="374"/>
      <c r="X2393" s="374"/>
      <c r="Y2393" s="374"/>
      <c r="Z2393" s="374"/>
      <c r="AA2393" s="374"/>
      <c r="AB2393" s="374"/>
      <c r="AC2393" s="374"/>
      <c r="AD2393" s="374"/>
      <c r="AE2393" s="374"/>
      <c r="AF2393" s="374"/>
      <c r="AG2393" s="374"/>
      <c r="AH2393" s="374"/>
      <c r="AI2393" s="374"/>
    </row>
    <row r="2394" spans="1:37" ht="15.6">
      <c r="A2394" s="374">
        <v>18</v>
      </c>
      <c r="B2394" s="374">
        <v>120</v>
      </c>
      <c r="C2394" s="374">
        <v>2024</v>
      </c>
      <c r="D2394" s="374"/>
      <c r="E2394" s="374">
        <v>99</v>
      </c>
      <c r="F2394" s="374"/>
      <c r="G2394" s="374">
        <v>99</v>
      </c>
      <c r="H2394" s="374">
        <v>1</v>
      </c>
      <c r="I2394" s="374">
        <v>99</v>
      </c>
      <c r="J2394" s="374">
        <v>802</v>
      </c>
      <c r="K2394" s="374">
        <v>99</v>
      </c>
      <c r="L2394" s="374">
        <v>5</v>
      </c>
      <c r="M2394" s="374">
        <v>99</v>
      </c>
      <c r="N2394" s="374">
        <v>99</v>
      </c>
      <c r="O2394" s="374">
        <v>99</v>
      </c>
      <c r="P2394" s="374">
        <v>99</v>
      </c>
      <c r="Q2394" s="374"/>
      <c r="R2394" s="374">
        <v>0</v>
      </c>
      <c r="S2394" s="374"/>
      <c r="T2394" s="374"/>
      <c r="U2394" s="374"/>
      <c r="V2394" s="374"/>
      <c r="W2394" s="374"/>
      <c r="X2394" s="374"/>
      <c r="Y2394" s="374"/>
      <c r="Z2394" s="374"/>
      <c r="AA2394" s="374"/>
      <c r="AB2394" s="374"/>
      <c r="AC2394" s="374"/>
      <c r="AD2394" s="374"/>
      <c r="AE2394" s="374"/>
      <c r="AF2394" s="374"/>
      <c r="AG2394" s="374"/>
      <c r="AH2394" s="374"/>
      <c r="AI2394" s="374"/>
    </row>
    <row r="2395" spans="1:37" ht="15.6">
      <c r="A2395" s="374">
        <v>18</v>
      </c>
      <c r="B2395" s="374">
        <v>121</v>
      </c>
      <c r="C2395" s="374">
        <v>2024</v>
      </c>
      <c r="D2395" s="374"/>
      <c r="E2395" s="374">
        <v>99</v>
      </c>
      <c r="F2395" s="374"/>
      <c r="G2395" s="374">
        <v>99</v>
      </c>
      <c r="H2395" s="374">
        <v>1</v>
      </c>
      <c r="I2395" s="374">
        <v>99</v>
      </c>
      <c r="J2395" s="374">
        <v>103</v>
      </c>
      <c r="K2395" s="374">
        <v>99</v>
      </c>
      <c r="L2395" s="374">
        <v>6</v>
      </c>
      <c r="M2395" s="374">
        <v>99</v>
      </c>
      <c r="N2395" s="374">
        <v>99</v>
      </c>
      <c r="O2395" s="374">
        <v>99</v>
      </c>
      <c r="P2395" s="374">
        <v>99</v>
      </c>
      <c r="Q2395" s="374"/>
      <c r="R2395" s="374">
        <v>0</v>
      </c>
      <c r="S2395" s="374"/>
      <c r="T2395" s="374"/>
      <c r="U2395" s="374"/>
      <c r="V2395" s="374"/>
      <c r="W2395" s="374"/>
      <c r="X2395" s="374"/>
      <c r="Y2395" s="374"/>
      <c r="Z2395" s="374"/>
      <c r="AA2395" s="374"/>
      <c r="AB2395" s="374"/>
      <c r="AC2395" s="374"/>
      <c r="AD2395" s="374"/>
      <c r="AE2395" s="374"/>
      <c r="AF2395" s="374"/>
      <c r="AG2395" s="374"/>
      <c r="AH2395" s="374"/>
      <c r="AI2395" s="374"/>
    </row>
    <row r="2396" spans="1:37" ht="15.6">
      <c r="A2396" s="374">
        <v>18</v>
      </c>
      <c r="B2396" s="374">
        <v>122</v>
      </c>
      <c r="C2396" s="374">
        <v>2024</v>
      </c>
      <c r="D2396" s="374"/>
      <c r="E2396" s="374">
        <v>99</v>
      </c>
      <c r="F2396" s="374"/>
      <c r="G2396" s="374">
        <v>99</v>
      </c>
      <c r="H2396" s="374">
        <v>2</v>
      </c>
      <c r="I2396" s="374">
        <v>99</v>
      </c>
      <c r="J2396" s="374">
        <v>106</v>
      </c>
      <c r="K2396" s="374">
        <v>99</v>
      </c>
      <c r="L2396" s="374">
        <v>6</v>
      </c>
      <c r="M2396" s="374">
        <v>99</v>
      </c>
      <c r="N2396" s="374">
        <v>99</v>
      </c>
      <c r="O2396" s="374">
        <v>99</v>
      </c>
      <c r="P2396" s="374">
        <v>99</v>
      </c>
      <c r="Q2396" s="374">
        <v>8</v>
      </c>
      <c r="R2396" s="374">
        <v>31</v>
      </c>
      <c r="S2396" s="374">
        <v>6</v>
      </c>
      <c r="T2396" s="374">
        <v>3.6451612903225801</v>
      </c>
      <c r="U2396" s="374">
        <v>10.693548387096776</v>
      </c>
      <c r="V2396" s="374">
        <v>0</v>
      </c>
      <c r="W2396" s="374">
        <v>0</v>
      </c>
      <c r="X2396" s="374">
        <v>0</v>
      </c>
      <c r="Y2396" s="374">
        <v>0</v>
      </c>
      <c r="Z2396" s="374">
        <v>2.6256717093113568</v>
      </c>
      <c r="AA2396" s="374">
        <v>0</v>
      </c>
      <c r="AB2396" s="374">
        <v>1.0015596578232275</v>
      </c>
      <c r="AC2396" s="374"/>
      <c r="AD2396" s="374">
        <v>25.795285883972539</v>
      </c>
      <c r="AE2396" s="374"/>
      <c r="AF2396" s="374">
        <v>19.375</v>
      </c>
      <c r="AG2396" s="374">
        <v>17.903434867141936</v>
      </c>
      <c r="AH2396" s="374">
        <v>0</v>
      </c>
      <c r="AI2396" s="374">
        <v>27</v>
      </c>
      <c r="AJ2396">
        <v>90.137037037037018</v>
      </c>
      <c r="AK2396">
        <v>14.837464681261961</v>
      </c>
    </row>
    <row r="2397" spans="1:37" ht="15.6">
      <c r="A2397" s="374">
        <v>18</v>
      </c>
      <c r="B2397" s="374">
        <v>123</v>
      </c>
      <c r="C2397" s="374">
        <v>2024</v>
      </c>
      <c r="D2397" s="374"/>
      <c r="E2397" s="374">
        <v>99</v>
      </c>
      <c r="F2397" s="374"/>
      <c r="G2397" s="374">
        <v>99</v>
      </c>
      <c r="H2397" s="374">
        <v>1</v>
      </c>
      <c r="I2397" s="374">
        <v>99</v>
      </c>
      <c r="J2397" s="374">
        <v>110</v>
      </c>
      <c r="K2397" s="374">
        <v>99</v>
      </c>
      <c r="L2397" s="374">
        <v>6</v>
      </c>
      <c r="M2397" s="374">
        <v>99</v>
      </c>
      <c r="N2397" s="374">
        <v>99</v>
      </c>
      <c r="O2397" s="374">
        <v>99</v>
      </c>
      <c r="P2397" s="374">
        <v>99</v>
      </c>
      <c r="Q2397" s="374">
        <v>80</v>
      </c>
      <c r="R2397" s="374">
        <v>1636</v>
      </c>
      <c r="S2397" s="374">
        <v>6</v>
      </c>
      <c r="T2397" s="374">
        <v>5.5097799511002439</v>
      </c>
      <c r="U2397" s="374">
        <v>7.4718826405868013</v>
      </c>
      <c r="V2397" s="374">
        <v>0</v>
      </c>
      <c r="W2397" s="374">
        <v>0</v>
      </c>
      <c r="X2397" s="374">
        <v>0.24449877750611249</v>
      </c>
      <c r="Y2397" s="374">
        <v>6.1124694376528114E-2</v>
      </c>
      <c r="Z2397" s="374">
        <v>1.8854750754293716</v>
      </c>
      <c r="AA2397" s="374">
        <v>0</v>
      </c>
      <c r="AB2397" s="374">
        <v>0.98361997973654181</v>
      </c>
      <c r="AC2397" s="374"/>
      <c r="AD2397" s="374">
        <v>-11.547044421794944</v>
      </c>
      <c r="AE2397" s="374"/>
      <c r="AF2397" s="374">
        <v>39.516908212560402</v>
      </c>
      <c r="AG2397" s="374">
        <v>39.986522866965629</v>
      </c>
      <c r="AH2397" s="374">
        <v>1.1613691931540342</v>
      </c>
      <c r="AI2397" s="374">
        <v>1635</v>
      </c>
      <c r="AJ2397">
        <v>78.261467889908218</v>
      </c>
      <c r="AK2397">
        <v>15.424830968253936</v>
      </c>
    </row>
    <row r="2398" spans="1:37" ht="15.6">
      <c r="A2398" s="374">
        <v>18</v>
      </c>
      <c r="B2398" s="374">
        <v>124</v>
      </c>
      <c r="C2398" s="374">
        <v>2024</v>
      </c>
      <c r="D2398" s="374"/>
      <c r="E2398" s="374">
        <v>99</v>
      </c>
      <c r="F2398" s="374"/>
      <c r="G2398" s="374">
        <v>99</v>
      </c>
      <c r="H2398" s="374">
        <v>1</v>
      </c>
      <c r="I2398" s="374">
        <v>99</v>
      </c>
      <c r="J2398" s="374">
        <v>111</v>
      </c>
      <c r="K2398" s="374">
        <v>99</v>
      </c>
      <c r="L2398" s="374">
        <v>6</v>
      </c>
      <c r="M2398" s="374">
        <v>99</v>
      </c>
      <c r="N2398" s="374">
        <v>99</v>
      </c>
      <c r="O2398" s="374">
        <v>99</v>
      </c>
      <c r="P2398" s="374">
        <v>99</v>
      </c>
      <c r="Q2398" s="374">
        <v>3</v>
      </c>
      <c r="R2398" s="374">
        <v>7</v>
      </c>
      <c r="S2398" s="374">
        <v>6</v>
      </c>
      <c r="T2398" s="374">
        <v>4.1428571428571441</v>
      </c>
      <c r="U2398" s="374">
        <v>13.971428571428577</v>
      </c>
      <c r="V2398" s="374">
        <v>0</v>
      </c>
      <c r="W2398" s="374">
        <v>0</v>
      </c>
      <c r="X2398" s="374">
        <v>28.571428571428577</v>
      </c>
      <c r="Y2398" s="374">
        <v>0</v>
      </c>
      <c r="Z2398" s="374">
        <v>2.3419859007226442</v>
      </c>
      <c r="AA2398" s="374">
        <v>0</v>
      </c>
      <c r="AB2398" s="374">
        <v>0.98974331861078624</v>
      </c>
      <c r="AC2398" s="374"/>
      <c r="AD2398" s="374">
        <v>-67.617371619898691</v>
      </c>
      <c r="AE2398" s="374"/>
      <c r="AF2398" s="374">
        <v>35</v>
      </c>
      <c r="AG2398" s="374">
        <v>36.753100338218715</v>
      </c>
      <c r="AH2398" s="374">
        <v>0</v>
      </c>
      <c r="AI2398" s="374">
        <v>7</v>
      </c>
      <c r="AJ2398">
        <v>95.971428571428604</v>
      </c>
      <c r="AK2398">
        <v>15.673325379698106</v>
      </c>
    </row>
    <row r="2399" spans="1:37" ht="15.6">
      <c r="A2399" s="374">
        <v>18</v>
      </c>
      <c r="B2399" s="374">
        <v>125</v>
      </c>
      <c r="C2399" s="374">
        <v>2024</v>
      </c>
      <c r="D2399" s="374"/>
      <c r="E2399" s="374">
        <v>99</v>
      </c>
      <c r="F2399" s="374"/>
      <c r="G2399" s="374">
        <v>99</v>
      </c>
      <c r="H2399" s="374">
        <v>1</v>
      </c>
      <c r="I2399" s="374">
        <v>99</v>
      </c>
      <c r="J2399" s="374">
        <v>116</v>
      </c>
      <c r="K2399" s="374">
        <v>99</v>
      </c>
      <c r="L2399" s="374">
        <v>6</v>
      </c>
      <c r="M2399" s="374">
        <v>99</v>
      </c>
      <c r="N2399" s="374">
        <v>99</v>
      </c>
      <c r="O2399" s="374">
        <v>99</v>
      </c>
      <c r="P2399" s="374">
        <v>99</v>
      </c>
      <c r="Q2399" s="374">
        <v>32</v>
      </c>
      <c r="R2399" s="374">
        <v>220</v>
      </c>
      <c r="S2399" s="374">
        <v>6</v>
      </c>
      <c r="T2399" s="374">
        <v>4.3045454545454556</v>
      </c>
      <c r="U2399" s="374">
        <v>9.0381818181818154</v>
      </c>
      <c r="V2399" s="374">
        <v>0</v>
      </c>
      <c r="W2399" s="374">
        <v>0</v>
      </c>
      <c r="X2399" s="374">
        <v>0</v>
      </c>
      <c r="Y2399" s="374">
        <v>0</v>
      </c>
      <c r="Z2399" s="374">
        <v>2.3470283655636446</v>
      </c>
      <c r="AA2399" s="374">
        <v>0</v>
      </c>
      <c r="AB2399" s="374">
        <v>1.0237974199150888</v>
      </c>
      <c r="AC2399" s="374"/>
      <c r="AD2399" s="374">
        <v>-3.1511751862015278</v>
      </c>
      <c r="AE2399" s="374"/>
      <c r="AF2399" s="374">
        <v>28.277634961439592</v>
      </c>
      <c r="AG2399" s="374">
        <v>30.194982688452889</v>
      </c>
      <c r="AH2399" s="374">
        <v>0</v>
      </c>
      <c r="AI2399" s="374">
        <v>135</v>
      </c>
      <c r="AJ2399">
        <v>85.96</v>
      </c>
      <c r="AK2399">
        <v>15.189902385487247</v>
      </c>
    </row>
    <row r="2400" spans="1:37" ht="15.6">
      <c r="A2400" s="374">
        <v>18</v>
      </c>
      <c r="B2400" s="374">
        <v>126</v>
      </c>
      <c r="C2400" s="374">
        <v>2024</v>
      </c>
      <c r="D2400" s="374"/>
      <c r="E2400" s="374">
        <v>99</v>
      </c>
      <c r="F2400" s="374"/>
      <c r="G2400" s="374">
        <v>99</v>
      </c>
      <c r="H2400" s="374">
        <v>2</v>
      </c>
      <c r="I2400" s="374">
        <v>99</v>
      </c>
      <c r="J2400" s="374">
        <v>117</v>
      </c>
      <c r="K2400" s="374">
        <v>99</v>
      </c>
      <c r="L2400" s="374">
        <v>6</v>
      </c>
      <c r="M2400" s="374">
        <v>99</v>
      </c>
      <c r="N2400" s="374">
        <v>99</v>
      </c>
      <c r="O2400" s="374">
        <v>99</v>
      </c>
      <c r="P2400" s="374">
        <v>99</v>
      </c>
      <c r="Q2400" s="374">
        <v>8</v>
      </c>
      <c r="R2400" s="374">
        <v>47</v>
      </c>
      <c r="S2400" s="374">
        <v>6</v>
      </c>
      <c r="T2400" s="374">
        <v>4.0638297872340434</v>
      </c>
      <c r="U2400" s="374">
        <v>10.212765957446813</v>
      </c>
      <c r="V2400" s="374">
        <v>0</v>
      </c>
      <c r="W2400" s="374">
        <v>0</v>
      </c>
      <c r="X2400" s="374">
        <v>2.1276595744680855</v>
      </c>
      <c r="Y2400" s="374">
        <v>0</v>
      </c>
      <c r="Z2400" s="374">
        <v>2.4646105403160234</v>
      </c>
      <c r="AA2400" s="374">
        <v>0</v>
      </c>
      <c r="AB2400" s="374">
        <v>0.99796079996243126</v>
      </c>
      <c r="AC2400" s="374"/>
      <c r="AD2400" s="374">
        <v>46.246954659804842</v>
      </c>
      <c r="AE2400" s="374"/>
      <c r="AF2400" s="374">
        <v>36.71875</v>
      </c>
      <c r="AG2400" s="374">
        <v>38.778477944740672</v>
      </c>
      <c r="AH2400" s="374">
        <v>0</v>
      </c>
      <c r="AI2400" s="374">
        <v>47</v>
      </c>
      <c r="AJ2400">
        <v>85.719148936170228</v>
      </c>
      <c r="AK2400">
        <v>15.939992603209779</v>
      </c>
    </row>
    <row r="2401" spans="1:37" ht="15.6">
      <c r="A2401" s="374">
        <v>18</v>
      </c>
      <c r="B2401" s="374">
        <v>127</v>
      </c>
      <c r="C2401" s="374">
        <v>2024</v>
      </c>
      <c r="D2401" s="374"/>
      <c r="E2401" s="374">
        <v>99</v>
      </c>
      <c r="F2401" s="374"/>
      <c r="G2401" s="374">
        <v>99</v>
      </c>
      <c r="H2401" s="374">
        <v>1</v>
      </c>
      <c r="I2401" s="374">
        <v>99</v>
      </c>
      <c r="J2401" s="374">
        <v>134</v>
      </c>
      <c r="K2401" s="374">
        <v>99</v>
      </c>
      <c r="L2401" s="374">
        <v>6</v>
      </c>
      <c r="M2401" s="374">
        <v>99</v>
      </c>
      <c r="N2401" s="374">
        <v>99</v>
      </c>
      <c r="O2401" s="374">
        <v>99</v>
      </c>
      <c r="P2401" s="374">
        <v>99</v>
      </c>
      <c r="Q2401" s="374">
        <v>107</v>
      </c>
      <c r="R2401" s="374">
        <v>1219</v>
      </c>
      <c r="S2401" s="374">
        <v>6</v>
      </c>
      <c r="T2401" s="374">
        <v>4.7596390484003281</v>
      </c>
      <c r="U2401" s="374">
        <v>8.0045939294503654</v>
      </c>
      <c r="V2401" s="374">
        <v>0</v>
      </c>
      <c r="W2401" s="374">
        <v>0</v>
      </c>
      <c r="X2401" s="374">
        <v>0.98441345365053357</v>
      </c>
      <c r="Y2401" s="374">
        <v>0</v>
      </c>
      <c r="Z2401" s="374">
        <v>2.5862947727104779</v>
      </c>
      <c r="AA2401" s="374">
        <v>0</v>
      </c>
      <c r="AB2401" s="374">
        <v>1.0329177042445501</v>
      </c>
      <c r="AC2401" s="374"/>
      <c r="AD2401" s="374">
        <v>1.0731249411179313</v>
      </c>
      <c r="AE2401" s="374"/>
      <c r="AF2401" s="374">
        <v>33.242432506135806</v>
      </c>
      <c r="AG2401" s="374">
        <v>32.933933670404137</v>
      </c>
      <c r="AH2401" s="374">
        <v>0</v>
      </c>
      <c r="AI2401" s="374">
        <v>1194</v>
      </c>
      <c r="AJ2401">
        <v>79.399246231155857</v>
      </c>
      <c r="AK2401">
        <v>15.615581599810795</v>
      </c>
    </row>
    <row r="2402" spans="1:37" ht="15.6">
      <c r="A2402" s="374">
        <v>18</v>
      </c>
      <c r="B2402" s="374">
        <v>128</v>
      </c>
      <c r="C2402" s="374">
        <v>2024</v>
      </c>
      <c r="D2402" s="374"/>
      <c r="E2402" s="374">
        <v>99</v>
      </c>
      <c r="F2402" s="374"/>
      <c r="G2402" s="374">
        <v>99</v>
      </c>
      <c r="H2402" s="374">
        <v>2</v>
      </c>
      <c r="I2402" s="374">
        <v>99</v>
      </c>
      <c r="J2402" s="374">
        <v>141</v>
      </c>
      <c r="K2402" s="374">
        <v>99</v>
      </c>
      <c r="L2402" s="374">
        <v>6</v>
      </c>
      <c r="M2402" s="374">
        <v>99</v>
      </c>
      <c r="N2402" s="374">
        <v>99</v>
      </c>
      <c r="O2402" s="374">
        <v>99</v>
      </c>
      <c r="P2402" s="374">
        <v>99</v>
      </c>
      <c r="Q2402" s="374">
        <v>58</v>
      </c>
      <c r="R2402" s="374">
        <v>264</v>
      </c>
      <c r="S2402" s="374">
        <v>6</v>
      </c>
      <c r="T2402" s="374">
        <v>4.3863636363636367</v>
      </c>
      <c r="U2402" s="374">
        <v>8.950378787878785</v>
      </c>
      <c r="V2402" s="374">
        <v>0</v>
      </c>
      <c r="W2402" s="374">
        <v>0</v>
      </c>
      <c r="X2402" s="374">
        <v>0.75757575757575757</v>
      </c>
      <c r="Y2402" s="374">
        <v>0</v>
      </c>
      <c r="Z2402" s="374">
        <v>2.1394384371177337</v>
      </c>
      <c r="AA2402" s="374">
        <v>0</v>
      </c>
      <c r="AB2402" s="374">
        <v>0.86731671955002432</v>
      </c>
      <c r="AC2402" s="374"/>
      <c r="AD2402" s="374">
        <v>-5.3154103432450492</v>
      </c>
      <c r="AE2402" s="374"/>
      <c r="AF2402" s="374">
        <v>28.884026258205687</v>
      </c>
      <c r="AG2402" s="374">
        <v>30.916275235839795</v>
      </c>
      <c r="AH2402" s="374">
        <v>0</v>
      </c>
      <c r="AI2402" s="374">
        <v>259</v>
      </c>
      <c r="AJ2402">
        <v>84.214671814671803</v>
      </c>
      <c r="AK2402">
        <v>14.833049318096036</v>
      </c>
    </row>
    <row r="2403" spans="1:37" ht="15.6">
      <c r="A2403" s="374">
        <v>18</v>
      </c>
      <c r="B2403" s="374">
        <v>129</v>
      </c>
      <c r="C2403" s="374">
        <v>2024</v>
      </c>
      <c r="D2403" s="374"/>
      <c r="E2403" s="374">
        <v>99</v>
      </c>
      <c r="F2403" s="374"/>
      <c r="G2403" s="374">
        <v>99</v>
      </c>
      <c r="H2403" s="374">
        <v>2</v>
      </c>
      <c r="I2403" s="374">
        <v>99</v>
      </c>
      <c r="J2403" s="374">
        <v>143</v>
      </c>
      <c r="K2403" s="374">
        <v>99</v>
      </c>
      <c r="L2403" s="374">
        <v>6</v>
      </c>
      <c r="M2403" s="374">
        <v>99</v>
      </c>
      <c r="N2403" s="374">
        <v>99</v>
      </c>
      <c r="O2403" s="374">
        <v>99</v>
      </c>
      <c r="P2403" s="374">
        <v>99</v>
      </c>
      <c r="Q2403" s="374">
        <v>1</v>
      </c>
      <c r="R2403" s="374">
        <v>2</v>
      </c>
      <c r="S2403" s="374">
        <v>6</v>
      </c>
      <c r="T2403" s="374">
        <v>5</v>
      </c>
      <c r="U2403" s="374">
        <v>13</v>
      </c>
      <c r="V2403" s="374">
        <v>0</v>
      </c>
      <c r="W2403" s="374">
        <v>0</v>
      </c>
      <c r="X2403" s="374">
        <v>0</v>
      </c>
      <c r="Y2403" s="374">
        <v>0</v>
      </c>
      <c r="Z2403" s="374">
        <v>0.30000000000005311</v>
      </c>
      <c r="AA2403" s="374">
        <v>0</v>
      </c>
      <c r="AB2403" s="374">
        <v>0</v>
      </c>
      <c r="AC2403" s="374"/>
      <c r="AD2403" s="374"/>
      <c r="AE2403" s="374"/>
      <c r="AF2403" s="374">
        <v>40</v>
      </c>
      <c r="AG2403" s="374">
        <v>40.561622464898591</v>
      </c>
      <c r="AH2403" s="374">
        <v>0</v>
      </c>
      <c r="AI2403" s="374">
        <v>0</v>
      </c>
      <c r="AJ2403" s="374"/>
      <c r="AK2403" s="374"/>
    </row>
    <row r="2404" spans="1:37" ht="15.6">
      <c r="A2404" s="374">
        <v>18</v>
      </c>
      <c r="B2404" s="374">
        <v>130</v>
      </c>
      <c r="C2404" s="374">
        <v>2024</v>
      </c>
      <c r="D2404" s="374"/>
      <c r="E2404" s="374">
        <v>99</v>
      </c>
      <c r="F2404" s="374"/>
      <c r="G2404" s="374">
        <v>99</v>
      </c>
      <c r="H2404" s="374">
        <v>2</v>
      </c>
      <c r="I2404" s="374">
        <v>99</v>
      </c>
      <c r="J2404" s="374">
        <v>147</v>
      </c>
      <c r="K2404" s="374">
        <v>99</v>
      </c>
      <c r="L2404" s="374">
        <v>6</v>
      </c>
      <c r="M2404" s="374">
        <v>99</v>
      </c>
      <c r="N2404" s="374">
        <v>99</v>
      </c>
      <c r="O2404" s="374">
        <v>99</v>
      </c>
      <c r="P2404" s="374">
        <v>99</v>
      </c>
      <c r="Q2404" s="374">
        <v>7</v>
      </c>
      <c r="R2404" s="374">
        <v>15</v>
      </c>
      <c r="S2404" s="374">
        <v>6</v>
      </c>
      <c r="T2404" s="374">
        <v>5</v>
      </c>
      <c r="U2404" s="374">
        <v>9.0066666666666642</v>
      </c>
      <c r="V2404" s="374">
        <v>0</v>
      </c>
      <c r="W2404" s="374">
        <v>0</v>
      </c>
      <c r="X2404" s="374">
        <v>0</v>
      </c>
      <c r="Y2404" s="374">
        <v>0</v>
      </c>
      <c r="Z2404" s="374">
        <v>2.6405723285345273</v>
      </c>
      <c r="AA2404" s="374">
        <v>0</v>
      </c>
      <c r="AB2404" s="374">
        <v>1.0327955589886439</v>
      </c>
      <c r="AC2404" s="374"/>
      <c r="AD2404" s="374">
        <v>72.602698121760866</v>
      </c>
      <c r="AE2404" s="374"/>
      <c r="AF2404" s="374">
        <v>17.857142857142861</v>
      </c>
      <c r="AG2404" s="374">
        <v>16.790952025851357</v>
      </c>
      <c r="AH2404" s="374">
        <v>0</v>
      </c>
      <c r="AI2404" s="374">
        <v>14</v>
      </c>
      <c r="AJ2404" s="374">
        <v>83.485714285714252</v>
      </c>
      <c r="AK2404" s="374">
        <v>15.010583933453251</v>
      </c>
    </row>
    <row r="2405" spans="1:37" ht="15.6">
      <c r="A2405" s="374">
        <v>18</v>
      </c>
      <c r="B2405" s="374">
        <v>131</v>
      </c>
      <c r="C2405" s="374">
        <v>2024</v>
      </c>
      <c r="D2405" s="374"/>
      <c r="E2405" s="374">
        <v>99</v>
      </c>
      <c r="F2405" s="374"/>
      <c r="G2405" s="374">
        <v>99</v>
      </c>
      <c r="H2405" s="374">
        <v>1</v>
      </c>
      <c r="I2405" s="374">
        <v>99</v>
      </c>
      <c r="J2405" s="374">
        <v>155</v>
      </c>
      <c r="K2405" s="374">
        <v>99</v>
      </c>
      <c r="L2405" s="374">
        <v>6</v>
      </c>
      <c r="M2405" s="374">
        <v>99</v>
      </c>
      <c r="N2405" s="374">
        <v>99</v>
      </c>
      <c r="O2405" s="374">
        <v>99</v>
      </c>
      <c r="P2405" s="374">
        <v>99</v>
      </c>
      <c r="Q2405" s="374">
        <v>27</v>
      </c>
      <c r="R2405" s="374">
        <v>400</v>
      </c>
      <c r="S2405" s="374">
        <v>6</v>
      </c>
      <c r="T2405" s="374">
        <v>4.5449999999999999</v>
      </c>
      <c r="U2405" s="374">
        <v>10.535750000000002</v>
      </c>
      <c r="V2405" s="374">
        <v>0</v>
      </c>
      <c r="W2405" s="374">
        <v>0</v>
      </c>
      <c r="X2405" s="374">
        <v>1.75</v>
      </c>
      <c r="Y2405" s="374">
        <v>0.25</v>
      </c>
      <c r="Z2405" s="374">
        <v>2.1167774888967279</v>
      </c>
      <c r="AA2405" s="374">
        <v>0</v>
      </c>
      <c r="AB2405" s="374">
        <v>0.89329446432853343</v>
      </c>
      <c r="AC2405" s="374"/>
      <c r="AD2405" s="374">
        <v>8.0186445559436978E-2</v>
      </c>
      <c r="AE2405" s="374"/>
      <c r="AF2405" s="374">
        <v>33.140016570008285</v>
      </c>
      <c r="AG2405" s="374">
        <v>33.525583911410941</v>
      </c>
      <c r="AH2405" s="374">
        <v>0</v>
      </c>
      <c r="AI2405" s="374">
        <v>390</v>
      </c>
      <c r="AJ2405" s="374">
        <v>88.112564102564093</v>
      </c>
      <c r="AK2405" s="374">
        <v>15.209485163700172</v>
      </c>
    </row>
    <row r="2406" spans="1:37" ht="15.6">
      <c r="A2406" s="374">
        <v>18</v>
      </c>
      <c r="B2406" s="374">
        <v>132</v>
      </c>
      <c r="C2406" s="374">
        <v>2024</v>
      </c>
      <c r="D2406" s="374"/>
      <c r="E2406" s="374">
        <v>99</v>
      </c>
      <c r="F2406" s="374"/>
      <c r="G2406" s="374">
        <v>99</v>
      </c>
      <c r="H2406" s="374">
        <v>2</v>
      </c>
      <c r="I2406" s="374">
        <v>99</v>
      </c>
      <c r="J2406" s="374">
        <v>160</v>
      </c>
      <c r="K2406" s="374">
        <v>99</v>
      </c>
      <c r="L2406" s="374">
        <v>6</v>
      </c>
      <c r="M2406" s="374">
        <v>99</v>
      </c>
      <c r="N2406" s="374">
        <v>99</v>
      </c>
      <c r="O2406" s="374">
        <v>99</v>
      </c>
      <c r="P2406" s="374">
        <v>99</v>
      </c>
      <c r="Q2406" s="374">
        <v>18</v>
      </c>
      <c r="R2406" s="374">
        <v>89</v>
      </c>
      <c r="S2406" s="374">
        <v>6</v>
      </c>
      <c r="T2406" s="374">
        <v>4.1348314606741576</v>
      </c>
      <c r="U2406" s="374">
        <v>8.8999999999999986</v>
      </c>
      <c r="V2406" s="374">
        <v>0</v>
      </c>
      <c r="W2406" s="374">
        <v>0</v>
      </c>
      <c r="X2406" s="374">
        <v>0</v>
      </c>
      <c r="Y2406" s="374">
        <v>0</v>
      </c>
      <c r="Z2406" s="374">
        <v>2.0424704142920729</v>
      </c>
      <c r="AA2406" s="374">
        <v>0</v>
      </c>
      <c r="AB2406" s="374">
        <v>1.0932994206894493</v>
      </c>
      <c r="AC2406" s="374"/>
      <c r="AD2406" s="374">
        <v>56.405403922840677</v>
      </c>
      <c r="AE2406" s="374"/>
      <c r="AF2406" s="374">
        <v>33.208955223880594</v>
      </c>
      <c r="AG2406" s="374">
        <v>34.843619407909195</v>
      </c>
      <c r="AH2406" s="374">
        <v>24.719101123595504</v>
      </c>
      <c r="AI2406" s="374">
        <v>85</v>
      </c>
      <c r="AJ2406" s="374">
        <v>83.895294117647055</v>
      </c>
      <c r="AK2406" s="374">
        <v>14.607640498000452</v>
      </c>
    </row>
    <row r="2407" spans="1:37" ht="15.6">
      <c r="A2407" s="374">
        <v>18</v>
      </c>
      <c r="B2407" s="374">
        <v>133</v>
      </c>
      <c r="C2407" s="374">
        <v>2024</v>
      </c>
      <c r="D2407" s="374"/>
      <c r="E2407" s="374">
        <v>99</v>
      </c>
      <c r="F2407" s="374"/>
      <c r="G2407" s="374">
        <v>99</v>
      </c>
      <c r="H2407" s="374">
        <v>1</v>
      </c>
      <c r="I2407" s="374">
        <v>99</v>
      </c>
      <c r="J2407" s="374">
        <v>171</v>
      </c>
      <c r="K2407" s="374">
        <v>99</v>
      </c>
      <c r="L2407" s="374">
        <v>6</v>
      </c>
      <c r="M2407" s="374">
        <v>99</v>
      </c>
      <c r="N2407" s="374">
        <v>99</v>
      </c>
      <c r="O2407" s="374">
        <v>99</v>
      </c>
      <c r="P2407" s="374">
        <v>99</v>
      </c>
      <c r="Q2407" s="374"/>
      <c r="R2407" s="374">
        <v>0</v>
      </c>
      <c r="S2407" s="374"/>
      <c r="T2407" s="374"/>
      <c r="U2407" s="374"/>
      <c r="V2407" s="374"/>
      <c r="W2407" s="374"/>
      <c r="X2407" s="374"/>
      <c r="Y2407" s="374"/>
      <c r="Z2407" s="374"/>
      <c r="AA2407" s="374"/>
      <c r="AB2407" s="374"/>
      <c r="AC2407" s="374"/>
      <c r="AD2407" s="374"/>
      <c r="AE2407" s="374"/>
      <c r="AF2407" s="374"/>
      <c r="AG2407" s="374"/>
      <c r="AH2407" s="374"/>
      <c r="AI2407" s="374"/>
      <c r="AJ2407" s="374"/>
      <c r="AK2407" s="374"/>
    </row>
    <row r="2408" spans="1:37" ht="15.6">
      <c r="A2408" s="374">
        <v>18</v>
      </c>
      <c r="B2408" s="374">
        <v>134</v>
      </c>
      <c r="C2408" s="374">
        <v>2024</v>
      </c>
      <c r="D2408" s="374"/>
      <c r="E2408" s="374">
        <v>99</v>
      </c>
      <c r="F2408" s="374"/>
      <c r="G2408" s="374">
        <v>99</v>
      </c>
      <c r="H2408" s="374">
        <v>2</v>
      </c>
      <c r="I2408" s="374">
        <v>99</v>
      </c>
      <c r="J2408" s="374">
        <v>175</v>
      </c>
      <c r="K2408" s="374">
        <v>99</v>
      </c>
      <c r="L2408" s="374">
        <v>6</v>
      </c>
      <c r="M2408" s="374">
        <v>99</v>
      </c>
      <c r="N2408" s="374">
        <v>99</v>
      </c>
      <c r="O2408" s="374">
        <v>99</v>
      </c>
      <c r="P2408" s="374">
        <v>99</v>
      </c>
      <c r="Q2408" s="374">
        <v>26</v>
      </c>
      <c r="R2408" s="374">
        <v>387</v>
      </c>
      <c r="S2408" s="374">
        <v>6</v>
      </c>
      <c r="T2408" s="374">
        <v>4.8966408268733872</v>
      </c>
      <c r="U2408" s="374">
        <v>9.1589147286821735</v>
      </c>
      <c r="V2408" s="374">
        <v>0.25839793281653745</v>
      </c>
      <c r="W2408" s="374">
        <v>0</v>
      </c>
      <c r="X2408" s="374">
        <v>7.2351421188630498</v>
      </c>
      <c r="Y2408" s="374">
        <v>0.25839793281653745</v>
      </c>
      <c r="Z2408" s="374">
        <v>3.4939285634772697</v>
      </c>
      <c r="AA2408" s="374">
        <v>0</v>
      </c>
      <c r="AB2408" s="374">
        <v>1.1745202254042089</v>
      </c>
      <c r="AC2408" s="374"/>
      <c r="AD2408" s="374">
        <v>-18.11840241911213</v>
      </c>
      <c r="AE2408" s="374"/>
      <c r="AF2408" s="374">
        <v>25.612177365982792</v>
      </c>
      <c r="AG2408" s="374">
        <v>30.529189850304057</v>
      </c>
      <c r="AH2408" s="374">
        <v>0</v>
      </c>
      <c r="AI2408" s="374">
        <v>171</v>
      </c>
      <c r="AJ2408" s="374">
        <v>89.037426900584791</v>
      </c>
      <c r="AK2408" s="374">
        <v>14.681196591792723</v>
      </c>
    </row>
    <row r="2409" spans="1:37" ht="15.6">
      <c r="A2409" s="374">
        <v>18</v>
      </c>
      <c r="B2409" s="374">
        <v>135</v>
      </c>
      <c r="C2409" s="374">
        <v>2024</v>
      </c>
      <c r="D2409" s="374"/>
      <c r="E2409" s="374">
        <v>99</v>
      </c>
      <c r="F2409" s="374"/>
      <c r="G2409" s="374">
        <v>99</v>
      </c>
      <c r="H2409" s="374">
        <v>2</v>
      </c>
      <c r="I2409" s="374">
        <v>99</v>
      </c>
      <c r="J2409" s="374">
        <v>177</v>
      </c>
      <c r="K2409" s="374">
        <v>99</v>
      </c>
      <c r="L2409" s="374">
        <v>6</v>
      </c>
      <c r="M2409" s="374">
        <v>99</v>
      </c>
      <c r="N2409" s="374">
        <v>99</v>
      </c>
      <c r="O2409" s="374">
        <v>99</v>
      </c>
      <c r="P2409" s="374">
        <v>99</v>
      </c>
      <c r="Q2409" s="374">
        <v>34</v>
      </c>
      <c r="R2409" s="374">
        <v>241</v>
      </c>
      <c r="S2409" s="374">
        <v>6</v>
      </c>
      <c r="T2409" s="374">
        <v>4.3443983402489614</v>
      </c>
      <c r="U2409" s="374">
        <v>11.209958506224062</v>
      </c>
      <c r="V2409" s="374">
        <v>0</v>
      </c>
      <c r="W2409" s="374">
        <v>0</v>
      </c>
      <c r="X2409" s="374">
        <v>2.9045643153526974</v>
      </c>
      <c r="Y2409" s="374">
        <v>0</v>
      </c>
      <c r="Z2409" s="374">
        <v>2.481563638024332</v>
      </c>
      <c r="AA2409" s="374">
        <v>0</v>
      </c>
      <c r="AB2409" s="374">
        <v>0.79001795703982558</v>
      </c>
      <c r="AC2409" s="374"/>
      <c r="AD2409" s="374">
        <v>10.322954204540062</v>
      </c>
      <c r="AE2409" s="374"/>
      <c r="AF2409" s="374">
        <v>30.739795918367339</v>
      </c>
      <c r="AG2409" s="374">
        <v>29.647838635690206</v>
      </c>
      <c r="AH2409" s="374">
        <v>3.319502074688796</v>
      </c>
      <c r="AI2409" s="374">
        <v>234</v>
      </c>
      <c r="AJ2409" s="374">
        <v>90.876495726495719</v>
      </c>
      <c r="AK2409" s="374">
        <v>14.693783259147514</v>
      </c>
    </row>
    <row r="2410" spans="1:37" ht="15.6">
      <c r="A2410" s="374">
        <v>18</v>
      </c>
      <c r="B2410" s="374">
        <v>136</v>
      </c>
      <c r="C2410" s="374">
        <v>2024</v>
      </c>
      <c r="D2410" s="374"/>
      <c r="E2410" s="374">
        <v>99</v>
      </c>
      <c r="F2410" s="374"/>
      <c r="G2410" s="374">
        <v>99</v>
      </c>
      <c r="H2410" s="374">
        <v>2</v>
      </c>
      <c r="I2410" s="374">
        <v>99</v>
      </c>
      <c r="J2410" s="374">
        <v>178</v>
      </c>
      <c r="K2410" s="374">
        <v>99</v>
      </c>
      <c r="L2410" s="374">
        <v>6</v>
      </c>
      <c r="M2410" s="374">
        <v>99</v>
      </c>
      <c r="N2410" s="374">
        <v>99</v>
      </c>
      <c r="O2410" s="374">
        <v>99</v>
      </c>
      <c r="P2410" s="374">
        <v>99</v>
      </c>
      <c r="Q2410" s="374">
        <v>12</v>
      </c>
      <c r="R2410" s="374">
        <v>103</v>
      </c>
      <c r="S2410" s="374">
        <v>6</v>
      </c>
      <c r="T2410" s="374">
        <v>4.6601941747572804</v>
      </c>
      <c r="U2410" s="374">
        <v>9.9203883495145604</v>
      </c>
      <c r="V2410" s="374">
        <v>0</v>
      </c>
      <c r="W2410" s="374">
        <v>0</v>
      </c>
      <c r="X2410" s="374">
        <v>2.912621359223301</v>
      </c>
      <c r="Y2410" s="374">
        <v>0</v>
      </c>
      <c r="Z2410" s="374">
        <v>2.554241065757171</v>
      </c>
      <c r="AA2410" s="374">
        <v>0</v>
      </c>
      <c r="AB2410" s="374">
        <v>1.0479142303360658</v>
      </c>
      <c r="AC2410" s="374"/>
      <c r="AD2410" s="374">
        <v>-8.0837937937025917</v>
      </c>
      <c r="AE2410" s="374"/>
      <c r="AF2410" s="374">
        <v>28.851540616246496</v>
      </c>
      <c r="AG2410" s="374">
        <v>34.473684210526294</v>
      </c>
      <c r="AH2410" s="374">
        <v>17.475728155339812</v>
      </c>
      <c r="AI2410" s="374">
        <v>98</v>
      </c>
      <c r="AJ2410" s="374">
        <v>87.96632653061225</v>
      </c>
      <c r="AK2410" s="374">
        <v>14.358155511157001</v>
      </c>
    </row>
    <row r="2411" spans="1:37" ht="15.6">
      <c r="A2411" s="374">
        <v>18</v>
      </c>
      <c r="B2411" s="374">
        <v>137</v>
      </c>
      <c r="C2411" s="374">
        <v>2024</v>
      </c>
      <c r="D2411" s="374"/>
      <c r="E2411" s="374">
        <v>99</v>
      </c>
      <c r="F2411" s="374"/>
      <c r="G2411" s="374">
        <v>99</v>
      </c>
      <c r="H2411" s="374">
        <v>2</v>
      </c>
      <c r="I2411" s="374">
        <v>99</v>
      </c>
      <c r="J2411" s="374">
        <v>181</v>
      </c>
      <c r="K2411" s="374">
        <v>99</v>
      </c>
      <c r="L2411" s="374">
        <v>6</v>
      </c>
      <c r="M2411" s="374">
        <v>99</v>
      </c>
      <c r="N2411" s="374">
        <v>99</v>
      </c>
      <c r="O2411" s="374">
        <v>99</v>
      </c>
      <c r="P2411" s="374">
        <v>99</v>
      </c>
      <c r="Q2411" s="374">
        <v>15</v>
      </c>
      <c r="R2411" s="374">
        <v>183</v>
      </c>
      <c r="S2411" s="374">
        <v>6</v>
      </c>
      <c r="T2411" s="374">
        <v>4.2076502732240435</v>
      </c>
      <c r="U2411" s="374">
        <v>8.0688524590163944</v>
      </c>
      <c r="V2411" s="374">
        <v>0</v>
      </c>
      <c r="W2411" s="374">
        <v>0</v>
      </c>
      <c r="X2411" s="374">
        <v>0.54644808743169404</v>
      </c>
      <c r="Y2411" s="374">
        <v>0</v>
      </c>
      <c r="Z2411" s="374">
        <v>2.4525580033206911</v>
      </c>
      <c r="AA2411" s="374">
        <v>0</v>
      </c>
      <c r="AB2411" s="374">
        <v>1.1549591093877951</v>
      </c>
      <c r="AC2411" s="374"/>
      <c r="AD2411" s="374">
        <v>-2.4724575592312887</v>
      </c>
      <c r="AE2411" s="374"/>
      <c r="AF2411" s="374">
        <v>54.954954954954971</v>
      </c>
      <c r="AG2411" s="374">
        <v>54.595873696664952</v>
      </c>
      <c r="AH2411" s="374">
        <v>3.2786885245901645</v>
      </c>
      <c r="AI2411" s="374">
        <v>73</v>
      </c>
      <c r="AJ2411" s="374">
        <v>83.716438356164346</v>
      </c>
      <c r="AK2411" s="374">
        <v>15.11195340186295</v>
      </c>
    </row>
    <row r="2412" spans="1:37" ht="15.6">
      <c r="A2412" s="374">
        <v>18</v>
      </c>
      <c r="B2412" s="374">
        <v>138</v>
      </c>
      <c r="C2412" s="374">
        <v>2024</v>
      </c>
      <c r="D2412" s="374"/>
      <c r="E2412" s="374">
        <v>99</v>
      </c>
      <c r="F2412" s="374"/>
      <c r="G2412" s="374">
        <v>99</v>
      </c>
      <c r="H2412" s="374">
        <v>1</v>
      </c>
      <c r="I2412" s="374">
        <v>99</v>
      </c>
      <c r="J2412" s="374">
        <v>262</v>
      </c>
      <c r="K2412" s="374">
        <v>99</v>
      </c>
      <c r="L2412" s="374">
        <v>6</v>
      </c>
      <c r="M2412" s="374">
        <v>99</v>
      </c>
      <c r="N2412" s="374">
        <v>99</v>
      </c>
      <c r="O2412" s="374">
        <v>99</v>
      </c>
      <c r="P2412" s="374">
        <v>99</v>
      </c>
      <c r="Q2412" s="374"/>
      <c r="R2412" s="374">
        <v>0</v>
      </c>
      <c r="S2412" s="374"/>
      <c r="T2412" s="374"/>
      <c r="U2412" s="374"/>
      <c r="V2412" s="374"/>
      <c r="W2412" s="374"/>
      <c r="X2412" s="374"/>
      <c r="Y2412" s="374"/>
      <c r="Z2412" s="374"/>
      <c r="AA2412" s="374"/>
      <c r="AB2412" s="374"/>
      <c r="AC2412" s="374"/>
      <c r="AD2412" s="374"/>
      <c r="AE2412" s="374"/>
      <c r="AF2412" s="374"/>
      <c r="AG2412" s="374"/>
      <c r="AH2412" s="374"/>
      <c r="AI2412" s="374"/>
      <c r="AJ2412" s="374"/>
      <c r="AK2412" s="374"/>
    </row>
    <row r="2413" spans="1:37" ht="15.6">
      <c r="A2413" s="374">
        <v>18</v>
      </c>
      <c r="B2413" s="374">
        <v>139</v>
      </c>
      <c r="C2413" s="374">
        <v>2024</v>
      </c>
      <c r="D2413" s="374"/>
      <c r="E2413" s="374">
        <v>99</v>
      </c>
      <c r="F2413" s="374"/>
      <c r="G2413" s="374">
        <v>99</v>
      </c>
      <c r="H2413" s="374">
        <v>1</v>
      </c>
      <c r="I2413" s="374">
        <v>99</v>
      </c>
      <c r="J2413" s="374">
        <v>309</v>
      </c>
      <c r="K2413" s="374">
        <v>99</v>
      </c>
      <c r="L2413" s="374">
        <v>6</v>
      </c>
      <c r="M2413" s="374">
        <v>99</v>
      </c>
      <c r="N2413" s="374">
        <v>99</v>
      </c>
      <c r="O2413" s="374">
        <v>99</v>
      </c>
      <c r="P2413" s="374">
        <v>99</v>
      </c>
      <c r="Q2413" s="374">
        <v>41</v>
      </c>
      <c r="R2413" s="374">
        <v>284</v>
      </c>
      <c r="S2413" s="374">
        <v>6</v>
      </c>
      <c r="T2413" s="374">
        <v>4.711267605633803</v>
      </c>
      <c r="U2413" s="374">
        <v>8.3253521126760504</v>
      </c>
      <c r="V2413" s="374">
        <v>0</v>
      </c>
      <c r="W2413" s="374">
        <v>0</v>
      </c>
      <c r="X2413" s="374">
        <v>1.4084507042253516</v>
      </c>
      <c r="Y2413" s="374">
        <v>0</v>
      </c>
      <c r="Z2413" s="374">
        <v>2.3099124006230087</v>
      </c>
      <c r="AA2413" s="374">
        <v>0</v>
      </c>
      <c r="AB2413" s="374">
        <v>0.97562537484897116</v>
      </c>
      <c r="AC2413" s="374"/>
      <c r="AD2413" s="374">
        <v>14.589879047251815</v>
      </c>
      <c r="AE2413" s="374"/>
      <c r="AF2413" s="374">
        <v>31.874298540965206</v>
      </c>
      <c r="AG2413" s="374">
        <v>30.914867744930099</v>
      </c>
      <c r="AH2413" s="374">
        <v>0</v>
      </c>
      <c r="AI2413" s="374">
        <v>282</v>
      </c>
      <c r="AJ2413" s="374">
        <v>81.217375886524778</v>
      </c>
      <c r="AK2413" s="374">
        <v>15.237361100512262</v>
      </c>
    </row>
    <row r="2414" spans="1:37" ht="15.6">
      <c r="A2414" s="374">
        <v>18</v>
      </c>
      <c r="B2414" s="374">
        <v>140</v>
      </c>
      <c r="C2414" s="374">
        <v>2024</v>
      </c>
      <c r="D2414" s="374"/>
      <c r="E2414" s="374">
        <v>99</v>
      </c>
      <c r="F2414" s="374"/>
      <c r="G2414" s="374">
        <v>99</v>
      </c>
      <c r="H2414" s="374">
        <v>2</v>
      </c>
      <c r="I2414" s="374">
        <v>99</v>
      </c>
      <c r="J2414" s="374">
        <v>470</v>
      </c>
      <c r="K2414" s="374">
        <v>99</v>
      </c>
      <c r="L2414" s="374">
        <v>6</v>
      </c>
      <c r="M2414" s="374">
        <v>99</v>
      </c>
      <c r="N2414" s="374">
        <v>99</v>
      </c>
      <c r="O2414" s="374">
        <v>99</v>
      </c>
      <c r="P2414" s="374">
        <v>99</v>
      </c>
      <c r="Q2414" s="374">
        <v>19</v>
      </c>
      <c r="R2414" s="374">
        <v>301</v>
      </c>
      <c r="S2414" s="374">
        <v>6</v>
      </c>
      <c r="T2414" s="374">
        <v>5.1262458471760803</v>
      </c>
      <c r="U2414" s="374">
        <v>6.1724252491694349</v>
      </c>
      <c r="V2414" s="374">
        <v>0</v>
      </c>
      <c r="W2414" s="374">
        <v>0</v>
      </c>
      <c r="X2414" s="374">
        <v>0</v>
      </c>
      <c r="Y2414" s="374">
        <v>0</v>
      </c>
      <c r="Z2414" s="374">
        <v>1.916427609542894</v>
      </c>
      <c r="AA2414" s="374">
        <v>0</v>
      </c>
      <c r="AB2414" s="374">
        <v>0.76293422428743507</v>
      </c>
      <c r="AC2414" s="374"/>
      <c r="AD2414" s="374">
        <v>7.100255840361303</v>
      </c>
      <c r="AE2414" s="374"/>
      <c r="AF2414" s="374">
        <v>39.605263157894754</v>
      </c>
      <c r="AG2414" s="374">
        <v>39.370629370629366</v>
      </c>
      <c r="AH2414" s="374">
        <v>2.6578073089700998</v>
      </c>
      <c r="AI2414" s="374">
        <v>301</v>
      </c>
      <c r="AJ2414" s="374">
        <v>75.479734219269105</v>
      </c>
      <c r="AK2414" s="374">
        <v>13.958963577744102</v>
      </c>
    </row>
    <row r="2415" spans="1:37" ht="15.6">
      <c r="A2415" s="374">
        <v>18</v>
      </c>
      <c r="B2415" s="374">
        <v>141</v>
      </c>
      <c r="C2415" s="374">
        <v>2024</v>
      </c>
      <c r="D2415" s="374"/>
      <c r="E2415" s="374">
        <v>99</v>
      </c>
      <c r="F2415" s="374"/>
      <c r="G2415" s="374">
        <v>99</v>
      </c>
      <c r="H2415" s="374">
        <v>2</v>
      </c>
      <c r="I2415" s="374">
        <v>99</v>
      </c>
      <c r="J2415" s="374">
        <v>629</v>
      </c>
      <c r="K2415" s="374">
        <v>99</v>
      </c>
      <c r="L2415" s="374">
        <v>6</v>
      </c>
      <c r="M2415" s="374">
        <v>99</v>
      </c>
      <c r="N2415" s="374">
        <v>99</v>
      </c>
      <c r="O2415" s="374">
        <v>99</v>
      </c>
      <c r="P2415" s="374">
        <v>99</v>
      </c>
      <c r="Q2415" s="374">
        <v>4</v>
      </c>
      <c r="R2415" s="374">
        <v>20</v>
      </c>
      <c r="S2415" s="374">
        <v>6</v>
      </c>
      <c r="T2415" s="374">
        <v>3.9</v>
      </c>
      <c r="U2415" s="374">
        <v>11.574999999999999</v>
      </c>
      <c r="V2415" s="374">
        <v>0</v>
      </c>
      <c r="W2415" s="374">
        <v>0</v>
      </c>
      <c r="X2415" s="374">
        <v>5</v>
      </c>
      <c r="Y2415" s="374">
        <v>0</v>
      </c>
      <c r="Z2415" s="374">
        <v>2.9619039484763925</v>
      </c>
      <c r="AA2415" s="374">
        <v>0</v>
      </c>
      <c r="AB2415" s="374">
        <v>1.5132745950421562</v>
      </c>
      <c r="AC2415" s="374"/>
      <c r="AD2415" s="374">
        <v>-11.099524476326048</v>
      </c>
      <c r="AE2415" s="374"/>
      <c r="AF2415" s="374">
        <v>45.454545454545446</v>
      </c>
      <c r="AG2415" s="374">
        <v>45.923427891291411</v>
      </c>
      <c r="AH2415" s="374">
        <v>0</v>
      </c>
      <c r="AI2415" s="374"/>
      <c r="AJ2415" s="374"/>
      <c r="AK2415" s="374"/>
    </row>
    <row r="2416" spans="1:37" ht="15.6">
      <c r="A2416" s="374">
        <v>18</v>
      </c>
      <c r="B2416" s="374">
        <v>142</v>
      </c>
      <c r="C2416" s="374">
        <v>2024</v>
      </c>
      <c r="D2416" s="374"/>
      <c r="E2416" s="374">
        <v>99</v>
      </c>
      <c r="F2416" s="374"/>
      <c r="G2416" s="374">
        <v>99</v>
      </c>
      <c r="H2416" s="374">
        <v>1</v>
      </c>
      <c r="I2416" s="374">
        <v>99</v>
      </c>
      <c r="J2416" s="374">
        <v>643</v>
      </c>
      <c r="K2416" s="374">
        <v>99</v>
      </c>
      <c r="L2416" s="374">
        <v>6</v>
      </c>
      <c r="M2416" s="374">
        <v>99</v>
      </c>
      <c r="N2416" s="374">
        <v>99</v>
      </c>
      <c r="O2416" s="374">
        <v>99</v>
      </c>
      <c r="P2416" s="374">
        <v>99</v>
      </c>
      <c r="Q2416" s="374">
        <v>18</v>
      </c>
      <c r="R2416" s="374">
        <v>172</v>
      </c>
      <c r="S2416" s="374">
        <v>6</v>
      </c>
      <c r="T2416" s="374">
        <v>5.1104651162790686</v>
      </c>
      <c r="U2416" s="374">
        <v>8.6505813953488389</v>
      </c>
      <c r="V2416" s="374">
        <v>0</v>
      </c>
      <c r="W2416" s="374">
        <v>0</v>
      </c>
      <c r="X2416" s="374">
        <v>0.58139534883720945</v>
      </c>
      <c r="Y2416" s="374">
        <v>0</v>
      </c>
      <c r="Z2416" s="374">
        <v>2.8227377666352198</v>
      </c>
      <c r="AA2416" s="374">
        <v>0</v>
      </c>
      <c r="AB2416" s="374">
        <v>1.4283287574927579</v>
      </c>
      <c r="AC2416" s="374"/>
      <c r="AD2416" s="374">
        <v>-37.732181340210488</v>
      </c>
      <c r="AE2416" s="374"/>
      <c r="AF2416" s="374">
        <v>33.659491193737765</v>
      </c>
      <c r="AG2416" s="374">
        <v>37.317850066464359</v>
      </c>
      <c r="AH2416" s="374">
        <v>0</v>
      </c>
      <c r="AI2416" s="374">
        <v>87</v>
      </c>
      <c r="AJ2416" s="374">
        <v>90.339080459770116</v>
      </c>
      <c r="AK2416" s="374">
        <v>14.154978333447383</v>
      </c>
    </row>
    <row r="2417" spans="1:37" ht="15.6">
      <c r="A2417" s="374">
        <v>18</v>
      </c>
      <c r="B2417" s="374">
        <v>143</v>
      </c>
      <c r="C2417" s="374">
        <v>2024</v>
      </c>
      <c r="D2417" s="374"/>
      <c r="E2417" s="374">
        <v>99</v>
      </c>
      <c r="F2417" s="374"/>
      <c r="G2417" s="374">
        <v>99</v>
      </c>
      <c r="H2417" s="374">
        <v>2</v>
      </c>
      <c r="I2417" s="374">
        <v>99</v>
      </c>
      <c r="J2417" s="374">
        <v>704</v>
      </c>
      <c r="K2417" s="374">
        <v>99</v>
      </c>
      <c r="L2417" s="374">
        <v>6</v>
      </c>
      <c r="M2417" s="374">
        <v>99</v>
      </c>
      <c r="N2417" s="374">
        <v>99</v>
      </c>
      <c r="O2417" s="374">
        <v>99</v>
      </c>
      <c r="P2417" s="374">
        <v>99</v>
      </c>
      <c r="Q2417" s="374"/>
      <c r="R2417" s="374">
        <v>0</v>
      </c>
      <c r="S2417" s="374"/>
      <c r="T2417" s="374"/>
      <c r="U2417" s="374"/>
      <c r="V2417" s="374"/>
      <c r="W2417" s="374"/>
      <c r="X2417" s="374"/>
      <c r="Y2417" s="374"/>
      <c r="Z2417" s="374"/>
      <c r="AA2417" s="374"/>
      <c r="AB2417" s="374"/>
      <c r="AC2417" s="374"/>
      <c r="AD2417" s="374"/>
      <c r="AE2417" s="374"/>
      <c r="AF2417" s="374"/>
      <c r="AG2417" s="374"/>
      <c r="AH2417" s="374"/>
      <c r="AI2417" s="374"/>
      <c r="AJ2417" s="374"/>
      <c r="AK2417" s="374"/>
    </row>
    <row r="2418" spans="1:37" ht="15.6">
      <c r="A2418" s="374">
        <v>18</v>
      </c>
      <c r="B2418" s="374">
        <v>144</v>
      </c>
      <c r="C2418" s="374">
        <v>2024</v>
      </c>
      <c r="D2418" s="374"/>
      <c r="E2418" s="374">
        <v>99</v>
      </c>
      <c r="F2418" s="374"/>
      <c r="G2418" s="374">
        <v>99</v>
      </c>
      <c r="H2418" s="374">
        <v>1</v>
      </c>
      <c r="I2418" s="374">
        <v>99</v>
      </c>
      <c r="J2418" s="374">
        <v>802</v>
      </c>
      <c r="K2418" s="374">
        <v>99</v>
      </c>
      <c r="L2418" s="374">
        <v>6</v>
      </c>
      <c r="M2418" s="374">
        <v>99</v>
      </c>
      <c r="N2418" s="374">
        <v>99</v>
      </c>
      <c r="O2418" s="374">
        <v>99</v>
      </c>
      <c r="P2418" s="374">
        <v>99</v>
      </c>
      <c r="Q2418" s="374"/>
      <c r="R2418" s="374">
        <v>0</v>
      </c>
      <c r="S2418" s="374"/>
      <c r="T2418" s="374"/>
      <c r="U2418" s="374"/>
      <c r="V2418" s="374"/>
      <c r="W2418" s="374"/>
      <c r="X2418" s="374"/>
      <c r="Y2418" s="374"/>
      <c r="Z2418" s="374"/>
      <c r="AA2418" s="374"/>
      <c r="AB2418" s="374"/>
      <c r="AC2418" s="374"/>
      <c r="AD2418" s="374"/>
      <c r="AE2418" s="374"/>
      <c r="AF2418" s="374"/>
      <c r="AG2418" s="374"/>
      <c r="AH2418" s="374"/>
      <c r="AI2418" s="374"/>
      <c r="AJ2418" s="374"/>
      <c r="AK2418" s="374"/>
    </row>
    <row r="2419" spans="1:37" ht="15.6">
      <c r="A2419" s="374">
        <v>18</v>
      </c>
      <c r="B2419" s="374">
        <v>145</v>
      </c>
      <c r="C2419" s="374">
        <v>2024</v>
      </c>
      <c r="D2419" s="374"/>
      <c r="E2419" s="374">
        <v>99</v>
      </c>
      <c r="F2419" s="374"/>
      <c r="G2419" s="374">
        <v>99</v>
      </c>
      <c r="H2419" s="374">
        <v>1</v>
      </c>
      <c r="I2419" s="374">
        <v>99</v>
      </c>
      <c r="J2419" s="374">
        <v>103</v>
      </c>
      <c r="K2419" s="374">
        <v>99</v>
      </c>
      <c r="L2419" s="374">
        <v>7</v>
      </c>
      <c r="M2419" s="374">
        <v>99</v>
      </c>
      <c r="N2419" s="374">
        <v>99</v>
      </c>
      <c r="O2419" s="374">
        <v>99</v>
      </c>
      <c r="P2419" s="374">
        <v>99</v>
      </c>
      <c r="Q2419" s="374"/>
      <c r="R2419" s="374">
        <v>0</v>
      </c>
    </row>
    <row r="2420" spans="1:37" ht="15.6">
      <c r="A2420" s="374">
        <v>18</v>
      </c>
      <c r="B2420" s="374">
        <v>146</v>
      </c>
      <c r="C2420" s="374">
        <v>2024</v>
      </c>
      <c r="D2420" s="374"/>
      <c r="E2420" s="374">
        <v>99</v>
      </c>
      <c r="F2420" s="374"/>
      <c r="G2420" s="374">
        <v>99</v>
      </c>
      <c r="H2420" s="374">
        <v>2</v>
      </c>
      <c r="I2420" s="374">
        <v>99</v>
      </c>
      <c r="J2420" s="374">
        <v>106</v>
      </c>
      <c r="K2420" s="374">
        <v>99</v>
      </c>
      <c r="L2420" s="374">
        <v>7</v>
      </c>
      <c r="M2420" s="374">
        <v>99</v>
      </c>
      <c r="N2420" s="374">
        <v>99</v>
      </c>
      <c r="O2420" s="374">
        <v>99</v>
      </c>
      <c r="P2420" s="374">
        <v>99</v>
      </c>
      <c r="Q2420" s="374">
        <v>5</v>
      </c>
      <c r="R2420" s="374">
        <v>32</v>
      </c>
      <c r="S2420">
        <v>7</v>
      </c>
      <c r="T2420">
        <v>4.875</v>
      </c>
      <c r="U2420">
        <v>12.096875000000001</v>
      </c>
      <c r="V2420">
        <v>0</v>
      </c>
      <c r="W2420">
        <v>0</v>
      </c>
      <c r="X2420">
        <v>0</v>
      </c>
      <c r="Y2420">
        <v>0</v>
      </c>
      <c r="Z2420">
        <v>1.7414943968830323</v>
      </c>
      <c r="AA2420">
        <v>0</v>
      </c>
      <c r="AB2420">
        <v>0.96014321848357587</v>
      </c>
      <c r="AD2420">
        <v>33.617292143731476</v>
      </c>
      <c r="AF2420">
        <v>20</v>
      </c>
      <c r="AG2420">
        <v>20.906243249081875</v>
      </c>
      <c r="AH2420">
        <v>0</v>
      </c>
      <c r="AI2420">
        <v>32</v>
      </c>
      <c r="AJ2420">
        <v>89.940624999999997</v>
      </c>
      <c r="AK2420">
        <v>16.537918904919731</v>
      </c>
    </row>
    <row r="2421" spans="1:37" ht="15.6">
      <c r="A2421" s="374">
        <v>18</v>
      </c>
      <c r="B2421" s="374">
        <v>147</v>
      </c>
      <c r="C2421" s="374">
        <v>2024</v>
      </c>
      <c r="D2421" s="374"/>
      <c r="E2421" s="374">
        <v>99</v>
      </c>
      <c r="F2421" s="374"/>
      <c r="G2421" s="374">
        <v>99</v>
      </c>
      <c r="H2421" s="374">
        <v>1</v>
      </c>
      <c r="I2421" s="374">
        <v>99</v>
      </c>
      <c r="J2421" s="374">
        <v>110</v>
      </c>
      <c r="K2421" s="374">
        <v>99</v>
      </c>
      <c r="L2421" s="374">
        <v>7</v>
      </c>
      <c r="M2421" s="374">
        <v>99</v>
      </c>
      <c r="N2421" s="374">
        <v>99</v>
      </c>
      <c r="O2421" s="374">
        <v>99</v>
      </c>
      <c r="P2421" s="374">
        <v>99</v>
      </c>
      <c r="Q2421" s="374">
        <v>71</v>
      </c>
      <c r="R2421" s="374">
        <v>375</v>
      </c>
      <c r="S2421">
        <v>7</v>
      </c>
      <c r="T2421">
        <v>5.7279999999999998</v>
      </c>
      <c r="U2421">
        <v>9.9749333333333468</v>
      </c>
      <c r="V2421">
        <v>0</v>
      </c>
      <c r="W2421">
        <v>0</v>
      </c>
      <c r="X2421">
        <v>0.8</v>
      </c>
      <c r="Y2421">
        <v>0</v>
      </c>
      <c r="Z2421">
        <v>2.6368791519942687</v>
      </c>
      <c r="AA2421">
        <v>0</v>
      </c>
      <c r="AB2421">
        <v>1.1222073486363076</v>
      </c>
      <c r="AD2421">
        <v>-5.0516551962068732</v>
      </c>
      <c r="AF2421">
        <v>9.0579710144927521</v>
      </c>
      <c r="AG2421">
        <v>12.236059181624002</v>
      </c>
      <c r="AH2421">
        <v>0</v>
      </c>
      <c r="AI2421">
        <v>374</v>
      </c>
      <c r="AJ2421">
        <v>84.96871657754015</v>
      </c>
      <c r="AK2421">
        <v>16.373248984230852</v>
      </c>
    </row>
    <row r="2422" spans="1:37" ht="15.6">
      <c r="A2422" s="374">
        <v>18</v>
      </c>
      <c r="B2422" s="374">
        <v>148</v>
      </c>
      <c r="C2422" s="374">
        <v>2024</v>
      </c>
      <c r="D2422" s="374"/>
      <c r="E2422" s="374">
        <v>99</v>
      </c>
      <c r="F2422" s="374"/>
      <c r="G2422" s="374">
        <v>99</v>
      </c>
      <c r="H2422" s="374">
        <v>1</v>
      </c>
      <c r="I2422" s="374">
        <v>99</v>
      </c>
      <c r="J2422" s="374">
        <v>111</v>
      </c>
      <c r="K2422" s="374">
        <v>99</v>
      </c>
      <c r="L2422" s="374">
        <v>7</v>
      </c>
      <c r="M2422" s="374">
        <v>99</v>
      </c>
      <c r="N2422" s="374">
        <v>99</v>
      </c>
      <c r="O2422" s="374">
        <v>99</v>
      </c>
      <c r="P2422" s="374">
        <v>99</v>
      </c>
      <c r="Q2422" s="374">
        <v>3</v>
      </c>
      <c r="R2422" s="374">
        <v>7</v>
      </c>
      <c r="S2422">
        <v>7</v>
      </c>
      <c r="T2422">
        <v>4.8571428571428559</v>
      </c>
      <c r="U2422">
        <v>14.885714285714299</v>
      </c>
      <c r="V2422">
        <v>0</v>
      </c>
      <c r="W2422">
        <v>0</v>
      </c>
      <c r="X2422">
        <v>28.571428571428577</v>
      </c>
      <c r="Y2422">
        <v>0</v>
      </c>
      <c r="Z2422">
        <v>2.426301460146723</v>
      </c>
      <c r="AA2422">
        <v>0</v>
      </c>
      <c r="AB2422">
        <v>0.6388765649999435</v>
      </c>
      <c r="AD2422">
        <v>82.811918878509474</v>
      </c>
      <c r="AF2422">
        <v>35</v>
      </c>
      <c r="AG2422">
        <v>39.158211198797446</v>
      </c>
      <c r="AH2422">
        <v>0</v>
      </c>
      <c r="AI2422">
        <v>7</v>
      </c>
      <c r="AJ2422">
        <v>95.128571428571391</v>
      </c>
      <c r="AK2422">
        <v>17.15664204998183</v>
      </c>
    </row>
    <row r="2423" spans="1:37" ht="15.6">
      <c r="A2423" s="374">
        <v>18</v>
      </c>
      <c r="B2423" s="374">
        <v>149</v>
      </c>
      <c r="C2423" s="374">
        <v>2024</v>
      </c>
      <c r="D2423" s="374"/>
      <c r="E2423" s="374">
        <v>99</v>
      </c>
      <c r="F2423" s="374"/>
      <c r="G2423" s="374">
        <v>99</v>
      </c>
      <c r="H2423" s="374">
        <v>1</v>
      </c>
      <c r="I2423" s="374">
        <v>99</v>
      </c>
      <c r="J2423" s="374">
        <v>116</v>
      </c>
      <c r="K2423" s="374">
        <v>99</v>
      </c>
      <c r="L2423" s="374">
        <v>7</v>
      </c>
      <c r="M2423" s="374">
        <v>99</v>
      </c>
      <c r="N2423" s="374">
        <v>99</v>
      </c>
      <c r="O2423" s="374">
        <v>99</v>
      </c>
      <c r="P2423" s="374">
        <v>99</v>
      </c>
      <c r="Q2423" s="374">
        <v>32</v>
      </c>
      <c r="R2423" s="374">
        <v>99</v>
      </c>
      <c r="S2423">
        <v>7</v>
      </c>
      <c r="T2423">
        <v>4.8989898989898997</v>
      </c>
      <c r="U2423">
        <v>11.8</v>
      </c>
      <c r="V2423">
        <v>0</v>
      </c>
      <c r="W2423">
        <v>0</v>
      </c>
      <c r="X2423">
        <v>3.0303030303030303</v>
      </c>
      <c r="Y2423">
        <v>0</v>
      </c>
      <c r="Z2423">
        <v>2.721148004913819</v>
      </c>
      <c r="AA2423">
        <v>0</v>
      </c>
      <c r="AB2423">
        <v>1.039570127698475</v>
      </c>
      <c r="AD2423">
        <v>33.565004023890026</v>
      </c>
      <c r="AF2423">
        <v>12.724935732647817</v>
      </c>
      <c r="AG2423">
        <v>17.739780112980629</v>
      </c>
      <c r="AH2423">
        <v>0</v>
      </c>
      <c r="AI2423">
        <v>99</v>
      </c>
      <c r="AJ2423">
        <v>88.74848484848485</v>
      </c>
      <c r="AK2423">
        <v>16.652951985174287</v>
      </c>
    </row>
    <row r="2424" spans="1:37" ht="15.6">
      <c r="A2424" s="374">
        <v>18</v>
      </c>
      <c r="B2424" s="374">
        <v>150</v>
      </c>
      <c r="C2424" s="374">
        <v>2024</v>
      </c>
      <c r="D2424" s="374"/>
      <c r="E2424" s="374">
        <v>99</v>
      </c>
      <c r="F2424" s="374"/>
      <c r="G2424" s="374">
        <v>99</v>
      </c>
      <c r="H2424" s="374">
        <v>2</v>
      </c>
      <c r="I2424" s="374">
        <v>99</v>
      </c>
      <c r="J2424" s="374">
        <v>117</v>
      </c>
      <c r="K2424" s="374">
        <v>99</v>
      </c>
      <c r="L2424" s="374">
        <v>7</v>
      </c>
      <c r="M2424" s="374">
        <v>99</v>
      </c>
      <c r="N2424" s="374">
        <v>99</v>
      </c>
      <c r="O2424" s="374">
        <v>99</v>
      </c>
      <c r="P2424" s="374">
        <v>99</v>
      </c>
      <c r="Q2424" s="374">
        <v>5</v>
      </c>
      <c r="R2424" s="374">
        <v>14</v>
      </c>
      <c r="S2424">
        <v>7</v>
      </c>
      <c r="T2424">
        <v>5</v>
      </c>
      <c r="U2424">
        <v>11.321428571428569</v>
      </c>
      <c r="V2424">
        <v>0</v>
      </c>
      <c r="W2424">
        <v>0</v>
      </c>
      <c r="X2424">
        <v>0</v>
      </c>
      <c r="Y2424">
        <v>0</v>
      </c>
      <c r="Z2424">
        <v>1.9585630926153788</v>
      </c>
      <c r="AA2424">
        <v>0</v>
      </c>
      <c r="AB2424">
        <v>1.0690449676496976</v>
      </c>
      <c r="AD2424">
        <v>70.275775186338706</v>
      </c>
      <c r="AF2424">
        <v>10.9375</v>
      </c>
      <c r="AG2424">
        <v>12.804976571336242</v>
      </c>
      <c r="AH2424">
        <v>0</v>
      </c>
      <c r="AI2424">
        <v>14</v>
      </c>
      <c r="AJ2424">
        <v>87.671428571428606</v>
      </c>
      <c r="AK2424">
        <v>16.628412567477948</v>
      </c>
    </row>
    <row r="2425" spans="1:37" ht="15.6">
      <c r="A2425" s="374">
        <v>18</v>
      </c>
      <c r="B2425" s="374">
        <v>151</v>
      </c>
      <c r="C2425" s="374">
        <v>2024</v>
      </c>
      <c r="D2425" s="374"/>
      <c r="E2425" s="374">
        <v>99</v>
      </c>
      <c r="F2425" s="374"/>
      <c r="G2425" s="374">
        <v>99</v>
      </c>
      <c r="H2425" s="374">
        <v>1</v>
      </c>
      <c r="I2425" s="374">
        <v>99</v>
      </c>
      <c r="J2425" s="374">
        <v>134</v>
      </c>
      <c r="K2425" s="374">
        <v>99</v>
      </c>
      <c r="L2425" s="374">
        <v>7</v>
      </c>
      <c r="M2425" s="374">
        <v>99</v>
      </c>
      <c r="N2425" s="374">
        <v>99</v>
      </c>
      <c r="O2425" s="374">
        <v>99</v>
      </c>
      <c r="P2425" s="374">
        <v>99</v>
      </c>
      <c r="Q2425" s="374">
        <v>82</v>
      </c>
      <c r="R2425" s="374">
        <v>467</v>
      </c>
      <c r="S2425">
        <v>7</v>
      </c>
      <c r="T2425">
        <v>5.2655246252676653</v>
      </c>
      <c r="U2425">
        <v>10.505781584582436</v>
      </c>
      <c r="V2425">
        <v>0</v>
      </c>
      <c r="W2425">
        <v>0</v>
      </c>
      <c r="X2425">
        <v>5.1391862955032117</v>
      </c>
      <c r="Y2425">
        <v>0</v>
      </c>
      <c r="Z2425">
        <v>3.1826128242570699</v>
      </c>
      <c r="AA2425">
        <v>0</v>
      </c>
      <c r="AB2425">
        <v>1.0783790540886971</v>
      </c>
      <c r="AD2425">
        <v>9.4637882820559334</v>
      </c>
      <c r="AF2425">
        <v>12.735205890373601</v>
      </c>
      <c r="AG2425">
        <v>16.559447545885956</v>
      </c>
      <c r="AH2425">
        <v>0</v>
      </c>
      <c r="AI2425">
        <v>466</v>
      </c>
      <c r="AJ2425">
        <v>84.7774678111589</v>
      </c>
      <c r="AK2425">
        <v>16.821749457861145</v>
      </c>
    </row>
    <row r="2426" spans="1:37" ht="15.6">
      <c r="A2426" s="374">
        <v>18</v>
      </c>
      <c r="B2426" s="374">
        <v>152</v>
      </c>
      <c r="C2426" s="374">
        <v>2024</v>
      </c>
      <c r="D2426" s="374"/>
      <c r="E2426" s="374">
        <v>99</v>
      </c>
      <c r="F2426" s="374"/>
      <c r="G2426" s="374">
        <v>99</v>
      </c>
      <c r="H2426" s="374">
        <v>2</v>
      </c>
      <c r="I2426" s="374">
        <v>99</v>
      </c>
      <c r="J2426" s="374">
        <v>141</v>
      </c>
      <c r="K2426" s="374">
        <v>99</v>
      </c>
      <c r="L2426" s="374">
        <v>7</v>
      </c>
      <c r="M2426" s="374">
        <v>99</v>
      </c>
      <c r="N2426" s="374">
        <v>99</v>
      </c>
      <c r="O2426" s="374">
        <v>99</v>
      </c>
      <c r="P2426" s="374">
        <v>99</v>
      </c>
      <c r="Q2426" s="374">
        <v>38</v>
      </c>
      <c r="R2426" s="374">
        <v>94</v>
      </c>
      <c r="S2426">
        <v>7</v>
      </c>
      <c r="T2426">
        <v>5.0531914893617031</v>
      </c>
      <c r="U2426">
        <v>12.124468085106388</v>
      </c>
      <c r="V2426">
        <v>0</v>
      </c>
      <c r="W2426">
        <v>0</v>
      </c>
      <c r="X2426">
        <v>8.5106382978723421</v>
      </c>
      <c r="Y2426">
        <v>0</v>
      </c>
      <c r="Z2426">
        <v>2.5830744575479634</v>
      </c>
      <c r="AA2426">
        <v>0</v>
      </c>
      <c r="AB2426">
        <v>1.0951247988398187</v>
      </c>
      <c r="AD2426">
        <v>21.126874374767063</v>
      </c>
      <c r="AF2426">
        <v>10.284463894967177</v>
      </c>
      <c r="AG2426">
        <v>14.911878998809357</v>
      </c>
      <c r="AH2426">
        <v>0</v>
      </c>
      <c r="AI2426">
        <v>94</v>
      </c>
      <c r="AJ2426">
        <v>90.004255319148896</v>
      </c>
      <c r="AK2426">
        <v>16.427518848734188</v>
      </c>
    </row>
    <row r="2427" spans="1:37" ht="15.6">
      <c r="A2427" s="374">
        <v>18</v>
      </c>
      <c r="B2427" s="374">
        <v>153</v>
      </c>
      <c r="C2427" s="374">
        <v>2024</v>
      </c>
      <c r="D2427" s="374"/>
      <c r="E2427" s="374">
        <v>99</v>
      </c>
      <c r="F2427" s="374"/>
      <c r="G2427" s="374">
        <v>99</v>
      </c>
      <c r="H2427" s="374">
        <v>2</v>
      </c>
      <c r="I2427" s="374">
        <v>99</v>
      </c>
      <c r="J2427" s="374">
        <v>143</v>
      </c>
      <c r="K2427" s="374">
        <v>99</v>
      </c>
      <c r="L2427" s="374">
        <v>7</v>
      </c>
      <c r="M2427" s="374">
        <v>99</v>
      </c>
      <c r="N2427" s="374">
        <v>99</v>
      </c>
      <c r="O2427" s="374">
        <v>99</v>
      </c>
      <c r="P2427" s="374">
        <v>99</v>
      </c>
      <c r="Q2427" s="374"/>
      <c r="R2427" s="374">
        <v>0</v>
      </c>
    </row>
    <row r="2428" spans="1:37" ht="15.6">
      <c r="A2428" s="374">
        <v>18</v>
      </c>
      <c r="B2428" s="374">
        <v>154</v>
      </c>
      <c r="C2428" s="374">
        <v>2024</v>
      </c>
      <c r="D2428" s="374"/>
      <c r="E2428" s="374">
        <v>99</v>
      </c>
      <c r="F2428" s="374"/>
      <c r="G2428" s="374">
        <v>99</v>
      </c>
      <c r="H2428" s="374">
        <v>2</v>
      </c>
      <c r="I2428" s="374">
        <v>99</v>
      </c>
      <c r="J2428" s="374">
        <v>147</v>
      </c>
      <c r="K2428" s="374">
        <v>99</v>
      </c>
      <c r="L2428" s="374">
        <v>7</v>
      </c>
      <c r="M2428" s="374">
        <v>99</v>
      </c>
      <c r="N2428" s="374">
        <v>99</v>
      </c>
      <c r="O2428" s="374">
        <v>99</v>
      </c>
      <c r="P2428" s="374">
        <v>99</v>
      </c>
      <c r="Q2428" s="374"/>
      <c r="R2428" s="374">
        <v>0</v>
      </c>
    </row>
    <row r="2429" spans="1:37" ht="15.6">
      <c r="A2429" s="374">
        <v>18</v>
      </c>
      <c r="B2429" s="374">
        <v>155</v>
      </c>
      <c r="C2429" s="374">
        <v>2024</v>
      </c>
      <c r="D2429" s="374"/>
      <c r="E2429" s="374">
        <v>99</v>
      </c>
      <c r="F2429" s="374"/>
      <c r="G2429" s="374">
        <v>99</v>
      </c>
      <c r="H2429" s="374">
        <v>1</v>
      </c>
      <c r="I2429" s="374">
        <v>99</v>
      </c>
      <c r="J2429" s="374">
        <v>155</v>
      </c>
      <c r="K2429" s="374">
        <v>99</v>
      </c>
      <c r="L2429" s="374">
        <v>7</v>
      </c>
      <c r="M2429" s="374">
        <v>99</v>
      </c>
      <c r="N2429" s="374">
        <v>99</v>
      </c>
      <c r="O2429" s="374">
        <v>99</v>
      </c>
      <c r="P2429" s="374">
        <v>99</v>
      </c>
      <c r="Q2429" s="374">
        <v>21</v>
      </c>
      <c r="R2429" s="374">
        <v>208</v>
      </c>
      <c r="S2429">
        <v>7</v>
      </c>
      <c r="T2429">
        <v>4.8125</v>
      </c>
      <c r="U2429">
        <v>12.266346153846149</v>
      </c>
      <c r="V2429">
        <v>0</v>
      </c>
      <c r="W2429">
        <v>0</v>
      </c>
      <c r="X2429">
        <v>9.1346153846153886</v>
      </c>
      <c r="Y2429">
        <v>0</v>
      </c>
      <c r="Z2429">
        <v>2.518436273720861</v>
      </c>
      <c r="AA2429">
        <v>0</v>
      </c>
      <c r="AB2429">
        <v>0.81360871100018628</v>
      </c>
      <c r="AD2429">
        <v>1.4283317282692298</v>
      </c>
      <c r="AF2429">
        <v>17.232808616404309</v>
      </c>
      <c r="AG2429">
        <v>20.296887927194032</v>
      </c>
      <c r="AH2429">
        <v>0</v>
      </c>
      <c r="AI2429">
        <v>208</v>
      </c>
      <c r="AJ2429">
        <v>90.403846153846175</v>
      </c>
      <c r="AK2429">
        <v>16.428531428976711</v>
      </c>
    </row>
    <row r="2430" spans="1:37" ht="15.6">
      <c r="A2430" s="374">
        <v>18</v>
      </c>
      <c r="B2430" s="374">
        <v>156</v>
      </c>
      <c r="C2430" s="374">
        <v>2024</v>
      </c>
      <c r="D2430" s="374"/>
      <c r="E2430" s="374">
        <v>99</v>
      </c>
      <c r="F2430" s="374"/>
      <c r="G2430" s="374">
        <v>99</v>
      </c>
      <c r="H2430" s="374">
        <v>2</v>
      </c>
      <c r="I2430" s="374">
        <v>99</v>
      </c>
      <c r="J2430" s="374">
        <v>160</v>
      </c>
      <c r="K2430" s="374">
        <v>99</v>
      </c>
      <c r="L2430" s="374">
        <v>7</v>
      </c>
      <c r="M2430" s="374">
        <v>99</v>
      </c>
      <c r="N2430" s="374">
        <v>99</v>
      </c>
      <c r="O2430" s="374">
        <v>99</v>
      </c>
      <c r="P2430" s="374">
        <v>99</v>
      </c>
      <c r="Q2430" s="374">
        <v>11</v>
      </c>
      <c r="R2430" s="374">
        <v>39</v>
      </c>
      <c r="S2430">
        <v>7</v>
      </c>
      <c r="T2430">
        <v>4.5128205128205119</v>
      </c>
      <c r="U2430">
        <v>10.233333333333333</v>
      </c>
      <c r="V2430">
        <v>0</v>
      </c>
      <c r="W2430">
        <v>0</v>
      </c>
      <c r="X2430">
        <v>0</v>
      </c>
      <c r="Y2430">
        <v>0</v>
      </c>
      <c r="Z2430">
        <v>2.1586241265348014</v>
      </c>
      <c r="AA2430">
        <v>0</v>
      </c>
      <c r="AB2430">
        <v>1.2784564986992721</v>
      </c>
      <c r="AD2430">
        <v>66.277318595110842</v>
      </c>
      <c r="AF2430">
        <v>14.55223880597015</v>
      </c>
      <c r="AG2430">
        <v>17.555975894074699</v>
      </c>
      <c r="AH2430">
        <v>15.38461538461538</v>
      </c>
      <c r="AI2430">
        <v>39</v>
      </c>
      <c r="AJ2430">
        <v>85.264102564102558</v>
      </c>
      <c r="AK2430">
        <v>16.272835255295604</v>
      </c>
    </row>
    <row r="2431" spans="1:37" ht="15.6">
      <c r="A2431" s="374">
        <v>18</v>
      </c>
      <c r="B2431" s="374">
        <v>157</v>
      </c>
      <c r="C2431" s="374">
        <v>2024</v>
      </c>
      <c r="D2431" s="374"/>
      <c r="E2431" s="374">
        <v>99</v>
      </c>
      <c r="F2431" s="374"/>
      <c r="G2431" s="374">
        <v>99</v>
      </c>
      <c r="H2431" s="374">
        <v>1</v>
      </c>
      <c r="I2431" s="374">
        <v>99</v>
      </c>
      <c r="J2431" s="374">
        <v>171</v>
      </c>
      <c r="K2431" s="374">
        <v>99</v>
      </c>
      <c r="L2431" s="374">
        <v>7</v>
      </c>
      <c r="M2431" s="374">
        <v>99</v>
      </c>
      <c r="N2431" s="374">
        <v>99</v>
      </c>
      <c r="O2431" s="374">
        <v>99</v>
      </c>
      <c r="P2431" s="374">
        <v>99</v>
      </c>
      <c r="Q2431" s="374"/>
      <c r="R2431" s="374">
        <v>0</v>
      </c>
    </row>
    <row r="2432" spans="1:37" ht="15.6">
      <c r="A2432" s="374">
        <v>18</v>
      </c>
      <c r="B2432" s="374">
        <v>158</v>
      </c>
      <c r="C2432" s="374">
        <v>2024</v>
      </c>
      <c r="D2432" s="374"/>
      <c r="E2432" s="374">
        <v>99</v>
      </c>
      <c r="F2432" s="374"/>
      <c r="G2432" s="374">
        <v>99</v>
      </c>
      <c r="H2432" s="374">
        <v>2</v>
      </c>
      <c r="I2432" s="374">
        <v>99</v>
      </c>
      <c r="J2432" s="374">
        <v>175</v>
      </c>
      <c r="K2432" s="374">
        <v>99</v>
      </c>
      <c r="L2432" s="374">
        <v>7</v>
      </c>
      <c r="M2432" s="374">
        <v>99</v>
      </c>
      <c r="N2432" s="374">
        <v>99</v>
      </c>
      <c r="O2432" s="374">
        <v>99</v>
      </c>
      <c r="P2432" s="374">
        <v>99</v>
      </c>
      <c r="Q2432" s="374">
        <v>12</v>
      </c>
      <c r="R2432" s="374">
        <v>90</v>
      </c>
      <c r="S2432">
        <v>7</v>
      </c>
      <c r="T2432">
        <v>5.0333333333333323</v>
      </c>
      <c r="U2432">
        <v>12.823333333333338</v>
      </c>
      <c r="V2432">
        <v>0</v>
      </c>
      <c r="W2432">
        <v>0</v>
      </c>
      <c r="X2432">
        <v>28.888888888888889</v>
      </c>
      <c r="Y2432">
        <v>1.1111111111111112</v>
      </c>
      <c r="Z2432">
        <v>4.4054019869549377</v>
      </c>
      <c r="AA2432">
        <v>0</v>
      </c>
      <c r="AB2432">
        <v>1.0376254944182257</v>
      </c>
      <c r="AD2432">
        <v>15.101937445742713</v>
      </c>
      <c r="AF2432">
        <v>5.9563203176704151</v>
      </c>
      <c r="AG2432">
        <v>9.9403972369123714</v>
      </c>
      <c r="AH2432">
        <v>0</v>
      </c>
      <c r="AI2432">
        <v>75</v>
      </c>
      <c r="AJ2432">
        <v>91.586666666666687</v>
      </c>
      <c r="AK2432">
        <v>16.121448775812102</v>
      </c>
    </row>
    <row r="2433" spans="1:37" ht="15.6">
      <c r="A2433" s="374">
        <v>18</v>
      </c>
      <c r="B2433" s="374">
        <v>159</v>
      </c>
      <c r="C2433" s="374">
        <v>2024</v>
      </c>
      <c r="D2433" s="374"/>
      <c r="E2433" s="374">
        <v>99</v>
      </c>
      <c r="F2433" s="374"/>
      <c r="G2433" s="374">
        <v>99</v>
      </c>
      <c r="H2433" s="374">
        <v>2</v>
      </c>
      <c r="I2433" s="374">
        <v>99</v>
      </c>
      <c r="J2433" s="374">
        <v>177</v>
      </c>
      <c r="K2433" s="374">
        <v>99</v>
      </c>
      <c r="L2433" s="374">
        <v>7</v>
      </c>
      <c r="M2433" s="374">
        <v>99</v>
      </c>
      <c r="N2433" s="374">
        <v>99</v>
      </c>
      <c r="O2433" s="374">
        <v>99</v>
      </c>
      <c r="P2433" s="374">
        <v>99</v>
      </c>
      <c r="Q2433" s="374">
        <v>30</v>
      </c>
      <c r="R2433" s="374">
        <v>132</v>
      </c>
      <c r="S2433">
        <v>7</v>
      </c>
      <c r="T2433">
        <v>4.8863636363636367</v>
      </c>
      <c r="U2433">
        <v>13.13257575757576</v>
      </c>
      <c r="V2433">
        <v>0</v>
      </c>
      <c r="W2433">
        <v>0</v>
      </c>
      <c r="X2433">
        <v>9.8484848484848477</v>
      </c>
      <c r="Y2433">
        <v>0</v>
      </c>
      <c r="Z2433">
        <v>2.3086955588935454</v>
      </c>
      <c r="AA2433">
        <v>0</v>
      </c>
      <c r="AB2433">
        <v>0.87600788076508196</v>
      </c>
      <c r="AD2433">
        <v>29.438192523750551</v>
      </c>
      <c r="AF2433">
        <v>16.836734693877556</v>
      </c>
      <c r="AG2433">
        <v>19.023737146494295</v>
      </c>
      <c r="AH2433">
        <v>0</v>
      </c>
      <c r="AI2433">
        <v>132</v>
      </c>
      <c r="AJ2433">
        <v>93.232575757575702</v>
      </c>
      <c r="AK2433">
        <v>16.05896472517415</v>
      </c>
    </row>
    <row r="2434" spans="1:37" ht="15.6">
      <c r="A2434" s="374">
        <v>18</v>
      </c>
      <c r="B2434" s="374">
        <v>160</v>
      </c>
      <c r="C2434" s="374">
        <v>2024</v>
      </c>
      <c r="D2434" s="374"/>
      <c r="E2434" s="374">
        <v>99</v>
      </c>
      <c r="F2434" s="374"/>
      <c r="G2434" s="374">
        <v>99</v>
      </c>
      <c r="H2434" s="374">
        <v>2</v>
      </c>
      <c r="I2434" s="374">
        <v>99</v>
      </c>
      <c r="J2434" s="374">
        <v>178</v>
      </c>
      <c r="K2434" s="374">
        <v>99</v>
      </c>
      <c r="L2434" s="374">
        <v>7</v>
      </c>
      <c r="M2434" s="374">
        <v>99</v>
      </c>
      <c r="N2434" s="374">
        <v>99</v>
      </c>
      <c r="O2434" s="374">
        <v>99</v>
      </c>
      <c r="P2434" s="374">
        <v>99</v>
      </c>
      <c r="Q2434" s="374">
        <v>8</v>
      </c>
      <c r="R2434" s="374">
        <v>30</v>
      </c>
      <c r="S2434">
        <v>7</v>
      </c>
      <c r="T2434">
        <v>4.8666666666666654</v>
      </c>
      <c r="U2434">
        <v>12.763333333333335</v>
      </c>
      <c r="V2434">
        <v>0</v>
      </c>
      <c r="W2434">
        <v>0</v>
      </c>
      <c r="X2434">
        <v>10</v>
      </c>
      <c r="Y2434">
        <v>0</v>
      </c>
      <c r="Z2434">
        <v>2.3936698927704096</v>
      </c>
      <c r="AA2434">
        <v>0</v>
      </c>
      <c r="AB2434">
        <v>0.92135166407235236</v>
      </c>
      <c r="AD2434">
        <v>52.225067883665531</v>
      </c>
      <c r="AF2434">
        <v>8.4033613445378119</v>
      </c>
      <c r="AG2434">
        <v>12.91835357624832</v>
      </c>
      <c r="AH2434">
        <v>0</v>
      </c>
      <c r="AI2434">
        <v>30</v>
      </c>
      <c r="AJ2434">
        <v>91.933333333333366</v>
      </c>
      <c r="AK2434">
        <v>16.283086049482172</v>
      </c>
    </row>
    <row r="2435" spans="1:37" ht="15.6">
      <c r="A2435" s="374">
        <v>18</v>
      </c>
      <c r="B2435" s="374">
        <v>161</v>
      </c>
      <c r="C2435" s="374">
        <v>2024</v>
      </c>
      <c r="D2435" s="374"/>
      <c r="E2435" s="374">
        <v>99</v>
      </c>
      <c r="F2435" s="374"/>
      <c r="G2435" s="374">
        <v>99</v>
      </c>
      <c r="H2435" s="374">
        <v>2</v>
      </c>
      <c r="I2435" s="374">
        <v>99</v>
      </c>
      <c r="J2435" s="374">
        <v>181</v>
      </c>
      <c r="K2435" s="374">
        <v>99</v>
      </c>
      <c r="L2435" s="374">
        <v>7</v>
      </c>
      <c r="M2435" s="374">
        <v>99</v>
      </c>
      <c r="N2435" s="374">
        <v>99</v>
      </c>
      <c r="O2435" s="374">
        <v>99</v>
      </c>
      <c r="P2435" s="374">
        <v>99</v>
      </c>
      <c r="Q2435" s="374">
        <v>8</v>
      </c>
      <c r="R2435" s="374">
        <v>29</v>
      </c>
      <c r="S2435" s="374">
        <v>7</v>
      </c>
      <c r="T2435" s="374">
        <v>3.9310344827586201</v>
      </c>
      <c r="U2435" s="374">
        <v>11.934482758620687</v>
      </c>
      <c r="V2435" s="374">
        <v>0</v>
      </c>
      <c r="W2435" s="374">
        <v>0</v>
      </c>
      <c r="X2435" s="374">
        <v>0</v>
      </c>
      <c r="Y2435" s="374">
        <v>0</v>
      </c>
      <c r="Z2435" s="374">
        <v>1.8822722625572588</v>
      </c>
      <c r="AA2435" s="374">
        <v>0</v>
      </c>
      <c r="AB2435" s="374">
        <v>1.6385661200712716</v>
      </c>
      <c r="AC2435" s="374"/>
      <c r="AD2435" s="374">
        <v>5.7790868827819439</v>
      </c>
      <c r="AE2435" s="374"/>
      <c r="AF2435" s="374">
        <v>8.7087087087087109</v>
      </c>
      <c r="AG2435" s="374">
        <v>12.79671670487318</v>
      </c>
      <c r="AH2435" s="374">
        <v>0</v>
      </c>
      <c r="AI2435" s="374">
        <v>29</v>
      </c>
      <c r="AJ2435" s="374">
        <v>89.568965517241381</v>
      </c>
      <c r="AK2435" s="374">
        <v>16.485493659525925</v>
      </c>
    </row>
    <row r="2436" spans="1:37" ht="15.6">
      <c r="A2436" s="374">
        <v>18</v>
      </c>
      <c r="B2436" s="374">
        <v>162</v>
      </c>
      <c r="C2436" s="374">
        <v>2024</v>
      </c>
      <c r="D2436" s="374"/>
      <c r="E2436" s="374">
        <v>99</v>
      </c>
      <c r="F2436" s="374"/>
      <c r="G2436" s="374">
        <v>99</v>
      </c>
      <c r="H2436" s="374">
        <v>1</v>
      </c>
      <c r="I2436" s="374">
        <v>99</v>
      </c>
      <c r="J2436" s="374">
        <v>262</v>
      </c>
      <c r="K2436" s="374">
        <v>99</v>
      </c>
      <c r="L2436" s="374">
        <v>7</v>
      </c>
      <c r="M2436" s="374">
        <v>99</v>
      </c>
      <c r="N2436" s="374">
        <v>99</v>
      </c>
      <c r="O2436" s="374">
        <v>99</v>
      </c>
      <c r="P2436" s="374">
        <v>99</v>
      </c>
      <c r="Q2436" s="374"/>
      <c r="R2436" s="374">
        <v>0</v>
      </c>
      <c r="S2436" s="374"/>
      <c r="T2436" s="374"/>
      <c r="U2436" s="374"/>
      <c r="V2436" s="374"/>
      <c r="W2436" s="374"/>
      <c r="X2436" s="374"/>
      <c r="Y2436" s="374"/>
      <c r="Z2436" s="374"/>
      <c r="AA2436" s="374"/>
      <c r="AB2436" s="374"/>
      <c r="AC2436" s="374"/>
      <c r="AD2436" s="374"/>
      <c r="AE2436" s="374"/>
      <c r="AF2436" s="374"/>
      <c r="AG2436" s="374"/>
      <c r="AH2436" s="374"/>
      <c r="AI2436" s="374"/>
      <c r="AJ2436" s="374"/>
      <c r="AK2436" s="374"/>
    </row>
    <row r="2437" spans="1:37" ht="15.6">
      <c r="A2437" s="374">
        <v>18</v>
      </c>
      <c r="B2437" s="374">
        <v>163</v>
      </c>
      <c r="C2437" s="374">
        <v>2024</v>
      </c>
      <c r="D2437" s="374"/>
      <c r="E2437" s="374">
        <v>99</v>
      </c>
      <c r="F2437" s="374"/>
      <c r="G2437" s="374">
        <v>99</v>
      </c>
      <c r="H2437" s="374">
        <v>1</v>
      </c>
      <c r="I2437" s="374">
        <v>99</v>
      </c>
      <c r="J2437" s="374">
        <v>309</v>
      </c>
      <c r="K2437" s="374">
        <v>99</v>
      </c>
      <c r="L2437" s="374">
        <v>7</v>
      </c>
      <c r="M2437" s="374">
        <v>99</v>
      </c>
      <c r="N2437" s="374">
        <v>99</v>
      </c>
      <c r="O2437" s="374">
        <v>99</v>
      </c>
      <c r="P2437" s="374">
        <v>99</v>
      </c>
      <c r="Q2437" s="374">
        <v>27</v>
      </c>
      <c r="R2437" s="374">
        <v>120</v>
      </c>
      <c r="S2437" s="374">
        <v>7</v>
      </c>
      <c r="T2437" s="374">
        <v>5.1333333333333346</v>
      </c>
      <c r="U2437" s="374">
        <v>11.967499999999999</v>
      </c>
      <c r="V2437" s="374">
        <v>0</v>
      </c>
      <c r="W2437" s="374">
        <v>0</v>
      </c>
      <c r="X2437" s="374">
        <v>1.6666666666666672</v>
      </c>
      <c r="Y2437" s="374">
        <v>0</v>
      </c>
      <c r="Z2437" s="374">
        <v>1.6914570888241311</v>
      </c>
      <c r="AA2437" s="374">
        <v>0</v>
      </c>
      <c r="AB2437" s="374">
        <v>0.82596744622425378</v>
      </c>
      <c r="AC2437" s="374"/>
      <c r="AD2437" s="374">
        <v>30.372688326241448</v>
      </c>
      <c r="AE2437" s="374"/>
      <c r="AF2437" s="374">
        <v>13.468013468013469</v>
      </c>
      <c r="AG2437" s="374">
        <v>18.777212641048099</v>
      </c>
      <c r="AH2437" s="374">
        <v>0</v>
      </c>
      <c r="AI2437" s="374">
        <v>120</v>
      </c>
      <c r="AJ2437" s="374">
        <v>90.110833333333289</v>
      </c>
      <c r="AK2437" s="374">
        <v>16.264848519703456</v>
      </c>
    </row>
    <row r="2438" spans="1:37" ht="15.6">
      <c r="A2438" s="374">
        <v>18</v>
      </c>
      <c r="B2438" s="374">
        <v>164</v>
      </c>
      <c r="C2438" s="374">
        <v>2024</v>
      </c>
      <c r="D2438" s="374"/>
      <c r="E2438" s="374">
        <v>99</v>
      </c>
      <c r="F2438" s="374"/>
      <c r="G2438" s="374">
        <v>99</v>
      </c>
      <c r="H2438" s="374">
        <v>2</v>
      </c>
      <c r="I2438" s="374">
        <v>99</v>
      </c>
      <c r="J2438" s="374">
        <v>470</v>
      </c>
      <c r="K2438" s="374">
        <v>99</v>
      </c>
      <c r="L2438" s="374">
        <v>7</v>
      </c>
      <c r="M2438" s="374">
        <v>99</v>
      </c>
      <c r="N2438" s="374">
        <v>99</v>
      </c>
      <c r="O2438" s="374">
        <v>99</v>
      </c>
      <c r="P2438" s="374">
        <v>99</v>
      </c>
      <c r="Q2438" s="374">
        <v>12</v>
      </c>
      <c r="R2438" s="374">
        <v>45</v>
      </c>
      <c r="S2438" s="374">
        <v>7</v>
      </c>
      <c r="T2438" s="374">
        <v>5.4</v>
      </c>
      <c r="U2438" s="374">
        <v>10.000000000000002</v>
      </c>
      <c r="V2438" s="374">
        <v>0</v>
      </c>
      <c r="W2438" s="374">
        <v>0</v>
      </c>
      <c r="X2438" s="374">
        <v>0</v>
      </c>
      <c r="Y2438" s="374">
        <v>0</v>
      </c>
      <c r="Z2438" s="374">
        <v>3.0193450356732008</v>
      </c>
      <c r="AA2438" s="374">
        <v>0</v>
      </c>
      <c r="AB2438" s="374">
        <v>0.77172246018601121</v>
      </c>
      <c r="AC2438" s="374"/>
      <c r="AD2438" s="374">
        <v>22.793525447250424</v>
      </c>
      <c r="AE2438" s="374"/>
      <c r="AF2438" s="374">
        <v>5.9210526315789487</v>
      </c>
      <c r="AG2438" s="374">
        <v>9.5359186268277192</v>
      </c>
      <c r="AH2438" s="374">
        <v>0</v>
      </c>
      <c r="AI2438" s="374">
        <v>45</v>
      </c>
      <c r="AJ2438" s="374">
        <v>85.248888888888899</v>
      </c>
      <c r="AK2438" s="374">
        <v>15.575464916303332</v>
      </c>
    </row>
    <row r="2439" spans="1:37" ht="15.6">
      <c r="A2439" s="374">
        <v>18</v>
      </c>
      <c r="B2439" s="374">
        <v>165</v>
      </c>
      <c r="C2439" s="374">
        <v>2024</v>
      </c>
      <c r="D2439" s="374"/>
      <c r="E2439" s="374">
        <v>99</v>
      </c>
      <c r="F2439" s="374"/>
      <c r="G2439" s="374">
        <v>99</v>
      </c>
      <c r="H2439" s="374">
        <v>2</v>
      </c>
      <c r="I2439" s="374">
        <v>99</v>
      </c>
      <c r="J2439" s="374">
        <v>629</v>
      </c>
      <c r="K2439" s="374">
        <v>99</v>
      </c>
      <c r="L2439" s="374">
        <v>7</v>
      </c>
      <c r="M2439" s="374">
        <v>99</v>
      </c>
      <c r="N2439" s="374">
        <v>99</v>
      </c>
      <c r="O2439" s="374">
        <v>99</v>
      </c>
      <c r="P2439" s="374">
        <v>99</v>
      </c>
      <c r="Q2439" s="374">
        <v>4</v>
      </c>
      <c r="R2439" s="374">
        <v>5</v>
      </c>
      <c r="S2439" s="374">
        <v>7</v>
      </c>
      <c r="T2439" s="374">
        <v>3.6</v>
      </c>
      <c r="U2439" s="374">
        <v>16.120000000000005</v>
      </c>
      <c r="V2439" s="374">
        <v>0</v>
      </c>
      <c r="W2439" s="374">
        <v>0</v>
      </c>
      <c r="X2439" s="374">
        <v>60</v>
      </c>
      <c r="Y2439" s="374">
        <v>0</v>
      </c>
      <c r="Z2439" s="374">
        <v>3.2938731001664161</v>
      </c>
      <c r="AA2439" s="374">
        <v>0</v>
      </c>
      <c r="AB2439" s="374">
        <v>1.85472369909914</v>
      </c>
      <c r="AC2439" s="374"/>
      <c r="AD2439" s="374">
        <v>10.279537115187843</v>
      </c>
      <c r="AE2439" s="374"/>
      <c r="AF2439" s="374">
        <v>11.363636363636362</v>
      </c>
      <c r="AG2439" s="374">
        <v>15.988891093037092</v>
      </c>
      <c r="AH2439" s="374">
        <v>0</v>
      </c>
      <c r="AI2439" s="374"/>
      <c r="AJ2439" s="374"/>
      <c r="AK2439" s="374"/>
    </row>
    <row r="2440" spans="1:37" ht="15.6">
      <c r="A2440" s="374">
        <v>18</v>
      </c>
      <c r="B2440" s="374">
        <v>166</v>
      </c>
      <c r="C2440" s="374">
        <v>2024</v>
      </c>
      <c r="D2440" s="374"/>
      <c r="E2440" s="374">
        <v>99</v>
      </c>
      <c r="F2440" s="374"/>
      <c r="G2440" s="374">
        <v>99</v>
      </c>
      <c r="H2440" s="374">
        <v>1</v>
      </c>
      <c r="I2440" s="374">
        <v>99</v>
      </c>
      <c r="J2440" s="374">
        <v>643</v>
      </c>
      <c r="K2440" s="374">
        <v>99</v>
      </c>
      <c r="L2440" s="374">
        <v>7</v>
      </c>
      <c r="M2440" s="374">
        <v>99</v>
      </c>
      <c r="N2440" s="374">
        <v>99</v>
      </c>
      <c r="O2440" s="374">
        <v>99</v>
      </c>
      <c r="P2440" s="374">
        <v>99</v>
      </c>
      <c r="Q2440" s="374">
        <v>10</v>
      </c>
      <c r="R2440" s="374">
        <v>31</v>
      </c>
      <c r="S2440" s="374">
        <v>7</v>
      </c>
      <c r="T2440" s="374">
        <v>4.967741935483871</v>
      </c>
      <c r="U2440" s="374">
        <v>11.667741935483871</v>
      </c>
      <c r="V2440" s="374">
        <v>0</v>
      </c>
      <c r="W2440" s="374">
        <v>0</v>
      </c>
      <c r="X2440" s="374">
        <v>0</v>
      </c>
      <c r="Y2440" s="374">
        <v>0</v>
      </c>
      <c r="Z2440" s="374">
        <v>2.0034465620402986</v>
      </c>
      <c r="AA2440" s="374">
        <v>0</v>
      </c>
      <c r="AB2440" s="374">
        <v>0.99947957321481795</v>
      </c>
      <c r="AC2440" s="374"/>
      <c r="AD2440" s="374">
        <v>3.0088704586226913</v>
      </c>
      <c r="AE2440" s="374"/>
      <c r="AF2440" s="374">
        <v>6.0665362035225048</v>
      </c>
      <c r="AG2440" s="374">
        <v>9.0717564144365621</v>
      </c>
      <c r="AH2440" s="374">
        <v>0</v>
      </c>
      <c r="AI2440" s="374">
        <v>30</v>
      </c>
      <c r="AJ2440" s="374">
        <v>89.883333333333312</v>
      </c>
      <c r="AK2440" s="374">
        <v>15.843737735094289</v>
      </c>
    </row>
    <row r="2441" spans="1:37" ht="15.6">
      <c r="A2441" s="374">
        <v>18</v>
      </c>
      <c r="B2441" s="374">
        <v>167</v>
      </c>
      <c r="C2441" s="374">
        <v>2024</v>
      </c>
      <c r="D2441" s="374"/>
      <c r="E2441" s="374">
        <v>99</v>
      </c>
      <c r="F2441" s="374"/>
      <c r="G2441" s="374">
        <v>99</v>
      </c>
      <c r="H2441" s="374">
        <v>2</v>
      </c>
      <c r="I2441" s="374">
        <v>99</v>
      </c>
      <c r="J2441" s="374">
        <v>704</v>
      </c>
      <c r="K2441" s="374">
        <v>99</v>
      </c>
      <c r="L2441" s="374">
        <v>7</v>
      </c>
      <c r="M2441" s="374">
        <v>99</v>
      </c>
      <c r="N2441" s="374">
        <v>99</v>
      </c>
      <c r="O2441" s="374">
        <v>99</v>
      </c>
      <c r="P2441" s="374">
        <v>99</v>
      </c>
      <c r="Q2441" s="374"/>
      <c r="R2441" s="374">
        <v>0</v>
      </c>
      <c r="S2441" s="374"/>
      <c r="T2441" s="374"/>
      <c r="U2441" s="374"/>
      <c r="V2441" s="374"/>
      <c r="W2441" s="374"/>
      <c r="X2441" s="374"/>
      <c r="Y2441" s="374"/>
      <c r="Z2441" s="374"/>
      <c r="AA2441" s="374"/>
      <c r="AB2441" s="374"/>
      <c r="AC2441" s="374"/>
      <c r="AD2441" s="374"/>
      <c r="AE2441" s="374"/>
      <c r="AF2441" s="374"/>
      <c r="AG2441" s="374"/>
      <c r="AH2441" s="374"/>
      <c r="AI2441" s="374"/>
      <c r="AJ2441" s="374"/>
      <c r="AK2441" s="374"/>
    </row>
    <row r="2442" spans="1:37" ht="15.6">
      <c r="A2442" s="374">
        <v>18</v>
      </c>
      <c r="B2442" s="374">
        <v>168</v>
      </c>
      <c r="C2442" s="374">
        <v>2024</v>
      </c>
      <c r="D2442" s="374"/>
      <c r="E2442" s="374">
        <v>99</v>
      </c>
      <c r="F2442" s="374"/>
      <c r="G2442" s="374">
        <v>99</v>
      </c>
      <c r="H2442" s="374">
        <v>1</v>
      </c>
      <c r="I2442" s="374">
        <v>99</v>
      </c>
      <c r="J2442" s="374">
        <v>802</v>
      </c>
      <c r="K2442" s="374">
        <v>99</v>
      </c>
      <c r="L2442" s="374">
        <v>7</v>
      </c>
      <c r="M2442" s="374">
        <v>99</v>
      </c>
      <c r="N2442" s="374">
        <v>99</v>
      </c>
      <c r="O2442" s="374">
        <v>99</v>
      </c>
      <c r="P2442" s="374">
        <v>99</v>
      </c>
      <c r="Q2442" s="374"/>
      <c r="R2442" s="374">
        <v>0</v>
      </c>
      <c r="S2442" s="374"/>
      <c r="T2442" s="374"/>
      <c r="U2442" s="374"/>
      <c r="V2442" s="374"/>
      <c r="W2442" s="374"/>
      <c r="X2442" s="374"/>
      <c r="Y2442" s="374"/>
      <c r="Z2442" s="374"/>
      <c r="AA2442" s="374"/>
      <c r="AB2442" s="374"/>
      <c r="AC2442" s="374"/>
      <c r="AD2442" s="374"/>
      <c r="AE2442" s="374"/>
      <c r="AF2442" s="374"/>
      <c r="AG2442" s="374"/>
      <c r="AH2442" s="374"/>
      <c r="AI2442" s="374"/>
      <c r="AJ2442" s="374"/>
      <c r="AK2442" s="374"/>
    </row>
    <row r="2443" spans="1:37" ht="15.6">
      <c r="A2443" s="374">
        <v>18</v>
      </c>
      <c r="B2443" s="374">
        <v>169</v>
      </c>
      <c r="C2443" s="374">
        <v>2024</v>
      </c>
      <c r="D2443" s="374"/>
      <c r="E2443" s="374">
        <v>99</v>
      </c>
      <c r="F2443" s="374"/>
      <c r="G2443" s="374">
        <v>99</v>
      </c>
      <c r="H2443" s="374">
        <v>1</v>
      </c>
      <c r="I2443" s="374">
        <v>99</v>
      </c>
      <c r="J2443" s="374">
        <v>103</v>
      </c>
      <c r="K2443" s="374">
        <v>99</v>
      </c>
      <c r="L2443" s="374">
        <v>8</v>
      </c>
      <c r="M2443" s="374">
        <v>99</v>
      </c>
      <c r="N2443" s="374">
        <v>99</v>
      </c>
      <c r="O2443" s="374">
        <v>99</v>
      </c>
      <c r="P2443" s="374">
        <v>99</v>
      </c>
      <c r="Q2443" s="374"/>
      <c r="R2443" s="374">
        <v>0</v>
      </c>
      <c r="S2443" s="374"/>
      <c r="T2443" s="374"/>
      <c r="U2443" s="374"/>
      <c r="V2443" s="374"/>
      <c r="W2443" s="374"/>
      <c r="X2443" s="374"/>
      <c r="Y2443" s="374"/>
      <c r="Z2443" s="374"/>
      <c r="AA2443" s="374"/>
      <c r="AB2443" s="374"/>
      <c r="AC2443" s="374"/>
      <c r="AD2443" s="374"/>
      <c r="AE2443" s="374"/>
      <c r="AF2443" s="374"/>
      <c r="AG2443" s="374"/>
      <c r="AH2443" s="374"/>
      <c r="AI2443" s="374"/>
      <c r="AJ2443" s="374"/>
      <c r="AK2443" s="374"/>
    </row>
    <row r="2444" spans="1:37" ht="15.6">
      <c r="A2444" s="374">
        <v>18</v>
      </c>
      <c r="B2444" s="374">
        <v>170</v>
      </c>
      <c r="C2444" s="374">
        <v>2024</v>
      </c>
      <c r="D2444" s="374"/>
      <c r="E2444" s="374">
        <v>99</v>
      </c>
      <c r="F2444" s="374"/>
      <c r="G2444" s="374">
        <v>99</v>
      </c>
      <c r="H2444" s="374">
        <v>2</v>
      </c>
      <c r="I2444" s="374">
        <v>99</v>
      </c>
      <c r="J2444" s="374">
        <v>106</v>
      </c>
      <c r="K2444" s="374">
        <v>99</v>
      </c>
      <c r="L2444" s="374">
        <v>8</v>
      </c>
      <c r="M2444" s="374">
        <v>99</v>
      </c>
      <c r="N2444" s="374">
        <v>99</v>
      </c>
      <c r="O2444" s="374">
        <v>99</v>
      </c>
      <c r="P2444" s="374">
        <v>99</v>
      </c>
      <c r="Q2444" s="374">
        <v>9</v>
      </c>
      <c r="R2444" s="374">
        <v>35</v>
      </c>
      <c r="S2444" s="374">
        <v>8</v>
      </c>
      <c r="T2444" s="374">
        <v>5.0857142857142845</v>
      </c>
      <c r="U2444" s="374">
        <v>13.531428571428576</v>
      </c>
      <c r="V2444" s="374">
        <v>0</v>
      </c>
      <c r="W2444" s="374">
        <v>0</v>
      </c>
      <c r="X2444" s="374">
        <v>25.714285714285719</v>
      </c>
      <c r="Y2444" s="374">
        <v>0</v>
      </c>
      <c r="Z2444" s="374">
        <v>3.4320981861222504</v>
      </c>
      <c r="AA2444" s="374">
        <v>0</v>
      </c>
      <c r="AB2444" s="374">
        <v>1.1556427666375257</v>
      </c>
      <c r="AC2444" s="374"/>
      <c r="AD2444" s="374">
        <v>16.572360366057183</v>
      </c>
      <c r="AE2444" s="374"/>
      <c r="AF2444" s="374">
        <v>21.875</v>
      </c>
      <c r="AG2444" s="374">
        <v>25.577878591488442</v>
      </c>
      <c r="AH2444" s="374">
        <v>0</v>
      </c>
      <c r="AI2444" s="374">
        <v>35</v>
      </c>
      <c r="AJ2444" s="374">
        <v>91.560000000000016</v>
      </c>
      <c r="AK2444" s="374">
        <v>17.561823858675861</v>
      </c>
    </row>
    <row r="2445" spans="1:37" ht="15.6">
      <c r="A2445" s="374">
        <v>18</v>
      </c>
      <c r="B2445" s="374">
        <v>171</v>
      </c>
      <c r="C2445" s="374">
        <v>2024</v>
      </c>
      <c r="D2445" s="374"/>
      <c r="E2445" s="374">
        <v>99</v>
      </c>
      <c r="F2445" s="374"/>
      <c r="G2445" s="374">
        <v>99</v>
      </c>
      <c r="H2445" s="374">
        <v>1</v>
      </c>
      <c r="I2445" s="374">
        <v>99</v>
      </c>
      <c r="J2445" s="374">
        <v>110</v>
      </c>
      <c r="K2445" s="374">
        <v>99</v>
      </c>
      <c r="L2445" s="374">
        <v>8</v>
      </c>
      <c r="M2445" s="374">
        <v>99</v>
      </c>
      <c r="N2445" s="374">
        <v>99</v>
      </c>
      <c r="O2445" s="374">
        <v>99</v>
      </c>
      <c r="P2445" s="374">
        <v>99</v>
      </c>
      <c r="Q2445" s="374">
        <v>51</v>
      </c>
      <c r="R2445" s="374">
        <v>364</v>
      </c>
      <c r="S2445" s="374">
        <v>8</v>
      </c>
      <c r="T2445" s="374">
        <v>6.543956043956042</v>
      </c>
      <c r="U2445" s="374">
        <v>9.4403846153846178</v>
      </c>
      <c r="V2445" s="374">
        <v>0</v>
      </c>
      <c r="W2445" s="374">
        <v>0.54945054945054927</v>
      </c>
      <c r="X2445" s="374">
        <v>4.9450549450549444</v>
      </c>
      <c r="Y2445" s="374">
        <v>0</v>
      </c>
      <c r="Z2445" s="374">
        <v>3.5731278607424359</v>
      </c>
      <c r="AA2445" s="374">
        <v>0</v>
      </c>
      <c r="AB2445" s="374">
        <v>0.98379270478081793</v>
      </c>
      <c r="AC2445" s="374"/>
      <c r="AD2445" s="374">
        <v>18.936807707477737</v>
      </c>
      <c r="AE2445" s="374"/>
      <c r="AF2445" s="374">
        <v>8.7922705314009644</v>
      </c>
      <c r="AG2445" s="374">
        <v>11.240648603383018</v>
      </c>
      <c r="AH2445" s="374">
        <v>0.54945054945054927</v>
      </c>
      <c r="AI2445" s="374">
        <v>364</v>
      </c>
      <c r="AJ2445" s="374">
        <v>81.61840659340659</v>
      </c>
      <c r="AK2445" s="374">
        <v>17.500313672253963</v>
      </c>
    </row>
    <row r="2446" spans="1:37" ht="15.6">
      <c r="A2446" s="374">
        <v>18</v>
      </c>
      <c r="B2446" s="374">
        <v>172</v>
      </c>
      <c r="C2446" s="374">
        <v>2024</v>
      </c>
      <c r="D2446" s="374"/>
      <c r="E2446" s="374">
        <v>99</v>
      </c>
      <c r="F2446" s="374"/>
      <c r="G2446" s="374">
        <v>99</v>
      </c>
      <c r="H2446" s="374">
        <v>1</v>
      </c>
      <c r="I2446" s="374">
        <v>99</v>
      </c>
      <c r="J2446" s="374">
        <v>111</v>
      </c>
      <c r="K2446" s="374">
        <v>99</v>
      </c>
      <c r="L2446" s="374">
        <v>8</v>
      </c>
      <c r="M2446" s="374">
        <v>99</v>
      </c>
      <c r="N2446" s="374">
        <v>99</v>
      </c>
      <c r="O2446" s="374">
        <v>99</v>
      </c>
      <c r="P2446" s="374">
        <v>99</v>
      </c>
      <c r="Q2446" s="374">
        <v>2</v>
      </c>
      <c r="R2446" s="374">
        <v>2</v>
      </c>
      <c r="S2446" s="374">
        <v>8</v>
      </c>
      <c r="T2446" s="374">
        <v>5.5</v>
      </c>
      <c r="U2446" s="374">
        <v>16.2</v>
      </c>
      <c r="V2446" s="374">
        <v>0</v>
      </c>
      <c r="W2446" s="374">
        <v>0</v>
      </c>
      <c r="X2446" s="374">
        <v>50</v>
      </c>
      <c r="Y2446" s="374">
        <v>0</v>
      </c>
      <c r="Z2446" s="374">
        <v>2.6000000000000094</v>
      </c>
      <c r="AA2446" s="374">
        <v>0</v>
      </c>
      <c r="AB2446" s="374">
        <v>0.5</v>
      </c>
      <c r="AC2446" s="374"/>
      <c r="AD2446" s="374">
        <v>100.00000000000055</v>
      </c>
      <c r="AE2446" s="374"/>
      <c r="AF2446" s="374">
        <v>10</v>
      </c>
      <c r="AG2446" s="374">
        <v>12.17587373167982</v>
      </c>
      <c r="AH2446" s="374">
        <v>0</v>
      </c>
      <c r="AI2446" s="374">
        <v>2</v>
      </c>
      <c r="AJ2446" s="374">
        <v>97.85</v>
      </c>
      <c r="AK2446" s="374">
        <v>17.124354398470494</v>
      </c>
    </row>
    <row r="2447" spans="1:37" ht="15.6">
      <c r="A2447" s="374">
        <v>18</v>
      </c>
      <c r="B2447" s="374">
        <v>173</v>
      </c>
      <c r="C2447" s="374">
        <v>2024</v>
      </c>
      <c r="D2447" s="374"/>
      <c r="E2447" s="374">
        <v>99</v>
      </c>
      <c r="F2447" s="374"/>
      <c r="G2447" s="374">
        <v>99</v>
      </c>
      <c r="H2447" s="374">
        <v>1</v>
      </c>
      <c r="I2447" s="374">
        <v>99</v>
      </c>
      <c r="J2447" s="374">
        <v>116</v>
      </c>
      <c r="K2447" s="374">
        <v>99</v>
      </c>
      <c r="L2447" s="374">
        <v>8</v>
      </c>
      <c r="M2447" s="374">
        <v>99</v>
      </c>
      <c r="N2447" s="374">
        <v>99</v>
      </c>
      <c r="O2447" s="374">
        <v>99</v>
      </c>
      <c r="P2447" s="374">
        <v>99</v>
      </c>
      <c r="Q2447" s="374">
        <v>13</v>
      </c>
      <c r="R2447" s="374">
        <v>34</v>
      </c>
      <c r="S2447" s="374">
        <v>8</v>
      </c>
      <c r="T2447" s="374">
        <v>5.5882352941176476</v>
      </c>
      <c r="U2447" s="374">
        <v>12.835294117647059</v>
      </c>
      <c r="V2447" s="374">
        <v>0</v>
      </c>
      <c r="W2447" s="374">
        <v>0</v>
      </c>
      <c r="X2447" s="374">
        <v>17.647058823529413</v>
      </c>
      <c r="Y2447" s="374">
        <v>0</v>
      </c>
      <c r="Z2447" s="374">
        <v>3.3745485408675502</v>
      </c>
      <c r="AA2447" s="374">
        <v>0</v>
      </c>
      <c r="AB2447" s="374">
        <v>1.1406305546861952</v>
      </c>
      <c r="AC2447" s="374"/>
      <c r="AD2447" s="374">
        <v>46.759523772482815</v>
      </c>
      <c r="AE2447" s="374"/>
      <c r="AF2447" s="374">
        <v>4.3701799485861192</v>
      </c>
      <c r="AG2447" s="374">
        <v>6.6269817165765676</v>
      </c>
      <c r="AH2447" s="374">
        <v>0</v>
      </c>
      <c r="AI2447" s="374">
        <v>30</v>
      </c>
      <c r="AJ2447" s="374">
        <v>89.42333333333336</v>
      </c>
      <c r="AK2447" s="374">
        <v>18.759849560684849</v>
      </c>
    </row>
    <row r="2448" spans="1:37" ht="15.6">
      <c r="A2448" s="374">
        <v>18</v>
      </c>
      <c r="B2448" s="374">
        <v>174</v>
      </c>
      <c r="C2448" s="374">
        <v>2024</v>
      </c>
      <c r="D2448" s="374"/>
      <c r="E2448" s="374">
        <v>99</v>
      </c>
      <c r="F2448" s="374"/>
      <c r="G2448" s="374">
        <v>99</v>
      </c>
      <c r="H2448" s="374">
        <v>2</v>
      </c>
      <c r="I2448" s="374">
        <v>99</v>
      </c>
      <c r="J2448" s="374">
        <v>117</v>
      </c>
      <c r="K2448" s="374">
        <v>99</v>
      </c>
      <c r="L2448" s="374">
        <v>8</v>
      </c>
      <c r="M2448" s="374">
        <v>99</v>
      </c>
      <c r="N2448" s="374">
        <v>99</v>
      </c>
      <c r="O2448" s="374">
        <v>99</v>
      </c>
      <c r="P2448" s="374">
        <v>99</v>
      </c>
      <c r="Q2448" s="374">
        <v>2</v>
      </c>
      <c r="R2448" s="374">
        <v>5</v>
      </c>
      <c r="S2448" s="374">
        <v>8</v>
      </c>
      <c r="T2448" s="374">
        <v>5.2</v>
      </c>
      <c r="U2448" s="374">
        <v>12.600000000000001</v>
      </c>
      <c r="V2448" s="374">
        <v>0</v>
      </c>
      <c r="W2448" s="374">
        <v>0</v>
      </c>
      <c r="X2448" s="374">
        <v>20</v>
      </c>
      <c r="Y2448" s="374">
        <v>0</v>
      </c>
      <c r="Z2448" s="374">
        <v>3.2533060108142284</v>
      </c>
      <c r="AA2448" s="374">
        <v>0</v>
      </c>
      <c r="AB2448" s="374">
        <v>1.1661903789690584</v>
      </c>
      <c r="AC2448" s="374"/>
      <c r="AD2448" s="374">
        <v>85.398578248508997</v>
      </c>
      <c r="AE2448" s="374"/>
      <c r="AF2448" s="374">
        <v>3.90625</v>
      </c>
      <c r="AG2448" s="374">
        <v>5.0896752302472121</v>
      </c>
      <c r="AH2448" s="374">
        <v>0</v>
      </c>
      <c r="AI2448" s="374">
        <v>5</v>
      </c>
      <c r="AJ2448" s="374">
        <v>86</v>
      </c>
      <c r="AK2448" s="374">
        <v>19.556744042733435</v>
      </c>
    </row>
    <row r="2449" spans="1:37" ht="15.6">
      <c r="A2449" s="374">
        <v>18</v>
      </c>
      <c r="B2449" s="374">
        <v>175</v>
      </c>
      <c r="C2449" s="374">
        <v>2024</v>
      </c>
      <c r="D2449" s="374"/>
      <c r="E2449" s="374">
        <v>99</v>
      </c>
      <c r="F2449" s="374"/>
      <c r="G2449" s="374">
        <v>99</v>
      </c>
      <c r="H2449" s="374">
        <v>1</v>
      </c>
      <c r="I2449" s="374">
        <v>99</v>
      </c>
      <c r="J2449" s="374">
        <v>134</v>
      </c>
      <c r="K2449" s="374">
        <v>99</v>
      </c>
      <c r="L2449" s="374">
        <v>8</v>
      </c>
      <c r="M2449" s="374">
        <v>99</v>
      </c>
      <c r="N2449" s="374">
        <v>99</v>
      </c>
      <c r="O2449" s="374">
        <v>99</v>
      </c>
      <c r="P2449" s="374">
        <v>99</v>
      </c>
      <c r="Q2449" s="374">
        <v>57</v>
      </c>
      <c r="R2449" s="374">
        <v>346</v>
      </c>
      <c r="S2449" s="374">
        <v>8</v>
      </c>
      <c r="T2449" s="374">
        <v>5.5838150289017348</v>
      </c>
      <c r="U2449" s="374">
        <v>9.5410404624277501</v>
      </c>
      <c r="V2449" s="374">
        <v>0</v>
      </c>
      <c r="W2449" s="374">
        <v>0.57803468208092501</v>
      </c>
      <c r="X2449" s="374">
        <v>11.271676300578038</v>
      </c>
      <c r="Y2449" s="374">
        <v>0</v>
      </c>
      <c r="Z2449" s="374">
        <v>4.0722652887769648</v>
      </c>
      <c r="AA2449" s="374">
        <v>0</v>
      </c>
      <c r="AB2449" s="374">
        <v>1.1430480549649289</v>
      </c>
      <c r="AC2449" s="374"/>
      <c r="AD2449" s="374">
        <v>40.421357417744638</v>
      </c>
      <c r="AE2449" s="374"/>
      <c r="AF2449" s="374">
        <v>9.4355058631033568</v>
      </c>
      <c r="AG2449" s="374">
        <v>11.142238033198556</v>
      </c>
      <c r="AH2449" s="374">
        <v>0</v>
      </c>
      <c r="AI2449" s="374">
        <v>339</v>
      </c>
      <c r="AJ2449" s="374">
        <v>79.332743362831891</v>
      </c>
      <c r="AK2449" s="374">
        <v>17.960446252803798</v>
      </c>
    </row>
    <row r="2450" spans="1:37" ht="15.6">
      <c r="A2450" s="374">
        <v>18</v>
      </c>
      <c r="B2450" s="374">
        <v>176</v>
      </c>
      <c r="C2450" s="374">
        <v>2024</v>
      </c>
      <c r="D2450" s="374"/>
      <c r="E2450" s="374">
        <v>99</v>
      </c>
      <c r="F2450" s="374"/>
      <c r="G2450" s="374">
        <v>99</v>
      </c>
      <c r="H2450" s="374">
        <v>2</v>
      </c>
      <c r="I2450" s="374">
        <v>99</v>
      </c>
      <c r="J2450" s="374">
        <v>141</v>
      </c>
      <c r="K2450" s="374">
        <v>99</v>
      </c>
      <c r="L2450" s="374">
        <v>8</v>
      </c>
      <c r="M2450" s="374">
        <v>99</v>
      </c>
      <c r="N2450" s="374">
        <v>99</v>
      </c>
      <c r="O2450" s="374">
        <v>99</v>
      </c>
      <c r="P2450" s="374">
        <v>99</v>
      </c>
      <c r="Q2450" s="374">
        <v>20</v>
      </c>
      <c r="R2450" s="374">
        <v>26</v>
      </c>
      <c r="S2450" s="374">
        <v>8</v>
      </c>
      <c r="T2450" s="374">
        <v>5.8846153846153859</v>
      </c>
      <c r="U2450" s="374">
        <v>12.946153846153845</v>
      </c>
      <c r="V2450" s="374">
        <v>0</v>
      </c>
      <c r="W2450" s="374">
        <v>0</v>
      </c>
      <c r="X2450" s="374">
        <v>19.230769230769223</v>
      </c>
      <c r="Y2450" s="374">
        <v>0</v>
      </c>
      <c r="Z2450" s="374">
        <v>3.7458932147528472</v>
      </c>
      <c r="AA2450" s="374">
        <v>0</v>
      </c>
      <c r="AB2450" s="374">
        <v>0.97376837701324193</v>
      </c>
      <c r="AC2450" s="374"/>
      <c r="AD2450" s="374">
        <v>29.775332832315161</v>
      </c>
      <c r="AE2450" s="374"/>
      <c r="AF2450" s="374">
        <v>2.8446389496717721</v>
      </c>
      <c r="AG2450" s="374">
        <v>4.4040874537152108</v>
      </c>
      <c r="AH2450" s="374">
        <v>0</v>
      </c>
      <c r="AI2450" s="374">
        <v>26</v>
      </c>
      <c r="AJ2450" s="374">
        <v>88.742307692307676</v>
      </c>
      <c r="AK2450" s="374">
        <v>18.044378732696977</v>
      </c>
    </row>
    <row r="2451" spans="1:37" ht="15.6">
      <c r="A2451" s="374">
        <v>18</v>
      </c>
      <c r="B2451" s="374">
        <v>177</v>
      </c>
      <c r="C2451" s="374">
        <v>2024</v>
      </c>
      <c r="D2451" s="374"/>
      <c r="E2451" s="374">
        <v>99</v>
      </c>
      <c r="F2451" s="374"/>
      <c r="G2451" s="374">
        <v>99</v>
      </c>
      <c r="H2451" s="374">
        <v>2</v>
      </c>
      <c r="I2451" s="374">
        <v>99</v>
      </c>
      <c r="J2451" s="374">
        <v>143</v>
      </c>
      <c r="K2451" s="374">
        <v>99</v>
      </c>
      <c r="L2451" s="374">
        <v>8</v>
      </c>
      <c r="M2451" s="374">
        <v>99</v>
      </c>
      <c r="N2451" s="374">
        <v>99</v>
      </c>
      <c r="O2451" s="374">
        <v>99</v>
      </c>
      <c r="P2451" s="374">
        <v>99</v>
      </c>
      <c r="Q2451" s="374">
        <v>1</v>
      </c>
      <c r="R2451" s="374">
        <v>2</v>
      </c>
      <c r="S2451" s="374">
        <v>8</v>
      </c>
      <c r="T2451" s="374">
        <v>3.5</v>
      </c>
      <c r="U2451" s="374">
        <v>10.3</v>
      </c>
      <c r="V2451" s="374">
        <v>0</v>
      </c>
      <c r="W2451" s="374">
        <v>0</v>
      </c>
      <c r="X2451" s="374">
        <v>0</v>
      </c>
      <c r="Y2451" s="374">
        <v>0</v>
      </c>
      <c r="Z2451" s="374">
        <v>1.3999999999999977</v>
      </c>
      <c r="AA2451" s="374">
        <v>0</v>
      </c>
      <c r="AB2451" s="374">
        <v>1.5</v>
      </c>
      <c r="AC2451" s="374"/>
      <c r="AD2451" s="374">
        <v>100.00000000000024</v>
      </c>
      <c r="AE2451" s="374"/>
      <c r="AF2451" s="374">
        <v>40</v>
      </c>
      <c r="AG2451" s="374">
        <v>32.137285491419654</v>
      </c>
      <c r="AH2451" s="374">
        <v>0</v>
      </c>
      <c r="AI2451" s="374">
        <v>0</v>
      </c>
      <c r="AJ2451" s="374"/>
      <c r="AK2451" s="374"/>
    </row>
    <row r="2452" spans="1:37" ht="15.6">
      <c r="A2452" s="374">
        <v>18</v>
      </c>
      <c r="B2452" s="374">
        <v>178</v>
      </c>
      <c r="C2452" s="374">
        <v>2024</v>
      </c>
      <c r="D2452" s="374"/>
      <c r="E2452" s="374">
        <v>99</v>
      </c>
      <c r="F2452" s="374"/>
      <c r="G2452" s="374">
        <v>99</v>
      </c>
      <c r="H2452" s="374">
        <v>2</v>
      </c>
      <c r="I2452" s="374">
        <v>99</v>
      </c>
      <c r="J2452" s="374">
        <v>147</v>
      </c>
      <c r="K2452" s="374">
        <v>99</v>
      </c>
      <c r="L2452" s="374">
        <v>8</v>
      </c>
      <c r="M2452" s="374">
        <v>99</v>
      </c>
      <c r="N2452" s="374">
        <v>99</v>
      </c>
      <c r="O2452" s="374">
        <v>99</v>
      </c>
      <c r="P2452" s="374">
        <v>99</v>
      </c>
      <c r="Q2452" s="374">
        <v>6</v>
      </c>
      <c r="R2452" s="374">
        <v>25</v>
      </c>
      <c r="S2452" s="374">
        <v>8</v>
      </c>
      <c r="T2452" s="374">
        <v>5.32</v>
      </c>
      <c r="U2452" s="374">
        <v>13.416</v>
      </c>
      <c r="V2452" s="374">
        <v>0</v>
      </c>
      <c r="W2452" s="374">
        <v>0</v>
      </c>
      <c r="X2452" s="374">
        <v>16</v>
      </c>
      <c r="Y2452" s="374">
        <v>0</v>
      </c>
      <c r="Z2452" s="374">
        <v>2.3026384866061966</v>
      </c>
      <c r="AA2452" s="374">
        <v>0</v>
      </c>
      <c r="AB2452" s="374">
        <v>0.78587530817553852</v>
      </c>
      <c r="AC2452" s="374"/>
      <c r="AD2452" s="374">
        <v>66.472635982188393</v>
      </c>
      <c r="AE2452" s="374"/>
      <c r="AF2452" s="374">
        <v>29.761904761904777</v>
      </c>
      <c r="AG2452" s="374">
        <v>41.685309470544375</v>
      </c>
      <c r="AH2452" s="374">
        <v>0</v>
      </c>
      <c r="AI2452" s="374">
        <v>17</v>
      </c>
      <c r="AJ2452" s="374">
        <v>93.411764705882362</v>
      </c>
      <c r="AK2452" s="374">
        <v>16.47128357500986</v>
      </c>
    </row>
    <row r="2453" spans="1:37" ht="15.6">
      <c r="A2453" s="374">
        <v>18</v>
      </c>
      <c r="B2453" s="374">
        <v>179</v>
      </c>
      <c r="C2453" s="374">
        <v>2024</v>
      </c>
      <c r="D2453" s="374"/>
      <c r="E2453" s="374">
        <v>99</v>
      </c>
      <c r="F2453" s="374"/>
      <c r="G2453" s="374">
        <v>99</v>
      </c>
      <c r="H2453" s="374">
        <v>1</v>
      </c>
      <c r="I2453" s="374">
        <v>99</v>
      </c>
      <c r="J2453" s="374">
        <v>155</v>
      </c>
      <c r="K2453" s="374">
        <v>99</v>
      </c>
      <c r="L2453" s="374">
        <v>8</v>
      </c>
      <c r="M2453" s="374">
        <v>99</v>
      </c>
      <c r="N2453" s="374">
        <v>99</v>
      </c>
      <c r="O2453" s="374">
        <v>99</v>
      </c>
      <c r="P2453" s="374">
        <v>99</v>
      </c>
      <c r="Q2453" s="374">
        <v>18</v>
      </c>
      <c r="R2453" s="374">
        <v>140</v>
      </c>
      <c r="S2453" s="374">
        <v>8</v>
      </c>
      <c r="T2453" s="374">
        <v>5.2357142857142884</v>
      </c>
      <c r="U2453" s="374">
        <v>13.020714285714281</v>
      </c>
      <c r="V2453" s="374">
        <v>0.71428571428571441</v>
      </c>
      <c r="W2453" s="374">
        <v>0</v>
      </c>
      <c r="X2453" s="374">
        <v>15</v>
      </c>
      <c r="Y2453" s="374">
        <v>0.71428571428571441</v>
      </c>
      <c r="Z2453" s="374">
        <v>3.1091913608472823</v>
      </c>
      <c r="AA2453" s="374">
        <v>0</v>
      </c>
      <c r="AB2453" s="374">
        <v>0.87513847300800052</v>
      </c>
      <c r="AC2453" s="374"/>
      <c r="AD2453" s="374">
        <v>14.048658583398749</v>
      </c>
      <c r="AE2453" s="374"/>
      <c r="AF2453" s="374">
        <v>11.599005799502899</v>
      </c>
      <c r="AG2453" s="374">
        <v>14.50152739769617</v>
      </c>
      <c r="AH2453" s="374">
        <v>0</v>
      </c>
      <c r="AI2453" s="374">
        <v>138</v>
      </c>
      <c r="AJ2453" s="374">
        <v>87.721014492753611</v>
      </c>
      <c r="AK2453" s="374">
        <v>18.964904960825951</v>
      </c>
    </row>
    <row r="2454" spans="1:37" ht="15.6">
      <c r="A2454" s="374">
        <v>18</v>
      </c>
      <c r="B2454" s="374">
        <v>180</v>
      </c>
      <c r="C2454" s="374">
        <v>2024</v>
      </c>
      <c r="D2454" s="374"/>
      <c r="E2454" s="374">
        <v>99</v>
      </c>
      <c r="F2454" s="374"/>
      <c r="G2454" s="374">
        <v>99</v>
      </c>
      <c r="H2454" s="374">
        <v>2</v>
      </c>
      <c r="I2454" s="374">
        <v>99</v>
      </c>
      <c r="J2454" s="374">
        <v>160</v>
      </c>
      <c r="K2454" s="374">
        <v>99</v>
      </c>
      <c r="L2454" s="374">
        <v>8</v>
      </c>
      <c r="M2454" s="374">
        <v>99</v>
      </c>
      <c r="N2454" s="374">
        <v>99</v>
      </c>
      <c r="O2454" s="374">
        <v>99</v>
      </c>
      <c r="P2454" s="374">
        <v>99</v>
      </c>
      <c r="Q2454" s="374">
        <v>7</v>
      </c>
      <c r="R2454" s="374">
        <v>17</v>
      </c>
      <c r="S2454" s="374">
        <v>8</v>
      </c>
      <c r="T2454" s="374">
        <v>5.2352941176470589</v>
      </c>
      <c r="U2454" s="374">
        <v>12.811764705882352</v>
      </c>
      <c r="V2454" s="374">
        <v>0</v>
      </c>
      <c r="W2454" s="374">
        <v>0</v>
      </c>
      <c r="X2454" s="374">
        <v>0</v>
      </c>
      <c r="Y2454" s="374">
        <v>0</v>
      </c>
      <c r="Z2454" s="374">
        <v>1.6484867759612372</v>
      </c>
      <c r="AA2454" s="374">
        <v>0</v>
      </c>
      <c r="AB2454" s="374">
        <v>1.515776320791191</v>
      </c>
      <c r="AC2454" s="374"/>
      <c r="AD2454" s="374">
        <v>63.921560900305877</v>
      </c>
      <c r="AE2454" s="374"/>
      <c r="AF2454" s="374">
        <v>6.3432835820895512</v>
      </c>
      <c r="AG2454" s="374">
        <v>9.5807856420182116</v>
      </c>
      <c r="AH2454" s="374">
        <v>0</v>
      </c>
      <c r="AI2454" s="374">
        <v>17</v>
      </c>
      <c r="AJ2454" s="374">
        <v>88.364705882352951</v>
      </c>
      <c r="AK2454" s="374">
        <v>18.568422711473609</v>
      </c>
    </row>
    <row r="2455" spans="1:37" ht="15.6">
      <c r="A2455" s="374">
        <v>18</v>
      </c>
      <c r="B2455" s="374">
        <v>181</v>
      </c>
      <c r="C2455" s="374">
        <v>2024</v>
      </c>
      <c r="D2455" s="374"/>
      <c r="E2455" s="374">
        <v>99</v>
      </c>
      <c r="F2455" s="374"/>
      <c r="G2455" s="374">
        <v>99</v>
      </c>
      <c r="H2455" s="374">
        <v>1</v>
      </c>
      <c r="I2455" s="374">
        <v>99</v>
      </c>
      <c r="J2455" s="374">
        <v>171</v>
      </c>
      <c r="K2455" s="374">
        <v>99</v>
      </c>
      <c r="L2455" s="374">
        <v>8</v>
      </c>
      <c r="M2455" s="374">
        <v>99</v>
      </c>
      <c r="N2455" s="374">
        <v>99</v>
      </c>
      <c r="O2455" s="374">
        <v>99</v>
      </c>
      <c r="P2455" s="374">
        <v>99</v>
      </c>
      <c r="Q2455" s="374"/>
      <c r="R2455" s="374">
        <v>0</v>
      </c>
      <c r="S2455" s="374"/>
      <c r="T2455" s="374"/>
      <c r="U2455" s="374"/>
      <c r="V2455" s="374"/>
      <c r="W2455" s="374"/>
      <c r="X2455" s="374"/>
      <c r="Y2455" s="374"/>
      <c r="Z2455" s="374"/>
      <c r="AA2455" s="374"/>
      <c r="AB2455" s="374"/>
      <c r="AC2455" s="374"/>
      <c r="AD2455" s="374"/>
      <c r="AE2455" s="374"/>
      <c r="AF2455" s="374"/>
      <c r="AG2455" s="374"/>
      <c r="AH2455" s="374"/>
      <c r="AI2455" s="374"/>
      <c r="AJ2455" s="374"/>
      <c r="AK2455" s="374"/>
    </row>
    <row r="2456" spans="1:37" ht="15.6">
      <c r="A2456" s="374">
        <v>18</v>
      </c>
      <c r="B2456" s="374">
        <v>182</v>
      </c>
      <c r="C2456" s="374">
        <v>2024</v>
      </c>
      <c r="D2456" s="374"/>
      <c r="E2456" s="374">
        <v>99</v>
      </c>
      <c r="F2456" s="374"/>
      <c r="G2456" s="374">
        <v>99</v>
      </c>
      <c r="H2456" s="374">
        <v>2</v>
      </c>
      <c r="I2456" s="374">
        <v>99</v>
      </c>
      <c r="J2456" s="374">
        <v>175</v>
      </c>
      <c r="K2456" s="374">
        <v>99</v>
      </c>
      <c r="L2456" s="374">
        <v>8</v>
      </c>
      <c r="M2456" s="374">
        <v>99</v>
      </c>
      <c r="N2456" s="374">
        <v>99</v>
      </c>
      <c r="O2456" s="374">
        <v>99</v>
      </c>
      <c r="P2456" s="374">
        <v>99</v>
      </c>
      <c r="Q2456" s="374">
        <v>10</v>
      </c>
      <c r="R2456" s="374">
        <v>20</v>
      </c>
      <c r="S2456" s="374">
        <v>8</v>
      </c>
      <c r="T2456" s="374">
        <v>5.6</v>
      </c>
      <c r="U2456" s="374">
        <v>13.97</v>
      </c>
      <c r="V2456" s="374">
        <v>0</v>
      </c>
      <c r="W2456" s="374">
        <v>0</v>
      </c>
      <c r="X2456" s="374">
        <v>35</v>
      </c>
      <c r="Y2456" s="374">
        <v>5</v>
      </c>
      <c r="Z2456" s="374">
        <v>4.4983441397918895</v>
      </c>
      <c r="AA2456" s="374">
        <v>0</v>
      </c>
      <c r="AB2456" s="374">
        <v>1.019803902718559</v>
      </c>
      <c r="AC2456" s="374"/>
      <c r="AD2456" s="374">
        <v>61.428744849762992</v>
      </c>
      <c r="AE2456" s="374"/>
      <c r="AF2456" s="374">
        <v>1.3236267372600925</v>
      </c>
      <c r="AG2456" s="374">
        <v>2.4065046252433202</v>
      </c>
      <c r="AH2456" s="374">
        <v>0</v>
      </c>
      <c r="AI2456" s="374">
        <v>13</v>
      </c>
      <c r="AJ2456" s="374">
        <v>94.923076923076891</v>
      </c>
      <c r="AK2456" s="374">
        <v>17.660043006291122</v>
      </c>
    </row>
    <row r="2457" spans="1:37" ht="15.6">
      <c r="A2457" s="374">
        <v>18</v>
      </c>
      <c r="B2457" s="374">
        <v>183</v>
      </c>
      <c r="C2457" s="374">
        <v>2024</v>
      </c>
      <c r="D2457" s="374"/>
      <c r="E2457" s="374">
        <v>99</v>
      </c>
      <c r="F2457" s="374"/>
      <c r="G2457" s="374">
        <v>99</v>
      </c>
      <c r="H2457" s="374">
        <v>2</v>
      </c>
      <c r="I2457" s="374">
        <v>99</v>
      </c>
      <c r="J2457" s="374">
        <v>177</v>
      </c>
      <c r="K2457" s="374">
        <v>99</v>
      </c>
      <c r="L2457" s="374">
        <v>8</v>
      </c>
      <c r="M2457" s="374">
        <v>99</v>
      </c>
      <c r="N2457" s="374">
        <v>99</v>
      </c>
      <c r="O2457" s="374">
        <v>99</v>
      </c>
      <c r="P2457" s="374">
        <v>99</v>
      </c>
      <c r="Q2457" s="374">
        <v>31</v>
      </c>
      <c r="R2457" s="374">
        <v>129</v>
      </c>
      <c r="S2457" s="374">
        <v>8</v>
      </c>
      <c r="T2457" s="374">
        <v>5.0232558139534911</v>
      </c>
      <c r="U2457" s="374">
        <v>13.806976744186048</v>
      </c>
      <c r="V2457" s="374">
        <v>0</v>
      </c>
      <c r="W2457" s="374">
        <v>0</v>
      </c>
      <c r="X2457" s="374">
        <v>27.906976744186039</v>
      </c>
      <c r="Y2457" s="374">
        <v>0</v>
      </c>
      <c r="Z2457" s="374">
        <v>3.649321611514297</v>
      </c>
      <c r="AA2457" s="374">
        <v>0</v>
      </c>
      <c r="AB2457" s="374">
        <v>1.2418111072268967</v>
      </c>
      <c r="AC2457" s="374"/>
      <c r="AD2457" s="374">
        <v>14.313948629893696</v>
      </c>
      <c r="AE2457" s="374"/>
      <c r="AF2457" s="374">
        <v>16.454081632653061</v>
      </c>
      <c r="AG2457" s="374">
        <v>19.546108007857516</v>
      </c>
      <c r="AH2457" s="374">
        <v>0.77519379844961245</v>
      </c>
      <c r="AI2457" s="374">
        <v>114</v>
      </c>
      <c r="AJ2457" s="374">
        <v>89.278070175438586</v>
      </c>
      <c r="AK2457" s="374">
        <v>18.35729733947964</v>
      </c>
    </row>
    <row r="2458" spans="1:37" ht="15.6">
      <c r="A2458" s="374">
        <v>18</v>
      </c>
      <c r="B2458" s="374">
        <v>184</v>
      </c>
      <c r="C2458" s="374">
        <v>2024</v>
      </c>
      <c r="D2458" s="374"/>
      <c r="E2458" s="374">
        <v>99</v>
      </c>
      <c r="F2458" s="374"/>
      <c r="G2458" s="374">
        <v>99</v>
      </c>
      <c r="H2458" s="374">
        <v>2</v>
      </c>
      <c r="I2458" s="374">
        <v>99</v>
      </c>
      <c r="J2458" s="374">
        <v>178</v>
      </c>
      <c r="K2458" s="374">
        <v>99</v>
      </c>
      <c r="L2458" s="374">
        <v>8</v>
      </c>
      <c r="M2458" s="374">
        <v>99</v>
      </c>
      <c r="N2458" s="374">
        <v>99</v>
      </c>
      <c r="O2458" s="374">
        <v>99</v>
      </c>
      <c r="P2458" s="374">
        <v>99</v>
      </c>
      <c r="Q2458" s="374">
        <v>5</v>
      </c>
      <c r="R2458" s="374">
        <v>18</v>
      </c>
      <c r="S2458" s="374">
        <v>8</v>
      </c>
      <c r="T2458" s="374">
        <v>5.2222222222222223</v>
      </c>
      <c r="U2458" s="374">
        <v>11.011111111111113</v>
      </c>
      <c r="V2458" s="374">
        <v>0</v>
      </c>
      <c r="W2458" s="374">
        <v>0</v>
      </c>
      <c r="X2458" s="374">
        <v>11.111111111111112</v>
      </c>
      <c r="Y2458" s="374">
        <v>0</v>
      </c>
      <c r="Z2458" s="374">
        <v>3.02928097242176</v>
      </c>
      <c r="AA2458" s="374">
        <v>0</v>
      </c>
      <c r="AB2458" s="374">
        <v>0.7856742013183875</v>
      </c>
      <c r="AC2458" s="374"/>
      <c r="AD2458" s="374">
        <v>31.175067568251528</v>
      </c>
      <c r="AE2458" s="374"/>
      <c r="AF2458" s="374">
        <v>5.042016806722688</v>
      </c>
      <c r="AG2458" s="374">
        <v>6.6869095816464243</v>
      </c>
      <c r="AH2458" s="374">
        <v>16.666666666666671</v>
      </c>
      <c r="AI2458" s="374">
        <v>14</v>
      </c>
      <c r="AJ2458" s="374">
        <v>85.75</v>
      </c>
      <c r="AK2458" s="374">
        <v>17.754524793574053</v>
      </c>
    </row>
    <row r="2459" spans="1:37" ht="15.6">
      <c r="A2459" s="374">
        <v>18</v>
      </c>
      <c r="B2459" s="374">
        <v>185</v>
      </c>
      <c r="C2459" s="374">
        <v>2024</v>
      </c>
      <c r="D2459" s="374"/>
      <c r="E2459" s="374">
        <v>99</v>
      </c>
      <c r="F2459" s="374"/>
      <c r="G2459" s="374">
        <v>99</v>
      </c>
      <c r="H2459" s="374">
        <v>2</v>
      </c>
      <c r="I2459" s="374">
        <v>99</v>
      </c>
      <c r="J2459" s="374">
        <v>181</v>
      </c>
      <c r="K2459" s="374">
        <v>99</v>
      </c>
      <c r="L2459" s="374">
        <v>8</v>
      </c>
      <c r="M2459" s="374">
        <v>99</v>
      </c>
      <c r="N2459" s="374">
        <v>99</v>
      </c>
      <c r="O2459" s="374">
        <v>99</v>
      </c>
      <c r="P2459" s="374">
        <v>99</v>
      </c>
      <c r="Q2459" s="374">
        <v>6</v>
      </c>
      <c r="R2459" s="374">
        <v>11</v>
      </c>
      <c r="S2459" s="374">
        <v>8</v>
      </c>
      <c r="T2459" s="374">
        <v>4</v>
      </c>
      <c r="U2459" s="374">
        <v>10.7</v>
      </c>
      <c r="V2459" s="374">
        <v>0</v>
      </c>
      <c r="W2459" s="374">
        <v>0</v>
      </c>
      <c r="X2459" s="374">
        <v>0</v>
      </c>
      <c r="Y2459" s="374">
        <v>0</v>
      </c>
      <c r="Z2459" s="374">
        <v>3.4480561058502133</v>
      </c>
      <c r="AA2459" s="374">
        <v>0</v>
      </c>
      <c r="AB2459" s="374">
        <v>1.7056057308448829</v>
      </c>
      <c r="AC2459" s="374"/>
      <c r="AD2459" s="374">
        <v>34.935163768519374</v>
      </c>
      <c r="AE2459" s="374"/>
      <c r="AF2459" s="374">
        <v>3.303303303303303</v>
      </c>
      <c r="AG2459" s="374">
        <v>4.3518450048066244</v>
      </c>
      <c r="AH2459" s="374">
        <v>0</v>
      </c>
      <c r="AI2459" s="374">
        <v>11</v>
      </c>
      <c r="AJ2459" s="374">
        <v>85.218181818181804</v>
      </c>
      <c r="AK2459" s="374">
        <v>16.674937188611381</v>
      </c>
    </row>
    <row r="2460" spans="1:37" ht="15.6">
      <c r="A2460" s="374">
        <v>18</v>
      </c>
      <c r="B2460" s="374">
        <v>186</v>
      </c>
      <c r="C2460" s="374">
        <v>2024</v>
      </c>
      <c r="D2460" s="374"/>
      <c r="E2460" s="374">
        <v>99</v>
      </c>
      <c r="F2460" s="374"/>
      <c r="G2460" s="374">
        <v>99</v>
      </c>
      <c r="H2460" s="374">
        <v>1</v>
      </c>
      <c r="I2460" s="374">
        <v>99</v>
      </c>
      <c r="J2460" s="374">
        <v>262</v>
      </c>
      <c r="K2460" s="374">
        <v>99</v>
      </c>
      <c r="L2460" s="374">
        <v>8</v>
      </c>
      <c r="M2460" s="374">
        <v>99</v>
      </c>
      <c r="N2460" s="374">
        <v>99</v>
      </c>
      <c r="O2460" s="374">
        <v>99</v>
      </c>
      <c r="P2460" s="374">
        <v>99</v>
      </c>
      <c r="Q2460" s="374"/>
      <c r="R2460" s="374">
        <v>0</v>
      </c>
      <c r="S2460" s="374"/>
      <c r="T2460" s="374"/>
      <c r="U2460" s="374"/>
      <c r="V2460" s="374"/>
      <c r="W2460" s="374"/>
      <c r="X2460" s="374"/>
      <c r="Y2460" s="374"/>
      <c r="Z2460" s="374"/>
      <c r="AA2460" s="374"/>
      <c r="AB2460" s="374"/>
      <c r="AC2460" s="374"/>
      <c r="AD2460" s="374"/>
      <c r="AE2460" s="374"/>
      <c r="AF2460" s="374"/>
      <c r="AG2460" s="374"/>
      <c r="AH2460" s="374"/>
      <c r="AI2460" s="374"/>
      <c r="AJ2460" s="374"/>
      <c r="AK2460" s="374"/>
    </row>
    <row r="2461" spans="1:37" ht="15.6">
      <c r="A2461" s="374">
        <v>18</v>
      </c>
      <c r="B2461" s="374">
        <v>187</v>
      </c>
      <c r="C2461" s="374">
        <v>2024</v>
      </c>
      <c r="D2461" s="374"/>
      <c r="E2461" s="374">
        <v>99</v>
      </c>
      <c r="F2461" s="374"/>
      <c r="G2461" s="374">
        <v>99</v>
      </c>
      <c r="H2461" s="374">
        <v>1</v>
      </c>
      <c r="I2461" s="374">
        <v>99</v>
      </c>
      <c r="J2461" s="374">
        <v>309</v>
      </c>
      <c r="K2461" s="374">
        <v>99</v>
      </c>
      <c r="L2461" s="374">
        <v>8</v>
      </c>
      <c r="M2461" s="374">
        <v>99</v>
      </c>
      <c r="N2461" s="374">
        <v>99</v>
      </c>
      <c r="O2461" s="374">
        <v>99</v>
      </c>
      <c r="P2461" s="374">
        <v>99</v>
      </c>
      <c r="Q2461" s="374">
        <v>21</v>
      </c>
      <c r="R2461" s="374">
        <v>153</v>
      </c>
      <c r="S2461" s="374">
        <v>8</v>
      </c>
      <c r="T2461" s="374">
        <v>5.4052287581699359</v>
      </c>
      <c r="U2461" s="374">
        <v>9.5620915032679719</v>
      </c>
      <c r="V2461" s="374">
        <v>0</v>
      </c>
      <c r="W2461" s="374">
        <v>0</v>
      </c>
      <c r="X2461" s="374">
        <v>8.4967320261437891</v>
      </c>
      <c r="Y2461" s="374">
        <v>0</v>
      </c>
      <c r="Z2461" s="374">
        <v>3.9754805116887151</v>
      </c>
      <c r="AA2461" s="374">
        <v>0</v>
      </c>
      <c r="AB2461" s="374">
        <v>1.1343588698947578</v>
      </c>
      <c r="AC2461" s="374"/>
      <c r="AD2461" s="374">
        <v>20.167529445057767</v>
      </c>
      <c r="AE2461" s="374"/>
      <c r="AF2461" s="374">
        <v>17.171717171717173</v>
      </c>
      <c r="AG2461" s="374">
        <v>19.128933983603776</v>
      </c>
      <c r="AH2461" s="374">
        <v>0</v>
      </c>
      <c r="AI2461" s="374">
        <v>153</v>
      </c>
      <c r="AJ2461" s="374">
        <v>79.458169934640495</v>
      </c>
      <c r="AK2461" s="374">
        <v>18.06690186295257</v>
      </c>
    </row>
    <row r="2462" spans="1:37" ht="15.6">
      <c r="A2462" s="374">
        <v>18</v>
      </c>
      <c r="B2462" s="374">
        <v>188</v>
      </c>
      <c r="C2462" s="374">
        <v>2024</v>
      </c>
      <c r="D2462" s="374"/>
      <c r="E2462" s="374">
        <v>99</v>
      </c>
      <c r="F2462" s="374"/>
      <c r="G2462" s="374">
        <v>99</v>
      </c>
      <c r="H2462" s="374">
        <v>2</v>
      </c>
      <c r="I2462" s="374">
        <v>99</v>
      </c>
      <c r="J2462" s="374">
        <v>470</v>
      </c>
      <c r="K2462" s="374">
        <v>99</v>
      </c>
      <c r="L2462" s="374">
        <v>8</v>
      </c>
      <c r="M2462" s="374">
        <v>99</v>
      </c>
      <c r="N2462" s="374">
        <v>99</v>
      </c>
      <c r="O2462" s="374">
        <v>99</v>
      </c>
      <c r="P2462" s="374">
        <v>99</v>
      </c>
      <c r="Q2462" s="374">
        <v>15</v>
      </c>
      <c r="R2462" s="374">
        <v>90</v>
      </c>
      <c r="S2462" s="374">
        <v>8</v>
      </c>
      <c r="T2462" s="374">
        <v>5.5</v>
      </c>
      <c r="U2462" s="374">
        <v>8.3788888888888895</v>
      </c>
      <c r="V2462" s="374">
        <v>0</v>
      </c>
      <c r="W2462" s="374">
        <v>0</v>
      </c>
      <c r="X2462" s="374">
        <v>4.4444444444444446</v>
      </c>
      <c r="Y2462" s="374">
        <v>0</v>
      </c>
      <c r="Z2462" s="374">
        <v>3.3514340030117258</v>
      </c>
      <c r="AA2462" s="374">
        <v>0</v>
      </c>
      <c r="AB2462" s="374">
        <v>0.83333333333333359</v>
      </c>
      <c r="AC2462" s="374"/>
      <c r="AD2462" s="374">
        <v>7.7379812074557988</v>
      </c>
      <c r="AE2462" s="374"/>
      <c r="AF2462" s="374">
        <v>11.842105263157897</v>
      </c>
      <c r="AG2462" s="374">
        <v>15.980080525535069</v>
      </c>
      <c r="AH2462" s="374">
        <v>3.3333333333333344</v>
      </c>
      <c r="AI2462" s="374">
        <v>90</v>
      </c>
      <c r="AJ2462" s="374">
        <v>79.937777777777782</v>
      </c>
      <c r="AK2462" s="374">
        <v>15.640026289533147</v>
      </c>
    </row>
    <row r="2463" spans="1:37" ht="15.6">
      <c r="A2463" s="374">
        <v>18</v>
      </c>
      <c r="B2463" s="374">
        <v>189</v>
      </c>
      <c r="C2463" s="374">
        <v>2024</v>
      </c>
      <c r="D2463" s="374"/>
      <c r="E2463" s="374">
        <v>99</v>
      </c>
      <c r="F2463" s="374"/>
      <c r="G2463" s="374">
        <v>99</v>
      </c>
      <c r="H2463" s="374">
        <v>2</v>
      </c>
      <c r="I2463" s="374">
        <v>99</v>
      </c>
      <c r="J2463" s="374">
        <v>629</v>
      </c>
      <c r="K2463" s="374">
        <v>99</v>
      </c>
      <c r="L2463" s="374">
        <v>8</v>
      </c>
      <c r="M2463" s="374">
        <v>99</v>
      </c>
      <c r="N2463" s="374">
        <v>99</v>
      </c>
      <c r="O2463" s="374">
        <v>99</v>
      </c>
      <c r="P2463" s="374">
        <v>99</v>
      </c>
      <c r="Q2463" s="374"/>
      <c r="R2463" s="374">
        <v>0</v>
      </c>
      <c r="S2463" s="374"/>
      <c r="T2463" s="374"/>
      <c r="U2463" s="374"/>
      <c r="V2463" s="374"/>
      <c r="W2463" s="374"/>
      <c r="X2463" s="374"/>
      <c r="Y2463" s="374"/>
      <c r="Z2463" s="374"/>
      <c r="AA2463" s="374"/>
      <c r="AB2463" s="374"/>
      <c r="AC2463" s="374"/>
      <c r="AD2463" s="374"/>
      <c r="AE2463" s="374"/>
      <c r="AF2463" s="374"/>
      <c r="AG2463" s="374"/>
      <c r="AH2463" s="374"/>
      <c r="AI2463" s="374"/>
      <c r="AJ2463" s="374"/>
      <c r="AK2463" s="374"/>
    </row>
    <row r="2464" spans="1:37" ht="15.6">
      <c r="A2464" s="374">
        <v>18</v>
      </c>
      <c r="B2464" s="374">
        <v>190</v>
      </c>
      <c r="C2464" s="374">
        <v>2024</v>
      </c>
      <c r="D2464" s="374"/>
      <c r="E2464" s="374">
        <v>99</v>
      </c>
      <c r="F2464" s="374"/>
      <c r="G2464" s="374">
        <v>99</v>
      </c>
      <c r="H2464" s="374">
        <v>1</v>
      </c>
      <c r="I2464" s="374">
        <v>99</v>
      </c>
      <c r="J2464" s="374">
        <v>643</v>
      </c>
      <c r="K2464" s="374">
        <v>99</v>
      </c>
      <c r="L2464" s="374">
        <v>8</v>
      </c>
      <c r="M2464" s="374">
        <v>99</v>
      </c>
      <c r="N2464" s="374">
        <v>99</v>
      </c>
      <c r="O2464" s="374">
        <v>99</v>
      </c>
      <c r="P2464" s="374">
        <v>99</v>
      </c>
      <c r="Q2464" s="374">
        <v>9</v>
      </c>
      <c r="R2464" s="374">
        <v>12</v>
      </c>
      <c r="S2464" s="374">
        <v>8</v>
      </c>
      <c r="T2464" s="374">
        <v>6.333333333333333</v>
      </c>
      <c r="U2464" s="374">
        <v>12.049999999999997</v>
      </c>
      <c r="V2464" s="374">
        <v>0</v>
      </c>
      <c r="W2464" s="374">
        <v>0</v>
      </c>
      <c r="X2464" s="374">
        <v>0</v>
      </c>
      <c r="Y2464" s="374">
        <v>0</v>
      </c>
      <c r="Z2464" s="374">
        <v>2.9460425432547157</v>
      </c>
      <c r="AA2464" s="374">
        <v>0</v>
      </c>
      <c r="AB2464" s="374">
        <v>1.1785113019775819</v>
      </c>
      <c r="AC2464" s="374"/>
      <c r="AD2464" s="374">
        <v>-3.3602688322602297</v>
      </c>
      <c r="AE2464" s="374"/>
      <c r="AF2464" s="374">
        <v>2.3483365949119377</v>
      </c>
      <c r="AG2464" s="374">
        <v>3.6266960949060736</v>
      </c>
      <c r="AH2464" s="374">
        <v>0</v>
      </c>
      <c r="AI2464" s="374">
        <v>10</v>
      </c>
      <c r="AJ2464" s="374">
        <v>88.72</v>
      </c>
      <c r="AK2464" s="374">
        <v>17.81656415876558</v>
      </c>
    </row>
    <row r="2465" spans="1:37" ht="15.6">
      <c r="A2465" s="374">
        <v>18</v>
      </c>
      <c r="B2465" s="374">
        <v>191</v>
      </c>
      <c r="C2465" s="374">
        <v>2024</v>
      </c>
      <c r="D2465" s="374"/>
      <c r="E2465" s="374">
        <v>99</v>
      </c>
      <c r="F2465" s="374"/>
      <c r="G2465" s="374">
        <v>99</v>
      </c>
      <c r="H2465" s="374">
        <v>2</v>
      </c>
      <c r="I2465" s="374">
        <v>99</v>
      </c>
      <c r="J2465" s="374">
        <v>704</v>
      </c>
      <c r="K2465" s="374">
        <v>99</v>
      </c>
      <c r="L2465" s="374">
        <v>8</v>
      </c>
      <c r="M2465" s="374">
        <v>99</v>
      </c>
      <c r="N2465" s="374">
        <v>99</v>
      </c>
      <c r="O2465" s="374">
        <v>99</v>
      </c>
      <c r="P2465" s="374">
        <v>99</v>
      </c>
      <c r="Q2465" s="374"/>
      <c r="R2465" s="374">
        <v>0</v>
      </c>
      <c r="S2465" s="374"/>
      <c r="T2465" s="374"/>
      <c r="U2465" s="374"/>
      <c r="V2465" s="374"/>
      <c r="W2465" s="374"/>
      <c r="X2465" s="374"/>
      <c r="Y2465" s="374"/>
      <c r="Z2465" s="374"/>
      <c r="AA2465" s="374"/>
      <c r="AB2465" s="374"/>
      <c r="AC2465" s="374"/>
      <c r="AD2465" s="374"/>
      <c r="AE2465" s="374"/>
      <c r="AF2465" s="374"/>
      <c r="AG2465" s="374"/>
      <c r="AH2465" s="374"/>
      <c r="AI2465" s="374"/>
      <c r="AJ2465" s="374"/>
      <c r="AK2465" s="374"/>
    </row>
    <row r="2466" spans="1:37" ht="15.6">
      <c r="A2466" s="374">
        <v>18</v>
      </c>
      <c r="B2466" s="374">
        <v>192</v>
      </c>
      <c r="C2466" s="374">
        <v>2024</v>
      </c>
      <c r="D2466" s="374"/>
      <c r="E2466" s="374">
        <v>99</v>
      </c>
      <c r="F2466" s="374"/>
      <c r="G2466" s="374">
        <v>99</v>
      </c>
      <c r="H2466" s="374">
        <v>1</v>
      </c>
      <c r="I2466" s="374">
        <v>99</v>
      </c>
      <c r="J2466" s="374">
        <v>802</v>
      </c>
      <c r="K2466" s="374">
        <v>99</v>
      </c>
      <c r="L2466" s="374">
        <v>8</v>
      </c>
      <c r="M2466" s="374">
        <v>99</v>
      </c>
      <c r="N2466" s="374">
        <v>99</v>
      </c>
      <c r="O2466" s="374">
        <v>99</v>
      </c>
      <c r="P2466" s="374">
        <v>99</v>
      </c>
      <c r="Q2466" s="374"/>
      <c r="R2466" s="374">
        <v>0</v>
      </c>
      <c r="S2466" s="374"/>
      <c r="T2466" s="374"/>
      <c r="U2466" s="374"/>
      <c r="V2466" s="374"/>
      <c r="W2466" s="374"/>
      <c r="X2466" s="374"/>
      <c r="Y2466" s="374"/>
      <c r="Z2466" s="374"/>
      <c r="AA2466" s="374"/>
      <c r="AB2466" s="374"/>
      <c r="AC2466" s="374"/>
      <c r="AD2466" s="374"/>
      <c r="AE2466" s="374"/>
      <c r="AF2466" s="374"/>
      <c r="AG2466" s="374"/>
      <c r="AH2466" s="374"/>
      <c r="AI2466" s="374"/>
      <c r="AJ2466" s="374"/>
      <c r="AK2466" s="374"/>
    </row>
    <row r="2467" spans="1:37" ht="15.6">
      <c r="A2467" s="374">
        <v>18</v>
      </c>
      <c r="B2467" s="374">
        <v>193</v>
      </c>
      <c r="C2467" s="374">
        <v>2024</v>
      </c>
      <c r="D2467" s="374"/>
      <c r="E2467" s="374">
        <v>99</v>
      </c>
      <c r="F2467" s="374"/>
      <c r="G2467" s="374">
        <v>99</v>
      </c>
      <c r="H2467" s="374">
        <v>1</v>
      </c>
      <c r="I2467" s="374">
        <v>99</v>
      </c>
      <c r="J2467" s="374">
        <v>103</v>
      </c>
      <c r="K2467" s="374">
        <v>99</v>
      </c>
      <c r="L2467" s="374">
        <v>9</v>
      </c>
      <c r="M2467" s="374">
        <v>99</v>
      </c>
      <c r="N2467" s="374">
        <v>99</v>
      </c>
      <c r="O2467" s="374">
        <v>99</v>
      </c>
      <c r="P2467" s="374">
        <v>99</v>
      </c>
      <c r="Q2467" s="374"/>
      <c r="R2467" s="374">
        <v>0</v>
      </c>
    </row>
    <row r="2468" spans="1:37" ht="15.6">
      <c r="A2468" s="374">
        <v>18</v>
      </c>
      <c r="B2468" s="374">
        <v>194</v>
      </c>
      <c r="C2468" s="374">
        <v>2024</v>
      </c>
      <c r="D2468" s="374"/>
      <c r="E2468" s="374">
        <v>99</v>
      </c>
      <c r="F2468" s="374"/>
      <c r="G2468" s="374">
        <v>99</v>
      </c>
      <c r="H2468" s="374">
        <v>2</v>
      </c>
      <c r="I2468" s="374">
        <v>99</v>
      </c>
      <c r="J2468" s="374">
        <v>106</v>
      </c>
      <c r="K2468" s="374">
        <v>99</v>
      </c>
      <c r="L2468" s="374">
        <v>9</v>
      </c>
      <c r="M2468" s="374">
        <v>99</v>
      </c>
      <c r="N2468" s="374">
        <v>99</v>
      </c>
      <c r="O2468" s="374">
        <v>99</v>
      </c>
      <c r="P2468" s="374">
        <v>99</v>
      </c>
      <c r="Q2468" s="374">
        <v>1</v>
      </c>
      <c r="R2468" s="374">
        <v>8</v>
      </c>
      <c r="S2468">
        <v>9</v>
      </c>
      <c r="T2468">
        <v>5.5</v>
      </c>
      <c r="U2468">
        <v>19.5</v>
      </c>
      <c r="V2468">
        <v>0</v>
      </c>
      <c r="W2468">
        <v>0</v>
      </c>
      <c r="X2468">
        <v>100</v>
      </c>
      <c r="Y2468">
        <v>0</v>
      </c>
      <c r="Z2468">
        <v>1.1101801655587589</v>
      </c>
      <c r="AA2468">
        <v>0</v>
      </c>
      <c r="AB2468">
        <v>1.3228756555322951</v>
      </c>
      <c r="AD2468">
        <v>-75.75085364835931</v>
      </c>
      <c r="AF2468">
        <v>5</v>
      </c>
      <c r="AG2468">
        <v>8.4251458198314939</v>
      </c>
      <c r="AH2468">
        <v>0</v>
      </c>
      <c r="AI2468">
        <v>8</v>
      </c>
      <c r="AJ2468">
        <v>98.112499999999997</v>
      </c>
      <c r="AK2468">
        <v>20.648791423460736</v>
      </c>
    </row>
    <row r="2469" spans="1:37" ht="15.6">
      <c r="A2469" s="374">
        <v>18</v>
      </c>
      <c r="B2469" s="374">
        <v>195</v>
      </c>
      <c r="C2469" s="374">
        <v>2024</v>
      </c>
      <c r="D2469" s="374"/>
      <c r="E2469" s="374">
        <v>99</v>
      </c>
      <c r="F2469" s="374"/>
      <c r="G2469" s="374">
        <v>99</v>
      </c>
      <c r="H2469" s="374">
        <v>1</v>
      </c>
      <c r="I2469" s="374">
        <v>99</v>
      </c>
      <c r="J2469" s="374">
        <v>110</v>
      </c>
      <c r="K2469" s="374">
        <v>99</v>
      </c>
      <c r="L2469" s="374">
        <v>9</v>
      </c>
      <c r="M2469" s="374">
        <v>99</v>
      </c>
      <c r="N2469" s="374">
        <v>99</v>
      </c>
      <c r="O2469" s="374">
        <v>99</v>
      </c>
      <c r="P2469" s="374">
        <v>99</v>
      </c>
      <c r="Q2469" s="374">
        <v>15</v>
      </c>
      <c r="R2469" s="374">
        <v>25</v>
      </c>
      <c r="S2469">
        <v>9</v>
      </c>
      <c r="T2469">
        <v>7.24</v>
      </c>
      <c r="U2469">
        <v>13.800000000000002</v>
      </c>
      <c r="V2469">
        <v>0</v>
      </c>
      <c r="W2469">
        <v>0</v>
      </c>
      <c r="X2469">
        <v>24</v>
      </c>
      <c r="Y2469">
        <v>0</v>
      </c>
      <c r="Z2469">
        <v>3.8036824262811328</v>
      </c>
      <c r="AA2469">
        <v>0</v>
      </c>
      <c r="AB2469">
        <v>0.81387959797503107</v>
      </c>
      <c r="AD2469">
        <v>12.01651486259861</v>
      </c>
      <c r="AF2469">
        <v>0.60386473429951681</v>
      </c>
      <c r="AG2469">
        <v>1.1285463341871025</v>
      </c>
      <c r="AH2469">
        <v>8</v>
      </c>
      <c r="AI2469">
        <v>25</v>
      </c>
      <c r="AJ2469">
        <v>89.412000000000006</v>
      </c>
      <c r="AK2469">
        <v>19.862458143525405</v>
      </c>
    </row>
    <row r="2470" spans="1:37" ht="15.6">
      <c r="A2470" s="374">
        <v>18</v>
      </c>
      <c r="B2470" s="374">
        <v>196</v>
      </c>
      <c r="C2470" s="374">
        <v>2024</v>
      </c>
      <c r="D2470" s="374"/>
      <c r="E2470" s="374">
        <v>99</v>
      </c>
      <c r="F2470" s="374"/>
      <c r="G2470" s="374">
        <v>99</v>
      </c>
      <c r="H2470" s="374">
        <v>1</v>
      </c>
      <c r="I2470" s="374">
        <v>99</v>
      </c>
      <c r="J2470" s="374">
        <v>111</v>
      </c>
      <c r="K2470" s="374">
        <v>99</v>
      </c>
      <c r="L2470" s="374">
        <v>9</v>
      </c>
      <c r="M2470" s="374">
        <v>99</v>
      </c>
      <c r="N2470" s="374">
        <v>99</v>
      </c>
      <c r="O2470" s="374">
        <v>99</v>
      </c>
      <c r="P2470" s="374">
        <v>99</v>
      </c>
      <c r="Q2470" s="374"/>
      <c r="R2470" s="374">
        <v>0</v>
      </c>
    </row>
    <row r="2471" spans="1:37" ht="15.6">
      <c r="A2471" s="374">
        <v>18</v>
      </c>
      <c r="B2471" s="374">
        <v>197</v>
      </c>
      <c r="C2471" s="374">
        <v>2024</v>
      </c>
      <c r="D2471" s="374"/>
      <c r="E2471" s="374">
        <v>99</v>
      </c>
      <c r="F2471" s="374"/>
      <c r="G2471" s="374">
        <v>99</v>
      </c>
      <c r="H2471" s="374">
        <v>1</v>
      </c>
      <c r="I2471" s="374">
        <v>99</v>
      </c>
      <c r="J2471" s="374">
        <v>116</v>
      </c>
      <c r="K2471" s="374">
        <v>99</v>
      </c>
      <c r="L2471" s="374">
        <v>9</v>
      </c>
      <c r="M2471" s="374">
        <v>99</v>
      </c>
      <c r="N2471" s="374">
        <v>99</v>
      </c>
      <c r="O2471" s="374">
        <v>99</v>
      </c>
      <c r="P2471" s="374">
        <v>99</v>
      </c>
      <c r="Q2471" s="374">
        <v>4</v>
      </c>
      <c r="R2471" s="374">
        <v>6</v>
      </c>
      <c r="S2471">
        <v>9</v>
      </c>
      <c r="T2471">
        <v>6.6666666666666687</v>
      </c>
      <c r="U2471">
        <v>15.183333333333332</v>
      </c>
      <c r="V2471">
        <v>0</v>
      </c>
      <c r="W2471">
        <v>0</v>
      </c>
      <c r="X2471">
        <v>50</v>
      </c>
      <c r="Y2471">
        <v>0</v>
      </c>
      <c r="Z2471">
        <v>3.8705799163547776</v>
      </c>
      <c r="AA2471">
        <v>0</v>
      </c>
      <c r="AB2471">
        <v>1.2472191289246459</v>
      </c>
      <c r="AD2471">
        <v>80.327474989225948</v>
      </c>
      <c r="AF2471">
        <v>0.77120822622107987</v>
      </c>
      <c r="AG2471">
        <v>1.3834052116868136</v>
      </c>
      <c r="AH2471">
        <v>0</v>
      </c>
      <c r="AI2471">
        <v>6</v>
      </c>
      <c r="AJ2471">
        <v>90.166666666666686</v>
      </c>
      <c r="AK2471">
        <v>20.211399677958482</v>
      </c>
    </row>
    <row r="2472" spans="1:37" ht="15.6">
      <c r="A2472" s="374">
        <v>18</v>
      </c>
      <c r="B2472" s="374">
        <v>198</v>
      </c>
      <c r="C2472" s="374">
        <v>2024</v>
      </c>
      <c r="D2472" s="374"/>
      <c r="E2472" s="374">
        <v>99</v>
      </c>
      <c r="F2472" s="374"/>
      <c r="G2472" s="374">
        <v>99</v>
      </c>
      <c r="H2472" s="374">
        <v>2</v>
      </c>
      <c r="I2472" s="374">
        <v>99</v>
      </c>
      <c r="J2472" s="374">
        <v>117</v>
      </c>
      <c r="K2472" s="374">
        <v>99</v>
      </c>
      <c r="L2472" s="374">
        <v>9</v>
      </c>
      <c r="M2472" s="374">
        <v>99</v>
      </c>
      <c r="N2472" s="374">
        <v>99</v>
      </c>
      <c r="O2472" s="374">
        <v>99</v>
      </c>
      <c r="P2472" s="374">
        <v>99</v>
      </c>
      <c r="Q2472" s="374"/>
      <c r="R2472" s="374">
        <v>0</v>
      </c>
    </row>
    <row r="2473" spans="1:37" ht="15.6">
      <c r="A2473" s="374">
        <v>18</v>
      </c>
      <c r="B2473" s="374">
        <v>199</v>
      </c>
      <c r="C2473" s="374">
        <v>2024</v>
      </c>
      <c r="D2473" s="374"/>
      <c r="E2473" s="374">
        <v>99</v>
      </c>
      <c r="F2473" s="374"/>
      <c r="G2473" s="374">
        <v>99</v>
      </c>
      <c r="H2473" s="374">
        <v>1</v>
      </c>
      <c r="I2473" s="374">
        <v>99</v>
      </c>
      <c r="J2473" s="374">
        <v>134</v>
      </c>
      <c r="K2473" s="374">
        <v>99</v>
      </c>
      <c r="L2473" s="374">
        <v>9</v>
      </c>
      <c r="M2473" s="374">
        <v>99</v>
      </c>
      <c r="N2473" s="374">
        <v>99</v>
      </c>
      <c r="O2473" s="374">
        <v>99</v>
      </c>
      <c r="P2473" s="374">
        <v>99</v>
      </c>
      <c r="Q2473" s="374">
        <v>10</v>
      </c>
      <c r="R2473" s="374">
        <v>24</v>
      </c>
      <c r="S2473">
        <v>9</v>
      </c>
      <c r="T2473">
        <v>6.041666666666667</v>
      </c>
      <c r="U2473">
        <v>14.095833333333339</v>
      </c>
      <c r="V2473">
        <v>0</v>
      </c>
      <c r="W2473">
        <v>4.1666666666666679</v>
      </c>
      <c r="X2473">
        <v>45.833333333333343</v>
      </c>
      <c r="Y2473">
        <v>12.5</v>
      </c>
      <c r="Z2473">
        <v>6.124437332432171</v>
      </c>
      <c r="AA2473">
        <v>0</v>
      </c>
      <c r="AB2473">
        <v>1.5132516497779056</v>
      </c>
      <c r="AD2473">
        <v>74.183328943486899</v>
      </c>
      <c r="AF2473">
        <v>0.65448595582219771</v>
      </c>
      <c r="AG2473">
        <v>1.1418330081882555</v>
      </c>
      <c r="AH2473">
        <v>0</v>
      </c>
      <c r="AI2473">
        <v>24</v>
      </c>
      <c r="AJ2473">
        <v>87.300000000000011</v>
      </c>
      <c r="AK2473">
        <v>19.933324011818826</v>
      </c>
    </row>
    <row r="2474" spans="1:37" ht="15.6">
      <c r="A2474" s="374">
        <v>18</v>
      </c>
      <c r="B2474" s="374">
        <v>200</v>
      </c>
      <c r="C2474" s="374">
        <v>2024</v>
      </c>
      <c r="D2474" s="374"/>
      <c r="E2474" s="374">
        <v>99</v>
      </c>
      <c r="F2474" s="374"/>
      <c r="G2474" s="374">
        <v>99</v>
      </c>
      <c r="H2474" s="374">
        <v>2</v>
      </c>
      <c r="I2474" s="374">
        <v>99</v>
      </c>
      <c r="J2474" s="374">
        <v>141</v>
      </c>
      <c r="K2474" s="374">
        <v>99</v>
      </c>
      <c r="L2474" s="374">
        <v>9</v>
      </c>
      <c r="M2474" s="374">
        <v>99</v>
      </c>
      <c r="N2474" s="374">
        <v>99</v>
      </c>
      <c r="O2474" s="374">
        <v>99</v>
      </c>
      <c r="P2474" s="374">
        <v>99</v>
      </c>
      <c r="Q2474" s="374"/>
      <c r="R2474" s="374">
        <v>0</v>
      </c>
    </row>
    <row r="2475" spans="1:37" ht="15.6">
      <c r="A2475" s="374">
        <v>18</v>
      </c>
      <c r="B2475" s="374">
        <v>201</v>
      </c>
      <c r="C2475" s="374">
        <v>2024</v>
      </c>
      <c r="D2475" s="374"/>
      <c r="E2475" s="374">
        <v>99</v>
      </c>
      <c r="F2475" s="374"/>
      <c r="G2475" s="374">
        <v>99</v>
      </c>
      <c r="H2475" s="374">
        <v>2</v>
      </c>
      <c r="I2475" s="374">
        <v>99</v>
      </c>
      <c r="J2475" s="374">
        <v>143</v>
      </c>
      <c r="K2475" s="374">
        <v>99</v>
      </c>
      <c r="L2475" s="374">
        <v>9</v>
      </c>
      <c r="M2475" s="374">
        <v>99</v>
      </c>
      <c r="N2475" s="374">
        <v>99</v>
      </c>
      <c r="O2475" s="374">
        <v>99</v>
      </c>
      <c r="P2475" s="374">
        <v>99</v>
      </c>
      <c r="Q2475" s="374"/>
      <c r="R2475" s="374">
        <v>0</v>
      </c>
    </row>
    <row r="2476" spans="1:37" ht="15.6">
      <c r="A2476" s="374">
        <v>18</v>
      </c>
      <c r="B2476" s="374">
        <v>202</v>
      </c>
      <c r="C2476" s="374">
        <v>2024</v>
      </c>
      <c r="D2476" s="374"/>
      <c r="E2476" s="374">
        <v>99</v>
      </c>
      <c r="F2476" s="374"/>
      <c r="G2476" s="374">
        <v>99</v>
      </c>
      <c r="H2476" s="374">
        <v>2</v>
      </c>
      <c r="I2476" s="374">
        <v>99</v>
      </c>
      <c r="J2476" s="374">
        <v>147</v>
      </c>
      <c r="K2476" s="374">
        <v>99</v>
      </c>
      <c r="L2476" s="374">
        <v>9</v>
      </c>
      <c r="M2476" s="374">
        <v>99</v>
      </c>
      <c r="N2476" s="374">
        <v>99</v>
      </c>
      <c r="O2476" s="374">
        <v>99</v>
      </c>
      <c r="P2476" s="374">
        <v>99</v>
      </c>
      <c r="Q2476" s="374"/>
      <c r="R2476" s="374">
        <v>0</v>
      </c>
    </row>
    <row r="2477" spans="1:37" ht="15.6">
      <c r="A2477" s="374">
        <v>18</v>
      </c>
      <c r="B2477" s="374">
        <v>203</v>
      </c>
      <c r="C2477" s="374">
        <v>2024</v>
      </c>
      <c r="D2477" s="374"/>
      <c r="E2477" s="374">
        <v>99</v>
      </c>
      <c r="F2477" s="374"/>
      <c r="G2477" s="374">
        <v>99</v>
      </c>
      <c r="H2477" s="374">
        <v>1</v>
      </c>
      <c r="I2477" s="374">
        <v>99</v>
      </c>
      <c r="J2477" s="374">
        <v>155</v>
      </c>
      <c r="K2477" s="374">
        <v>99</v>
      </c>
      <c r="L2477" s="374">
        <v>9</v>
      </c>
      <c r="M2477" s="374">
        <v>99</v>
      </c>
      <c r="N2477" s="374">
        <v>99</v>
      </c>
      <c r="O2477" s="374">
        <v>99</v>
      </c>
      <c r="P2477" s="374">
        <v>99</v>
      </c>
      <c r="Q2477" s="374">
        <v>6</v>
      </c>
      <c r="R2477" s="374">
        <v>21</v>
      </c>
      <c r="S2477">
        <v>9</v>
      </c>
      <c r="T2477">
        <v>5.7142857142857153</v>
      </c>
      <c r="U2477">
        <v>14.65714285714286</v>
      </c>
      <c r="V2477">
        <v>0</v>
      </c>
      <c r="W2477">
        <v>0</v>
      </c>
      <c r="X2477">
        <v>28.571428571428577</v>
      </c>
      <c r="Y2477">
        <v>0</v>
      </c>
      <c r="Z2477">
        <v>3.1102857667777655</v>
      </c>
      <c r="AA2477">
        <v>0</v>
      </c>
      <c r="AB2477">
        <v>1.0301575072754241</v>
      </c>
      <c r="AD2477">
        <v>16.560496117091802</v>
      </c>
      <c r="AF2477">
        <v>1.7398508699254347</v>
      </c>
      <c r="AG2477">
        <v>2.4486094316807745</v>
      </c>
      <c r="AH2477">
        <v>0</v>
      </c>
      <c r="AI2477">
        <v>21</v>
      </c>
      <c r="AJ2477">
        <v>88.447619047619028</v>
      </c>
      <c r="AK2477">
        <v>20.958168590762856</v>
      </c>
    </row>
    <row r="2478" spans="1:37" ht="15.6">
      <c r="A2478" s="374">
        <v>18</v>
      </c>
      <c r="B2478" s="374">
        <v>204</v>
      </c>
      <c r="C2478" s="374">
        <v>2024</v>
      </c>
      <c r="D2478" s="374"/>
      <c r="E2478" s="374">
        <v>99</v>
      </c>
      <c r="F2478" s="374"/>
      <c r="G2478" s="374">
        <v>99</v>
      </c>
      <c r="H2478" s="374">
        <v>2</v>
      </c>
      <c r="I2478" s="374">
        <v>99</v>
      </c>
      <c r="J2478" s="374">
        <v>160</v>
      </c>
      <c r="K2478" s="374">
        <v>99</v>
      </c>
      <c r="L2478" s="374">
        <v>9</v>
      </c>
      <c r="M2478" s="374">
        <v>99</v>
      </c>
      <c r="N2478" s="374">
        <v>99</v>
      </c>
      <c r="O2478" s="374">
        <v>99</v>
      </c>
      <c r="P2478" s="374">
        <v>99</v>
      </c>
      <c r="Q2478" s="374">
        <v>1</v>
      </c>
      <c r="R2478" s="374">
        <v>2</v>
      </c>
      <c r="S2478">
        <v>9</v>
      </c>
      <c r="T2478">
        <v>8</v>
      </c>
      <c r="U2478">
        <v>15.3</v>
      </c>
      <c r="V2478">
        <v>0</v>
      </c>
      <c r="W2478">
        <v>50</v>
      </c>
      <c r="X2478">
        <v>50</v>
      </c>
      <c r="Y2478">
        <v>0</v>
      </c>
      <c r="Z2478">
        <v>1.2999999999999989</v>
      </c>
      <c r="AA2478">
        <v>0</v>
      </c>
      <c r="AB2478">
        <v>1</v>
      </c>
      <c r="AD2478">
        <v>99.999999999999815</v>
      </c>
      <c r="AF2478">
        <v>0.74626865671641807</v>
      </c>
      <c r="AG2478">
        <v>1.3460607926802444</v>
      </c>
      <c r="AH2478">
        <v>0</v>
      </c>
      <c r="AI2478">
        <v>2</v>
      </c>
      <c r="AJ2478">
        <v>93</v>
      </c>
      <c r="AK2478">
        <v>18.983524359139235</v>
      </c>
    </row>
    <row r="2479" spans="1:37" ht="15.6">
      <c r="A2479" s="374">
        <v>18</v>
      </c>
      <c r="B2479" s="374">
        <v>205</v>
      </c>
      <c r="C2479" s="374">
        <v>2024</v>
      </c>
      <c r="D2479" s="374"/>
      <c r="E2479" s="374">
        <v>99</v>
      </c>
      <c r="F2479" s="374"/>
      <c r="G2479" s="374">
        <v>99</v>
      </c>
      <c r="H2479" s="374">
        <v>1</v>
      </c>
      <c r="I2479" s="374">
        <v>99</v>
      </c>
      <c r="J2479" s="374">
        <v>171</v>
      </c>
      <c r="K2479" s="374">
        <v>99</v>
      </c>
      <c r="L2479" s="374">
        <v>9</v>
      </c>
      <c r="M2479" s="374">
        <v>99</v>
      </c>
      <c r="N2479" s="374">
        <v>99</v>
      </c>
      <c r="O2479" s="374">
        <v>99</v>
      </c>
      <c r="P2479" s="374">
        <v>99</v>
      </c>
      <c r="Q2479" s="374"/>
      <c r="R2479" s="374">
        <v>0</v>
      </c>
    </row>
    <row r="2480" spans="1:37" ht="15.6">
      <c r="A2480" s="374">
        <v>18</v>
      </c>
      <c r="B2480" s="374">
        <v>206</v>
      </c>
      <c r="C2480" s="374">
        <v>2024</v>
      </c>
      <c r="D2480" s="374"/>
      <c r="E2480" s="374">
        <v>99</v>
      </c>
      <c r="F2480" s="374"/>
      <c r="G2480" s="374">
        <v>99</v>
      </c>
      <c r="H2480" s="374">
        <v>2</v>
      </c>
      <c r="I2480" s="374">
        <v>99</v>
      </c>
      <c r="J2480" s="374">
        <v>175</v>
      </c>
      <c r="K2480" s="374">
        <v>99</v>
      </c>
      <c r="L2480" s="374">
        <v>9</v>
      </c>
      <c r="M2480" s="374">
        <v>99</v>
      </c>
      <c r="N2480" s="374">
        <v>99</v>
      </c>
      <c r="O2480" s="374">
        <v>99</v>
      </c>
      <c r="P2480" s="374">
        <v>99</v>
      </c>
      <c r="Q2480" s="374">
        <v>1</v>
      </c>
      <c r="R2480" s="374">
        <v>1</v>
      </c>
      <c r="S2480">
        <v>9</v>
      </c>
      <c r="T2480">
        <v>7</v>
      </c>
      <c r="U2480">
        <v>17.8</v>
      </c>
      <c r="V2480">
        <v>0</v>
      </c>
      <c r="W2480">
        <v>0</v>
      </c>
      <c r="X2480">
        <v>100</v>
      </c>
      <c r="Y2480">
        <v>0</v>
      </c>
      <c r="Z2480">
        <v>0</v>
      </c>
      <c r="AA2480">
        <v>0</v>
      </c>
      <c r="AB2480">
        <v>0</v>
      </c>
      <c r="AF2480">
        <v>6.6181336863004619E-2</v>
      </c>
      <c r="AG2480">
        <v>0.15331346574563748</v>
      </c>
      <c r="AH2480">
        <v>0</v>
      </c>
      <c r="AI2480">
        <v>1</v>
      </c>
      <c r="AJ2480">
        <v>98.1</v>
      </c>
      <c r="AK2480">
        <v>18.854411447307204</v>
      </c>
    </row>
    <row r="2481" spans="1:37" ht="15.6">
      <c r="A2481" s="374">
        <v>18</v>
      </c>
      <c r="B2481" s="374">
        <v>207</v>
      </c>
      <c r="C2481" s="374">
        <v>2024</v>
      </c>
      <c r="D2481" s="374"/>
      <c r="E2481" s="374">
        <v>99</v>
      </c>
      <c r="F2481" s="374"/>
      <c r="G2481" s="374">
        <v>99</v>
      </c>
      <c r="H2481" s="374">
        <v>2</v>
      </c>
      <c r="I2481" s="374">
        <v>99</v>
      </c>
      <c r="J2481" s="374">
        <v>177</v>
      </c>
      <c r="K2481" s="374">
        <v>99</v>
      </c>
      <c r="L2481" s="374">
        <v>9</v>
      </c>
      <c r="M2481" s="374">
        <v>99</v>
      </c>
      <c r="N2481" s="374">
        <v>99</v>
      </c>
      <c r="O2481" s="374">
        <v>99</v>
      </c>
      <c r="P2481" s="374">
        <v>99</v>
      </c>
      <c r="Q2481" s="374">
        <v>6</v>
      </c>
      <c r="R2481" s="374">
        <v>10</v>
      </c>
      <c r="S2481">
        <v>9</v>
      </c>
      <c r="T2481">
        <v>6.2</v>
      </c>
      <c r="U2481">
        <v>16.239999999999995</v>
      </c>
      <c r="V2481">
        <v>0</v>
      </c>
      <c r="W2481">
        <v>0</v>
      </c>
      <c r="X2481">
        <v>60</v>
      </c>
      <c r="Y2481">
        <v>0</v>
      </c>
      <c r="Z2481">
        <v>4.4441422119459775</v>
      </c>
      <c r="AA2481">
        <v>0</v>
      </c>
      <c r="AB2481">
        <v>1.7776388834631163</v>
      </c>
      <c r="AD2481">
        <v>63.948719509916607</v>
      </c>
      <c r="AF2481">
        <v>1.2755102040816328</v>
      </c>
      <c r="AG2481">
        <v>1.7822064681803715</v>
      </c>
      <c r="AH2481">
        <v>0</v>
      </c>
      <c r="AI2481">
        <v>10</v>
      </c>
      <c r="AJ2481">
        <v>93</v>
      </c>
      <c r="AK2481">
        <v>19.662937776273871</v>
      </c>
    </row>
    <row r="2482" spans="1:37" ht="15.6">
      <c r="A2482" s="374">
        <v>18</v>
      </c>
      <c r="B2482" s="374">
        <v>208</v>
      </c>
      <c r="C2482" s="374">
        <v>2024</v>
      </c>
      <c r="D2482" s="374"/>
      <c r="E2482" s="374">
        <v>99</v>
      </c>
      <c r="F2482" s="374"/>
      <c r="G2482" s="374">
        <v>99</v>
      </c>
      <c r="H2482" s="374">
        <v>2</v>
      </c>
      <c r="I2482" s="374">
        <v>99</v>
      </c>
      <c r="J2482" s="374">
        <v>178</v>
      </c>
      <c r="K2482" s="374">
        <v>99</v>
      </c>
      <c r="L2482" s="374">
        <v>9</v>
      </c>
      <c r="M2482" s="374">
        <v>99</v>
      </c>
      <c r="N2482" s="374">
        <v>99</v>
      </c>
      <c r="O2482" s="374">
        <v>99</v>
      </c>
      <c r="P2482" s="374">
        <v>99</v>
      </c>
      <c r="Q2482" s="374"/>
      <c r="R2482" s="374">
        <v>0</v>
      </c>
    </row>
    <row r="2483" spans="1:37" ht="15.6">
      <c r="A2483" s="374">
        <v>18</v>
      </c>
      <c r="B2483" s="374">
        <v>209</v>
      </c>
      <c r="C2483" s="374">
        <v>2024</v>
      </c>
      <c r="D2483" s="374"/>
      <c r="E2483" s="374">
        <v>99</v>
      </c>
      <c r="F2483" s="374"/>
      <c r="G2483" s="374">
        <v>99</v>
      </c>
      <c r="H2483" s="374">
        <v>2</v>
      </c>
      <c r="I2483" s="374">
        <v>99</v>
      </c>
      <c r="J2483" s="374">
        <v>181</v>
      </c>
      <c r="K2483" s="374">
        <v>99</v>
      </c>
      <c r="L2483" s="374">
        <v>9</v>
      </c>
      <c r="M2483" s="374">
        <v>99</v>
      </c>
      <c r="N2483" s="374">
        <v>99</v>
      </c>
      <c r="O2483" s="374">
        <v>99</v>
      </c>
      <c r="P2483" s="374">
        <v>99</v>
      </c>
      <c r="Q2483" s="374">
        <v>1</v>
      </c>
      <c r="R2483" s="374">
        <v>1</v>
      </c>
      <c r="S2483">
        <v>9</v>
      </c>
      <c r="T2483">
        <v>8</v>
      </c>
      <c r="U2483">
        <v>18.900000000000006</v>
      </c>
      <c r="V2483">
        <v>0</v>
      </c>
      <c r="W2483">
        <v>0</v>
      </c>
      <c r="X2483">
        <v>100</v>
      </c>
      <c r="Y2483">
        <v>0</v>
      </c>
      <c r="Z2483">
        <v>0</v>
      </c>
      <c r="AA2483">
        <v>0</v>
      </c>
      <c r="AB2483">
        <v>0</v>
      </c>
      <c r="AF2483">
        <v>0.30030030030030025</v>
      </c>
      <c r="AG2483">
        <v>0.69880943577608512</v>
      </c>
      <c r="AH2483">
        <v>0</v>
      </c>
      <c r="AI2483">
        <v>1</v>
      </c>
      <c r="AJ2483">
        <v>97.7</v>
      </c>
      <c r="AK2483">
        <v>20.266470133233799</v>
      </c>
    </row>
    <row r="2484" spans="1:37" ht="15.6">
      <c r="A2484" s="374">
        <v>18</v>
      </c>
      <c r="B2484" s="374">
        <v>210</v>
      </c>
      <c r="C2484" s="374">
        <v>2024</v>
      </c>
      <c r="D2484" s="374"/>
      <c r="E2484" s="374">
        <v>99</v>
      </c>
      <c r="F2484" s="374"/>
      <c r="G2484" s="374">
        <v>99</v>
      </c>
      <c r="H2484" s="374">
        <v>1</v>
      </c>
      <c r="I2484" s="374">
        <v>99</v>
      </c>
      <c r="J2484" s="374">
        <v>262</v>
      </c>
      <c r="K2484" s="374">
        <v>99</v>
      </c>
      <c r="L2484" s="374">
        <v>9</v>
      </c>
      <c r="M2484" s="374">
        <v>99</v>
      </c>
      <c r="N2484" s="374">
        <v>99</v>
      </c>
      <c r="O2484" s="374">
        <v>99</v>
      </c>
      <c r="P2484" s="374">
        <v>99</v>
      </c>
      <c r="Q2484" s="374"/>
      <c r="R2484" s="374">
        <v>0</v>
      </c>
    </row>
    <row r="2485" spans="1:37" ht="15.6">
      <c r="A2485" s="374">
        <v>18</v>
      </c>
      <c r="B2485" s="374">
        <v>211</v>
      </c>
      <c r="C2485" s="374">
        <v>2024</v>
      </c>
      <c r="D2485" s="374"/>
      <c r="E2485" s="374">
        <v>99</v>
      </c>
      <c r="F2485" s="374"/>
      <c r="G2485" s="374">
        <v>99</v>
      </c>
      <c r="H2485" s="374">
        <v>1</v>
      </c>
      <c r="I2485" s="374">
        <v>99</v>
      </c>
      <c r="J2485" s="374">
        <v>309</v>
      </c>
      <c r="K2485" s="374">
        <v>99</v>
      </c>
      <c r="L2485" s="374">
        <v>9</v>
      </c>
      <c r="M2485" s="374">
        <v>99</v>
      </c>
      <c r="N2485" s="374">
        <v>99</v>
      </c>
      <c r="O2485" s="374">
        <v>99</v>
      </c>
      <c r="P2485" s="374">
        <v>99</v>
      </c>
      <c r="Q2485" s="374">
        <v>2</v>
      </c>
      <c r="R2485" s="374">
        <v>4</v>
      </c>
      <c r="S2485">
        <v>9</v>
      </c>
      <c r="T2485">
        <v>6.75</v>
      </c>
      <c r="U2485">
        <v>17.649999999999999</v>
      </c>
      <c r="V2485">
        <v>0</v>
      </c>
      <c r="W2485">
        <v>0</v>
      </c>
      <c r="X2485">
        <v>100</v>
      </c>
      <c r="Y2485">
        <v>0</v>
      </c>
      <c r="Z2485">
        <v>1.2893796958228156</v>
      </c>
      <c r="AA2485">
        <v>0</v>
      </c>
      <c r="AB2485">
        <v>0.82915619758885006</v>
      </c>
      <c r="AD2485">
        <v>-31.568692798454645</v>
      </c>
      <c r="AF2485">
        <v>0.44893378226711567</v>
      </c>
      <c r="AG2485">
        <v>0.92310508492305299</v>
      </c>
      <c r="AH2485">
        <v>0</v>
      </c>
      <c r="AI2485">
        <v>4</v>
      </c>
      <c r="AJ2485">
        <v>96.600000000000023</v>
      </c>
      <c r="AK2485">
        <v>19.565437063787545</v>
      </c>
    </row>
    <row r="2486" spans="1:37" ht="15.6">
      <c r="A2486" s="374">
        <v>18</v>
      </c>
      <c r="B2486" s="374">
        <v>212</v>
      </c>
      <c r="C2486" s="374">
        <v>2024</v>
      </c>
      <c r="D2486" s="374"/>
      <c r="E2486" s="374">
        <v>99</v>
      </c>
      <c r="F2486" s="374"/>
      <c r="G2486" s="374">
        <v>99</v>
      </c>
      <c r="H2486" s="374">
        <v>2</v>
      </c>
      <c r="I2486" s="374">
        <v>99</v>
      </c>
      <c r="J2486" s="374">
        <v>470</v>
      </c>
      <c r="K2486" s="374">
        <v>99</v>
      </c>
      <c r="L2486" s="374">
        <v>9</v>
      </c>
      <c r="M2486" s="374">
        <v>99</v>
      </c>
      <c r="N2486" s="374">
        <v>99</v>
      </c>
      <c r="O2486" s="374">
        <v>99</v>
      </c>
      <c r="P2486" s="374">
        <v>99</v>
      </c>
      <c r="Q2486" s="374">
        <v>3</v>
      </c>
      <c r="R2486" s="374">
        <v>3</v>
      </c>
      <c r="S2486">
        <v>9</v>
      </c>
      <c r="T2486">
        <v>6</v>
      </c>
      <c r="U2486">
        <v>17.366666666666671</v>
      </c>
      <c r="V2486">
        <v>0</v>
      </c>
      <c r="W2486">
        <v>0</v>
      </c>
      <c r="X2486">
        <v>66.666666666666686</v>
      </c>
      <c r="Y2486">
        <v>0</v>
      </c>
      <c r="Z2486">
        <v>3.5975300168618638</v>
      </c>
      <c r="AA2486">
        <v>0</v>
      </c>
      <c r="AB2486">
        <v>0.81649658092772603</v>
      </c>
      <c r="AD2486">
        <v>45.392064950160353</v>
      </c>
      <c r="AF2486">
        <v>0.39473684210526322</v>
      </c>
      <c r="AG2486">
        <v>1.1040474676838312</v>
      </c>
      <c r="AH2486">
        <v>0</v>
      </c>
      <c r="AI2486">
        <v>3</v>
      </c>
      <c r="AJ2486">
        <v>94.46666666666664</v>
      </c>
      <c r="AK2486">
        <v>20.444828036990888</v>
      </c>
    </row>
    <row r="2487" spans="1:37" ht="15.6">
      <c r="A2487" s="374">
        <v>18</v>
      </c>
      <c r="B2487" s="374">
        <v>213</v>
      </c>
      <c r="C2487" s="374">
        <v>2024</v>
      </c>
      <c r="D2487" s="374"/>
      <c r="E2487" s="374">
        <v>99</v>
      </c>
      <c r="F2487" s="374"/>
      <c r="G2487" s="374">
        <v>99</v>
      </c>
      <c r="H2487" s="374">
        <v>2</v>
      </c>
      <c r="I2487" s="374">
        <v>99</v>
      </c>
      <c r="J2487" s="374">
        <v>629</v>
      </c>
      <c r="K2487" s="374">
        <v>99</v>
      </c>
      <c r="L2487" s="374">
        <v>9</v>
      </c>
      <c r="M2487" s="374">
        <v>99</v>
      </c>
      <c r="N2487" s="374">
        <v>99</v>
      </c>
      <c r="O2487" s="374">
        <v>99</v>
      </c>
      <c r="P2487" s="374">
        <v>99</v>
      </c>
      <c r="Q2487" s="374"/>
      <c r="R2487" s="374">
        <v>0</v>
      </c>
    </row>
    <row r="2488" spans="1:37" ht="15.6">
      <c r="A2488" s="374">
        <v>18</v>
      </c>
      <c r="B2488" s="374">
        <v>214</v>
      </c>
      <c r="C2488" s="374">
        <v>2024</v>
      </c>
      <c r="D2488" s="374"/>
      <c r="E2488" s="374">
        <v>99</v>
      </c>
      <c r="F2488" s="374"/>
      <c r="G2488" s="374">
        <v>99</v>
      </c>
      <c r="H2488" s="374">
        <v>1</v>
      </c>
      <c r="I2488" s="374">
        <v>99</v>
      </c>
      <c r="J2488" s="374">
        <v>643</v>
      </c>
      <c r="K2488" s="374">
        <v>99</v>
      </c>
      <c r="L2488" s="374">
        <v>9</v>
      </c>
      <c r="M2488" s="374">
        <v>99</v>
      </c>
      <c r="N2488" s="374">
        <v>99</v>
      </c>
      <c r="O2488" s="374">
        <v>99</v>
      </c>
      <c r="P2488" s="374">
        <v>99</v>
      </c>
      <c r="Q2488" s="374">
        <v>2</v>
      </c>
      <c r="R2488" s="374">
        <v>3</v>
      </c>
      <c r="S2488">
        <v>9</v>
      </c>
      <c r="T2488">
        <v>7</v>
      </c>
      <c r="U2488">
        <v>17</v>
      </c>
      <c r="V2488">
        <v>0</v>
      </c>
      <c r="W2488">
        <v>0</v>
      </c>
      <c r="X2488">
        <v>66.666666666666686</v>
      </c>
      <c r="Y2488">
        <v>0</v>
      </c>
      <c r="Z2488">
        <v>0.77888809636989653</v>
      </c>
      <c r="AA2488">
        <v>0</v>
      </c>
      <c r="AB2488">
        <v>0.81649658092772603</v>
      </c>
      <c r="AD2488">
        <v>-57.655666019701144</v>
      </c>
      <c r="AF2488">
        <v>0.58708414872798442</v>
      </c>
      <c r="AG2488">
        <v>1.2791251787013116</v>
      </c>
      <c r="AH2488">
        <v>0</v>
      </c>
      <c r="AI2488">
        <v>3</v>
      </c>
      <c r="AJ2488">
        <v>95.033333333333317</v>
      </c>
      <c r="AK2488">
        <v>19.794437192017057</v>
      </c>
    </row>
    <row r="2489" spans="1:37" ht="15.6">
      <c r="A2489" s="374">
        <v>18</v>
      </c>
      <c r="B2489" s="374">
        <v>215</v>
      </c>
      <c r="C2489" s="374">
        <v>2024</v>
      </c>
      <c r="D2489" s="374"/>
      <c r="E2489" s="374">
        <v>99</v>
      </c>
      <c r="F2489" s="374"/>
      <c r="G2489" s="374">
        <v>99</v>
      </c>
      <c r="H2489" s="374">
        <v>2</v>
      </c>
      <c r="I2489" s="374">
        <v>99</v>
      </c>
      <c r="J2489" s="374">
        <v>704</v>
      </c>
      <c r="K2489" s="374">
        <v>99</v>
      </c>
      <c r="L2489" s="374">
        <v>9</v>
      </c>
      <c r="M2489" s="374">
        <v>99</v>
      </c>
      <c r="N2489" s="374">
        <v>99</v>
      </c>
      <c r="O2489" s="374">
        <v>99</v>
      </c>
      <c r="P2489" s="374">
        <v>99</v>
      </c>
      <c r="Q2489" s="374"/>
      <c r="R2489" s="374">
        <v>0</v>
      </c>
    </row>
    <row r="2490" spans="1:37" ht="15.6">
      <c r="A2490" s="374">
        <v>18</v>
      </c>
      <c r="B2490" s="374">
        <v>216</v>
      </c>
      <c r="C2490" s="374">
        <v>2024</v>
      </c>
      <c r="D2490" s="374"/>
      <c r="E2490" s="374">
        <v>99</v>
      </c>
      <c r="F2490" s="374"/>
      <c r="G2490" s="374">
        <v>99</v>
      </c>
      <c r="H2490" s="374">
        <v>1</v>
      </c>
      <c r="I2490" s="374">
        <v>99</v>
      </c>
      <c r="J2490" s="374">
        <v>802</v>
      </c>
      <c r="K2490" s="374">
        <v>99</v>
      </c>
      <c r="L2490" s="374">
        <v>9</v>
      </c>
      <c r="M2490" s="374">
        <v>99</v>
      </c>
      <c r="N2490" s="374">
        <v>99</v>
      </c>
      <c r="O2490" s="374">
        <v>99</v>
      </c>
      <c r="P2490" s="374">
        <v>99</v>
      </c>
      <c r="Q2490" s="374"/>
      <c r="R2490" s="374">
        <v>0</v>
      </c>
    </row>
    <row r="2491" spans="1:37" ht="15.6">
      <c r="A2491" s="374">
        <v>18</v>
      </c>
      <c r="B2491" s="374">
        <v>217</v>
      </c>
      <c r="C2491" s="374">
        <v>2024</v>
      </c>
      <c r="D2491" s="374"/>
      <c r="E2491" s="374">
        <v>99</v>
      </c>
      <c r="F2491" s="374"/>
      <c r="G2491" s="374">
        <v>99</v>
      </c>
      <c r="H2491" s="374">
        <v>1</v>
      </c>
      <c r="I2491" s="374">
        <v>99</v>
      </c>
      <c r="J2491" s="374">
        <v>103</v>
      </c>
      <c r="K2491" s="374">
        <v>99</v>
      </c>
      <c r="L2491" s="374">
        <v>10</v>
      </c>
      <c r="M2491" s="374">
        <v>99</v>
      </c>
      <c r="N2491" s="374">
        <v>99</v>
      </c>
      <c r="O2491" s="374">
        <v>99</v>
      </c>
      <c r="P2491" s="374">
        <v>99</v>
      </c>
      <c r="Q2491" s="374"/>
      <c r="R2491" s="374">
        <v>0</v>
      </c>
    </row>
    <row r="2492" spans="1:37" ht="15.6">
      <c r="A2492" s="374">
        <v>18</v>
      </c>
      <c r="B2492" s="374">
        <v>218</v>
      </c>
      <c r="C2492" s="374">
        <v>2024</v>
      </c>
      <c r="D2492" s="374"/>
      <c r="E2492" s="374">
        <v>99</v>
      </c>
      <c r="F2492" s="374"/>
      <c r="G2492" s="374">
        <v>99</v>
      </c>
      <c r="H2492" s="374">
        <v>2</v>
      </c>
      <c r="I2492" s="374">
        <v>99</v>
      </c>
      <c r="J2492" s="374">
        <v>106</v>
      </c>
      <c r="K2492" s="374">
        <v>99</v>
      </c>
      <c r="L2492" s="374">
        <v>10</v>
      </c>
      <c r="M2492" s="374">
        <v>99</v>
      </c>
      <c r="N2492" s="374">
        <v>99</v>
      </c>
      <c r="O2492" s="374">
        <v>99</v>
      </c>
      <c r="P2492" s="374">
        <v>99</v>
      </c>
      <c r="Q2492" s="374">
        <v>2</v>
      </c>
      <c r="R2492" s="374">
        <v>5</v>
      </c>
      <c r="S2492">
        <v>10</v>
      </c>
      <c r="T2492">
        <v>5.8</v>
      </c>
      <c r="U2492">
        <v>22.18</v>
      </c>
      <c r="V2492">
        <v>0</v>
      </c>
      <c r="W2492">
        <v>0</v>
      </c>
      <c r="X2492">
        <v>100</v>
      </c>
      <c r="Y2492">
        <v>20</v>
      </c>
      <c r="Z2492">
        <v>0.86579443287654001</v>
      </c>
      <c r="AA2492">
        <v>0</v>
      </c>
      <c r="AB2492">
        <v>1.4696938456699076</v>
      </c>
      <c r="AD2492">
        <v>-50.610916609312589</v>
      </c>
      <c r="AF2492">
        <v>3.125</v>
      </c>
      <c r="AG2492">
        <v>5.9894145603802116</v>
      </c>
      <c r="AH2492">
        <v>0</v>
      </c>
      <c r="AI2492">
        <v>5</v>
      </c>
      <c r="AJ2492">
        <v>99.32</v>
      </c>
      <c r="AK2492">
        <v>22.644292182031958</v>
      </c>
    </row>
    <row r="2493" spans="1:37" ht="15.6">
      <c r="A2493" s="374">
        <v>18</v>
      </c>
      <c r="B2493" s="374">
        <v>219</v>
      </c>
      <c r="C2493" s="374">
        <v>2024</v>
      </c>
      <c r="D2493" s="374"/>
      <c r="E2493" s="374">
        <v>99</v>
      </c>
      <c r="F2493" s="374"/>
      <c r="G2493" s="374">
        <v>99</v>
      </c>
      <c r="H2493" s="374">
        <v>1</v>
      </c>
      <c r="I2493" s="374">
        <v>99</v>
      </c>
      <c r="J2493" s="374">
        <v>110</v>
      </c>
      <c r="K2493" s="374">
        <v>99</v>
      </c>
      <c r="L2493" s="374">
        <v>10</v>
      </c>
      <c r="M2493" s="374">
        <v>99</v>
      </c>
      <c r="N2493" s="374">
        <v>99</v>
      </c>
      <c r="O2493" s="374">
        <v>99</v>
      </c>
      <c r="P2493" s="374">
        <v>99</v>
      </c>
      <c r="Q2493" s="374">
        <v>1</v>
      </c>
      <c r="R2493" s="374">
        <v>1</v>
      </c>
      <c r="S2493">
        <v>10</v>
      </c>
      <c r="T2493">
        <v>8</v>
      </c>
      <c r="U2493">
        <v>19.8</v>
      </c>
      <c r="V2493">
        <v>0</v>
      </c>
      <c r="W2493">
        <v>0</v>
      </c>
      <c r="X2493">
        <v>100</v>
      </c>
      <c r="Y2493">
        <v>0</v>
      </c>
      <c r="Z2493">
        <v>0</v>
      </c>
      <c r="AA2493">
        <v>0</v>
      </c>
      <c r="AB2493">
        <v>0</v>
      </c>
      <c r="AF2493">
        <v>2.4154589371980673E-2</v>
      </c>
      <c r="AG2493">
        <v>6.476874613595543E-2</v>
      </c>
      <c r="AH2493">
        <v>0</v>
      </c>
      <c r="AI2493">
        <v>1</v>
      </c>
      <c r="AJ2493">
        <v>97.2</v>
      </c>
      <c r="AK2493">
        <v>21.560875682029295</v>
      </c>
    </row>
    <row r="2494" spans="1:37" ht="15.6">
      <c r="A2494" s="374">
        <v>18</v>
      </c>
      <c r="B2494" s="374">
        <v>220</v>
      </c>
      <c r="C2494" s="374">
        <v>2024</v>
      </c>
      <c r="D2494" s="374"/>
      <c r="E2494" s="374">
        <v>99</v>
      </c>
      <c r="F2494" s="374"/>
      <c r="G2494" s="374">
        <v>99</v>
      </c>
      <c r="H2494" s="374">
        <v>1</v>
      </c>
      <c r="I2494" s="374">
        <v>99</v>
      </c>
      <c r="J2494" s="374">
        <v>111</v>
      </c>
      <c r="K2494" s="374">
        <v>99</v>
      </c>
      <c r="L2494" s="374">
        <v>10</v>
      </c>
      <c r="M2494" s="374">
        <v>99</v>
      </c>
      <c r="N2494" s="374">
        <v>99</v>
      </c>
      <c r="O2494" s="374">
        <v>99</v>
      </c>
      <c r="P2494" s="374">
        <v>99</v>
      </c>
      <c r="Q2494" s="374"/>
      <c r="R2494" s="374">
        <v>0</v>
      </c>
    </row>
    <row r="2495" spans="1:37" ht="15.6">
      <c r="A2495" s="374">
        <v>18</v>
      </c>
      <c r="B2495" s="374">
        <v>221</v>
      </c>
      <c r="C2495" s="374">
        <v>2024</v>
      </c>
      <c r="D2495" s="374"/>
      <c r="E2495" s="374">
        <v>99</v>
      </c>
      <c r="F2495" s="374"/>
      <c r="G2495" s="374">
        <v>99</v>
      </c>
      <c r="H2495" s="374">
        <v>1</v>
      </c>
      <c r="I2495" s="374">
        <v>99</v>
      </c>
      <c r="J2495" s="374">
        <v>116</v>
      </c>
      <c r="K2495" s="374">
        <v>99</v>
      </c>
      <c r="L2495" s="374">
        <v>10</v>
      </c>
      <c r="M2495" s="374">
        <v>99</v>
      </c>
      <c r="N2495" s="374">
        <v>99</v>
      </c>
      <c r="O2495" s="374">
        <v>99</v>
      </c>
      <c r="P2495" s="374">
        <v>99</v>
      </c>
      <c r="Q2495" s="374"/>
      <c r="R2495" s="374">
        <v>0</v>
      </c>
    </row>
    <row r="2496" spans="1:37" ht="15.6">
      <c r="A2496" s="374">
        <v>18</v>
      </c>
      <c r="B2496" s="374">
        <v>222</v>
      </c>
      <c r="C2496" s="374">
        <v>2024</v>
      </c>
      <c r="D2496" s="374"/>
      <c r="E2496" s="374">
        <v>99</v>
      </c>
      <c r="F2496" s="374"/>
      <c r="G2496" s="374">
        <v>99</v>
      </c>
      <c r="H2496" s="374">
        <v>2</v>
      </c>
      <c r="I2496" s="374">
        <v>99</v>
      </c>
      <c r="J2496" s="374">
        <v>117</v>
      </c>
      <c r="K2496" s="374">
        <v>99</v>
      </c>
      <c r="L2496" s="374">
        <v>10</v>
      </c>
      <c r="M2496" s="374">
        <v>99</v>
      </c>
      <c r="N2496" s="374">
        <v>99</v>
      </c>
      <c r="O2496" s="374">
        <v>99</v>
      </c>
      <c r="P2496" s="374">
        <v>99</v>
      </c>
      <c r="Q2496" s="374"/>
      <c r="R2496" s="374">
        <v>0</v>
      </c>
    </row>
    <row r="2497" spans="1:37" ht="15.6">
      <c r="A2497" s="374">
        <v>18</v>
      </c>
      <c r="B2497" s="374">
        <v>223</v>
      </c>
      <c r="C2497" s="374">
        <v>2024</v>
      </c>
      <c r="D2497" s="374"/>
      <c r="E2497" s="374">
        <v>99</v>
      </c>
      <c r="F2497" s="374"/>
      <c r="G2497" s="374">
        <v>99</v>
      </c>
      <c r="H2497" s="374">
        <v>1</v>
      </c>
      <c r="I2497" s="374">
        <v>99</v>
      </c>
      <c r="J2497" s="374">
        <v>134</v>
      </c>
      <c r="K2497" s="374">
        <v>99</v>
      </c>
      <c r="L2497" s="374">
        <v>10</v>
      </c>
      <c r="M2497" s="374">
        <v>99</v>
      </c>
      <c r="N2497" s="374">
        <v>99</v>
      </c>
      <c r="O2497" s="374">
        <v>99</v>
      </c>
      <c r="P2497" s="374">
        <v>99</v>
      </c>
      <c r="Q2497" s="374">
        <v>1</v>
      </c>
      <c r="R2497" s="374">
        <v>1</v>
      </c>
      <c r="S2497">
        <v>10</v>
      </c>
      <c r="T2497">
        <v>7</v>
      </c>
      <c r="U2497">
        <v>21.900000000000006</v>
      </c>
      <c r="V2497">
        <v>0</v>
      </c>
      <c r="W2497">
        <v>0</v>
      </c>
      <c r="X2497">
        <v>100</v>
      </c>
      <c r="Y2497">
        <v>0</v>
      </c>
      <c r="Z2497">
        <v>0</v>
      </c>
      <c r="AA2497">
        <v>0</v>
      </c>
      <c r="AB2497">
        <v>0</v>
      </c>
      <c r="AF2497">
        <v>2.7270248159258249E-2</v>
      </c>
      <c r="AG2497">
        <v>7.3917064378725389E-2</v>
      </c>
      <c r="AH2497">
        <v>0</v>
      </c>
      <c r="AI2497">
        <v>1</v>
      </c>
      <c r="AJ2497">
        <v>100.4</v>
      </c>
      <c r="AK2497">
        <v>21.639288467627566</v>
      </c>
    </row>
    <row r="2498" spans="1:37" ht="15.6">
      <c r="A2498" s="374">
        <v>18</v>
      </c>
      <c r="B2498" s="374">
        <v>224</v>
      </c>
      <c r="C2498" s="374">
        <v>2024</v>
      </c>
      <c r="D2498" s="374"/>
      <c r="E2498" s="374">
        <v>99</v>
      </c>
      <c r="F2498" s="374"/>
      <c r="G2498" s="374">
        <v>99</v>
      </c>
      <c r="H2498" s="374">
        <v>2</v>
      </c>
      <c r="I2498" s="374">
        <v>99</v>
      </c>
      <c r="J2498" s="374">
        <v>141</v>
      </c>
      <c r="K2498" s="374">
        <v>99</v>
      </c>
      <c r="L2498" s="374">
        <v>10</v>
      </c>
      <c r="M2498" s="374">
        <v>99</v>
      </c>
      <c r="N2498" s="374">
        <v>99</v>
      </c>
      <c r="O2498" s="374">
        <v>99</v>
      </c>
      <c r="P2498" s="374">
        <v>99</v>
      </c>
      <c r="Q2498" s="374"/>
      <c r="R2498" s="374">
        <v>0</v>
      </c>
    </row>
    <row r="2499" spans="1:37" ht="15.6">
      <c r="A2499" s="374">
        <v>18</v>
      </c>
      <c r="B2499" s="374">
        <v>225</v>
      </c>
      <c r="C2499" s="374">
        <v>2024</v>
      </c>
      <c r="D2499" s="374"/>
      <c r="E2499" s="374">
        <v>99</v>
      </c>
      <c r="F2499" s="374"/>
      <c r="G2499" s="374">
        <v>99</v>
      </c>
      <c r="H2499" s="374">
        <v>2</v>
      </c>
      <c r="I2499" s="374">
        <v>99</v>
      </c>
      <c r="J2499" s="374">
        <v>143</v>
      </c>
      <c r="K2499" s="374">
        <v>99</v>
      </c>
      <c r="L2499" s="374">
        <v>10</v>
      </c>
      <c r="M2499" s="374">
        <v>99</v>
      </c>
      <c r="N2499" s="374">
        <v>99</v>
      </c>
      <c r="O2499" s="374">
        <v>99</v>
      </c>
      <c r="P2499" s="374">
        <v>99</v>
      </c>
      <c r="Q2499" s="374"/>
      <c r="R2499" s="374">
        <v>0</v>
      </c>
    </row>
    <row r="2500" spans="1:37" ht="15.6">
      <c r="A2500" s="374">
        <v>18</v>
      </c>
      <c r="B2500" s="374">
        <v>226</v>
      </c>
      <c r="C2500" s="374">
        <v>2024</v>
      </c>
      <c r="D2500" s="374"/>
      <c r="E2500" s="374">
        <v>99</v>
      </c>
      <c r="F2500" s="374"/>
      <c r="G2500" s="374">
        <v>99</v>
      </c>
      <c r="H2500" s="374">
        <v>2</v>
      </c>
      <c r="I2500" s="374">
        <v>99</v>
      </c>
      <c r="J2500" s="374">
        <v>147</v>
      </c>
      <c r="K2500" s="374">
        <v>99</v>
      </c>
      <c r="L2500" s="374">
        <v>10</v>
      </c>
      <c r="M2500" s="374">
        <v>99</v>
      </c>
      <c r="N2500" s="374">
        <v>99</v>
      </c>
      <c r="O2500" s="374">
        <v>99</v>
      </c>
      <c r="P2500" s="374">
        <v>99</v>
      </c>
      <c r="Q2500" s="374"/>
      <c r="R2500" s="374">
        <v>0</v>
      </c>
    </row>
    <row r="2501" spans="1:37" ht="15.6">
      <c r="A2501" s="374">
        <v>18</v>
      </c>
      <c r="B2501" s="374">
        <v>227</v>
      </c>
      <c r="C2501" s="374">
        <v>2024</v>
      </c>
      <c r="D2501" s="374"/>
      <c r="E2501" s="374">
        <v>99</v>
      </c>
      <c r="F2501" s="374"/>
      <c r="G2501" s="374">
        <v>99</v>
      </c>
      <c r="H2501" s="374">
        <v>1</v>
      </c>
      <c r="I2501" s="374">
        <v>99</v>
      </c>
      <c r="J2501" s="374">
        <v>155</v>
      </c>
      <c r="K2501" s="374">
        <v>99</v>
      </c>
      <c r="L2501" s="374">
        <v>10</v>
      </c>
      <c r="M2501" s="374">
        <v>99</v>
      </c>
      <c r="N2501" s="374">
        <v>99</v>
      </c>
      <c r="O2501" s="374">
        <v>99</v>
      </c>
      <c r="P2501" s="374">
        <v>99</v>
      </c>
      <c r="Q2501" s="374"/>
      <c r="R2501" s="374">
        <v>0</v>
      </c>
    </row>
    <row r="2502" spans="1:37" ht="15.6">
      <c r="A2502" s="374">
        <v>18</v>
      </c>
      <c r="B2502" s="374">
        <v>228</v>
      </c>
      <c r="C2502" s="374">
        <v>2024</v>
      </c>
      <c r="D2502" s="374"/>
      <c r="E2502" s="374">
        <v>99</v>
      </c>
      <c r="F2502" s="374"/>
      <c r="G2502" s="374">
        <v>99</v>
      </c>
      <c r="H2502" s="374">
        <v>2</v>
      </c>
      <c r="I2502" s="374">
        <v>99</v>
      </c>
      <c r="J2502" s="374">
        <v>160</v>
      </c>
      <c r="K2502" s="374">
        <v>99</v>
      </c>
      <c r="L2502" s="374">
        <v>10</v>
      </c>
      <c r="M2502" s="374">
        <v>99</v>
      </c>
      <c r="N2502" s="374">
        <v>99</v>
      </c>
      <c r="O2502" s="374">
        <v>99</v>
      </c>
      <c r="P2502" s="374">
        <v>99</v>
      </c>
      <c r="Q2502" s="374"/>
      <c r="R2502" s="374">
        <v>0</v>
      </c>
    </row>
    <row r="2503" spans="1:37" ht="15.6">
      <c r="A2503" s="374">
        <v>18</v>
      </c>
      <c r="B2503" s="374">
        <v>229</v>
      </c>
      <c r="C2503" s="374">
        <v>2024</v>
      </c>
      <c r="D2503" s="374"/>
      <c r="E2503" s="374">
        <v>99</v>
      </c>
      <c r="F2503" s="374"/>
      <c r="G2503" s="374">
        <v>99</v>
      </c>
      <c r="H2503" s="374">
        <v>1</v>
      </c>
      <c r="I2503" s="374">
        <v>99</v>
      </c>
      <c r="J2503" s="374">
        <v>171</v>
      </c>
      <c r="K2503" s="374">
        <v>99</v>
      </c>
      <c r="L2503" s="374">
        <v>10</v>
      </c>
      <c r="M2503" s="374">
        <v>99</v>
      </c>
      <c r="N2503" s="374">
        <v>99</v>
      </c>
      <c r="O2503" s="374">
        <v>99</v>
      </c>
      <c r="P2503" s="374">
        <v>99</v>
      </c>
      <c r="Q2503" s="374"/>
      <c r="R2503" s="374">
        <v>0</v>
      </c>
    </row>
    <row r="2504" spans="1:37" ht="15.6">
      <c r="A2504" s="374">
        <v>18</v>
      </c>
      <c r="B2504" s="374">
        <v>230</v>
      </c>
      <c r="C2504" s="374">
        <v>2024</v>
      </c>
      <c r="D2504" s="374"/>
      <c r="E2504" s="374">
        <v>99</v>
      </c>
      <c r="F2504" s="374"/>
      <c r="G2504" s="374">
        <v>99</v>
      </c>
      <c r="H2504" s="374">
        <v>2</v>
      </c>
      <c r="I2504" s="374">
        <v>99</v>
      </c>
      <c r="J2504" s="374">
        <v>175</v>
      </c>
      <c r="K2504" s="374">
        <v>99</v>
      </c>
      <c r="L2504" s="374">
        <v>10</v>
      </c>
      <c r="M2504" s="374">
        <v>99</v>
      </c>
      <c r="N2504" s="374">
        <v>99</v>
      </c>
      <c r="O2504" s="374">
        <v>99</v>
      </c>
      <c r="P2504" s="374">
        <v>99</v>
      </c>
      <c r="Q2504" s="374"/>
      <c r="R2504" s="374">
        <v>0</v>
      </c>
    </row>
    <row r="2505" spans="1:37" ht="15.6">
      <c r="A2505" s="374">
        <v>18</v>
      </c>
      <c r="B2505" s="374">
        <v>231</v>
      </c>
      <c r="C2505" s="374">
        <v>2024</v>
      </c>
      <c r="D2505" s="374"/>
      <c r="E2505" s="374">
        <v>99</v>
      </c>
      <c r="F2505" s="374"/>
      <c r="G2505" s="374">
        <v>99</v>
      </c>
      <c r="H2505" s="374">
        <v>2</v>
      </c>
      <c r="I2505" s="374">
        <v>99</v>
      </c>
      <c r="J2505" s="374">
        <v>177</v>
      </c>
      <c r="K2505" s="374">
        <v>99</v>
      </c>
      <c r="L2505" s="374">
        <v>10</v>
      </c>
      <c r="M2505" s="374">
        <v>99</v>
      </c>
      <c r="N2505" s="374">
        <v>99</v>
      </c>
      <c r="O2505" s="374">
        <v>99</v>
      </c>
      <c r="P2505" s="374">
        <v>99</v>
      </c>
      <c r="Q2505" s="374"/>
      <c r="R2505" s="374">
        <v>0</v>
      </c>
    </row>
    <row r="2506" spans="1:37" ht="15.6">
      <c r="A2506" s="374">
        <v>18</v>
      </c>
      <c r="B2506" s="374">
        <v>232</v>
      </c>
      <c r="C2506" s="374">
        <v>2024</v>
      </c>
      <c r="D2506" s="374"/>
      <c r="E2506" s="374">
        <v>99</v>
      </c>
      <c r="F2506" s="374"/>
      <c r="G2506" s="374">
        <v>99</v>
      </c>
      <c r="H2506" s="374">
        <v>2</v>
      </c>
      <c r="I2506" s="374">
        <v>99</v>
      </c>
      <c r="J2506" s="374">
        <v>178</v>
      </c>
      <c r="K2506" s="374">
        <v>99</v>
      </c>
      <c r="L2506" s="374">
        <v>10</v>
      </c>
      <c r="M2506" s="374">
        <v>99</v>
      </c>
      <c r="N2506" s="374">
        <v>99</v>
      </c>
      <c r="O2506" s="374">
        <v>99</v>
      </c>
      <c r="P2506" s="374">
        <v>99</v>
      </c>
      <c r="Q2506" s="374"/>
      <c r="R2506" s="374">
        <v>0</v>
      </c>
    </row>
    <row r="2507" spans="1:37" ht="15.6">
      <c r="A2507" s="374">
        <v>18</v>
      </c>
      <c r="B2507" s="374">
        <v>233</v>
      </c>
      <c r="C2507" s="374">
        <v>2024</v>
      </c>
      <c r="D2507" s="374"/>
      <c r="E2507" s="374">
        <v>99</v>
      </c>
      <c r="F2507" s="374"/>
      <c r="G2507" s="374">
        <v>99</v>
      </c>
      <c r="H2507" s="374">
        <v>2</v>
      </c>
      <c r="I2507" s="374">
        <v>99</v>
      </c>
      <c r="J2507" s="374">
        <v>181</v>
      </c>
      <c r="K2507" s="374">
        <v>99</v>
      </c>
      <c r="L2507" s="374">
        <v>10</v>
      </c>
      <c r="M2507" s="374">
        <v>99</v>
      </c>
      <c r="N2507" s="374">
        <v>99</v>
      </c>
      <c r="O2507" s="374">
        <v>99</v>
      </c>
      <c r="P2507" s="374">
        <v>99</v>
      </c>
      <c r="Q2507" s="374"/>
      <c r="R2507" s="374">
        <v>0</v>
      </c>
    </row>
    <row r="2508" spans="1:37" ht="15.6">
      <c r="A2508" s="374">
        <v>18</v>
      </c>
      <c r="B2508" s="374">
        <v>234</v>
      </c>
      <c r="C2508" s="374">
        <v>2024</v>
      </c>
      <c r="D2508" s="374"/>
      <c r="E2508" s="374">
        <v>99</v>
      </c>
      <c r="F2508" s="374"/>
      <c r="G2508" s="374">
        <v>99</v>
      </c>
      <c r="H2508" s="374">
        <v>1</v>
      </c>
      <c r="I2508" s="374">
        <v>99</v>
      </c>
      <c r="J2508" s="374">
        <v>262</v>
      </c>
      <c r="K2508" s="374">
        <v>99</v>
      </c>
      <c r="L2508" s="374">
        <v>10</v>
      </c>
      <c r="M2508" s="374">
        <v>99</v>
      </c>
      <c r="N2508" s="374">
        <v>99</v>
      </c>
      <c r="O2508" s="374">
        <v>99</v>
      </c>
      <c r="P2508" s="374">
        <v>99</v>
      </c>
      <c r="Q2508" s="374"/>
      <c r="R2508" s="374">
        <v>0</v>
      </c>
    </row>
    <row r="2509" spans="1:37" ht="15.6">
      <c r="A2509" s="374">
        <v>18</v>
      </c>
      <c r="B2509" s="374">
        <v>235</v>
      </c>
      <c r="C2509" s="374">
        <v>2024</v>
      </c>
      <c r="D2509" s="374"/>
      <c r="E2509" s="374">
        <v>99</v>
      </c>
      <c r="F2509" s="374"/>
      <c r="G2509" s="374">
        <v>99</v>
      </c>
      <c r="H2509" s="374">
        <v>1</v>
      </c>
      <c r="I2509" s="374">
        <v>99</v>
      </c>
      <c r="J2509" s="374">
        <v>309</v>
      </c>
      <c r="K2509" s="374">
        <v>99</v>
      </c>
      <c r="L2509" s="374">
        <v>10</v>
      </c>
      <c r="M2509" s="374">
        <v>99</v>
      </c>
      <c r="N2509" s="374">
        <v>99</v>
      </c>
      <c r="O2509" s="374">
        <v>99</v>
      </c>
      <c r="P2509" s="374">
        <v>99</v>
      </c>
      <c r="Q2509" s="374">
        <v>1</v>
      </c>
      <c r="R2509" s="374">
        <v>1</v>
      </c>
      <c r="S2509">
        <v>10</v>
      </c>
      <c r="T2509">
        <v>8</v>
      </c>
      <c r="U2509">
        <v>22.3</v>
      </c>
      <c r="V2509">
        <v>0</v>
      </c>
      <c r="W2509">
        <v>0</v>
      </c>
      <c r="X2509">
        <v>100</v>
      </c>
      <c r="Y2509">
        <v>0</v>
      </c>
      <c r="Z2509">
        <v>0</v>
      </c>
      <c r="AA2509">
        <v>0</v>
      </c>
      <c r="AB2509">
        <v>0</v>
      </c>
      <c r="AF2509">
        <v>0.11223344556677892</v>
      </c>
      <c r="AG2509">
        <v>0.29157568546436374</v>
      </c>
      <c r="AH2509">
        <v>0</v>
      </c>
      <c r="AI2509">
        <v>1</v>
      </c>
      <c r="AJ2509">
        <v>97.9</v>
      </c>
      <c r="AK2509">
        <v>23.76603802451622</v>
      </c>
    </row>
    <row r="2510" spans="1:37" ht="15.6">
      <c r="A2510" s="374">
        <v>18</v>
      </c>
      <c r="B2510" s="374">
        <v>236</v>
      </c>
      <c r="C2510" s="374">
        <v>2024</v>
      </c>
      <c r="D2510" s="374"/>
      <c r="E2510" s="374">
        <v>99</v>
      </c>
      <c r="F2510" s="374"/>
      <c r="G2510" s="374">
        <v>99</v>
      </c>
      <c r="H2510" s="374">
        <v>2</v>
      </c>
      <c r="I2510" s="374">
        <v>99</v>
      </c>
      <c r="J2510" s="374">
        <v>470</v>
      </c>
      <c r="K2510" s="374">
        <v>99</v>
      </c>
      <c r="L2510" s="374">
        <v>10</v>
      </c>
      <c r="M2510" s="374">
        <v>99</v>
      </c>
      <c r="N2510" s="374">
        <v>99</v>
      </c>
      <c r="O2510" s="374">
        <v>99</v>
      </c>
      <c r="P2510" s="374">
        <v>99</v>
      </c>
      <c r="Q2510" s="374"/>
      <c r="R2510" s="374">
        <v>0</v>
      </c>
    </row>
    <row r="2511" spans="1:37" ht="15.6">
      <c r="A2511" s="374">
        <v>18</v>
      </c>
      <c r="B2511" s="374">
        <v>237</v>
      </c>
      <c r="C2511" s="374">
        <v>2024</v>
      </c>
      <c r="D2511" s="374"/>
      <c r="E2511" s="374">
        <v>99</v>
      </c>
      <c r="F2511" s="374"/>
      <c r="G2511" s="374">
        <v>99</v>
      </c>
      <c r="H2511" s="374">
        <v>1</v>
      </c>
      <c r="I2511" s="374">
        <v>99</v>
      </c>
      <c r="J2511" s="374">
        <v>629</v>
      </c>
      <c r="K2511" s="374">
        <v>99</v>
      </c>
      <c r="L2511" s="374">
        <v>10</v>
      </c>
      <c r="M2511" s="374">
        <v>99</v>
      </c>
      <c r="N2511" s="374">
        <v>99</v>
      </c>
      <c r="O2511" s="374">
        <v>99</v>
      </c>
      <c r="P2511" s="374">
        <v>99</v>
      </c>
      <c r="Q2511" s="374"/>
      <c r="R2511" s="374">
        <v>0</v>
      </c>
    </row>
    <row r="2512" spans="1:37" ht="15.6">
      <c r="A2512" s="374">
        <v>18</v>
      </c>
      <c r="B2512" s="374">
        <v>238</v>
      </c>
      <c r="C2512" s="374">
        <v>2024</v>
      </c>
      <c r="D2512" s="374"/>
      <c r="E2512" s="374">
        <v>99</v>
      </c>
      <c r="F2512" s="374"/>
      <c r="G2512" s="374">
        <v>99</v>
      </c>
      <c r="H2512" s="374">
        <v>1</v>
      </c>
      <c r="I2512" s="374">
        <v>99</v>
      </c>
      <c r="J2512" s="374">
        <v>643</v>
      </c>
      <c r="K2512" s="374">
        <v>99</v>
      </c>
      <c r="L2512" s="374">
        <v>10</v>
      </c>
      <c r="M2512" s="374">
        <v>99</v>
      </c>
      <c r="N2512" s="374">
        <v>99</v>
      </c>
      <c r="O2512" s="374">
        <v>99</v>
      </c>
      <c r="P2512" s="374">
        <v>99</v>
      </c>
      <c r="Q2512" s="374"/>
      <c r="R2512" s="374">
        <v>0</v>
      </c>
    </row>
    <row r="2513" spans="1:37" ht="15.6">
      <c r="A2513" s="374">
        <v>18</v>
      </c>
      <c r="B2513" s="374">
        <v>239</v>
      </c>
      <c r="C2513" s="374">
        <v>2024</v>
      </c>
      <c r="D2513" s="374"/>
      <c r="E2513" s="374">
        <v>99</v>
      </c>
      <c r="F2513" s="374"/>
      <c r="G2513" s="374">
        <v>99</v>
      </c>
      <c r="H2513" s="374">
        <v>2</v>
      </c>
      <c r="I2513" s="374">
        <v>99</v>
      </c>
      <c r="J2513" s="374">
        <v>704</v>
      </c>
      <c r="K2513" s="374">
        <v>99</v>
      </c>
      <c r="L2513" s="374">
        <v>10</v>
      </c>
      <c r="M2513" s="374">
        <v>99</v>
      </c>
      <c r="N2513" s="374">
        <v>99</v>
      </c>
      <c r="O2513" s="374">
        <v>99</v>
      </c>
      <c r="P2513" s="374">
        <v>99</v>
      </c>
      <c r="Q2513" s="374"/>
      <c r="R2513" s="374">
        <v>0</v>
      </c>
    </row>
    <row r="2514" spans="1:37" ht="15.6">
      <c r="A2514" s="374">
        <v>18</v>
      </c>
      <c r="B2514" s="374">
        <v>240</v>
      </c>
      <c r="C2514" s="374">
        <v>2024</v>
      </c>
      <c r="D2514" s="374"/>
      <c r="E2514" s="374">
        <v>99</v>
      </c>
      <c r="F2514" s="374"/>
      <c r="G2514" s="374">
        <v>99</v>
      </c>
      <c r="H2514" s="374">
        <v>1</v>
      </c>
      <c r="I2514" s="374">
        <v>99</v>
      </c>
      <c r="J2514" s="374">
        <v>802</v>
      </c>
      <c r="K2514" s="374">
        <v>99</v>
      </c>
      <c r="L2514" s="374">
        <v>10</v>
      </c>
      <c r="M2514" s="374">
        <v>99</v>
      </c>
      <c r="N2514" s="374">
        <v>99</v>
      </c>
      <c r="O2514" s="374">
        <v>99</v>
      </c>
      <c r="P2514" s="374">
        <v>99</v>
      </c>
      <c r="Q2514" s="374"/>
      <c r="R2514" s="374">
        <v>0</v>
      </c>
    </row>
    <row r="2515" spans="1:37" ht="15.6">
      <c r="A2515" s="374">
        <v>18</v>
      </c>
      <c r="B2515" s="374">
        <v>241</v>
      </c>
      <c r="C2515" s="374">
        <v>2024</v>
      </c>
      <c r="D2515" s="374"/>
      <c r="E2515" s="374">
        <v>99</v>
      </c>
      <c r="F2515" s="374"/>
      <c r="G2515" s="374">
        <v>99</v>
      </c>
      <c r="H2515" s="374">
        <v>1</v>
      </c>
      <c r="I2515" s="374">
        <v>99</v>
      </c>
      <c r="J2515" s="374">
        <v>103</v>
      </c>
      <c r="K2515" s="374">
        <v>99</v>
      </c>
      <c r="L2515" s="374">
        <v>11</v>
      </c>
      <c r="M2515" s="374">
        <v>99</v>
      </c>
      <c r="N2515" s="374">
        <v>99</v>
      </c>
      <c r="O2515" s="374">
        <v>99</v>
      </c>
      <c r="P2515" s="374">
        <v>99</v>
      </c>
      <c r="Q2515" s="374"/>
      <c r="R2515" s="374">
        <v>0</v>
      </c>
      <c r="S2515" s="374"/>
      <c r="T2515" s="374"/>
      <c r="U2515" s="374"/>
      <c r="V2515" s="374"/>
      <c r="W2515" s="374"/>
      <c r="X2515" s="374"/>
      <c r="Y2515" s="374"/>
      <c r="Z2515" s="374"/>
      <c r="AA2515" s="374"/>
      <c r="AB2515" s="374"/>
      <c r="AC2515" s="374"/>
      <c r="AD2515" s="374"/>
      <c r="AE2515" s="374"/>
      <c r="AF2515" s="374"/>
      <c r="AG2515" s="374"/>
      <c r="AH2515" s="374"/>
      <c r="AI2515" s="374"/>
      <c r="AJ2515" s="374"/>
      <c r="AK2515" s="374"/>
    </row>
    <row r="2516" spans="1:37" ht="15.6">
      <c r="A2516" s="374">
        <v>18</v>
      </c>
      <c r="B2516" s="374">
        <v>242</v>
      </c>
      <c r="C2516" s="374">
        <v>2024</v>
      </c>
      <c r="D2516" s="374"/>
      <c r="E2516" s="374">
        <v>99</v>
      </c>
      <c r="F2516" s="374"/>
      <c r="G2516" s="374">
        <v>99</v>
      </c>
      <c r="H2516" s="374">
        <v>2</v>
      </c>
      <c r="I2516" s="374">
        <v>99</v>
      </c>
      <c r="J2516" s="374">
        <v>106</v>
      </c>
      <c r="K2516" s="374">
        <v>99</v>
      </c>
      <c r="L2516" s="374">
        <v>11</v>
      </c>
      <c r="M2516" s="374">
        <v>99</v>
      </c>
      <c r="N2516" s="374">
        <v>99</v>
      </c>
      <c r="O2516" s="374">
        <v>99</v>
      </c>
      <c r="P2516" s="374">
        <v>99</v>
      </c>
      <c r="Q2516" s="374"/>
      <c r="R2516" s="374">
        <v>0</v>
      </c>
      <c r="S2516" s="374"/>
      <c r="T2516" s="374"/>
      <c r="U2516" s="374"/>
      <c r="V2516" s="374"/>
      <c r="W2516" s="374"/>
      <c r="X2516" s="374"/>
      <c r="Y2516" s="374"/>
      <c r="Z2516" s="374"/>
      <c r="AA2516" s="374"/>
      <c r="AB2516" s="374"/>
      <c r="AC2516" s="374"/>
      <c r="AD2516" s="374"/>
      <c r="AE2516" s="374"/>
      <c r="AF2516" s="374"/>
      <c r="AG2516" s="374"/>
      <c r="AH2516" s="374"/>
      <c r="AI2516" s="374"/>
      <c r="AJ2516" s="374"/>
      <c r="AK2516" s="374"/>
    </row>
    <row r="2517" spans="1:37" ht="15.6">
      <c r="A2517" s="374">
        <v>18</v>
      </c>
      <c r="B2517" s="374">
        <v>243</v>
      </c>
      <c r="C2517" s="374">
        <v>2024</v>
      </c>
      <c r="D2517" s="374"/>
      <c r="E2517" s="374">
        <v>99</v>
      </c>
      <c r="F2517" s="374"/>
      <c r="G2517" s="374">
        <v>99</v>
      </c>
      <c r="H2517" s="374">
        <v>1</v>
      </c>
      <c r="I2517" s="374">
        <v>99</v>
      </c>
      <c r="J2517" s="374">
        <v>110</v>
      </c>
      <c r="K2517" s="374">
        <v>99</v>
      </c>
      <c r="L2517" s="374">
        <v>11</v>
      </c>
      <c r="M2517" s="374">
        <v>99</v>
      </c>
      <c r="N2517" s="374">
        <v>99</v>
      </c>
      <c r="O2517" s="374">
        <v>99</v>
      </c>
      <c r="P2517" s="374">
        <v>99</v>
      </c>
      <c r="Q2517" s="374">
        <v>1</v>
      </c>
      <c r="R2517" s="374">
        <v>1</v>
      </c>
      <c r="S2517" s="374">
        <v>11</v>
      </c>
      <c r="T2517" s="374">
        <v>6</v>
      </c>
      <c r="U2517" s="374">
        <v>7.9</v>
      </c>
      <c r="V2517" s="374">
        <v>0</v>
      </c>
      <c r="W2517" s="374">
        <v>0</v>
      </c>
      <c r="X2517" s="374">
        <v>0</v>
      </c>
      <c r="Y2517" s="374">
        <v>0</v>
      </c>
      <c r="Z2517" s="374">
        <v>0</v>
      </c>
      <c r="AA2517" s="374">
        <v>0</v>
      </c>
      <c r="AB2517" s="374">
        <v>0</v>
      </c>
      <c r="AC2517" s="374"/>
      <c r="AD2517" s="374"/>
      <c r="AE2517" s="374"/>
      <c r="AF2517" s="374">
        <v>2.4154589371980673E-2</v>
      </c>
      <c r="AG2517" s="374">
        <v>2.5842075478487277E-2</v>
      </c>
      <c r="AH2517" s="374">
        <v>0</v>
      </c>
      <c r="AI2517" s="374">
        <v>1</v>
      </c>
      <c r="AJ2517" s="374">
        <v>74.7</v>
      </c>
      <c r="AK2517" s="374">
        <v>18.952446782830918</v>
      </c>
    </row>
    <row r="2518" spans="1:37" ht="15.6">
      <c r="A2518" s="374">
        <v>18</v>
      </c>
      <c r="B2518" s="374">
        <v>244</v>
      </c>
      <c r="C2518" s="374">
        <v>2024</v>
      </c>
      <c r="D2518" s="374"/>
      <c r="E2518" s="374">
        <v>99</v>
      </c>
      <c r="F2518" s="374"/>
      <c r="G2518" s="374">
        <v>99</v>
      </c>
      <c r="H2518" s="374">
        <v>1</v>
      </c>
      <c r="I2518" s="374">
        <v>99</v>
      </c>
      <c r="J2518" s="374">
        <v>111</v>
      </c>
      <c r="K2518" s="374">
        <v>99</v>
      </c>
      <c r="L2518" s="374">
        <v>11</v>
      </c>
      <c r="M2518" s="374">
        <v>99</v>
      </c>
      <c r="N2518" s="374">
        <v>99</v>
      </c>
      <c r="O2518" s="374">
        <v>99</v>
      </c>
      <c r="P2518" s="374">
        <v>99</v>
      </c>
      <c r="Q2518" s="374"/>
      <c r="R2518" s="374">
        <v>0</v>
      </c>
      <c r="S2518" s="374"/>
      <c r="T2518" s="374"/>
      <c r="U2518" s="374"/>
      <c r="V2518" s="374"/>
      <c r="W2518" s="374"/>
      <c r="X2518" s="374"/>
      <c r="Y2518" s="374"/>
      <c r="Z2518" s="374"/>
      <c r="AA2518" s="374"/>
      <c r="AB2518" s="374"/>
      <c r="AC2518" s="374"/>
      <c r="AD2518" s="374"/>
      <c r="AE2518" s="374"/>
      <c r="AF2518" s="374"/>
      <c r="AG2518" s="374"/>
      <c r="AH2518" s="374"/>
      <c r="AI2518" s="374"/>
      <c r="AJ2518" s="374"/>
      <c r="AK2518" s="374"/>
    </row>
    <row r="2519" spans="1:37" ht="15.6">
      <c r="A2519" s="374">
        <v>18</v>
      </c>
      <c r="B2519" s="374">
        <v>245</v>
      </c>
      <c r="C2519" s="374">
        <v>2024</v>
      </c>
      <c r="D2519" s="374"/>
      <c r="E2519" s="374">
        <v>99</v>
      </c>
      <c r="F2519" s="374"/>
      <c r="G2519" s="374">
        <v>99</v>
      </c>
      <c r="H2519" s="374">
        <v>1</v>
      </c>
      <c r="I2519" s="374">
        <v>99</v>
      </c>
      <c r="J2519" s="374">
        <v>116</v>
      </c>
      <c r="K2519" s="374">
        <v>99</v>
      </c>
      <c r="L2519" s="374">
        <v>11</v>
      </c>
      <c r="M2519" s="374">
        <v>99</v>
      </c>
      <c r="N2519" s="374">
        <v>99</v>
      </c>
      <c r="O2519" s="374">
        <v>99</v>
      </c>
      <c r="P2519" s="374">
        <v>99</v>
      </c>
      <c r="Q2519" s="374"/>
      <c r="R2519" s="374">
        <v>0</v>
      </c>
      <c r="S2519" s="374"/>
      <c r="T2519" s="374"/>
      <c r="U2519" s="374"/>
      <c r="V2519" s="374"/>
      <c r="W2519" s="374"/>
      <c r="X2519" s="374"/>
      <c r="Y2519" s="374"/>
      <c r="Z2519" s="374"/>
      <c r="AA2519" s="374"/>
      <c r="AB2519" s="374"/>
      <c r="AC2519" s="374"/>
      <c r="AD2519" s="374"/>
      <c r="AE2519" s="374"/>
      <c r="AF2519" s="374"/>
      <c r="AG2519" s="374"/>
      <c r="AH2519" s="374"/>
      <c r="AI2519" s="374"/>
      <c r="AJ2519" s="374"/>
      <c r="AK2519" s="374"/>
    </row>
    <row r="2520" spans="1:37" ht="15.6">
      <c r="A2520" s="374">
        <v>18</v>
      </c>
      <c r="B2520" s="374">
        <v>246</v>
      </c>
      <c r="C2520" s="374">
        <v>2024</v>
      </c>
      <c r="D2520" s="374"/>
      <c r="E2520" s="374">
        <v>99</v>
      </c>
      <c r="F2520" s="374"/>
      <c r="G2520" s="374">
        <v>99</v>
      </c>
      <c r="H2520" s="374">
        <v>2</v>
      </c>
      <c r="I2520" s="374">
        <v>99</v>
      </c>
      <c r="J2520" s="374">
        <v>117</v>
      </c>
      <c r="K2520" s="374">
        <v>99</v>
      </c>
      <c r="L2520" s="374">
        <v>11</v>
      </c>
      <c r="M2520" s="374">
        <v>99</v>
      </c>
      <c r="N2520" s="374">
        <v>99</v>
      </c>
      <c r="O2520" s="374">
        <v>99</v>
      </c>
      <c r="P2520" s="374">
        <v>99</v>
      </c>
      <c r="Q2520" s="374"/>
      <c r="R2520" s="374">
        <v>0</v>
      </c>
      <c r="S2520" s="374"/>
      <c r="T2520" s="374"/>
      <c r="U2520" s="374"/>
      <c r="V2520" s="374"/>
      <c r="W2520" s="374"/>
      <c r="X2520" s="374"/>
      <c r="Y2520" s="374"/>
      <c r="Z2520" s="374"/>
      <c r="AA2520" s="374"/>
      <c r="AB2520" s="374"/>
      <c r="AC2520" s="374"/>
      <c r="AD2520" s="374"/>
      <c r="AE2520" s="374"/>
      <c r="AF2520" s="374"/>
      <c r="AG2520" s="374"/>
      <c r="AH2520" s="374"/>
      <c r="AI2520" s="374"/>
      <c r="AJ2520" s="374"/>
      <c r="AK2520" s="374"/>
    </row>
    <row r="2521" spans="1:37" ht="15.6">
      <c r="A2521" s="374">
        <v>18</v>
      </c>
      <c r="B2521" s="374">
        <v>247</v>
      </c>
      <c r="C2521" s="374">
        <v>2024</v>
      </c>
      <c r="D2521" s="374"/>
      <c r="E2521" s="374">
        <v>99</v>
      </c>
      <c r="F2521" s="374"/>
      <c r="G2521" s="374">
        <v>99</v>
      </c>
      <c r="H2521" s="374">
        <v>1</v>
      </c>
      <c r="I2521" s="374">
        <v>99</v>
      </c>
      <c r="J2521" s="374">
        <v>134</v>
      </c>
      <c r="K2521" s="374">
        <v>99</v>
      </c>
      <c r="L2521" s="374">
        <v>11</v>
      </c>
      <c r="M2521" s="374">
        <v>99</v>
      </c>
      <c r="N2521" s="374">
        <v>99</v>
      </c>
      <c r="O2521" s="374">
        <v>99</v>
      </c>
      <c r="P2521" s="374">
        <v>99</v>
      </c>
      <c r="Q2521" s="374"/>
      <c r="R2521" s="374">
        <v>0</v>
      </c>
      <c r="S2521" s="374"/>
      <c r="T2521" s="374"/>
      <c r="U2521" s="374"/>
      <c r="V2521" s="374"/>
      <c r="W2521" s="374"/>
      <c r="X2521" s="374"/>
      <c r="Y2521" s="374"/>
      <c r="Z2521" s="374"/>
      <c r="AA2521" s="374"/>
      <c r="AB2521" s="374"/>
      <c r="AC2521" s="374"/>
      <c r="AD2521" s="374"/>
      <c r="AE2521" s="374"/>
      <c r="AF2521" s="374"/>
      <c r="AG2521" s="374"/>
      <c r="AH2521" s="374"/>
      <c r="AI2521" s="374"/>
      <c r="AJ2521" s="374"/>
      <c r="AK2521" s="374"/>
    </row>
    <row r="2522" spans="1:37" ht="15.6">
      <c r="A2522" s="374">
        <v>18</v>
      </c>
      <c r="B2522" s="374">
        <v>248</v>
      </c>
      <c r="C2522" s="374">
        <v>2024</v>
      </c>
      <c r="D2522" s="374"/>
      <c r="E2522" s="374">
        <v>99</v>
      </c>
      <c r="F2522" s="374"/>
      <c r="G2522" s="374">
        <v>99</v>
      </c>
      <c r="H2522" s="374">
        <v>2</v>
      </c>
      <c r="I2522" s="374">
        <v>99</v>
      </c>
      <c r="J2522" s="374">
        <v>141</v>
      </c>
      <c r="K2522" s="374">
        <v>99</v>
      </c>
      <c r="L2522" s="374">
        <v>11</v>
      </c>
      <c r="M2522" s="374">
        <v>99</v>
      </c>
      <c r="N2522" s="374">
        <v>99</v>
      </c>
      <c r="O2522" s="374">
        <v>99</v>
      </c>
      <c r="P2522" s="374">
        <v>99</v>
      </c>
      <c r="Q2522" s="374"/>
      <c r="R2522" s="374">
        <v>0</v>
      </c>
      <c r="S2522" s="374"/>
      <c r="T2522" s="374"/>
      <c r="U2522" s="374"/>
      <c r="V2522" s="374"/>
      <c r="W2522" s="374"/>
      <c r="X2522" s="374"/>
      <c r="Y2522" s="374"/>
      <c r="Z2522" s="374"/>
      <c r="AA2522" s="374"/>
      <c r="AB2522" s="374"/>
      <c r="AC2522" s="374"/>
      <c r="AD2522" s="374"/>
      <c r="AE2522" s="374"/>
      <c r="AF2522" s="374"/>
      <c r="AG2522" s="374"/>
      <c r="AH2522" s="374"/>
      <c r="AI2522" s="374"/>
      <c r="AJ2522" s="374"/>
      <c r="AK2522" s="374"/>
    </row>
    <row r="2523" spans="1:37" ht="15.6">
      <c r="A2523" s="374">
        <v>18</v>
      </c>
      <c r="B2523" s="374">
        <v>249</v>
      </c>
      <c r="C2523" s="374">
        <v>2024</v>
      </c>
      <c r="D2523" s="374"/>
      <c r="E2523" s="374">
        <v>99</v>
      </c>
      <c r="F2523" s="374"/>
      <c r="G2523" s="374">
        <v>99</v>
      </c>
      <c r="H2523" s="374">
        <v>2</v>
      </c>
      <c r="I2523" s="374">
        <v>99</v>
      </c>
      <c r="J2523" s="374">
        <v>143</v>
      </c>
      <c r="K2523" s="374">
        <v>99</v>
      </c>
      <c r="L2523" s="374">
        <v>11</v>
      </c>
      <c r="M2523" s="374">
        <v>99</v>
      </c>
      <c r="N2523" s="374">
        <v>99</v>
      </c>
      <c r="O2523" s="374">
        <v>99</v>
      </c>
      <c r="P2523" s="374">
        <v>99</v>
      </c>
      <c r="Q2523" s="374"/>
      <c r="R2523" s="374">
        <v>0</v>
      </c>
      <c r="S2523" s="374"/>
      <c r="T2523" s="374"/>
      <c r="U2523" s="374"/>
      <c r="V2523" s="374"/>
      <c r="W2523" s="374"/>
      <c r="X2523" s="374"/>
      <c r="Y2523" s="374"/>
      <c r="Z2523" s="374"/>
      <c r="AA2523" s="374"/>
      <c r="AB2523" s="374"/>
      <c r="AC2523" s="374"/>
      <c r="AD2523" s="374"/>
      <c r="AE2523" s="374"/>
      <c r="AF2523" s="374"/>
      <c r="AG2523" s="374"/>
      <c r="AH2523" s="374"/>
      <c r="AI2523" s="374"/>
      <c r="AJ2523" s="374"/>
      <c r="AK2523" s="374"/>
    </row>
    <row r="2524" spans="1:37" ht="15.6">
      <c r="A2524" s="374">
        <v>18</v>
      </c>
      <c r="B2524" s="374">
        <v>250</v>
      </c>
      <c r="C2524" s="374">
        <v>2024</v>
      </c>
      <c r="D2524" s="374"/>
      <c r="E2524" s="374">
        <v>99</v>
      </c>
      <c r="F2524" s="374"/>
      <c r="G2524" s="374">
        <v>99</v>
      </c>
      <c r="H2524" s="374">
        <v>2</v>
      </c>
      <c r="I2524" s="374">
        <v>99</v>
      </c>
      <c r="J2524" s="374">
        <v>147</v>
      </c>
      <c r="K2524" s="374">
        <v>99</v>
      </c>
      <c r="L2524" s="374">
        <v>11</v>
      </c>
      <c r="M2524" s="374">
        <v>99</v>
      </c>
      <c r="N2524" s="374">
        <v>99</v>
      </c>
      <c r="O2524" s="374">
        <v>99</v>
      </c>
      <c r="P2524" s="374">
        <v>99</v>
      </c>
      <c r="Q2524" s="374"/>
      <c r="R2524" s="374">
        <v>0</v>
      </c>
      <c r="S2524" s="374"/>
      <c r="T2524" s="374"/>
      <c r="U2524" s="374"/>
      <c r="V2524" s="374"/>
      <c r="W2524" s="374"/>
      <c r="X2524" s="374"/>
      <c r="Y2524" s="374"/>
      <c r="Z2524" s="374"/>
      <c r="AA2524" s="374"/>
      <c r="AB2524" s="374"/>
      <c r="AC2524" s="374"/>
      <c r="AD2524" s="374"/>
      <c r="AE2524" s="374"/>
      <c r="AF2524" s="374"/>
      <c r="AG2524" s="374"/>
      <c r="AH2524" s="374"/>
      <c r="AI2524" s="374"/>
      <c r="AJ2524" s="374"/>
      <c r="AK2524" s="374"/>
    </row>
    <row r="2525" spans="1:37" ht="15.6">
      <c r="A2525" s="374">
        <v>18</v>
      </c>
      <c r="B2525" s="374">
        <v>251</v>
      </c>
      <c r="C2525" s="374">
        <v>2024</v>
      </c>
      <c r="D2525" s="374"/>
      <c r="E2525" s="374">
        <v>99</v>
      </c>
      <c r="F2525" s="374"/>
      <c r="G2525" s="374">
        <v>99</v>
      </c>
      <c r="H2525" s="374">
        <v>1</v>
      </c>
      <c r="I2525" s="374">
        <v>99</v>
      </c>
      <c r="J2525" s="374">
        <v>155</v>
      </c>
      <c r="K2525" s="374">
        <v>99</v>
      </c>
      <c r="L2525" s="374">
        <v>11</v>
      </c>
      <c r="M2525" s="374">
        <v>99</v>
      </c>
      <c r="N2525" s="374">
        <v>99</v>
      </c>
      <c r="O2525" s="374">
        <v>99</v>
      </c>
      <c r="P2525" s="374">
        <v>99</v>
      </c>
      <c r="Q2525" s="374"/>
      <c r="R2525" s="374">
        <v>0</v>
      </c>
      <c r="S2525" s="374"/>
      <c r="T2525" s="374"/>
      <c r="U2525" s="374"/>
      <c r="V2525" s="374"/>
      <c r="W2525" s="374"/>
      <c r="X2525" s="374"/>
      <c r="Y2525" s="374"/>
      <c r="Z2525" s="374"/>
      <c r="AA2525" s="374"/>
      <c r="AB2525" s="374"/>
      <c r="AC2525" s="374"/>
      <c r="AD2525" s="374"/>
      <c r="AE2525" s="374"/>
      <c r="AF2525" s="374"/>
      <c r="AG2525" s="374"/>
      <c r="AH2525" s="374"/>
      <c r="AI2525" s="374"/>
      <c r="AJ2525" s="374"/>
      <c r="AK2525" s="374"/>
    </row>
    <row r="2526" spans="1:37" ht="15.6">
      <c r="A2526" s="374">
        <v>18</v>
      </c>
      <c r="B2526" s="374">
        <v>252</v>
      </c>
      <c r="C2526" s="374">
        <v>2024</v>
      </c>
      <c r="D2526" s="374"/>
      <c r="E2526" s="374">
        <v>99</v>
      </c>
      <c r="F2526" s="374"/>
      <c r="G2526" s="374">
        <v>99</v>
      </c>
      <c r="H2526" s="374">
        <v>2</v>
      </c>
      <c r="I2526" s="374">
        <v>99</v>
      </c>
      <c r="J2526" s="374">
        <v>160</v>
      </c>
      <c r="K2526" s="374">
        <v>99</v>
      </c>
      <c r="L2526" s="374">
        <v>11</v>
      </c>
      <c r="M2526" s="374">
        <v>99</v>
      </c>
      <c r="N2526" s="374">
        <v>99</v>
      </c>
      <c r="O2526" s="374">
        <v>99</v>
      </c>
      <c r="P2526" s="374">
        <v>99</v>
      </c>
      <c r="Q2526" s="374"/>
      <c r="R2526" s="374">
        <v>0</v>
      </c>
      <c r="S2526" s="374"/>
      <c r="T2526" s="374"/>
      <c r="U2526" s="374"/>
      <c r="V2526" s="374"/>
      <c r="W2526" s="374"/>
      <c r="X2526" s="374"/>
      <c r="Y2526" s="374"/>
      <c r="Z2526" s="374"/>
      <c r="AA2526" s="374"/>
      <c r="AB2526" s="374"/>
      <c r="AC2526" s="374"/>
      <c r="AD2526" s="374"/>
      <c r="AE2526" s="374"/>
      <c r="AF2526" s="374"/>
      <c r="AG2526" s="374"/>
      <c r="AH2526" s="374"/>
      <c r="AI2526" s="374"/>
      <c r="AJ2526" s="374"/>
      <c r="AK2526" s="374"/>
    </row>
    <row r="2527" spans="1:37" ht="15.6">
      <c r="A2527" s="374">
        <v>18</v>
      </c>
      <c r="B2527" s="374">
        <v>253</v>
      </c>
      <c r="C2527" s="374">
        <v>2024</v>
      </c>
      <c r="D2527" s="374"/>
      <c r="E2527" s="374">
        <v>99</v>
      </c>
      <c r="F2527" s="374"/>
      <c r="G2527" s="374">
        <v>99</v>
      </c>
      <c r="H2527" s="374">
        <v>1</v>
      </c>
      <c r="I2527" s="374">
        <v>99</v>
      </c>
      <c r="J2527" s="374">
        <v>171</v>
      </c>
      <c r="K2527" s="374">
        <v>99</v>
      </c>
      <c r="L2527" s="374">
        <v>11</v>
      </c>
      <c r="M2527" s="374">
        <v>99</v>
      </c>
      <c r="N2527" s="374">
        <v>99</v>
      </c>
      <c r="O2527" s="374">
        <v>99</v>
      </c>
      <c r="P2527" s="374">
        <v>99</v>
      </c>
      <c r="Q2527" s="374"/>
      <c r="R2527" s="374">
        <v>0</v>
      </c>
      <c r="S2527" s="374"/>
      <c r="T2527" s="374"/>
      <c r="U2527" s="374"/>
      <c r="V2527" s="374"/>
      <c r="W2527" s="374"/>
      <c r="X2527" s="374"/>
      <c r="Y2527" s="374"/>
      <c r="Z2527" s="374"/>
      <c r="AA2527" s="374"/>
      <c r="AB2527" s="374"/>
      <c r="AC2527" s="374"/>
      <c r="AD2527" s="374"/>
      <c r="AE2527" s="374"/>
      <c r="AF2527" s="374"/>
      <c r="AG2527" s="374"/>
      <c r="AH2527" s="374"/>
      <c r="AI2527" s="374"/>
      <c r="AJ2527" s="374"/>
      <c r="AK2527" s="374"/>
    </row>
    <row r="2528" spans="1:37" ht="15.6">
      <c r="A2528" s="374">
        <v>18</v>
      </c>
      <c r="B2528" s="374">
        <v>254</v>
      </c>
      <c r="C2528" s="374">
        <v>2024</v>
      </c>
      <c r="D2528" s="374"/>
      <c r="E2528" s="374">
        <v>99</v>
      </c>
      <c r="F2528" s="374"/>
      <c r="G2528" s="374">
        <v>99</v>
      </c>
      <c r="H2528" s="374">
        <v>2</v>
      </c>
      <c r="I2528" s="374">
        <v>99</v>
      </c>
      <c r="J2528" s="374">
        <v>175</v>
      </c>
      <c r="K2528" s="374">
        <v>99</v>
      </c>
      <c r="L2528" s="374">
        <v>11</v>
      </c>
      <c r="M2528" s="374">
        <v>99</v>
      </c>
      <c r="N2528" s="374">
        <v>99</v>
      </c>
      <c r="O2528" s="374">
        <v>99</v>
      </c>
      <c r="P2528" s="374">
        <v>99</v>
      </c>
      <c r="Q2528" s="374"/>
      <c r="R2528" s="374">
        <v>0</v>
      </c>
      <c r="S2528" s="374"/>
      <c r="T2528" s="374"/>
      <c r="U2528" s="374"/>
      <c r="V2528" s="374"/>
      <c r="W2528" s="374"/>
      <c r="X2528" s="374"/>
      <c r="Y2528" s="374"/>
      <c r="Z2528" s="374"/>
      <c r="AA2528" s="374"/>
      <c r="AB2528" s="374"/>
      <c r="AC2528" s="374"/>
      <c r="AD2528" s="374"/>
      <c r="AE2528" s="374"/>
      <c r="AF2528" s="374"/>
      <c r="AG2528" s="374"/>
      <c r="AH2528" s="374"/>
      <c r="AI2528" s="374"/>
      <c r="AJ2528" s="374"/>
      <c r="AK2528" s="374"/>
    </row>
    <row r="2529" spans="1:37" ht="15.6">
      <c r="A2529" s="374">
        <v>18</v>
      </c>
      <c r="B2529" s="374">
        <v>255</v>
      </c>
      <c r="C2529" s="374">
        <v>2024</v>
      </c>
      <c r="D2529" s="374"/>
      <c r="E2529" s="374">
        <v>99</v>
      </c>
      <c r="F2529" s="374"/>
      <c r="G2529" s="374">
        <v>99</v>
      </c>
      <c r="H2529" s="374">
        <v>2</v>
      </c>
      <c r="I2529" s="374">
        <v>99</v>
      </c>
      <c r="J2529" s="374">
        <v>177</v>
      </c>
      <c r="K2529" s="374">
        <v>99</v>
      </c>
      <c r="L2529" s="374">
        <v>11</v>
      </c>
      <c r="M2529" s="374">
        <v>99</v>
      </c>
      <c r="N2529" s="374">
        <v>99</v>
      </c>
      <c r="O2529" s="374">
        <v>99</v>
      </c>
      <c r="P2529" s="374">
        <v>99</v>
      </c>
      <c r="Q2529" s="374">
        <v>2</v>
      </c>
      <c r="R2529" s="374">
        <v>2</v>
      </c>
      <c r="S2529" s="374">
        <v>11</v>
      </c>
      <c r="T2529" s="374">
        <v>4.5</v>
      </c>
      <c r="U2529" s="374">
        <v>15.45</v>
      </c>
      <c r="V2529" s="374">
        <v>0</v>
      </c>
      <c r="W2529" s="374">
        <v>0</v>
      </c>
      <c r="X2529" s="374">
        <v>50</v>
      </c>
      <c r="Y2529" s="374">
        <v>0</v>
      </c>
      <c r="Z2529" s="374">
        <v>3.9499999999999993</v>
      </c>
      <c r="AA2529" s="374">
        <v>0</v>
      </c>
      <c r="AB2529" s="374">
        <v>0.5</v>
      </c>
      <c r="AC2529" s="374"/>
      <c r="AD2529" s="374">
        <v>99.999999999999716</v>
      </c>
      <c r="AE2529" s="374"/>
      <c r="AF2529" s="374">
        <v>0.25510204081632654</v>
      </c>
      <c r="AG2529" s="374">
        <v>0.3391020927756988</v>
      </c>
      <c r="AH2529" s="374">
        <v>0</v>
      </c>
      <c r="AI2529" s="374">
        <v>1</v>
      </c>
      <c r="AJ2529" s="374">
        <v>81</v>
      </c>
      <c r="AK2529" s="374">
        <v>21.639278866327594</v>
      </c>
    </row>
    <row r="2530" spans="1:37" ht="15.6">
      <c r="A2530" s="374">
        <v>18</v>
      </c>
      <c r="B2530" s="374">
        <v>256</v>
      </c>
      <c r="C2530" s="374">
        <v>2024</v>
      </c>
      <c r="D2530" s="374"/>
      <c r="E2530" s="374">
        <v>99</v>
      </c>
      <c r="F2530" s="374"/>
      <c r="G2530" s="374">
        <v>99</v>
      </c>
      <c r="H2530" s="374">
        <v>2</v>
      </c>
      <c r="I2530" s="374">
        <v>99</v>
      </c>
      <c r="J2530" s="374">
        <v>178</v>
      </c>
      <c r="K2530" s="374">
        <v>99</v>
      </c>
      <c r="L2530" s="374">
        <v>11</v>
      </c>
      <c r="M2530" s="374">
        <v>99</v>
      </c>
      <c r="N2530" s="374">
        <v>99</v>
      </c>
      <c r="O2530" s="374">
        <v>99</v>
      </c>
      <c r="P2530" s="374">
        <v>99</v>
      </c>
      <c r="Q2530" s="374"/>
      <c r="R2530" s="374">
        <v>0</v>
      </c>
      <c r="S2530" s="374"/>
      <c r="T2530" s="374"/>
      <c r="U2530" s="374"/>
      <c r="V2530" s="374"/>
      <c r="W2530" s="374"/>
      <c r="X2530" s="374"/>
      <c r="Y2530" s="374"/>
      <c r="Z2530" s="374"/>
      <c r="AA2530" s="374"/>
      <c r="AB2530" s="374"/>
      <c r="AC2530" s="374"/>
      <c r="AD2530" s="374"/>
      <c r="AE2530" s="374"/>
      <c r="AF2530" s="374"/>
      <c r="AG2530" s="374"/>
      <c r="AH2530" s="374"/>
      <c r="AI2530" s="374"/>
      <c r="AJ2530" s="374"/>
      <c r="AK2530" s="374"/>
    </row>
    <row r="2531" spans="1:37" ht="15.6">
      <c r="A2531" s="374">
        <v>18</v>
      </c>
      <c r="B2531" s="374">
        <v>257</v>
      </c>
      <c r="C2531" s="374">
        <v>2024</v>
      </c>
      <c r="D2531" s="374"/>
      <c r="E2531" s="374">
        <v>99</v>
      </c>
      <c r="F2531" s="374"/>
      <c r="G2531" s="374">
        <v>99</v>
      </c>
      <c r="H2531" s="374">
        <v>2</v>
      </c>
      <c r="I2531" s="374">
        <v>99</v>
      </c>
      <c r="J2531" s="374">
        <v>181</v>
      </c>
      <c r="K2531" s="374">
        <v>99</v>
      </c>
      <c r="L2531" s="374">
        <v>11</v>
      </c>
      <c r="M2531" s="374">
        <v>99</v>
      </c>
      <c r="N2531" s="374">
        <v>99</v>
      </c>
      <c r="O2531" s="374">
        <v>99</v>
      </c>
      <c r="P2531" s="374">
        <v>99</v>
      </c>
      <c r="Q2531" s="374"/>
      <c r="R2531" s="374">
        <v>0</v>
      </c>
      <c r="S2531" s="374"/>
      <c r="T2531" s="374"/>
      <c r="U2531" s="374"/>
      <c r="V2531" s="374"/>
      <c r="W2531" s="374"/>
      <c r="X2531" s="374"/>
      <c r="Y2531" s="374"/>
      <c r="Z2531" s="374"/>
      <c r="AA2531" s="374"/>
      <c r="AB2531" s="374"/>
      <c r="AC2531" s="374"/>
      <c r="AD2531" s="374"/>
      <c r="AE2531" s="374"/>
      <c r="AF2531" s="374"/>
      <c r="AG2531" s="374"/>
      <c r="AH2531" s="374"/>
      <c r="AI2531" s="374"/>
    </row>
    <row r="2532" spans="1:37" ht="15.6">
      <c r="A2532" s="374">
        <v>18</v>
      </c>
      <c r="B2532" s="374">
        <v>258</v>
      </c>
      <c r="C2532" s="374">
        <v>2024</v>
      </c>
      <c r="D2532" s="374"/>
      <c r="E2532" s="374">
        <v>99</v>
      </c>
      <c r="F2532" s="374"/>
      <c r="G2532" s="374">
        <v>99</v>
      </c>
      <c r="H2532" s="374">
        <v>1</v>
      </c>
      <c r="I2532" s="374">
        <v>99</v>
      </c>
      <c r="J2532" s="374">
        <v>262</v>
      </c>
      <c r="K2532" s="374">
        <v>99</v>
      </c>
      <c r="L2532" s="374">
        <v>11</v>
      </c>
      <c r="M2532" s="374">
        <v>99</v>
      </c>
      <c r="N2532" s="374">
        <v>99</v>
      </c>
      <c r="O2532" s="374">
        <v>99</v>
      </c>
      <c r="P2532" s="374">
        <v>99</v>
      </c>
      <c r="Q2532" s="374"/>
      <c r="R2532" s="374">
        <v>0</v>
      </c>
      <c r="S2532" s="374"/>
      <c r="T2532" s="374"/>
      <c r="U2532" s="374"/>
      <c r="V2532" s="374"/>
      <c r="W2532" s="374"/>
      <c r="X2532" s="374"/>
      <c r="Y2532" s="374"/>
      <c r="Z2532" s="374"/>
      <c r="AA2532" s="374"/>
      <c r="AB2532" s="374"/>
      <c r="AC2532" s="374"/>
      <c r="AD2532" s="374"/>
      <c r="AE2532" s="374"/>
      <c r="AF2532" s="374"/>
      <c r="AG2532" s="374"/>
      <c r="AH2532" s="374"/>
      <c r="AI2532" s="374"/>
    </row>
    <row r="2533" spans="1:37" ht="15.6">
      <c r="A2533" s="374">
        <v>18</v>
      </c>
      <c r="B2533" s="374">
        <v>259</v>
      </c>
      <c r="C2533" s="374">
        <v>2024</v>
      </c>
      <c r="D2533" s="374"/>
      <c r="E2533" s="374">
        <v>99</v>
      </c>
      <c r="F2533" s="374"/>
      <c r="G2533" s="374">
        <v>99</v>
      </c>
      <c r="H2533" s="374">
        <v>1</v>
      </c>
      <c r="I2533" s="374">
        <v>99</v>
      </c>
      <c r="J2533" s="374">
        <v>309</v>
      </c>
      <c r="K2533" s="374">
        <v>99</v>
      </c>
      <c r="L2533" s="374">
        <v>11</v>
      </c>
      <c r="M2533" s="374">
        <v>99</v>
      </c>
      <c r="N2533" s="374">
        <v>99</v>
      </c>
      <c r="O2533" s="374">
        <v>99</v>
      </c>
      <c r="P2533" s="374">
        <v>99</v>
      </c>
      <c r="Q2533" s="374">
        <v>3</v>
      </c>
      <c r="R2533" s="374">
        <v>5</v>
      </c>
      <c r="S2533" s="374">
        <v>11</v>
      </c>
      <c r="T2533" s="374">
        <v>6.2</v>
      </c>
      <c r="U2533" s="374">
        <v>11.86</v>
      </c>
      <c r="V2533" s="374">
        <v>0</v>
      </c>
      <c r="W2533" s="374">
        <v>0</v>
      </c>
      <c r="X2533" s="374">
        <v>40</v>
      </c>
      <c r="Y2533" s="374">
        <v>0</v>
      </c>
      <c r="Z2533" s="374">
        <v>5.4028140815689696</v>
      </c>
      <c r="AA2533" s="374">
        <v>0</v>
      </c>
      <c r="AB2533" s="374">
        <v>1.4696938456699062</v>
      </c>
      <c r="AC2533" s="374"/>
      <c r="AD2533" s="374">
        <v>95.812816153364622</v>
      </c>
      <c r="AE2533" s="374"/>
      <c r="AF2533" s="374">
        <v>0.56116722783389461</v>
      </c>
      <c r="AG2533" s="374">
        <v>0.77535597076398066</v>
      </c>
      <c r="AH2533" s="374">
        <v>0</v>
      </c>
      <c r="AI2533" s="374">
        <v>5</v>
      </c>
      <c r="AJ2533">
        <v>80.999999999999986</v>
      </c>
      <c r="AK2533">
        <v>20.533660562086204</v>
      </c>
    </row>
    <row r="2534" spans="1:37" ht="15.6">
      <c r="A2534" s="374">
        <v>18</v>
      </c>
      <c r="B2534" s="374">
        <v>260</v>
      </c>
      <c r="C2534" s="374">
        <v>2024</v>
      </c>
      <c r="D2534" s="374"/>
      <c r="E2534" s="374">
        <v>99</v>
      </c>
      <c r="F2534" s="374"/>
      <c r="G2534" s="374">
        <v>99</v>
      </c>
      <c r="H2534" s="374">
        <v>2</v>
      </c>
      <c r="I2534" s="374">
        <v>99</v>
      </c>
      <c r="J2534" s="374">
        <v>470</v>
      </c>
      <c r="K2534" s="374">
        <v>99</v>
      </c>
      <c r="L2534" s="374">
        <v>11</v>
      </c>
      <c r="M2534" s="374">
        <v>99</v>
      </c>
      <c r="N2534" s="374">
        <v>99</v>
      </c>
      <c r="O2534" s="374">
        <v>99</v>
      </c>
      <c r="P2534" s="374">
        <v>99</v>
      </c>
      <c r="Q2534" s="374"/>
      <c r="R2534" s="374">
        <v>0</v>
      </c>
      <c r="S2534" s="374"/>
      <c r="T2534" s="374"/>
      <c r="U2534" s="374"/>
      <c r="V2534" s="374"/>
      <c r="W2534" s="374"/>
      <c r="X2534" s="374"/>
      <c r="Y2534" s="374"/>
      <c r="Z2534" s="374"/>
      <c r="AA2534" s="374"/>
      <c r="AB2534" s="374"/>
      <c r="AC2534" s="374"/>
      <c r="AD2534" s="374"/>
      <c r="AE2534" s="374"/>
      <c r="AF2534" s="374"/>
      <c r="AG2534" s="374"/>
      <c r="AH2534" s="374"/>
      <c r="AI2534" s="374"/>
    </row>
    <row r="2535" spans="1:37" ht="15.6">
      <c r="A2535" s="374">
        <v>18</v>
      </c>
      <c r="B2535" s="374">
        <v>261</v>
      </c>
      <c r="C2535" s="374">
        <v>2024</v>
      </c>
      <c r="D2535" s="374"/>
      <c r="E2535" s="374">
        <v>99</v>
      </c>
      <c r="F2535" s="374"/>
      <c r="G2535" s="374">
        <v>99</v>
      </c>
      <c r="H2535" s="374">
        <v>2</v>
      </c>
      <c r="I2535" s="374">
        <v>99</v>
      </c>
      <c r="J2535" s="374">
        <v>629</v>
      </c>
      <c r="K2535" s="374">
        <v>99</v>
      </c>
      <c r="L2535" s="374">
        <v>11</v>
      </c>
      <c r="M2535" s="374">
        <v>99</v>
      </c>
      <c r="N2535" s="374">
        <v>99</v>
      </c>
      <c r="O2535" s="374">
        <v>99</v>
      </c>
      <c r="P2535" s="374">
        <v>99</v>
      </c>
      <c r="Q2535" s="374"/>
      <c r="R2535" s="374">
        <v>0</v>
      </c>
      <c r="S2535" s="374"/>
      <c r="T2535" s="374"/>
      <c r="U2535" s="374"/>
      <c r="V2535" s="374"/>
      <c r="W2535" s="374"/>
      <c r="X2535" s="374"/>
      <c r="Y2535" s="374"/>
      <c r="Z2535" s="374"/>
      <c r="AA2535" s="374"/>
      <c r="AB2535" s="374"/>
      <c r="AC2535" s="374"/>
      <c r="AD2535" s="374"/>
      <c r="AE2535" s="374"/>
      <c r="AF2535" s="374"/>
      <c r="AG2535" s="374"/>
      <c r="AH2535" s="374"/>
      <c r="AI2535" s="374"/>
    </row>
    <row r="2536" spans="1:37" ht="15.6">
      <c r="A2536" s="374">
        <v>18</v>
      </c>
      <c r="B2536" s="374">
        <v>262</v>
      </c>
      <c r="C2536" s="374">
        <v>2024</v>
      </c>
      <c r="D2536" s="374"/>
      <c r="E2536" s="374">
        <v>99</v>
      </c>
      <c r="F2536" s="374"/>
      <c r="G2536" s="374">
        <v>99</v>
      </c>
      <c r="H2536" s="374">
        <v>1</v>
      </c>
      <c r="I2536" s="374">
        <v>99</v>
      </c>
      <c r="J2536" s="374">
        <v>643</v>
      </c>
      <c r="K2536" s="374">
        <v>99</v>
      </c>
      <c r="L2536" s="374">
        <v>11</v>
      </c>
      <c r="M2536" s="374">
        <v>99</v>
      </c>
      <c r="N2536" s="374">
        <v>99</v>
      </c>
      <c r="O2536" s="374">
        <v>99</v>
      </c>
      <c r="P2536" s="374">
        <v>99</v>
      </c>
      <c r="Q2536" s="374"/>
      <c r="R2536" s="374">
        <v>0</v>
      </c>
      <c r="S2536" s="374"/>
      <c r="T2536" s="374"/>
      <c r="U2536" s="374"/>
      <c r="V2536" s="374"/>
      <c r="W2536" s="374"/>
      <c r="X2536" s="374"/>
      <c r="Y2536" s="374"/>
      <c r="Z2536" s="374"/>
      <c r="AA2536" s="374"/>
      <c r="AB2536" s="374"/>
      <c r="AC2536" s="374"/>
      <c r="AD2536" s="374"/>
      <c r="AE2536" s="374"/>
      <c r="AF2536" s="374"/>
      <c r="AG2536" s="374"/>
      <c r="AH2536" s="374"/>
      <c r="AI2536" s="374"/>
    </row>
    <row r="2537" spans="1:37" ht="15.6">
      <c r="A2537" s="374">
        <v>18</v>
      </c>
      <c r="B2537" s="374">
        <v>263</v>
      </c>
      <c r="C2537" s="374">
        <v>2024</v>
      </c>
      <c r="D2537" s="374"/>
      <c r="E2537" s="374">
        <v>99</v>
      </c>
      <c r="F2537" s="374"/>
      <c r="G2537" s="374">
        <v>99</v>
      </c>
      <c r="H2537" s="374">
        <v>2</v>
      </c>
      <c r="I2537" s="374">
        <v>99</v>
      </c>
      <c r="J2537" s="374">
        <v>704</v>
      </c>
      <c r="K2537" s="374">
        <v>99</v>
      </c>
      <c r="L2537" s="374">
        <v>11</v>
      </c>
      <c r="M2537" s="374">
        <v>99</v>
      </c>
      <c r="N2537" s="374">
        <v>99</v>
      </c>
      <c r="O2537" s="374">
        <v>99</v>
      </c>
      <c r="P2537" s="374">
        <v>99</v>
      </c>
      <c r="Q2537" s="374"/>
      <c r="R2537" s="374">
        <v>0</v>
      </c>
      <c r="S2537" s="374"/>
      <c r="T2537" s="374"/>
      <c r="U2537" s="374"/>
      <c r="V2537" s="374"/>
      <c r="W2537" s="374"/>
      <c r="X2537" s="374"/>
      <c r="Y2537" s="374"/>
      <c r="Z2537" s="374"/>
      <c r="AA2537" s="374"/>
      <c r="AB2537" s="374"/>
      <c r="AC2537" s="374"/>
      <c r="AD2537" s="374"/>
      <c r="AE2537" s="374"/>
      <c r="AF2537" s="374"/>
      <c r="AG2537" s="374"/>
      <c r="AH2537" s="374"/>
      <c r="AI2537" s="374"/>
    </row>
    <row r="2538" spans="1:37" ht="15.6">
      <c r="A2538" s="374">
        <v>18</v>
      </c>
      <c r="B2538" s="374">
        <v>264</v>
      </c>
      <c r="C2538" s="374">
        <v>2024</v>
      </c>
      <c r="D2538" s="374"/>
      <c r="E2538" s="374">
        <v>99</v>
      </c>
      <c r="F2538" s="374"/>
      <c r="G2538" s="374">
        <v>99</v>
      </c>
      <c r="H2538" s="374">
        <v>1</v>
      </c>
      <c r="I2538" s="374">
        <v>99</v>
      </c>
      <c r="J2538" s="374">
        <v>802</v>
      </c>
      <c r="K2538" s="374">
        <v>99</v>
      </c>
      <c r="L2538" s="374">
        <v>11</v>
      </c>
      <c r="M2538" s="374">
        <v>99</v>
      </c>
      <c r="N2538" s="374">
        <v>99</v>
      </c>
      <c r="O2538" s="374">
        <v>99</v>
      </c>
      <c r="P2538" s="374">
        <v>99</v>
      </c>
      <c r="Q2538" s="374"/>
      <c r="R2538" s="374">
        <v>0</v>
      </c>
      <c r="S2538" s="374"/>
      <c r="T2538" s="374"/>
      <c r="U2538" s="374"/>
      <c r="V2538" s="374"/>
      <c r="W2538" s="374"/>
      <c r="X2538" s="374"/>
      <c r="Y2538" s="374"/>
      <c r="Z2538" s="374"/>
      <c r="AA2538" s="374"/>
      <c r="AB2538" s="374"/>
      <c r="AC2538" s="374"/>
      <c r="AD2538" s="374"/>
      <c r="AE2538" s="374"/>
      <c r="AF2538" s="374"/>
      <c r="AG2538" s="374"/>
      <c r="AH2538" s="374"/>
      <c r="AI2538" s="374"/>
    </row>
    <row r="2539" spans="1:37" ht="15.6">
      <c r="A2539" s="374">
        <v>18</v>
      </c>
      <c r="B2539" s="374">
        <v>265</v>
      </c>
      <c r="C2539" s="374">
        <v>2024</v>
      </c>
      <c r="D2539" s="374"/>
      <c r="E2539" s="374">
        <v>99</v>
      </c>
      <c r="F2539" s="374"/>
      <c r="G2539" s="374">
        <v>99</v>
      </c>
      <c r="H2539" s="374">
        <v>1</v>
      </c>
      <c r="I2539" s="374">
        <v>99</v>
      </c>
      <c r="J2539" s="374">
        <v>103</v>
      </c>
      <c r="K2539" s="374">
        <v>99</v>
      </c>
      <c r="L2539" s="374">
        <v>12</v>
      </c>
      <c r="M2539" s="374">
        <v>99</v>
      </c>
      <c r="N2539" s="374">
        <v>99</v>
      </c>
      <c r="O2539" s="374">
        <v>99</v>
      </c>
      <c r="P2539" s="374">
        <v>99</v>
      </c>
      <c r="Q2539" s="374"/>
      <c r="R2539" s="374">
        <v>0</v>
      </c>
      <c r="S2539" s="374"/>
      <c r="T2539" s="374"/>
      <c r="U2539" s="374"/>
      <c r="V2539" s="374"/>
      <c r="W2539" s="374"/>
      <c r="X2539" s="374"/>
      <c r="Y2539" s="374"/>
      <c r="Z2539" s="374"/>
      <c r="AA2539" s="374"/>
      <c r="AB2539" s="374"/>
      <c r="AC2539" s="374"/>
      <c r="AD2539" s="374"/>
      <c r="AE2539" s="374"/>
      <c r="AF2539" s="374"/>
      <c r="AG2539" s="374"/>
      <c r="AH2539" s="374"/>
      <c r="AI2539" s="374"/>
    </row>
    <row r="2540" spans="1:37" ht="15.6">
      <c r="A2540" s="374">
        <v>18</v>
      </c>
      <c r="B2540" s="374">
        <v>266</v>
      </c>
      <c r="C2540" s="374">
        <v>2024</v>
      </c>
      <c r="D2540" s="374"/>
      <c r="E2540" s="374">
        <v>99</v>
      </c>
      <c r="F2540" s="374"/>
      <c r="G2540" s="374">
        <v>99</v>
      </c>
      <c r="H2540" s="374">
        <v>2</v>
      </c>
      <c r="I2540" s="374">
        <v>99</v>
      </c>
      <c r="J2540" s="374">
        <v>106</v>
      </c>
      <c r="K2540" s="374">
        <v>99</v>
      </c>
      <c r="L2540" s="374">
        <v>12</v>
      </c>
      <c r="M2540" s="374">
        <v>99</v>
      </c>
      <c r="N2540" s="374">
        <v>99</v>
      </c>
      <c r="O2540" s="374">
        <v>99</v>
      </c>
      <c r="P2540" s="374">
        <v>99</v>
      </c>
      <c r="Q2540" s="374"/>
      <c r="R2540" s="374">
        <v>0</v>
      </c>
      <c r="S2540" s="374"/>
      <c r="T2540" s="374"/>
      <c r="U2540" s="374"/>
      <c r="V2540" s="374"/>
      <c r="W2540" s="374"/>
      <c r="X2540" s="374"/>
      <c r="Y2540" s="374"/>
      <c r="Z2540" s="374"/>
      <c r="AA2540" s="374"/>
      <c r="AB2540" s="374"/>
      <c r="AC2540" s="374"/>
      <c r="AD2540" s="374"/>
      <c r="AE2540" s="374"/>
      <c r="AF2540" s="374"/>
      <c r="AG2540" s="374"/>
      <c r="AH2540" s="374"/>
      <c r="AI2540" s="374"/>
    </row>
    <row r="2541" spans="1:37" ht="15.6">
      <c r="A2541" s="374">
        <v>18</v>
      </c>
      <c r="B2541" s="374">
        <v>267</v>
      </c>
      <c r="C2541" s="374">
        <v>2024</v>
      </c>
      <c r="D2541" s="374"/>
      <c r="E2541" s="374">
        <v>99</v>
      </c>
      <c r="F2541" s="374"/>
      <c r="G2541" s="374">
        <v>99</v>
      </c>
      <c r="H2541" s="374">
        <v>1</v>
      </c>
      <c r="I2541" s="374">
        <v>99</v>
      </c>
      <c r="J2541" s="374">
        <v>110</v>
      </c>
      <c r="K2541" s="374">
        <v>99</v>
      </c>
      <c r="L2541" s="374">
        <v>12</v>
      </c>
      <c r="M2541" s="374">
        <v>99</v>
      </c>
      <c r="N2541" s="374">
        <v>99</v>
      </c>
      <c r="O2541" s="374">
        <v>99</v>
      </c>
      <c r="P2541" s="374">
        <v>99</v>
      </c>
      <c r="Q2541" s="374"/>
      <c r="R2541" s="374">
        <v>0</v>
      </c>
      <c r="S2541" s="374"/>
      <c r="T2541" s="374"/>
      <c r="U2541" s="374"/>
      <c r="V2541" s="374"/>
      <c r="W2541" s="374"/>
      <c r="X2541" s="374"/>
      <c r="Y2541" s="374"/>
      <c r="Z2541" s="374"/>
      <c r="AA2541" s="374"/>
      <c r="AB2541" s="374"/>
      <c r="AC2541" s="374"/>
      <c r="AD2541" s="374"/>
      <c r="AE2541" s="374"/>
      <c r="AF2541" s="374"/>
      <c r="AG2541" s="374"/>
      <c r="AH2541" s="374"/>
      <c r="AI2541" s="374"/>
    </row>
    <row r="2542" spans="1:37" ht="15.6">
      <c r="A2542" s="374">
        <v>18</v>
      </c>
      <c r="B2542" s="374">
        <v>268</v>
      </c>
      <c r="C2542" s="374">
        <v>2024</v>
      </c>
      <c r="D2542" s="374"/>
      <c r="E2542" s="374">
        <v>99</v>
      </c>
      <c r="F2542" s="374"/>
      <c r="G2542" s="374">
        <v>99</v>
      </c>
      <c r="H2542" s="374">
        <v>1</v>
      </c>
      <c r="I2542" s="374">
        <v>99</v>
      </c>
      <c r="J2542" s="374">
        <v>111</v>
      </c>
      <c r="K2542" s="374">
        <v>99</v>
      </c>
      <c r="L2542" s="374">
        <v>12</v>
      </c>
      <c r="M2542" s="374">
        <v>99</v>
      </c>
      <c r="N2542" s="374">
        <v>99</v>
      </c>
      <c r="O2542" s="374">
        <v>99</v>
      </c>
      <c r="P2542" s="374">
        <v>99</v>
      </c>
      <c r="Q2542" s="374"/>
      <c r="R2542" s="374">
        <v>0</v>
      </c>
      <c r="S2542" s="374"/>
      <c r="T2542" s="374"/>
      <c r="U2542" s="374"/>
      <c r="V2542" s="374"/>
      <c r="W2542" s="374"/>
      <c r="X2542" s="374"/>
      <c r="Y2542" s="374"/>
      <c r="Z2542" s="374"/>
      <c r="AA2542" s="374"/>
      <c r="AB2542" s="374"/>
      <c r="AC2542" s="374"/>
      <c r="AD2542" s="374"/>
      <c r="AE2542" s="374"/>
      <c r="AF2542" s="374"/>
      <c r="AG2542" s="374"/>
      <c r="AH2542" s="374"/>
      <c r="AI2542" s="374"/>
    </row>
    <row r="2543" spans="1:37" ht="15.6">
      <c r="A2543" s="374">
        <v>18</v>
      </c>
      <c r="B2543" s="374">
        <v>269</v>
      </c>
      <c r="C2543" s="374">
        <v>2024</v>
      </c>
      <c r="D2543" s="374"/>
      <c r="E2543" s="374">
        <v>99</v>
      </c>
      <c r="F2543" s="374"/>
      <c r="G2543" s="374">
        <v>99</v>
      </c>
      <c r="H2543" s="374">
        <v>1</v>
      </c>
      <c r="I2543" s="374">
        <v>99</v>
      </c>
      <c r="J2543" s="374">
        <v>116</v>
      </c>
      <c r="K2543" s="374">
        <v>99</v>
      </c>
      <c r="L2543" s="374">
        <v>12</v>
      </c>
      <c r="M2543" s="374">
        <v>99</v>
      </c>
      <c r="N2543" s="374">
        <v>99</v>
      </c>
      <c r="O2543" s="374">
        <v>99</v>
      </c>
      <c r="P2543" s="374">
        <v>99</v>
      </c>
      <c r="Q2543" s="374"/>
      <c r="R2543" s="374">
        <v>0</v>
      </c>
      <c r="S2543" s="374"/>
      <c r="T2543" s="374"/>
      <c r="U2543" s="374"/>
      <c r="V2543" s="374"/>
      <c r="W2543" s="374"/>
      <c r="X2543" s="374"/>
      <c r="Y2543" s="374"/>
      <c r="Z2543" s="374"/>
      <c r="AA2543" s="374"/>
      <c r="AB2543" s="374"/>
      <c r="AC2543" s="374"/>
      <c r="AD2543" s="374"/>
      <c r="AE2543" s="374"/>
      <c r="AF2543" s="374"/>
      <c r="AG2543" s="374"/>
      <c r="AH2543" s="374"/>
      <c r="AI2543" s="374"/>
    </row>
    <row r="2544" spans="1:37" ht="15.6">
      <c r="A2544" s="374">
        <v>18</v>
      </c>
      <c r="B2544" s="374">
        <v>270</v>
      </c>
      <c r="C2544" s="374">
        <v>2024</v>
      </c>
      <c r="D2544" s="374"/>
      <c r="E2544" s="374">
        <v>99</v>
      </c>
      <c r="F2544" s="374"/>
      <c r="G2544" s="374">
        <v>99</v>
      </c>
      <c r="H2544" s="374">
        <v>2</v>
      </c>
      <c r="I2544" s="374">
        <v>99</v>
      </c>
      <c r="J2544" s="374">
        <v>117</v>
      </c>
      <c r="K2544" s="374">
        <v>99</v>
      </c>
      <c r="L2544" s="374">
        <v>12</v>
      </c>
      <c r="M2544" s="374">
        <v>99</v>
      </c>
      <c r="N2544" s="374">
        <v>99</v>
      </c>
      <c r="O2544" s="374">
        <v>99</v>
      </c>
      <c r="P2544" s="374">
        <v>99</v>
      </c>
      <c r="Q2544" s="374"/>
      <c r="R2544" s="374">
        <v>0</v>
      </c>
      <c r="S2544" s="374"/>
      <c r="T2544" s="374"/>
      <c r="U2544" s="374"/>
      <c r="V2544" s="374"/>
      <c r="W2544" s="374"/>
      <c r="X2544" s="374"/>
      <c r="Y2544" s="374"/>
      <c r="Z2544" s="374"/>
      <c r="AA2544" s="374"/>
      <c r="AB2544" s="374"/>
      <c r="AC2544" s="374"/>
      <c r="AD2544" s="374"/>
      <c r="AE2544" s="374"/>
      <c r="AF2544" s="374"/>
      <c r="AG2544" s="374"/>
      <c r="AH2544" s="374"/>
      <c r="AI2544" s="374"/>
    </row>
    <row r="2545" spans="1:35" ht="15.6">
      <c r="A2545" s="374">
        <v>18</v>
      </c>
      <c r="B2545" s="374">
        <v>271</v>
      </c>
      <c r="C2545" s="374">
        <v>2024</v>
      </c>
      <c r="D2545" s="374"/>
      <c r="E2545" s="374">
        <v>99</v>
      </c>
      <c r="F2545" s="374"/>
      <c r="G2545" s="374">
        <v>99</v>
      </c>
      <c r="H2545" s="374">
        <v>1</v>
      </c>
      <c r="I2545" s="374">
        <v>99</v>
      </c>
      <c r="J2545" s="374">
        <v>134</v>
      </c>
      <c r="K2545" s="374">
        <v>99</v>
      </c>
      <c r="L2545" s="374">
        <v>12</v>
      </c>
      <c r="M2545" s="374">
        <v>99</v>
      </c>
      <c r="N2545" s="374">
        <v>99</v>
      </c>
      <c r="O2545" s="374">
        <v>99</v>
      </c>
      <c r="P2545" s="374">
        <v>99</v>
      </c>
      <c r="Q2545" s="374"/>
      <c r="R2545" s="374">
        <v>0</v>
      </c>
      <c r="S2545" s="374"/>
      <c r="T2545" s="374"/>
      <c r="U2545" s="374"/>
      <c r="V2545" s="374"/>
      <c r="W2545" s="374"/>
      <c r="X2545" s="374"/>
      <c r="Y2545" s="374"/>
      <c r="Z2545" s="374"/>
      <c r="AA2545" s="374"/>
      <c r="AB2545" s="374"/>
      <c r="AC2545" s="374"/>
      <c r="AD2545" s="374"/>
      <c r="AE2545" s="374"/>
      <c r="AF2545" s="374"/>
      <c r="AG2545" s="374"/>
      <c r="AH2545" s="374"/>
      <c r="AI2545" s="374"/>
    </row>
    <row r="2546" spans="1:35" ht="15.6">
      <c r="A2546" s="374">
        <v>18</v>
      </c>
      <c r="B2546" s="374">
        <v>272</v>
      </c>
      <c r="C2546" s="374">
        <v>2024</v>
      </c>
      <c r="D2546" s="374"/>
      <c r="E2546" s="374">
        <v>99</v>
      </c>
      <c r="F2546" s="374"/>
      <c r="G2546" s="374">
        <v>99</v>
      </c>
      <c r="H2546" s="374">
        <v>2</v>
      </c>
      <c r="I2546" s="374">
        <v>99</v>
      </c>
      <c r="J2546" s="374">
        <v>141</v>
      </c>
      <c r="K2546" s="374">
        <v>99</v>
      </c>
      <c r="L2546" s="374">
        <v>12</v>
      </c>
      <c r="M2546" s="374">
        <v>99</v>
      </c>
      <c r="N2546" s="374">
        <v>99</v>
      </c>
      <c r="O2546" s="374">
        <v>99</v>
      </c>
      <c r="P2546" s="374">
        <v>99</v>
      </c>
      <c r="Q2546" s="374"/>
      <c r="R2546" s="374">
        <v>0</v>
      </c>
      <c r="S2546" s="374"/>
      <c r="T2546" s="374"/>
      <c r="U2546" s="374"/>
      <c r="V2546" s="374"/>
      <c r="W2546" s="374"/>
      <c r="X2546" s="374"/>
      <c r="Y2546" s="374"/>
      <c r="Z2546" s="374"/>
      <c r="AA2546" s="374"/>
      <c r="AB2546" s="374"/>
      <c r="AC2546" s="374"/>
      <c r="AD2546" s="374"/>
      <c r="AE2546" s="374"/>
      <c r="AF2546" s="374"/>
      <c r="AG2546" s="374"/>
      <c r="AH2546" s="374"/>
      <c r="AI2546" s="374"/>
    </row>
    <row r="2547" spans="1:35" ht="15.6">
      <c r="A2547" s="374">
        <v>18</v>
      </c>
      <c r="B2547" s="374">
        <v>273</v>
      </c>
      <c r="C2547" s="374">
        <v>2024</v>
      </c>
      <c r="D2547" s="374"/>
      <c r="E2547" s="374">
        <v>99</v>
      </c>
      <c r="F2547" s="374"/>
      <c r="G2547" s="374">
        <v>99</v>
      </c>
      <c r="H2547" s="374">
        <v>2</v>
      </c>
      <c r="I2547" s="374">
        <v>99</v>
      </c>
      <c r="J2547" s="374">
        <v>143</v>
      </c>
      <c r="K2547" s="374">
        <v>99</v>
      </c>
      <c r="L2547" s="374">
        <v>12</v>
      </c>
      <c r="M2547" s="374">
        <v>99</v>
      </c>
      <c r="N2547" s="374">
        <v>99</v>
      </c>
      <c r="O2547" s="374">
        <v>99</v>
      </c>
      <c r="P2547" s="374">
        <v>99</v>
      </c>
      <c r="Q2547" s="374"/>
      <c r="R2547" s="374">
        <v>0</v>
      </c>
    </row>
    <row r="2548" spans="1:35" ht="15.6">
      <c r="A2548" s="374">
        <v>18</v>
      </c>
      <c r="B2548" s="374">
        <v>274</v>
      </c>
      <c r="C2548" s="374">
        <v>2024</v>
      </c>
      <c r="D2548" s="374"/>
      <c r="E2548" s="374">
        <v>99</v>
      </c>
      <c r="F2548" s="374"/>
      <c r="G2548" s="374">
        <v>99</v>
      </c>
      <c r="H2548" s="374">
        <v>2</v>
      </c>
      <c r="I2548" s="374">
        <v>99</v>
      </c>
      <c r="J2548" s="374">
        <v>147</v>
      </c>
      <c r="K2548" s="374">
        <v>99</v>
      </c>
      <c r="L2548" s="374">
        <v>12</v>
      </c>
      <c r="M2548" s="374">
        <v>99</v>
      </c>
      <c r="N2548" s="374">
        <v>99</v>
      </c>
      <c r="O2548" s="374">
        <v>99</v>
      </c>
      <c r="P2548" s="374">
        <v>99</v>
      </c>
      <c r="Q2548" s="374"/>
      <c r="R2548" s="374">
        <v>0</v>
      </c>
    </row>
    <row r="2549" spans="1:35" ht="15.6">
      <c r="A2549" s="374">
        <v>18</v>
      </c>
      <c r="B2549" s="374">
        <v>275</v>
      </c>
      <c r="C2549" s="374">
        <v>2024</v>
      </c>
      <c r="D2549" s="374"/>
      <c r="E2549" s="374">
        <v>99</v>
      </c>
      <c r="F2549" s="374"/>
      <c r="G2549" s="374">
        <v>99</v>
      </c>
      <c r="H2549" s="374">
        <v>1</v>
      </c>
      <c r="I2549" s="374">
        <v>99</v>
      </c>
      <c r="J2549" s="374">
        <v>155</v>
      </c>
      <c r="K2549" s="374">
        <v>99</v>
      </c>
      <c r="L2549" s="374">
        <v>12</v>
      </c>
      <c r="M2549" s="374">
        <v>99</v>
      </c>
      <c r="N2549" s="374">
        <v>99</v>
      </c>
      <c r="O2549" s="374">
        <v>99</v>
      </c>
      <c r="P2549" s="374">
        <v>99</v>
      </c>
      <c r="Q2549" s="374"/>
      <c r="R2549" s="374">
        <v>0</v>
      </c>
    </row>
    <row r="2550" spans="1:35" ht="15.6">
      <c r="A2550" s="374">
        <v>18</v>
      </c>
      <c r="B2550" s="374">
        <v>276</v>
      </c>
      <c r="C2550" s="374">
        <v>2024</v>
      </c>
      <c r="D2550" s="374"/>
      <c r="E2550" s="374">
        <v>99</v>
      </c>
      <c r="F2550" s="374"/>
      <c r="G2550" s="374">
        <v>99</v>
      </c>
      <c r="H2550" s="374">
        <v>2</v>
      </c>
      <c r="I2550" s="374">
        <v>99</v>
      </c>
      <c r="J2550" s="374">
        <v>160</v>
      </c>
      <c r="K2550" s="374">
        <v>99</v>
      </c>
      <c r="L2550" s="374">
        <v>12</v>
      </c>
      <c r="M2550" s="374">
        <v>99</v>
      </c>
      <c r="N2550" s="374">
        <v>99</v>
      </c>
      <c r="O2550" s="374">
        <v>99</v>
      </c>
      <c r="P2550" s="374">
        <v>99</v>
      </c>
      <c r="Q2550" s="374"/>
      <c r="R2550" s="374">
        <v>0</v>
      </c>
    </row>
    <row r="2551" spans="1:35" ht="15.6">
      <c r="A2551" s="374">
        <v>18</v>
      </c>
      <c r="B2551" s="374">
        <v>277</v>
      </c>
      <c r="C2551" s="374">
        <v>2024</v>
      </c>
      <c r="D2551" s="374"/>
      <c r="E2551" s="374">
        <v>99</v>
      </c>
      <c r="F2551" s="374"/>
      <c r="G2551" s="374">
        <v>99</v>
      </c>
      <c r="H2551" s="374">
        <v>1</v>
      </c>
      <c r="I2551" s="374">
        <v>99</v>
      </c>
      <c r="J2551" s="374">
        <v>171</v>
      </c>
      <c r="K2551" s="374">
        <v>99</v>
      </c>
      <c r="L2551" s="374">
        <v>12</v>
      </c>
      <c r="M2551" s="374">
        <v>99</v>
      </c>
      <c r="N2551" s="374">
        <v>99</v>
      </c>
      <c r="O2551" s="374">
        <v>99</v>
      </c>
      <c r="P2551" s="374">
        <v>99</v>
      </c>
      <c r="Q2551" s="374"/>
      <c r="R2551" s="374">
        <v>0</v>
      </c>
    </row>
    <row r="2552" spans="1:35" ht="15.6">
      <c r="A2552" s="374">
        <v>18</v>
      </c>
      <c r="B2552" s="374">
        <v>278</v>
      </c>
      <c r="C2552" s="374">
        <v>2024</v>
      </c>
      <c r="D2552" s="374"/>
      <c r="E2552" s="374">
        <v>99</v>
      </c>
      <c r="F2552" s="374"/>
      <c r="G2552" s="374">
        <v>99</v>
      </c>
      <c r="H2552" s="374">
        <v>2</v>
      </c>
      <c r="I2552" s="374">
        <v>99</v>
      </c>
      <c r="J2552" s="374">
        <v>175</v>
      </c>
      <c r="K2552" s="374">
        <v>99</v>
      </c>
      <c r="L2552" s="374">
        <v>12</v>
      </c>
      <c r="M2552" s="374">
        <v>99</v>
      </c>
      <c r="N2552" s="374">
        <v>99</v>
      </c>
      <c r="O2552" s="374">
        <v>99</v>
      </c>
      <c r="P2552" s="374">
        <v>99</v>
      </c>
      <c r="Q2552" s="374"/>
      <c r="R2552" s="374">
        <v>0</v>
      </c>
    </row>
    <row r="2553" spans="1:35" ht="15.6">
      <c r="A2553" s="374">
        <v>18</v>
      </c>
      <c r="B2553" s="374">
        <v>279</v>
      </c>
      <c r="C2553" s="374">
        <v>2024</v>
      </c>
      <c r="D2553" s="374"/>
      <c r="E2553" s="374">
        <v>99</v>
      </c>
      <c r="F2553" s="374"/>
      <c r="G2553" s="374">
        <v>99</v>
      </c>
      <c r="H2553" s="374">
        <v>2</v>
      </c>
      <c r="I2553" s="374">
        <v>99</v>
      </c>
      <c r="J2553" s="374">
        <v>177</v>
      </c>
      <c r="K2553" s="374">
        <v>99</v>
      </c>
      <c r="L2553" s="374">
        <v>12</v>
      </c>
      <c r="M2553" s="374">
        <v>99</v>
      </c>
      <c r="N2553" s="374">
        <v>99</v>
      </c>
      <c r="O2553" s="374">
        <v>99</v>
      </c>
      <c r="P2553" s="374">
        <v>99</v>
      </c>
      <c r="Q2553" s="374"/>
      <c r="R2553" s="374">
        <v>0</v>
      </c>
    </row>
    <row r="2554" spans="1:35" ht="15.6">
      <c r="A2554" s="374">
        <v>18</v>
      </c>
      <c r="B2554" s="374">
        <v>280</v>
      </c>
      <c r="C2554" s="374">
        <v>2024</v>
      </c>
      <c r="D2554" s="374"/>
      <c r="E2554" s="374">
        <v>99</v>
      </c>
      <c r="F2554" s="374"/>
      <c r="G2554" s="374">
        <v>99</v>
      </c>
      <c r="H2554" s="374">
        <v>2</v>
      </c>
      <c r="I2554" s="374">
        <v>99</v>
      </c>
      <c r="J2554" s="374">
        <v>178</v>
      </c>
      <c r="K2554" s="374">
        <v>99</v>
      </c>
      <c r="L2554" s="374">
        <v>12</v>
      </c>
      <c r="M2554" s="374">
        <v>99</v>
      </c>
      <c r="N2554" s="374">
        <v>99</v>
      </c>
      <c r="O2554" s="374">
        <v>99</v>
      </c>
      <c r="P2554" s="374">
        <v>99</v>
      </c>
      <c r="Q2554" s="374"/>
      <c r="R2554" s="374">
        <v>0</v>
      </c>
    </row>
    <row r="2555" spans="1:35" ht="15.6">
      <c r="A2555" s="374">
        <v>18</v>
      </c>
      <c r="B2555" s="374">
        <v>281</v>
      </c>
      <c r="C2555" s="374">
        <v>2024</v>
      </c>
      <c r="D2555" s="374"/>
      <c r="E2555" s="374">
        <v>99</v>
      </c>
      <c r="F2555" s="374"/>
      <c r="G2555" s="374">
        <v>99</v>
      </c>
      <c r="H2555" s="374">
        <v>2</v>
      </c>
      <c r="I2555" s="374">
        <v>99</v>
      </c>
      <c r="J2555" s="374">
        <v>181</v>
      </c>
      <c r="K2555" s="374">
        <v>99</v>
      </c>
      <c r="L2555" s="374">
        <v>12</v>
      </c>
      <c r="M2555" s="374">
        <v>99</v>
      </c>
      <c r="N2555" s="374">
        <v>99</v>
      </c>
      <c r="O2555" s="374">
        <v>99</v>
      </c>
      <c r="P2555" s="374">
        <v>99</v>
      </c>
      <c r="Q2555" s="374"/>
      <c r="R2555" s="374">
        <v>0</v>
      </c>
    </row>
    <row r="2556" spans="1:35" ht="15.6">
      <c r="A2556" s="374">
        <v>18</v>
      </c>
      <c r="B2556" s="374">
        <v>282</v>
      </c>
      <c r="C2556" s="374">
        <v>2024</v>
      </c>
      <c r="D2556" s="374"/>
      <c r="E2556" s="374">
        <v>99</v>
      </c>
      <c r="F2556" s="374"/>
      <c r="G2556" s="374">
        <v>99</v>
      </c>
      <c r="H2556" s="374">
        <v>1</v>
      </c>
      <c r="I2556" s="374">
        <v>99</v>
      </c>
      <c r="J2556" s="374">
        <v>262</v>
      </c>
      <c r="K2556" s="374">
        <v>99</v>
      </c>
      <c r="L2556" s="374">
        <v>12</v>
      </c>
      <c r="M2556" s="374">
        <v>99</v>
      </c>
      <c r="N2556" s="374">
        <v>99</v>
      </c>
      <c r="O2556" s="374">
        <v>99</v>
      </c>
      <c r="P2556" s="374">
        <v>99</v>
      </c>
      <c r="Q2556" s="374"/>
      <c r="R2556" s="374">
        <v>0</v>
      </c>
    </row>
    <row r="2557" spans="1:35" ht="15.6">
      <c r="A2557" s="374">
        <v>18</v>
      </c>
      <c r="B2557" s="374">
        <v>283</v>
      </c>
      <c r="C2557" s="374">
        <v>2024</v>
      </c>
      <c r="D2557" s="374"/>
      <c r="E2557" s="374">
        <v>99</v>
      </c>
      <c r="F2557" s="374"/>
      <c r="G2557" s="374">
        <v>99</v>
      </c>
      <c r="H2557" s="374">
        <v>1</v>
      </c>
      <c r="I2557" s="374">
        <v>99</v>
      </c>
      <c r="J2557" s="374">
        <v>309</v>
      </c>
      <c r="K2557" s="374">
        <v>99</v>
      </c>
      <c r="L2557" s="374">
        <v>12</v>
      </c>
      <c r="M2557" s="374">
        <v>99</v>
      </c>
      <c r="N2557" s="374">
        <v>99</v>
      </c>
      <c r="O2557" s="374">
        <v>99</v>
      </c>
      <c r="P2557" s="374">
        <v>99</v>
      </c>
      <c r="Q2557" s="374"/>
      <c r="R2557" s="374">
        <v>0</v>
      </c>
    </row>
    <row r="2558" spans="1:35" ht="15.6">
      <c r="A2558" s="374">
        <v>18</v>
      </c>
      <c r="B2558" s="374">
        <v>284</v>
      </c>
      <c r="C2558" s="374">
        <v>2024</v>
      </c>
      <c r="D2558" s="374"/>
      <c r="E2558" s="374">
        <v>99</v>
      </c>
      <c r="F2558" s="374"/>
      <c r="G2558" s="374">
        <v>99</v>
      </c>
      <c r="H2558" s="374">
        <v>2</v>
      </c>
      <c r="I2558" s="374">
        <v>99</v>
      </c>
      <c r="J2558" s="374">
        <v>470</v>
      </c>
      <c r="K2558" s="374">
        <v>99</v>
      </c>
      <c r="L2558" s="374">
        <v>12</v>
      </c>
      <c r="M2558" s="374">
        <v>99</v>
      </c>
      <c r="N2558" s="374">
        <v>99</v>
      </c>
      <c r="O2558" s="374">
        <v>99</v>
      </c>
      <c r="P2558" s="374">
        <v>99</v>
      </c>
      <c r="Q2558" s="374"/>
      <c r="R2558" s="374">
        <v>0</v>
      </c>
    </row>
    <row r="2559" spans="1:35" ht="15.6">
      <c r="A2559" s="374">
        <v>18</v>
      </c>
      <c r="B2559" s="374">
        <v>285</v>
      </c>
      <c r="C2559" s="374">
        <v>2024</v>
      </c>
      <c r="D2559" s="374"/>
      <c r="E2559" s="374">
        <v>99</v>
      </c>
      <c r="F2559" s="374"/>
      <c r="G2559" s="374">
        <v>99</v>
      </c>
      <c r="H2559" s="374">
        <v>2</v>
      </c>
      <c r="I2559" s="374">
        <v>99</v>
      </c>
      <c r="J2559" s="374">
        <v>629</v>
      </c>
      <c r="K2559" s="374">
        <v>99</v>
      </c>
      <c r="L2559" s="374">
        <v>12</v>
      </c>
      <c r="M2559" s="374">
        <v>99</v>
      </c>
      <c r="N2559" s="374">
        <v>99</v>
      </c>
      <c r="O2559" s="374">
        <v>99</v>
      </c>
      <c r="P2559" s="374">
        <v>99</v>
      </c>
      <c r="Q2559" s="374"/>
      <c r="R2559" s="374">
        <v>0</v>
      </c>
    </row>
    <row r="2560" spans="1:35" ht="15.6">
      <c r="A2560" s="374">
        <v>18</v>
      </c>
      <c r="B2560" s="374">
        <v>286</v>
      </c>
      <c r="C2560" s="374">
        <v>2024</v>
      </c>
      <c r="D2560" s="374"/>
      <c r="E2560" s="374">
        <v>99</v>
      </c>
      <c r="F2560" s="374"/>
      <c r="G2560" s="374">
        <v>99</v>
      </c>
      <c r="H2560" s="374">
        <v>1</v>
      </c>
      <c r="I2560" s="374">
        <v>99</v>
      </c>
      <c r="J2560" s="374">
        <v>643</v>
      </c>
      <c r="K2560" s="374">
        <v>99</v>
      </c>
      <c r="L2560" s="374">
        <v>12</v>
      </c>
      <c r="M2560" s="374">
        <v>99</v>
      </c>
      <c r="N2560" s="374">
        <v>99</v>
      </c>
      <c r="O2560" s="374">
        <v>99</v>
      </c>
      <c r="P2560" s="374">
        <v>99</v>
      </c>
      <c r="Q2560" s="374"/>
      <c r="R2560" s="374">
        <v>0</v>
      </c>
    </row>
    <row r="2561" spans="1:18" ht="15.6">
      <c r="A2561" s="374">
        <v>18</v>
      </c>
      <c r="B2561" s="374">
        <v>287</v>
      </c>
      <c r="C2561" s="374">
        <v>2024</v>
      </c>
      <c r="D2561" s="374"/>
      <c r="E2561" s="374">
        <v>99</v>
      </c>
      <c r="F2561" s="374"/>
      <c r="G2561" s="374">
        <v>99</v>
      </c>
      <c r="H2561" s="374">
        <v>2</v>
      </c>
      <c r="I2561" s="374">
        <v>99</v>
      </c>
      <c r="J2561" s="374">
        <v>704</v>
      </c>
      <c r="K2561" s="374">
        <v>99</v>
      </c>
      <c r="L2561" s="374">
        <v>12</v>
      </c>
      <c r="M2561" s="374">
        <v>99</v>
      </c>
      <c r="N2561" s="374">
        <v>99</v>
      </c>
      <c r="O2561" s="374">
        <v>99</v>
      </c>
      <c r="P2561" s="374">
        <v>99</v>
      </c>
      <c r="Q2561" s="374"/>
      <c r="R2561" s="374">
        <v>0</v>
      </c>
    </row>
    <row r="2562" spans="1:18" ht="15.6">
      <c r="A2562" s="374">
        <v>18</v>
      </c>
      <c r="B2562" s="374">
        <v>288</v>
      </c>
      <c r="C2562" s="374">
        <v>2024</v>
      </c>
      <c r="D2562" s="374"/>
      <c r="E2562" s="374">
        <v>99</v>
      </c>
      <c r="F2562" s="374"/>
      <c r="G2562" s="374">
        <v>99</v>
      </c>
      <c r="H2562" s="374">
        <v>1</v>
      </c>
      <c r="I2562" s="374">
        <v>99</v>
      </c>
      <c r="J2562" s="374">
        <v>802</v>
      </c>
      <c r="K2562" s="374">
        <v>99</v>
      </c>
      <c r="L2562" s="374">
        <v>12</v>
      </c>
      <c r="M2562" s="374">
        <v>99</v>
      </c>
      <c r="N2562" s="374">
        <v>99</v>
      </c>
      <c r="O2562" s="374">
        <v>99</v>
      </c>
      <c r="P2562" s="374">
        <v>99</v>
      </c>
      <c r="Q2562" s="374"/>
      <c r="R2562" s="374">
        <v>0</v>
      </c>
    </row>
    <row r="2563" spans="1:18" ht="15.6">
      <c r="A2563" s="374">
        <v>18</v>
      </c>
      <c r="B2563" s="374">
        <v>289</v>
      </c>
      <c r="C2563" s="374">
        <v>2024</v>
      </c>
      <c r="D2563" s="374"/>
      <c r="E2563" s="374">
        <v>99</v>
      </c>
      <c r="F2563" s="374"/>
      <c r="G2563" s="374">
        <v>99</v>
      </c>
      <c r="H2563" s="374">
        <v>1</v>
      </c>
      <c r="I2563" s="374">
        <v>99</v>
      </c>
      <c r="J2563" s="374">
        <v>103</v>
      </c>
      <c r="K2563" s="374">
        <v>99</v>
      </c>
      <c r="L2563" s="374">
        <v>13</v>
      </c>
      <c r="M2563" s="374">
        <v>99</v>
      </c>
      <c r="N2563" s="374">
        <v>99</v>
      </c>
      <c r="O2563" s="374">
        <v>99</v>
      </c>
      <c r="P2563" s="374">
        <v>99</v>
      </c>
      <c r="Q2563" s="374"/>
      <c r="R2563" s="374">
        <v>0</v>
      </c>
    </row>
    <row r="2564" spans="1:18" ht="15.6">
      <c r="A2564" s="374">
        <v>18</v>
      </c>
      <c r="B2564" s="374">
        <v>290</v>
      </c>
      <c r="C2564" s="374">
        <v>2024</v>
      </c>
      <c r="D2564" s="374"/>
      <c r="E2564" s="374">
        <v>99</v>
      </c>
      <c r="F2564" s="374"/>
      <c r="G2564" s="374">
        <v>99</v>
      </c>
      <c r="H2564" s="374">
        <v>2</v>
      </c>
      <c r="I2564" s="374">
        <v>99</v>
      </c>
      <c r="J2564" s="374">
        <v>106</v>
      </c>
      <c r="K2564" s="374">
        <v>99</v>
      </c>
      <c r="L2564" s="374">
        <v>13</v>
      </c>
      <c r="M2564" s="374">
        <v>99</v>
      </c>
      <c r="N2564" s="374">
        <v>99</v>
      </c>
      <c r="O2564" s="374">
        <v>99</v>
      </c>
      <c r="P2564" s="374">
        <v>99</v>
      </c>
      <c r="Q2564" s="374"/>
      <c r="R2564" s="374">
        <v>0</v>
      </c>
    </row>
    <row r="2565" spans="1:18" ht="15.6">
      <c r="A2565" s="374">
        <v>18</v>
      </c>
      <c r="B2565" s="374">
        <v>291</v>
      </c>
      <c r="C2565" s="374">
        <v>2024</v>
      </c>
      <c r="D2565" s="374"/>
      <c r="E2565" s="374">
        <v>99</v>
      </c>
      <c r="F2565" s="374"/>
      <c r="G2565" s="374">
        <v>99</v>
      </c>
      <c r="H2565" s="374">
        <v>1</v>
      </c>
      <c r="I2565" s="374">
        <v>99</v>
      </c>
      <c r="J2565" s="374">
        <v>110</v>
      </c>
      <c r="K2565" s="374">
        <v>99</v>
      </c>
      <c r="L2565" s="374">
        <v>13</v>
      </c>
      <c r="M2565" s="374">
        <v>99</v>
      </c>
      <c r="N2565" s="374">
        <v>99</v>
      </c>
      <c r="O2565" s="374">
        <v>99</v>
      </c>
      <c r="P2565" s="374">
        <v>99</v>
      </c>
      <c r="Q2565" s="374"/>
      <c r="R2565" s="374">
        <v>0</v>
      </c>
    </row>
    <row r="2566" spans="1:18" ht="15.6">
      <c r="A2566" s="374">
        <v>18</v>
      </c>
      <c r="B2566" s="374">
        <v>292</v>
      </c>
      <c r="C2566" s="374">
        <v>2024</v>
      </c>
      <c r="D2566" s="374"/>
      <c r="E2566" s="374">
        <v>99</v>
      </c>
      <c r="F2566" s="374"/>
      <c r="G2566" s="374">
        <v>99</v>
      </c>
      <c r="H2566" s="374">
        <v>1</v>
      </c>
      <c r="I2566" s="374">
        <v>99</v>
      </c>
      <c r="J2566" s="374">
        <v>111</v>
      </c>
      <c r="K2566" s="374">
        <v>99</v>
      </c>
      <c r="L2566" s="374">
        <v>13</v>
      </c>
      <c r="M2566" s="374">
        <v>99</v>
      </c>
      <c r="N2566" s="374">
        <v>99</v>
      </c>
      <c r="O2566" s="374">
        <v>99</v>
      </c>
      <c r="P2566" s="374">
        <v>99</v>
      </c>
      <c r="Q2566" s="374"/>
      <c r="R2566" s="374">
        <v>0</v>
      </c>
    </row>
    <row r="2567" spans="1:18" ht="15.6">
      <c r="A2567" s="374">
        <v>18</v>
      </c>
      <c r="B2567" s="374">
        <v>293</v>
      </c>
      <c r="C2567" s="374">
        <v>2024</v>
      </c>
      <c r="D2567" s="374"/>
      <c r="E2567" s="374">
        <v>99</v>
      </c>
      <c r="F2567" s="374"/>
      <c r="G2567" s="374">
        <v>99</v>
      </c>
      <c r="H2567" s="374">
        <v>1</v>
      </c>
      <c r="I2567" s="374">
        <v>99</v>
      </c>
      <c r="J2567" s="374">
        <v>116</v>
      </c>
      <c r="K2567" s="374">
        <v>99</v>
      </c>
      <c r="L2567" s="374">
        <v>13</v>
      </c>
      <c r="M2567" s="374">
        <v>99</v>
      </c>
      <c r="N2567" s="374">
        <v>99</v>
      </c>
      <c r="O2567" s="374">
        <v>99</v>
      </c>
      <c r="P2567" s="374">
        <v>99</v>
      </c>
      <c r="Q2567" s="374"/>
      <c r="R2567" s="374">
        <v>0</v>
      </c>
    </row>
    <row r="2568" spans="1:18" ht="15.6">
      <c r="A2568" s="374">
        <v>18</v>
      </c>
      <c r="B2568" s="374">
        <v>294</v>
      </c>
      <c r="C2568" s="374">
        <v>2024</v>
      </c>
      <c r="D2568" s="374"/>
      <c r="E2568" s="374">
        <v>99</v>
      </c>
      <c r="F2568" s="374"/>
      <c r="G2568" s="374">
        <v>99</v>
      </c>
      <c r="H2568" s="374">
        <v>2</v>
      </c>
      <c r="I2568" s="374">
        <v>99</v>
      </c>
      <c r="J2568" s="374">
        <v>117</v>
      </c>
      <c r="K2568" s="374">
        <v>99</v>
      </c>
      <c r="L2568" s="374">
        <v>13</v>
      </c>
      <c r="M2568" s="374">
        <v>99</v>
      </c>
      <c r="N2568" s="374">
        <v>99</v>
      </c>
      <c r="O2568" s="374">
        <v>99</v>
      </c>
      <c r="P2568" s="374">
        <v>99</v>
      </c>
      <c r="Q2568" s="374"/>
      <c r="R2568" s="374">
        <v>0</v>
      </c>
    </row>
    <row r="2569" spans="1:18" ht="15.6">
      <c r="A2569" s="374">
        <v>18</v>
      </c>
      <c r="B2569" s="374">
        <v>295</v>
      </c>
      <c r="C2569" s="374">
        <v>2024</v>
      </c>
      <c r="D2569" s="374"/>
      <c r="E2569" s="374">
        <v>99</v>
      </c>
      <c r="F2569" s="374"/>
      <c r="G2569" s="374">
        <v>99</v>
      </c>
      <c r="H2569" s="374">
        <v>1</v>
      </c>
      <c r="I2569" s="374">
        <v>99</v>
      </c>
      <c r="J2569" s="374">
        <v>134</v>
      </c>
      <c r="K2569" s="374">
        <v>99</v>
      </c>
      <c r="L2569" s="374">
        <v>13</v>
      </c>
      <c r="M2569" s="374">
        <v>99</v>
      </c>
      <c r="N2569" s="374">
        <v>99</v>
      </c>
      <c r="O2569" s="374">
        <v>99</v>
      </c>
      <c r="P2569" s="374">
        <v>99</v>
      </c>
      <c r="Q2569" s="374"/>
      <c r="R2569" s="374">
        <v>0</v>
      </c>
    </row>
    <row r="2570" spans="1:18" ht="15.6">
      <c r="A2570" s="374">
        <v>18</v>
      </c>
      <c r="B2570" s="374">
        <v>296</v>
      </c>
      <c r="C2570" s="374">
        <v>2024</v>
      </c>
      <c r="D2570" s="374"/>
      <c r="E2570" s="374">
        <v>99</v>
      </c>
      <c r="F2570" s="374"/>
      <c r="G2570" s="374">
        <v>99</v>
      </c>
      <c r="H2570" s="374">
        <v>2</v>
      </c>
      <c r="I2570" s="374">
        <v>99</v>
      </c>
      <c r="J2570" s="374">
        <v>141</v>
      </c>
      <c r="K2570" s="374">
        <v>99</v>
      </c>
      <c r="L2570" s="374">
        <v>13</v>
      </c>
      <c r="M2570" s="374">
        <v>99</v>
      </c>
      <c r="N2570" s="374">
        <v>99</v>
      </c>
      <c r="O2570" s="374">
        <v>99</v>
      </c>
      <c r="P2570" s="374">
        <v>99</v>
      </c>
      <c r="Q2570" s="374"/>
      <c r="R2570" s="374">
        <v>0</v>
      </c>
    </row>
    <row r="2571" spans="1:18" ht="15.6">
      <c r="A2571" s="374">
        <v>18</v>
      </c>
      <c r="B2571" s="374">
        <v>297</v>
      </c>
      <c r="C2571" s="374">
        <v>2024</v>
      </c>
      <c r="D2571" s="374"/>
      <c r="E2571" s="374">
        <v>99</v>
      </c>
      <c r="F2571" s="374"/>
      <c r="G2571" s="374">
        <v>99</v>
      </c>
      <c r="H2571" s="374">
        <v>2</v>
      </c>
      <c r="I2571" s="374">
        <v>99</v>
      </c>
      <c r="J2571" s="374">
        <v>143</v>
      </c>
      <c r="K2571" s="374">
        <v>99</v>
      </c>
      <c r="L2571" s="374">
        <v>13</v>
      </c>
      <c r="M2571" s="374">
        <v>99</v>
      </c>
      <c r="N2571" s="374">
        <v>99</v>
      </c>
      <c r="O2571" s="374">
        <v>99</v>
      </c>
      <c r="P2571" s="374">
        <v>99</v>
      </c>
      <c r="Q2571" s="374"/>
      <c r="R2571" s="374">
        <v>0</v>
      </c>
    </row>
    <row r="2572" spans="1:18" ht="15.6">
      <c r="A2572" s="374">
        <v>18</v>
      </c>
      <c r="B2572" s="374">
        <v>298</v>
      </c>
      <c r="C2572" s="374">
        <v>2024</v>
      </c>
      <c r="D2572" s="374"/>
      <c r="E2572" s="374">
        <v>99</v>
      </c>
      <c r="F2572" s="374"/>
      <c r="G2572" s="374">
        <v>99</v>
      </c>
      <c r="H2572" s="374">
        <v>2</v>
      </c>
      <c r="I2572" s="374">
        <v>99</v>
      </c>
      <c r="J2572" s="374">
        <v>147</v>
      </c>
      <c r="K2572" s="374">
        <v>99</v>
      </c>
      <c r="L2572" s="374">
        <v>13</v>
      </c>
      <c r="M2572" s="374">
        <v>99</v>
      </c>
      <c r="N2572" s="374">
        <v>99</v>
      </c>
      <c r="O2572" s="374">
        <v>99</v>
      </c>
      <c r="P2572" s="374">
        <v>99</v>
      </c>
      <c r="Q2572" s="374"/>
      <c r="R2572" s="374">
        <v>0</v>
      </c>
    </row>
    <row r="2573" spans="1:18" ht="15.6">
      <c r="A2573" s="374">
        <v>18</v>
      </c>
      <c r="B2573" s="374">
        <v>299</v>
      </c>
      <c r="C2573" s="374">
        <v>2024</v>
      </c>
      <c r="D2573" s="374"/>
      <c r="E2573" s="374">
        <v>99</v>
      </c>
      <c r="F2573" s="374"/>
      <c r="G2573" s="374">
        <v>99</v>
      </c>
      <c r="H2573" s="374">
        <v>1</v>
      </c>
      <c r="I2573" s="374">
        <v>99</v>
      </c>
      <c r="J2573" s="374">
        <v>155</v>
      </c>
      <c r="K2573" s="374">
        <v>99</v>
      </c>
      <c r="L2573" s="374">
        <v>13</v>
      </c>
      <c r="M2573" s="374">
        <v>99</v>
      </c>
      <c r="N2573" s="374">
        <v>99</v>
      </c>
      <c r="O2573" s="374">
        <v>99</v>
      </c>
      <c r="P2573" s="374">
        <v>99</v>
      </c>
      <c r="Q2573" s="374"/>
      <c r="R2573" s="374">
        <v>0</v>
      </c>
    </row>
    <row r="2574" spans="1:18" ht="15.6">
      <c r="A2574" s="374">
        <v>18</v>
      </c>
      <c r="B2574" s="374">
        <v>300</v>
      </c>
      <c r="C2574" s="374">
        <v>2024</v>
      </c>
      <c r="D2574" s="374"/>
      <c r="E2574" s="374">
        <v>99</v>
      </c>
      <c r="F2574" s="374"/>
      <c r="G2574" s="374">
        <v>99</v>
      </c>
      <c r="H2574" s="374">
        <v>2</v>
      </c>
      <c r="I2574" s="374">
        <v>99</v>
      </c>
      <c r="J2574" s="374">
        <v>160</v>
      </c>
      <c r="K2574" s="374">
        <v>99</v>
      </c>
      <c r="L2574" s="374">
        <v>13</v>
      </c>
      <c r="M2574" s="374">
        <v>99</v>
      </c>
      <c r="N2574" s="374">
        <v>99</v>
      </c>
      <c r="O2574" s="374">
        <v>99</v>
      </c>
      <c r="P2574" s="374">
        <v>99</v>
      </c>
      <c r="Q2574" s="374"/>
      <c r="R2574" s="374">
        <v>0</v>
      </c>
    </row>
    <row r="2575" spans="1:18" ht="15.6">
      <c r="A2575" s="374">
        <v>18</v>
      </c>
      <c r="B2575" s="374">
        <v>301</v>
      </c>
      <c r="C2575" s="374">
        <v>2024</v>
      </c>
      <c r="D2575" s="374"/>
      <c r="E2575" s="374">
        <v>99</v>
      </c>
      <c r="F2575" s="374"/>
      <c r="G2575" s="374">
        <v>99</v>
      </c>
      <c r="H2575" s="374">
        <v>1</v>
      </c>
      <c r="I2575" s="374">
        <v>99</v>
      </c>
      <c r="J2575" s="374">
        <v>171</v>
      </c>
      <c r="K2575" s="374">
        <v>99</v>
      </c>
      <c r="L2575" s="374">
        <v>13</v>
      </c>
      <c r="M2575" s="374">
        <v>99</v>
      </c>
      <c r="N2575" s="374">
        <v>99</v>
      </c>
      <c r="O2575" s="374">
        <v>99</v>
      </c>
      <c r="P2575" s="374">
        <v>99</v>
      </c>
      <c r="Q2575" s="374"/>
      <c r="R2575" s="374">
        <v>0</v>
      </c>
    </row>
    <row r="2576" spans="1:18" ht="15.6">
      <c r="A2576" s="374">
        <v>18</v>
      </c>
      <c r="B2576" s="374">
        <v>302</v>
      </c>
      <c r="C2576" s="374">
        <v>2024</v>
      </c>
      <c r="D2576" s="374"/>
      <c r="E2576" s="374">
        <v>99</v>
      </c>
      <c r="F2576" s="374"/>
      <c r="G2576" s="374">
        <v>99</v>
      </c>
      <c r="H2576" s="374">
        <v>2</v>
      </c>
      <c r="I2576" s="374">
        <v>99</v>
      </c>
      <c r="J2576" s="374">
        <v>175</v>
      </c>
      <c r="K2576" s="374">
        <v>99</v>
      </c>
      <c r="L2576" s="374">
        <v>13</v>
      </c>
      <c r="M2576" s="374">
        <v>99</v>
      </c>
      <c r="N2576" s="374">
        <v>99</v>
      </c>
      <c r="O2576" s="374">
        <v>99</v>
      </c>
      <c r="P2576" s="374">
        <v>99</v>
      </c>
      <c r="Q2576" s="374"/>
      <c r="R2576" s="374">
        <v>0</v>
      </c>
    </row>
    <row r="2577" spans="1:18" ht="15.6">
      <c r="A2577" s="374">
        <v>18</v>
      </c>
      <c r="B2577" s="374">
        <v>303</v>
      </c>
      <c r="C2577" s="374">
        <v>2024</v>
      </c>
      <c r="D2577" s="374"/>
      <c r="E2577" s="374">
        <v>99</v>
      </c>
      <c r="F2577" s="374"/>
      <c r="G2577" s="374">
        <v>99</v>
      </c>
      <c r="H2577" s="374">
        <v>2</v>
      </c>
      <c r="I2577" s="374">
        <v>99</v>
      </c>
      <c r="J2577" s="374">
        <v>177</v>
      </c>
      <c r="K2577" s="374">
        <v>99</v>
      </c>
      <c r="L2577" s="374">
        <v>13</v>
      </c>
      <c r="M2577" s="374">
        <v>99</v>
      </c>
      <c r="N2577" s="374">
        <v>99</v>
      </c>
      <c r="O2577" s="374">
        <v>99</v>
      </c>
      <c r="P2577" s="374">
        <v>99</v>
      </c>
      <c r="Q2577" s="374"/>
      <c r="R2577" s="374">
        <v>0</v>
      </c>
    </row>
    <row r="2578" spans="1:18" ht="15.6">
      <c r="A2578" s="374">
        <v>18</v>
      </c>
      <c r="B2578" s="374">
        <v>304</v>
      </c>
      <c r="C2578" s="374">
        <v>2024</v>
      </c>
      <c r="D2578" s="374"/>
      <c r="E2578" s="374">
        <v>99</v>
      </c>
      <c r="F2578" s="374"/>
      <c r="G2578" s="374">
        <v>99</v>
      </c>
      <c r="H2578" s="374">
        <v>2</v>
      </c>
      <c r="I2578" s="374">
        <v>99</v>
      </c>
      <c r="J2578" s="374">
        <v>178</v>
      </c>
      <c r="K2578" s="374">
        <v>99</v>
      </c>
      <c r="L2578" s="374">
        <v>13</v>
      </c>
      <c r="M2578" s="374">
        <v>99</v>
      </c>
      <c r="N2578" s="374">
        <v>99</v>
      </c>
      <c r="O2578" s="374">
        <v>99</v>
      </c>
      <c r="P2578" s="374">
        <v>99</v>
      </c>
      <c r="Q2578" s="374"/>
      <c r="R2578" s="374">
        <v>0</v>
      </c>
    </row>
    <row r="2579" spans="1:18" ht="15.6">
      <c r="A2579" s="374">
        <v>18</v>
      </c>
      <c r="B2579" s="374">
        <v>305</v>
      </c>
      <c r="C2579" s="374">
        <v>2024</v>
      </c>
      <c r="D2579" s="374"/>
      <c r="E2579" s="374">
        <v>99</v>
      </c>
      <c r="F2579" s="374"/>
      <c r="G2579" s="374">
        <v>99</v>
      </c>
      <c r="H2579" s="374">
        <v>2</v>
      </c>
      <c r="I2579" s="374">
        <v>99</v>
      </c>
      <c r="J2579" s="374">
        <v>181</v>
      </c>
      <c r="K2579" s="374">
        <v>99</v>
      </c>
      <c r="L2579" s="374">
        <v>13</v>
      </c>
      <c r="M2579" s="374">
        <v>99</v>
      </c>
      <c r="N2579" s="374">
        <v>99</v>
      </c>
      <c r="O2579" s="374">
        <v>99</v>
      </c>
      <c r="P2579" s="374">
        <v>99</v>
      </c>
      <c r="Q2579" s="374"/>
      <c r="R2579" s="374">
        <v>0</v>
      </c>
    </row>
    <row r="2580" spans="1:18" ht="15.6">
      <c r="A2580" s="374">
        <v>18</v>
      </c>
      <c r="B2580" s="374">
        <v>306</v>
      </c>
      <c r="C2580" s="374">
        <v>2024</v>
      </c>
      <c r="D2580" s="374"/>
      <c r="E2580" s="374">
        <v>99</v>
      </c>
      <c r="F2580" s="374"/>
      <c r="G2580" s="374">
        <v>99</v>
      </c>
      <c r="H2580" s="374">
        <v>1</v>
      </c>
      <c r="I2580" s="374">
        <v>99</v>
      </c>
      <c r="J2580" s="374">
        <v>262</v>
      </c>
      <c r="K2580" s="374">
        <v>99</v>
      </c>
      <c r="L2580" s="374">
        <v>13</v>
      </c>
      <c r="M2580" s="374">
        <v>99</v>
      </c>
      <c r="N2580" s="374">
        <v>99</v>
      </c>
      <c r="O2580" s="374">
        <v>99</v>
      </c>
      <c r="P2580" s="374">
        <v>99</v>
      </c>
      <c r="Q2580" s="374"/>
      <c r="R2580" s="374">
        <v>0</v>
      </c>
    </row>
    <row r="2581" spans="1:18" ht="15.6">
      <c r="A2581" s="374">
        <v>18</v>
      </c>
      <c r="B2581" s="374">
        <v>307</v>
      </c>
      <c r="C2581" s="374">
        <v>2024</v>
      </c>
      <c r="D2581" s="374"/>
      <c r="E2581" s="374">
        <v>99</v>
      </c>
      <c r="F2581" s="374"/>
      <c r="G2581" s="374">
        <v>99</v>
      </c>
      <c r="H2581" s="374">
        <v>1</v>
      </c>
      <c r="I2581" s="374">
        <v>99</v>
      </c>
      <c r="J2581" s="374">
        <v>309</v>
      </c>
      <c r="K2581" s="374">
        <v>99</v>
      </c>
      <c r="L2581" s="374">
        <v>13</v>
      </c>
      <c r="M2581" s="374">
        <v>99</v>
      </c>
      <c r="N2581" s="374">
        <v>99</v>
      </c>
      <c r="O2581" s="374">
        <v>99</v>
      </c>
      <c r="P2581" s="374">
        <v>99</v>
      </c>
      <c r="Q2581" s="374"/>
      <c r="R2581" s="374">
        <v>0</v>
      </c>
    </row>
    <row r="2582" spans="1:18" ht="15.6">
      <c r="A2582" s="374">
        <v>18</v>
      </c>
      <c r="B2582" s="374">
        <v>308</v>
      </c>
      <c r="C2582" s="374">
        <v>2024</v>
      </c>
      <c r="D2582" s="374"/>
      <c r="E2582" s="374">
        <v>99</v>
      </c>
      <c r="F2582" s="374"/>
      <c r="G2582" s="374">
        <v>99</v>
      </c>
      <c r="H2582" s="374">
        <v>2</v>
      </c>
      <c r="I2582" s="374">
        <v>99</v>
      </c>
      <c r="J2582" s="374">
        <v>470</v>
      </c>
      <c r="K2582" s="374">
        <v>99</v>
      </c>
      <c r="L2582" s="374">
        <v>13</v>
      </c>
      <c r="M2582" s="374">
        <v>99</v>
      </c>
      <c r="N2582" s="374">
        <v>99</v>
      </c>
      <c r="O2582" s="374">
        <v>99</v>
      </c>
      <c r="P2582" s="374">
        <v>99</v>
      </c>
      <c r="Q2582" s="374"/>
      <c r="R2582" s="374">
        <v>0</v>
      </c>
    </row>
    <row r="2583" spans="1:18" ht="15.6">
      <c r="A2583" s="374">
        <v>18</v>
      </c>
      <c r="B2583" s="374">
        <v>309</v>
      </c>
      <c r="C2583" s="374">
        <v>2024</v>
      </c>
      <c r="D2583" s="374"/>
      <c r="E2583" s="374">
        <v>99</v>
      </c>
      <c r="F2583" s="374"/>
      <c r="G2583" s="374">
        <v>99</v>
      </c>
      <c r="H2583" s="374">
        <v>2</v>
      </c>
      <c r="I2583" s="374">
        <v>99</v>
      </c>
      <c r="J2583" s="374">
        <v>629</v>
      </c>
      <c r="K2583" s="374">
        <v>99</v>
      </c>
      <c r="L2583" s="374">
        <v>13</v>
      </c>
      <c r="M2583" s="374">
        <v>99</v>
      </c>
      <c r="N2583" s="374">
        <v>99</v>
      </c>
      <c r="O2583" s="374">
        <v>99</v>
      </c>
      <c r="P2583" s="374">
        <v>99</v>
      </c>
      <c r="Q2583" s="374"/>
      <c r="R2583" s="374">
        <v>0</v>
      </c>
    </row>
    <row r="2584" spans="1:18" ht="15.6">
      <c r="A2584" s="374">
        <v>18</v>
      </c>
      <c r="B2584" s="374">
        <v>310</v>
      </c>
      <c r="C2584" s="374">
        <v>2024</v>
      </c>
      <c r="D2584" s="374"/>
      <c r="E2584" s="374">
        <v>99</v>
      </c>
      <c r="F2584" s="374"/>
      <c r="G2584" s="374">
        <v>99</v>
      </c>
      <c r="H2584" s="374">
        <v>1</v>
      </c>
      <c r="I2584" s="374">
        <v>99</v>
      </c>
      <c r="J2584" s="374">
        <v>643</v>
      </c>
      <c r="K2584" s="374">
        <v>99</v>
      </c>
      <c r="L2584" s="374">
        <v>13</v>
      </c>
      <c r="M2584" s="374">
        <v>99</v>
      </c>
      <c r="N2584" s="374">
        <v>99</v>
      </c>
      <c r="O2584" s="374">
        <v>99</v>
      </c>
      <c r="P2584" s="374">
        <v>99</v>
      </c>
      <c r="Q2584" s="374"/>
      <c r="R2584" s="374">
        <v>0</v>
      </c>
    </row>
    <row r="2585" spans="1:18" ht="15.6">
      <c r="A2585" s="374">
        <v>18</v>
      </c>
      <c r="B2585" s="374">
        <v>311</v>
      </c>
      <c r="C2585" s="374">
        <v>2024</v>
      </c>
      <c r="D2585" s="374"/>
      <c r="E2585" s="374">
        <v>99</v>
      </c>
      <c r="F2585" s="374"/>
      <c r="G2585" s="374">
        <v>99</v>
      </c>
      <c r="H2585" s="374">
        <v>2</v>
      </c>
      <c r="I2585" s="374">
        <v>99</v>
      </c>
      <c r="J2585" s="374">
        <v>704</v>
      </c>
      <c r="K2585" s="374">
        <v>99</v>
      </c>
      <c r="L2585" s="374">
        <v>13</v>
      </c>
      <c r="M2585" s="374">
        <v>99</v>
      </c>
      <c r="N2585" s="374">
        <v>99</v>
      </c>
      <c r="O2585" s="374">
        <v>99</v>
      </c>
      <c r="P2585" s="374">
        <v>99</v>
      </c>
      <c r="Q2585" s="374"/>
      <c r="R2585" s="374">
        <v>0</v>
      </c>
    </row>
    <row r="2586" spans="1:18" ht="15.6">
      <c r="A2586" s="374">
        <v>18</v>
      </c>
      <c r="B2586" s="374">
        <v>312</v>
      </c>
      <c r="C2586" s="374">
        <v>2024</v>
      </c>
      <c r="D2586" s="374"/>
      <c r="E2586" s="374">
        <v>99</v>
      </c>
      <c r="F2586" s="374"/>
      <c r="G2586" s="374">
        <v>99</v>
      </c>
      <c r="H2586" s="374">
        <v>1</v>
      </c>
      <c r="I2586" s="374">
        <v>99</v>
      </c>
      <c r="J2586" s="374">
        <v>802</v>
      </c>
      <c r="K2586" s="374">
        <v>99</v>
      </c>
      <c r="L2586" s="374">
        <v>13</v>
      </c>
      <c r="M2586" s="374">
        <v>99</v>
      </c>
      <c r="N2586" s="374">
        <v>99</v>
      </c>
      <c r="O2586" s="374">
        <v>99</v>
      </c>
      <c r="P2586" s="374">
        <v>99</v>
      </c>
      <c r="Q2586" s="374"/>
      <c r="R2586" s="374">
        <v>0</v>
      </c>
    </row>
    <row r="2587" spans="1:18" ht="15.6">
      <c r="A2587" s="374">
        <v>18</v>
      </c>
      <c r="B2587" s="374">
        <v>313</v>
      </c>
      <c r="C2587" s="374">
        <v>2024</v>
      </c>
      <c r="D2587" s="374"/>
      <c r="E2587" s="374">
        <v>99</v>
      </c>
      <c r="F2587" s="374"/>
      <c r="G2587" s="374">
        <v>99</v>
      </c>
      <c r="H2587" s="374">
        <v>1</v>
      </c>
      <c r="I2587" s="374">
        <v>99</v>
      </c>
      <c r="J2587" s="374">
        <v>103</v>
      </c>
      <c r="K2587" s="374">
        <v>99</v>
      </c>
      <c r="L2587" s="374">
        <v>14</v>
      </c>
      <c r="M2587" s="374">
        <v>99</v>
      </c>
      <c r="N2587" s="374">
        <v>99</v>
      </c>
      <c r="O2587" s="374">
        <v>99</v>
      </c>
      <c r="P2587" s="374">
        <v>99</v>
      </c>
      <c r="Q2587" s="374"/>
      <c r="R2587" s="374">
        <v>0</v>
      </c>
    </row>
    <row r="2588" spans="1:18" ht="15.6">
      <c r="A2588" s="374">
        <v>18</v>
      </c>
      <c r="B2588" s="374">
        <v>314</v>
      </c>
      <c r="C2588" s="374">
        <v>2024</v>
      </c>
      <c r="D2588" s="374"/>
      <c r="E2588" s="374">
        <v>99</v>
      </c>
      <c r="F2588" s="374"/>
      <c r="G2588" s="374">
        <v>99</v>
      </c>
      <c r="H2588" s="374">
        <v>2</v>
      </c>
      <c r="I2588" s="374">
        <v>99</v>
      </c>
      <c r="J2588" s="374">
        <v>106</v>
      </c>
      <c r="K2588" s="374">
        <v>99</v>
      </c>
      <c r="L2588" s="374">
        <v>14</v>
      </c>
      <c r="M2588" s="374">
        <v>99</v>
      </c>
      <c r="N2588" s="374">
        <v>99</v>
      </c>
      <c r="O2588" s="374">
        <v>99</v>
      </c>
      <c r="P2588" s="374">
        <v>99</v>
      </c>
      <c r="Q2588" s="374"/>
      <c r="R2588" s="374">
        <v>0</v>
      </c>
    </row>
    <row r="2589" spans="1:18" ht="15.6">
      <c r="A2589" s="374">
        <v>18</v>
      </c>
      <c r="B2589" s="374">
        <v>315</v>
      </c>
      <c r="C2589" s="374">
        <v>2024</v>
      </c>
      <c r="D2589" s="374"/>
      <c r="E2589" s="374">
        <v>99</v>
      </c>
      <c r="F2589" s="374"/>
      <c r="G2589" s="374">
        <v>99</v>
      </c>
      <c r="H2589" s="374">
        <v>1</v>
      </c>
      <c r="I2589" s="374">
        <v>99</v>
      </c>
      <c r="J2589" s="374">
        <v>110</v>
      </c>
      <c r="K2589" s="374">
        <v>99</v>
      </c>
      <c r="L2589" s="374">
        <v>14</v>
      </c>
      <c r="M2589" s="374">
        <v>99</v>
      </c>
      <c r="N2589" s="374">
        <v>99</v>
      </c>
      <c r="O2589" s="374">
        <v>99</v>
      </c>
      <c r="P2589" s="374">
        <v>99</v>
      </c>
      <c r="Q2589" s="374"/>
      <c r="R2589" s="374">
        <v>0</v>
      </c>
    </row>
    <row r="2590" spans="1:18" ht="15.6">
      <c r="A2590" s="374">
        <v>18</v>
      </c>
      <c r="B2590" s="374">
        <v>316</v>
      </c>
      <c r="C2590" s="374">
        <v>2024</v>
      </c>
      <c r="D2590" s="374"/>
      <c r="E2590" s="374">
        <v>99</v>
      </c>
      <c r="F2590" s="374"/>
      <c r="G2590" s="374">
        <v>99</v>
      </c>
      <c r="H2590" s="374">
        <v>1</v>
      </c>
      <c r="I2590" s="374">
        <v>99</v>
      </c>
      <c r="J2590" s="374">
        <v>111</v>
      </c>
      <c r="K2590" s="374">
        <v>99</v>
      </c>
      <c r="L2590" s="374">
        <v>14</v>
      </c>
      <c r="M2590" s="374">
        <v>99</v>
      </c>
      <c r="N2590" s="374">
        <v>99</v>
      </c>
      <c r="O2590" s="374">
        <v>99</v>
      </c>
      <c r="P2590" s="374">
        <v>99</v>
      </c>
      <c r="Q2590" s="374"/>
      <c r="R2590" s="374">
        <v>0</v>
      </c>
    </row>
    <row r="2591" spans="1:18" ht="15.6">
      <c r="A2591" s="374">
        <v>18</v>
      </c>
      <c r="B2591" s="374">
        <v>317</v>
      </c>
      <c r="C2591" s="374">
        <v>2024</v>
      </c>
      <c r="D2591" s="374"/>
      <c r="E2591" s="374">
        <v>99</v>
      </c>
      <c r="F2591" s="374"/>
      <c r="G2591" s="374">
        <v>99</v>
      </c>
      <c r="H2591" s="374">
        <v>1</v>
      </c>
      <c r="I2591" s="374">
        <v>99</v>
      </c>
      <c r="J2591" s="374">
        <v>116</v>
      </c>
      <c r="K2591" s="374">
        <v>99</v>
      </c>
      <c r="L2591" s="374">
        <v>14</v>
      </c>
      <c r="M2591" s="374">
        <v>99</v>
      </c>
      <c r="N2591" s="374">
        <v>99</v>
      </c>
      <c r="O2591" s="374">
        <v>99</v>
      </c>
      <c r="P2591" s="374">
        <v>99</v>
      </c>
      <c r="Q2591" s="374"/>
      <c r="R2591" s="374">
        <v>0</v>
      </c>
    </row>
    <row r="2592" spans="1:18" ht="15.6">
      <c r="A2592" s="374">
        <v>18</v>
      </c>
      <c r="B2592" s="374">
        <v>318</v>
      </c>
      <c r="C2592" s="374">
        <v>2024</v>
      </c>
      <c r="D2592" s="374"/>
      <c r="E2592" s="374">
        <v>99</v>
      </c>
      <c r="F2592" s="374"/>
      <c r="G2592" s="374">
        <v>99</v>
      </c>
      <c r="H2592" s="374">
        <v>2</v>
      </c>
      <c r="I2592" s="374">
        <v>99</v>
      </c>
      <c r="J2592" s="374">
        <v>117</v>
      </c>
      <c r="K2592" s="374">
        <v>99</v>
      </c>
      <c r="L2592" s="374">
        <v>14</v>
      </c>
      <c r="M2592" s="374">
        <v>99</v>
      </c>
      <c r="N2592" s="374">
        <v>99</v>
      </c>
      <c r="O2592" s="374">
        <v>99</v>
      </c>
      <c r="P2592" s="374">
        <v>99</v>
      </c>
      <c r="Q2592" s="374"/>
      <c r="R2592" s="374">
        <v>0</v>
      </c>
    </row>
    <row r="2593" spans="1:18" ht="15.6">
      <c r="A2593" s="374">
        <v>18</v>
      </c>
      <c r="B2593" s="374">
        <v>319</v>
      </c>
      <c r="C2593" s="374">
        <v>2024</v>
      </c>
      <c r="D2593" s="374"/>
      <c r="E2593" s="374">
        <v>99</v>
      </c>
      <c r="F2593" s="374"/>
      <c r="G2593" s="374">
        <v>99</v>
      </c>
      <c r="H2593" s="374">
        <v>1</v>
      </c>
      <c r="I2593" s="374">
        <v>99</v>
      </c>
      <c r="J2593" s="374">
        <v>134</v>
      </c>
      <c r="K2593" s="374">
        <v>99</v>
      </c>
      <c r="L2593" s="374">
        <v>14</v>
      </c>
      <c r="M2593" s="374">
        <v>99</v>
      </c>
      <c r="N2593" s="374">
        <v>99</v>
      </c>
      <c r="O2593" s="374">
        <v>99</v>
      </c>
      <c r="P2593" s="374">
        <v>99</v>
      </c>
      <c r="Q2593" s="374"/>
      <c r="R2593" s="374">
        <v>0</v>
      </c>
    </row>
    <row r="2594" spans="1:18" ht="15.6">
      <c r="A2594" s="374">
        <v>18</v>
      </c>
      <c r="B2594" s="374">
        <v>320</v>
      </c>
      <c r="C2594" s="374">
        <v>2024</v>
      </c>
      <c r="D2594" s="374"/>
      <c r="E2594" s="374">
        <v>99</v>
      </c>
      <c r="F2594" s="374"/>
      <c r="G2594" s="374">
        <v>99</v>
      </c>
      <c r="H2594" s="374">
        <v>2</v>
      </c>
      <c r="I2594" s="374">
        <v>99</v>
      </c>
      <c r="J2594" s="374">
        <v>141</v>
      </c>
      <c r="K2594" s="374">
        <v>99</v>
      </c>
      <c r="L2594" s="374">
        <v>14</v>
      </c>
      <c r="M2594" s="374">
        <v>99</v>
      </c>
      <c r="N2594" s="374">
        <v>99</v>
      </c>
      <c r="O2594" s="374">
        <v>99</v>
      </c>
      <c r="P2594" s="374">
        <v>99</v>
      </c>
      <c r="Q2594" s="374"/>
      <c r="R2594" s="374">
        <v>0</v>
      </c>
    </row>
    <row r="2595" spans="1:18" ht="15.6">
      <c r="A2595" s="374">
        <v>18</v>
      </c>
      <c r="B2595" s="374">
        <v>321</v>
      </c>
      <c r="C2595" s="374">
        <v>2024</v>
      </c>
      <c r="D2595" s="374"/>
      <c r="E2595" s="374">
        <v>99</v>
      </c>
      <c r="F2595" s="374"/>
      <c r="G2595" s="374">
        <v>99</v>
      </c>
      <c r="H2595" s="374">
        <v>2</v>
      </c>
      <c r="I2595" s="374">
        <v>99</v>
      </c>
      <c r="J2595" s="374">
        <v>143</v>
      </c>
      <c r="K2595" s="374">
        <v>99</v>
      </c>
      <c r="L2595" s="374">
        <v>14</v>
      </c>
      <c r="M2595" s="374">
        <v>99</v>
      </c>
      <c r="N2595" s="374">
        <v>99</v>
      </c>
      <c r="O2595" s="374">
        <v>99</v>
      </c>
      <c r="P2595" s="374">
        <v>99</v>
      </c>
      <c r="Q2595" s="374"/>
      <c r="R2595" s="374">
        <v>0</v>
      </c>
    </row>
    <row r="2596" spans="1:18" ht="15.6">
      <c r="A2596" s="374">
        <v>18</v>
      </c>
      <c r="B2596" s="374">
        <v>322</v>
      </c>
      <c r="C2596" s="374">
        <v>2024</v>
      </c>
      <c r="D2596" s="374"/>
      <c r="E2596" s="374">
        <v>99</v>
      </c>
      <c r="F2596" s="374"/>
      <c r="G2596" s="374">
        <v>99</v>
      </c>
      <c r="H2596" s="374">
        <v>2</v>
      </c>
      <c r="I2596" s="374">
        <v>99</v>
      </c>
      <c r="J2596" s="374">
        <v>147</v>
      </c>
      <c r="K2596" s="374">
        <v>99</v>
      </c>
      <c r="L2596" s="374">
        <v>14</v>
      </c>
      <c r="M2596" s="374">
        <v>99</v>
      </c>
      <c r="N2596" s="374">
        <v>99</v>
      </c>
      <c r="O2596" s="374">
        <v>99</v>
      </c>
      <c r="P2596" s="374">
        <v>99</v>
      </c>
      <c r="Q2596" s="374"/>
      <c r="R2596" s="374">
        <v>0</v>
      </c>
    </row>
    <row r="2597" spans="1:18" ht="15.6">
      <c r="A2597" s="374">
        <v>18</v>
      </c>
      <c r="B2597" s="374">
        <v>323</v>
      </c>
      <c r="C2597" s="374">
        <v>2024</v>
      </c>
      <c r="D2597" s="374"/>
      <c r="E2597" s="374">
        <v>99</v>
      </c>
      <c r="F2597" s="374"/>
      <c r="G2597" s="374">
        <v>99</v>
      </c>
      <c r="H2597" s="374">
        <v>1</v>
      </c>
      <c r="I2597" s="374">
        <v>99</v>
      </c>
      <c r="J2597" s="374">
        <v>155</v>
      </c>
      <c r="K2597" s="374">
        <v>99</v>
      </c>
      <c r="L2597" s="374">
        <v>14</v>
      </c>
      <c r="M2597" s="374">
        <v>99</v>
      </c>
      <c r="N2597" s="374">
        <v>99</v>
      </c>
      <c r="O2597" s="374">
        <v>99</v>
      </c>
      <c r="P2597" s="374">
        <v>99</v>
      </c>
      <c r="Q2597" s="374"/>
      <c r="R2597" s="374">
        <v>0</v>
      </c>
    </row>
    <row r="2598" spans="1:18" ht="15.6">
      <c r="A2598" s="374">
        <v>18</v>
      </c>
      <c r="B2598" s="374">
        <v>324</v>
      </c>
      <c r="C2598" s="374">
        <v>2024</v>
      </c>
      <c r="D2598" s="374"/>
      <c r="E2598" s="374">
        <v>99</v>
      </c>
      <c r="F2598" s="374"/>
      <c r="G2598" s="374">
        <v>99</v>
      </c>
      <c r="H2598" s="374">
        <v>2</v>
      </c>
      <c r="I2598" s="374">
        <v>99</v>
      </c>
      <c r="J2598" s="374">
        <v>160</v>
      </c>
      <c r="K2598" s="374">
        <v>99</v>
      </c>
      <c r="L2598" s="374">
        <v>14</v>
      </c>
      <c r="M2598" s="374">
        <v>99</v>
      </c>
      <c r="N2598" s="374">
        <v>99</v>
      </c>
      <c r="O2598" s="374">
        <v>99</v>
      </c>
      <c r="P2598" s="374">
        <v>99</v>
      </c>
      <c r="Q2598" s="374"/>
      <c r="R2598" s="374">
        <v>0</v>
      </c>
    </row>
    <row r="2599" spans="1:18" ht="15.6">
      <c r="A2599" s="374">
        <v>18</v>
      </c>
      <c r="B2599" s="374">
        <v>325</v>
      </c>
      <c r="C2599" s="374">
        <v>2024</v>
      </c>
      <c r="D2599" s="374"/>
      <c r="E2599" s="374">
        <v>99</v>
      </c>
      <c r="F2599" s="374"/>
      <c r="G2599" s="374">
        <v>99</v>
      </c>
      <c r="H2599" s="374">
        <v>1</v>
      </c>
      <c r="I2599" s="374">
        <v>99</v>
      </c>
      <c r="J2599" s="374">
        <v>171</v>
      </c>
      <c r="K2599" s="374">
        <v>99</v>
      </c>
      <c r="L2599" s="374">
        <v>14</v>
      </c>
      <c r="M2599" s="374">
        <v>99</v>
      </c>
      <c r="N2599" s="374">
        <v>99</v>
      </c>
      <c r="O2599" s="374">
        <v>99</v>
      </c>
      <c r="P2599" s="374">
        <v>99</v>
      </c>
      <c r="Q2599" s="374"/>
      <c r="R2599" s="374">
        <v>0</v>
      </c>
    </row>
    <row r="2600" spans="1:18" ht="15.6">
      <c r="A2600" s="374">
        <v>18</v>
      </c>
      <c r="B2600" s="374">
        <v>326</v>
      </c>
      <c r="C2600" s="374">
        <v>2024</v>
      </c>
      <c r="D2600" s="374"/>
      <c r="E2600" s="374">
        <v>99</v>
      </c>
      <c r="F2600" s="374"/>
      <c r="G2600" s="374">
        <v>99</v>
      </c>
      <c r="H2600" s="374">
        <v>2</v>
      </c>
      <c r="I2600" s="374">
        <v>99</v>
      </c>
      <c r="J2600" s="374">
        <v>175</v>
      </c>
      <c r="K2600" s="374">
        <v>99</v>
      </c>
      <c r="L2600" s="374">
        <v>14</v>
      </c>
      <c r="M2600" s="374">
        <v>99</v>
      </c>
      <c r="N2600" s="374">
        <v>99</v>
      </c>
      <c r="O2600" s="374">
        <v>99</v>
      </c>
      <c r="P2600" s="374">
        <v>99</v>
      </c>
      <c r="Q2600" s="374"/>
      <c r="R2600" s="374">
        <v>0</v>
      </c>
    </row>
    <row r="2601" spans="1:18" ht="15.6">
      <c r="A2601" s="374">
        <v>18</v>
      </c>
      <c r="B2601" s="374">
        <v>327</v>
      </c>
      <c r="C2601" s="374">
        <v>2024</v>
      </c>
      <c r="D2601" s="374"/>
      <c r="E2601" s="374">
        <v>99</v>
      </c>
      <c r="F2601" s="374"/>
      <c r="G2601" s="374">
        <v>99</v>
      </c>
      <c r="H2601" s="374">
        <v>2</v>
      </c>
      <c r="I2601" s="374">
        <v>99</v>
      </c>
      <c r="J2601" s="374">
        <v>177</v>
      </c>
      <c r="K2601" s="374">
        <v>99</v>
      </c>
      <c r="L2601" s="374">
        <v>14</v>
      </c>
      <c r="M2601" s="374">
        <v>99</v>
      </c>
      <c r="N2601" s="374">
        <v>99</v>
      </c>
      <c r="O2601" s="374">
        <v>99</v>
      </c>
      <c r="P2601" s="374">
        <v>99</v>
      </c>
      <c r="Q2601" s="374"/>
      <c r="R2601" s="374">
        <v>0</v>
      </c>
    </row>
    <row r="2602" spans="1:18" ht="15.6">
      <c r="A2602" s="374">
        <v>18</v>
      </c>
      <c r="B2602" s="374">
        <v>328</v>
      </c>
      <c r="C2602" s="374">
        <v>2024</v>
      </c>
      <c r="D2602" s="374"/>
      <c r="E2602" s="374">
        <v>99</v>
      </c>
      <c r="F2602" s="374"/>
      <c r="G2602" s="374">
        <v>99</v>
      </c>
      <c r="H2602" s="374">
        <v>2</v>
      </c>
      <c r="I2602" s="374">
        <v>99</v>
      </c>
      <c r="J2602" s="374">
        <v>178</v>
      </c>
      <c r="K2602" s="374">
        <v>99</v>
      </c>
      <c r="L2602" s="374">
        <v>14</v>
      </c>
      <c r="M2602" s="374">
        <v>99</v>
      </c>
      <c r="N2602" s="374">
        <v>99</v>
      </c>
      <c r="O2602" s="374">
        <v>99</v>
      </c>
      <c r="P2602" s="374">
        <v>99</v>
      </c>
      <c r="Q2602" s="374"/>
      <c r="R2602" s="374">
        <v>0</v>
      </c>
    </row>
    <row r="2603" spans="1:18" ht="15.6">
      <c r="A2603" s="374">
        <v>18</v>
      </c>
      <c r="B2603" s="374">
        <v>329</v>
      </c>
      <c r="C2603" s="374">
        <v>2024</v>
      </c>
      <c r="D2603" s="374"/>
      <c r="E2603" s="374">
        <v>99</v>
      </c>
      <c r="F2603" s="374"/>
      <c r="G2603" s="374">
        <v>99</v>
      </c>
      <c r="H2603" s="374">
        <v>2</v>
      </c>
      <c r="I2603" s="374">
        <v>99</v>
      </c>
      <c r="J2603" s="374">
        <v>181</v>
      </c>
      <c r="K2603" s="374">
        <v>99</v>
      </c>
      <c r="L2603" s="374">
        <v>14</v>
      </c>
      <c r="M2603" s="374">
        <v>99</v>
      </c>
      <c r="N2603" s="374">
        <v>99</v>
      </c>
      <c r="O2603" s="374">
        <v>99</v>
      </c>
      <c r="P2603" s="374">
        <v>99</v>
      </c>
      <c r="Q2603" s="374"/>
      <c r="R2603" s="374">
        <v>0</v>
      </c>
    </row>
    <row r="2604" spans="1:18" ht="15.6">
      <c r="A2604" s="374">
        <v>18</v>
      </c>
      <c r="B2604" s="374">
        <v>330</v>
      </c>
      <c r="C2604" s="374">
        <v>2024</v>
      </c>
      <c r="D2604" s="374"/>
      <c r="E2604" s="374">
        <v>99</v>
      </c>
      <c r="F2604" s="374"/>
      <c r="G2604" s="374">
        <v>99</v>
      </c>
      <c r="H2604" s="374">
        <v>1</v>
      </c>
      <c r="I2604" s="374">
        <v>99</v>
      </c>
      <c r="J2604" s="374">
        <v>262</v>
      </c>
      <c r="K2604" s="374">
        <v>99</v>
      </c>
      <c r="L2604" s="374">
        <v>14</v>
      </c>
      <c r="M2604" s="374">
        <v>99</v>
      </c>
      <c r="N2604" s="374">
        <v>99</v>
      </c>
      <c r="O2604" s="374">
        <v>99</v>
      </c>
      <c r="P2604" s="374">
        <v>99</v>
      </c>
      <c r="Q2604" s="374"/>
      <c r="R2604" s="374">
        <v>0</v>
      </c>
    </row>
    <row r="2605" spans="1:18" ht="15.6">
      <c r="A2605" s="374">
        <v>18</v>
      </c>
      <c r="B2605" s="374">
        <v>331</v>
      </c>
      <c r="C2605" s="374">
        <v>2024</v>
      </c>
      <c r="D2605" s="374"/>
      <c r="E2605" s="374">
        <v>99</v>
      </c>
      <c r="F2605" s="374"/>
      <c r="G2605" s="374">
        <v>99</v>
      </c>
      <c r="H2605" s="374">
        <v>1</v>
      </c>
      <c r="I2605" s="374">
        <v>99</v>
      </c>
      <c r="J2605" s="374">
        <v>309</v>
      </c>
      <c r="K2605" s="374">
        <v>99</v>
      </c>
      <c r="L2605" s="374">
        <v>14</v>
      </c>
      <c r="M2605" s="374">
        <v>99</v>
      </c>
      <c r="N2605" s="374">
        <v>99</v>
      </c>
      <c r="O2605" s="374">
        <v>99</v>
      </c>
      <c r="P2605" s="374">
        <v>99</v>
      </c>
      <c r="Q2605" s="374"/>
      <c r="R2605" s="374">
        <v>0</v>
      </c>
    </row>
    <row r="2606" spans="1:18" ht="15.6">
      <c r="A2606" s="374">
        <v>18</v>
      </c>
      <c r="B2606" s="374">
        <v>332</v>
      </c>
      <c r="C2606" s="374">
        <v>2024</v>
      </c>
      <c r="D2606" s="374"/>
      <c r="E2606" s="374">
        <v>99</v>
      </c>
      <c r="F2606" s="374"/>
      <c r="G2606" s="374">
        <v>99</v>
      </c>
      <c r="H2606" s="374">
        <v>2</v>
      </c>
      <c r="I2606" s="374">
        <v>99</v>
      </c>
      <c r="J2606" s="374">
        <v>470</v>
      </c>
      <c r="K2606" s="374">
        <v>99</v>
      </c>
      <c r="L2606" s="374">
        <v>14</v>
      </c>
      <c r="M2606" s="374">
        <v>99</v>
      </c>
      <c r="N2606" s="374">
        <v>99</v>
      </c>
      <c r="O2606" s="374">
        <v>99</v>
      </c>
      <c r="P2606" s="374">
        <v>99</v>
      </c>
      <c r="Q2606" s="374"/>
      <c r="R2606" s="374">
        <v>0</v>
      </c>
    </row>
    <row r="2607" spans="1:18" ht="15.6">
      <c r="A2607" s="374">
        <v>18</v>
      </c>
      <c r="B2607" s="374">
        <v>333</v>
      </c>
      <c r="C2607" s="374">
        <v>2024</v>
      </c>
      <c r="D2607" s="374"/>
      <c r="E2607" s="374">
        <v>99</v>
      </c>
      <c r="F2607" s="374"/>
      <c r="G2607" s="374">
        <v>99</v>
      </c>
      <c r="H2607" s="374">
        <v>2</v>
      </c>
      <c r="I2607" s="374">
        <v>99</v>
      </c>
      <c r="J2607" s="374">
        <v>629</v>
      </c>
      <c r="K2607" s="374">
        <v>99</v>
      </c>
      <c r="L2607" s="374">
        <v>14</v>
      </c>
      <c r="M2607" s="374">
        <v>99</v>
      </c>
      <c r="N2607" s="374">
        <v>99</v>
      </c>
      <c r="O2607" s="374">
        <v>99</v>
      </c>
      <c r="P2607" s="374">
        <v>99</v>
      </c>
      <c r="Q2607" s="374"/>
      <c r="R2607" s="374">
        <v>0</v>
      </c>
    </row>
    <row r="2608" spans="1:18" ht="15.6">
      <c r="A2608" s="374">
        <v>18</v>
      </c>
      <c r="B2608" s="374">
        <v>334</v>
      </c>
      <c r="C2608" s="374">
        <v>2024</v>
      </c>
      <c r="D2608" s="374"/>
      <c r="E2608" s="374">
        <v>99</v>
      </c>
      <c r="F2608" s="374"/>
      <c r="G2608" s="374">
        <v>99</v>
      </c>
      <c r="H2608" s="374">
        <v>1</v>
      </c>
      <c r="I2608" s="374">
        <v>99</v>
      </c>
      <c r="J2608" s="374">
        <v>643</v>
      </c>
      <c r="K2608" s="374">
        <v>99</v>
      </c>
      <c r="L2608" s="374">
        <v>14</v>
      </c>
      <c r="M2608" s="374">
        <v>99</v>
      </c>
      <c r="N2608" s="374">
        <v>99</v>
      </c>
      <c r="O2608" s="374">
        <v>99</v>
      </c>
      <c r="P2608" s="374">
        <v>99</v>
      </c>
      <c r="Q2608" s="374"/>
      <c r="R2608" s="374">
        <v>0</v>
      </c>
    </row>
    <row r="2609" spans="1:18" ht="15.6">
      <c r="A2609" s="374">
        <v>18</v>
      </c>
      <c r="B2609" s="374">
        <v>335</v>
      </c>
      <c r="C2609" s="374">
        <v>2024</v>
      </c>
      <c r="D2609" s="374"/>
      <c r="E2609" s="374">
        <v>99</v>
      </c>
      <c r="F2609" s="374"/>
      <c r="G2609" s="374">
        <v>99</v>
      </c>
      <c r="H2609" s="374">
        <v>2</v>
      </c>
      <c r="I2609" s="374">
        <v>99</v>
      </c>
      <c r="J2609" s="374">
        <v>704</v>
      </c>
      <c r="K2609" s="374">
        <v>99</v>
      </c>
      <c r="L2609" s="374">
        <v>14</v>
      </c>
      <c r="M2609" s="374">
        <v>99</v>
      </c>
      <c r="N2609" s="374">
        <v>99</v>
      </c>
      <c r="O2609" s="374">
        <v>99</v>
      </c>
      <c r="P2609" s="374">
        <v>99</v>
      </c>
      <c r="Q2609" s="374"/>
      <c r="R2609" s="374">
        <v>0</v>
      </c>
    </row>
    <row r="2610" spans="1:18" ht="15.6">
      <c r="A2610" s="374">
        <v>18</v>
      </c>
      <c r="B2610" s="374">
        <v>336</v>
      </c>
      <c r="C2610" s="374">
        <v>2024</v>
      </c>
      <c r="D2610" s="374"/>
      <c r="E2610" s="374">
        <v>99</v>
      </c>
      <c r="F2610" s="374"/>
      <c r="G2610" s="374">
        <v>99</v>
      </c>
      <c r="H2610" s="374">
        <v>1</v>
      </c>
      <c r="I2610" s="374">
        <v>99</v>
      </c>
      <c r="J2610" s="374">
        <v>802</v>
      </c>
      <c r="K2610" s="374">
        <v>99</v>
      </c>
      <c r="L2610" s="374">
        <v>14</v>
      </c>
      <c r="M2610" s="374">
        <v>99</v>
      </c>
      <c r="N2610" s="374">
        <v>99</v>
      </c>
      <c r="O2610" s="374">
        <v>99</v>
      </c>
      <c r="P2610" s="374">
        <v>99</v>
      </c>
      <c r="Q2610" s="374"/>
      <c r="R2610" s="374">
        <v>0</v>
      </c>
    </row>
    <row r="2611" spans="1:18" ht="15.6">
      <c r="A2611" s="374">
        <v>18</v>
      </c>
      <c r="B2611" s="374">
        <v>337</v>
      </c>
      <c r="C2611" s="374">
        <v>2024</v>
      </c>
      <c r="D2611" s="374"/>
      <c r="E2611" s="374">
        <v>99</v>
      </c>
      <c r="F2611" s="374"/>
      <c r="G2611" s="374">
        <v>99</v>
      </c>
      <c r="H2611" s="374">
        <v>1</v>
      </c>
      <c r="I2611" s="374">
        <v>99</v>
      </c>
      <c r="J2611" s="374">
        <v>103</v>
      </c>
      <c r="K2611" s="374">
        <v>99</v>
      </c>
      <c r="L2611" s="374">
        <v>15</v>
      </c>
      <c r="M2611" s="374">
        <v>99</v>
      </c>
      <c r="N2611" s="374">
        <v>99</v>
      </c>
      <c r="O2611" s="374">
        <v>99</v>
      </c>
      <c r="P2611" s="374">
        <v>99</v>
      </c>
      <c r="Q2611" s="374"/>
      <c r="R2611" s="374">
        <v>0</v>
      </c>
    </row>
    <row r="2612" spans="1:18" ht="15.6">
      <c r="A2612" s="374">
        <v>18</v>
      </c>
      <c r="B2612" s="374">
        <v>338</v>
      </c>
      <c r="C2612" s="374">
        <v>2024</v>
      </c>
      <c r="D2612" s="374"/>
      <c r="E2612" s="374">
        <v>99</v>
      </c>
      <c r="F2612" s="374"/>
      <c r="G2612" s="374">
        <v>99</v>
      </c>
      <c r="H2612" s="374">
        <v>2</v>
      </c>
      <c r="I2612" s="374">
        <v>99</v>
      </c>
      <c r="J2612" s="374">
        <v>106</v>
      </c>
      <c r="K2612" s="374">
        <v>99</v>
      </c>
      <c r="L2612" s="374">
        <v>15</v>
      </c>
      <c r="M2612" s="374">
        <v>99</v>
      </c>
      <c r="N2612" s="374">
        <v>99</v>
      </c>
      <c r="O2612" s="374">
        <v>99</v>
      </c>
      <c r="P2612" s="374">
        <v>99</v>
      </c>
      <c r="Q2612" s="374"/>
      <c r="R2612" s="374">
        <v>0</v>
      </c>
    </row>
    <row r="2613" spans="1:18" ht="15.6">
      <c r="A2613" s="374">
        <v>18</v>
      </c>
      <c r="B2613" s="374">
        <v>339</v>
      </c>
      <c r="C2613" s="374">
        <v>2024</v>
      </c>
      <c r="D2613" s="374"/>
      <c r="E2613" s="374">
        <v>99</v>
      </c>
      <c r="F2613" s="374"/>
      <c r="G2613" s="374">
        <v>99</v>
      </c>
      <c r="H2613" s="374">
        <v>1</v>
      </c>
      <c r="I2613" s="374">
        <v>99</v>
      </c>
      <c r="J2613" s="374">
        <v>110</v>
      </c>
      <c r="K2613" s="374">
        <v>99</v>
      </c>
      <c r="L2613" s="374">
        <v>15</v>
      </c>
      <c r="M2613" s="374">
        <v>99</v>
      </c>
      <c r="N2613" s="374">
        <v>99</v>
      </c>
      <c r="O2613" s="374">
        <v>99</v>
      </c>
      <c r="P2613" s="374">
        <v>99</v>
      </c>
      <c r="Q2613" s="374"/>
      <c r="R2613" s="374">
        <v>0</v>
      </c>
    </row>
    <row r="2614" spans="1:18" ht="15.6">
      <c r="A2614" s="374">
        <v>18</v>
      </c>
      <c r="B2614" s="374">
        <v>340</v>
      </c>
      <c r="C2614" s="374">
        <v>2024</v>
      </c>
      <c r="D2614" s="374"/>
      <c r="E2614" s="374">
        <v>99</v>
      </c>
      <c r="F2614" s="374"/>
      <c r="G2614" s="374">
        <v>99</v>
      </c>
      <c r="H2614" s="374">
        <v>1</v>
      </c>
      <c r="I2614" s="374">
        <v>99</v>
      </c>
      <c r="J2614" s="374">
        <v>111</v>
      </c>
      <c r="K2614" s="374">
        <v>99</v>
      </c>
      <c r="L2614" s="374">
        <v>15</v>
      </c>
      <c r="M2614" s="374">
        <v>99</v>
      </c>
      <c r="N2614" s="374">
        <v>99</v>
      </c>
      <c r="O2614" s="374">
        <v>99</v>
      </c>
      <c r="P2614" s="374">
        <v>99</v>
      </c>
      <c r="Q2614" s="374"/>
      <c r="R2614" s="374">
        <v>0</v>
      </c>
    </row>
    <row r="2615" spans="1:18" ht="15.6">
      <c r="A2615" s="374">
        <v>18</v>
      </c>
      <c r="B2615" s="374">
        <v>341</v>
      </c>
      <c r="C2615" s="374">
        <v>2024</v>
      </c>
      <c r="D2615" s="374"/>
      <c r="E2615" s="374">
        <v>99</v>
      </c>
      <c r="F2615" s="374"/>
      <c r="G2615" s="374">
        <v>99</v>
      </c>
      <c r="H2615" s="374">
        <v>1</v>
      </c>
      <c r="I2615" s="374">
        <v>99</v>
      </c>
      <c r="J2615" s="374">
        <v>116</v>
      </c>
      <c r="K2615" s="374">
        <v>99</v>
      </c>
      <c r="L2615" s="374">
        <v>15</v>
      </c>
      <c r="M2615" s="374">
        <v>99</v>
      </c>
      <c r="N2615" s="374">
        <v>99</v>
      </c>
      <c r="O2615" s="374">
        <v>99</v>
      </c>
      <c r="P2615" s="374">
        <v>99</v>
      </c>
      <c r="Q2615" s="374"/>
      <c r="R2615" s="374">
        <v>0</v>
      </c>
    </row>
    <row r="2616" spans="1:18" ht="15.6">
      <c r="A2616" s="374">
        <v>18</v>
      </c>
      <c r="B2616" s="374">
        <v>342</v>
      </c>
      <c r="C2616" s="374">
        <v>2024</v>
      </c>
      <c r="D2616" s="374"/>
      <c r="E2616" s="374">
        <v>99</v>
      </c>
      <c r="F2616" s="374"/>
      <c r="G2616" s="374">
        <v>99</v>
      </c>
      <c r="H2616" s="374">
        <v>2</v>
      </c>
      <c r="I2616" s="374">
        <v>99</v>
      </c>
      <c r="J2616" s="374">
        <v>117</v>
      </c>
      <c r="K2616" s="374">
        <v>99</v>
      </c>
      <c r="L2616" s="374">
        <v>15</v>
      </c>
      <c r="M2616" s="374">
        <v>99</v>
      </c>
      <c r="N2616" s="374">
        <v>99</v>
      </c>
      <c r="O2616" s="374">
        <v>99</v>
      </c>
      <c r="P2616" s="374">
        <v>99</v>
      </c>
      <c r="Q2616" s="374"/>
      <c r="R2616" s="374">
        <v>0</v>
      </c>
    </row>
    <row r="2617" spans="1:18" ht="15.6">
      <c r="A2617" s="374">
        <v>18</v>
      </c>
      <c r="B2617" s="374">
        <v>343</v>
      </c>
      <c r="C2617" s="374">
        <v>2024</v>
      </c>
      <c r="D2617" s="374"/>
      <c r="E2617" s="374">
        <v>99</v>
      </c>
      <c r="F2617" s="374"/>
      <c r="G2617" s="374">
        <v>99</v>
      </c>
      <c r="H2617" s="374">
        <v>1</v>
      </c>
      <c r="I2617" s="374">
        <v>99</v>
      </c>
      <c r="J2617" s="374">
        <v>134</v>
      </c>
      <c r="K2617" s="374">
        <v>99</v>
      </c>
      <c r="L2617" s="374">
        <v>15</v>
      </c>
      <c r="M2617" s="374">
        <v>99</v>
      </c>
      <c r="N2617" s="374">
        <v>99</v>
      </c>
      <c r="O2617" s="374">
        <v>99</v>
      </c>
      <c r="P2617" s="374">
        <v>99</v>
      </c>
      <c r="Q2617" s="374"/>
      <c r="R2617" s="374">
        <v>0</v>
      </c>
    </row>
    <row r="2618" spans="1:18" ht="15.6">
      <c r="A2618" s="374">
        <v>18</v>
      </c>
      <c r="B2618" s="374">
        <v>344</v>
      </c>
      <c r="C2618" s="374">
        <v>2024</v>
      </c>
      <c r="D2618" s="374"/>
      <c r="E2618" s="374">
        <v>99</v>
      </c>
      <c r="F2618" s="374"/>
      <c r="G2618" s="374">
        <v>99</v>
      </c>
      <c r="H2618" s="374">
        <v>2</v>
      </c>
      <c r="I2618" s="374">
        <v>99</v>
      </c>
      <c r="J2618" s="374">
        <v>141</v>
      </c>
      <c r="K2618" s="374">
        <v>99</v>
      </c>
      <c r="L2618" s="374">
        <v>15</v>
      </c>
      <c r="M2618" s="374">
        <v>99</v>
      </c>
      <c r="N2618" s="374">
        <v>99</v>
      </c>
      <c r="O2618" s="374">
        <v>99</v>
      </c>
      <c r="P2618" s="374">
        <v>99</v>
      </c>
      <c r="Q2618" s="374"/>
      <c r="R2618" s="374">
        <v>0</v>
      </c>
    </row>
    <row r="2619" spans="1:18" ht="15.6">
      <c r="A2619" s="374">
        <v>18</v>
      </c>
      <c r="B2619" s="374">
        <v>345</v>
      </c>
      <c r="C2619" s="374">
        <v>2024</v>
      </c>
      <c r="D2619" s="374"/>
      <c r="E2619" s="374">
        <v>99</v>
      </c>
      <c r="F2619" s="374"/>
      <c r="G2619" s="374">
        <v>99</v>
      </c>
      <c r="H2619" s="374">
        <v>2</v>
      </c>
      <c r="I2619" s="374">
        <v>99</v>
      </c>
      <c r="J2619" s="374">
        <v>143</v>
      </c>
      <c r="K2619" s="374">
        <v>99</v>
      </c>
      <c r="L2619" s="374">
        <v>15</v>
      </c>
      <c r="M2619" s="374">
        <v>99</v>
      </c>
      <c r="N2619" s="374">
        <v>99</v>
      </c>
      <c r="O2619" s="374">
        <v>99</v>
      </c>
      <c r="P2619" s="374">
        <v>99</v>
      </c>
      <c r="Q2619" s="374"/>
      <c r="R2619" s="374">
        <v>0</v>
      </c>
    </row>
    <row r="2620" spans="1:18" ht="15.6">
      <c r="A2620" s="374">
        <v>18</v>
      </c>
      <c r="B2620" s="374">
        <v>346</v>
      </c>
      <c r="C2620" s="374">
        <v>2024</v>
      </c>
      <c r="D2620" s="374"/>
      <c r="E2620" s="374">
        <v>99</v>
      </c>
      <c r="F2620" s="374"/>
      <c r="G2620" s="374">
        <v>99</v>
      </c>
      <c r="H2620" s="374">
        <v>2</v>
      </c>
      <c r="I2620" s="374">
        <v>99</v>
      </c>
      <c r="J2620" s="374">
        <v>147</v>
      </c>
      <c r="K2620" s="374">
        <v>99</v>
      </c>
      <c r="L2620" s="374">
        <v>15</v>
      </c>
      <c r="M2620" s="374">
        <v>99</v>
      </c>
      <c r="N2620" s="374">
        <v>99</v>
      </c>
      <c r="O2620" s="374">
        <v>99</v>
      </c>
      <c r="P2620" s="374">
        <v>99</v>
      </c>
      <c r="Q2620" s="374"/>
      <c r="R2620" s="374">
        <v>0</v>
      </c>
    </row>
    <row r="2621" spans="1:18" ht="15.6">
      <c r="A2621" s="374">
        <v>18</v>
      </c>
      <c r="B2621" s="374">
        <v>347</v>
      </c>
      <c r="C2621" s="374">
        <v>2024</v>
      </c>
      <c r="D2621" s="374"/>
      <c r="E2621" s="374">
        <v>99</v>
      </c>
      <c r="F2621" s="374"/>
      <c r="G2621" s="374">
        <v>99</v>
      </c>
      <c r="H2621" s="374">
        <v>1</v>
      </c>
      <c r="I2621" s="374">
        <v>99</v>
      </c>
      <c r="J2621" s="374">
        <v>155</v>
      </c>
      <c r="K2621" s="374">
        <v>99</v>
      </c>
      <c r="L2621" s="374">
        <v>15</v>
      </c>
      <c r="M2621" s="374">
        <v>99</v>
      </c>
      <c r="N2621" s="374">
        <v>99</v>
      </c>
      <c r="O2621" s="374">
        <v>99</v>
      </c>
      <c r="P2621" s="374">
        <v>99</v>
      </c>
      <c r="Q2621" s="374"/>
      <c r="R2621" s="374">
        <v>0</v>
      </c>
    </row>
    <row r="2622" spans="1:18" ht="15.6">
      <c r="A2622" s="374">
        <v>18</v>
      </c>
      <c r="B2622" s="374">
        <v>348</v>
      </c>
      <c r="C2622" s="374">
        <v>2024</v>
      </c>
      <c r="D2622" s="374"/>
      <c r="E2622" s="374">
        <v>99</v>
      </c>
      <c r="F2622" s="374"/>
      <c r="G2622" s="374">
        <v>99</v>
      </c>
      <c r="H2622" s="374">
        <v>2</v>
      </c>
      <c r="I2622" s="374">
        <v>99</v>
      </c>
      <c r="J2622" s="374">
        <v>160</v>
      </c>
      <c r="K2622" s="374">
        <v>99</v>
      </c>
      <c r="L2622" s="374">
        <v>15</v>
      </c>
      <c r="M2622" s="374">
        <v>99</v>
      </c>
      <c r="N2622" s="374">
        <v>99</v>
      </c>
      <c r="O2622" s="374">
        <v>99</v>
      </c>
      <c r="P2622" s="374">
        <v>99</v>
      </c>
      <c r="Q2622" s="374"/>
      <c r="R2622" s="374">
        <v>0</v>
      </c>
    </row>
    <row r="2623" spans="1:18" ht="15.6">
      <c r="A2623" s="374">
        <v>18</v>
      </c>
      <c r="B2623" s="374">
        <v>349</v>
      </c>
      <c r="C2623" s="374">
        <v>2024</v>
      </c>
      <c r="D2623" s="374"/>
      <c r="E2623" s="374">
        <v>99</v>
      </c>
      <c r="F2623" s="374"/>
      <c r="G2623" s="374">
        <v>99</v>
      </c>
      <c r="H2623" s="374">
        <v>1</v>
      </c>
      <c r="I2623" s="374">
        <v>99</v>
      </c>
      <c r="J2623" s="374">
        <v>171</v>
      </c>
      <c r="K2623" s="374">
        <v>99</v>
      </c>
      <c r="L2623" s="374">
        <v>15</v>
      </c>
      <c r="M2623" s="374">
        <v>99</v>
      </c>
      <c r="N2623" s="374">
        <v>99</v>
      </c>
      <c r="O2623" s="374">
        <v>99</v>
      </c>
      <c r="P2623" s="374">
        <v>99</v>
      </c>
      <c r="Q2623" s="374"/>
      <c r="R2623" s="374">
        <v>0</v>
      </c>
    </row>
    <row r="2624" spans="1:18" ht="15.6">
      <c r="A2624" s="374">
        <v>18</v>
      </c>
      <c r="B2624" s="374">
        <v>350</v>
      </c>
      <c r="C2624" s="374">
        <v>2024</v>
      </c>
      <c r="D2624" s="374"/>
      <c r="E2624" s="374">
        <v>99</v>
      </c>
      <c r="F2624" s="374"/>
      <c r="G2624" s="374">
        <v>99</v>
      </c>
      <c r="H2624" s="374">
        <v>2</v>
      </c>
      <c r="I2624" s="374">
        <v>99</v>
      </c>
      <c r="J2624" s="374">
        <v>175</v>
      </c>
      <c r="K2624" s="374">
        <v>99</v>
      </c>
      <c r="L2624" s="374">
        <v>15</v>
      </c>
      <c r="M2624" s="374">
        <v>99</v>
      </c>
      <c r="N2624" s="374">
        <v>99</v>
      </c>
      <c r="O2624" s="374">
        <v>99</v>
      </c>
      <c r="P2624" s="374">
        <v>99</v>
      </c>
      <c r="Q2624" s="374"/>
      <c r="R2624" s="374">
        <v>0</v>
      </c>
    </row>
    <row r="2625" spans="1:37" ht="15.6">
      <c r="A2625" s="374">
        <v>18</v>
      </c>
      <c r="B2625" s="374">
        <v>351</v>
      </c>
      <c r="C2625" s="374">
        <v>2024</v>
      </c>
      <c r="D2625" s="374"/>
      <c r="E2625" s="374">
        <v>99</v>
      </c>
      <c r="F2625" s="374"/>
      <c r="G2625" s="374">
        <v>99</v>
      </c>
      <c r="H2625" s="374">
        <v>2</v>
      </c>
      <c r="I2625" s="374">
        <v>99</v>
      </c>
      <c r="J2625" s="374">
        <v>177</v>
      </c>
      <c r="K2625" s="374">
        <v>99</v>
      </c>
      <c r="L2625" s="374">
        <v>15</v>
      </c>
      <c r="M2625" s="374">
        <v>99</v>
      </c>
      <c r="N2625" s="374">
        <v>99</v>
      </c>
      <c r="O2625" s="374">
        <v>99</v>
      </c>
      <c r="P2625" s="374">
        <v>99</v>
      </c>
      <c r="Q2625" s="374"/>
      <c r="R2625" s="374">
        <v>0</v>
      </c>
    </row>
    <row r="2626" spans="1:37" ht="15.6">
      <c r="A2626" s="374">
        <v>18</v>
      </c>
      <c r="B2626" s="374">
        <v>352</v>
      </c>
      <c r="C2626" s="374">
        <v>2024</v>
      </c>
      <c r="D2626" s="374"/>
      <c r="E2626" s="374">
        <v>99</v>
      </c>
      <c r="F2626" s="374"/>
      <c r="G2626" s="374">
        <v>99</v>
      </c>
      <c r="H2626" s="374">
        <v>2</v>
      </c>
      <c r="I2626" s="374">
        <v>99</v>
      </c>
      <c r="J2626" s="374">
        <v>178</v>
      </c>
      <c r="K2626" s="374">
        <v>99</v>
      </c>
      <c r="L2626" s="374">
        <v>15</v>
      </c>
      <c r="M2626" s="374">
        <v>99</v>
      </c>
      <c r="N2626" s="374">
        <v>99</v>
      </c>
      <c r="O2626" s="374">
        <v>99</v>
      </c>
      <c r="P2626" s="374">
        <v>99</v>
      </c>
      <c r="Q2626" s="374"/>
      <c r="R2626" s="374">
        <v>0</v>
      </c>
    </row>
    <row r="2627" spans="1:37" ht="15.6">
      <c r="A2627" s="374">
        <v>18</v>
      </c>
      <c r="B2627" s="374">
        <v>353</v>
      </c>
      <c r="C2627" s="374">
        <v>2024</v>
      </c>
      <c r="D2627" s="374"/>
      <c r="E2627" s="374">
        <v>99</v>
      </c>
      <c r="F2627" s="374"/>
      <c r="G2627" s="374">
        <v>99</v>
      </c>
      <c r="H2627" s="374">
        <v>2</v>
      </c>
      <c r="I2627" s="374">
        <v>99</v>
      </c>
      <c r="J2627" s="374">
        <v>181</v>
      </c>
      <c r="K2627" s="374">
        <v>99</v>
      </c>
      <c r="L2627" s="374">
        <v>15</v>
      </c>
      <c r="M2627" s="374">
        <v>99</v>
      </c>
      <c r="N2627" s="374">
        <v>99</v>
      </c>
      <c r="O2627" s="374">
        <v>99</v>
      </c>
      <c r="P2627" s="374">
        <v>99</v>
      </c>
      <c r="Q2627" s="374"/>
      <c r="R2627" s="374">
        <v>0</v>
      </c>
    </row>
    <row r="2628" spans="1:37" ht="15.6">
      <c r="A2628" s="374">
        <v>18</v>
      </c>
      <c r="B2628" s="374">
        <v>354</v>
      </c>
      <c r="C2628" s="374">
        <v>2024</v>
      </c>
      <c r="D2628" s="374"/>
      <c r="E2628" s="374">
        <v>99</v>
      </c>
      <c r="F2628" s="374"/>
      <c r="G2628" s="374">
        <v>99</v>
      </c>
      <c r="H2628" s="374">
        <v>1</v>
      </c>
      <c r="I2628" s="374">
        <v>99</v>
      </c>
      <c r="J2628" s="374">
        <v>262</v>
      </c>
      <c r="K2628" s="374">
        <v>99</v>
      </c>
      <c r="L2628" s="374">
        <v>15</v>
      </c>
      <c r="M2628" s="374">
        <v>99</v>
      </c>
      <c r="N2628" s="374">
        <v>99</v>
      </c>
      <c r="O2628" s="374">
        <v>99</v>
      </c>
      <c r="P2628" s="374">
        <v>99</v>
      </c>
      <c r="Q2628" s="374"/>
      <c r="R2628" s="374">
        <v>0</v>
      </c>
    </row>
    <row r="2629" spans="1:37" ht="15.6">
      <c r="A2629" s="374">
        <v>18</v>
      </c>
      <c r="B2629" s="374">
        <v>355</v>
      </c>
      <c r="C2629" s="374">
        <v>2024</v>
      </c>
      <c r="D2629" s="374"/>
      <c r="E2629" s="374">
        <v>99</v>
      </c>
      <c r="F2629" s="374"/>
      <c r="G2629" s="374">
        <v>99</v>
      </c>
      <c r="H2629" s="374">
        <v>1</v>
      </c>
      <c r="I2629" s="374">
        <v>99</v>
      </c>
      <c r="J2629" s="374">
        <v>309</v>
      </c>
      <c r="K2629" s="374">
        <v>99</v>
      </c>
      <c r="L2629" s="374">
        <v>15</v>
      </c>
      <c r="M2629" s="374">
        <v>99</v>
      </c>
      <c r="N2629" s="374">
        <v>99</v>
      </c>
      <c r="O2629" s="374">
        <v>99</v>
      </c>
      <c r="P2629" s="374">
        <v>99</v>
      </c>
      <c r="Q2629" s="374"/>
      <c r="R2629" s="374">
        <v>0</v>
      </c>
    </row>
    <row r="2630" spans="1:37" ht="15.6">
      <c r="A2630" s="374">
        <v>18</v>
      </c>
      <c r="B2630" s="374">
        <v>356</v>
      </c>
      <c r="C2630" s="374">
        <v>2024</v>
      </c>
      <c r="D2630" s="374"/>
      <c r="E2630" s="374">
        <v>99</v>
      </c>
      <c r="F2630" s="374"/>
      <c r="G2630" s="374">
        <v>99</v>
      </c>
      <c r="H2630" s="374">
        <v>2</v>
      </c>
      <c r="I2630" s="374">
        <v>99</v>
      </c>
      <c r="J2630" s="374">
        <v>470</v>
      </c>
      <c r="K2630" s="374">
        <v>99</v>
      </c>
      <c r="L2630" s="374">
        <v>15</v>
      </c>
      <c r="M2630" s="374">
        <v>99</v>
      </c>
      <c r="N2630" s="374">
        <v>99</v>
      </c>
      <c r="O2630" s="374">
        <v>99</v>
      </c>
      <c r="P2630" s="374">
        <v>99</v>
      </c>
      <c r="Q2630" s="374"/>
      <c r="R2630" s="374">
        <v>0</v>
      </c>
    </row>
    <row r="2631" spans="1:37" ht="15.6">
      <c r="A2631" s="374">
        <v>18</v>
      </c>
      <c r="B2631" s="374">
        <v>357</v>
      </c>
      <c r="C2631" s="374">
        <v>2024</v>
      </c>
      <c r="D2631" s="374"/>
      <c r="E2631" s="374">
        <v>99</v>
      </c>
      <c r="F2631" s="374"/>
      <c r="G2631" s="374">
        <v>99</v>
      </c>
      <c r="H2631" s="374">
        <v>2</v>
      </c>
      <c r="I2631" s="374">
        <v>99</v>
      </c>
      <c r="J2631" s="374">
        <v>629</v>
      </c>
      <c r="K2631" s="374">
        <v>99</v>
      </c>
      <c r="L2631" s="374">
        <v>15</v>
      </c>
      <c r="M2631" s="374">
        <v>99</v>
      </c>
      <c r="N2631" s="374">
        <v>99</v>
      </c>
      <c r="O2631" s="374">
        <v>99</v>
      </c>
      <c r="P2631" s="374">
        <v>99</v>
      </c>
      <c r="Q2631" s="374"/>
      <c r="R2631" s="374">
        <v>0</v>
      </c>
    </row>
    <row r="2632" spans="1:37" ht="15.6">
      <c r="A2632" s="374">
        <v>18</v>
      </c>
      <c r="B2632" s="374">
        <v>358</v>
      </c>
      <c r="C2632" s="374">
        <v>2024</v>
      </c>
      <c r="D2632" s="374"/>
      <c r="E2632" s="374">
        <v>99</v>
      </c>
      <c r="F2632" s="374"/>
      <c r="G2632" s="374">
        <v>99</v>
      </c>
      <c r="H2632" s="374">
        <v>1</v>
      </c>
      <c r="I2632" s="374">
        <v>99</v>
      </c>
      <c r="J2632" s="374">
        <v>643</v>
      </c>
      <c r="K2632" s="374">
        <v>99</v>
      </c>
      <c r="L2632" s="374">
        <v>15</v>
      </c>
      <c r="M2632" s="374">
        <v>99</v>
      </c>
      <c r="N2632" s="374">
        <v>99</v>
      </c>
      <c r="O2632" s="374">
        <v>99</v>
      </c>
      <c r="P2632" s="374">
        <v>99</v>
      </c>
      <c r="Q2632" s="374"/>
      <c r="R2632" s="374">
        <v>0</v>
      </c>
    </row>
    <row r="2633" spans="1:37" ht="15.6">
      <c r="A2633" s="374">
        <v>18</v>
      </c>
      <c r="B2633" s="374">
        <v>359</v>
      </c>
      <c r="C2633" s="374">
        <v>2024</v>
      </c>
      <c r="D2633" s="374"/>
      <c r="E2633" s="374">
        <v>99</v>
      </c>
      <c r="F2633" s="374"/>
      <c r="G2633" s="374">
        <v>99</v>
      </c>
      <c r="H2633" s="374">
        <v>2</v>
      </c>
      <c r="I2633" s="374">
        <v>99</v>
      </c>
      <c r="J2633" s="374">
        <v>704</v>
      </c>
      <c r="K2633" s="374">
        <v>99</v>
      </c>
      <c r="L2633" s="374">
        <v>15</v>
      </c>
      <c r="M2633" s="374">
        <v>99</v>
      </c>
      <c r="N2633" s="374">
        <v>99</v>
      </c>
      <c r="O2633" s="374">
        <v>99</v>
      </c>
      <c r="P2633" s="374">
        <v>99</v>
      </c>
      <c r="Q2633" s="374"/>
      <c r="R2633" s="374">
        <v>0</v>
      </c>
    </row>
    <row r="2634" spans="1:37" ht="15.6">
      <c r="A2634" s="374">
        <v>18</v>
      </c>
      <c r="B2634" s="374">
        <v>360</v>
      </c>
      <c r="C2634" s="374">
        <v>2024</v>
      </c>
      <c r="D2634" s="374"/>
      <c r="E2634" s="374">
        <v>99</v>
      </c>
      <c r="F2634" s="374"/>
      <c r="G2634" s="374">
        <v>99</v>
      </c>
      <c r="H2634" s="374">
        <v>1</v>
      </c>
      <c r="I2634" s="374">
        <v>99</v>
      </c>
      <c r="J2634" s="374">
        <v>802</v>
      </c>
      <c r="K2634" s="374">
        <v>99</v>
      </c>
      <c r="L2634" s="374">
        <v>15</v>
      </c>
      <c r="M2634" s="374">
        <v>99</v>
      </c>
      <c r="N2634" s="374">
        <v>99</v>
      </c>
      <c r="O2634" s="374">
        <v>99</v>
      </c>
      <c r="P2634" s="374">
        <v>99</v>
      </c>
      <c r="Q2634" s="374"/>
      <c r="R2634" s="374">
        <v>0</v>
      </c>
    </row>
    <row r="2635" spans="1:37" ht="15.6">
      <c r="A2635" s="374">
        <v>18</v>
      </c>
      <c r="B2635" s="374">
        <v>361</v>
      </c>
      <c r="C2635" s="374">
        <v>2023</v>
      </c>
      <c r="D2635" s="374"/>
      <c r="E2635" s="374">
        <v>99</v>
      </c>
      <c r="F2635" s="374"/>
      <c r="G2635" s="374">
        <v>99</v>
      </c>
      <c r="H2635" s="374">
        <v>1</v>
      </c>
      <c r="I2635" s="374">
        <v>99</v>
      </c>
      <c r="J2635" s="374">
        <v>103</v>
      </c>
      <c r="K2635" s="374">
        <v>99</v>
      </c>
      <c r="L2635" s="374">
        <v>1</v>
      </c>
      <c r="M2635" s="374">
        <v>99</v>
      </c>
      <c r="N2635" s="374">
        <v>99</v>
      </c>
      <c r="O2635" s="374">
        <v>99</v>
      </c>
      <c r="P2635" s="374">
        <v>99</v>
      </c>
      <c r="Q2635" s="374"/>
      <c r="R2635" s="374">
        <v>0</v>
      </c>
    </row>
    <row r="2636" spans="1:37" ht="15.6">
      <c r="A2636" s="374">
        <v>18</v>
      </c>
      <c r="B2636" s="374">
        <v>362</v>
      </c>
      <c r="C2636" s="374">
        <v>2023</v>
      </c>
      <c r="D2636" s="374"/>
      <c r="E2636" s="374">
        <v>99</v>
      </c>
      <c r="F2636" s="374"/>
      <c r="G2636" s="374">
        <v>99</v>
      </c>
      <c r="H2636" s="374">
        <v>2</v>
      </c>
      <c r="I2636" s="374">
        <v>99</v>
      </c>
      <c r="J2636" s="374">
        <v>106</v>
      </c>
      <c r="K2636" s="374">
        <v>99</v>
      </c>
      <c r="L2636" s="374">
        <v>1</v>
      </c>
      <c r="M2636" s="374">
        <v>99</v>
      </c>
      <c r="N2636" s="374">
        <v>99</v>
      </c>
      <c r="O2636" s="374">
        <v>99</v>
      </c>
      <c r="P2636" s="374">
        <v>99</v>
      </c>
      <c r="Q2636" s="374"/>
      <c r="R2636" s="374">
        <v>0</v>
      </c>
    </row>
    <row r="2637" spans="1:37" ht="15.6">
      <c r="A2637" s="374">
        <v>18</v>
      </c>
      <c r="B2637" s="374">
        <v>363</v>
      </c>
      <c r="C2637" s="374">
        <v>2023</v>
      </c>
      <c r="D2637" s="374"/>
      <c r="E2637" s="374">
        <v>99</v>
      </c>
      <c r="F2637" s="374"/>
      <c r="G2637" s="374">
        <v>99</v>
      </c>
      <c r="H2637" s="374">
        <v>1</v>
      </c>
      <c r="I2637" s="374">
        <v>99</v>
      </c>
      <c r="J2637" s="374">
        <v>110</v>
      </c>
      <c r="K2637" s="374">
        <v>99</v>
      </c>
      <c r="L2637" s="374">
        <v>1</v>
      </c>
      <c r="M2637" s="374">
        <v>99</v>
      </c>
      <c r="N2637" s="374">
        <v>99</v>
      </c>
      <c r="O2637" s="374">
        <v>99</v>
      </c>
      <c r="P2637" s="374">
        <v>99</v>
      </c>
      <c r="Q2637" s="374">
        <v>8</v>
      </c>
      <c r="R2637" s="374">
        <v>18</v>
      </c>
      <c r="S2637">
        <v>1</v>
      </c>
      <c r="T2637">
        <v>2.0555555555555558</v>
      </c>
      <c r="U2637">
        <v>4.427777777777778</v>
      </c>
      <c r="V2637">
        <v>0</v>
      </c>
      <c r="W2637">
        <v>0</v>
      </c>
      <c r="X2637">
        <v>0</v>
      </c>
      <c r="Y2637">
        <v>0</v>
      </c>
      <c r="Z2637">
        <v>1.8372097066401625</v>
      </c>
      <c r="AA2637">
        <v>0</v>
      </c>
      <c r="AB2637">
        <v>0.22906142364542717</v>
      </c>
      <c r="AD2637">
        <v>10.19433974557694</v>
      </c>
      <c r="AF2637">
        <v>0.41293874741913278</v>
      </c>
      <c r="AG2637">
        <v>0.24583287066168236</v>
      </c>
      <c r="AH2637">
        <v>0</v>
      </c>
      <c r="AI2637">
        <v>4</v>
      </c>
      <c r="AJ2637">
        <v>81.050000000000011</v>
      </c>
      <c r="AK2637">
        <v>9.6837548278205698</v>
      </c>
    </row>
    <row r="2638" spans="1:37" ht="15.6">
      <c r="A2638" s="374">
        <v>18</v>
      </c>
      <c r="B2638" s="374">
        <v>364</v>
      </c>
      <c r="C2638" s="374">
        <v>2023</v>
      </c>
      <c r="D2638" s="374"/>
      <c r="E2638" s="374">
        <v>99</v>
      </c>
      <c r="F2638" s="374"/>
      <c r="G2638" s="374">
        <v>99</v>
      </c>
      <c r="H2638" s="374">
        <v>1</v>
      </c>
      <c r="I2638" s="374">
        <v>99</v>
      </c>
      <c r="J2638" s="374">
        <v>111</v>
      </c>
      <c r="K2638" s="374">
        <v>99</v>
      </c>
      <c r="L2638" s="374">
        <v>1</v>
      </c>
      <c r="M2638" s="374">
        <v>99</v>
      </c>
      <c r="N2638" s="374">
        <v>99</v>
      </c>
      <c r="O2638" s="374">
        <v>99</v>
      </c>
      <c r="P2638" s="374">
        <v>99</v>
      </c>
      <c r="Q2638" s="374"/>
      <c r="R2638" s="374">
        <v>0</v>
      </c>
    </row>
    <row r="2639" spans="1:37" ht="15.6">
      <c r="A2639" s="374">
        <v>18</v>
      </c>
      <c r="B2639" s="374">
        <v>365</v>
      </c>
      <c r="C2639" s="374">
        <v>2023</v>
      </c>
      <c r="D2639" s="374"/>
      <c r="E2639" s="374">
        <v>99</v>
      </c>
      <c r="F2639" s="374"/>
      <c r="G2639" s="374">
        <v>99</v>
      </c>
      <c r="H2639" s="374">
        <v>1</v>
      </c>
      <c r="I2639" s="374">
        <v>99</v>
      </c>
      <c r="J2639" s="374">
        <v>116</v>
      </c>
      <c r="K2639" s="374">
        <v>99</v>
      </c>
      <c r="L2639" s="374">
        <v>1</v>
      </c>
      <c r="M2639" s="374">
        <v>99</v>
      </c>
      <c r="N2639" s="374">
        <v>99</v>
      </c>
      <c r="O2639" s="374">
        <v>99</v>
      </c>
      <c r="P2639" s="374">
        <v>99</v>
      </c>
      <c r="Q2639" s="374">
        <v>1</v>
      </c>
      <c r="R2639" s="374">
        <v>3</v>
      </c>
      <c r="S2639">
        <v>1</v>
      </c>
      <c r="T2639">
        <v>2</v>
      </c>
      <c r="U2639">
        <v>3.7</v>
      </c>
      <c r="V2639">
        <v>0</v>
      </c>
      <c r="W2639">
        <v>0</v>
      </c>
      <c r="X2639">
        <v>0</v>
      </c>
      <c r="Y2639">
        <v>0</v>
      </c>
      <c r="Z2639">
        <v>0.35590260840104826</v>
      </c>
      <c r="AA2639">
        <v>0</v>
      </c>
      <c r="AB2639">
        <v>0</v>
      </c>
      <c r="AF2639">
        <v>0.31813361611877</v>
      </c>
      <c r="AG2639">
        <v>0.14340344168260039</v>
      </c>
      <c r="AH2639">
        <v>0</v>
      </c>
      <c r="AI2639">
        <v>0</v>
      </c>
    </row>
    <row r="2640" spans="1:37" ht="15.6">
      <c r="A2640" s="374">
        <v>18</v>
      </c>
      <c r="B2640" s="374">
        <v>366</v>
      </c>
      <c r="C2640" s="374">
        <v>2023</v>
      </c>
      <c r="D2640" s="374"/>
      <c r="E2640" s="374">
        <v>99</v>
      </c>
      <c r="F2640" s="374"/>
      <c r="G2640" s="374">
        <v>99</v>
      </c>
      <c r="H2640" s="374">
        <v>2</v>
      </c>
      <c r="I2640" s="374">
        <v>99</v>
      </c>
      <c r="J2640" s="374">
        <v>117</v>
      </c>
      <c r="K2640" s="374">
        <v>99</v>
      </c>
      <c r="L2640" s="374">
        <v>1</v>
      </c>
      <c r="M2640" s="374">
        <v>99</v>
      </c>
      <c r="N2640" s="374">
        <v>99</v>
      </c>
      <c r="O2640" s="374">
        <v>99</v>
      </c>
      <c r="P2640" s="374">
        <v>99</v>
      </c>
      <c r="Q2640" s="374">
        <v>1</v>
      </c>
      <c r="R2640" s="374">
        <v>1</v>
      </c>
      <c r="S2640">
        <v>1</v>
      </c>
      <c r="T2640">
        <v>1</v>
      </c>
      <c r="U2640">
        <v>6.7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F2640">
        <v>0.48543689320388361</v>
      </c>
      <c r="AG2640">
        <v>0.33891446203652192</v>
      </c>
      <c r="AH2640">
        <v>0</v>
      </c>
      <c r="AI2640">
        <v>1</v>
      </c>
      <c r="AJ2640">
        <v>82.8</v>
      </c>
      <c r="AK2640">
        <v>11.802765874952637</v>
      </c>
    </row>
    <row r="2641" spans="1:35" ht="15.6">
      <c r="A2641" s="374">
        <v>18</v>
      </c>
      <c r="B2641" s="374">
        <v>367</v>
      </c>
      <c r="C2641" s="374">
        <v>2023</v>
      </c>
      <c r="D2641" s="374"/>
      <c r="E2641" s="374">
        <v>99</v>
      </c>
      <c r="F2641" s="374"/>
      <c r="G2641" s="374">
        <v>99</v>
      </c>
      <c r="H2641" s="374">
        <v>1</v>
      </c>
      <c r="I2641" s="374">
        <v>99</v>
      </c>
      <c r="J2641" s="374">
        <v>134</v>
      </c>
      <c r="K2641" s="374">
        <v>99</v>
      </c>
      <c r="L2641" s="374">
        <v>1</v>
      </c>
      <c r="M2641" s="374">
        <v>99</v>
      </c>
      <c r="N2641" s="374">
        <v>99</v>
      </c>
      <c r="O2641" s="374">
        <v>99</v>
      </c>
      <c r="P2641" s="374">
        <v>99</v>
      </c>
      <c r="Q2641" s="374">
        <v>1</v>
      </c>
      <c r="R2641" s="374">
        <v>8</v>
      </c>
      <c r="S2641">
        <v>1</v>
      </c>
      <c r="T2641">
        <v>2</v>
      </c>
      <c r="U2641">
        <v>4.9124999999999996</v>
      </c>
      <c r="V2641">
        <v>0</v>
      </c>
      <c r="W2641">
        <v>0</v>
      </c>
      <c r="X2641">
        <v>0</v>
      </c>
      <c r="Y2641">
        <v>0</v>
      </c>
      <c r="Z2641">
        <v>0.52781980826794084</v>
      </c>
      <c r="AA2641">
        <v>0</v>
      </c>
      <c r="AB2641">
        <v>0</v>
      </c>
      <c r="AF2641">
        <v>0.21680216802168029</v>
      </c>
      <c r="AG2641">
        <v>0.14383170592454872</v>
      </c>
      <c r="AH2641">
        <v>0</v>
      </c>
      <c r="AI2641">
        <v>0</v>
      </c>
    </row>
    <row r="2642" spans="1:35" ht="15.6">
      <c r="A2642" s="374">
        <v>18</v>
      </c>
      <c r="B2642" s="374">
        <v>368</v>
      </c>
      <c r="C2642" s="374">
        <v>2023</v>
      </c>
      <c r="D2642" s="374"/>
      <c r="E2642" s="374">
        <v>99</v>
      </c>
      <c r="F2642" s="374"/>
      <c r="G2642" s="374">
        <v>99</v>
      </c>
      <c r="H2642" s="374">
        <v>2</v>
      </c>
      <c r="I2642" s="374">
        <v>99</v>
      </c>
      <c r="J2642" s="374">
        <v>141</v>
      </c>
      <c r="K2642" s="374">
        <v>99</v>
      </c>
      <c r="L2642" s="374">
        <v>1</v>
      </c>
      <c r="M2642" s="374">
        <v>99</v>
      </c>
      <c r="N2642" s="374">
        <v>99</v>
      </c>
      <c r="O2642" s="374">
        <v>99</v>
      </c>
      <c r="P2642" s="374">
        <v>99</v>
      </c>
      <c r="Q2642" s="374">
        <v>4</v>
      </c>
      <c r="R2642" s="374">
        <v>5</v>
      </c>
      <c r="S2642">
        <v>1</v>
      </c>
      <c r="T2642">
        <v>2</v>
      </c>
      <c r="U2642">
        <v>3.9</v>
      </c>
      <c r="V2642">
        <v>0</v>
      </c>
      <c r="W2642">
        <v>0</v>
      </c>
      <c r="X2642">
        <v>0</v>
      </c>
      <c r="Y2642">
        <v>0</v>
      </c>
      <c r="Z2642">
        <v>0.70427267446636099</v>
      </c>
      <c r="AA2642">
        <v>0</v>
      </c>
      <c r="AB2642">
        <v>0</v>
      </c>
      <c r="AF2642">
        <v>0.48875855327468226</v>
      </c>
      <c r="AG2642">
        <v>0.22918796939459113</v>
      </c>
      <c r="AH2642">
        <v>0</v>
      </c>
      <c r="AI2642">
        <v>0</v>
      </c>
    </row>
    <row r="2643" spans="1:35" ht="15.6">
      <c r="A2643" s="374">
        <v>18</v>
      </c>
      <c r="B2643" s="374">
        <v>369</v>
      </c>
      <c r="C2643" s="374">
        <v>2023</v>
      </c>
      <c r="D2643" s="374"/>
      <c r="E2643" s="374">
        <v>99</v>
      </c>
      <c r="F2643" s="374"/>
      <c r="G2643" s="374">
        <v>99</v>
      </c>
      <c r="H2643" s="374">
        <v>2</v>
      </c>
      <c r="I2643" s="374">
        <v>99</v>
      </c>
      <c r="J2643" s="374">
        <v>143</v>
      </c>
      <c r="K2643" s="374">
        <v>99</v>
      </c>
      <c r="L2643" s="374">
        <v>1</v>
      </c>
      <c r="M2643" s="374">
        <v>99</v>
      </c>
      <c r="N2643" s="374">
        <v>99</v>
      </c>
      <c r="O2643" s="374">
        <v>99</v>
      </c>
      <c r="P2643" s="374">
        <v>99</v>
      </c>
      <c r="Q2643" s="374"/>
      <c r="R2643" s="374">
        <v>0</v>
      </c>
    </row>
    <row r="2644" spans="1:35" ht="15.6">
      <c r="A2644" s="374">
        <v>18</v>
      </c>
      <c r="B2644" s="374">
        <v>370</v>
      </c>
      <c r="C2644" s="374">
        <v>2023</v>
      </c>
      <c r="D2644" s="374"/>
      <c r="E2644" s="374">
        <v>99</v>
      </c>
      <c r="F2644" s="374"/>
      <c r="G2644" s="374">
        <v>99</v>
      </c>
      <c r="H2644" s="374">
        <v>2</v>
      </c>
      <c r="I2644" s="374">
        <v>99</v>
      </c>
      <c r="J2644" s="374">
        <v>147</v>
      </c>
      <c r="K2644" s="374">
        <v>99</v>
      </c>
      <c r="L2644" s="374">
        <v>1</v>
      </c>
      <c r="M2644" s="374">
        <v>99</v>
      </c>
      <c r="N2644" s="374">
        <v>99</v>
      </c>
      <c r="O2644" s="374">
        <v>99</v>
      </c>
      <c r="P2644" s="374">
        <v>99</v>
      </c>
      <c r="Q2644" s="374">
        <v>2</v>
      </c>
      <c r="R2644" s="374">
        <v>14</v>
      </c>
      <c r="S2644">
        <v>1</v>
      </c>
      <c r="T2644">
        <v>2</v>
      </c>
      <c r="U2644">
        <v>4.3428571428571408</v>
      </c>
      <c r="V2644">
        <v>0</v>
      </c>
      <c r="W2644">
        <v>0</v>
      </c>
      <c r="X2644">
        <v>0</v>
      </c>
      <c r="Y2644">
        <v>0</v>
      </c>
      <c r="Z2644">
        <v>0.98467854487375484</v>
      </c>
      <c r="AA2644">
        <v>0</v>
      </c>
      <c r="AB2644">
        <v>0</v>
      </c>
      <c r="AF2644">
        <v>11.111111111111112</v>
      </c>
      <c r="AG2644">
        <v>6.7145223633351758</v>
      </c>
      <c r="AH2644">
        <v>0</v>
      </c>
      <c r="AI2644">
        <v>0</v>
      </c>
    </row>
    <row r="2645" spans="1:35" ht="15.6">
      <c r="A2645" s="374">
        <v>18</v>
      </c>
      <c r="B2645" s="374">
        <v>371</v>
      </c>
      <c r="C2645" s="374">
        <v>2023</v>
      </c>
      <c r="D2645" s="374"/>
      <c r="E2645" s="374">
        <v>99</v>
      </c>
      <c r="F2645" s="374"/>
      <c r="G2645" s="374">
        <v>99</v>
      </c>
      <c r="H2645" s="374">
        <v>1</v>
      </c>
      <c r="I2645" s="374">
        <v>99</v>
      </c>
      <c r="J2645" s="374">
        <v>155</v>
      </c>
      <c r="K2645" s="374">
        <v>99</v>
      </c>
      <c r="L2645" s="374">
        <v>1</v>
      </c>
      <c r="M2645" s="374">
        <v>99</v>
      </c>
      <c r="N2645" s="374">
        <v>99</v>
      </c>
      <c r="O2645" s="374">
        <v>99</v>
      </c>
      <c r="P2645" s="374">
        <v>99</v>
      </c>
      <c r="Q2645" s="374">
        <v>5</v>
      </c>
      <c r="R2645" s="374">
        <v>20</v>
      </c>
      <c r="S2645">
        <v>1</v>
      </c>
      <c r="T2645">
        <v>2</v>
      </c>
      <c r="U2645">
        <v>5.0449999999999999</v>
      </c>
      <c r="V2645">
        <v>0</v>
      </c>
      <c r="W2645">
        <v>0</v>
      </c>
      <c r="X2645">
        <v>0</v>
      </c>
      <c r="Y2645">
        <v>0</v>
      </c>
      <c r="Z2645">
        <v>0.92491891536502069</v>
      </c>
      <c r="AA2645">
        <v>0</v>
      </c>
      <c r="AB2645">
        <v>0</v>
      </c>
      <c r="AF2645">
        <v>1.7006802721088436</v>
      </c>
      <c r="AG2645">
        <v>0.8689137286646802</v>
      </c>
      <c r="AH2645">
        <v>0</v>
      </c>
      <c r="AI2645">
        <v>0</v>
      </c>
    </row>
    <row r="2646" spans="1:35" ht="15.6">
      <c r="A2646" s="374">
        <v>18</v>
      </c>
      <c r="B2646" s="374">
        <v>372</v>
      </c>
      <c r="C2646" s="374">
        <v>2023</v>
      </c>
      <c r="D2646" s="374"/>
      <c r="E2646" s="374">
        <v>99</v>
      </c>
      <c r="F2646" s="374"/>
      <c r="G2646" s="374">
        <v>99</v>
      </c>
      <c r="H2646" s="374">
        <v>2</v>
      </c>
      <c r="I2646" s="374">
        <v>99</v>
      </c>
      <c r="J2646" s="374">
        <v>160</v>
      </c>
      <c r="K2646" s="374">
        <v>99</v>
      </c>
      <c r="L2646" s="374">
        <v>1</v>
      </c>
      <c r="M2646" s="374">
        <v>99</v>
      </c>
      <c r="N2646" s="374">
        <v>99</v>
      </c>
      <c r="O2646" s="374">
        <v>99</v>
      </c>
      <c r="P2646" s="374">
        <v>99</v>
      </c>
      <c r="Q2646" s="374"/>
      <c r="R2646" s="374">
        <v>0</v>
      </c>
    </row>
    <row r="2647" spans="1:35" ht="15.6">
      <c r="A2647" s="374">
        <v>18</v>
      </c>
      <c r="B2647" s="374">
        <v>373</v>
      </c>
      <c r="C2647" s="374">
        <v>2023</v>
      </c>
      <c r="D2647" s="374"/>
      <c r="E2647" s="374">
        <v>99</v>
      </c>
      <c r="F2647" s="374"/>
      <c r="G2647" s="374">
        <v>99</v>
      </c>
      <c r="H2647" s="374">
        <v>1</v>
      </c>
      <c r="I2647" s="374">
        <v>99</v>
      </c>
      <c r="J2647" s="374">
        <v>171</v>
      </c>
      <c r="K2647" s="374">
        <v>99</v>
      </c>
      <c r="L2647" s="374">
        <v>1</v>
      </c>
      <c r="M2647" s="374">
        <v>99</v>
      </c>
      <c r="N2647" s="374">
        <v>99</v>
      </c>
      <c r="O2647" s="374">
        <v>99</v>
      </c>
      <c r="P2647" s="374">
        <v>99</v>
      </c>
      <c r="Q2647" s="374"/>
      <c r="R2647" s="374">
        <v>0</v>
      </c>
    </row>
    <row r="2648" spans="1:35" ht="15.6">
      <c r="A2648" s="374">
        <v>18</v>
      </c>
      <c r="B2648" s="374">
        <v>374</v>
      </c>
      <c r="C2648" s="374">
        <v>2023</v>
      </c>
      <c r="D2648" s="374"/>
      <c r="E2648" s="374">
        <v>99</v>
      </c>
      <c r="F2648" s="374"/>
      <c r="G2648" s="374">
        <v>99</v>
      </c>
      <c r="H2648" s="374">
        <v>2</v>
      </c>
      <c r="I2648" s="374">
        <v>99</v>
      </c>
      <c r="J2648" s="374">
        <v>175</v>
      </c>
      <c r="K2648" s="374">
        <v>99</v>
      </c>
      <c r="L2648" s="374">
        <v>1</v>
      </c>
      <c r="M2648" s="374">
        <v>99</v>
      </c>
      <c r="N2648" s="374">
        <v>99</v>
      </c>
      <c r="O2648" s="374">
        <v>99</v>
      </c>
      <c r="P2648" s="374">
        <v>99</v>
      </c>
      <c r="Q2648" s="374">
        <v>8</v>
      </c>
      <c r="R2648" s="374">
        <v>26</v>
      </c>
      <c r="S2648">
        <v>1</v>
      </c>
      <c r="T2648">
        <v>2.2307692307692304</v>
      </c>
      <c r="U2648">
        <v>4.5307692307692324</v>
      </c>
      <c r="V2648">
        <v>0</v>
      </c>
      <c r="W2648">
        <v>0</v>
      </c>
      <c r="X2648">
        <v>0</v>
      </c>
      <c r="Y2648">
        <v>0</v>
      </c>
      <c r="Z2648">
        <v>1.1730201751721652</v>
      </c>
      <c r="AA2648">
        <v>0</v>
      </c>
      <c r="AB2648">
        <v>0.79940806503178907</v>
      </c>
      <c r="AD2648">
        <v>27.543779705487523</v>
      </c>
      <c r="AF2648">
        <v>1.8881626724763976</v>
      </c>
      <c r="AG2648">
        <v>1.171754548257786</v>
      </c>
      <c r="AH2648">
        <v>0</v>
      </c>
      <c r="AI2648">
        <v>0</v>
      </c>
    </row>
    <row r="2649" spans="1:35" ht="15.6">
      <c r="A2649" s="374">
        <v>18</v>
      </c>
      <c r="B2649" s="374">
        <v>375</v>
      </c>
      <c r="C2649" s="374">
        <v>2023</v>
      </c>
      <c r="D2649" s="374"/>
      <c r="E2649" s="374">
        <v>99</v>
      </c>
      <c r="F2649" s="374"/>
      <c r="G2649" s="374">
        <v>99</v>
      </c>
      <c r="H2649" s="374">
        <v>2</v>
      </c>
      <c r="I2649" s="374">
        <v>99</v>
      </c>
      <c r="J2649" s="374">
        <v>177</v>
      </c>
      <c r="K2649" s="374">
        <v>99</v>
      </c>
      <c r="L2649" s="374">
        <v>1</v>
      </c>
      <c r="M2649" s="374">
        <v>99</v>
      </c>
      <c r="N2649" s="374">
        <v>99</v>
      </c>
      <c r="O2649" s="374">
        <v>99</v>
      </c>
      <c r="P2649" s="374">
        <v>99</v>
      </c>
      <c r="Q2649" s="374">
        <v>2</v>
      </c>
      <c r="R2649" s="374">
        <v>7</v>
      </c>
      <c r="S2649">
        <v>1</v>
      </c>
      <c r="T2649">
        <v>1.8571428571428577</v>
      </c>
      <c r="U2649">
        <v>3.9714285714285698</v>
      </c>
      <c r="V2649">
        <v>0</v>
      </c>
      <c r="W2649">
        <v>0</v>
      </c>
      <c r="X2649">
        <v>0</v>
      </c>
      <c r="Y2649">
        <v>0</v>
      </c>
      <c r="Z2649">
        <v>1.2138654734998868</v>
      </c>
      <c r="AA2649">
        <v>0</v>
      </c>
      <c r="AB2649">
        <v>0.34992710611188277</v>
      </c>
      <c r="AD2649">
        <v>-4.3241254539878362</v>
      </c>
      <c r="AF2649">
        <v>0.91383812010443877</v>
      </c>
      <c r="AG2649">
        <v>0.33153651671993495</v>
      </c>
      <c r="AH2649">
        <v>0</v>
      </c>
    </row>
    <row r="2650" spans="1:35" ht="15.6">
      <c r="A2650" s="374">
        <v>18</v>
      </c>
      <c r="B2650" s="374">
        <v>376</v>
      </c>
      <c r="C2650" s="374">
        <v>2023</v>
      </c>
      <c r="D2650" s="374"/>
      <c r="E2650" s="374">
        <v>99</v>
      </c>
      <c r="F2650" s="374"/>
      <c r="G2650" s="374">
        <v>99</v>
      </c>
      <c r="H2650" s="374">
        <v>2</v>
      </c>
      <c r="I2650" s="374">
        <v>99</v>
      </c>
      <c r="J2650" s="374">
        <v>178</v>
      </c>
      <c r="K2650" s="374">
        <v>99</v>
      </c>
      <c r="L2650" s="374">
        <v>1</v>
      </c>
      <c r="M2650" s="374">
        <v>99</v>
      </c>
      <c r="N2650" s="374">
        <v>99</v>
      </c>
      <c r="O2650" s="374">
        <v>99</v>
      </c>
      <c r="P2650" s="374">
        <v>99</v>
      </c>
      <c r="Q2650" s="374">
        <v>2</v>
      </c>
      <c r="R2650" s="374">
        <v>11</v>
      </c>
      <c r="S2650">
        <v>1</v>
      </c>
      <c r="T2650">
        <v>2</v>
      </c>
      <c r="U2650">
        <v>4.4272727272727277</v>
      </c>
      <c r="V2650">
        <v>0</v>
      </c>
      <c r="W2650">
        <v>0</v>
      </c>
      <c r="X2650">
        <v>0</v>
      </c>
      <c r="Y2650">
        <v>0</v>
      </c>
      <c r="Z2650">
        <v>0.98358427017156069</v>
      </c>
      <c r="AA2650">
        <v>0</v>
      </c>
      <c r="AB2650">
        <v>0</v>
      </c>
      <c r="AF2650">
        <v>2.7989821882951658</v>
      </c>
      <c r="AG2650">
        <v>1.5762048095284327</v>
      </c>
      <c r="AH2650">
        <v>0</v>
      </c>
      <c r="AI2650">
        <v>0</v>
      </c>
    </row>
    <row r="2651" spans="1:35" ht="15.6">
      <c r="A2651" s="374">
        <v>18</v>
      </c>
      <c r="B2651" s="374">
        <v>377</v>
      </c>
      <c r="C2651" s="374">
        <v>2023</v>
      </c>
      <c r="D2651" s="374"/>
      <c r="E2651" s="374">
        <v>99</v>
      </c>
      <c r="F2651" s="374"/>
      <c r="G2651" s="374">
        <v>99</v>
      </c>
      <c r="H2651" s="374">
        <v>2</v>
      </c>
      <c r="I2651" s="374">
        <v>99</v>
      </c>
      <c r="J2651" s="374">
        <v>181</v>
      </c>
      <c r="K2651" s="374">
        <v>99</v>
      </c>
      <c r="L2651" s="374">
        <v>1</v>
      </c>
      <c r="M2651" s="374">
        <v>99</v>
      </c>
      <c r="N2651" s="374">
        <v>99</v>
      </c>
      <c r="O2651" s="374">
        <v>99</v>
      </c>
      <c r="P2651" s="374">
        <v>99</v>
      </c>
      <c r="Q2651" s="374">
        <v>2</v>
      </c>
      <c r="R2651" s="374">
        <v>2</v>
      </c>
      <c r="S2651">
        <v>1</v>
      </c>
      <c r="T2651">
        <v>2</v>
      </c>
      <c r="U2651">
        <v>5.0999999999999996</v>
      </c>
      <c r="V2651">
        <v>0</v>
      </c>
      <c r="W2651">
        <v>0</v>
      </c>
      <c r="X2651">
        <v>0</v>
      </c>
      <c r="Y2651">
        <v>0</v>
      </c>
      <c r="Z2651">
        <v>0.20000000000001564</v>
      </c>
      <c r="AA2651">
        <v>0</v>
      </c>
      <c r="AB2651">
        <v>0</v>
      </c>
      <c r="AF2651">
        <v>0.46403712296983762</v>
      </c>
      <c r="AG2651">
        <v>0.30001764809694698</v>
      </c>
      <c r="AH2651">
        <v>0</v>
      </c>
      <c r="AI2651">
        <v>0</v>
      </c>
    </row>
    <row r="2652" spans="1:35" ht="15.6">
      <c r="A2652" s="374">
        <v>18</v>
      </c>
      <c r="B2652" s="374">
        <v>378</v>
      </c>
      <c r="C2652" s="374">
        <v>2023</v>
      </c>
      <c r="D2652" s="374"/>
      <c r="E2652" s="374">
        <v>99</v>
      </c>
      <c r="F2652" s="374"/>
      <c r="G2652" s="374">
        <v>99</v>
      </c>
      <c r="H2652" s="374">
        <v>1</v>
      </c>
      <c r="I2652" s="374">
        <v>99</v>
      </c>
      <c r="J2652" s="374">
        <v>262</v>
      </c>
      <c r="K2652" s="374">
        <v>99</v>
      </c>
      <c r="L2652" s="374">
        <v>1</v>
      </c>
      <c r="M2652" s="374">
        <v>99</v>
      </c>
      <c r="N2652" s="374">
        <v>99</v>
      </c>
      <c r="O2652" s="374">
        <v>99</v>
      </c>
      <c r="P2652" s="374">
        <v>99</v>
      </c>
      <c r="Q2652" s="374"/>
      <c r="R2652" s="374">
        <v>0</v>
      </c>
    </row>
    <row r="2653" spans="1:35" ht="15.6">
      <c r="A2653" s="374">
        <v>18</v>
      </c>
      <c r="B2653" s="374">
        <v>379</v>
      </c>
      <c r="C2653" s="374">
        <v>2023</v>
      </c>
      <c r="D2653" s="374"/>
      <c r="E2653" s="374">
        <v>99</v>
      </c>
      <c r="F2653" s="374"/>
      <c r="G2653" s="374">
        <v>99</v>
      </c>
      <c r="H2653" s="374">
        <v>1</v>
      </c>
      <c r="I2653" s="374">
        <v>99</v>
      </c>
      <c r="J2653" s="374">
        <v>309</v>
      </c>
      <c r="K2653" s="374">
        <v>99</v>
      </c>
      <c r="L2653" s="374">
        <v>1</v>
      </c>
      <c r="M2653" s="374">
        <v>99</v>
      </c>
      <c r="N2653" s="374">
        <v>99</v>
      </c>
      <c r="O2653" s="374">
        <v>99</v>
      </c>
      <c r="P2653" s="374">
        <v>99</v>
      </c>
      <c r="Q2653" s="374">
        <v>5</v>
      </c>
      <c r="R2653" s="374">
        <v>8</v>
      </c>
      <c r="S2653">
        <v>1</v>
      </c>
      <c r="T2653">
        <v>2</v>
      </c>
      <c r="U2653">
        <v>4.8875000000000002</v>
      </c>
      <c r="V2653">
        <v>0</v>
      </c>
      <c r="W2653">
        <v>0</v>
      </c>
      <c r="X2653">
        <v>0</v>
      </c>
      <c r="Y2653">
        <v>0</v>
      </c>
      <c r="Z2653">
        <v>0.77368840627219104</v>
      </c>
      <c r="AA2653">
        <v>0</v>
      </c>
      <c r="AB2653">
        <v>0</v>
      </c>
      <c r="AF2653">
        <v>0.9512485136741976</v>
      </c>
      <c r="AG2653">
        <v>0.5963001936831831</v>
      </c>
      <c r="AH2653">
        <v>0</v>
      </c>
      <c r="AI2653">
        <v>0</v>
      </c>
    </row>
    <row r="2654" spans="1:35" ht="15.6">
      <c r="A2654" s="374">
        <v>18</v>
      </c>
      <c r="B2654" s="374">
        <v>380</v>
      </c>
      <c r="C2654" s="374">
        <v>2023</v>
      </c>
      <c r="D2654" s="374"/>
      <c r="E2654" s="374">
        <v>99</v>
      </c>
      <c r="F2654" s="374"/>
      <c r="G2654" s="374">
        <v>99</v>
      </c>
      <c r="H2654" s="374">
        <v>2</v>
      </c>
      <c r="I2654" s="374">
        <v>99</v>
      </c>
      <c r="J2654" s="374">
        <v>470</v>
      </c>
      <c r="K2654" s="374">
        <v>99</v>
      </c>
      <c r="L2654" s="374">
        <v>1</v>
      </c>
      <c r="M2654" s="374">
        <v>99</v>
      </c>
      <c r="N2654" s="374">
        <v>99</v>
      </c>
      <c r="O2654" s="374">
        <v>99</v>
      </c>
      <c r="P2654" s="374">
        <v>99</v>
      </c>
      <c r="Q2654" s="374">
        <v>1</v>
      </c>
      <c r="R2654" s="374">
        <v>1</v>
      </c>
      <c r="S2654">
        <v>1</v>
      </c>
      <c r="T2654">
        <v>2</v>
      </c>
      <c r="U2654">
        <v>4.0999999999999996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F2654">
        <v>0.12642225031605561</v>
      </c>
      <c r="AG2654">
        <v>8.2626307410169061E-2</v>
      </c>
      <c r="AH2654">
        <v>0</v>
      </c>
      <c r="AI2654">
        <v>0</v>
      </c>
    </row>
    <row r="2655" spans="1:35" ht="15.6">
      <c r="A2655" s="374">
        <v>18</v>
      </c>
      <c r="B2655" s="374">
        <v>381</v>
      </c>
      <c r="C2655" s="374">
        <v>2023</v>
      </c>
      <c r="D2655" s="374"/>
      <c r="E2655" s="374">
        <v>99</v>
      </c>
      <c r="F2655" s="374"/>
      <c r="G2655" s="374">
        <v>99</v>
      </c>
      <c r="H2655" s="374">
        <v>2</v>
      </c>
      <c r="I2655" s="374">
        <v>99</v>
      </c>
      <c r="J2655" s="374">
        <v>629</v>
      </c>
      <c r="K2655" s="374">
        <v>99</v>
      </c>
      <c r="L2655" s="374">
        <v>1</v>
      </c>
      <c r="M2655" s="374">
        <v>99</v>
      </c>
      <c r="N2655" s="374">
        <v>99</v>
      </c>
      <c r="O2655" s="374">
        <v>99</v>
      </c>
      <c r="P2655" s="374">
        <v>99</v>
      </c>
      <c r="Q2655" s="374"/>
      <c r="R2655" s="374">
        <v>0</v>
      </c>
    </row>
    <row r="2656" spans="1:35" ht="15.6">
      <c r="A2656" s="374">
        <v>18</v>
      </c>
      <c r="B2656" s="374">
        <v>382</v>
      </c>
      <c r="C2656" s="374">
        <v>2023</v>
      </c>
      <c r="D2656" s="374"/>
      <c r="E2656" s="374">
        <v>99</v>
      </c>
      <c r="F2656" s="374"/>
      <c r="G2656" s="374">
        <v>99</v>
      </c>
      <c r="H2656" s="374">
        <v>1</v>
      </c>
      <c r="I2656" s="374">
        <v>99</v>
      </c>
      <c r="J2656" s="374">
        <v>643</v>
      </c>
      <c r="K2656" s="374">
        <v>99</v>
      </c>
      <c r="L2656" s="374">
        <v>1</v>
      </c>
      <c r="M2656" s="374">
        <v>99</v>
      </c>
      <c r="N2656" s="374">
        <v>99</v>
      </c>
      <c r="O2656" s="374">
        <v>99</v>
      </c>
      <c r="P2656" s="374">
        <v>99</v>
      </c>
      <c r="Q2656" s="374">
        <v>4</v>
      </c>
      <c r="R2656" s="374">
        <v>5</v>
      </c>
      <c r="S2656">
        <v>1</v>
      </c>
      <c r="T2656">
        <v>2.6</v>
      </c>
      <c r="U2656">
        <v>7.02</v>
      </c>
      <c r="V2656">
        <v>0</v>
      </c>
      <c r="W2656">
        <v>0</v>
      </c>
      <c r="X2656">
        <v>0</v>
      </c>
      <c r="Y2656">
        <v>0</v>
      </c>
      <c r="Z2656">
        <v>2.4587801853764786</v>
      </c>
      <c r="AA2656">
        <v>0</v>
      </c>
      <c r="AB2656">
        <v>1.1999999999999997</v>
      </c>
      <c r="AD2656">
        <v>11.79446628554936</v>
      </c>
      <c r="AF2656">
        <v>1.1441647597254003</v>
      </c>
      <c r="AG2656">
        <v>0.92128402320270864</v>
      </c>
      <c r="AH2656">
        <v>0</v>
      </c>
      <c r="AI2656">
        <v>0</v>
      </c>
    </row>
    <row r="2657" spans="1:37" ht="15.6">
      <c r="A2657" s="374">
        <v>18</v>
      </c>
      <c r="B2657" s="374">
        <v>383</v>
      </c>
      <c r="C2657" s="374">
        <v>2023</v>
      </c>
      <c r="D2657" s="374"/>
      <c r="E2657" s="374">
        <v>99</v>
      </c>
      <c r="F2657" s="374"/>
      <c r="G2657" s="374">
        <v>99</v>
      </c>
      <c r="H2657" s="374">
        <v>2</v>
      </c>
      <c r="I2657" s="374">
        <v>99</v>
      </c>
      <c r="J2657" s="374">
        <v>704</v>
      </c>
      <c r="K2657" s="374">
        <v>99</v>
      </c>
      <c r="L2657" s="374">
        <v>1</v>
      </c>
      <c r="M2657" s="374">
        <v>99</v>
      </c>
      <c r="N2657" s="374">
        <v>99</v>
      </c>
      <c r="O2657" s="374">
        <v>99</v>
      </c>
      <c r="P2657" s="374">
        <v>99</v>
      </c>
      <c r="Q2657" s="374"/>
      <c r="R2657" s="374">
        <v>0</v>
      </c>
    </row>
    <row r="2658" spans="1:37" ht="15.6">
      <c r="A2658" s="374">
        <v>18</v>
      </c>
      <c r="B2658" s="374">
        <v>384</v>
      </c>
      <c r="C2658" s="374">
        <v>2023</v>
      </c>
      <c r="D2658" s="374"/>
      <c r="E2658" s="374">
        <v>99</v>
      </c>
      <c r="F2658" s="374"/>
      <c r="G2658" s="374">
        <v>99</v>
      </c>
      <c r="H2658" s="374">
        <v>1</v>
      </c>
      <c r="I2658" s="374">
        <v>99</v>
      </c>
      <c r="J2658" s="374">
        <v>802</v>
      </c>
      <c r="K2658" s="374">
        <v>99</v>
      </c>
      <c r="L2658" s="374">
        <v>1</v>
      </c>
      <c r="M2658" s="374">
        <v>99</v>
      </c>
      <c r="N2658" s="374">
        <v>99</v>
      </c>
      <c r="O2658" s="374">
        <v>99</v>
      </c>
      <c r="P2658" s="374">
        <v>99</v>
      </c>
      <c r="Q2658" s="374"/>
      <c r="R2658" s="374">
        <v>0</v>
      </c>
    </row>
    <row r="2659" spans="1:37" ht="15.6">
      <c r="A2659" s="374">
        <v>18</v>
      </c>
      <c r="B2659" s="374">
        <v>385</v>
      </c>
      <c r="C2659" s="374">
        <v>2023</v>
      </c>
      <c r="D2659" s="374"/>
      <c r="E2659" s="374">
        <v>99</v>
      </c>
      <c r="F2659" s="374"/>
      <c r="G2659" s="374">
        <v>99</v>
      </c>
      <c r="H2659" s="374">
        <v>1</v>
      </c>
      <c r="I2659" s="374">
        <v>99</v>
      </c>
      <c r="J2659" s="374">
        <v>103</v>
      </c>
      <c r="K2659" s="374">
        <v>99</v>
      </c>
      <c r="L2659" s="374">
        <v>2</v>
      </c>
      <c r="M2659" s="374">
        <v>99</v>
      </c>
      <c r="N2659" s="374">
        <v>99</v>
      </c>
      <c r="O2659" s="374">
        <v>99</v>
      </c>
      <c r="P2659" s="374">
        <v>99</v>
      </c>
      <c r="Q2659" s="374">
        <v>1</v>
      </c>
      <c r="R2659" s="374">
        <v>1</v>
      </c>
      <c r="S2659">
        <v>2</v>
      </c>
      <c r="T2659">
        <v>2</v>
      </c>
      <c r="U2659">
        <v>7.9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F2659">
        <v>0.54054054054054068</v>
      </c>
      <c r="AG2659">
        <v>0.36798956586547427</v>
      </c>
      <c r="AH2659">
        <v>0</v>
      </c>
      <c r="AI2659">
        <v>0</v>
      </c>
    </row>
    <row r="2660" spans="1:37" ht="15.6">
      <c r="A2660" s="374">
        <v>18</v>
      </c>
      <c r="B2660" s="374">
        <v>386</v>
      </c>
      <c r="C2660" s="374">
        <v>2023</v>
      </c>
      <c r="D2660" s="374"/>
      <c r="E2660" s="374">
        <v>99</v>
      </c>
      <c r="F2660" s="374"/>
      <c r="G2660" s="374">
        <v>99</v>
      </c>
      <c r="H2660" s="374">
        <v>2</v>
      </c>
      <c r="I2660" s="374">
        <v>99</v>
      </c>
      <c r="J2660" s="374">
        <v>106</v>
      </c>
      <c r="K2660" s="374">
        <v>99</v>
      </c>
      <c r="L2660" s="374">
        <v>2</v>
      </c>
      <c r="M2660" s="374">
        <v>99</v>
      </c>
      <c r="N2660" s="374">
        <v>99</v>
      </c>
      <c r="O2660" s="374">
        <v>99</v>
      </c>
      <c r="P2660" s="374">
        <v>99</v>
      </c>
      <c r="Q2660" s="374">
        <v>3</v>
      </c>
      <c r="R2660" s="374">
        <v>11</v>
      </c>
      <c r="S2660">
        <v>2</v>
      </c>
      <c r="T2660">
        <v>2</v>
      </c>
      <c r="U2660">
        <v>5.7181818181818178</v>
      </c>
      <c r="V2660">
        <v>0</v>
      </c>
      <c r="W2660">
        <v>0</v>
      </c>
      <c r="X2660">
        <v>0</v>
      </c>
      <c r="Y2660">
        <v>0</v>
      </c>
      <c r="Z2660">
        <v>0.96277834871809187</v>
      </c>
      <c r="AA2660">
        <v>0</v>
      </c>
      <c r="AB2660">
        <v>0</v>
      </c>
      <c r="AF2660">
        <v>4.2801556420233444</v>
      </c>
      <c r="AG2660">
        <v>2.5961697209839847</v>
      </c>
      <c r="AH2660">
        <v>0</v>
      </c>
      <c r="AI2660">
        <v>11</v>
      </c>
      <c r="AJ2660">
        <v>86.781818181818181</v>
      </c>
      <c r="AK2660">
        <v>8.8231986624954271</v>
      </c>
    </row>
    <row r="2661" spans="1:37" ht="15.6">
      <c r="A2661" s="374">
        <v>18</v>
      </c>
      <c r="B2661" s="374">
        <v>387</v>
      </c>
      <c r="C2661" s="374">
        <v>2023</v>
      </c>
      <c r="D2661" s="374"/>
      <c r="E2661" s="374">
        <v>99</v>
      </c>
      <c r="F2661" s="374"/>
      <c r="G2661" s="374">
        <v>99</v>
      </c>
      <c r="H2661" s="374">
        <v>1</v>
      </c>
      <c r="I2661" s="374">
        <v>99</v>
      </c>
      <c r="J2661" s="374">
        <v>110</v>
      </c>
      <c r="K2661" s="374">
        <v>99</v>
      </c>
      <c r="L2661" s="374">
        <v>2</v>
      </c>
      <c r="M2661" s="374">
        <v>99</v>
      </c>
      <c r="N2661" s="374">
        <v>99</v>
      </c>
      <c r="O2661" s="374">
        <v>99</v>
      </c>
      <c r="P2661" s="374">
        <v>99</v>
      </c>
      <c r="Q2661" s="374">
        <v>24</v>
      </c>
      <c r="R2661" s="374">
        <v>68</v>
      </c>
      <c r="S2661">
        <v>2</v>
      </c>
      <c r="T2661">
        <v>2.3823529411764706</v>
      </c>
      <c r="U2661">
        <v>5.1749999999999989</v>
      </c>
      <c r="V2661">
        <v>0</v>
      </c>
      <c r="W2661">
        <v>0</v>
      </c>
      <c r="X2661">
        <v>0</v>
      </c>
      <c r="Y2661">
        <v>0</v>
      </c>
      <c r="Z2661">
        <v>1.9753164303473023</v>
      </c>
      <c r="AA2661">
        <v>0</v>
      </c>
      <c r="AB2661">
        <v>0.89161802301318371</v>
      </c>
      <c r="AD2661">
        <v>37.365311930748021</v>
      </c>
      <c r="AF2661">
        <v>1.559990823583391</v>
      </c>
      <c r="AG2661">
        <v>1.0854276936743539</v>
      </c>
      <c r="AH2661">
        <v>4.4117647058823524</v>
      </c>
      <c r="AI2661">
        <v>30</v>
      </c>
      <c r="AJ2661">
        <v>79.326666666666654</v>
      </c>
      <c r="AK2661">
        <v>10.720456870271059</v>
      </c>
    </row>
    <row r="2662" spans="1:37" ht="15.6">
      <c r="A2662" s="374">
        <v>18</v>
      </c>
      <c r="B2662" s="374">
        <v>388</v>
      </c>
      <c r="C2662" s="374">
        <v>2023</v>
      </c>
      <c r="D2662" s="374"/>
      <c r="E2662" s="374">
        <v>99</v>
      </c>
      <c r="F2662" s="374"/>
      <c r="G2662" s="374">
        <v>99</v>
      </c>
      <c r="H2662" s="374">
        <v>1</v>
      </c>
      <c r="I2662" s="374">
        <v>99</v>
      </c>
      <c r="J2662" s="374">
        <v>111</v>
      </c>
      <c r="K2662" s="374">
        <v>99</v>
      </c>
      <c r="L2662" s="374">
        <v>2</v>
      </c>
      <c r="M2662" s="374">
        <v>99</v>
      </c>
      <c r="N2662" s="374">
        <v>99</v>
      </c>
      <c r="O2662" s="374">
        <v>99</v>
      </c>
      <c r="P2662" s="374">
        <v>99</v>
      </c>
      <c r="Q2662" s="374">
        <v>2</v>
      </c>
      <c r="R2662" s="374">
        <v>2</v>
      </c>
      <c r="S2662">
        <v>2</v>
      </c>
      <c r="T2662">
        <v>2</v>
      </c>
      <c r="U2662">
        <v>4.3499999999999996</v>
      </c>
      <c r="V2662">
        <v>0</v>
      </c>
      <c r="W2662">
        <v>0</v>
      </c>
      <c r="X2662">
        <v>0</v>
      </c>
      <c r="Y2662">
        <v>0</v>
      </c>
      <c r="Z2662">
        <v>0.25000000000000705</v>
      </c>
      <c r="AA2662">
        <v>0</v>
      </c>
      <c r="AB2662">
        <v>0</v>
      </c>
      <c r="AF2662">
        <v>3.1746031746031735</v>
      </c>
      <c r="AG2662">
        <v>1.4082227258012296</v>
      </c>
      <c r="AH2662">
        <v>0</v>
      </c>
      <c r="AI2662">
        <v>2</v>
      </c>
      <c r="AJ2662">
        <v>96.75</v>
      </c>
      <c r="AK2662">
        <v>4.9219399206138243</v>
      </c>
    </row>
    <row r="2663" spans="1:37" ht="15.6">
      <c r="A2663" s="374">
        <v>18</v>
      </c>
      <c r="B2663" s="374">
        <v>389</v>
      </c>
      <c r="C2663" s="374">
        <v>2023</v>
      </c>
      <c r="D2663" s="374"/>
      <c r="E2663" s="374">
        <v>99</v>
      </c>
      <c r="F2663" s="374"/>
      <c r="G2663" s="374">
        <v>99</v>
      </c>
      <c r="H2663" s="374">
        <v>1</v>
      </c>
      <c r="I2663" s="374">
        <v>99</v>
      </c>
      <c r="J2663" s="374">
        <v>116</v>
      </c>
      <c r="K2663" s="374">
        <v>99</v>
      </c>
      <c r="L2663" s="374">
        <v>2</v>
      </c>
      <c r="M2663" s="374">
        <v>99</v>
      </c>
      <c r="N2663" s="374">
        <v>99</v>
      </c>
      <c r="O2663" s="374">
        <v>99</v>
      </c>
      <c r="P2663" s="374">
        <v>99</v>
      </c>
      <c r="Q2663" s="374">
        <v>3</v>
      </c>
      <c r="R2663" s="374">
        <v>34</v>
      </c>
      <c r="S2663">
        <v>2</v>
      </c>
      <c r="T2663">
        <v>2</v>
      </c>
      <c r="U2663">
        <v>5.9176470588235288</v>
      </c>
      <c r="V2663">
        <v>0</v>
      </c>
      <c r="W2663">
        <v>0</v>
      </c>
      <c r="X2663">
        <v>0</v>
      </c>
      <c r="Y2663">
        <v>0</v>
      </c>
      <c r="Z2663">
        <v>0.79427013786438916</v>
      </c>
      <c r="AA2663">
        <v>0</v>
      </c>
      <c r="AB2663">
        <v>0</v>
      </c>
      <c r="AF2663">
        <v>3.6055143160127248</v>
      </c>
      <c r="AG2663">
        <v>2.5993488708593873</v>
      </c>
      <c r="AH2663">
        <v>0</v>
      </c>
      <c r="AI2663">
        <v>0</v>
      </c>
    </row>
    <row r="2664" spans="1:37" ht="15.6">
      <c r="A2664" s="374">
        <v>18</v>
      </c>
      <c r="B2664" s="374">
        <v>390</v>
      </c>
      <c r="C2664" s="374">
        <v>2023</v>
      </c>
      <c r="D2664" s="374"/>
      <c r="E2664" s="374">
        <v>99</v>
      </c>
      <c r="F2664" s="374"/>
      <c r="G2664" s="374">
        <v>99</v>
      </c>
      <c r="H2664" s="374">
        <v>2</v>
      </c>
      <c r="I2664" s="374">
        <v>99</v>
      </c>
      <c r="J2664" s="374">
        <v>117</v>
      </c>
      <c r="K2664" s="374">
        <v>99</v>
      </c>
      <c r="L2664" s="374">
        <v>2</v>
      </c>
      <c r="M2664" s="374">
        <v>99</v>
      </c>
      <c r="N2664" s="374">
        <v>99</v>
      </c>
      <c r="O2664" s="374">
        <v>99</v>
      </c>
      <c r="P2664" s="374">
        <v>99</v>
      </c>
      <c r="Q2664" s="374"/>
      <c r="R2664" s="374">
        <v>0</v>
      </c>
    </row>
    <row r="2665" spans="1:37" ht="15.6">
      <c r="A2665" s="374">
        <v>18</v>
      </c>
      <c r="B2665" s="374">
        <v>391</v>
      </c>
      <c r="C2665" s="374">
        <v>2023</v>
      </c>
      <c r="D2665" s="374"/>
      <c r="E2665" s="374">
        <v>99</v>
      </c>
      <c r="F2665" s="374"/>
      <c r="G2665" s="374">
        <v>99</v>
      </c>
      <c r="H2665" s="374">
        <v>1</v>
      </c>
      <c r="I2665" s="374">
        <v>99</v>
      </c>
      <c r="J2665" s="374">
        <v>134</v>
      </c>
      <c r="K2665" s="374">
        <v>99</v>
      </c>
      <c r="L2665" s="374">
        <v>2</v>
      </c>
      <c r="M2665" s="374">
        <v>99</v>
      </c>
      <c r="N2665" s="374">
        <v>99</v>
      </c>
      <c r="O2665" s="374">
        <v>99</v>
      </c>
      <c r="P2665" s="374">
        <v>99</v>
      </c>
      <c r="Q2665" s="374">
        <v>14</v>
      </c>
      <c r="R2665" s="374">
        <v>51</v>
      </c>
      <c r="S2665">
        <v>2</v>
      </c>
      <c r="T2665">
        <v>2.1764705882352935</v>
      </c>
      <c r="U2665">
        <v>5.4176470588235324</v>
      </c>
      <c r="V2665">
        <v>0</v>
      </c>
      <c r="W2665">
        <v>0</v>
      </c>
      <c r="X2665">
        <v>0</v>
      </c>
      <c r="Y2665">
        <v>0</v>
      </c>
      <c r="Z2665">
        <v>1.805189239154172</v>
      </c>
      <c r="AA2665">
        <v>0</v>
      </c>
      <c r="AB2665">
        <v>0.70588235294117685</v>
      </c>
      <c r="AD2665">
        <v>11.296409495715636</v>
      </c>
      <c r="AF2665">
        <v>1.3821138211382111</v>
      </c>
      <c r="AG2665">
        <v>1.0112137492863318</v>
      </c>
      <c r="AH2665">
        <v>0</v>
      </c>
      <c r="AI2665">
        <v>0</v>
      </c>
    </row>
    <row r="2666" spans="1:37" ht="15.6">
      <c r="A2666" s="374">
        <v>18</v>
      </c>
      <c r="B2666" s="374">
        <v>392</v>
      </c>
      <c r="C2666" s="374">
        <v>2023</v>
      </c>
      <c r="D2666" s="374"/>
      <c r="E2666" s="374">
        <v>99</v>
      </c>
      <c r="F2666" s="374"/>
      <c r="G2666" s="374">
        <v>99</v>
      </c>
      <c r="H2666" s="374">
        <v>2</v>
      </c>
      <c r="I2666" s="374">
        <v>99</v>
      </c>
      <c r="J2666" s="374">
        <v>141</v>
      </c>
      <c r="K2666" s="374">
        <v>99</v>
      </c>
      <c r="L2666" s="374">
        <v>2</v>
      </c>
      <c r="M2666" s="374">
        <v>99</v>
      </c>
      <c r="N2666" s="374">
        <v>99</v>
      </c>
      <c r="O2666" s="374">
        <v>99</v>
      </c>
      <c r="P2666" s="374">
        <v>99</v>
      </c>
      <c r="Q2666" s="374">
        <v>17</v>
      </c>
      <c r="R2666" s="374">
        <v>86</v>
      </c>
      <c r="S2666">
        <v>2</v>
      </c>
      <c r="T2666">
        <v>2.4186046511627906</v>
      </c>
      <c r="U2666">
        <v>4.6058139534883713</v>
      </c>
      <c r="V2666">
        <v>0</v>
      </c>
      <c r="W2666">
        <v>0</v>
      </c>
      <c r="X2666">
        <v>0</v>
      </c>
      <c r="Y2666">
        <v>0</v>
      </c>
      <c r="Z2666">
        <v>1.2090121521272463</v>
      </c>
      <c r="AA2666">
        <v>0</v>
      </c>
      <c r="AB2666">
        <v>1.0395114715640472</v>
      </c>
      <c r="AD2666">
        <v>-8.2429998642906916</v>
      </c>
      <c r="AF2666">
        <v>8.4066471163245371</v>
      </c>
      <c r="AG2666">
        <v>4.6554540860101286</v>
      </c>
      <c r="AH2666">
        <v>0</v>
      </c>
      <c r="AI2666">
        <v>0</v>
      </c>
    </row>
    <row r="2667" spans="1:37" ht="15.6">
      <c r="A2667" s="374">
        <v>18</v>
      </c>
      <c r="B2667" s="374">
        <v>393</v>
      </c>
      <c r="C2667" s="374">
        <v>2023</v>
      </c>
      <c r="D2667" s="374"/>
      <c r="E2667" s="374">
        <v>99</v>
      </c>
      <c r="F2667" s="374"/>
      <c r="G2667" s="374">
        <v>99</v>
      </c>
      <c r="H2667" s="374">
        <v>2</v>
      </c>
      <c r="I2667" s="374">
        <v>99</v>
      </c>
      <c r="J2667" s="374">
        <v>143</v>
      </c>
      <c r="K2667" s="374">
        <v>99</v>
      </c>
      <c r="L2667" s="374">
        <v>2</v>
      </c>
      <c r="M2667" s="374">
        <v>99</v>
      </c>
      <c r="N2667" s="374">
        <v>99</v>
      </c>
      <c r="O2667" s="374">
        <v>99</v>
      </c>
      <c r="P2667" s="374">
        <v>99</v>
      </c>
      <c r="Q2667" s="374">
        <v>3</v>
      </c>
      <c r="R2667" s="374">
        <v>7</v>
      </c>
      <c r="S2667">
        <v>2</v>
      </c>
      <c r="T2667">
        <v>2.4285714285714279</v>
      </c>
      <c r="U2667">
        <v>4.9428571428571439</v>
      </c>
      <c r="V2667">
        <v>0</v>
      </c>
      <c r="W2667">
        <v>0</v>
      </c>
      <c r="X2667">
        <v>0</v>
      </c>
      <c r="Y2667">
        <v>0</v>
      </c>
      <c r="Z2667">
        <v>1.993458690572848</v>
      </c>
      <c r="AA2667">
        <v>0</v>
      </c>
      <c r="AB2667">
        <v>1.0497813183356484</v>
      </c>
      <c r="AD2667">
        <v>91.279591615660507</v>
      </c>
      <c r="AF2667">
        <v>3.8043478260869561</v>
      </c>
      <c r="AG2667">
        <v>1.9845139088041297</v>
      </c>
      <c r="AH2667">
        <v>0</v>
      </c>
      <c r="AI2667">
        <v>0</v>
      </c>
    </row>
    <row r="2668" spans="1:37" ht="15.6">
      <c r="A2668" s="374">
        <v>18</v>
      </c>
      <c r="B2668" s="374">
        <v>394</v>
      </c>
      <c r="C2668" s="374">
        <v>2023</v>
      </c>
      <c r="D2668" s="374"/>
      <c r="E2668" s="374">
        <v>99</v>
      </c>
      <c r="F2668" s="374"/>
      <c r="G2668" s="374">
        <v>99</v>
      </c>
      <c r="H2668" s="374">
        <v>2</v>
      </c>
      <c r="I2668" s="374">
        <v>99</v>
      </c>
      <c r="J2668" s="374">
        <v>147</v>
      </c>
      <c r="K2668" s="374">
        <v>99</v>
      </c>
      <c r="L2668" s="374">
        <v>2</v>
      </c>
      <c r="M2668" s="374">
        <v>99</v>
      </c>
      <c r="N2668" s="374">
        <v>99</v>
      </c>
      <c r="O2668" s="374">
        <v>99</v>
      </c>
      <c r="P2668" s="374">
        <v>99</v>
      </c>
      <c r="Q2668" s="374">
        <v>4</v>
      </c>
      <c r="R2668" s="374">
        <v>8</v>
      </c>
      <c r="S2668">
        <v>2</v>
      </c>
      <c r="T2668">
        <v>2</v>
      </c>
      <c r="U2668">
        <v>4.625</v>
      </c>
      <c r="V2668">
        <v>0</v>
      </c>
      <c r="W2668">
        <v>0</v>
      </c>
      <c r="X2668">
        <v>0</v>
      </c>
      <c r="Y2668">
        <v>0</v>
      </c>
      <c r="Z2668">
        <v>0.66661458129867246</v>
      </c>
      <c r="AA2668">
        <v>0</v>
      </c>
      <c r="AB2668">
        <v>0</v>
      </c>
      <c r="AF2668">
        <v>6.3492063492063471</v>
      </c>
      <c r="AG2668">
        <v>4.0861402540033129</v>
      </c>
      <c r="AH2668">
        <v>0</v>
      </c>
      <c r="AI2668">
        <v>0</v>
      </c>
    </row>
    <row r="2669" spans="1:37" ht="15.6">
      <c r="A2669" s="374">
        <v>18</v>
      </c>
      <c r="B2669" s="374">
        <v>395</v>
      </c>
      <c r="C2669" s="374">
        <v>2023</v>
      </c>
      <c r="D2669" s="374"/>
      <c r="E2669" s="374">
        <v>99</v>
      </c>
      <c r="F2669" s="374"/>
      <c r="G2669" s="374">
        <v>99</v>
      </c>
      <c r="H2669" s="374">
        <v>1</v>
      </c>
      <c r="I2669" s="374">
        <v>99</v>
      </c>
      <c r="J2669" s="374">
        <v>155</v>
      </c>
      <c r="K2669" s="374">
        <v>99</v>
      </c>
      <c r="L2669" s="374">
        <v>2</v>
      </c>
      <c r="M2669" s="374">
        <v>99</v>
      </c>
      <c r="N2669" s="374">
        <v>99</v>
      </c>
      <c r="O2669" s="374">
        <v>99</v>
      </c>
      <c r="P2669" s="374">
        <v>99</v>
      </c>
      <c r="Q2669" s="374">
        <v>12</v>
      </c>
      <c r="R2669" s="374">
        <v>58</v>
      </c>
      <c r="S2669">
        <v>2</v>
      </c>
      <c r="T2669">
        <v>2.0517241379310347</v>
      </c>
      <c r="U2669">
        <v>6.0948275862068995</v>
      </c>
      <c r="V2669">
        <v>0</v>
      </c>
      <c r="W2669">
        <v>0</v>
      </c>
      <c r="X2669">
        <v>0</v>
      </c>
      <c r="Y2669">
        <v>0</v>
      </c>
      <c r="Z2669">
        <v>1.4963659903813715</v>
      </c>
      <c r="AA2669">
        <v>0</v>
      </c>
      <c r="AB2669">
        <v>0.39050867768641656</v>
      </c>
      <c r="AD2669">
        <v>1.8161165289300625</v>
      </c>
      <c r="AF2669">
        <v>4.9319727891156475</v>
      </c>
      <c r="AG2669">
        <v>3.0442121217340405</v>
      </c>
      <c r="AH2669">
        <v>0</v>
      </c>
      <c r="AI2669">
        <v>0</v>
      </c>
    </row>
    <row r="2670" spans="1:37" ht="15.6">
      <c r="A2670" s="374">
        <v>18</v>
      </c>
      <c r="B2670" s="374">
        <v>396</v>
      </c>
      <c r="C2670" s="374">
        <v>2023</v>
      </c>
      <c r="D2670" s="374"/>
      <c r="E2670" s="374">
        <v>99</v>
      </c>
      <c r="F2670" s="374"/>
      <c r="G2670" s="374">
        <v>99</v>
      </c>
      <c r="H2670" s="374">
        <v>2</v>
      </c>
      <c r="I2670" s="374">
        <v>99</v>
      </c>
      <c r="J2670" s="374">
        <v>160</v>
      </c>
      <c r="K2670" s="374">
        <v>99</v>
      </c>
      <c r="L2670" s="374">
        <v>2</v>
      </c>
      <c r="M2670" s="374">
        <v>99</v>
      </c>
      <c r="N2670" s="374">
        <v>99</v>
      </c>
      <c r="O2670" s="374">
        <v>99</v>
      </c>
      <c r="P2670" s="374">
        <v>99</v>
      </c>
      <c r="Q2670" s="374">
        <v>4</v>
      </c>
      <c r="R2670" s="374">
        <v>6</v>
      </c>
      <c r="S2670">
        <v>2</v>
      </c>
      <c r="T2670">
        <v>2.6666666666666661</v>
      </c>
      <c r="U2670">
        <v>4.0666666666666655</v>
      </c>
      <c r="V2670">
        <v>0</v>
      </c>
      <c r="W2670">
        <v>0</v>
      </c>
      <c r="X2670">
        <v>0</v>
      </c>
      <c r="Y2670">
        <v>0</v>
      </c>
      <c r="Z2670">
        <v>1.0546194679704275</v>
      </c>
      <c r="AA2670">
        <v>0</v>
      </c>
      <c r="AB2670">
        <v>1.1055415967851332</v>
      </c>
      <c r="AD2670">
        <v>77.668376538942013</v>
      </c>
      <c r="AF2670">
        <v>2.5641025641025639</v>
      </c>
      <c r="AG2670">
        <v>1.1592550361079437</v>
      </c>
      <c r="AH2670">
        <v>16.666666666666671</v>
      </c>
      <c r="AI2670">
        <v>6</v>
      </c>
      <c r="AJ2670">
        <v>72.866666666666688</v>
      </c>
      <c r="AK2670">
        <v>10.27690809461299</v>
      </c>
    </row>
    <row r="2671" spans="1:37" ht="15.6">
      <c r="A2671" s="374">
        <v>18</v>
      </c>
      <c r="B2671" s="374">
        <v>397</v>
      </c>
      <c r="C2671" s="374">
        <v>2023</v>
      </c>
      <c r="D2671" s="374"/>
      <c r="E2671" s="374">
        <v>99</v>
      </c>
      <c r="F2671" s="374"/>
      <c r="G2671" s="374">
        <v>99</v>
      </c>
      <c r="H2671" s="374">
        <v>1</v>
      </c>
      <c r="I2671" s="374">
        <v>99</v>
      </c>
      <c r="J2671" s="374">
        <v>171</v>
      </c>
      <c r="K2671" s="374">
        <v>99</v>
      </c>
      <c r="L2671" s="374">
        <v>2</v>
      </c>
      <c r="M2671" s="374">
        <v>99</v>
      </c>
      <c r="N2671" s="374">
        <v>99</v>
      </c>
      <c r="O2671" s="374">
        <v>99</v>
      </c>
      <c r="P2671" s="374">
        <v>99</v>
      </c>
      <c r="Q2671" s="374"/>
      <c r="R2671" s="374">
        <v>0</v>
      </c>
    </row>
    <row r="2672" spans="1:37" ht="15.6">
      <c r="A2672" s="374">
        <v>18</v>
      </c>
      <c r="B2672" s="374">
        <v>398</v>
      </c>
      <c r="C2672" s="374">
        <v>2023</v>
      </c>
      <c r="D2672" s="374"/>
      <c r="E2672" s="374">
        <v>99</v>
      </c>
      <c r="F2672" s="374"/>
      <c r="G2672" s="374">
        <v>99</v>
      </c>
      <c r="H2672" s="374">
        <v>2</v>
      </c>
      <c r="I2672" s="374">
        <v>99</v>
      </c>
      <c r="J2672" s="374">
        <v>175</v>
      </c>
      <c r="K2672" s="374">
        <v>99</v>
      </c>
      <c r="L2672" s="374">
        <v>2</v>
      </c>
      <c r="M2672" s="374">
        <v>99</v>
      </c>
      <c r="N2672" s="374">
        <v>99</v>
      </c>
      <c r="O2672" s="374">
        <v>99</v>
      </c>
      <c r="P2672" s="374">
        <v>99</v>
      </c>
      <c r="Q2672" s="374">
        <v>12</v>
      </c>
      <c r="R2672" s="374">
        <v>88</v>
      </c>
      <c r="S2672">
        <v>2</v>
      </c>
      <c r="T2672">
        <v>2.2386363636363642</v>
      </c>
      <c r="U2672">
        <v>5.3068181818181825</v>
      </c>
      <c r="V2672">
        <v>0</v>
      </c>
      <c r="W2672">
        <v>0</v>
      </c>
      <c r="X2672">
        <v>0</v>
      </c>
      <c r="Y2672">
        <v>0</v>
      </c>
      <c r="Z2672">
        <v>1.4702191746428821</v>
      </c>
      <c r="AA2672">
        <v>0</v>
      </c>
      <c r="AB2672">
        <v>0.92925089798447824</v>
      </c>
      <c r="AD2672">
        <v>58.770086815311515</v>
      </c>
      <c r="AF2672">
        <v>6.3907044299201168</v>
      </c>
      <c r="AG2672">
        <v>4.6452408661832436</v>
      </c>
      <c r="AH2672">
        <v>0</v>
      </c>
      <c r="AI2672">
        <v>0</v>
      </c>
    </row>
    <row r="2673" spans="1:37" ht="15.6">
      <c r="A2673" s="374">
        <v>18</v>
      </c>
      <c r="B2673" s="374">
        <v>399</v>
      </c>
      <c r="C2673" s="374">
        <v>2023</v>
      </c>
      <c r="D2673" s="374"/>
      <c r="E2673" s="374">
        <v>99</v>
      </c>
      <c r="F2673" s="374"/>
      <c r="G2673" s="374">
        <v>99</v>
      </c>
      <c r="H2673" s="374">
        <v>2</v>
      </c>
      <c r="I2673" s="374">
        <v>99</v>
      </c>
      <c r="J2673" s="374">
        <v>177</v>
      </c>
      <c r="K2673" s="374">
        <v>99</v>
      </c>
      <c r="L2673" s="374">
        <v>2</v>
      </c>
      <c r="M2673" s="374">
        <v>99</v>
      </c>
      <c r="N2673" s="374">
        <v>99</v>
      </c>
      <c r="O2673" s="374">
        <v>99</v>
      </c>
      <c r="P2673" s="374">
        <v>99</v>
      </c>
      <c r="Q2673" s="374">
        <v>5</v>
      </c>
      <c r="R2673" s="374">
        <v>32</v>
      </c>
      <c r="S2673">
        <v>2</v>
      </c>
      <c r="T2673">
        <v>2.0625</v>
      </c>
      <c r="U2673">
        <v>5.2187500000000009</v>
      </c>
      <c r="V2673">
        <v>0</v>
      </c>
      <c r="W2673">
        <v>0</v>
      </c>
      <c r="X2673">
        <v>0</v>
      </c>
      <c r="Y2673">
        <v>0</v>
      </c>
      <c r="Z2673">
        <v>1.3893428077691969</v>
      </c>
      <c r="AA2673">
        <v>0</v>
      </c>
      <c r="AB2673">
        <v>0.24206145913796351</v>
      </c>
      <c r="AD2673">
        <v>-16.145063998136806</v>
      </c>
      <c r="AF2673">
        <v>4.1775456919060057</v>
      </c>
      <c r="AG2673">
        <v>1.9916042551161568</v>
      </c>
      <c r="AH2673">
        <v>0</v>
      </c>
    </row>
    <row r="2674" spans="1:37" ht="15.6">
      <c r="A2674" s="374">
        <v>18</v>
      </c>
      <c r="B2674" s="374">
        <v>400</v>
      </c>
      <c r="C2674" s="374">
        <v>2023</v>
      </c>
      <c r="D2674" s="374"/>
      <c r="E2674" s="374">
        <v>99</v>
      </c>
      <c r="F2674" s="374"/>
      <c r="G2674" s="374">
        <v>99</v>
      </c>
      <c r="H2674" s="374">
        <v>2</v>
      </c>
      <c r="I2674" s="374">
        <v>99</v>
      </c>
      <c r="J2674" s="374">
        <v>178</v>
      </c>
      <c r="K2674" s="374">
        <v>99</v>
      </c>
      <c r="L2674" s="374">
        <v>2</v>
      </c>
      <c r="M2674" s="374">
        <v>99</v>
      </c>
      <c r="N2674" s="374">
        <v>99</v>
      </c>
      <c r="O2674" s="374">
        <v>99</v>
      </c>
      <c r="P2674" s="374">
        <v>99</v>
      </c>
      <c r="Q2674" s="374">
        <v>5</v>
      </c>
      <c r="R2674" s="374">
        <v>38</v>
      </c>
      <c r="S2674">
        <v>2</v>
      </c>
      <c r="T2674">
        <v>2.4736842105263155</v>
      </c>
      <c r="U2674">
        <v>5.0684210526315798</v>
      </c>
      <c r="V2674">
        <v>0</v>
      </c>
      <c r="W2674">
        <v>0</v>
      </c>
      <c r="X2674">
        <v>0</v>
      </c>
      <c r="Y2674">
        <v>0</v>
      </c>
      <c r="Z2674">
        <v>0.93727074759303874</v>
      </c>
      <c r="AA2674">
        <v>0</v>
      </c>
      <c r="AB2674">
        <v>1.0939268258329751</v>
      </c>
      <c r="AD2674">
        <v>27.638539919628329</v>
      </c>
      <c r="AF2674">
        <v>9.6692111959287512</v>
      </c>
      <c r="AG2674">
        <v>6.2336149140693262</v>
      </c>
      <c r="AH2674">
        <v>0</v>
      </c>
      <c r="AI2674">
        <v>0</v>
      </c>
    </row>
    <row r="2675" spans="1:37" ht="15.6">
      <c r="A2675" s="374">
        <v>18</v>
      </c>
      <c r="B2675" s="374">
        <v>401</v>
      </c>
      <c r="C2675" s="374">
        <v>2023</v>
      </c>
      <c r="D2675" s="374"/>
      <c r="E2675" s="374">
        <v>99</v>
      </c>
      <c r="F2675" s="374"/>
      <c r="G2675" s="374">
        <v>99</v>
      </c>
      <c r="H2675" s="374">
        <v>2</v>
      </c>
      <c r="I2675" s="374">
        <v>99</v>
      </c>
      <c r="J2675" s="374">
        <v>181</v>
      </c>
      <c r="K2675" s="374">
        <v>99</v>
      </c>
      <c r="L2675" s="374">
        <v>2</v>
      </c>
      <c r="M2675" s="374">
        <v>99</v>
      </c>
      <c r="N2675" s="374">
        <v>99</v>
      </c>
      <c r="O2675" s="374">
        <v>99</v>
      </c>
      <c r="P2675" s="374">
        <v>99</v>
      </c>
      <c r="Q2675" s="374">
        <v>4</v>
      </c>
      <c r="R2675" s="374">
        <v>8</v>
      </c>
      <c r="S2675">
        <v>2</v>
      </c>
      <c r="T2675">
        <v>2</v>
      </c>
      <c r="U2675">
        <v>6.5875000000000004</v>
      </c>
      <c r="V2675">
        <v>0</v>
      </c>
      <c r="W2675">
        <v>0</v>
      </c>
      <c r="X2675">
        <v>0</v>
      </c>
      <c r="Y2675">
        <v>0</v>
      </c>
      <c r="Z2675">
        <v>1.0373493866581365</v>
      </c>
      <c r="AA2675">
        <v>0</v>
      </c>
      <c r="AB2675">
        <v>0</v>
      </c>
      <c r="AF2675">
        <v>1.8561484918793505</v>
      </c>
      <c r="AG2675">
        <v>1.5500911818342256</v>
      </c>
      <c r="AH2675">
        <v>0</v>
      </c>
      <c r="AI2675">
        <v>0</v>
      </c>
    </row>
    <row r="2676" spans="1:37" ht="15.6">
      <c r="A2676" s="374">
        <v>18</v>
      </c>
      <c r="B2676" s="374">
        <v>402</v>
      </c>
      <c r="C2676" s="374">
        <v>2023</v>
      </c>
      <c r="D2676" s="374"/>
      <c r="E2676" s="374">
        <v>99</v>
      </c>
      <c r="F2676" s="374"/>
      <c r="G2676" s="374">
        <v>99</v>
      </c>
      <c r="H2676" s="374">
        <v>1</v>
      </c>
      <c r="I2676" s="374">
        <v>99</v>
      </c>
      <c r="J2676" s="374">
        <v>262</v>
      </c>
      <c r="K2676" s="374">
        <v>99</v>
      </c>
      <c r="L2676" s="374">
        <v>2</v>
      </c>
      <c r="M2676" s="374">
        <v>99</v>
      </c>
      <c r="N2676" s="374">
        <v>99</v>
      </c>
      <c r="O2676" s="374">
        <v>99</v>
      </c>
      <c r="P2676" s="374">
        <v>99</v>
      </c>
      <c r="Q2676" s="374"/>
      <c r="R2676" s="374">
        <v>0</v>
      </c>
    </row>
    <row r="2677" spans="1:37" ht="15.6">
      <c r="A2677" s="374">
        <v>18</v>
      </c>
      <c r="B2677" s="374">
        <v>403</v>
      </c>
      <c r="C2677" s="374">
        <v>2023</v>
      </c>
      <c r="D2677" s="374"/>
      <c r="E2677" s="374">
        <v>99</v>
      </c>
      <c r="F2677" s="374"/>
      <c r="G2677" s="374">
        <v>99</v>
      </c>
      <c r="H2677" s="374">
        <v>1</v>
      </c>
      <c r="I2677" s="374">
        <v>99</v>
      </c>
      <c r="J2677" s="374">
        <v>309</v>
      </c>
      <c r="K2677" s="374">
        <v>99</v>
      </c>
      <c r="L2677" s="374">
        <v>2</v>
      </c>
      <c r="M2677" s="374">
        <v>99</v>
      </c>
      <c r="N2677" s="374">
        <v>99</v>
      </c>
      <c r="O2677" s="374">
        <v>99</v>
      </c>
      <c r="P2677" s="374">
        <v>99</v>
      </c>
      <c r="Q2677" s="374">
        <v>8</v>
      </c>
      <c r="R2677" s="374">
        <v>26</v>
      </c>
      <c r="S2677">
        <v>2</v>
      </c>
      <c r="T2677">
        <v>2.2307692307692304</v>
      </c>
      <c r="U2677">
        <v>5.5923076923076946</v>
      </c>
      <c r="V2677">
        <v>0</v>
      </c>
      <c r="W2677">
        <v>0</v>
      </c>
      <c r="X2677">
        <v>0</v>
      </c>
      <c r="Y2677">
        <v>0</v>
      </c>
      <c r="Z2677">
        <v>1.4220578471743188</v>
      </c>
      <c r="AA2677">
        <v>0</v>
      </c>
      <c r="AB2677">
        <v>0.79940806503178907</v>
      </c>
      <c r="AD2677">
        <v>29.590886471815399</v>
      </c>
      <c r="AF2677">
        <v>3.0915576694411402</v>
      </c>
      <c r="AG2677">
        <v>2.2174436869957752</v>
      </c>
      <c r="AH2677">
        <v>0</v>
      </c>
      <c r="AI2677">
        <v>0</v>
      </c>
    </row>
    <row r="2678" spans="1:37" ht="15.6">
      <c r="A2678" s="374">
        <v>18</v>
      </c>
      <c r="B2678" s="374">
        <v>404</v>
      </c>
      <c r="C2678" s="374">
        <v>2023</v>
      </c>
      <c r="D2678" s="374"/>
      <c r="E2678" s="374">
        <v>99</v>
      </c>
      <c r="F2678" s="374"/>
      <c r="G2678" s="374">
        <v>99</v>
      </c>
      <c r="H2678" s="374">
        <v>2</v>
      </c>
      <c r="I2678" s="374">
        <v>99</v>
      </c>
      <c r="J2678" s="374">
        <v>470</v>
      </c>
      <c r="K2678" s="374">
        <v>99</v>
      </c>
      <c r="L2678" s="374">
        <v>2</v>
      </c>
      <c r="M2678" s="374">
        <v>99</v>
      </c>
      <c r="N2678" s="374">
        <v>99</v>
      </c>
      <c r="O2678" s="374">
        <v>99</v>
      </c>
      <c r="P2678" s="374">
        <v>99</v>
      </c>
      <c r="Q2678" s="374">
        <v>4</v>
      </c>
      <c r="R2678" s="374">
        <v>10</v>
      </c>
      <c r="S2678">
        <v>2</v>
      </c>
      <c r="T2678">
        <v>2.6</v>
      </c>
      <c r="U2678">
        <v>3.9800000000000009</v>
      </c>
      <c r="V2678">
        <v>0</v>
      </c>
      <c r="W2678">
        <v>0</v>
      </c>
      <c r="X2678">
        <v>0</v>
      </c>
      <c r="Y2678">
        <v>0</v>
      </c>
      <c r="Z2678">
        <v>2.0595145058969591</v>
      </c>
      <c r="AA2678">
        <v>0</v>
      </c>
      <c r="AB2678">
        <v>1.1999999999999997</v>
      </c>
      <c r="AD2678">
        <v>13.838212801316358</v>
      </c>
      <c r="AF2678">
        <v>1.2642225031605561</v>
      </c>
      <c r="AG2678">
        <v>0.80207976461578756</v>
      </c>
      <c r="AH2678">
        <v>0</v>
      </c>
      <c r="AI2678">
        <v>0</v>
      </c>
    </row>
    <row r="2679" spans="1:37" ht="15.6">
      <c r="A2679" s="374">
        <v>18</v>
      </c>
      <c r="B2679" s="374">
        <v>405</v>
      </c>
      <c r="C2679" s="374">
        <v>2023</v>
      </c>
      <c r="D2679" s="374"/>
      <c r="E2679" s="374">
        <v>99</v>
      </c>
      <c r="F2679" s="374"/>
      <c r="G2679" s="374">
        <v>99</v>
      </c>
      <c r="H2679" s="374">
        <v>2</v>
      </c>
      <c r="I2679" s="374">
        <v>99</v>
      </c>
      <c r="J2679" s="374">
        <v>629</v>
      </c>
      <c r="K2679" s="374">
        <v>99</v>
      </c>
      <c r="L2679" s="374">
        <v>2</v>
      </c>
      <c r="M2679" s="374">
        <v>99</v>
      </c>
      <c r="N2679" s="374">
        <v>99</v>
      </c>
      <c r="O2679" s="374">
        <v>99</v>
      </c>
      <c r="P2679" s="374">
        <v>99</v>
      </c>
      <c r="Q2679" s="374"/>
      <c r="R2679" s="374">
        <v>0</v>
      </c>
    </row>
    <row r="2680" spans="1:37" ht="15.6">
      <c r="A2680" s="374">
        <v>18</v>
      </c>
      <c r="B2680" s="374">
        <v>406</v>
      </c>
      <c r="C2680" s="374">
        <v>2023</v>
      </c>
      <c r="D2680" s="374"/>
      <c r="E2680" s="374">
        <v>99</v>
      </c>
      <c r="F2680" s="374"/>
      <c r="G2680" s="374">
        <v>99</v>
      </c>
      <c r="H2680" s="374">
        <v>1</v>
      </c>
      <c r="I2680" s="374">
        <v>99</v>
      </c>
      <c r="J2680" s="374">
        <v>643</v>
      </c>
      <c r="K2680" s="374">
        <v>99</v>
      </c>
      <c r="L2680" s="374">
        <v>2</v>
      </c>
      <c r="M2680" s="374">
        <v>99</v>
      </c>
      <c r="N2680" s="374">
        <v>99</v>
      </c>
      <c r="O2680" s="374">
        <v>99</v>
      </c>
      <c r="P2680" s="374">
        <v>99</v>
      </c>
      <c r="Q2680" s="374">
        <v>3</v>
      </c>
      <c r="R2680" s="374">
        <v>16</v>
      </c>
      <c r="S2680">
        <v>2</v>
      </c>
      <c r="T2680">
        <v>2.1875</v>
      </c>
      <c r="U2680">
        <v>6.3249999999999984</v>
      </c>
      <c r="V2680">
        <v>0</v>
      </c>
      <c r="W2680">
        <v>0</v>
      </c>
      <c r="X2680">
        <v>0</v>
      </c>
      <c r="Y2680">
        <v>0</v>
      </c>
      <c r="Z2680">
        <v>2.8932032420830751</v>
      </c>
      <c r="AA2680">
        <v>0</v>
      </c>
      <c r="AB2680">
        <v>0.72618437741389086</v>
      </c>
      <c r="AD2680">
        <v>51.537982765990634</v>
      </c>
      <c r="AF2680">
        <v>3.6613272311212817</v>
      </c>
      <c r="AG2680">
        <v>2.6562376965274659</v>
      </c>
      <c r="AH2680">
        <v>0</v>
      </c>
      <c r="AI2680">
        <v>0</v>
      </c>
    </row>
    <row r="2681" spans="1:37" ht="15.6">
      <c r="A2681" s="374">
        <v>18</v>
      </c>
      <c r="B2681" s="374">
        <v>407</v>
      </c>
      <c r="C2681" s="374">
        <v>2023</v>
      </c>
      <c r="D2681" s="374"/>
      <c r="E2681" s="374">
        <v>99</v>
      </c>
      <c r="F2681" s="374"/>
      <c r="G2681" s="374">
        <v>99</v>
      </c>
      <c r="H2681" s="374">
        <v>2</v>
      </c>
      <c r="I2681" s="374">
        <v>99</v>
      </c>
      <c r="J2681" s="374">
        <v>704</v>
      </c>
      <c r="K2681" s="374">
        <v>99</v>
      </c>
      <c r="L2681" s="374">
        <v>2</v>
      </c>
      <c r="M2681" s="374">
        <v>99</v>
      </c>
      <c r="N2681" s="374">
        <v>99</v>
      </c>
      <c r="O2681" s="374">
        <v>99</v>
      </c>
      <c r="P2681" s="374">
        <v>99</v>
      </c>
      <c r="Q2681" s="374"/>
      <c r="R2681" s="374">
        <v>0</v>
      </c>
    </row>
    <row r="2682" spans="1:37" ht="15.6">
      <c r="A2682" s="374">
        <v>18</v>
      </c>
      <c r="B2682" s="374">
        <v>408</v>
      </c>
      <c r="C2682" s="374">
        <v>2023</v>
      </c>
      <c r="D2682" s="374"/>
      <c r="E2682" s="374">
        <v>99</v>
      </c>
      <c r="F2682" s="374"/>
      <c r="G2682" s="374">
        <v>99</v>
      </c>
      <c r="H2682" s="374">
        <v>1</v>
      </c>
      <c r="I2682" s="374">
        <v>99</v>
      </c>
      <c r="J2682" s="374">
        <v>802</v>
      </c>
      <c r="K2682" s="374">
        <v>99</v>
      </c>
      <c r="L2682" s="374">
        <v>2</v>
      </c>
      <c r="M2682" s="374">
        <v>99</v>
      </c>
      <c r="N2682" s="374">
        <v>99</v>
      </c>
      <c r="O2682" s="374">
        <v>99</v>
      </c>
      <c r="P2682" s="374">
        <v>99</v>
      </c>
      <c r="Q2682" s="374"/>
      <c r="R2682" s="374">
        <v>0</v>
      </c>
    </row>
    <row r="2683" spans="1:37" ht="15.6">
      <c r="A2683" s="374">
        <v>18</v>
      </c>
      <c r="B2683" s="374">
        <v>409</v>
      </c>
      <c r="C2683" s="374">
        <v>2023</v>
      </c>
      <c r="D2683" s="374"/>
      <c r="E2683" s="374">
        <v>99</v>
      </c>
      <c r="F2683" s="374"/>
      <c r="G2683" s="374">
        <v>99</v>
      </c>
      <c r="H2683" s="374">
        <v>1</v>
      </c>
      <c r="I2683" s="374">
        <v>99</v>
      </c>
      <c r="J2683" s="374">
        <v>103</v>
      </c>
      <c r="K2683" s="374">
        <v>99</v>
      </c>
      <c r="L2683" s="374">
        <v>3</v>
      </c>
      <c r="M2683" s="374">
        <v>99</v>
      </c>
      <c r="N2683" s="374">
        <v>99</v>
      </c>
      <c r="O2683" s="374">
        <v>99</v>
      </c>
      <c r="P2683" s="374">
        <v>99</v>
      </c>
      <c r="Q2683" s="374"/>
      <c r="R2683" s="374">
        <v>0</v>
      </c>
    </row>
    <row r="2684" spans="1:37" ht="15.6">
      <c r="A2684" s="374">
        <v>18</v>
      </c>
      <c r="B2684" s="374">
        <v>410</v>
      </c>
      <c r="C2684" s="374">
        <v>2023</v>
      </c>
      <c r="D2684" s="374"/>
      <c r="E2684" s="374">
        <v>99</v>
      </c>
      <c r="F2684" s="374"/>
      <c r="G2684" s="374">
        <v>99</v>
      </c>
      <c r="H2684" s="374">
        <v>2</v>
      </c>
      <c r="I2684" s="374">
        <v>99</v>
      </c>
      <c r="J2684" s="374">
        <v>106</v>
      </c>
      <c r="K2684" s="374">
        <v>99</v>
      </c>
      <c r="L2684" s="374">
        <v>3</v>
      </c>
      <c r="M2684" s="374">
        <v>99</v>
      </c>
      <c r="N2684" s="374">
        <v>99</v>
      </c>
      <c r="O2684" s="374">
        <v>99</v>
      </c>
      <c r="P2684" s="374">
        <v>99</v>
      </c>
      <c r="Q2684" s="374"/>
      <c r="R2684" s="374">
        <v>0</v>
      </c>
    </row>
    <row r="2685" spans="1:37" ht="15.6">
      <c r="A2685" s="374">
        <v>18</v>
      </c>
      <c r="B2685" s="374">
        <v>411</v>
      </c>
      <c r="C2685" s="374">
        <v>2023</v>
      </c>
      <c r="D2685" s="374"/>
      <c r="E2685" s="374">
        <v>99</v>
      </c>
      <c r="F2685" s="374"/>
      <c r="G2685" s="374">
        <v>99</v>
      </c>
      <c r="H2685" s="374">
        <v>1</v>
      </c>
      <c r="I2685" s="374">
        <v>99</v>
      </c>
      <c r="J2685" s="374">
        <v>110</v>
      </c>
      <c r="K2685" s="374">
        <v>99</v>
      </c>
      <c r="L2685" s="374">
        <v>3</v>
      </c>
      <c r="M2685" s="374">
        <v>99</v>
      </c>
      <c r="N2685" s="374">
        <v>99</v>
      </c>
      <c r="O2685" s="374">
        <v>99</v>
      </c>
      <c r="P2685" s="374">
        <v>99</v>
      </c>
      <c r="Q2685" s="374">
        <v>36</v>
      </c>
      <c r="R2685" s="374">
        <v>128</v>
      </c>
      <c r="S2685">
        <v>3</v>
      </c>
      <c r="T2685">
        <v>2.9609375</v>
      </c>
      <c r="U2685">
        <v>5.9921874999999956</v>
      </c>
      <c r="V2685">
        <v>0</v>
      </c>
      <c r="W2685">
        <v>0</v>
      </c>
      <c r="X2685">
        <v>0</v>
      </c>
      <c r="Y2685">
        <v>0</v>
      </c>
      <c r="Z2685">
        <v>1.8415181141774843</v>
      </c>
      <c r="AA2685">
        <v>0</v>
      </c>
      <c r="AB2685">
        <v>1.2587341343960403</v>
      </c>
      <c r="AD2685">
        <v>38.34186096488547</v>
      </c>
      <c r="AF2685">
        <v>2.9364533149805001</v>
      </c>
      <c r="AG2685">
        <v>2.3657943763803031</v>
      </c>
      <c r="AH2685">
        <v>0.78125</v>
      </c>
      <c r="AI2685">
        <v>67</v>
      </c>
      <c r="AJ2685">
        <v>85.168656716417885</v>
      </c>
      <c r="AK2685">
        <v>11.097729718627738</v>
      </c>
    </row>
    <row r="2686" spans="1:37" ht="15.6">
      <c r="A2686" s="374">
        <v>18</v>
      </c>
      <c r="B2686" s="374">
        <v>412</v>
      </c>
      <c r="C2686" s="374">
        <v>2023</v>
      </c>
      <c r="D2686" s="374"/>
      <c r="E2686" s="374">
        <v>99</v>
      </c>
      <c r="F2686" s="374"/>
      <c r="G2686" s="374">
        <v>99</v>
      </c>
      <c r="H2686" s="374">
        <v>1</v>
      </c>
      <c r="I2686" s="374">
        <v>99</v>
      </c>
      <c r="J2686" s="374">
        <v>111</v>
      </c>
      <c r="K2686" s="374">
        <v>99</v>
      </c>
      <c r="L2686" s="374">
        <v>3</v>
      </c>
      <c r="M2686" s="374">
        <v>99</v>
      </c>
      <c r="N2686" s="374">
        <v>99</v>
      </c>
      <c r="O2686" s="374">
        <v>99</v>
      </c>
      <c r="P2686" s="374">
        <v>99</v>
      </c>
      <c r="Q2686" s="374">
        <v>3</v>
      </c>
      <c r="R2686" s="374">
        <v>3</v>
      </c>
      <c r="S2686">
        <v>3</v>
      </c>
      <c r="T2686">
        <v>4</v>
      </c>
      <c r="U2686">
        <v>7.2</v>
      </c>
      <c r="V2686">
        <v>0</v>
      </c>
      <c r="W2686">
        <v>0</v>
      </c>
      <c r="X2686">
        <v>0</v>
      </c>
      <c r="Y2686">
        <v>0</v>
      </c>
      <c r="Z2686">
        <v>1.1575836902790237</v>
      </c>
      <c r="AA2686">
        <v>0</v>
      </c>
      <c r="AB2686">
        <v>1.4142135623730951</v>
      </c>
      <c r="AD2686">
        <v>97.735555485044003</v>
      </c>
      <c r="AF2686">
        <v>4.7619047619047636</v>
      </c>
      <c r="AG2686">
        <v>3.4962771123340874</v>
      </c>
      <c r="AH2686">
        <v>0</v>
      </c>
      <c r="AI2686">
        <v>3</v>
      </c>
      <c r="AJ2686">
        <v>93.266666666666637</v>
      </c>
      <c r="AK2686">
        <v>9.396864227784528</v>
      </c>
    </row>
    <row r="2687" spans="1:37" ht="15.6">
      <c r="A2687" s="374">
        <v>18</v>
      </c>
      <c r="B2687" s="374">
        <v>413</v>
      </c>
      <c r="C2687" s="374">
        <v>2023</v>
      </c>
      <c r="D2687" s="374"/>
      <c r="E2687" s="374">
        <v>99</v>
      </c>
      <c r="F2687" s="374"/>
      <c r="G2687" s="374">
        <v>99</v>
      </c>
      <c r="H2687" s="374">
        <v>1</v>
      </c>
      <c r="I2687" s="374">
        <v>99</v>
      </c>
      <c r="J2687" s="374">
        <v>116</v>
      </c>
      <c r="K2687" s="374">
        <v>99</v>
      </c>
      <c r="L2687" s="374">
        <v>3</v>
      </c>
      <c r="M2687" s="374">
        <v>99</v>
      </c>
      <c r="N2687" s="374">
        <v>99</v>
      </c>
      <c r="O2687" s="374">
        <v>99</v>
      </c>
      <c r="P2687" s="374">
        <v>99</v>
      </c>
      <c r="Q2687" s="374">
        <v>5</v>
      </c>
      <c r="R2687" s="374">
        <v>47</v>
      </c>
      <c r="S2687">
        <v>3</v>
      </c>
      <c r="T2687">
        <v>2.1914893617021285</v>
      </c>
      <c r="U2687">
        <v>6.1468085106382988</v>
      </c>
      <c r="V2687">
        <v>0</v>
      </c>
      <c r="W2687">
        <v>0</v>
      </c>
      <c r="X2687">
        <v>0</v>
      </c>
      <c r="Y2687">
        <v>0</v>
      </c>
      <c r="Z2687">
        <v>1.4688034012137039</v>
      </c>
      <c r="AA2687">
        <v>0</v>
      </c>
      <c r="AB2687">
        <v>0.73334842296230174</v>
      </c>
      <c r="AD2687">
        <v>43.019021660619742</v>
      </c>
      <c r="AF2687">
        <v>4.9840933191940611</v>
      </c>
      <c r="AG2687">
        <v>3.732365252441733</v>
      </c>
      <c r="AH2687">
        <v>0</v>
      </c>
      <c r="AI2687">
        <v>0</v>
      </c>
    </row>
    <row r="2688" spans="1:37" ht="15.6">
      <c r="A2688" s="374">
        <v>18</v>
      </c>
      <c r="B2688" s="374">
        <v>414</v>
      </c>
      <c r="C2688" s="374">
        <v>2023</v>
      </c>
      <c r="D2688" s="374"/>
      <c r="E2688" s="374">
        <v>99</v>
      </c>
      <c r="F2688" s="374"/>
      <c r="G2688" s="374">
        <v>99</v>
      </c>
      <c r="H2688" s="374">
        <v>2</v>
      </c>
      <c r="I2688" s="374">
        <v>99</v>
      </c>
      <c r="J2688" s="374">
        <v>117</v>
      </c>
      <c r="K2688" s="374">
        <v>99</v>
      </c>
      <c r="L2688" s="374">
        <v>3</v>
      </c>
      <c r="M2688" s="374">
        <v>99</v>
      </c>
      <c r="N2688" s="374">
        <v>99</v>
      </c>
      <c r="O2688" s="374">
        <v>99</v>
      </c>
      <c r="P2688" s="374">
        <v>99</v>
      </c>
      <c r="Q2688" s="374">
        <v>2</v>
      </c>
      <c r="R2688" s="374">
        <v>3</v>
      </c>
      <c r="S2688">
        <v>3</v>
      </c>
      <c r="T2688">
        <v>3</v>
      </c>
      <c r="U2688">
        <v>8.1666666666666661</v>
      </c>
      <c r="V2688">
        <v>0</v>
      </c>
      <c r="W2688">
        <v>0</v>
      </c>
      <c r="X2688">
        <v>0</v>
      </c>
      <c r="Y2688">
        <v>0</v>
      </c>
      <c r="Z2688">
        <v>2.6637484032009433</v>
      </c>
      <c r="AA2688">
        <v>0</v>
      </c>
      <c r="AB2688">
        <v>0.81649658092772603</v>
      </c>
      <c r="AD2688">
        <v>85.826064648237306</v>
      </c>
      <c r="AF2688">
        <v>1.4563106796116505</v>
      </c>
      <c r="AG2688">
        <v>1.2393140775962361</v>
      </c>
      <c r="AH2688">
        <v>0</v>
      </c>
      <c r="AI2688">
        <v>3</v>
      </c>
      <c r="AJ2688">
        <v>88.233333333333363</v>
      </c>
      <c r="AK2688">
        <v>11.97092385736525</v>
      </c>
    </row>
    <row r="2689" spans="1:37" ht="15.6">
      <c r="A2689" s="374">
        <v>18</v>
      </c>
      <c r="B2689" s="374">
        <v>415</v>
      </c>
      <c r="C2689" s="374">
        <v>2023</v>
      </c>
      <c r="D2689" s="374"/>
      <c r="E2689" s="374">
        <v>99</v>
      </c>
      <c r="F2689" s="374"/>
      <c r="G2689" s="374">
        <v>99</v>
      </c>
      <c r="H2689" s="374">
        <v>1</v>
      </c>
      <c r="I2689" s="374">
        <v>99</v>
      </c>
      <c r="J2689" s="374">
        <v>134</v>
      </c>
      <c r="K2689" s="374">
        <v>99</v>
      </c>
      <c r="L2689" s="374">
        <v>3</v>
      </c>
      <c r="M2689" s="374">
        <v>99</v>
      </c>
      <c r="N2689" s="374">
        <v>99</v>
      </c>
      <c r="O2689" s="374">
        <v>99</v>
      </c>
      <c r="P2689" s="374">
        <v>99</v>
      </c>
      <c r="Q2689" s="374">
        <v>36</v>
      </c>
      <c r="R2689" s="374">
        <v>169</v>
      </c>
      <c r="S2689">
        <v>3</v>
      </c>
      <c r="T2689">
        <v>2.6390532544378704</v>
      </c>
      <c r="U2689">
        <v>5.8946745562130154</v>
      </c>
      <c r="V2689">
        <v>0</v>
      </c>
      <c r="W2689">
        <v>0</v>
      </c>
      <c r="X2689">
        <v>0</v>
      </c>
      <c r="Y2689">
        <v>0</v>
      </c>
      <c r="Z2689">
        <v>1.9327835142667349</v>
      </c>
      <c r="AA2689">
        <v>0</v>
      </c>
      <c r="AB2689">
        <v>1.2283202763554688</v>
      </c>
      <c r="AD2689">
        <v>22.574987254456843</v>
      </c>
      <c r="AF2689">
        <v>4.5799457994579935</v>
      </c>
      <c r="AG2689">
        <v>3.6459324539958127</v>
      </c>
      <c r="AH2689">
        <v>0</v>
      </c>
      <c r="AI2689">
        <v>0</v>
      </c>
    </row>
    <row r="2690" spans="1:37" ht="15.6">
      <c r="A2690" s="374">
        <v>18</v>
      </c>
      <c r="B2690" s="374">
        <v>416</v>
      </c>
      <c r="C2690" s="374">
        <v>2023</v>
      </c>
      <c r="D2690" s="374"/>
      <c r="E2690" s="374">
        <v>99</v>
      </c>
      <c r="F2690" s="374"/>
      <c r="G2690" s="374">
        <v>99</v>
      </c>
      <c r="H2690" s="374">
        <v>2</v>
      </c>
      <c r="I2690" s="374">
        <v>99</v>
      </c>
      <c r="J2690" s="374">
        <v>141</v>
      </c>
      <c r="K2690" s="374">
        <v>99</v>
      </c>
      <c r="L2690" s="374">
        <v>3</v>
      </c>
      <c r="M2690" s="374">
        <v>99</v>
      </c>
      <c r="N2690" s="374">
        <v>99</v>
      </c>
      <c r="O2690" s="374">
        <v>99</v>
      </c>
      <c r="P2690" s="374">
        <v>99</v>
      </c>
      <c r="Q2690" s="374">
        <v>30</v>
      </c>
      <c r="R2690" s="374">
        <v>198</v>
      </c>
      <c r="S2690">
        <v>3</v>
      </c>
      <c r="T2690">
        <v>3.0606060606060601</v>
      </c>
      <c r="U2690">
        <v>5.9156565656565654</v>
      </c>
      <c r="V2690">
        <v>0</v>
      </c>
      <c r="W2690">
        <v>0</v>
      </c>
      <c r="X2690">
        <v>0</v>
      </c>
      <c r="Y2690">
        <v>0</v>
      </c>
      <c r="Z2690">
        <v>1.6187684941363369</v>
      </c>
      <c r="AA2690">
        <v>0</v>
      </c>
      <c r="AB2690">
        <v>1.4342011595393012</v>
      </c>
      <c r="AD2690">
        <v>0.45947177216119911</v>
      </c>
      <c r="AF2690">
        <v>19.354838709677423</v>
      </c>
      <c r="AG2690">
        <v>13.766557361635112</v>
      </c>
      <c r="AH2690">
        <v>0</v>
      </c>
      <c r="AI2690">
        <v>0</v>
      </c>
    </row>
    <row r="2691" spans="1:37" ht="15.6">
      <c r="A2691" s="374">
        <v>18</v>
      </c>
      <c r="B2691" s="374">
        <v>417</v>
      </c>
      <c r="C2691" s="374">
        <v>2023</v>
      </c>
      <c r="D2691" s="374"/>
      <c r="E2691" s="374">
        <v>99</v>
      </c>
      <c r="F2691" s="374"/>
      <c r="G2691" s="374">
        <v>99</v>
      </c>
      <c r="H2691" s="374">
        <v>2</v>
      </c>
      <c r="I2691" s="374">
        <v>99</v>
      </c>
      <c r="J2691" s="374">
        <v>143</v>
      </c>
      <c r="K2691" s="374">
        <v>99</v>
      </c>
      <c r="L2691" s="374">
        <v>3</v>
      </c>
      <c r="M2691" s="374">
        <v>99</v>
      </c>
      <c r="N2691" s="374">
        <v>99</v>
      </c>
      <c r="O2691" s="374">
        <v>99</v>
      </c>
      <c r="P2691" s="374">
        <v>99</v>
      </c>
      <c r="Q2691" s="374">
        <v>1</v>
      </c>
      <c r="R2691" s="374">
        <v>1</v>
      </c>
      <c r="S2691">
        <v>3</v>
      </c>
      <c r="T2691">
        <v>2</v>
      </c>
      <c r="U2691">
        <v>3.9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F2691">
        <v>0.54347826086956519</v>
      </c>
      <c r="AG2691">
        <v>0.22368798394035</v>
      </c>
      <c r="AH2691">
        <v>0</v>
      </c>
      <c r="AI2691">
        <v>0</v>
      </c>
    </row>
    <row r="2692" spans="1:37" ht="15.6">
      <c r="A2692" s="374">
        <v>18</v>
      </c>
      <c r="B2692" s="374">
        <v>418</v>
      </c>
      <c r="C2692" s="374">
        <v>2023</v>
      </c>
      <c r="D2692" s="374"/>
      <c r="E2692" s="374">
        <v>99</v>
      </c>
      <c r="F2692" s="374"/>
      <c r="G2692" s="374">
        <v>99</v>
      </c>
      <c r="H2692" s="374">
        <v>2</v>
      </c>
      <c r="I2692" s="374">
        <v>99</v>
      </c>
      <c r="J2692" s="374">
        <v>147</v>
      </c>
      <c r="K2692" s="374">
        <v>99</v>
      </c>
      <c r="L2692" s="374">
        <v>3</v>
      </c>
      <c r="M2692" s="374">
        <v>99</v>
      </c>
      <c r="N2692" s="374">
        <v>99</v>
      </c>
      <c r="O2692" s="374">
        <v>99</v>
      </c>
      <c r="P2692" s="374">
        <v>99</v>
      </c>
      <c r="Q2692" s="374">
        <v>4</v>
      </c>
      <c r="R2692" s="374">
        <v>12</v>
      </c>
      <c r="S2692">
        <v>3</v>
      </c>
      <c r="T2692">
        <v>2.75</v>
      </c>
      <c r="U2692">
        <v>5.966666666666665</v>
      </c>
      <c r="V2692">
        <v>0</v>
      </c>
      <c r="W2692">
        <v>0</v>
      </c>
      <c r="X2692">
        <v>0</v>
      </c>
      <c r="Y2692">
        <v>0</v>
      </c>
      <c r="Z2692">
        <v>0.95248213748197186</v>
      </c>
      <c r="AA2692">
        <v>0</v>
      </c>
      <c r="AB2692">
        <v>1.299038105676658</v>
      </c>
      <c r="AD2692">
        <v>14.143578919711128</v>
      </c>
      <c r="AF2692">
        <v>9.5238095238095273</v>
      </c>
      <c r="AG2692">
        <v>7.9072335726118146</v>
      </c>
      <c r="AH2692">
        <v>0</v>
      </c>
      <c r="AI2692">
        <v>0</v>
      </c>
    </row>
    <row r="2693" spans="1:37" ht="15.6">
      <c r="A2693" s="374">
        <v>18</v>
      </c>
      <c r="B2693" s="374">
        <v>419</v>
      </c>
      <c r="C2693" s="374">
        <v>2023</v>
      </c>
      <c r="D2693" s="374"/>
      <c r="E2693" s="374">
        <v>99</v>
      </c>
      <c r="F2693" s="374"/>
      <c r="G2693" s="374">
        <v>99</v>
      </c>
      <c r="H2693" s="374">
        <v>1</v>
      </c>
      <c r="I2693" s="374">
        <v>99</v>
      </c>
      <c r="J2693" s="374">
        <v>155</v>
      </c>
      <c r="K2693" s="374">
        <v>99</v>
      </c>
      <c r="L2693" s="374">
        <v>3</v>
      </c>
      <c r="M2693" s="374">
        <v>99</v>
      </c>
      <c r="N2693" s="374">
        <v>99</v>
      </c>
      <c r="O2693" s="374">
        <v>99</v>
      </c>
      <c r="P2693" s="374">
        <v>99</v>
      </c>
      <c r="Q2693" s="374">
        <v>16</v>
      </c>
      <c r="R2693" s="374">
        <v>51</v>
      </c>
      <c r="S2693">
        <v>3</v>
      </c>
      <c r="T2693">
        <v>2.3529411764705879</v>
      </c>
      <c r="U2693">
        <v>7.6019607843137251</v>
      </c>
      <c r="V2693">
        <v>0</v>
      </c>
      <c r="W2693">
        <v>0</v>
      </c>
      <c r="X2693">
        <v>0</v>
      </c>
      <c r="Y2693">
        <v>0</v>
      </c>
      <c r="Z2693">
        <v>1.941546805632588</v>
      </c>
      <c r="AA2693">
        <v>0</v>
      </c>
      <c r="AB2693">
        <v>0.96656921912676386</v>
      </c>
      <c r="AD2693">
        <v>46.353934758409849</v>
      </c>
      <c r="AF2693">
        <v>4.3367346938775508</v>
      </c>
      <c r="AG2693">
        <v>3.3387299564251398</v>
      </c>
      <c r="AH2693">
        <v>0</v>
      </c>
      <c r="AI2693">
        <v>0</v>
      </c>
    </row>
    <row r="2694" spans="1:37" ht="15.6">
      <c r="A2694" s="374">
        <v>18</v>
      </c>
      <c r="B2694" s="374">
        <v>420</v>
      </c>
      <c r="C2694" s="374">
        <v>2023</v>
      </c>
      <c r="D2694" s="374"/>
      <c r="E2694" s="374">
        <v>99</v>
      </c>
      <c r="F2694" s="374"/>
      <c r="G2694" s="374">
        <v>99</v>
      </c>
      <c r="H2694" s="374">
        <v>2</v>
      </c>
      <c r="I2694" s="374">
        <v>99</v>
      </c>
      <c r="J2694" s="374">
        <v>160</v>
      </c>
      <c r="K2694" s="374">
        <v>99</v>
      </c>
      <c r="L2694" s="374">
        <v>3</v>
      </c>
      <c r="M2694" s="374">
        <v>99</v>
      </c>
      <c r="N2694" s="374">
        <v>99</v>
      </c>
      <c r="O2694" s="374">
        <v>99</v>
      </c>
      <c r="P2694" s="374">
        <v>99</v>
      </c>
      <c r="Q2694" s="374">
        <v>8</v>
      </c>
      <c r="R2694" s="374">
        <v>14</v>
      </c>
      <c r="S2694">
        <v>3</v>
      </c>
      <c r="T2694">
        <v>2.6428571428571423</v>
      </c>
      <c r="U2694">
        <v>6.335714285714281</v>
      </c>
      <c r="V2694">
        <v>0</v>
      </c>
      <c r="W2694">
        <v>0</v>
      </c>
      <c r="X2694">
        <v>0</v>
      </c>
      <c r="Y2694">
        <v>0</v>
      </c>
      <c r="Z2694">
        <v>2.3511720915495857</v>
      </c>
      <c r="AA2694">
        <v>0</v>
      </c>
      <c r="AB2694">
        <v>0.81127262082861085</v>
      </c>
      <c r="AD2694">
        <v>63.580197536913751</v>
      </c>
      <c r="AF2694">
        <v>5.9829059829059821</v>
      </c>
      <c r="AG2694">
        <v>4.2141771189661714</v>
      </c>
      <c r="AH2694">
        <v>7.1428571428571441</v>
      </c>
      <c r="AI2694">
        <v>14</v>
      </c>
      <c r="AJ2694">
        <v>83.057142857142878</v>
      </c>
      <c r="AK2694">
        <v>11.184466247295102</v>
      </c>
    </row>
    <row r="2695" spans="1:37" ht="15.6">
      <c r="A2695" s="374">
        <v>18</v>
      </c>
      <c r="B2695" s="374">
        <v>421</v>
      </c>
      <c r="C2695" s="374">
        <v>2023</v>
      </c>
      <c r="D2695" s="374"/>
      <c r="E2695" s="374">
        <v>99</v>
      </c>
      <c r="F2695" s="374"/>
      <c r="G2695" s="374">
        <v>99</v>
      </c>
      <c r="H2695" s="374">
        <v>1</v>
      </c>
      <c r="I2695" s="374">
        <v>99</v>
      </c>
      <c r="J2695" s="374">
        <v>171</v>
      </c>
      <c r="K2695" s="374">
        <v>99</v>
      </c>
      <c r="L2695" s="374">
        <v>3</v>
      </c>
      <c r="M2695" s="374">
        <v>99</v>
      </c>
      <c r="N2695" s="374">
        <v>99</v>
      </c>
      <c r="O2695" s="374">
        <v>99</v>
      </c>
      <c r="P2695" s="374">
        <v>99</v>
      </c>
      <c r="Q2695" s="374"/>
      <c r="R2695" s="374">
        <v>0</v>
      </c>
    </row>
    <row r="2696" spans="1:37" ht="15.6">
      <c r="A2696" s="374">
        <v>18</v>
      </c>
      <c r="B2696" s="374">
        <v>422</v>
      </c>
      <c r="C2696" s="374">
        <v>2023</v>
      </c>
      <c r="D2696" s="374"/>
      <c r="E2696" s="374">
        <v>99</v>
      </c>
      <c r="F2696" s="374"/>
      <c r="G2696" s="374">
        <v>99</v>
      </c>
      <c r="H2696" s="374">
        <v>2</v>
      </c>
      <c r="I2696" s="374">
        <v>99</v>
      </c>
      <c r="J2696" s="374">
        <v>175</v>
      </c>
      <c r="K2696" s="374">
        <v>99</v>
      </c>
      <c r="L2696" s="374">
        <v>3</v>
      </c>
      <c r="M2696" s="374">
        <v>99</v>
      </c>
      <c r="N2696" s="374">
        <v>99</v>
      </c>
      <c r="O2696" s="374">
        <v>99</v>
      </c>
      <c r="P2696" s="374">
        <v>99</v>
      </c>
      <c r="Q2696" s="374">
        <v>12</v>
      </c>
      <c r="R2696" s="374">
        <v>150</v>
      </c>
      <c r="S2696">
        <v>3</v>
      </c>
      <c r="T2696">
        <v>3.02</v>
      </c>
      <c r="U2696">
        <v>5.9559999999999986</v>
      </c>
      <c r="V2696">
        <v>0</v>
      </c>
      <c r="W2696">
        <v>0</v>
      </c>
      <c r="X2696">
        <v>0.66666666666666652</v>
      </c>
      <c r="Y2696">
        <v>0</v>
      </c>
      <c r="Z2696">
        <v>2.4317203786619905</v>
      </c>
      <c r="AA2696">
        <v>0</v>
      </c>
      <c r="AB2696">
        <v>1.421126313879242</v>
      </c>
      <c r="AD2696">
        <v>10.44278889681355</v>
      </c>
      <c r="AF2696">
        <v>10.893246187363832</v>
      </c>
      <c r="AG2696">
        <v>8.8866342395034454</v>
      </c>
      <c r="AH2696">
        <v>0</v>
      </c>
      <c r="AI2696">
        <v>0</v>
      </c>
    </row>
    <row r="2697" spans="1:37" ht="15.6">
      <c r="A2697" s="374">
        <v>18</v>
      </c>
      <c r="B2697" s="374">
        <v>423</v>
      </c>
      <c r="C2697" s="374">
        <v>2023</v>
      </c>
      <c r="D2697" s="374"/>
      <c r="E2697" s="374">
        <v>99</v>
      </c>
      <c r="F2697" s="374"/>
      <c r="G2697" s="374">
        <v>99</v>
      </c>
      <c r="H2697" s="374">
        <v>2</v>
      </c>
      <c r="I2697" s="374">
        <v>99</v>
      </c>
      <c r="J2697" s="374">
        <v>177</v>
      </c>
      <c r="K2697" s="374">
        <v>99</v>
      </c>
      <c r="L2697" s="374">
        <v>3</v>
      </c>
      <c r="M2697" s="374">
        <v>99</v>
      </c>
      <c r="N2697" s="374">
        <v>99</v>
      </c>
      <c r="O2697" s="374">
        <v>99</v>
      </c>
      <c r="P2697" s="374">
        <v>99</v>
      </c>
      <c r="Q2697" s="374">
        <v>8</v>
      </c>
      <c r="R2697" s="374">
        <v>35</v>
      </c>
      <c r="S2697">
        <v>3</v>
      </c>
      <c r="T2697">
        <v>2.4</v>
      </c>
      <c r="U2697">
        <v>7.02</v>
      </c>
      <c r="V2697">
        <v>0</v>
      </c>
      <c r="W2697">
        <v>0</v>
      </c>
      <c r="X2697">
        <v>0</v>
      </c>
      <c r="Y2697">
        <v>0</v>
      </c>
      <c r="Z2697">
        <v>2.1633043508220706</v>
      </c>
      <c r="AA2697">
        <v>0</v>
      </c>
      <c r="AB2697">
        <v>0.4898979485566356</v>
      </c>
      <c r="AD2697">
        <v>-64.918009278815447</v>
      </c>
      <c r="AF2697">
        <v>4.5691906005221936</v>
      </c>
      <c r="AG2697">
        <v>2.9301626675571244</v>
      </c>
      <c r="AH2697">
        <v>0</v>
      </c>
    </row>
    <row r="2698" spans="1:37" ht="15.6">
      <c r="A2698" s="374">
        <v>18</v>
      </c>
      <c r="B2698" s="374">
        <v>424</v>
      </c>
      <c r="C2698" s="374">
        <v>2023</v>
      </c>
      <c r="D2698" s="374"/>
      <c r="E2698" s="374">
        <v>99</v>
      </c>
      <c r="F2698" s="374"/>
      <c r="G2698" s="374">
        <v>99</v>
      </c>
      <c r="H2698" s="374">
        <v>2</v>
      </c>
      <c r="I2698" s="374">
        <v>99</v>
      </c>
      <c r="J2698" s="374">
        <v>178</v>
      </c>
      <c r="K2698" s="374">
        <v>99</v>
      </c>
      <c r="L2698" s="374">
        <v>3</v>
      </c>
      <c r="M2698" s="374">
        <v>99</v>
      </c>
      <c r="N2698" s="374">
        <v>99</v>
      </c>
      <c r="O2698" s="374">
        <v>99</v>
      </c>
      <c r="P2698" s="374">
        <v>99</v>
      </c>
      <c r="Q2698" s="374">
        <v>7</v>
      </c>
      <c r="R2698" s="374">
        <v>78</v>
      </c>
      <c r="S2698">
        <v>3</v>
      </c>
      <c r="T2698">
        <v>3.3846153846153846</v>
      </c>
      <c r="U2698">
        <v>5.8820512820512807</v>
      </c>
      <c r="V2698">
        <v>0</v>
      </c>
      <c r="W2698">
        <v>0</v>
      </c>
      <c r="X2698">
        <v>0</v>
      </c>
      <c r="Y2698">
        <v>0</v>
      </c>
      <c r="Z2698">
        <v>1.4189869616631949</v>
      </c>
      <c r="AA2698">
        <v>0</v>
      </c>
      <c r="AB2698">
        <v>1.4955555457864294</v>
      </c>
      <c r="AD2698">
        <v>8.3647621713965059E-2</v>
      </c>
      <c r="AF2698">
        <v>19.847328244274809</v>
      </c>
      <c r="AG2698">
        <v>14.849338123442404</v>
      </c>
      <c r="AH2698">
        <v>0</v>
      </c>
      <c r="AI2698">
        <v>0</v>
      </c>
    </row>
    <row r="2699" spans="1:37" ht="15.6">
      <c r="A2699" s="374">
        <v>18</v>
      </c>
      <c r="B2699" s="374">
        <v>425</v>
      </c>
      <c r="C2699" s="374">
        <v>2023</v>
      </c>
      <c r="D2699" s="374"/>
      <c r="E2699" s="374">
        <v>99</v>
      </c>
      <c r="F2699" s="374"/>
      <c r="G2699" s="374">
        <v>99</v>
      </c>
      <c r="H2699" s="374">
        <v>2</v>
      </c>
      <c r="I2699" s="374">
        <v>99</v>
      </c>
      <c r="J2699" s="374">
        <v>181</v>
      </c>
      <c r="K2699" s="374">
        <v>99</v>
      </c>
      <c r="L2699" s="374">
        <v>3</v>
      </c>
      <c r="M2699" s="374">
        <v>99</v>
      </c>
      <c r="N2699" s="374">
        <v>99</v>
      </c>
      <c r="O2699" s="374">
        <v>99</v>
      </c>
      <c r="P2699" s="374">
        <v>99</v>
      </c>
      <c r="Q2699" s="374">
        <v>8</v>
      </c>
      <c r="R2699" s="374">
        <v>28</v>
      </c>
      <c r="S2699">
        <v>3</v>
      </c>
      <c r="T2699">
        <v>2.2142857142857153</v>
      </c>
      <c r="U2699">
        <v>8.7642857142857178</v>
      </c>
      <c r="V2699">
        <v>0</v>
      </c>
      <c r="W2699">
        <v>0</v>
      </c>
      <c r="X2699">
        <v>0</v>
      </c>
      <c r="Y2699">
        <v>0</v>
      </c>
      <c r="Z2699">
        <v>2.7876275481022845</v>
      </c>
      <c r="AA2699">
        <v>0</v>
      </c>
      <c r="AB2699">
        <v>0.7726181304565688</v>
      </c>
      <c r="AD2699">
        <v>48.609554652145881</v>
      </c>
      <c r="AF2699">
        <v>6.4965197215777266</v>
      </c>
      <c r="AG2699">
        <v>7.2180716512736076</v>
      </c>
      <c r="AH2699">
        <v>0</v>
      </c>
      <c r="AI2699">
        <v>0</v>
      </c>
    </row>
    <row r="2700" spans="1:37" ht="15.6">
      <c r="A2700" s="374">
        <v>18</v>
      </c>
      <c r="B2700" s="374">
        <v>426</v>
      </c>
      <c r="C2700" s="374">
        <v>2023</v>
      </c>
      <c r="D2700" s="374"/>
      <c r="E2700" s="374">
        <v>99</v>
      </c>
      <c r="F2700" s="374"/>
      <c r="G2700" s="374">
        <v>99</v>
      </c>
      <c r="H2700" s="374">
        <v>1</v>
      </c>
      <c r="I2700" s="374">
        <v>99</v>
      </c>
      <c r="J2700" s="374">
        <v>262</v>
      </c>
      <c r="K2700" s="374">
        <v>99</v>
      </c>
      <c r="L2700" s="374">
        <v>3</v>
      </c>
      <c r="M2700" s="374">
        <v>99</v>
      </c>
      <c r="N2700" s="374">
        <v>99</v>
      </c>
      <c r="O2700" s="374">
        <v>99</v>
      </c>
      <c r="P2700" s="374">
        <v>99</v>
      </c>
      <c r="Q2700" s="374"/>
      <c r="R2700" s="374">
        <v>0</v>
      </c>
    </row>
    <row r="2701" spans="1:37" ht="15.6">
      <c r="A2701" s="374">
        <v>18</v>
      </c>
      <c r="B2701" s="374">
        <v>427</v>
      </c>
      <c r="C2701" s="374">
        <v>2023</v>
      </c>
      <c r="D2701" s="374"/>
      <c r="E2701" s="374">
        <v>99</v>
      </c>
      <c r="F2701" s="374"/>
      <c r="G2701" s="374">
        <v>99</v>
      </c>
      <c r="H2701" s="374">
        <v>1</v>
      </c>
      <c r="I2701" s="374">
        <v>99</v>
      </c>
      <c r="J2701" s="374">
        <v>309</v>
      </c>
      <c r="K2701" s="374">
        <v>99</v>
      </c>
      <c r="L2701" s="374">
        <v>3</v>
      </c>
      <c r="M2701" s="374">
        <v>99</v>
      </c>
      <c r="N2701" s="374">
        <v>99</v>
      </c>
      <c r="O2701" s="374">
        <v>99</v>
      </c>
      <c r="P2701" s="374">
        <v>99</v>
      </c>
      <c r="Q2701" s="374">
        <v>11</v>
      </c>
      <c r="R2701" s="374">
        <v>29</v>
      </c>
      <c r="S2701">
        <v>3</v>
      </c>
      <c r="T2701">
        <v>2.3103448275862064</v>
      </c>
      <c r="U2701">
        <v>6.4172413793103438</v>
      </c>
      <c r="V2701">
        <v>0</v>
      </c>
      <c r="W2701">
        <v>0</v>
      </c>
      <c r="X2701">
        <v>0</v>
      </c>
      <c r="Y2701">
        <v>0</v>
      </c>
      <c r="Z2701">
        <v>1.2216633560556416</v>
      </c>
      <c r="AA2701">
        <v>0</v>
      </c>
      <c r="AB2701">
        <v>0.91363043444770797</v>
      </c>
      <c r="AD2701">
        <v>-22.723370736109882</v>
      </c>
      <c r="AF2701">
        <v>3.4482758620689653</v>
      </c>
      <c r="AG2701">
        <v>2.8381449116225155</v>
      </c>
      <c r="AH2701">
        <v>0</v>
      </c>
      <c r="AI2701">
        <v>0</v>
      </c>
    </row>
    <row r="2702" spans="1:37" ht="15.6">
      <c r="A2702" s="374">
        <v>18</v>
      </c>
      <c r="B2702" s="374">
        <v>428</v>
      </c>
      <c r="C2702" s="374">
        <v>2023</v>
      </c>
      <c r="D2702" s="374"/>
      <c r="E2702" s="374">
        <v>99</v>
      </c>
      <c r="F2702" s="374"/>
      <c r="G2702" s="374">
        <v>99</v>
      </c>
      <c r="H2702" s="374">
        <v>2</v>
      </c>
      <c r="I2702" s="374">
        <v>99</v>
      </c>
      <c r="J2702" s="374">
        <v>470</v>
      </c>
      <c r="K2702" s="374">
        <v>99</v>
      </c>
      <c r="L2702" s="374">
        <v>3</v>
      </c>
      <c r="M2702" s="374">
        <v>99</v>
      </c>
      <c r="N2702" s="374">
        <v>99</v>
      </c>
      <c r="O2702" s="374">
        <v>99</v>
      </c>
      <c r="P2702" s="374">
        <v>99</v>
      </c>
      <c r="Q2702" s="374">
        <v>2</v>
      </c>
      <c r="R2702" s="374">
        <v>5</v>
      </c>
      <c r="S2702">
        <v>3</v>
      </c>
      <c r="T2702">
        <v>3.2</v>
      </c>
      <c r="U2702">
        <v>4.5999999999999996</v>
      </c>
      <c r="V2702">
        <v>0</v>
      </c>
      <c r="W2702">
        <v>0</v>
      </c>
      <c r="X2702">
        <v>0</v>
      </c>
      <c r="Y2702">
        <v>0</v>
      </c>
      <c r="Z2702">
        <v>2.3125743231299634</v>
      </c>
      <c r="AA2702">
        <v>0</v>
      </c>
      <c r="AB2702">
        <v>1.4696938456699062</v>
      </c>
      <c r="AD2702">
        <v>54.725579531865009</v>
      </c>
      <c r="AF2702">
        <v>0.63211125158027803</v>
      </c>
      <c r="AG2702">
        <v>0.46351343181314358</v>
      </c>
      <c r="AH2702">
        <v>0</v>
      </c>
      <c r="AI2702">
        <v>0</v>
      </c>
    </row>
    <row r="2703" spans="1:37" ht="15.6">
      <c r="A2703" s="374">
        <v>18</v>
      </c>
      <c r="B2703" s="374">
        <v>429</v>
      </c>
      <c r="C2703" s="374">
        <v>2023</v>
      </c>
      <c r="D2703" s="374"/>
      <c r="E2703" s="374">
        <v>99</v>
      </c>
      <c r="F2703" s="374"/>
      <c r="G2703" s="374">
        <v>99</v>
      </c>
      <c r="H2703" s="374">
        <v>2</v>
      </c>
      <c r="I2703" s="374">
        <v>99</v>
      </c>
      <c r="J2703" s="374">
        <v>629</v>
      </c>
      <c r="K2703" s="374">
        <v>99</v>
      </c>
      <c r="L2703" s="374">
        <v>3</v>
      </c>
      <c r="M2703" s="374">
        <v>99</v>
      </c>
      <c r="N2703" s="374">
        <v>99</v>
      </c>
      <c r="O2703" s="374">
        <v>99</v>
      </c>
      <c r="P2703" s="374">
        <v>99</v>
      </c>
      <c r="Q2703" s="374"/>
      <c r="R2703" s="374">
        <v>0</v>
      </c>
    </row>
    <row r="2704" spans="1:37" ht="15.6">
      <c r="A2704" s="374">
        <v>18</v>
      </c>
      <c r="B2704" s="374">
        <v>430</v>
      </c>
      <c r="C2704" s="374">
        <v>2023</v>
      </c>
      <c r="D2704" s="374"/>
      <c r="E2704" s="374">
        <v>99</v>
      </c>
      <c r="F2704" s="374"/>
      <c r="G2704" s="374">
        <v>99</v>
      </c>
      <c r="H2704" s="374">
        <v>1</v>
      </c>
      <c r="I2704" s="374">
        <v>99</v>
      </c>
      <c r="J2704" s="374">
        <v>643</v>
      </c>
      <c r="K2704" s="374">
        <v>99</v>
      </c>
      <c r="L2704" s="374">
        <v>3</v>
      </c>
      <c r="M2704" s="374">
        <v>99</v>
      </c>
      <c r="N2704" s="374">
        <v>99</v>
      </c>
      <c r="O2704" s="374">
        <v>99</v>
      </c>
      <c r="P2704" s="374">
        <v>99</v>
      </c>
      <c r="Q2704" s="374">
        <v>4</v>
      </c>
      <c r="R2704" s="374">
        <v>27</v>
      </c>
      <c r="S2704">
        <v>3</v>
      </c>
      <c r="T2704">
        <v>2.5555555555555558</v>
      </c>
      <c r="U2704">
        <v>6.9777777777777779</v>
      </c>
      <c r="V2704">
        <v>0</v>
      </c>
      <c r="W2704">
        <v>0</v>
      </c>
      <c r="X2704">
        <v>0</v>
      </c>
      <c r="Y2704">
        <v>0</v>
      </c>
      <c r="Z2704">
        <v>1.926296260690606</v>
      </c>
      <c r="AA2704">
        <v>0</v>
      </c>
      <c r="AB2704">
        <v>1.165343164633502</v>
      </c>
      <c r="AD2704">
        <v>26.78348141965408</v>
      </c>
      <c r="AF2704">
        <v>6.1784897025171608</v>
      </c>
      <c r="AG2704">
        <v>4.945011680096588</v>
      </c>
      <c r="AH2704">
        <v>0</v>
      </c>
      <c r="AI2704">
        <v>0</v>
      </c>
    </row>
    <row r="2705" spans="1:37" ht="15.6">
      <c r="A2705" s="374">
        <v>18</v>
      </c>
      <c r="B2705" s="374">
        <v>431</v>
      </c>
      <c r="C2705" s="374">
        <v>2023</v>
      </c>
      <c r="D2705" s="374"/>
      <c r="E2705" s="374">
        <v>99</v>
      </c>
      <c r="F2705" s="374"/>
      <c r="G2705" s="374">
        <v>99</v>
      </c>
      <c r="H2705" s="374">
        <v>2</v>
      </c>
      <c r="I2705" s="374">
        <v>99</v>
      </c>
      <c r="J2705" s="374">
        <v>704</v>
      </c>
      <c r="K2705" s="374">
        <v>99</v>
      </c>
      <c r="L2705" s="374">
        <v>3</v>
      </c>
      <c r="M2705" s="374">
        <v>99</v>
      </c>
      <c r="N2705" s="374">
        <v>99</v>
      </c>
      <c r="O2705" s="374">
        <v>99</v>
      </c>
      <c r="P2705" s="374">
        <v>99</v>
      </c>
      <c r="Q2705" s="374"/>
      <c r="R2705" s="374">
        <v>0</v>
      </c>
    </row>
    <row r="2706" spans="1:37" ht="15.6">
      <c r="A2706" s="374">
        <v>18</v>
      </c>
      <c r="B2706" s="374">
        <v>432</v>
      </c>
      <c r="C2706" s="374">
        <v>2023</v>
      </c>
      <c r="D2706" s="374"/>
      <c r="E2706" s="374">
        <v>99</v>
      </c>
      <c r="F2706" s="374"/>
      <c r="G2706" s="374">
        <v>99</v>
      </c>
      <c r="H2706" s="374">
        <v>1</v>
      </c>
      <c r="I2706" s="374">
        <v>99</v>
      </c>
      <c r="J2706" s="374">
        <v>802</v>
      </c>
      <c r="K2706" s="374">
        <v>99</v>
      </c>
      <c r="L2706" s="374">
        <v>3</v>
      </c>
      <c r="M2706" s="374">
        <v>99</v>
      </c>
      <c r="N2706" s="374">
        <v>99</v>
      </c>
      <c r="O2706" s="374">
        <v>99</v>
      </c>
      <c r="P2706" s="374">
        <v>99</v>
      </c>
      <c r="Q2706" s="374"/>
      <c r="R2706" s="374">
        <v>0</v>
      </c>
    </row>
    <row r="2707" spans="1:37" ht="15.6">
      <c r="A2707" s="374">
        <v>18</v>
      </c>
      <c r="B2707" s="374">
        <v>433</v>
      </c>
      <c r="C2707" s="374">
        <v>2023</v>
      </c>
      <c r="D2707" s="374"/>
      <c r="E2707" s="374">
        <v>99</v>
      </c>
      <c r="F2707" s="374"/>
      <c r="G2707" s="374">
        <v>99</v>
      </c>
      <c r="H2707" s="374">
        <v>1</v>
      </c>
      <c r="I2707" s="374">
        <v>99</v>
      </c>
      <c r="J2707" s="374">
        <v>103</v>
      </c>
      <c r="K2707" s="374">
        <v>99</v>
      </c>
      <c r="L2707" s="374">
        <v>4</v>
      </c>
      <c r="M2707" s="374">
        <v>99</v>
      </c>
      <c r="N2707" s="374">
        <v>99</v>
      </c>
      <c r="O2707" s="374">
        <v>99</v>
      </c>
      <c r="P2707" s="374">
        <v>99</v>
      </c>
      <c r="Q2707" s="374">
        <v>1</v>
      </c>
      <c r="R2707" s="374">
        <v>1</v>
      </c>
      <c r="S2707">
        <v>4</v>
      </c>
      <c r="T2707">
        <v>2</v>
      </c>
      <c r="U2707">
        <v>6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F2707">
        <v>0.54054054054054068</v>
      </c>
      <c r="AG2707">
        <v>0.27948574622694244</v>
      </c>
      <c r="AH2707">
        <v>0</v>
      </c>
      <c r="AI2707">
        <v>0</v>
      </c>
    </row>
    <row r="2708" spans="1:37" ht="15.6">
      <c r="A2708" s="374">
        <v>18</v>
      </c>
      <c r="B2708" s="374">
        <v>434</v>
      </c>
      <c r="C2708" s="374">
        <v>2023</v>
      </c>
      <c r="D2708" s="374"/>
      <c r="E2708" s="374">
        <v>99</v>
      </c>
      <c r="F2708" s="374"/>
      <c r="G2708" s="374">
        <v>99</v>
      </c>
      <c r="H2708" s="374">
        <v>2</v>
      </c>
      <c r="I2708" s="374">
        <v>99</v>
      </c>
      <c r="J2708" s="374">
        <v>106</v>
      </c>
      <c r="K2708" s="374">
        <v>99</v>
      </c>
      <c r="L2708" s="374">
        <v>4</v>
      </c>
      <c r="M2708" s="374">
        <v>99</v>
      </c>
      <c r="N2708" s="374">
        <v>99</v>
      </c>
      <c r="O2708" s="374">
        <v>99</v>
      </c>
      <c r="P2708" s="374">
        <v>99</v>
      </c>
      <c r="Q2708" s="374"/>
      <c r="R2708" s="374">
        <v>0</v>
      </c>
    </row>
    <row r="2709" spans="1:37" ht="15.6">
      <c r="A2709" s="374">
        <v>18</v>
      </c>
      <c r="B2709" s="374">
        <v>435</v>
      </c>
      <c r="C2709" s="374">
        <v>2023</v>
      </c>
      <c r="D2709" s="374"/>
      <c r="E2709" s="374">
        <v>99</v>
      </c>
      <c r="F2709" s="374"/>
      <c r="G2709" s="374">
        <v>99</v>
      </c>
      <c r="H2709" s="374">
        <v>1</v>
      </c>
      <c r="I2709" s="374">
        <v>99</v>
      </c>
      <c r="J2709" s="374">
        <v>110</v>
      </c>
      <c r="K2709" s="374">
        <v>99</v>
      </c>
      <c r="L2709" s="374">
        <v>4</v>
      </c>
      <c r="M2709" s="374">
        <v>99</v>
      </c>
      <c r="N2709" s="374">
        <v>99</v>
      </c>
      <c r="O2709" s="374">
        <v>99</v>
      </c>
      <c r="P2709" s="374">
        <v>99</v>
      </c>
      <c r="Q2709" s="374">
        <v>58</v>
      </c>
      <c r="R2709" s="374">
        <v>448</v>
      </c>
      <c r="S2709">
        <v>4</v>
      </c>
      <c r="T2709">
        <v>4.078125</v>
      </c>
      <c r="U2709">
        <v>6.4345982142857103</v>
      </c>
      <c r="V2709">
        <v>0</v>
      </c>
      <c r="W2709">
        <v>0</v>
      </c>
      <c r="X2709">
        <v>0.22321428571428575</v>
      </c>
      <c r="Y2709">
        <v>0</v>
      </c>
      <c r="Z2709">
        <v>1.8076312240442536</v>
      </c>
      <c r="AA2709">
        <v>0</v>
      </c>
      <c r="AB2709">
        <v>1.471656034668088</v>
      </c>
      <c r="AD2709">
        <v>18.635154884150865</v>
      </c>
      <c r="AF2709">
        <v>10.27758660243175</v>
      </c>
      <c r="AG2709">
        <v>8.891623792426989</v>
      </c>
      <c r="AH2709">
        <v>0.44642857142857151</v>
      </c>
      <c r="AI2709">
        <v>138</v>
      </c>
      <c r="AJ2709">
        <v>83.687681159420308</v>
      </c>
      <c r="AK2709">
        <v>12.11557582275792</v>
      </c>
    </row>
    <row r="2710" spans="1:37" ht="15.6">
      <c r="A2710" s="374">
        <v>18</v>
      </c>
      <c r="B2710" s="374">
        <v>436</v>
      </c>
      <c r="C2710" s="374">
        <v>2023</v>
      </c>
      <c r="D2710" s="374"/>
      <c r="E2710" s="374">
        <v>99</v>
      </c>
      <c r="F2710" s="374"/>
      <c r="G2710" s="374">
        <v>99</v>
      </c>
      <c r="H2710" s="374">
        <v>1</v>
      </c>
      <c r="I2710" s="374">
        <v>99</v>
      </c>
      <c r="J2710" s="374">
        <v>111</v>
      </c>
      <c r="K2710" s="374">
        <v>99</v>
      </c>
      <c r="L2710" s="374">
        <v>4</v>
      </c>
      <c r="M2710" s="374">
        <v>99</v>
      </c>
      <c r="N2710" s="374">
        <v>99</v>
      </c>
      <c r="O2710" s="374">
        <v>99</v>
      </c>
      <c r="P2710" s="374">
        <v>99</v>
      </c>
      <c r="Q2710" s="374">
        <v>2</v>
      </c>
      <c r="R2710" s="374">
        <v>2</v>
      </c>
      <c r="S2710">
        <v>4</v>
      </c>
      <c r="T2710">
        <v>5</v>
      </c>
      <c r="U2710">
        <v>11.95</v>
      </c>
      <c r="V2710">
        <v>0</v>
      </c>
      <c r="W2710">
        <v>0</v>
      </c>
      <c r="X2710">
        <v>0</v>
      </c>
      <c r="Y2710">
        <v>0</v>
      </c>
      <c r="Z2710">
        <v>0.35000000000004378</v>
      </c>
      <c r="AA2710">
        <v>0</v>
      </c>
      <c r="AB2710">
        <v>0</v>
      </c>
      <c r="AF2710">
        <v>3.1746031746031735</v>
      </c>
      <c r="AG2710">
        <v>3.8685658789252191</v>
      </c>
      <c r="AH2710">
        <v>0</v>
      </c>
      <c r="AI2710">
        <v>2</v>
      </c>
      <c r="AJ2710">
        <v>97.85</v>
      </c>
      <c r="AK2710">
        <v>12.980343853957155</v>
      </c>
    </row>
    <row r="2711" spans="1:37" ht="15.6">
      <c r="A2711" s="374">
        <v>18</v>
      </c>
      <c r="B2711" s="374">
        <v>437</v>
      </c>
      <c r="C2711" s="374">
        <v>2023</v>
      </c>
      <c r="D2711" s="374"/>
      <c r="E2711" s="374">
        <v>99</v>
      </c>
      <c r="F2711" s="374"/>
      <c r="G2711" s="374">
        <v>99</v>
      </c>
      <c r="H2711" s="374">
        <v>1</v>
      </c>
      <c r="I2711" s="374">
        <v>99</v>
      </c>
      <c r="J2711" s="374">
        <v>116</v>
      </c>
      <c r="K2711" s="374">
        <v>99</v>
      </c>
      <c r="L2711" s="374">
        <v>4</v>
      </c>
      <c r="M2711" s="374">
        <v>99</v>
      </c>
      <c r="N2711" s="374">
        <v>99</v>
      </c>
      <c r="O2711" s="374">
        <v>99</v>
      </c>
      <c r="P2711" s="374">
        <v>99</v>
      </c>
      <c r="Q2711" s="374">
        <v>16</v>
      </c>
      <c r="R2711" s="374">
        <v>141</v>
      </c>
      <c r="S2711">
        <v>4</v>
      </c>
      <c r="T2711">
        <v>2.9361702127659575</v>
      </c>
      <c r="U2711">
        <v>6.618439716312059</v>
      </c>
      <c r="V2711">
        <v>0</v>
      </c>
      <c r="W2711">
        <v>0</v>
      </c>
      <c r="X2711">
        <v>0</v>
      </c>
      <c r="Y2711">
        <v>0</v>
      </c>
      <c r="Z2711">
        <v>1.6366200613121149</v>
      </c>
      <c r="AA2711">
        <v>0</v>
      </c>
      <c r="AB2711">
        <v>1.3899985507286023</v>
      </c>
      <c r="AD2711">
        <v>31.975836016595061</v>
      </c>
      <c r="AF2711">
        <v>14.952279957582189</v>
      </c>
      <c r="AG2711">
        <v>12.056224484522764</v>
      </c>
      <c r="AH2711">
        <v>0</v>
      </c>
      <c r="AI2711">
        <v>0</v>
      </c>
    </row>
    <row r="2712" spans="1:37" ht="15.6">
      <c r="A2712" s="374">
        <v>18</v>
      </c>
      <c r="B2712" s="374">
        <v>438</v>
      </c>
      <c r="C2712" s="374">
        <v>2023</v>
      </c>
      <c r="D2712" s="374"/>
      <c r="E2712" s="374">
        <v>99</v>
      </c>
      <c r="F2712" s="374"/>
      <c r="G2712" s="374">
        <v>99</v>
      </c>
      <c r="H2712" s="374">
        <v>2</v>
      </c>
      <c r="I2712" s="374">
        <v>99</v>
      </c>
      <c r="J2712" s="374">
        <v>117</v>
      </c>
      <c r="K2712" s="374">
        <v>99</v>
      </c>
      <c r="L2712" s="374">
        <v>4</v>
      </c>
      <c r="M2712" s="374">
        <v>99</v>
      </c>
      <c r="N2712" s="374">
        <v>99</v>
      </c>
      <c r="O2712" s="374">
        <v>99</v>
      </c>
      <c r="P2712" s="374">
        <v>99</v>
      </c>
      <c r="Q2712" s="374">
        <v>4</v>
      </c>
      <c r="R2712" s="374">
        <v>18</v>
      </c>
      <c r="S2712">
        <v>4</v>
      </c>
      <c r="T2712">
        <v>2.1666666666666661</v>
      </c>
      <c r="U2712">
        <v>7.0833333333333313</v>
      </c>
      <c r="V2712">
        <v>0</v>
      </c>
      <c r="W2712">
        <v>0</v>
      </c>
      <c r="X2712">
        <v>0</v>
      </c>
      <c r="Y2712">
        <v>0</v>
      </c>
      <c r="Z2712">
        <v>1.9718152944826153</v>
      </c>
      <c r="AA2712">
        <v>0</v>
      </c>
      <c r="AB2712">
        <v>0.68718427093627732</v>
      </c>
      <c r="AD2712">
        <v>60.475584423752728</v>
      </c>
      <c r="AF2712">
        <v>8.7378640776699061</v>
      </c>
      <c r="AG2712">
        <v>6.4494916283069479</v>
      </c>
      <c r="AH2712">
        <v>0</v>
      </c>
      <c r="AI2712">
        <v>18</v>
      </c>
      <c r="AJ2712">
        <v>79.75</v>
      </c>
      <c r="AK2712">
        <v>13.61703103990761</v>
      </c>
    </row>
    <row r="2713" spans="1:37" ht="15.6">
      <c r="A2713" s="374">
        <v>18</v>
      </c>
      <c r="B2713" s="374">
        <v>439</v>
      </c>
      <c r="C2713" s="374">
        <v>2023</v>
      </c>
      <c r="D2713" s="374"/>
      <c r="E2713" s="374">
        <v>99</v>
      </c>
      <c r="F2713" s="374"/>
      <c r="G2713" s="374">
        <v>99</v>
      </c>
      <c r="H2713" s="374">
        <v>1</v>
      </c>
      <c r="I2713" s="374">
        <v>99</v>
      </c>
      <c r="J2713" s="374">
        <v>134</v>
      </c>
      <c r="K2713" s="374">
        <v>99</v>
      </c>
      <c r="L2713" s="374">
        <v>4</v>
      </c>
      <c r="M2713" s="374">
        <v>99</v>
      </c>
      <c r="N2713" s="374">
        <v>99</v>
      </c>
      <c r="O2713" s="374">
        <v>99</v>
      </c>
      <c r="P2713" s="374">
        <v>99</v>
      </c>
      <c r="Q2713" s="374">
        <v>67</v>
      </c>
      <c r="R2713" s="374">
        <v>510</v>
      </c>
      <c r="S2713">
        <v>4</v>
      </c>
      <c r="T2713">
        <v>3.5294117647058822</v>
      </c>
      <c r="U2713">
        <v>6.763333333333339</v>
      </c>
      <c r="V2713">
        <v>0</v>
      </c>
      <c r="W2713">
        <v>0</v>
      </c>
      <c r="X2713">
        <v>0.58823529411764708</v>
      </c>
      <c r="Y2713">
        <v>0</v>
      </c>
      <c r="Z2713">
        <v>2.8402721263347197</v>
      </c>
      <c r="AA2713">
        <v>0</v>
      </c>
      <c r="AB2713">
        <v>1.5114327857182219</v>
      </c>
      <c r="AD2713">
        <v>18.407130005377425</v>
      </c>
      <c r="AF2713">
        <v>13.821138211382111</v>
      </c>
      <c r="AG2713">
        <v>12.62388557876708</v>
      </c>
      <c r="AH2713">
        <v>0.19607843137254899</v>
      </c>
      <c r="AI2713">
        <v>0</v>
      </c>
    </row>
    <row r="2714" spans="1:37" ht="15.6">
      <c r="A2714" s="374">
        <v>18</v>
      </c>
      <c r="B2714" s="374">
        <v>440</v>
      </c>
      <c r="C2714" s="374">
        <v>2023</v>
      </c>
      <c r="D2714" s="374"/>
      <c r="E2714" s="374">
        <v>99</v>
      </c>
      <c r="F2714" s="374"/>
      <c r="G2714" s="374">
        <v>99</v>
      </c>
      <c r="H2714" s="374">
        <v>2</v>
      </c>
      <c r="I2714" s="374">
        <v>99</v>
      </c>
      <c r="J2714" s="374">
        <v>141</v>
      </c>
      <c r="K2714" s="374">
        <v>99</v>
      </c>
      <c r="L2714" s="374">
        <v>4</v>
      </c>
      <c r="M2714" s="374">
        <v>99</v>
      </c>
      <c r="N2714" s="374">
        <v>99</v>
      </c>
      <c r="O2714" s="374">
        <v>99</v>
      </c>
      <c r="P2714" s="374">
        <v>99</v>
      </c>
      <c r="Q2714" s="374">
        <v>35</v>
      </c>
      <c r="R2714" s="374">
        <v>143</v>
      </c>
      <c r="S2714">
        <v>4</v>
      </c>
      <c r="T2714">
        <v>3.6573426573426566</v>
      </c>
      <c r="U2714">
        <v>7.1881118881118891</v>
      </c>
      <c r="V2714">
        <v>0</v>
      </c>
      <c r="W2714">
        <v>0</v>
      </c>
      <c r="X2714">
        <v>0</v>
      </c>
      <c r="Y2714">
        <v>0</v>
      </c>
      <c r="Z2714">
        <v>2.2168928520681721</v>
      </c>
      <c r="AA2714">
        <v>0</v>
      </c>
      <c r="AB2714">
        <v>1.4917249371718471</v>
      </c>
      <c r="AD2714">
        <v>12.014687975308</v>
      </c>
      <c r="AF2714">
        <v>13.978494623655916</v>
      </c>
      <c r="AG2714">
        <v>12.081144294394884</v>
      </c>
      <c r="AH2714">
        <v>0</v>
      </c>
      <c r="AI2714">
        <v>0</v>
      </c>
    </row>
    <row r="2715" spans="1:37" ht="15.6">
      <c r="A2715" s="374">
        <v>18</v>
      </c>
      <c r="B2715" s="374">
        <v>441</v>
      </c>
      <c r="C2715" s="374">
        <v>2023</v>
      </c>
      <c r="D2715" s="374"/>
      <c r="E2715" s="374">
        <v>99</v>
      </c>
      <c r="F2715" s="374"/>
      <c r="G2715" s="374">
        <v>99</v>
      </c>
      <c r="H2715" s="374">
        <v>2</v>
      </c>
      <c r="I2715" s="374">
        <v>99</v>
      </c>
      <c r="J2715" s="374">
        <v>143</v>
      </c>
      <c r="K2715" s="374">
        <v>99</v>
      </c>
      <c r="L2715" s="374">
        <v>4</v>
      </c>
      <c r="M2715" s="374">
        <v>99</v>
      </c>
      <c r="N2715" s="374">
        <v>99</v>
      </c>
      <c r="O2715" s="374">
        <v>99</v>
      </c>
      <c r="P2715" s="374">
        <v>99</v>
      </c>
      <c r="Q2715" s="374">
        <v>2</v>
      </c>
      <c r="R2715" s="374">
        <v>7</v>
      </c>
      <c r="S2715">
        <v>4</v>
      </c>
      <c r="T2715">
        <v>2</v>
      </c>
      <c r="U2715">
        <v>5.6857142857142877</v>
      </c>
      <c r="V2715">
        <v>0</v>
      </c>
      <c r="W2715">
        <v>0</v>
      </c>
      <c r="X2715">
        <v>0</v>
      </c>
      <c r="Y2715">
        <v>0</v>
      </c>
      <c r="Z2715">
        <v>0.63116348669641498</v>
      </c>
      <c r="AA2715">
        <v>0</v>
      </c>
      <c r="AB2715">
        <v>0</v>
      </c>
      <c r="AF2715">
        <v>3.8043478260869561</v>
      </c>
      <c r="AG2715">
        <v>2.2827645540579296</v>
      </c>
      <c r="AH2715">
        <v>0</v>
      </c>
      <c r="AI2715">
        <v>0</v>
      </c>
    </row>
    <row r="2716" spans="1:37" ht="15.6">
      <c r="A2716" s="374">
        <v>18</v>
      </c>
      <c r="B2716" s="374">
        <v>442</v>
      </c>
      <c r="C2716" s="374">
        <v>2023</v>
      </c>
      <c r="D2716" s="374"/>
      <c r="E2716" s="374">
        <v>99</v>
      </c>
      <c r="F2716" s="374"/>
      <c r="G2716" s="374">
        <v>99</v>
      </c>
      <c r="H2716" s="374">
        <v>2</v>
      </c>
      <c r="I2716" s="374">
        <v>99</v>
      </c>
      <c r="J2716" s="374">
        <v>147</v>
      </c>
      <c r="K2716" s="374">
        <v>99</v>
      </c>
      <c r="L2716" s="374">
        <v>4</v>
      </c>
      <c r="M2716" s="374">
        <v>99</v>
      </c>
      <c r="N2716" s="374">
        <v>99</v>
      </c>
      <c r="O2716" s="374">
        <v>99</v>
      </c>
      <c r="P2716" s="374">
        <v>99</v>
      </c>
      <c r="Q2716" s="374">
        <v>6</v>
      </c>
      <c r="R2716" s="374">
        <v>32</v>
      </c>
      <c r="S2716">
        <v>4</v>
      </c>
      <c r="T2716">
        <v>2.75</v>
      </c>
      <c r="U2716">
        <v>6.2500000000000018</v>
      </c>
      <c r="V2716">
        <v>0</v>
      </c>
      <c r="W2716">
        <v>0</v>
      </c>
      <c r="X2716">
        <v>0</v>
      </c>
      <c r="Y2716">
        <v>0</v>
      </c>
      <c r="Z2716">
        <v>1.5817316460133126</v>
      </c>
      <c r="AA2716">
        <v>0</v>
      </c>
      <c r="AB2716">
        <v>1.299038105676658</v>
      </c>
      <c r="AD2716">
        <v>31.482243428027072</v>
      </c>
      <c r="AF2716">
        <v>25.396825396825392</v>
      </c>
      <c r="AG2716">
        <v>22.087244616234123</v>
      </c>
      <c r="AH2716">
        <v>0</v>
      </c>
      <c r="AI2716">
        <v>0</v>
      </c>
    </row>
    <row r="2717" spans="1:37" ht="15.6">
      <c r="A2717" s="374">
        <v>18</v>
      </c>
      <c r="B2717" s="374">
        <v>443</v>
      </c>
      <c r="C2717" s="374">
        <v>2023</v>
      </c>
      <c r="D2717" s="374"/>
      <c r="E2717" s="374">
        <v>99</v>
      </c>
      <c r="F2717" s="374"/>
      <c r="G2717" s="374">
        <v>99</v>
      </c>
      <c r="H2717" s="374">
        <v>1</v>
      </c>
      <c r="I2717" s="374">
        <v>99</v>
      </c>
      <c r="J2717" s="374">
        <v>155</v>
      </c>
      <c r="K2717" s="374">
        <v>99</v>
      </c>
      <c r="L2717" s="374">
        <v>4</v>
      </c>
      <c r="M2717" s="374">
        <v>99</v>
      </c>
      <c r="N2717" s="374">
        <v>99</v>
      </c>
      <c r="O2717" s="374">
        <v>99</v>
      </c>
      <c r="P2717" s="374">
        <v>99</v>
      </c>
      <c r="Q2717" s="374">
        <v>23</v>
      </c>
      <c r="R2717" s="374">
        <v>92</v>
      </c>
      <c r="S2717">
        <v>4</v>
      </c>
      <c r="T2717">
        <v>3.0760869565217397</v>
      </c>
      <c r="U2717">
        <v>8.6663043478260882</v>
      </c>
      <c r="V2717">
        <v>0</v>
      </c>
      <c r="W2717">
        <v>0</v>
      </c>
      <c r="X2717">
        <v>4.3478260869565215</v>
      </c>
      <c r="Y2717">
        <v>0</v>
      </c>
      <c r="Z2717">
        <v>2.907609101991028</v>
      </c>
      <c r="AA2717">
        <v>0</v>
      </c>
      <c r="AB2717">
        <v>1.5053072462065817</v>
      </c>
      <c r="AD2717">
        <v>40.389393971795634</v>
      </c>
      <c r="AF2717">
        <v>7.8231292517006814</v>
      </c>
      <c r="AG2717">
        <v>6.8660546666437012</v>
      </c>
      <c r="AH2717">
        <v>0</v>
      </c>
      <c r="AI2717">
        <v>0</v>
      </c>
    </row>
    <row r="2718" spans="1:37" ht="15.6">
      <c r="A2718" s="374">
        <v>18</v>
      </c>
      <c r="B2718" s="374">
        <v>444</v>
      </c>
      <c r="C2718" s="374">
        <v>2023</v>
      </c>
      <c r="D2718" s="374"/>
      <c r="E2718" s="374">
        <v>99</v>
      </c>
      <c r="F2718" s="374"/>
      <c r="G2718" s="374">
        <v>99</v>
      </c>
      <c r="H2718" s="374">
        <v>2</v>
      </c>
      <c r="I2718" s="374">
        <v>99</v>
      </c>
      <c r="J2718" s="374">
        <v>160</v>
      </c>
      <c r="K2718" s="374">
        <v>99</v>
      </c>
      <c r="L2718" s="374">
        <v>4</v>
      </c>
      <c r="M2718" s="374">
        <v>99</v>
      </c>
      <c r="N2718" s="374">
        <v>99</v>
      </c>
      <c r="O2718" s="374">
        <v>99</v>
      </c>
      <c r="P2718" s="374">
        <v>99</v>
      </c>
      <c r="Q2718" s="374">
        <v>9</v>
      </c>
      <c r="R2718" s="374">
        <v>21</v>
      </c>
      <c r="S2718">
        <v>4</v>
      </c>
      <c r="T2718">
        <v>3.0476190476190488</v>
      </c>
      <c r="U2718">
        <v>7.1333333333333364</v>
      </c>
      <c r="V2718">
        <v>0</v>
      </c>
      <c r="W2718">
        <v>0</v>
      </c>
      <c r="X2718">
        <v>0</v>
      </c>
      <c r="Y2718">
        <v>0</v>
      </c>
      <c r="Z2718">
        <v>2.6658927448387888</v>
      </c>
      <c r="AA2718">
        <v>0</v>
      </c>
      <c r="AB2718">
        <v>0.89847439352920144</v>
      </c>
      <c r="AD2718">
        <v>24.188221559885896</v>
      </c>
      <c r="AF2718">
        <v>8.9743589743589762</v>
      </c>
      <c r="AG2718">
        <v>7.1170657544659814</v>
      </c>
      <c r="AH2718">
        <v>9.5238095238095273</v>
      </c>
      <c r="AI2718">
        <v>21</v>
      </c>
      <c r="AJ2718">
        <v>84.280952380952357</v>
      </c>
      <c r="AK2718">
        <v>11.97500832444979</v>
      </c>
    </row>
    <row r="2719" spans="1:37" ht="15.6">
      <c r="A2719" s="374">
        <v>18</v>
      </c>
      <c r="B2719" s="374">
        <v>445</v>
      </c>
      <c r="C2719" s="374">
        <v>2023</v>
      </c>
      <c r="D2719" s="374"/>
      <c r="E2719" s="374">
        <v>99</v>
      </c>
      <c r="F2719" s="374"/>
      <c r="G2719" s="374">
        <v>99</v>
      </c>
      <c r="H2719" s="374">
        <v>1</v>
      </c>
      <c r="I2719" s="374">
        <v>99</v>
      </c>
      <c r="J2719" s="374">
        <v>171</v>
      </c>
      <c r="K2719" s="374">
        <v>99</v>
      </c>
      <c r="L2719" s="374">
        <v>4</v>
      </c>
      <c r="M2719" s="374">
        <v>99</v>
      </c>
      <c r="N2719" s="374">
        <v>99</v>
      </c>
      <c r="O2719" s="374">
        <v>99</v>
      </c>
      <c r="P2719" s="374">
        <v>99</v>
      </c>
      <c r="Q2719" s="374"/>
      <c r="R2719" s="374">
        <v>0</v>
      </c>
    </row>
    <row r="2720" spans="1:37" ht="15.6">
      <c r="A2720" s="374">
        <v>18</v>
      </c>
      <c r="B2720" s="374">
        <v>446</v>
      </c>
      <c r="C2720" s="374">
        <v>2023</v>
      </c>
      <c r="D2720" s="374"/>
      <c r="E2720" s="374">
        <v>99</v>
      </c>
      <c r="F2720" s="374"/>
      <c r="G2720" s="374">
        <v>99</v>
      </c>
      <c r="H2720" s="374">
        <v>2</v>
      </c>
      <c r="I2720" s="374">
        <v>99</v>
      </c>
      <c r="J2720" s="374">
        <v>175</v>
      </c>
      <c r="K2720" s="374">
        <v>99</v>
      </c>
      <c r="L2720" s="374">
        <v>4</v>
      </c>
      <c r="M2720" s="374">
        <v>99</v>
      </c>
      <c r="N2720" s="374">
        <v>99</v>
      </c>
      <c r="O2720" s="374">
        <v>99</v>
      </c>
      <c r="P2720" s="374">
        <v>99</v>
      </c>
      <c r="Q2720" s="374">
        <v>16</v>
      </c>
      <c r="R2720" s="374">
        <v>311</v>
      </c>
      <c r="S2720">
        <v>4</v>
      </c>
      <c r="T2720">
        <v>4.035369774919614</v>
      </c>
      <c r="U2720">
        <v>6.2948553054662399</v>
      </c>
      <c r="V2720">
        <v>0</v>
      </c>
      <c r="W2720">
        <v>0</v>
      </c>
      <c r="X2720">
        <v>2.5723472668810281</v>
      </c>
      <c r="Y2720">
        <v>0</v>
      </c>
      <c r="Z2720">
        <v>2.9707641727441554</v>
      </c>
      <c r="AA2720">
        <v>0</v>
      </c>
      <c r="AB2720">
        <v>1.4012063388746585</v>
      </c>
      <c r="AD2720">
        <v>-15.251479640912365</v>
      </c>
      <c r="AF2720">
        <v>22.585330428467682</v>
      </c>
      <c r="AG2720">
        <v>19.473207802413143</v>
      </c>
      <c r="AH2720">
        <v>0</v>
      </c>
      <c r="AI2720">
        <v>0</v>
      </c>
    </row>
    <row r="2721" spans="1:37" ht="15.6">
      <c r="A2721" s="374">
        <v>18</v>
      </c>
      <c r="B2721" s="374">
        <v>447</v>
      </c>
      <c r="C2721" s="374">
        <v>2023</v>
      </c>
      <c r="D2721" s="374"/>
      <c r="E2721" s="374">
        <v>99</v>
      </c>
      <c r="F2721" s="374"/>
      <c r="G2721" s="374">
        <v>99</v>
      </c>
      <c r="H2721" s="374">
        <v>2</v>
      </c>
      <c r="I2721" s="374">
        <v>99</v>
      </c>
      <c r="J2721" s="374">
        <v>177</v>
      </c>
      <c r="K2721" s="374">
        <v>99</v>
      </c>
      <c r="L2721" s="374">
        <v>4</v>
      </c>
      <c r="M2721" s="374">
        <v>99</v>
      </c>
      <c r="N2721" s="374">
        <v>99</v>
      </c>
      <c r="O2721" s="374">
        <v>99</v>
      </c>
      <c r="P2721" s="374">
        <v>99</v>
      </c>
      <c r="Q2721" s="374">
        <v>17</v>
      </c>
      <c r="R2721" s="374">
        <v>82</v>
      </c>
      <c r="S2721">
        <v>4</v>
      </c>
      <c r="T2721">
        <v>3.1097560975609762</v>
      </c>
      <c r="U2721">
        <v>8.3597560975609753</v>
      </c>
      <c r="V2721">
        <v>0</v>
      </c>
      <c r="W2721">
        <v>0</v>
      </c>
      <c r="X2721">
        <v>0</v>
      </c>
      <c r="Y2721">
        <v>0</v>
      </c>
      <c r="Z2721">
        <v>2.4950125741947025</v>
      </c>
      <c r="AA2721">
        <v>0</v>
      </c>
      <c r="AB2721">
        <v>0.79642643254905809</v>
      </c>
      <c r="AD2721">
        <v>12.619356793715676</v>
      </c>
      <c r="AF2721">
        <v>10.704960835509141</v>
      </c>
      <c r="AG2721">
        <v>8.1751180651624225</v>
      </c>
      <c r="AH2721">
        <v>0</v>
      </c>
    </row>
    <row r="2722" spans="1:37" ht="15.6">
      <c r="A2722" s="374">
        <v>18</v>
      </c>
      <c r="B2722" s="374">
        <v>448</v>
      </c>
      <c r="C2722" s="374">
        <v>2023</v>
      </c>
      <c r="D2722" s="374"/>
      <c r="E2722" s="374">
        <v>99</v>
      </c>
      <c r="F2722" s="374"/>
      <c r="G2722" s="374">
        <v>99</v>
      </c>
      <c r="H2722" s="374">
        <v>2</v>
      </c>
      <c r="I2722" s="374">
        <v>99</v>
      </c>
      <c r="J2722" s="374">
        <v>178</v>
      </c>
      <c r="K2722" s="374">
        <v>99</v>
      </c>
      <c r="L2722" s="374">
        <v>4</v>
      </c>
      <c r="M2722" s="374">
        <v>99</v>
      </c>
      <c r="N2722" s="374">
        <v>99</v>
      </c>
      <c r="O2722" s="374">
        <v>99</v>
      </c>
      <c r="P2722" s="374">
        <v>99</v>
      </c>
      <c r="Q2722" s="374">
        <v>9</v>
      </c>
      <c r="R2722" s="374">
        <v>83</v>
      </c>
      <c r="S2722">
        <v>4</v>
      </c>
      <c r="T2722">
        <v>3.879518072289156</v>
      </c>
      <c r="U2722">
        <v>7.16144578313253</v>
      </c>
      <c r="V2722">
        <v>0</v>
      </c>
      <c r="W2722">
        <v>0</v>
      </c>
      <c r="X2722">
        <v>0</v>
      </c>
      <c r="Y2722">
        <v>0</v>
      </c>
      <c r="Z2722">
        <v>1.5984805530208452</v>
      </c>
      <c r="AA2722">
        <v>0</v>
      </c>
      <c r="AB2722">
        <v>1.5240844801668452</v>
      </c>
      <c r="AD2722">
        <v>-0.14121335248543321</v>
      </c>
      <c r="AF2722">
        <v>21.119592875318062</v>
      </c>
      <c r="AG2722">
        <v>19.238113732724855</v>
      </c>
      <c r="AH2722">
        <v>4.8192771084337345</v>
      </c>
      <c r="AI2722">
        <v>0</v>
      </c>
    </row>
    <row r="2723" spans="1:37" ht="15.6">
      <c r="A2723" s="374">
        <v>18</v>
      </c>
      <c r="B2723" s="374">
        <v>449</v>
      </c>
      <c r="C2723" s="374">
        <v>2023</v>
      </c>
      <c r="D2723" s="374"/>
      <c r="E2723" s="374">
        <v>99</v>
      </c>
      <c r="F2723" s="374"/>
      <c r="G2723" s="374">
        <v>99</v>
      </c>
      <c r="H2723" s="374">
        <v>2</v>
      </c>
      <c r="I2723" s="374">
        <v>99</v>
      </c>
      <c r="J2723" s="374">
        <v>181</v>
      </c>
      <c r="K2723" s="374">
        <v>99</v>
      </c>
      <c r="L2723" s="374">
        <v>4</v>
      </c>
      <c r="M2723" s="374">
        <v>99</v>
      </c>
      <c r="N2723" s="374">
        <v>99</v>
      </c>
      <c r="O2723" s="374">
        <v>99</v>
      </c>
      <c r="P2723" s="374">
        <v>99</v>
      </c>
      <c r="Q2723" s="374">
        <v>7</v>
      </c>
      <c r="R2723" s="374">
        <v>28</v>
      </c>
      <c r="S2723">
        <v>4</v>
      </c>
      <c r="T2723">
        <v>2.8571428571428577</v>
      </c>
      <c r="U2723">
        <v>8.4535714285714256</v>
      </c>
      <c r="V2723">
        <v>0</v>
      </c>
      <c r="W2723">
        <v>0</v>
      </c>
      <c r="X2723">
        <v>0</v>
      </c>
      <c r="Y2723">
        <v>0</v>
      </c>
      <c r="Z2723">
        <v>3.8791090787573856</v>
      </c>
      <c r="AA2723">
        <v>0</v>
      </c>
      <c r="AB2723">
        <v>1.3552618543578772</v>
      </c>
      <c r="AD2723">
        <v>19.506743773380723</v>
      </c>
      <c r="AF2723">
        <v>6.4965197215777266</v>
      </c>
      <c r="AG2723">
        <v>6.9621742455438573</v>
      </c>
      <c r="AH2723">
        <v>0</v>
      </c>
      <c r="AI2723">
        <v>0</v>
      </c>
    </row>
    <row r="2724" spans="1:37" ht="15.6">
      <c r="A2724" s="374">
        <v>18</v>
      </c>
      <c r="B2724" s="374">
        <v>450</v>
      </c>
      <c r="C2724" s="374">
        <v>2023</v>
      </c>
      <c r="D2724" s="374"/>
      <c r="E2724" s="374">
        <v>99</v>
      </c>
      <c r="F2724" s="374"/>
      <c r="G2724" s="374">
        <v>99</v>
      </c>
      <c r="H2724" s="374">
        <v>1</v>
      </c>
      <c r="I2724" s="374">
        <v>99</v>
      </c>
      <c r="J2724" s="374">
        <v>262</v>
      </c>
      <c r="K2724" s="374">
        <v>99</v>
      </c>
      <c r="L2724" s="374">
        <v>4</v>
      </c>
      <c r="M2724" s="374">
        <v>99</v>
      </c>
      <c r="N2724" s="374">
        <v>99</v>
      </c>
      <c r="O2724" s="374">
        <v>99</v>
      </c>
      <c r="P2724" s="374">
        <v>99</v>
      </c>
      <c r="Q2724" s="374"/>
      <c r="R2724" s="374">
        <v>0</v>
      </c>
    </row>
    <row r="2725" spans="1:37" ht="15.6">
      <c r="A2725" s="374">
        <v>18</v>
      </c>
      <c r="B2725" s="374">
        <v>451</v>
      </c>
      <c r="C2725" s="374">
        <v>2023</v>
      </c>
      <c r="D2725" s="374"/>
      <c r="E2725" s="374">
        <v>99</v>
      </c>
      <c r="F2725" s="374"/>
      <c r="G2725" s="374">
        <v>99</v>
      </c>
      <c r="H2725" s="374">
        <v>1</v>
      </c>
      <c r="I2725" s="374">
        <v>99</v>
      </c>
      <c r="J2725" s="374">
        <v>309</v>
      </c>
      <c r="K2725" s="374">
        <v>99</v>
      </c>
      <c r="L2725" s="374">
        <v>4</v>
      </c>
      <c r="M2725" s="374">
        <v>99</v>
      </c>
      <c r="N2725" s="374">
        <v>99</v>
      </c>
      <c r="O2725" s="374">
        <v>99</v>
      </c>
      <c r="P2725" s="374">
        <v>99</v>
      </c>
      <c r="Q2725" s="374">
        <v>16</v>
      </c>
      <c r="R2725" s="374">
        <v>43</v>
      </c>
      <c r="S2725">
        <v>4</v>
      </c>
      <c r="T2725">
        <v>3.0465116279069773</v>
      </c>
      <c r="U2725">
        <v>6.4627906976744196</v>
      </c>
      <c r="V2725">
        <v>0</v>
      </c>
      <c r="W2725">
        <v>0</v>
      </c>
      <c r="X2725">
        <v>0</v>
      </c>
      <c r="Y2725">
        <v>0</v>
      </c>
      <c r="Z2725">
        <v>2.1356359823752196</v>
      </c>
      <c r="AA2725">
        <v>0</v>
      </c>
      <c r="AB2725">
        <v>1.5693797970979519</v>
      </c>
      <c r="AD2725">
        <v>53.826332119089592</v>
      </c>
      <c r="AF2725">
        <v>5.1129607609988108</v>
      </c>
      <c r="AG2725">
        <v>4.2381540620091194</v>
      </c>
      <c r="AH2725">
        <v>0</v>
      </c>
      <c r="AI2725">
        <v>0</v>
      </c>
    </row>
    <row r="2726" spans="1:37" ht="15.6">
      <c r="A2726" s="374">
        <v>18</v>
      </c>
      <c r="B2726" s="374">
        <v>452</v>
      </c>
      <c r="C2726" s="374">
        <v>2023</v>
      </c>
      <c r="D2726" s="374"/>
      <c r="E2726" s="374">
        <v>99</v>
      </c>
      <c r="F2726" s="374"/>
      <c r="G2726" s="374">
        <v>99</v>
      </c>
      <c r="H2726" s="374">
        <v>2</v>
      </c>
      <c r="I2726" s="374">
        <v>99</v>
      </c>
      <c r="J2726" s="374">
        <v>470</v>
      </c>
      <c r="K2726" s="374">
        <v>99</v>
      </c>
      <c r="L2726" s="374">
        <v>4</v>
      </c>
      <c r="M2726" s="374">
        <v>99</v>
      </c>
      <c r="N2726" s="374">
        <v>99</v>
      </c>
      <c r="O2726" s="374">
        <v>99</v>
      </c>
      <c r="P2726" s="374">
        <v>99</v>
      </c>
      <c r="Q2726" s="374">
        <v>9</v>
      </c>
      <c r="R2726" s="374">
        <v>26</v>
      </c>
      <c r="S2726">
        <v>4</v>
      </c>
      <c r="T2726">
        <v>3.9615384615384626</v>
      </c>
      <c r="U2726">
        <v>4.9538461538461549</v>
      </c>
      <c r="V2726">
        <v>0</v>
      </c>
      <c r="W2726">
        <v>0</v>
      </c>
      <c r="X2726">
        <v>0</v>
      </c>
      <c r="Y2726">
        <v>0</v>
      </c>
      <c r="Z2726">
        <v>2.4123449761639946</v>
      </c>
      <c r="AA2726">
        <v>0</v>
      </c>
      <c r="AB2726">
        <v>1.4272288704061129</v>
      </c>
      <c r="AD2726">
        <v>-26.191792789738923</v>
      </c>
      <c r="AF2726">
        <v>3.2869785082174472</v>
      </c>
      <c r="AG2726">
        <v>2.5956752181536045</v>
      </c>
      <c r="AH2726">
        <v>3.8461538461538449</v>
      </c>
      <c r="AI2726">
        <v>0</v>
      </c>
    </row>
    <row r="2727" spans="1:37" ht="15.6">
      <c r="A2727" s="374">
        <v>18</v>
      </c>
      <c r="B2727" s="374">
        <v>453</v>
      </c>
      <c r="C2727" s="374">
        <v>2023</v>
      </c>
      <c r="D2727" s="374"/>
      <c r="E2727" s="374">
        <v>99</v>
      </c>
      <c r="F2727" s="374"/>
      <c r="G2727" s="374">
        <v>99</v>
      </c>
      <c r="H2727" s="374">
        <v>2</v>
      </c>
      <c r="I2727" s="374">
        <v>99</v>
      </c>
      <c r="J2727" s="374">
        <v>629</v>
      </c>
      <c r="K2727" s="374">
        <v>99</v>
      </c>
      <c r="L2727" s="374">
        <v>4</v>
      </c>
      <c r="M2727" s="374">
        <v>99</v>
      </c>
      <c r="N2727" s="374">
        <v>99</v>
      </c>
      <c r="O2727" s="374">
        <v>99</v>
      </c>
      <c r="P2727" s="374">
        <v>99</v>
      </c>
      <c r="Q2727" s="374">
        <v>1</v>
      </c>
      <c r="R2727" s="374">
        <v>2</v>
      </c>
      <c r="S2727">
        <v>4</v>
      </c>
      <c r="T2727">
        <v>5</v>
      </c>
      <c r="U2727">
        <v>7.9</v>
      </c>
      <c r="V2727">
        <v>0</v>
      </c>
      <c r="W2727">
        <v>0</v>
      </c>
      <c r="X2727">
        <v>0</v>
      </c>
      <c r="Y2727">
        <v>0</v>
      </c>
      <c r="Z2727">
        <v>0.5</v>
      </c>
      <c r="AA2727">
        <v>0</v>
      </c>
      <c r="AB2727">
        <v>0</v>
      </c>
      <c r="AF2727">
        <v>4.8780487804878048</v>
      </c>
      <c r="AG2727">
        <v>3.1893419459022998</v>
      </c>
      <c r="AH2727">
        <v>0</v>
      </c>
    </row>
    <row r="2728" spans="1:37" ht="15.6">
      <c r="A2728" s="374">
        <v>18</v>
      </c>
      <c r="B2728" s="374">
        <v>454</v>
      </c>
      <c r="C2728" s="374">
        <v>2023</v>
      </c>
      <c r="D2728" s="374"/>
      <c r="E2728" s="374">
        <v>99</v>
      </c>
      <c r="F2728" s="374"/>
      <c r="G2728" s="374">
        <v>99</v>
      </c>
      <c r="H2728" s="374">
        <v>1</v>
      </c>
      <c r="I2728" s="374">
        <v>99</v>
      </c>
      <c r="J2728" s="374">
        <v>643</v>
      </c>
      <c r="K2728" s="374">
        <v>99</v>
      </c>
      <c r="L2728" s="374">
        <v>4</v>
      </c>
      <c r="M2728" s="374">
        <v>99</v>
      </c>
      <c r="N2728" s="374">
        <v>99</v>
      </c>
      <c r="O2728" s="374">
        <v>99</v>
      </c>
      <c r="P2728" s="374">
        <v>99</v>
      </c>
      <c r="Q2728" s="374">
        <v>10</v>
      </c>
      <c r="R2728" s="374">
        <v>72</v>
      </c>
      <c r="S2728">
        <v>4</v>
      </c>
      <c r="T2728">
        <v>3.5833333333333344</v>
      </c>
      <c r="U2728">
        <v>8.4416666666666647</v>
      </c>
      <c r="V2728">
        <v>0</v>
      </c>
      <c r="W2728">
        <v>0</v>
      </c>
      <c r="X2728">
        <v>0</v>
      </c>
      <c r="Y2728">
        <v>0</v>
      </c>
      <c r="Z2728">
        <v>1.8367959724597764</v>
      </c>
      <c r="AA2728">
        <v>0</v>
      </c>
      <c r="AB2728">
        <v>1.4976833963009524</v>
      </c>
      <c r="AD2728">
        <v>12.748173117335492</v>
      </c>
      <c r="AF2728">
        <v>16.475972540045763</v>
      </c>
      <c r="AG2728">
        <v>15.953174624005872</v>
      </c>
      <c r="AH2728">
        <v>0</v>
      </c>
      <c r="AI2728">
        <v>0</v>
      </c>
    </row>
    <row r="2729" spans="1:37" ht="15.6">
      <c r="A2729" s="374">
        <v>18</v>
      </c>
      <c r="B2729" s="374">
        <v>455</v>
      </c>
      <c r="C2729" s="374">
        <v>2023</v>
      </c>
      <c r="D2729" s="374"/>
      <c r="E2729" s="374">
        <v>99</v>
      </c>
      <c r="F2729" s="374"/>
      <c r="G2729" s="374">
        <v>99</v>
      </c>
      <c r="H2729" s="374">
        <v>2</v>
      </c>
      <c r="I2729" s="374">
        <v>99</v>
      </c>
      <c r="J2729" s="374">
        <v>704</v>
      </c>
      <c r="K2729" s="374">
        <v>99</v>
      </c>
      <c r="L2729" s="374">
        <v>4</v>
      </c>
      <c r="M2729" s="374">
        <v>99</v>
      </c>
      <c r="N2729" s="374">
        <v>99</v>
      </c>
      <c r="O2729" s="374">
        <v>99</v>
      </c>
      <c r="P2729" s="374">
        <v>99</v>
      </c>
      <c r="Q2729" s="374"/>
      <c r="R2729" s="374">
        <v>0</v>
      </c>
    </row>
    <row r="2730" spans="1:37" ht="15.6">
      <c r="A2730" s="374">
        <v>18</v>
      </c>
      <c r="B2730" s="374">
        <v>456</v>
      </c>
      <c r="C2730" s="374">
        <v>2023</v>
      </c>
      <c r="D2730" s="374"/>
      <c r="E2730" s="374">
        <v>99</v>
      </c>
      <c r="F2730" s="374"/>
      <c r="G2730" s="374">
        <v>99</v>
      </c>
      <c r="H2730" s="374">
        <v>1</v>
      </c>
      <c r="I2730" s="374">
        <v>99</v>
      </c>
      <c r="J2730" s="374">
        <v>802</v>
      </c>
      <c r="K2730" s="374">
        <v>99</v>
      </c>
      <c r="L2730" s="374">
        <v>4</v>
      </c>
      <c r="M2730" s="374">
        <v>99</v>
      </c>
      <c r="N2730" s="374">
        <v>99</v>
      </c>
      <c r="O2730" s="374">
        <v>99</v>
      </c>
      <c r="P2730" s="374">
        <v>99</v>
      </c>
      <c r="Q2730" s="374"/>
      <c r="R2730" s="374">
        <v>0</v>
      </c>
    </row>
    <row r="2731" spans="1:37" ht="15.6">
      <c r="A2731" s="374">
        <v>18</v>
      </c>
      <c r="B2731" s="374">
        <v>457</v>
      </c>
      <c r="C2731" s="374">
        <v>2023</v>
      </c>
      <c r="D2731" s="374"/>
      <c r="E2731" s="374">
        <v>99</v>
      </c>
      <c r="F2731" s="374"/>
      <c r="G2731" s="374">
        <v>99</v>
      </c>
      <c r="H2731" s="374">
        <v>1</v>
      </c>
      <c r="I2731" s="374">
        <v>99</v>
      </c>
      <c r="J2731" s="374">
        <v>103</v>
      </c>
      <c r="K2731" s="374">
        <v>99</v>
      </c>
      <c r="L2731" s="374">
        <v>5</v>
      </c>
      <c r="M2731" s="374">
        <v>99</v>
      </c>
      <c r="N2731" s="374">
        <v>99</v>
      </c>
      <c r="O2731" s="374">
        <v>99</v>
      </c>
      <c r="P2731" s="374">
        <v>99</v>
      </c>
      <c r="Q2731" s="374">
        <v>6</v>
      </c>
      <c r="R2731" s="374">
        <v>12</v>
      </c>
      <c r="S2731">
        <v>5</v>
      </c>
      <c r="T2731">
        <v>2.25</v>
      </c>
      <c r="U2731">
        <v>9.3666666666666689</v>
      </c>
      <c r="V2731">
        <v>0</v>
      </c>
      <c r="W2731">
        <v>0</v>
      </c>
      <c r="X2731">
        <v>0</v>
      </c>
      <c r="Y2731">
        <v>0</v>
      </c>
      <c r="Z2731">
        <v>3.3252401751185077</v>
      </c>
      <c r="AA2731">
        <v>0</v>
      </c>
      <c r="AB2731">
        <v>0.82915619758885006</v>
      </c>
      <c r="AD2731">
        <v>7.5561294999042481</v>
      </c>
      <c r="AF2731">
        <v>6.4864864864864877</v>
      </c>
      <c r="AG2731">
        <v>5.235699645984722</v>
      </c>
      <c r="AH2731">
        <v>0</v>
      </c>
      <c r="AI2731">
        <v>0</v>
      </c>
    </row>
    <row r="2732" spans="1:37" ht="15.6">
      <c r="A2732" s="374">
        <v>18</v>
      </c>
      <c r="B2732" s="374">
        <v>458</v>
      </c>
      <c r="C2732" s="374">
        <v>2023</v>
      </c>
      <c r="D2732" s="374"/>
      <c r="E2732" s="374">
        <v>99</v>
      </c>
      <c r="F2732" s="374"/>
      <c r="G2732" s="374">
        <v>99</v>
      </c>
      <c r="H2732" s="374">
        <v>2</v>
      </c>
      <c r="I2732" s="374">
        <v>99</v>
      </c>
      <c r="J2732" s="374">
        <v>106</v>
      </c>
      <c r="K2732" s="374">
        <v>99</v>
      </c>
      <c r="L2732" s="374">
        <v>5</v>
      </c>
      <c r="M2732" s="374">
        <v>99</v>
      </c>
      <c r="N2732" s="374">
        <v>99</v>
      </c>
      <c r="O2732" s="374">
        <v>99</v>
      </c>
      <c r="P2732" s="374">
        <v>99</v>
      </c>
      <c r="Q2732" s="374">
        <v>11</v>
      </c>
      <c r="R2732" s="374">
        <v>102</v>
      </c>
      <c r="S2732">
        <v>5</v>
      </c>
      <c r="T2732">
        <v>2.8235294117647061</v>
      </c>
      <c r="U2732">
        <v>7.3205882352941218</v>
      </c>
      <c r="V2732">
        <v>0</v>
      </c>
      <c r="W2732">
        <v>0</v>
      </c>
      <c r="X2732">
        <v>0</v>
      </c>
      <c r="Y2732">
        <v>0</v>
      </c>
      <c r="Z2732">
        <v>1.9912720456686921</v>
      </c>
      <c r="AA2732">
        <v>0</v>
      </c>
      <c r="AB2732">
        <v>1.3388007854989452</v>
      </c>
      <c r="AD2732">
        <v>19.222534998431502</v>
      </c>
      <c r="AF2732">
        <v>39.688715953307373</v>
      </c>
      <c r="AG2732">
        <v>30.819712729073803</v>
      </c>
      <c r="AH2732">
        <v>0</v>
      </c>
      <c r="AI2732">
        <v>74</v>
      </c>
      <c r="AJ2732">
        <v>85.872972972972946</v>
      </c>
      <c r="AK2732">
        <v>10.833393984266461</v>
      </c>
    </row>
    <row r="2733" spans="1:37" ht="15.6">
      <c r="A2733" s="374">
        <v>18</v>
      </c>
      <c r="B2733" s="374">
        <v>459</v>
      </c>
      <c r="C2733" s="374">
        <v>2023</v>
      </c>
      <c r="D2733" s="374"/>
      <c r="E2733" s="374">
        <v>99</v>
      </c>
      <c r="F2733" s="374"/>
      <c r="G2733" s="374">
        <v>99</v>
      </c>
      <c r="H2733" s="374">
        <v>1</v>
      </c>
      <c r="I2733" s="374">
        <v>99</v>
      </c>
      <c r="J2733" s="374">
        <v>110</v>
      </c>
      <c r="K2733" s="374">
        <v>99</v>
      </c>
      <c r="L2733" s="374">
        <v>5</v>
      </c>
      <c r="M2733" s="374">
        <v>99</v>
      </c>
      <c r="N2733" s="374">
        <v>99</v>
      </c>
      <c r="O2733" s="374">
        <v>99</v>
      </c>
      <c r="P2733" s="374">
        <v>99</v>
      </c>
      <c r="Q2733" s="374">
        <v>77</v>
      </c>
      <c r="R2733" s="374">
        <v>1965</v>
      </c>
      <c r="S2733">
        <v>5</v>
      </c>
      <c r="T2733">
        <v>5.0122137404580149</v>
      </c>
      <c r="U2733">
        <v>7.0100254452926158</v>
      </c>
      <c r="V2733">
        <v>0</v>
      </c>
      <c r="W2733">
        <v>5.0890585241730277E-2</v>
      </c>
      <c r="X2733">
        <v>0.40712468193384221</v>
      </c>
      <c r="Y2733">
        <v>0</v>
      </c>
      <c r="Z2733">
        <v>1.9232834121164089</v>
      </c>
      <c r="AA2733">
        <v>0</v>
      </c>
      <c r="AB2733">
        <v>1.2168676407392791</v>
      </c>
      <c r="AD2733">
        <v>18.471128858949839</v>
      </c>
      <c r="AF2733">
        <v>45.079146593255317</v>
      </c>
      <c r="AG2733">
        <v>42.487754623632021</v>
      </c>
      <c r="AH2733">
        <v>0.71246819338422385</v>
      </c>
      <c r="AI2733">
        <v>651</v>
      </c>
      <c r="AJ2733">
        <v>83.342549923195222</v>
      </c>
      <c r="AK2733">
        <v>13.298710765615789</v>
      </c>
    </row>
    <row r="2734" spans="1:37" ht="15.6">
      <c r="A2734" s="374">
        <v>18</v>
      </c>
      <c r="B2734" s="374">
        <v>460</v>
      </c>
      <c r="C2734" s="374">
        <v>2023</v>
      </c>
      <c r="D2734" s="374"/>
      <c r="E2734" s="374">
        <v>99</v>
      </c>
      <c r="F2734" s="374"/>
      <c r="G2734" s="374">
        <v>99</v>
      </c>
      <c r="H2734" s="374">
        <v>1</v>
      </c>
      <c r="I2734" s="374">
        <v>99</v>
      </c>
      <c r="J2734" s="374">
        <v>111</v>
      </c>
      <c r="K2734" s="374">
        <v>99</v>
      </c>
      <c r="L2734" s="374">
        <v>5</v>
      </c>
      <c r="M2734" s="374">
        <v>99</v>
      </c>
      <c r="N2734" s="374">
        <v>99</v>
      </c>
      <c r="O2734" s="374">
        <v>99</v>
      </c>
      <c r="P2734" s="374">
        <v>99</v>
      </c>
      <c r="Q2734" s="374">
        <v>7</v>
      </c>
      <c r="R2734" s="374">
        <v>22</v>
      </c>
      <c r="S2734">
        <v>5</v>
      </c>
      <c r="T2734">
        <v>3.1363636363636358</v>
      </c>
      <c r="U2734">
        <v>8.836363636363636</v>
      </c>
      <c r="V2734">
        <v>0</v>
      </c>
      <c r="W2734">
        <v>0</v>
      </c>
      <c r="X2734">
        <v>0</v>
      </c>
      <c r="Y2734">
        <v>0</v>
      </c>
      <c r="Z2734">
        <v>2.3311225260386781</v>
      </c>
      <c r="AA2734">
        <v>0</v>
      </c>
      <c r="AB2734">
        <v>1.5164388470556611</v>
      </c>
      <c r="AD2734">
        <v>59.651339436855118</v>
      </c>
      <c r="AF2734">
        <v>34.920634920634917</v>
      </c>
      <c r="AG2734">
        <v>31.466494011006795</v>
      </c>
      <c r="AH2734">
        <v>9.0909090909090917</v>
      </c>
      <c r="AI2734">
        <v>8</v>
      </c>
      <c r="AJ2734">
        <v>91.074999999999989</v>
      </c>
      <c r="AK2734">
        <v>12.9405435858422</v>
      </c>
    </row>
    <row r="2735" spans="1:37" ht="15.6">
      <c r="A2735" s="374">
        <v>18</v>
      </c>
      <c r="B2735" s="374">
        <v>461</v>
      </c>
      <c r="C2735" s="374">
        <v>2023</v>
      </c>
      <c r="D2735" s="374"/>
      <c r="E2735" s="374">
        <v>99</v>
      </c>
      <c r="F2735" s="374"/>
      <c r="G2735" s="374">
        <v>99</v>
      </c>
      <c r="H2735" s="374">
        <v>1</v>
      </c>
      <c r="I2735" s="374">
        <v>99</v>
      </c>
      <c r="J2735" s="374">
        <v>116</v>
      </c>
      <c r="K2735" s="374">
        <v>99</v>
      </c>
      <c r="L2735" s="374">
        <v>5</v>
      </c>
      <c r="M2735" s="374">
        <v>99</v>
      </c>
      <c r="N2735" s="374">
        <v>99</v>
      </c>
      <c r="O2735" s="374">
        <v>99</v>
      </c>
      <c r="P2735" s="374">
        <v>99</v>
      </c>
      <c r="Q2735" s="374">
        <v>26</v>
      </c>
      <c r="R2735" s="374">
        <v>276</v>
      </c>
      <c r="S2735">
        <v>5</v>
      </c>
      <c r="T2735">
        <v>3.7391304347826089</v>
      </c>
      <c r="U2735">
        <v>7.8373188405797105</v>
      </c>
      <c r="V2735">
        <v>0</v>
      </c>
      <c r="W2735">
        <v>0</v>
      </c>
      <c r="X2735">
        <v>0.72463768115942018</v>
      </c>
      <c r="Y2735">
        <v>0</v>
      </c>
      <c r="Z2735">
        <v>2.5009459195559476</v>
      </c>
      <c r="AA2735">
        <v>0</v>
      </c>
      <c r="AB2735">
        <v>1.4808162057327301</v>
      </c>
      <c r="AD2735">
        <v>12.540917045129836</v>
      </c>
      <c r="AF2735">
        <v>29.268292682926838</v>
      </c>
      <c r="AG2735">
        <v>27.945584207534484</v>
      </c>
      <c r="AH2735">
        <v>0</v>
      </c>
      <c r="AI2735">
        <v>0</v>
      </c>
    </row>
    <row r="2736" spans="1:37" ht="15.6">
      <c r="A2736" s="374">
        <v>18</v>
      </c>
      <c r="B2736" s="374">
        <v>462</v>
      </c>
      <c r="C2736" s="374">
        <v>2023</v>
      </c>
      <c r="D2736" s="374"/>
      <c r="E2736" s="374">
        <v>99</v>
      </c>
      <c r="F2736" s="374"/>
      <c r="G2736" s="374">
        <v>99</v>
      </c>
      <c r="H2736" s="374">
        <v>2</v>
      </c>
      <c r="I2736" s="374">
        <v>99</v>
      </c>
      <c r="J2736" s="374">
        <v>117</v>
      </c>
      <c r="K2736" s="374">
        <v>99</v>
      </c>
      <c r="L2736" s="374">
        <v>5</v>
      </c>
      <c r="M2736" s="374">
        <v>99</v>
      </c>
      <c r="N2736" s="374">
        <v>99</v>
      </c>
      <c r="O2736" s="374">
        <v>99</v>
      </c>
      <c r="P2736" s="374">
        <v>99</v>
      </c>
      <c r="Q2736" s="374">
        <v>5</v>
      </c>
      <c r="R2736" s="374">
        <v>67</v>
      </c>
      <c r="S2736">
        <v>5</v>
      </c>
      <c r="T2736">
        <v>3.6119402985074625</v>
      </c>
      <c r="U2736">
        <v>9.1044776119402968</v>
      </c>
      <c r="V2736">
        <v>0</v>
      </c>
      <c r="W2736">
        <v>0</v>
      </c>
      <c r="X2736">
        <v>0</v>
      </c>
      <c r="Y2736">
        <v>0</v>
      </c>
      <c r="Z2736">
        <v>2.2770387181876446</v>
      </c>
      <c r="AA2736">
        <v>0</v>
      </c>
      <c r="AB2736">
        <v>1.0214888735682783</v>
      </c>
      <c r="AD2736">
        <v>41.976662034623594</v>
      </c>
      <c r="AF2736">
        <v>32.524271844660191</v>
      </c>
      <c r="AG2736">
        <v>30.85639131974304</v>
      </c>
      <c r="AH2736">
        <v>0</v>
      </c>
      <c r="AI2736">
        <v>67</v>
      </c>
      <c r="AJ2736">
        <v>84.632835820895508</v>
      </c>
      <c r="AK2736">
        <v>14.75001889337298</v>
      </c>
    </row>
    <row r="2737" spans="1:37" ht="15.6">
      <c r="A2737" s="374">
        <v>18</v>
      </c>
      <c r="B2737" s="374">
        <v>463</v>
      </c>
      <c r="C2737" s="374">
        <v>2023</v>
      </c>
      <c r="D2737" s="374"/>
      <c r="E2737" s="374">
        <v>99</v>
      </c>
      <c r="F2737" s="374"/>
      <c r="G2737" s="374">
        <v>99</v>
      </c>
      <c r="H2737" s="374">
        <v>1</v>
      </c>
      <c r="I2737" s="374">
        <v>99</v>
      </c>
      <c r="J2737" s="374">
        <v>134</v>
      </c>
      <c r="K2737" s="374">
        <v>99</v>
      </c>
      <c r="L2737" s="374">
        <v>5</v>
      </c>
      <c r="M2737" s="374">
        <v>99</v>
      </c>
      <c r="N2737" s="374">
        <v>99</v>
      </c>
      <c r="O2737" s="374">
        <v>99</v>
      </c>
      <c r="P2737" s="374">
        <v>99</v>
      </c>
      <c r="Q2737" s="374">
        <v>91</v>
      </c>
      <c r="R2737" s="374">
        <v>1287</v>
      </c>
      <c r="S2737">
        <v>5</v>
      </c>
      <c r="T2737">
        <v>4.3302253302253293</v>
      </c>
      <c r="U2737">
        <v>7.4696969696969679</v>
      </c>
      <c r="V2737">
        <v>0</v>
      </c>
      <c r="W2737">
        <v>0</v>
      </c>
      <c r="X2737">
        <v>1.0101010101010102</v>
      </c>
      <c r="Y2737">
        <v>0</v>
      </c>
      <c r="Z2737">
        <v>2.7773361519392874</v>
      </c>
      <c r="AA2737">
        <v>0</v>
      </c>
      <c r="AB2737">
        <v>1.3866536204599209</v>
      </c>
      <c r="AD2737">
        <v>9.1552288903468479</v>
      </c>
      <c r="AF2737">
        <v>34.878048780487802</v>
      </c>
      <c r="AG2737">
        <v>35.183870353833306</v>
      </c>
      <c r="AH2737">
        <v>7.7700077700077697E-2</v>
      </c>
      <c r="AI2737">
        <v>2</v>
      </c>
      <c r="AJ2737">
        <v>91.75</v>
      </c>
      <c r="AK2737">
        <v>13.06800961860986</v>
      </c>
    </row>
    <row r="2738" spans="1:37" ht="15.6">
      <c r="A2738" s="374">
        <v>18</v>
      </c>
      <c r="B2738" s="374">
        <v>464</v>
      </c>
      <c r="C2738" s="374">
        <v>2023</v>
      </c>
      <c r="D2738" s="374"/>
      <c r="E2738" s="374">
        <v>99</v>
      </c>
      <c r="F2738" s="374"/>
      <c r="G2738" s="374">
        <v>99</v>
      </c>
      <c r="H2738" s="374">
        <v>2</v>
      </c>
      <c r="I2738" s="374">
        <v>99</v>
      </c>
      <c r="J2738" s="374">
        <v>141</v>
      </c>
      <c r="K2738" s="374">
        <v>99</v>
      </c>
      <c r="L2738" s="374">
        <v>5</v>
      </c>
      <c r="M2738" s="374">
        <v>99</v>
      </c>
      <c r="N2738" s="374">
        <v>99</v>
      </c>
      <c r="O2738" s="374">
        <v>99</v>
      </c>
      <c r="P2738" s="374">
        <v>99</v>
      </c>
      <c r="Q2738" s="374">
        <v>50</v>
      </c>
      <c r="R2738" s="374">
        <v>248</v>
      </c>
      <c r="S2738">
        <v>5</v>
      </c>
      <c r="T2738">
        <v>4.225806451612903</v>
      </c>
      <c r="U2738">
        <v>8.609274193548389</v>
      </c>
      <c r="V2738">
        <v>0</v>
      </c>
      <c r="W2738">
        <v>0</v>
      </c>
      <c r="X2738">
        <v>1.6129032258064513</v>
      </c>
      <c r="Y2738">
        <v>0</v>
      </c>
      <c r="Z2738">
        <v>2.6844299188717939</v>
      </c>
      <c r="AA2738">
        <v>0</v>
      </c>
      <c r="AB2738">
        <v>1.5879521691698668</v>
      </c>
      <c r="AD2738">
        <v>34.959728485738154</v>
      </c>
      <c r="AF2738">
        <v>24.242424242424246</v>
      </c>
      <c r="AG2738">
        <v>25.094319664327777</v>
      </c>
      <c r="AH2738">
        <v>0.80645161290322565</v>
      </c>
      <c r="AI2738">
        <v>0</v>
      </c>
    </row>
    <row r="2739" spans="1:37" ht="15.6">
      <c r="A2739" s="374">
        <v>18</v>
      </c>
      <c r="B2739" s="374">
        <v>465</v>
      </c>
      <c r="C2739" s="374">
        <v>2023</v>
      </c>
      <c r="D2739" s="374"/>
      <c r="E2739" s="374">
        <v>99</v>
      </c>
      <c r="F2739" s="374"/>
      <c r="G2739" s="374">
        <v>99</v>
      </c>
      <c r="H2739" s="374">
        <v>2</v>
      </c>
      <c r="I2739" s="374">
        <v>99</v>
      </c>
      <c r="J2739" s="374">
        <v>143</v>
      </c>
      <c r="K2739" s="374">
        <v>99</v>
      </c>
      <c r="L2739" s="374">
        <v>5</v>
      </c>
      <c r="M2739" s="374">
        <v>99</v>
      </c>
      <c r="N2739" s="374">
        <v>99</v>
      </c>
      <c r="O2739" s="374">
        <v>99</v>
      </c>
      <c r="P2739" s="374">
        <v>99</v>
      </c>
      <c r="Q2739" s="374">
        <v>11</v>
      </c>
      <c r="R2739" s="374">
        <v>79</v>
      </c>
      <c r="S2739">
        <v>5</v>
      </c>
      <c r="T2739">
        <v>3.6329113924050631</v>
      </c>
      <c r="U2739">
        <v>8.8746835443037906</v>
      </c>
      <c r="V2739">
        <v>0</v>
      </c>
      <c r="W2739">
        <v>0</v>
      </c>
      <c r="X2739">
        <v>2.5316455696202529</v>
      </c>
      <c r="Y2739">
        <v>0</v>
      </c>
      <c r="Z2739">
        <v>2.7990264290443503</v>
      </c>
      <c r="AA2739">
        <v>0</v>
      </c>
      <c r="AB2739">
        <v>1.4940999169295701</v>
      </c>
      <c r="AD2739">
        <v>54.744787748159318</v>
      </c>
      <c r="AF2739">
        <v>42.934782608695642</v>
      </c>
      <c r="AG2739">
        <v>40.212216805276739</v>
      </c>
      <c r="AH2739">
        <v>0</v>
      </c>
      <c r="AI2739">
        <v>0</v>
      </c>
    </row>
    <row r="2740" spans="1:37" ht="15.6">
      <c r="A2740" s="374">
        <v>18</v>
      </c>
      <c r="B2740" s="374">
        <v>466</v>
      </c>
      <c r="C2740" s="374">
        <v>2023</v>
      </c>
      <c r="D2740" s="374"/>
      <c r="E2740" s="374">
        <v>99</v>
      </c>
      <c r="F2740" s="374"/>
      <c r="G2740" s="374">
        <v>99</v>
      </c>
      <c r="H2740" s="374">
        <v>2</v>
      </c>
      <c r="I2740" s="374">
        <v>99</v>
      </c>
      <c r="J2740" s="374">
        <v>147</v>
      </c>
      <c r="K2740" s="374">
        <v>99</v>
      </c>
      <c r="L2740" s="374">
        <v>5</v>
      </c>
      <c r="M2740" s="374">
        <v>99</v>
      </c>
      <c r="N2740" s="374">
        <v>99</v>
      </c>
      <c r="O2740" s="374">
        <v>99</v>
      </c>
      <c r="P2740" s="374">
        <v>99</v>
      </c>
      <c r="Q2740" s="374">
        <v>3</v>
      </c>
      <c r="R2740" s="374">
        <v>25</v>
      </c>
      <c r="S2740">
        <v>5</v>
      </c>
      <c r="T2740">
        <v>3.08</v>
      </c>
      <c r="U2740">
        <v>7.1040000000000019</v>
      </c>
      <c r="V2740">
        <v>0</v>
      </c>
      <c r="W2740">
        <v>0</v>
      </c>
      <c r="X2740">
        <v>0</v>
      </c>
      <c r="Y2740">
        <v>0</v>
      </c>
      <c r="Z2740">
        <v>1.978581309928912</v>
      </c>
      <c r="AA2740">
        <v>0</v>
      </c>
      <c r="AB2740">
        <v>1.6714065932620945</v>
      </c>
      <c r="AD2740">
        <v>27.809983345309455</v>
      </c>
      <c r="AF2740">
        <v>19.841269841269849</v>
      </c>
      <c r="AG2740">
        <v>19.613473219215905</v>
      </c>
      <c r="AH2740">
        <v>0</v>
      </c>
      <c r="AI2740">
        <v>0</v>
      </c>
    </row>
    <row r="2741" spans="1:37" ht="15.6">
      <c r="A2741" s="374">
        <v>18</v>
      </c>
      <c r="B2741" s="374">
        <v>467</v>
      </c>
      <c r="C2741" s="374">
        <v>2023</v>
      </c>
      <c r="D2741" s="374"/>
      <c r="E2741" s="374">
        <v>99</v>
      </c>
      <c r="F2741" s="374"/>
      <c r="G2741" s="374">
        <v>99</v>
      </c>
      <c r="H2741" s="374">
        <v>1</v>
      </c>
      <c r="I2741" s="374">
        <v>99</v>
      </c>
      <c r="J2741" s="374">
        <v>155</v>
      </c>
      <c r="K2741" s="374">
        <v>99</v>
      </c>
      <c r="L2741" s="374">
        <v>5</v>
      </c>
      <c r="M2741" s="374">
        <v>99</v>
      </c>
      <c r="N2741" s="374">
        <v>99</v>
      </c>
      <c r="O2741" s="374">
        <v>99</v>
      </c>
      <c r="P2741" s="374">
        <v>99</v>
      </c>
      <c r="Q2741" s="374">
        <v>35</v>
      </c>
      <c r="R2741" s="374">
        <v>415</v>
      </c>
      <c r="S2741">
        <v>5</v>
      </c>
      <c r="T2741">
        <v>3.8361445783132511</v>
      </c>
      <c r="U2741">
        <v>9.3636144578313214</v>
      </c>
      <c r="V2741">
        <v>0</v>
      </c>
      <c r="W2741">
        <v>0</v>
      </c>
      <c r="X2741">
        <v>1.4457831325301205</v>
      </c>
      <c r="Y2741">
        <v>0</v>
      </c>
      <c r="Z2741">
        <v>2.4009940603557003</v>
      </c>
      <c r="AA2741">
        <v>0</v>
      </c>
      <c r="AB2741">
        <v>1.4618504788351669</v>
      </c>
      <c r="AD2741">
        <v>15.228947401502612</v>
      </c>
      <c r="AF2741">
        <v>35.289115646258502</v>
      </c>
      <c r="AG2741">
        <v>33.463943094331803</v>
      </c>
      <c r="AH2741">
        <v>0</v>
      </c>
      <c r="AI2741">
        <v>0</v>
      </c>
    </row>
    <row r="2742" spans="1:37" ht="15.6">
      <c r="A2742" s="374">
        <v>18</v>
      </c>
      <c r="B2742" s="374">
        <v>468</v>
      </c>
      <c r="C2742" s="374">
        <v>2023</v>
      </c>
      <c r="D2742" s="374"/>
      <c r="E2742" s="374">
        <v>99</v>
      </c>
      <c r="F2742" s="374"/>
      <c r="G2742" s="374">
        <v>99</v>
      </c>
      <c r="H2742" s="374">
        <v>2</v>
      </c>
      <c r="I2742" s="374">
        <v>99</v>
      </c>
      <c r="J2742" s="374">
        <v>160</v>
      </c>
      <c r="K2742" s="374">
        <v>99</v>
      </c>
      <c r="L2742" s="374">
        <v>5</v>
      </c>
      <c r="M2742" s="374">
        <v>99</v>
      </c>
      <c r="N2742" s="374">
        <v>99</v>
      </c>
      <c r="O2742" s="374">
        <v>99</v>
      </c>
      <c r="P2742" s="374">
        <v>99</v>
      </c>
      <c r="Q2742" s="374">
        <v>17</v>
      </c>
      <c r="R2742" s="374">
        <v>70</v>
      </c>
      <c r="S2742">
        <v>5</v>
      </c>
      <c r="T2742">
        <v>3.6428571428571441</v>
      </c>
      <c r="U2742">
        <v>8.0685714285714347</v>
      </c>
      <c r="V2742">
        <v>0</v>
      </c>
      <c r="W2742">
        <v>0</v>
      </c>
      <c r="X2742">
        <v>0</v>
      </c>
      <c r="Y2742">
        <v>0</v>
      </c>
      <c r="Z2742">
        <v>2.2176913901714954</v>
      </c>
      <c r="AA2742">
        <v>0</v>
      </c>
      <c r="AB2742">
        <v>1.3942300925673681</v>
      </c>
      <c r="AD2742">
        <v>47.271858183991966</v>
      </c>
      <c r="AF2742">
        <v>29.914529914529911</v>
      </c>
      <c r="AG2742">
        <v>26.833903458760936</v>
      </c>
      <c r="AH2742">
        <v>12.857142857142859</v>
      </c>
      <c r="AI2742">
        <v>69</v>
      </c>
      <c r="AJ2742">
        <v>84.727536231884059</v>
      </c>
      <c r="AK2742">
        <v>13.204196425914011</v>
      </c>
    </row>
    <row r="2743" spans="1:37" ht="15.6">
      <c r="A2743" s="374">
        <v>18</v>
      </c>
      <c r="B2743" s="374">
        <v>469</v>
      </c>
      <c r="C2743" s="374">
        <v>2023</v>
      </c>
      <c r="D2743" s="374"/>
      <c r="E2743" s="374">
        <v>99</v>
      </c>
      <c r="F2743" s="374"/>
      <c r="G2743" s="374">
        <v>99</v>
      </c>
      <c r="H2743" s="374">
        <v>1</v>
      </c>
      <c r="I2743" s="374">
        <v>99</v>
      </c>
      <c r="J2743" s="374">
        <v>171</v>
      </c>
      <c r="K2743" s="374">
        <v>99</v>
      </c>
      <c r="L2743" s="374">
        <v>5</v>
      </c>
      <c r="M2743" s="374">
        <v>99</v>
      </c>
      <c r="N2743" s="374">
        <v>99</v>
      </c>
      <c r="O2743" s="374">
        <v>99</v>
      </c>
      <c r="P2743" s="374">
        <v>99</v>
      </c>
      <c r="Q2743" s="374"/>
      <c r="R2743" s="374">
        <v>0</v>
      </c>
    </row>
    <row r="2744" spans="1:37" ht="15.6">
      <c r="A2744" s="374">
        <v>18</v>
      </c>
      <c r="B2744" s="374">
        <v>470</v>
      </c>
      <c r="C2744" s="374">
        <v>2023</v>
      </c>
      <c r="D2744" s="374"/>
      <c r="E2744" s="374">
        <v>99</v>
      </c>
      <c r="F2744" s="374"/>
      <c r="G2744" s="374">
        <v>99</v>
      </c>
      <c r="H2744" s="374">
        <v>2</v>
      </c>
      <c r="I2744" s="374">
        <v>99</v>
      </c>
      <c r="J2744" s="374">
        <v>175</v>
      </c>
      <c r="K2744" s="374">
        <v>99</v>
      </c>
      <c r="L2744" s="374">
        <v>5</v>
      </c>
      <c r="M2744" s="374">
        <v>99</v>
      </c>
      <c r="N2744" s="374">
        <v>99</v>
      </c>
      <c r="O2744" s="374">
        <v>99</v>
      </c>
      <c r="P2744" s="374">
        <v>99</v>
      </c>
      <c r="Q2744" s="374">
        <v>20</v>
      </c>
      <c r="R2744" s="374">
        <v>594</v>
      </c>
      <c r="S2744">
        <v>5</v>
      </c>
      <c r="T2744">
        <v>4.6060606060606064</v>
      </c>
      <c r="U2744">
        <v>7.7281144781144722</v>
      </c>
      <c r="V2744">
        <v>0</v>
      </c>
      <c r="W2744">
        <v>0</v>
      </c>
      <c r="X2744">
        <v>7.5757575757575761</v>
      </c>
      <c r="Y2744">
        <v>0</v>
      </c>
      <c r="Z2744">
        <v>3.8369593057742408</v>
      </c>
      <c r="AA2744">
        <v>0</v>
      </c>
      <c r="AB2744">
        <v>1.1129919801337538</v>
      </c>
      <c r="AD2744">
        <v>-9.4975014039367363</v>
      </c>
      <c r="AF2744">
        <v>43.137254901960794</v>
      </c>
      <c r="AG2744">
        <v>45.661623546497161</v>
      </c>
      <c r="AH2744">
        <v>0</v>
      </c>
      <c r="AI2744">
        <v>0</v>
      </c>
    </row>
    <row r="2745" spans="1:37" ht="15.6">
      <c r="A2745" s="374">
        <v>18</v>
      </c>
      <c r="B2745" s="374">
        <v>471</v>
      </c>
      <c r="C2745" s="374">
        <v>2023</v>
      </c>
      <c r="D2745" s="374"/>
      <c r="E2745" s="374">
        <v>99</v>
      </c>
      <c r="F2745" s="374"/>
      <c r="G2745" s="374">
        <v>99</v>
      </c>
      <c r="H2745" s="374">
        <v>2</v>
      </c>
      <c r="I2745" s="374">
        <v>99</v>
      </c>
      <c r="J2745" s="374">
        <v>177</v>
      </c>
      <c r="K2745" s="374">
        <v>99</v>
      </c>
      <c r="L2745" s="374">
        <v>5</v>
      </c>
      <c r="M2745" s="374">
        <v>99</v>
      </c>
      <c r="N2745" s="374">
        <v>99</v>
      </c>
      <c r="O2745" s="374">
        <v>99</v>
      </c>
      <c r="P2745" s="374">
        <v>99</v>
      </c>
      <c r="Q2745" s="374">
        <v>37</v>
      </c>
      <c r="R2745" s="374">
        <v>389</v>
      </c>
      <c r="S2745">
        <v>5</v>
      </c>
      <c r="T2745">
        <v>3.9717223650385618</v>
      </c>
      <c r="U2745">
        <v>11.488946015424172</v>
      </c>
      <c r="V2745">
        <v>0</v>
      </c>
      <c r="W2745">
        <v>0</v>
      </c>
      <c r="X2745">
        <v>5.6555269922879186</v>
      </c>
      <c r="Y2745">
        <v>0</v>
      </c>
      <c r="Z2745">
        <v>3.1080302608700512</v>
      </c>
      <c r="AA2745">
        <v>0</v>
      </c>
      <c r="AB2745">
        <v>0.95488050372246236</v>
      </c>
      <c r="AD2745">
        <v>32.922236477830907</v>
      </c>
      <c r="AF2745">
        <v>50.783289817232387</v>
      </c>
      <c r="AG2745">
        <v>53.298669083623551</v>
      </c>
      <c r="AH2745">
        <v>0.77120822622107987</v>
      </c>
    </row>
    <row r="2746" spans="1:37" ht="15.6">
      <c r="A2746" s="374">
        <v>18</v>
      </c>
      <c r="B2746" s="374">
        <v>472</v>
      </c>
      <c r="C2746" s="374">
        <v>2023</v>
      </c>
      <c r="D2746" s="374"/>
      <c r="E2746" s="374">
        <v>99</v>
      </c>
      <c r="F2746" s="374"/>
      <c r="G2746" s="374">
        <v>99</v>
      </c>
      <c r="H2746" s="374">
        <v>2</v>
      </c>
      <c r="I2746" s="374">
        <v>99</v>
      </c>
      <c r="J2746" s="374">
        <v>178</v>
      </c>
      <c r="K2746" s="374">
        <v>99</v>
      </c>
      <c r="L2746" s="374">
        <v>5</v>
      </c>
      <c r="M2746" s="374">
        <v>99</v>
      </c>
      <c r="N2746" s="374">
        <v>99</v>
      </c>
      <c r="O2746" s="374">
        <v>99</v>
      </c>
      <c r="P2746" s="374">
        <v>99</v>
      </c>
      <c r="Q2746" s="374">
        <v>9</v>
      </c>
      <c r="R2746" s="374">
        <v>85</v>
      </c>
      <c r="S2746">
        <v>5</v>
      </c>
      <c r="T2746">
        <v>4.1882352941176473</v>
      </c>
      <c r="U2746">
        <v>8.4411764705882391</v>
      </c>
      <c r="V2746">
        <v>0</v>
      </c>
      <c r="W2746">
        <v>0</v>
      </c>
      <c r="X2746">
        <v>0</v>
      </c>
      <c r="Y2746">
        <v>0</v>
      </c>
      <c r="Z2746">
        <v>2.0669553692012523</v>
      </c>
      <c r="AA2746">
        <v>0</v>
      </c>
      <c r="AB2746">
        <v>1.483193039255343</v>
      </c>
      <c r="AD2746">
        <v>41.844928007022943</v>
      </c>
      <c r="AF2746">
        <v>21.628498727735373</v>
      </c>
      <c r="AG2746">
        <v>23.22231931902774</v>
      </c>
      <c r="AH2746">
        <v>22.352941176470587</v>
      </c>
      <c r="AI2746">
        <v>0</v>
      </c>
    </row>
    <row r="2747" spans="1:37" ht="15.6">
      <c r="A2747" s="374">
        <v>18</v>
      </c>
      <c r="B2747" s="374">
        <v>473</v>
      </c>
      <c r="C2747" s="374">
        <v>2023</v>
      </c>
      <c r="D2747" s="374"/>
      <c r="E2747" s="374">
        <v>99</v>
      </c>
      <c r="F2747" s="374"/>
      <c r="G2747" s="374">
        <v>99</v>
      </c>
      <c r="H2747" s="374">
        <v>2</v>
      </c>
      <c r="I2747" s="374">
        <v>99</v>
      </c>
      <c r="J2747" s="374">
        <v>181</v>
      </c>
      <c r="K2747" s="374">
        <v>99</v>
      </c>
      <c r="L2747" s="374">
        <v>5</v>
      </c>
      <c r="M2747" s="374">
        <v>99</v>
      </c>
      <c r="N2747" s="374">
        <v>99</v>
      </c>
      <c r="O2747" s="374">
        <v>99</v>
      </c>
      <c r="P2747" s="374">
        <v>99</v>
      </c>
      <c r="Q2747" s="374">
        <v>16</v>
      </c>
      <c r="R2747" s="374">
        <v>104</v>
      </c>
      <c r="S2747">
        <v>5</v>
      </c>
      <c r="T2747">
        <v>3.6730769230769225</v>
      </c>
      <c r="U2747">
        <v>8.013461538461538</v>
      </c>
      <c r="V2747">
        <v>0</v>
      </c>
      <c r="W2747">
        <v>0</v>
      </c>
      <c r="X2747">
        <v>0</v>
      </c>
      <c r="Y2747">
        <v>0</v>
      </c>
      <c r="Z2747">
        <v>2.9809026024752661</v>
      </c>
      <c r="AA2747">
        <v>0</v>
      </c>
      <c r="AB2747">
        <v>1.4899813350167259</v>
      </c>
      <c r="AD2747">
        <v>-18.042784751657873</v>
      </c>
      <c r="AF2747">
        <v>24.129930394431558</v>
      </c>
      <c r="AG2747">
        <v>24.513206659215243</v>
      </c>
      <c r="AH2747">
        <v>0</v>
      </c>
      <c r="AI2747">
        <v>0</v>
      </c>
    </row>
    <row r="2748" spans="1:37" ht="15.6">
      <c r="A2748" s="374">
        <v>18</v>
      </c>
      <c r="B2748" s="374">
        <v>474</v>
      </c>
      <c r="C2748" s="374">
        <v>2023</v>
      </c>
      <c r="D2748" s="374"/>
      <c r="E2748" s="374">
        <v>99</v>
      </c>
      <c r="F2748" s="374"/>
      <c r="G2748" s="374">
        <v>99</v>
      </c>
      <c r="H2748" s="374">
        <v>1</v>
      </c>
      <c r="I2748" s="374">
        <v>99</v>
      </c>
      <c r="J2748" s="374">
        <v>262</v>
      </c>
      <c r="K2748" s="374">
        <v>99</v>
      </c>
      <c r="L2748" s="374">
        <v>5</v>
      </c>
      <c r="M2748" s="374">
        <v>99</v>
      </c>
      <c r="N2748" s="374">
        <v>99</v>
      </c>
      <c r="O2748" s="374">
        <v>99</v>
      </c>
      <c r="P2748" s="374">
        <v>99</v>
      </c>
      <c r="Q2748" s="374"/>
      <c r="R2748" s="374">
        <v>0</v>
      </c>
    </row>
    <row r="2749" spans="1:37" ht="15.6">
      <c r="A2749" s="374">
        <v>18</v>
      </c>
      <c r="B2749" s="374">
        <v>475</v>
      </c>
      <c r="C2749" s="374">
        <v>2023</v>
      </c>
      <c r="D2749" s="374"/>
      <c r="E2749" s="374">
        <v>99</v>
      </c>
      <c r="F2749" s="374"/>
      <c r="G2749" s="374">
        <v>99</v>
      </c>
      <c r="H2749" s="374">
        <v>1</v>
      </c>
      <c r="I2749" s="374">
        <v>99</v>
      </c>
      <c r="J2749" s="374">
        <v>309</v>
      </c>
      <c r="K2749" s="374">
        <v>99</v>
      </c>
      <c r="L2749" s="374">
        <v>5</v>
      </c>
      <c r="M2749" s="374">
        <v>99</v>
      </c>
      <c r="N2749" s="374">
        <v>99</v>
      </c>
      <c r="O2749" s="374">
        <v>99</v>
      </c>
      <c r="P2749" s="374">
        <v>99</v>
      </c>
      <c r="Q2749" s="374">
        <v>30</v>
      </c>
      <c r="R2749" s="374">
        <v>161</v>
      </c>
      <c r="S2749">
        <v>5</v>
      </c>
      <c r="T2749">
        <v>3.4720496894409942</v>
      </c>
      <c r="U2749">
        <v>6.57826086956522</v>
      </c>
      <c r="V2749">
        <v>0</v>
      </c>
      <c r="W2749">
        <v>0</v>
      </c>
      <c r="X2749">
        <v>0</v>
      </c>
      <c r="Y2749">
        <v>0</v>
      </c>
      <c r="Z2749">
        <v>2.2397508638121035</v>
      </c>
      <c r="AA2749">
        <v>0</v>
      </c>
      <c r="AB2749">
        <v>1.49973957077209</v>
      </c>
      <c r="AD2749">
        <v>22.476117360224535</v>
      </c>
      <c r="AF2749">
        <v>19.143876337693222</v>
      </c>
      <c r="AG2749">
        <v>16.151957420201004</v>
      </c>
      <c r="AH2749">
        <v>0</v>
      </c>
      <c r="AI2749">
        <v>0</v>
      </c>
    </row>
    <row r="2750" spans="1:37" ht="15.6">
      <c r="A2750" s="374">
        <v>18</v>
      </c>
      <c r="B2750" s="374">
        <v>476</v>
      </c>
      <c r="C2750" s="374">
        <v>2023</v>
      </c>
      <c r="D2750" s="374"/>
      <c r="E2750" s="374">
        <v>99</v>
      </c>
      <c r="F2750" s="374"/>
      <c r="G2750" s="374">
        <v>99</v>
      </c>
      <c r="H2750" s="374">
        <v>2</v>
      </c>
      <c r="I2750" s="374">
        <v>99</v>
      </c>
      <c r="J2750" s="374">
        <v>470</v>
      </c>
      <c r="K2750" s="374">
        <v>99</v>
      </c>
      <c r="L2750" s="374">
        <v>5</v>
      </c>
      <c r="M2750" s="374">
        <v>99</v>
      </c>
      <c r="N2750" s="374">
        <v>99</v>
      </c>
      <c r="O2750" s="374">
        <v>99</v>
      </c>
      <c r="P2750" s="374">
        <v>99</v>
      </c>
      <c r="Q2750" s="374">
        <v>12</v>
      </c>
      <c r="R2750" s="374">
        <v>108</v>
      </c>
      <c r="S2750">
        <v>5</v>
      </c>
      <c r="T2750">
        <v>4.4444444444444446</v>
      </c>
      <c r="U2750">
        <v>5.133333333333332</v>
      </c>
      <c r="V2750">
        <v>0</v>
      </c>
      <c r="W2750">
        <v>0</v>
      </c>
      <c r="X2750">
        <v>1.8518518518518521</v>
      </c>
      <c r="Y2750">
        <v>0</v>
      </c>
      <c r="Z2750">
        <v>2.716513288103787</v>
      </c>
      <c r="AA2750">
        <v>0</v>
      </c>
      <c r="AB2750">
        <v>1.2347839317162701</v>
      </c>
      <c r="AD2750">
        <v>8.5848721220350779</v>
      </c>
      <c r="AF2750">
        <v>13.653603034134004</v>
      </c>
      <c r="AG2750">
        <v>11.17268898248725</v>
      </c>
      <c r="AH2750">
        <v>2.7777777777777781</v>
      </c>
      <c r="AI2750">
        <v>0</v>
      </c>
    </row>
    <row r="2751" spans="1:37" ht="15.6">
      <c r="A2751" s="374">
        <v>18</v>
      </c>
      <c r="B2751" s="374">
        <v>477</v>
      </c>
      <c r="C2751" s="374">
        <v>2023</v>
      </c>
      <c r="D2751" s="374"/>
      <c r="E2751" s="374">
        <v>99</v>
      </c>
      <c r="F2751" s="374"/>
      <c r="G2751" s="374">
        <v>99</v>
      </c>
      <c r="H2751" s="374">
        <v>2</v>
      </c>
      <c r="I2751" s="374">
        <v>99</v>
      </c>
      <c r="J2751" s="374">
        <v>629</v>
      </c>
      <c r="K2751" s="374">
        <v>99</v>
      </c>
      <c r="L2751" s="374">
        <v>5</v>
      </c>
      <c r="M2751" s="374">
        <v>99</v>
      </c>
      <c r="N2751" s="374">
        <v>99</v>
      </c>
      <c r="O2751" s="374">
        <v>99</v>
      </c>
      <c r="P2751" s="374">
        <v>99</v>
      </c>
      <c r="Q2751" s="374">
        <v>3</v>
      </c>
      <c r="R2751" s="374">
        <v>22</v>
      </c>
      <c r="S2751">
        <v>5</v>
      </c>
      <c r="T2751">
        <v>3.2272727272727275</v>
      </c>
      <c r="U2751">
        <v>10.41818181818182</v>
      </c>
      <c r="V2751">
        <v>0</v>
      </c>
      <c r="W2751">
        <v>0</v>
      </c>
      <c r="X2751">
        <v>0</v>
      </c>
      <c r="Y2751">
        <v>0</v>
      </c>
      <c r="Z2751">
        <v>2.1079150327098048</v>
      </c>
      <c r="AA2751">
        <v>0</v>
      </c>
      <c r="AB2751">
        <v>1.4749982490534512</v>
      </c>
      <c r="AD2751">
        <v>2.7909966996133324</v>
      </c>
      <c r="AF2751">
        <v>53.658536585365837</v>
      </c>
      <c r="AG2751">
        <v>46.265643924101752</v>
      </c>
      <c r="AH2751">
        <v>0</v>
      </c>
    </row>
    <row r="2752" spans="1:37" ht="15.6">
      <c r="A2752" s="374">
        <v>18</v>
      </c>
      <c r="B2752" s="374">
        <v>478</v>
      </c>
      <c r="C2752" s="374">
        <v>2023</v>
      </c>
      <c r="D2752" s="374"/>
      <c r="E2752" s="374">
        <v>99</v>
      </c>
      <c r="F2752" s="374"/>
      <c r="G2752" s="374">
        <v>99</v>
      </c>
      <c r="H2752" s="374">
        <v>1</v>
      </c>
      <c r="I2752" s="374">
        <v>99</v>
      </c>
      <c r="J2752" s="374">
        <v>643</v>
      </c>
      <c r="K2752" s="374">
        <v>99</v>
      </c>
      <c r="L2752" s="374">
        <v>5</v>
      </c>
      <c r="M2752" s="374">
        <v>99</v>
      </c>
      <c r="N2752" s="374">
        <v>99</v>
      </c>
      <c r="O2752" s="374">
        <v>99</v>
      </c>
      <c r="P2752" s="374">
        <v>99</v>
      </c>
      <c r="Q2752" s="374">
        <v>16</v>
      </c>
      <c r="R2752" s="374">
        <v>203</v>
      </c>
      <c r="S2752">
        <v>5</v>
      </c>
      <c r="T2752">
        <v>4.349753694581282</v>
      </c>
      <c r="U2752">
        <v>8.6083743842364555</v>
      </c>
      <c r="V2752">
        <v>0</v>
      </c>
      <c r="W2752">
        <v>0</v>
      </c>
      <c r="X2752">
        <v>0.4926108374384236</v>
      </c>
      <c r="Y2752">
        <v>0</v>
      </c>
      <c r="Z2752">
        <v>2.2238915028585837</v>
      </c>
      <c r="AA2752">
        <v>0</v>
      </c>
      <c r="AB2752">
        <v>1.3393761647730671</v>
      </c>
      <c r="AD2752">
        <v>-1.5040785206803076</v>
      </c>
      <c r="AF2752">
        <v>46.453089244851263</v>
      </c>
      <c r="AG2752">
        <v>45.867345599622048</v>
      </c>
      <c r="AH2752">
        <v>0</v>
      </c>
      <c r="AI2752">
        <v>0</v>
      </c>
    </row>
    <row r="2753" spans="1:37" ht="15.6">
      <c r="A2753" s="374">
        <v>18</v>
      </c>
      <c r="B2753" s="374">
        <v>479</v>
      </c>
      <c r="C2753" s="374">
        <v>2023</v>
      </c>
      <c r="D2753" s="374"/>
      <c r="E2753" s="374">
        <v>99</v>
      </c>
      <c r="F2753" s="374"/>
      <c r="G2753" s="374">
        <v>99</v>
      </c>
      <c r="H2753" s="374">
        <v>2</v>
      </c>
      <c r="I2753" s="374">
        <v>99</v>
      </c>
      <c r="J2753" s="374">
        <v>704</v>
      </c>
      <c r="K2753" s="374">
        <v>99</v>
      </c>
      <c r="L2753" s="374">
        <v>5</v>
      </c>
      <c r="M2753" s="374">
        <v>99</v>
      </c>
      <c r="N2753" s="374">
        <v>99</v>
      </c>
      <c r="O2753" s="374">
        <v>99</v>
      </c>
      <c r="P2753" s="374">
        <v>99</v>
      </c>
      <c r="Q2753" s="374"/>
      <c r="R2753" s="374">
        <v>0</v>
      </c>
    </row>
    <row r="2754" spans="1:37" ht="15.6">
      <c r="A2754" s="374">
        <v>18</v>
      </c>
      <c r="B2754" s="374">
        <v>480</v>
      </c>
      <c r="C2754" s="374">
        <v>2023</v>
      </c>
      <c r="D2754" s="374"/>
      <c r="E2754" s="374">
        <v>99</v>
      </c>
      <c r="F2754" s="374"/>
      <c r="G2754" s="374">
        <v>99</v>
      </c>
      <c r="H2754" s="374">
        <v>1</v>
      </c>
      <c r="I2754" s="374">
        <v>99</v>
      </c>
      <c r="J2754" s="374">
        <v>802</v>
      </c>
      <c r="K2754" s="374">
        <v>99</v>
      </c>
      <c r="L2754" s="374">
        <v>5</v>
      </c>
      <c r="M2754" s="374">
        <v>99</v>
      </c>
      <c r="N2754" s="374">
        <v>99</v>
      </c>
      <c r="O2754" s="374">
        <v>99</v>
      </c>
      <c r="P2754" s="374">
        <v>99</v>
      </c>
      <c r="Q2754" s="374">
        <v>1</v>
      </c>
      <c r="R2754" s="374">
        <v>2</v>
      </c>
      <c r="S2754">
        <v>5</v>
      </c>
      <c r="T2754">
        <v>3</v>
      </c>
      <c r="U2754">
        <v>6.75</v>
      </c>
      <c r="V2754">
        <v>0</v>
      </c>
      <c r="W2754">
        <v>0</v>
      </c>
      <c r="X2754">
        <v>0</v>
      </c>
      <c r="Y2754">
        <v>0</v>
      </c>
      <c r="Z2754">
        <v>0.25</v>
      </c>
      <c r="AA2754">
        <v>0</v>
      </c>
      <c r="AB2754">
        <v>0</v>
      </c>
      <c r="AF2754">
        <v>40</v>
      </c>
      <c r="AG2754">
        <v>38.135593220338976</v>
      </c>
      <c r="AH2754">
        <v>0</v>
      </c>
      <c r="AI2754">
        <v>2</v>
      </c>
      <c r="AJ2754">
        <v>80.25</v>
      </c>
      <c r="AK2754">
        <v>13.15025328000527</v>
      </c>
    </row>
    <row r="2755" spans="1:37" ht="15.6">
      <c r="A2755" s="374">
        <v>18</v>
      </c>
      <c r="B2755" s="374">
        <v>481</v>
      </c>
      <c r="C2755" s="374">
        <v>2023</v>
      </c>
      <c r="D2755" s="374"/>
      <c r="E2755" s="374">
        <v>99</v>
      </c>
      <c r="F2755" s="374"/>
      <c r="G2755" s="374">
        <v>99</v>
      </c>
      <c r="H2755" s="374">
        <v>1</v>
      </c>
      <c r="I2755" s="374">
        <v>99</v>
      </c>
      <c r="J2755" s="374">
        <v>103</v>
      </c>
      <c r="K2755" s="374">
        <v>99</v>
      </c>
      <c r="L2755" s="374">
        <v>6</v>
      </c>
      <c r="M2755" s="374">
        <v>99</v>
      </c>
      <c r="N2755" s="374">
        <v>99</v>
      </c>
      <c r="O2755" s="374">
        <v>99</v>
      </c>
      <c r="P2755" s="374">
        <v>99</v>
      </c>
      <c r="Q2755" s="374">
        <v>9</v>
      </c>
      <c r="R2755" s="374">
        <v>52</v>
      </c>
      <c r="S2755">
        <v>6</v>
      </c>
      <c r="T2755">
        <v>2.5769230769230762</v>
      </c>
      <c r="U2755">
        <v>9.8653846153846168</v>
      </c>
      <c r="V2755">
        <v>0</v>
      </c>
      <c r="W2755">
        <v>0</v>
      </c>
      <c r="X2755">
        <v>0</v>
      </c>
      <c r="Y2755">
        <v>0</v>
      </c>
      <c r="Z2755">
        <v>3.3098852301381045</v>
      </c>
      <c r="AA2755">
        <v>0</v>
      </c>
      <c r="AB2755">
        <v>1.1823404729953382</v>
      </c>
      <c r="AD2755">
        <v>12.746336477705659</v>
      </c>
      <c r="AF2755">
        <v>28.108108108108105</v>
      </c>
      <c r="AG2755">
        <v>23.896031302403568</v>
      </c>
      <c r="AH2755">
        <v>0</v>
      </c>
      <c r="AI2755">
        <v>0</v>
      </c>
    </row>
    <row r="2756" spans="1:37" ht="15.6">
      <c r="A2756" s="374">
        <v>18</v>
      </c>
      <c r="B2756" s="374">
        <v>482</v>
      </c>
      <c r="C2756" s="374">
        <v>2023</v>
      </c>
      <c r="D2756" s="374"/>
      <c r="E2756" s="374">
        <v>99</v>
      </c>
      <c r="F2756" s="374"/>
      <c r="G2756" s="374">
        <v>99</v>
      </c>
      <c r="H2756" s="374">
        <v>2</v>
      </c>
      <c r="I2756" s="374">
        <v>99</v>
      </c>
      <c r="J2756" s="374">
        <v>106</v>
      </c>
      <c r="K2756" s="374">
        <v>99</v>
      </c>
      <c r="L2756" s="374">
        <v>6</v>
      </c>
      <c r="M2756" s="374">
        <v>99</v>
      </c>
      <c r="N2756" s="374">
        <v>99</v>
      </c>
      <c r="O2756" s="374">
        <v>99</v>
      </c>
      <c r="P2756" s="374">
        <v>99</v>
      </c>
      <c r="Q2756" s="374">
        <v>1</v>
      </c>
      <c r="R2756" s="374">
        <v>1</v>
      </c>
      <c r="S2756">
        <v>6</v>
      </c>
      <c r="T2756">
        <v>5</v>
      </c>
      <c r="U2756">
        <v>15.7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F2756">
        <v>0.3891050583657587</v>
      </c>
      <c r="AG2756">
        <v>0.64801056628694065</v>
      </c>
      <c r="AH2756">
        <v>0</v>
      </c>
      <c r="AI2756">
        <v>1</v>
      </c>
      <c r="AJ2756">
        <v>93.8</v>
      </c>
      <c r="AK2756">
        <v>19.023531298807782</v>
      </c>
    </row>
    <row r="2757" spans="1:37" ht="15.6">
      <c r="A2757" s="374">
        <v>18</v>
      </c>
      <c r="B2757" s="374">
        <v>483</v>
      </c>
      <c r="C2757" s="374">
        <v>2023</v>
      </c>
      <c r="D2757" s="374"/>
      <c r="E2757" s="374">
        <v>99</v>
      </c>
      <c r="F2757" s="374"/>
      <c r="G2757" s="374">
        <v>99</v>
      </c>
      <c r="H2757" s="374">
        <v>1</v>
      </c>
      <c r="I2757" s="374">
        <v>99</v>
      </c>
      <c r="J2757" s="374">
        <v>110</v>
      </c>
      <c r="K2757" s="374">
        <v>99</v>
      </c>
      <c r="L2757" s="374">
        <v>6</v>
      </c>
      <c r="M2757" s="374">
        <v>99</v>
      </c>
      <c r="N2757" s="374">
        <v>99</v>
      </c>
      <c r="O2757" s="374">
        <v>99</v>
      </c>
      <c r="P2757" s="374">
        <v>99</v>
      </c>
      <c r="Q2757" s="374">
        <v>83</v>
      </c>
      <c r="R2757" s="374">
        <v>1466</v>
      </c>
      <c r="S2757">
        <v>6</v>
      </c>
      <c r="T2757">
        <v>5.6412005457025902</v>
      </c>
      <c r="U2757">
        <v>8.1173942701227801</v>
      </c>
      <c r="V2757">
        <v>0</v>
      </c>
      <c r="W2757">
        <v>0.27285129604365627</v>
      </c>
      <c r="X2757">
        <v>1.0231923601637107</v>
      </c>
      <c r="Y2757">
        <v>0</v>
      </c>
      <c r="Z2757">
        <v>2.5386220556461958</v>
      </c>
      <c r="AA2757">
        <v>0</v>
      </c>
      <c r="AB2757">
        <v>1.3754005957535271</v>
      </c>
      <c r="AD2757">
        <v>11.04865233506257</v>
      </c>
      <c r="AF2757">
        <v>33.631566873136038</v>
      </c>
      <c r="AG2757">
        <v>36.705592774919502</v>
      </c>
      <c r="AH2757">
        <v>0.81855388813096863</v>
      </c>
      <c r="AI2757">
        <v>708</v>
      </c>
      <c r="AJ2757">
        <v>83.78799435028256</v>
      </c>
      <c r="AK2757">
        <v>15.297288245885596</v>
      </c>
    </row>
    <row r="2758" spans="1:37" ht="15.6">
      <c r="A2758" s="374">
        <v>18</v>
      </c>
      <c r="B2758" s="374">
        <v>484</v>
      </c>
      <c r="C2758" s="374">
        <v>2023</v>
      </c>
      <c r="D2758" s="374"/>
      <c r="E2758" s="374">
        <v>99</v>
      </c>
      <c r="F2758" s="374"/>
      <c r="G2758" s="374">
        <v>99</v>
      </c>
      <c r="H2758" s="374">
        <v>1</v>
      </c>
      <c r="I2758" s="374">
        <v>99</v>
      </c>
      <c r="J2758" s="374">
        <v>111</v>
      </c>
      <c r="K2758" s="374">
        <v>99</v>
      </c>
      <c r="L2758" s="374">
        <v>6</v>
      </c>
      <c r="M2758" s="374">
        <v>99</v>
      </c>
      <c r="N2758" s="374">
        <v>99</v>
      </c>
      <c r="O2758" s="374">
        <v>99</v>
      </c>
      <c r="P2758" s="374">
        <v>99</v>
      </c>
      <c r="Q2758" s="374">
        <v>8</v>
      </c>
      <c r="R2758" s="374">
        <v>23</v>
      </c>
      <c r="S2758">
        <v>6</v>
      </c>
      <c r="T2758">
        <v>4.4347826086956532</v>
      </c>
      <c r="U2758">
        <v>11.217391304347828</v>
      </c>
      <c r="V2758">
        <v>0</v>
      </c>
      <c r="W2758">
        <v>0</v>
      </c>
      <c r="X2758">
        <v>4.3478260869565215</v>
      </c>
      <c r="Y2758">
        <v>0</v>
      </c>
      <c r="Z2758">
        <v>2.5343985091935881</v>
      </c>
      <c r="AA2758">
        <v>0</v>
      </c>
      <c r="AB2758">
        <v>1.3457206556993184</v>
      </c>
      <c r="AD2758">
        <v>27.95139407304066</v>
      </c>
      <c r="AF2758">
        <v>36.507936507936513</v>
      </c>
      <c r="AG2758">
        <v>41.761087730657174</v>
      </c>
      <c r="AH2758">
        <v>0</v>
      </c>
      <c r="AI2758">
        <v>11</v>
      </c>
      <c r="AJ2758">
        <v>94.21818181818179</v>
      </c>
      <c r="AK2758">
        <v>14.57601903548791</v>
      </c>
    </row>
    <row r="2759" spans="1:37" ht="15.6">
      <c r="A2759" s="374">
        <v>18</v>
      </c>
      <c r="B2759" s="374">
        <v>485</v>
      </c>
      <c r="C2759" s="374">
        <v>2023</v>
      </c>
      <c r="D2759" s="374"/>
      <c r="E2759" s="374">
        <v>99</v>
      </c>
      <c r="F2759" s="374"/>
      <c r="G2759" s="374">
        <v>99</v>
      </c>
      <c r="H2759" s="374">
        <v>1</v>
      </c>
      <c r="I2759" s="374">
        <v>99</v>
      </c>
      <c r="J2759" s="374">
        <v>116</v>
      </c>
      <c r="K2759" s="374">
        <v>99</v>
      </c>
      <c r="L2759" s="374">
        <v>6</v>
      </c>
      <c r="M2759" s="374">
        <v>99</v>
      </c>
      <c r="N2759" s="374">
        <v>99</v>
      </c>
      <c r="O2759" s="374">
        <v>99</v>
      </c>
      <c r="P2759" s="374">
        <v>99</v>
      </c>
      <c r="Q2759" s="374">
        <v>39</v>
      </c>
      <c r="R2759" s="374">
        <v>418</v>
      </c>
      <c r="S2759">
        <v>6</v>
      </c>
      <c r="T2759">
        <v>4.3325358851674647</v>
      </c>
      <c r="U2759">
        <v>9.1363636363636385</v>
      </c>
      <c r="V2759">
        <v>0</v>
      </c>
      <c r="W2759">
        <v>0</v>
      </c>
      <c r="X2759">
        <v>1.9138755980861248</v>
      </c>
      <c r="Y2759">
        <v>0</v>
      </c>
      <c r="Z2759">
        <v>3.0948047502114431</v>
      </c>
      <c r="AA2759">
        <v>0</v>
      </c>
      <c r="AB2759">
        <v>1.4548857729556028</v>
      </c>
      <c r="AD2759">
        <v>24.257474842324797</v>
      </c>
      <c r="AF2759">
        <v>44.326617179215248</v>
      </c>
      <c r="AG2759">
        <v>49.338535476202786</v>
      </c>
      <c r="AH2759">
        <v>0</v>
      </c>
      <c r="AI2759">
        <v>0</v>
      </c>
    </row>
    <row r="2760" spans="1:37" ht="15.6">
      <c r="A2760" s="374">
        <v>18</v>
      </c>
      <c r="B2760" s="374">
        <v>486</v>
      </c>
      <c r="C2760" s="374">
        <v>2023</v>
      </c>
      <c r="D2760" s="374"/>
      <c r="E2760" s="374">
        <v>99</v>
      </c>
      <c r="F2760" s="374"/>
      <c r="G2760" s="374">
        <v>99</v>
      </c>
      <c r="H2760" s="374">
        <v>2</v>
      </c>
      <c r="I2760" s="374">
        <v>99</v>
      </c>
      <c r="J2760" s="374">
        <v>117</v>
      </c>
      <c r="K2760" s="374">
        <v>99</v>
      </c>
      <c r="L2760" s="374">
        <v>6</v>
      </c>
      <c r="M2760" s="374">
        <v>99</v>
      </c>
      <c r="N2760" s="374">
        <v>99</v>
      </c>
      <c r="O2760" s="374">
        <v>99</v>
      </c>
      <c r="P2760" s="374">
        <v>99</v>
      </c>
      <c r="Q2760" s="374">
        <v>8</v>
      </c>
      <c r="R2760" s="374">
        <v>106</v>
      </c>
      <c r="S2760">
        <v>6</v>
      </c>
      <c r="T2760">
        <v>4.4622641509433976</v>
      </c>
      <c r="U2760">
        <v>10.247169811320752</v>
      </c>
      <c r="V2760">
        <v>0</v>
      </c>
      <c r="W2760">
        <v>0</v>
      </c>
      <c r="X2760">
        <v>4.7169811320754702</v>
      </c>
      <c r="Y2760">
        <v>0</v>
      </c>
      <c r="Z2760">
        <v>2.9388486882916505</v>
      </c>
      <c r="AA2760">
        <v>0</v>
      </c>
      <c r="AB2760">
        <v>1.1506727179390277</v>
      </c>
      <c r="AD2760">
        <v>37.435270069644382</v>
      </c>
      <c r="AF2760">
        <v>51.45631067961164</v>
      </c>
      <c r="AG2760">
        <v>54.94461024836864</v>
      </c>
      <c r="AH2760">
        <v>0</v>
      </c>
      <c r="AI2760">
        <v>106</v>
      </c>
      <c r="AJ2760">
        <v>85.543396226415126</v>
      </c>
      <c r="AK2760">
        <v>15.974819621883654</v>
      </c>
    </row>
    <row r="2761" spans="1:37" ht="15.6">
      <c r="A2761" s="374">
        <v>18</v>
      </c>
      <c r="B2761" s="374">
        <v>487</v>
      </c>
      <c r="C2761" s="374">
        <v>2023</v>
      </c>
      <c r="D2761" s="374"/>
      <c r="E2761" s="374">
        <v>99</v>
      </c>
      <c r="F2761" s="374"/>
      <c r="G2761" s="374">
        <v>99</v>
      </c>
      <c r="H2761" s="374">
        <v>1</v>
      </c>
      <c r="I2761" s="374">
        <v>99</v>
      </c>
      <c r="J2761" s="374">
        <v>134</v>
      </c>
      <c r="K2761" s="374">
        <v>99</v>
      </c>
      <c r="L2761" s="374">
        <v>6</v>
      </c>
      <c r="M2761" s="374">
        <v>99</v>
      </c>
      <c r="N2761" s="374">
        <v>99</v>
      </c>
      <c r="O2761" s="374">
        <v>99</v>
      </c>
      <c r="P2761" s="374">
        <v>99</v>
      </c>
      <c r="Q2761" s="374">
        <v>83</v>
      </c>
      <c r="R2761" s="374">
        <v>1209</v>
      </c>
      <c r="S2761">
        <v>6</v>
      </c>
      <c r="T2761">
        <v>5.037220843672455</v>
      </c>
      <c r="U2761">
        <v>7.623904052936302</v>
      </c>
      <c r="V2761">
        <v>0</v>
      </c>
      <c r="W2761">
        <v>0</v>
      </c>
      <c r="X2761">
        <v>1.7369727047146404</v>
      </c>
      <c r="Y2761">
        <v>8.2712985938792394E-2</v>
      </c>
      <c r="Z2761">
        <v>2.8325940512975087</v>
      </c>
      <c r="AA2761">
        <v>0</v>
      </c>
      <c r="AB2761">
        <v>1.1918266808073024</v>
      </c>
      <c r="AD2761">
        <v>2.5535555929480123</v>
      </c>
      <c r="AF2761">
        <v>32.764227642276424</v>
      </c>
      <c r="AG2761">
        <v>33.733841807082506</v>
      </c>
      <c r="AH2761">
        <v>0.16542597187758479</v>
      </c>
      <c r="AI2761">
        <v>1</v>
      </c>
      <c r="AJ2761">
        <v>83.9</v>
      </c>
      <c r="AK2761">
        <v>14.900360972927801</v>
      </c>
    </row>
    <row r="2762" spans="1:37" ht="15.6">
      <c r="A2762" s="374">
        <v>18</v>
      </c>
      <c r="B2762" s="374">
        <v>488</v>
      </c>
      <c r="C2762" s="374">
        <v>2023</v>
      </c>
      <c r="D2762" s="374"/>
      <c r="E2762" s="374">
        <v>99</v>
      </c>
      <c r="F2762" s="374"/>
      <c r="G2762" s="374">
        <v>99</v>
      </c>
      <c r="H2762" s="374">
        <v>2</v>
      </c>
      <c r="I2762" s="374">
        <v>99</v>
      </c>
      <c r="J2762" s="374">
        <v>141</v>
      </c>
      <c r="K2762" s="374">
        <v>99</v>
      </c>
      <c r="L2762" s="374">
        <v>6</v>
      </c>
      <c r="M2762" s="374">
        <v>99</v>
      </c>
      <c r="N2762" s="374">
        <v>99</v>
      </c>
      <c r="O2762" s="374">
        <v>99</v>
      </c>
      <c r="P2762" s="374">
        <v>99</v>
      </c>
      <c r="Q2762" s="374">
        <v>50</v>
      </c>
      <c r="R2762" s="374">
        <v>241</v>
      </c>
      <c r="S2762">
        <v>6</v>
      </c>
      <c r="T2762">
        <v>4.7510373443983411</v>
      </c>
      <c r="U2762">
        <v>10.155601659751039</v>
      </c>
      <c r="V2762">
        <v>0</v>
      </c>
      <c r="W2762">
        <v>0</v>
      </c>
      <c r="X2762">
        <v>2.0746887966804977</v>
      </c>
      <c r="Y2762">
        <v>0.4149377593360995</v>
      </c>
      <c r="Z2762">
        <v>2.6470330511924511</v>
      </c>
      <c r="AA2762">
        <v>0</v>
      </c>
      <c r="AB2762">
        <v>1.666190826398553</v>
      </c>
      <c r="AD2762">
        <v>39.150223585836223</v>
      </c>
      <c r="AF2762">
        <v>23.558162267839688</v>
      </c>
      <c r="AG2762">
        <v>28.766028466321114</v>
      </c>
      <c r="AH2762">
        <v>0.4149377593360995</v>
      </c>
      <c r="AI2762">
        <v>0</v>
      </c>
    </row>
    <row r="2763" spans="1:37" ht="15.6">
      <c r="A2763" s="374">
        <v>18</v>
      </c>
      <c r="B2763" s="374">
        <v>489</v>
      </c>
      <c r="C2763" s="374">
        <v>2023</v>
      </c>
      <c r="D2763" s="374"/>
      <c r="E2763" s="374">
        <v>99</v>
      </c>
      <c r="F2763" s="374"/>
      <c r="G2763" s="374">
        <v>99</v>
      </c>
      <c r="H2763" s="374">
        <v>2</v>
      </c>
      <c r="I2763" s="374">
        <v>99</v>
      </c>
      <c r="J2763" s="374">
        <v>143</v>
      </c>
      <c r="K2763" s="374">
        <v>99</v>
      </c>
      <c r="L2763" s="374">
        <v>6</v>
      </c>
      <c r="M2763" s="374">
        <v>99</v>
      </c>
      <c r="N2763" s="374">
        <v>99</v>
      </c>
      <c r="O2763" s="374">
        <v>99</v>
      </c>
      <c r="P2763" s="374">
        <v>99</v>
      </c>
      <c r="Q2763" s="374">
        <v>10</v>
      </c>
      <c r="R2763" s="374">
        <v>51</v>
      </c>
      <c r="S2763">
        <v>6</v>
      </c>
      <c r="T2763">
        <v>3.8823529411764697</v>
      </c>
      <c r="U2763">
        <v>9.1784313725490225</v>
      </c>
      <c r="V2763">
        <v>0</v>
      </c>
      <c r="W2763">
        <v>0</v>
      </c>
      <c r="X2763">
        <v>3.9215686274509798</v>
      </c>
      <c r="Y2763">
        <v>0</v>
      </c>
      <c r="Z2763">
        <v>2.314346875681458</v>
      </c>
      <c r="AA2763">
        <v>0</v>
      </c>
      <c r="AB2763">
        <v>1.4504503536397595</v>
      </c>
      <c r="AD2763">
        <v>18.557683335505832</v>
      </c>
      <c r="AF2763">
        <v>27.717391304347831</v>
      </c>
      <c r="AG2763">
        <v>26.848293662173791</v>
      </c>
      <c r="AH2763">
        <v>0</v>
      </c>
      <c r="AI2763">
        <v>0</v>
      </c>
    </row>
    <row r="2764" spans="1:37" ht="15.6">
      <c r="A2764" s="374">
        <v>18</v>
      </c>
      <c r="B2764" s="374">
        <v>490</v>
      </c>
      <c r="C2764" s="374">
        <v>2023</v>
      </c>
      <c r="D2764" s="374"/>
      <c r="E2764" s="374">
        <v>99</v>
      </c>
      <c r="F2764" s="374"/>
      <c r="G2764" s="374">
        <v>99</v>
      </c>
      <c r="H2764" s="374">
        <v>2</v>
      </c>
      <c r="I2764" s="374">
        <v>99</v>
      </c>
      <c r="J2764" s="374">
        <v>147</v>
      </c>
      <c r="K2764" s="374">
        <v>99</v>
      </c>
      <c r="L2764" s="374">
        <v>6</v>
      </c>
      <c r="M2764" s="374">
        <v>99</v>
      </c>
      <c r="N2764" s="374">
        <v>99</v>
      </c>
      <c r="O2764" s="374">
        <v>99</v>
      </c>
      <c r="P2764" s="374">
        <v>99</v>
      </c>
      <c r="Q2764" s="374">
        <v>3</v>
      </c>
      <c r="R2764" s="374">
        <v>17</v>
      </c>
      <c r="S2764">
        <v>6</v>
      </c>
      <c r="T2764">
        <v>4.1176470588235308</v>
      </c>
      <c r="U2764">
        <v>8.7176470588235304</v>
      </c>
      <c r="V2764">
        <v>0</v>
      </c>
      <c r="W2764">
        <v>0</v>
      </c>
      <c r="X2764">
        <v>0</v>
      </c>
      <c r="Y2764">
        <v>0</v>
      </c>
      <c r="Z2764">
        <v>2.2274319938434179</v>
      </c>
      <c r="AA2764">
        <v>0</v>
      </c>
      <c r="AB2764">
        <v>1.366935298661442</v>
      </c>
      <c r="AD2764">
        <v>26.013305301088248</v>
      </c>
      <c r="AF2764">
        <v>13.492063492063489</v>
      </c>
      <c r="AG2764">
        <v>16.366648260629479</v>
      </c>
      <c r="AH2764">
        <v>0</v>
      </c>
      <c r="AI2764">
        <v>0</v>
      </c>
    </row>
    <row r="2765" spans="1:37" ht="15.6">
      <c r="A2765" s="374">
        <v>18</v>
      </c>
      <c r="B2765" s="374">
        <v>491</v>
      </c>
      <c r="C2765" s="374">
        <v>2023</v>
      </c>
      <c r="D2765" s="374"/>
      <c r="E2765" s="374">
        <v>99</v>
      </c>
      <c r="F2765" s="374"/>
      <c r="G2765" s="374">
        <v>99</v>
      </c>
      <c r="H2765" s="374">
        <v>1</v>
      </c>
      <c r="I2765" s="374">
        <v>99</v>
      </c>
      <c r="J2765" s="374">
        <v>155</v>
      </c>
      <c r="K2765" s="374">
        <v>99</v>
      </c>
      <c r="L2765" s="374">
        <v>6</v>
      </c>
      <c r="M2765" s="374">
        <v>99</v>
      </c>
      <c r="N2765" s="374">
        <v>99</v>
      </c>
      <c r="O2765" s="374">
        <v>99</v>
      </c>
      <c r="P2765" s="374">
        <v>99</v>
      </c>
      <c r="Q2765" s="374">
        <v>36</v>
      </c>
      <c r="R2765" s="374">
        <v>461</v>
      </c>
      <c r="S2765">
        <v>6</v>
      </c>
      <c r="T2765">
        <v>4.6355748373101955</v>
      </c>
      <c r="U2765">
        <v>10.993926247288512</v>
      </c>
      <c r="V2765">
        <v>0</v>
      </c>
      <c r="W2765">
        <v>0</v>
      </c>
      <c r="X2765">
        <v>6.0737527114967449</v>
      </c>
      <c r="Y2765">
        <v>0.21691973969631231</v>
      </c>
      <c r="Z2765">
        <v>2.9351201971242951</v>
      </c>
      <c r="AA2765">
        <v>0</v>
      </c>
      <c r="AB2765">
        <v>1.1954147508760111</v>
      </c>
      <c r="AD2765">
        <v>11.157906451177118</v>
      </c>
      <c r="AF2765">
        <v>39.200680272108848</v>
      </c>
      <c r="AG2765">
        <v>43.645476309398738</v>
      </c>
      <c r="AH2765">
        <v>0</v>
      </c>
      <c r="AI2765">
        <v>0</v>
      </c>
    </row>
    <row r="2766" spans="1:37" ht="15.6">
      <c r="A2766" s="374">
        <v>18</v>
      </c>
      <c r="B2766" s="374">
        <v>492</v>
      </c>
      <c r="C2766" s="374">
        <v>2023</v>
      </c>
      <c r="D2766" s="374"/>
      <c r="E2766" s="374">
        <v>99</v>
      </c>
      <c r="F2766" s="374"/>
      <c r="G2766" s="374">
        <v>99</v>
      </c>
      <c r="H2766" s="374">
        <v>2</v>
      </c>
      <c r="I2766" s="374">
        <v>99</v>
      </c>
      <c r="J2766" s="374">
        <v>160</v>
      </c>
      <c r="K2766" s="374">
        <v>99</v>
      </c>
      <c r="L2766" s="374">
        <v>6</v>
      </c>
      <c r="M2766" s="374">
        <v>99</v>
      </c>
      <c r="N2766" s="374">
        <v>99</v>
      </c>
      <c r="O2766" s="374">
        <v>99</v>
      </c>
      <c r="P2766" s="374">
        <v>99</v>
      </c>
      <c r="Q2766" s="374">
        <v>16</v>
      </c>
      <c r="R2766" s="374">
        <v>102</v>
      </c>
      <c r="S2766">
        <v>6</v>
      </c>
      <c r="T2766">
        <v>4.8137254901960782</v>
      </c>
      <c r="U2766">
        <v>10.269607843137251</v>
      </c>
      <c r="V2766">
        <v>0</v>
      </c>
      <c r="W2766">
        <v>0.98039215686274495</v>
      </c>
      <c r="X2766">
        <v>5.882352941176471</v>
      </c>
      <c r="Y2766">
        <v>0.98039215686274495</v>
      </c>
      <c r="Z2766">
        <v>3.1382769474911174</v>
      </c>
      <c r="AA2766">
        <v>0</v>
      </c>
      <c r="AB2766">
        <v>1.4123432910249516</v>
      </c>
      <c r="AD2766">
        <v>25.751669742967721</v>
      </c>
      <c r="AF2766">
        <v>43.589743589743591</v>
      </c>
      <c r="AG2766">
        <v>49.767198783732418</v>
      </c>
      <c r="AH2766">
        <v>10.784313725490199</v>
      </c>
      <c r="AI2766">
        <v>102</v>
      </c>
      <c r="AJ2766">
        <v>88.020588235294099</v>
      </c>
      <c r="AK2766">
        <v>14.886847926185265</v>
      </c>
    </row>
    <row r="2767" spans="1:37" ht="15.6">
      <c r="A2767" s="374">
        <v>18</v>
      </c>
      <c r="B2767" s="374">
        <v>493</v>
      </c>
      <c r="C2767" s="374">
        <v>2023</v>
      </c>
      <c r="D2767" s="374"/>
      <c r="E2767" s="374">
        <v>99</v>
      </c>
      <c r="F2767" s="374"/>
      <c r="G2767" s="374">
        <v>99</v>
      </c>
      <c r="H2767" s="374">
        <v>1</v>
      </c>
      <c r="I2767" s="374">
        <v>99</v>
      </c>
      <c r="J2767" s="374">
        <v>171</v>
      </c>
      <c r="K2767" s="374">
        <v>99</v>
      </c>
      <c r="L2767" s="374">
        <v>6</v>
      </c>
      <c r="M2767" s="374">
        <v>99</v>
      </c>
      <c r="N2767" s="374">
        <v>99</v>
      </c>
      <c r="O2767" s="374">
        <v>99</v>
      </c>
      <c r="P2767" s="374">
        <v>99</v>
      </c>
      <c r="Q2767" s="374">
        <v>1</v>
      </c>
      <c r="R2767" s="374">
        <v>1</v>
      </c>
      <c r="S2767">
        <v>6</v>
      </c>
      <c r="T2767">
        <v>4</v>
      </c>
      <c r="U2767">
        <v>12.4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F2767">
        <v>100</v>
      </c>
      <c r="AG2767">
        <v>100</v>
      </c>
      <c r="AH2767">
        <v>0</v>
      </c>
    </row>
    <row r="2768" spans="1:37" ht="15.6">
      <c r="A2768" s="374">
        <v>18</v>
      </c>
      <c r="B2768" s="374">
        <v>494</v>
      </c>
      <c r="C2768" s="374">
        <v>2023</v>
      </c>
      <c r="D2768" s="374"/>
      <c r="E2768" s="374">
        <v>99</v>
      </c>
      <c r="F2768" s="374"/>
      <c r="G2768" s="374">
        <v>99</v>
      </c>
      <c r="H2768" s="374">
        <v>2</v>
      </c>
      <c r="I2768" s="374">
        <v>99</v>
      </c>
      <c r="J2768" s="374">
        <v>175</v>
      </c>
      <c r="K2768" s="374">
        <v>99</v>
      </c>
      <c r="L2768" s="374">
        <v>6</v>
      </c>
      <c r="M2768" s="374">
        <v>99</v>
      </c>
      <c r="N2768" s="374">
        <v>99</v>
      </c>
      <c r="O2768" s="374">
        <v>99</v>
      </c>
      <c r="P2768" s="374">
        <v>99</v>
      </c>
      <c r="Q2768" s="374">
        <v>19</v>
      </c>
      <c r="R2768" s="374">
        <v>202</v>
      </c>
      <c r="S2768">
        <v>6</v>
      </c>
      <c r="T2768">
        <v>5.0148514851485153</v>
      </c>
      <c r="U2768">
        <v>9.7415841584158418</v>
      </c>
      <c r="V2768">
        <v>0</v>
      </c>
      <c r="W2768">
        <v>0</v>
      </c>
      <c r="X2768">
        <v>8.9108910891089135</v>
      </c>
      <c r="Y2768">
        <v>0</v>
      </c>
      <c r="Z2768">
        <v>4.0534490222020398</v>
      </c>
      <c r="AA2768">
        <v>0</v>
      </c>
      <c r="AB2768">
        <v>1.0552918172370616</v>
      </c>
      <c r="AD2768">
        <v>-16.540886939409916</v>
      </c>
      <c r="AF2768">
        <v>14.669571532316629</v>
      </c>
      <c r="AG2768">
        <v>19.573672326499757</v>
      </c>
      <c r="AH2768">
        <v>0</v>
      </c>
      <c r="AI2768">
        <v>0</v>
      </c>
    </row>
    <row r="2769" spans="1:35" ht="15.6">
      <c r="A2769" s="374">
        <v>18</v>
      </c>
      <c r="B2769" s="374">
        <v>495</v>
      </c>
      <c r="C2769" s="374">
        <v>2023</v>
      </c>
      <c r="D2769" s="374"/>
      <c r="E2769" s="374">
        <v>99</v>
      </c>
      <c r="F2769" s="374"/>
      <c r="G2769" s="374">
        <v>99</v>
      </c>
      <c r="H2769" s="374">
        <v>2</v>
      </c>
      <c r="I2769" s="374">
        <v>99</v>
      </c>
      <c r="J2769" s="374">
        <v>177</v>
      </c>
      <c r="K2769" s="374">
        <v>99</v>
      </c>
      <c r="L2769" s="374">
        <v>6</v>
      </c>
      <c r="M2769" s="374">
        <v>99</v>
      </c>
      <c r="N2769" s="374">
        <v>99</v>
      </c>
      <c r="O2769" s="374">
        <v>99</v>
      </c>
      <c r="P2769" s="374">
        <v>99</v>
      </c>
      <c r="Q2769" s="374">
        <v>31</v>
      </c>
      <c r="R2769" s="374">
        <v>188</v>
      </c>
      <c r="S2769">
        <v>6</v>
      </c>
      <c r="T2769">
        <v>4.3617021276595764</v>
      </c>
      <c r="U2769">
        <v>12.41117021276596</v>
      </c>
      <c r="V2769">
        <v>0</v>
      </c>
      <c r="W2769">
        <v>0</v>
      </c>
      <c r="X2769">
        <v>13.82978723404255</v>
      </c>
      <c r="Y2769">
        <v>0</v>
      </c>
      <c r="Z2769">
        <v>2.7554458095425294</v>
      </c>
      <c r="AA2769">
        <v>0</v>
      </c>
      <c r="AB2769">
        <v>1.2234505079138345</v>
      </c>
      <c r="AD2769">
        <v>29.338485517263944</v>
      </c>
      <c r="AF2769">
        <v>24.543080939947782</v>
      </c>
      <c r="AG2769">
        <v>27.826408433907361</v>
      </c>
      <c r="AH2769">
        <v>0</v>
      </c>
    </row>
    <row r="2770" spans="1:35" ht="15.6">
      <c r="A2770" s="374">
        <v>18</v>
      </c>
      <c r="B2770" s="374">
        <v>496</v>
      </c>
      <c r="C2770" s="374">
        <v>2023</v>
      </c>
      <c r="D2770" s="374"/>
      <c r="E2770" s="374">
        <v>99</v>
      </c>
      <c r="F2770" s="374"/>
      <c r="G2770" s="374">
        <v>99</v>
      </c>
      <c r="H2770" s="374">
        <v>2</v>
      </c>
      <c r="I2770" s="374">
        <v>99</v>
      </c>
      <c r="J2770" s="374">
        <v>178</v>
      </c>
      <c r="K2770" s="374">
        <v>99</v>
      </c>
      <c r="L2770" s="374">
        <v>6</v>
      </c>
      <c r="M2770" s="374">
        <v>99</v>
      </c>
      <c r="N2770" s="374">
        <v>99</v>
      </c>
      <c r="O2770" s="374">
        <v>99</v>
      </c>
      <c r="P2770" s="374">
        <v>99</v>
      </c>
      <c r="Q2770" s="374">
        <v>7</v>
      </c>
      <c r="R2770" s="374">
        <v>61</v>
      </c>
      <c r="S2770">
        <v>6</v>
      </c>
      <c r="T2770">
        <v>4.114754098360657</v>
      </c>
      <c r="U2770">
        <v>10.055737704918032</v>
      </c>
      <c r="V2770">
        <v>0</v>
      </c>
      <c r="W2770">
        <v>0</v>
      </c>
      <c r="X2770">
        <v>1.6393442622950822</v>
      </c>
      <c r="Y2770">
        <v>0</v>
      </c>
      <c r="Z2770">
        <v>2.1543341438440775</v>
      </c>
      <c r="AA2770">
        <v>0</v>
      </c>
      <c r="AB2770">
        <v>1.472127496435647</v>
      </c>
      <c r="AD2770">
        <v>46.526635310107203</v>
      </c>
      <c r="AF2770">
        <v>15.521628498727738</v>
      </c>
      <c r="AG2770">
        <v>19.853060167653812</v>
      </c>
      <c r="AH2770">
        <v>21.311475409836063</v>
      </c>
      <c r="AI2770">
        <v>0</v>
      </c>
    </row>
    <row r="2771" spans="1:35" ht="15.6">
      <c r="A2771" s="374">
        <v>18</v>
      </c>
      <c r="B2771" s="374">
        <v>497</v>
      </c>
      <c r="C2771" s="374">
        <v>2023</v>
      </c>
      <c r="D2771" s="374"/>
      <c r="E2771" s="374">
        <v>99</v>
      </c>
      <c r="F2771" s="374"/>
      <c r="G2771" s="374">
        <v>99</v>
      </c>
      <c r="H2771" s="374">
        <v>2</v>
      </c>
      <c r="I2771" s="374">
        <v>99</v>
      </c>
      <c r="J2771" s="374">
        <v>181</v>
      </c>
      <c r="K2771" s="374">
        <v>99</v>
      </c>
      <c r="L2771" s="374">
        <v>6</v>
      </c>
      <c r="M2771" s="374">
        <v>99</v>
      </c>
      <c r="N2771" s="374">
        <v>99</v>
      </c>
      <c r="O2771" s="374">
        <v>99</v>
      </c>
      <c r="P2771" s="374">
        <v>99</v>
      </c>
      <c r="Q2771" s="374">
        <v>18</v>
      </c>
      <c r="R2771" s="374">
        <v>258</v>
      </c>
      <c r="S2771">
        <v>6</v>
      </c>
      <c r="T2771">
        <v>4.6395348837209314</v>
      </c>
      <c r="U2771">
        <v>7.702713178294573</v>
      </c>
      <c r="V2771">
        <v>0</v>
      </c>
      <c r="W2771">
        <v>0</v>
      </c>
      <c r="X2771">
        <v>0</v>
      </c>
      <c r="Y2771">
        <v>0</v>
      </c>
      <c r="Z2771">
        <v>2.5070042197897129</v>
      </c>
      <c r="AA2771">
        <v>0</v>
      </c>
      <c r="AB2771">
        <v>1.1403058616377664</v>
      </c>
      <c r="AD2771">
        <v>-14.364658330059743</v>
      </c>
      <c r="AF2771">
        <v>59.860788863109057</v>
      </c>
      <c r="AG2771">
        <v>58.453438437555157</v>
      </c>
      <c r="AH2771">
        <v>0</v>
      </c>
      <c r="AI2771">
        <v>0</v>
      </c>
    </row>
    <row r="2772" spans="1:35" ht="15.6">
      <c r="A2772" s="374">
        <v>18</v>
      </c>
      <c r="B2772" s="374">
        <v>498</v>
      </c>
      <c r="C2772" s="374">
        <v>2023</v>
      </c>
      <c r="D2772" s="374"/>
      <c r="E2772" s="374">
        <v>99</v>
      </c>
      <c r="F2772" s="374"/>
      <c r="G2772" s="374">
        <v>99</v>
      </c>
      <c r="H2772" s="374">
        <v>1</v>
      </c>
      <c r="I2772" s="374">
        <v>99</v>
      </c>
      <c r="J2772" s="374">
        <v>262</v>
      </c>
      <c r="K2772" s="374">
        <v>99</v>
      </c>
      <c r="L2772" s="374">
        <v>6</v>
      </c>
      <c r="M2772" s="374">
        <v>99</v>
      </c>
      <c r="N2772" s="374">
        <v>99</v>
      </c>
      <c r="O2772" s="374">
        <v>99</v>
      </c>
      <c r="P2772" s="374">
        <v>99</v>
      </c>
      <c r="Q2772" s="374"/>
      <c r="R2772" s="374">
        <v>0</v>
      </c>
    </row>
    <row r="2773" spans="1:35" ht="15.6">
      <c r="A2773" s="374">
        <v>18</v>
      </c>
      <c r="B2773" s="374">
        <v>499</v>
      </c>
      <c r="C2773" s="374">
        <v>2023</v>
      </c>
      <c r="D2773" s="374"/>
      <c r="E2773" s="374">
        <v>99</v>
      </c>
      <c r="F2773" s="374"/>
      <c r="G2773" s="374">
        <v>99</v>
      </c>
      <c r="H2773" s="374">
        <v>1</v>
      </c>
      <c r="I2773" s="374">
        <v>99</v>
      </c>
      <c r="J2773" s="374">
        <v>309</v>
      </c>
      <c r="K2773" s="374">
        <v>99</v>
      </c>
      <c r="L2773" s="374">
        <v>6</v>
      </c>
      <c r="M2773" s="374">
        <v>99</v>
      </c>
      <c r="N2773" s="374">
        <v>99</v>
      </c>
      <c r="O2773" s="374">
        <v>99</v>
      </c>
      <c r="P2773" s="374">
        <v>99</v>
      </c>
      <c r="Q2773" s="374">
        <v>34</v>
      </c>
      <c r="R2773" s="374">
        <v>307</v>
      </c>
      <c r="S2773">
        <v>6</v>
      </c>
      <c r="T2773">
        <v>4.4039087947882729</v>
      </c>
      <c r="U2773">
        <v>8.0553745928338749</v>
      </c>
      <c r="V2773">
        <v>0</v>
      </c>
      <c r="W2773">
        <v>0</v>
      </c>
      <c r="X2773">
        <v>0.65146579804560245</v>
      </c>
      <c r="Y2773">
        <v>0</v>
      </c>
      <c r="Z2773">
        <v>2.8047299694800705</v>
      </c>
      <c r="AA2773">
        <v>0</v>
      </c>
      <c r="AB2773">
        <v>1.5206668662353275</v>
      </c>
      <c r="AD2773">
        <v>34.568714367554804</v>
      </c>
      <c r="AF2773">
        <v>36.504161712247317</v>
      </c>
      <c r="AG2773">
        <v>37.714843452135874</v>
      </c>
      <c r="AH2773">
        <v>0.32573289902280123</v>
      </c>
      <c r="AI2773">
        <v>0</v>
      </c>
    </row>
    <row r="2774" spans="1:35" ht="15.6">
      <c r="A2774" s="374">
        <v>18</v>
      </c>
      <c r="B2774" s="374">
        <v>500</v>
      </c>
      <c r="C2774" s="374">
        <v>2023</v>
      </c>
      <c r="D2774" s="374"/>
      <c r="E2774" s="374">
        <v>99</v>
      </c>
      <c r="F2774" s="374"/>
      <c r="G2774" s="374">
        <v>99</v>
      </c>
      <c r="H2774" s="374">
        <v>2</v>
      </c>
      <c r="I2774" s="374">
        <v>99</v>
      </c>
      <c r="J2774" s="374">
        <v>470</v>
      </c>
      <c r="K2774" s="374">
        <v>99</v>
      </c>
      <c r="L2774" s="374">
        <v>6</v>
      </c>
      <c r="M2774" s="374">
        <v>99</v>
      </c>
      <c r="N2774" s="374">
        <v>99</v>
      </c>
      <c r="O2774" s="374">
        <v>99</v>
      </c>
      <c r="P2774" s="374">
        <v>99</v>
      </c>
      <c r="Q2774" s="374">
        <v>18</v>
      </c>
      <c r="R2774" s="374">
        <v>257</v>
      </c>
      <c r="S2774">
        <v>6</v>
      </c>
      <c r="T2774">
        <v>4.8832684824902737</v>
      </c>
      <c r="U2774">
        <v>5.5906614785992188</v>
      </c>
      <c r="V2774">
        <v>0</v>
      </c>
      <c r="W2774">
        <v>0</v>
      </c>
      <c r="X2774">
        <v>1.1673151750972763</v>
      </c>
      <c r="Y2774">
        <v>0</v>
      </c>
      <c r="Z2774">
        <v>2.4320473733583601</v>
      </c>
      <c r="AA2774">
        <v>0</v>
      </c>
      <c r="AB2774">
        <v>0.69039563031694162</v>
      </c>
      <c r="AD2774">
        <v>-12.717804564639852</v>
      </c>
      <c r="AF2774">
        <v>32.490518331226298</v>
      </c>
      <c r="AG2774">
        <v>28.955482557788031</v>
      </c>
      <c r="AH2774">
        <v>2.3346303501945527</v>
      </c>
      <c r="AI2774">
        <v>0</v>
      </c>
    </row>
    <row r="2775" spans="1:35" ht="15.6">
      <c r="A2775" s="374">
        <v>18</v>
      </c>
      <c r="B2775" s="374">
        <v>501</v>
      </c>
      <c r="C2775" s="374">
        <v>2023</v>
      </c>
      <c r="D2775" s="374"/>
      <c r="E2775" s="374">
        <v>99</v>
      </c>
      <c r="F2775" s="374"/>
      <c r="G2775" s="374">
        <v>99</v>
      </c>
      <c r="H2775" s="374">
        <v>2</v>
      </c>
      <c r="I2775" s="374">
        <v>99</v>
      </c>
      <c r="J2775" s="374">
        <v>629</v>
      </c>
      <c r="K2775" s="374">
        <v>99</v>
      </c>
      <c r="L2775" s="374">
        <v>6</v>
      </c>
      <c r="M2775" s="374">
        <v>99</v>
      </c>
      <c r="N2775" s="374">
        <v>99</v>
      </c>
      <c r="O2775" s="374">
        <v>99</v>
      </c>
      <c r="P2775" s="374">
        <v>99</v>
      </c>
      <c r="Q2775" s="374">
        <v>3</v>
      </c>
      <c r="R2775" s="374">
        <v>13</v>
      </c>
      <c r="S2775">
        <v>6</v>
      </c>
      <c r="T2775">
        <v>4.7692307692307683</v>
      </c>
      <c r="U2775">
        <v>13.053846153846155</v>
      </c>
      <c r="V2775">
        <v>0</v>
      </c>
      <c r="W2775">
        <v>0</v>
      </c>
      <c r="X2775">
        <v>23.07692307692308</v>
      </c>
      <c r="Y2775">
        <v>0</v>
      </c>
      <c r="Z2775">
        <v>4.1116374025657398</v>
      </c>
      <c r="AA2775">
        <v>0</v>
      </c>
      <c r="AB2775">
        <v>1.4225570776082257</v>
      </c>
      <c r="AD2775">
        <v>53.475634390634717</v>
      </c>
      <c r="AF2775">
        <v>31.707317073170728</v>
      </c>
      <c r="AG2775">
        <v>34.2551473556722</v>
      </c>
      <c r="AH2775">
        <v>0</v>
      </c>
    </row>
    <row r="2776" spans="1:35" ht="15.6">
      <c r="A2776" s="374">
        <v>18</v>
      </c>
      <c r="B2776" s="374">
        <v>502</v>
      </c>
      <c r="C2776" s="374">
        <v>2023</v>
      </c>
      <c r="D2776" s="374"/>
      <c r="E2776" s="374">
        <v>99</v>
      </c>
      <c r="F2776" s="374"/>
      <c r="G2776" s="374">
        <v>99</v>
      </c>
      <c r="H2776" s="374">
        <v>1</v>
      </c>
      <c r="I2776" s="374">
        <v>99</v>
      </c>
      <c r="J2776" s="374">
        <v>643</v>
      </c>
      <c r="K2776" s="374">
        <v>99</v>
      </c>
      <c r="L2776" s="374">
        <v>6</v>
      </c>
      <c r="M2776" s="374">
        <v>99</v>
      </c>
      <c r="N2776" s="374">
        <v>99</v>
      </c>
      <c r="O2776" s="374">
        <v>99</v>
      </c>
      <c r="P2776" s="374">
        <v>99</v>
      </c>
      <c r="Q2776" s="374">
        <v>17</v>
      </c>
      <c r="R2776" s="374">
        <v>111</v>
      </c>
      <c r="S2776">
        <v>6</v>
      </c>
      <c r="T2776">
        <v>4.6486486486486491</v>
      </c>
      <c r="U2776">
        <v>9.887387387387383</v>
      </c>
      <c r="V2776">
        <v>0</v>
      </c>
      <c r="W2776">
        <v>0</v>
      </c>
      <c r="X2776">
        <v>4.5045045045045029</v>
      </c>
      <c r="Y2776">
        <v>0</v>
      </c>
      <c r="Z2776">
        <v>2.7755404349039678</v>
      </c>
      <c r="AA2776">
        <v>0</v>
      </c>
      <c r="AB2776">
        <v>1.2566841013581271</v>
      </c>
      <c r="AD2776">
        <v>12.03829042355159</v>
      </c>
      <c r="AF2776">
        <v>25.40045766590389</v>
      </c>
      <c r="AG2776">
        <v>28.806530355127421</v>
      </c>
      <c r="AH2776">
        <v>0</v>
      </c>
      <c r="AI2776">
        <v>0</v>
      </c>
    </row>
    <row r="2777" spans="1:35" ht="15.6">
      <c r="A2777" s="374">
        <v>18</v>
      </c>
      <c r="B2777" s="374">
        <v>503</v>
      </c>
      <c r="C2777" s="374">
        <v>2023</v>
      </c>
      <c r="D2777" s="374"/>
      <c r="E2777" s="374">
        <v>99</v>
      </c>
      <c r="F2777" s="374"/>
      <c r="G2777" s="374">
        <v>99</v>
      </c>
      <c r="H2777" s="374">
        <v>2</v>
      </c>
      <c r="I2777" s="374">
        <v>99</v>
      </c>
      <c r="J2777" s="374">
        <v>704</v>
      </c>
      <c r="K2777" s="374">
        <v>99</v>
      </c>
      <c r="L2777" s="374">
        <v>6</v>
      </c>
      <c r="M2777" s="374">
        <v>99</v>
      </c>
      <c r="N2777" s="374">
        <v>99</v>
      </c>
      <c r="O2777" s="374">
        <v>99</v>
      </c>
      <c r="P2777" s="374">
        <v>99</v>
      </c>
      <c r="Q2777" s="374"/>
      <c r="R2777" s="374">
        <v>0</v>
      </c>
    </row>
    <row r="2778" spans="1:35" ht="15.6">
      <c r="A2778" s="374">
        <v>18</v>
      </c>
      <c r="B2778" s="374">
        <v>504</v>
      </c>
      <c r="C2778" s="374">
        <v>2023</v>
      </c>
      <c r="D2778" s="374"/>
      <c r="E2778" s="374">
        <v>99</v>
      </c>
      <c r="F2778" s="374"/>
      <c r="G2778" s="374">
        <v>99</v>
      </c>
      <c r="H2778" s="374">
        <v>1</v>
      </c>
      <c r="I2778" s="374">
        <v>99</v>
      </c>
      <c r="J2778" s="374">
        <v>802</v>
      </c>
      <c r="K2778" s="374">
        <v>99</v>
      </c>
      <c r="L2778" s="374">
        <v>6</v>
      </c>
      <c r="M2778" s="374">
        <v>99</v>
      </c>
      <c r="N2778" s="374">
        <v>99</v>
      </c>
      <c r="O2778" s="374">
        <v>99</v>
      </c>
      <c r="P2778" s="374">
        <v>99</v>
      </c>
      <c r="Q2778" s="374"/>
      <c r="R2778" s="374">
        <v>0</v>
      </c>
    </row>
    <row r="2779" spans="1:35" ht="15.6">
      <c r="A2779" s="374">
        <v>18</v>
      </c>
      <c r="B2779" s="374">
        <v>505</v>
      </c>
      <c r="C2779" s="374">
        <v>2023</v>
      </c>
      <c r="D2779" s="374"/>
      <c r="E2779" s="374">
        <v>99</v>
      </c>
      <c r="F2779" s="374"/>
      <c r="G2779" s="374">
        <v>99</v>
      </c>
      <c r="H2779" s="374">
        <v>1</v>
      </c>
      <c r="I2779" s="374">
        <v>99</v>
      </c>
      <c r="J2779" s="374">
        <v>103</v>
      </c>
      <c r="K2779" s="374">
        <v>99</v>
      </c>
      <c r="L2779" s="374">
        <v>7</v>
      </c>
      <c r="M2779" s="374">
        <v>99</v>
      </c>
      <c r="N2779" s="374">
        <v>99</v>
      </c>
      <c r="O2779" s="374">
        <v>99</v>
      </c>
      <c r="P2779" s="374">
        <v>99</v>
      </c>
      <c r="Q2779" s="374"/>
      <c r="R2779" s="374">
        <v>0</v>
      </c>
    </row>
    <row r="2780" spans="1:35" ht="15.6">
      <c r="A2780" s="374">
        <v>18</v>
      </c>
      <c r="B2780" s="374">
        <v>506</v>
      </c>
      <c r="C2780" s="374">
        <v>2023</v>
      </c>
      <c r="D2780" s="374"/>
      <c r="E2780" s="374">
        <v>99</v>
      </c>
      <c r="F2780" s="374"/>
      <c r="G2780" s="374">
        <v>99</v>
      </c>
      <c r="H2780" s="374">
        <v>2</v>
      </c>
      <c r="I2780" s="374">
        <v>99</v>
      </c>
      <c r="J2780" s="374">
        <v>106</v>
      </c>
      <c r="K2780" s="374">
        <v>99</v>
      </c>
      <c r="L2780" s="374">
        <v>7</v>
      </c>
      <c r="M2780" s="374">
        <v>99</v>
      </c>
      <c r="N2780" s="374">
        <v>99</v>
      </c>
      <c r="O2780" s="374">
        <v>99</v>
      </c>
      <c r="P2780" s="374">
        <v>99</v>
      </c>
      <c r="Q2780" s="374"/>
      <c r="R2780" s="374">
        <v>0</v>
      </c>
    </row>
    <row r="2781" spans="1:35" ht="15.6">
      <c r="A2781" s="374">
        <v>18</v>
      </c>
      <c r="B2781" s="374">
        <v>507</v>
      </c>
      <c r="C2781" s="374">
        <v>2023</v>
      </c>
      <c r="D2781" s="374"/>
      <c r="E2781" s="374">
        <v>99</v>
      </c>
      <c r="F2781" s="374"/>
      <c r="G2781" s="374">
        <v>99</v>
      </c>
      <c r="H2781" s="374">
        <v>1</v>
      </c>
      <c r="I2781" s="374">
        <v>99</v>
      </c>
      <c r="J2781" s="374">
        <v>110</v>
      </c>
      <c r="K2781" s="374">
        <v>99</v>
      </c>
      <c r="L2781" s="374">
        <v>7</v>
      </c>
      <c r="M2781" s="374">
        <v>99</v>
      </c>
      <c r="N2781" s="374">
        <v>99</v>
      </c>
      <c r="O2781" s="374">
        <v>99</v>
      </c>
      <c r="P2781" s="374">
        <v>99</v>
      </c>
      <c r="Q2781" s="374"/>
      <c r="R2781" s="374">
        <v>0</v>
      </c>
    </row>
    <row r="2782" spans="1:35" ht="15.6">
      <c r="A2782" s="374">
        <v>18</v>
      </c>
      <c r="B2782" s="374">
        <v>508</v>
      </c>
      <c r="C2782" s="374">
        <v>2023</v>
      </c>
      <c r="D2782" s="374"/>
      <c r="E2782" s="374">
        <v>99</v>
      </c>
      <c r="F2782" s="374"/>
      <c r="G2782" s="374">
        <v>99</v>
      </c>
      <c r="H2782" s="374">
        <v>1</v>
      </c>
      <c r="I2782" s="374">
        <v>99</v>
      </c>
      <c r="J2782" s="374">
        <v>111</v>
      </c>
      <c r="K2782" s="374">
        <v>99</v>
      </c>
      <c r="L2782" s="374">
        <v>7</v>
      </c>
      <c r="M2782" s="374">
        <v>99</v>
      </c>
      <c r="N2782" s="374">
        <v>99</v>
      </c>
      <c r="O2782" s="374">
        <v>99</v>
      </c>
      <c r="P2782" s="374">
        <v>99</v>
      </c>
      <c r="Q2782" s="374"/>
      <c r="R2782" s="374">
        <v>0</v>
      </c>
    </row>
    <row r="2783" spans="1:35" ht="15.6">
      <c r="A2783" s="374">
        <v>18</v>
      </c>
      <c r="B2783" s="374">
        <v>509</v>
      </c>
      <c r="C2783" s="374">
        <v>2023</v>
      </c>
      <c r="D2783" s="374"/>
      <c r="E2783" s="374">
        <v>99</v>
      </c>
      <c r="F2783" s="374"/>
      <c r="G2783" s="374">
        <v>99</v>
      </c>
      <c r="H2783" s="374">
        <v>1</v>
      </c>
      <c r="I2783" s="374">
        <v>99</v>
      </c>
      <c r="J2783" s="374">
        <v>116</v>
      </c>
      <c r="K2783" s="374">
        <v>99</v>
      </c>
      <c r="L2783" s="374">
        <v>7</v>
      </c>
      <c r="M2783" s="374">
        <v>99</v>
      </c>
      <c r="N2783" s="374">
        <v>99</v>
      </c>
      <c r="O2783" s="374">
        <v>99</v>
      </c>
      <c r="P2783" s="374">
        <v>99</v>
      </c>
      <c r="Q2783" s="374"/>
      <c r="R2783" s="374">
        <v>0</v>
      </c>
    </row>
    <row r="2784" spans="1:35" ht="15.6">
      <c r="A2784" s="374">
        <v>18</v>
      </c>
      <c r="B2784" s="374">
        <v>510</v>
      </c>
      <c r="C2784" s="374">
        <v>2023</v>
      </c>
      <c r="D2784" s="374"/>
      <c r="E2784" s="374">
        <v>99</v>
      </c>
      <c r="F2784" s="374"/>
      <c r="G2784" s="374">
        <v>99</v>
      </c>
      <c r="H2784" s="374">
        <v>2</v>
      </c>
      <c r="I2784" s="374">
        <v>99</v>
      </c>
      <c r="J2784" s="374">
        <v>117</v>
      </c>
      <c r="K2784" s="374">
        <v>99</v>
      </c>
      <c r="L2784" s="374">
        <v>7</v>
      </c>
      <c r="M2784" s="374">
        <v>99</v>
      </c>
      <c r="N2784" s="374">
        <v>99</v>
      </c>
      <c r="O2784" s="374">
        <v>99</v>
      </c>
      <c r="P2784" s="374">
        <v>99</v>
      </c>
      <c r="Q2784" s="374"/>
      <c r="R2784" s="374">
        <v>0</v>
      </c>
    </row>
    <row r="2785" spans="1:18" ht="15.6">
      <c r="A2785" s="374">
        <v>18</v>
      </c>
      <c r="B2785" s="374">
        <v>511</v>
      </c>
      <c r="C2785" s="374">
        <v>2023</v>
      </c>
      <c r="D2785" s="374"/>
      <c r="E2785" s="374">
        <v>99</v>
      </c>
      <c r="F2785" s="374"/>
      <c r="G2785" s="374">
        <v>99</v>
      </c>
      <c r="H2785" s="374">
        <v>1</v>
      </c>
      <c r="I2785" s="374">
        <v>99</v>
      </c>
      <c r="J2785" s="374">
        <v>134</v>
      </c>
      <c r="K2785" s="374">
        <v>99</v>
      </c>
      <c r="L2785" s="374">
        <v>7</v>
      </c>
      <c r="M2785" s="374">
        <v>99</v>
      </c>
      <c r="N2785" s="374">
        <v>99</v>
      </c>
      <c r="O2785" s="374">
        <v>99</v>
      </c>
      <c r="P2785" s="374">
        <v>99</v>
      </c>
      <c r="Q2785" s="374"/>
      <c r="R2785" s="374">
        <v>0</v>
      </c>
    </row>
    <row r="2786" spans="1:18" ht="15.6">
      <c r="A2786" s="374">
        <v>18</v>
      </c>
      <c r="B2786" s="374">
        <v>512</v>
      </c>
      <c r="C2786" s="374">
        <v>2023</v>
      </c>
      <c r="D2786" s="374"/>
      <c r="E2786" s="374">
        <v>99</v>
      </c>
      <c r="F2786" s="374"/>
      <c r="G2786" s="374">
        <v>99</v>
      </c>
      <c r="H2786" s="374">
        <v>2</v>
      </c>
      <c r="I2786" s="374">
        <v>99</v>
      </c>
      <c r="J2786" s="374">
        <v>141</v>
      </c>
      <c r="K2786" s="374">
        <v>99</v>
      </c>
      <c r="L2786" s="374">
        <v>7</v>
      </c>
      <c r="M2786" s="374">
        <v>99</v>
      </c>
      <c r="N2786" s="374">
        <v>99</v>
      </c>
      <c r="O2786" s="374">
        <v>99</v>
      </c>
      <c r="P2786" s="374">
        <v>99</v>
      </c>
      <c r="Q2786" s="374"/>
      <c r="R2786" s="374">
        <v>0</v>
      </c>
    </row>
    <row r="2787" spans="1:18" ht="15.6">
      <c r="A2787" s="374">
        <v>18</v>
      </c>
      <c r="B2787" s="374">
        <v>513</v>
      </c>
      <c r="C2787" s="374">
        <v>2023</v>
      </c>
      <c r="D2787" s="374"/>
      <c r="E2787" s="374">
        <v>99</v>
      </c>
      <c r="F2787" s="374"/>
      <c r="G2787" s="374">
        <v>99</v>
      </c>
      <c r="H2787" s="374">
        <v>2</v>
      </c>
      <c r="I2787" s="374">
        <v>99</v>
      </c>
      <c r="J2787" s="374">
        <v>143</v>
      </c>
      <c r="K2787" s="374">
        <v>99</v>
      </c>
      <c r="L2787" s="374">
        <v>7</v>
      </c>
      <c r="M2787" s="374">
        <v>99</v>
      </c>
      <c r="N2787" s="374">
        <v>99</v>
      </c>
      <c r="O2787" s="374">
        <v>99</v>
      </c>
      <c r="P2787" s="374">
        <v>99</v>
      </c>
      <c r="Q2787" s="374"/>
      <c r="R2787" s="374">
        <v>0</v>
      </c>
    </row>
    <row r="2788" spans="1:18" ht="15.6">
      <c r="A2788" s="374">
        <v>18</v>
      </c>
      <c r="B2788" s="374">
        <v>514</v>
      </c>
      <c r="C2788" s="374">
        <v>2023</v>
      </c>
      <c r="D2788" s="374"/>
      <c r="E2788" s="374">
        <v>99</v>
      </c>
      <c r="F2788" s="374"/>
      <c r="G2788" s="374">
        <v>99</v>
      </c>
      <c r="H2788" s="374">
        <v>2</v>
      </c>
      <c r="I2788" s="374">
        <v>99</v>
      </c>
      <c r="J2788" s="374">
        <v>147</v>
      </c>
      <c r="K2788" s="374">
        <v>99</v>
      </c>
      <c r="L2788" s="374">
        <v>7</v>
      </c>
      <c r="M2788" s="374">
        <v>99</v>
      </c>
      <c r="N2788" s="374">
        <v>99</v>
      </c>
      <c r="O2788" s="374">
        <v>99</v>
      </c>
      <c r="P2788" s="374">
        <v>99</v>
      </c>
      <c r="Q2788" s="374"/>
      <c r="R2788" s="374">
        <v>0</v>
      </c>
    </row>
    <row r="2789" spans="1:18" ht="15.6">
      <c r="A2789" s="374">
        <v>18</v>
      </c>
      <c r="B2789" s="374">
        <v>515</v>
      </c>
      <c r="C2789" s="374">
        <v>2023</v>
      </c>
      <c r="D2789" s="374"/>
      <c r="E2789" s="374">
        <v>99</v>
      </c>
      <c r="F2789" s="374"/>
      <c r="G2789" s="374">
        <v>99</v>
      </c>
      <c r="H2789" s="374">
        <v>1</v>
      </c>
      <c r="I2789" s="374">
        <v>99</v>
      </c>
      <c r="J2789" s="374">
        <v>155</v>
      </c>
      <c r="K2789" s="374">
        <v>99</v>
      </c>
      <c r="L2789" s="374">
        <v>7</v>
      </c>
      <c r="M2789" s="374">
        <v>99</v>
      </c>
      <c r="N2789" s="374">
        <v>99</v>
      </c>
      <c r="O2789" s="374">
        <v>99</v>
      </c>
      <c r="P2789" s="374">
        <v>99</v>
      </c>
      <c r="Q2789" s="374"/>
      <c r="R2789" s="374">
        <v>0</v>
      </c>
    </row>
    <row r="2790" spans="1:18" ht="15.6">
      <c r="A2790" s="374">
        <v>18</v>
      </c>
      <c r="B2790" s="374">
        <v>516</v>
      </c>
      <c r="C2790" s="374">
        <v>2023</v>
      </c>
      <c r="D2790" s="374"/>
      <c r="E2790" s="374">
        <v>99</v>
      </c>
      <c r="F2790" s="374"/>
      <c r="G2790" s="374">
        <v>99</v>
      </c>
      <c r="H2790" s="374">
        <v>2</v>
      </c>
      <c r="I2790" s="374">
        <v>99</v>
      </c>
      <c r="J2790" s="374">
        <v>160</v>
      </c>
      <c r="K2790" s="374">
        <v>99</v>
      </c>
      <c r="L2790" s="374">
        <v>7</v>
      </c>
      <c r="M2790" s="374">
        <v>99</v>
      </c>
      <c r="N2790" s="374">
        <v>99</v>
      </c>
      <c r="O2790" s="374">
        <v>99</v>
      </c>
      <c r="P2790" s="374">
        <v>99</v>
      </c>
      <c r="Q2790" s="374"/>
      <c r="R2790" s="374">
        <v>0</v>
      </c>
    </row>
    <row r="2791" spans="1:18" ht="15.6">
      <c r="A2791" s="374">
        <v>18</v>
      </c>
      <c r="B2791" s="374">
        <v>517</v>
      </c>
      <c r="C2791" s="374">
        <v>2023</v>
      </c>
      <c r="D2791" s="374"/>
      <c r="E2791" s="374">
        <v>99</v>
      </c>
      <c r="F2791" s="374"/>
      <c r="G2791" s="374">
        <v>99</v>
      </c>
      <c r="H2791" s="374">
        <v>1</v>
      </c>
      <c r="I2791" s="374">
        <v>99</v>
      </c>
      <c r="J2791" s="374">
        <v>171</v>
      </c>
      <c r="K2791" s="374">
        <v>99</v>
      </c>
      <c r="L2791" s="374">
        <v>7</v>
      </c>
      <c r="M2791" s="374">
        <v>99</v>
      </c>
      <c r="N2791" s="374">
        <v>99</v>
      </c>
      <c r="O2791" s="374">
        <v>99</v>
      </c>
      <c r="P2791" s="374">
        <v>99</v>
      </c>
      <c r="Q2791" s="374"/>
      <c r="R2791" s="374">
        <v>0</v>
      </c>
    </row>
    <row r="2792" spans="1:18" ht="15.6">
      <c r="A2792" s="374">
        <v>18</v>
      </c>
      <c r="B2792" s="374">
        <v>518</v>
      </c>
      <c r="C2792" s="374">
        <v>2023</v>
      </c>
      <c r="D2792" s="374"/>
      <c r="E2792" s="374">
        <v>99</v>
      </c>
      <c r="F2792" s="374"/>
      <c r="G2792" s="374">
        <v>99</v>
      </c>
      <c r="H2792" s="374">
        <v>2</v>
      </c>
      <c r="I2792" s="374">
        <v>99</v>
      </c>
      <c r="J2792" s="374">
        <v>175</v>
      </c>
      <c r="K2792" s="374">
        <v>99</v>
      </c>
      <c r="L2792" s="374">
        <v>7</v>
      </c>
      <c r="M2792" s="374">
        <v>99</v>
      </c>
      <c r="N2792" s="374">
        <v>99</v>
      </c>
      <c r="O2792" s="374">
        <v>99</v>
      </c>
      <c r="P2792" s="374">
        <v>99</v>
      </c>
      <c r="Q2792" s="374"/>
      <c r="R2792" s="374">
        <v>0</v>
      </c>
    </row>
    <row r="2793" spans="1:18" ht="15.6">
      <c r="A2793" s="374">
        <v>18</v>
      </c>
      <c r="B2793" s="374">
        <v>519</v>
      </c>
      <c r="C2793" s="374">
        <v>2023</v>
      </c>
      <c r="D2793" s="374"/>
      <c r="E2793" s="374">
        <v>99</v>
      </c>
      <c r="F2793" s="374"/>
      <c r="G2793" s="374">
        <v>99</v>
      </c>
      <c r="H2793" s="374">
        <v>2</v>
      </c>
      <c r="I2793" s="374">
        <v>99</v>
      </c>
      <c r="J2793" s="374">
        <v>177</v>
      </c>
      <c r="K2793" s="374">
        <v>99</v>
      </c>
      <c r="L2793" s="374">
        <v>7</v>
      </c>
      <c r="M2793" s="374">
        <v>99</v>
      </c>
      <c r="N2793" s="374">
        <v>99</v>
      </c>
      <c r="O2793" s="374">
        <v>99</v>
      </c>
      <c r="P2793" s="374">
        <v>99</v>
      </c>
      <c r="Q2793" s="374"/>
      <c r="R2793" s="374">
        <v>0</v>
      </c>
    </row>
    <row r="2794" spans="1:18" ht="15.6">
      <c r="A2794" s="374">
        <v>18</v>
      </c>
      <c r="B2794" s="374">
        <v>520</v>
      </c>
      <c r="C2794" s="374">
        <v>2023</v>
      </c>
      <c r="D2794" s="374"/>
      <c r="E2794" s="374">
        <v>99</v>
      </c>
      <c r="F2794" s="374"/>
      <c r="G2794" s="374">
        <v>99</v>
      </c>
      <c r="H2794" s="374">
        <v>2</v>
      </c>
      <c r="I2794" s="374">
        <v>99</v>
      </c>
      <c r="J2794" s="374">
        <v>178</v>
      </c>
      <c r="K2794" s="374">
        <v>99</v>
      </c>
      <c r="L2794" s="374">
        <v>7</v>
      </c>
      <c r="M2794" s="374">
        <v>99</v>
      </c>
      <c r="N2794" s="374">
        <v>99</v>
      </c>
      <c r="O2794" s="374">
        <v>99</v>
      </c>
      <c r="P2794" s="374">
        <v>99</v>
      </c>
      <c r="Q2794" s="374"/>
      <c r="R2794" s="374">
        <v>0</v>
      </c>
    </row>
    <row r="2795" spans="1:18" ht="15.6">
      <c r="A2795" s="374">
        <v>18</v>
      </c>
      <c r="B2795" s="374">
        <v>521</v>
      </c>
      <c r="C2795" s="374">
        <v>2023</v>
      </c>
      <c r="D2795" s="374"/>
      <c r="E2795" s="374">
        <v>99</v>
      </c>
      <c r="F2795" s="374"/>
      <c r="G2795" s="374">
        <v>99</v>
      </c>
      <c r="H2795" s="374">
        <v>2</v>
      </c>
      <c r="I2795" s="374">
        <v>99</v>
      </c>
      <c r="J2795" s="374">
        <v>181</v>
      </c>
      <c r="K2795" s="374">
        <v>99</v>
      </c>
      <c r="L2795" s="374">
        <v>7</v>
      </c>
      <c r="M2795" s="374">
        <v>99</v>
      </c>
      <c r="N2795" s="374">
        <v>99</v>
      </c>
      <c r="O2795" s="374">
        <v>99</v>
      </c>
      <c r="P2795" s="374">
        <v>99</v>
      </c>
      <c r="Q2795" s="374"/>
      <c r="R2795" s="374">
        <v>0</v>
      </c>
    </row>
    <row r="2796" spans="1:18" ht="15.6">
      <c r="A2796" s="374">
        <v>18</v>
      </c>
      <c r="B2796" s="374">
        <v>522</v>
      </c>
      <c r="C2796" s="374">
        <v>2023</v>
      </c>
      <c r="D2796" s="374"/>
      <c r="E2796" s="374">
        <v>99</v>
      </c>
      <c r="F2796" s="374"/>
      <c r="G2796" s="374">
        <v>99</v>
      </c>
      <c r="H2796" s="374">
        <v>1</v>
      </c>
      <c r="I2796" s="374">
        <v>99</v>
      </c>
      <c r="J2796" s="374">
        <v>262</v>
      </c>
      <c r="K2796" s="374">
        <v>99</v>
      </c>
      <c r="L2796" s="374">
        <v>7</v>
      </c>
      <c r="M2796" s="374">
        <v>99</v>
      </c>
      <c r="N2796" s="374">
        <v>99</v>
      </c>
      <c r="O2796" s="374">
        <v>99</v>
      </c>
      <c r="P2796" s="374">
        <v>99</v>
      </c>
      <c r="Q2796" s="374"/>
      <c r="R2796" s="374">
        <v>0</v>
      </c>
    </row>
    <row r="2797" spans="1:18" ht="15.6">
      <c r="A2797" s="374">
        <v>18</v>
      </c>
      <c r="B2797" s="374">
        <v>523</v>
      </c>
      <c r="C2797" s="374">
        <v>2023</v>
      </c>
      <c r="D2797" s="374"/>
      <c r="E2797" s="374">
        <v>99</v>
      </c>
      <c r="F2797" s="374"/>
      <c r="G2797" s="374">
        <v>99</v>
      </c>
      <c r="H2797" s="374">
        <v>1</v>
      </c>
      <c r="I2797" s="374">
        <v>99</v>
      </c>
      <c r="J2797" s="374">
        <v>309</v>
      </c>
      <c r="K2797" s="374">
        <v>99</v>
      </c>
      <c r="L2797" s="374">
        <v>7</v>
      </c>
      <c r="M2797" s="374">
        <v>99</v>
      </c>
      <c r="N2797" s="374">
        <v>99</v>
      </c>
      <c r="O2797" s="374">
        <v>99</v>
      </c>
      <c r="P2797" s="374">
        <v>99</v>
      </c>
      <c r="Q2797" s="374"/>
      <c r="R2797" s="374">
        <v>0</v>
      </c>
    </row>
    <row r="2798" spans="1:18" ht="15.6">
      <c r="A2798" s="374">
        <v>18</v>
      </c>
      <c r="B2798" s="374">
        <v>524</v>
      </c>
      <c r="C2798" s="374">
        <v>2023</v>
      </c>
      <c r="D2798" s="374"/>
      <c r="E2798" s="374">
        <v>99</v>
      </c>
      <c r="F2798" s="374"/>
      <c r="G2798" s="374">
        <v>99</v>
      </c>
      <c r="H2798" s="374">
        <v>2</v>
      </c>
      <c r="I2798" s="374">
        <v>99</v>
      </c>
      <c r="J2798" s="374">
        <v>470</v>
      </c>
      <c r="K2798" s="374">
        <v>99</v>
      </c>
      <c r="L2798" s="374">
        <v>7</v>
      </c>
      <c r="M2798" s="374">
        <v>99</v>
      </c>
      <c r="N2798" s="374">
        <v>99</v>
      </c>
      <c r="O2798" s="374">
        <v>99</v>
      </c>
      <c r="P2798" s="374">
        <v>99</v>
      </c>
      <c r="Q2798" s="374"/>
      <c r="R2798" s="374">
        <v>0</v>
      </c>
    </row>
    <row r="2799" spans="1:18" ht="15.6">
      <c r="A2799" s="374">
        <v>18</v>
      </c>
      <c r="B2799" s="374">
        <v>525</v>
      </c>
      <c r="C2799" s="374">
        <v>2023</v>
      </c>
      <c r="D2799" s="374"/>
      <c r="E2799" s="374">
        <v>99</v>
      </c>
      <c r="F2799" s="374"/>
      <c r="G2799" s="374">
        <v>99</v>
      </c>
      <c r="H2799" s="374">
        <v>2</v>
      </c>
      <c r="I2799" s="374">
        <v>99</v>
      </c>
      <c r="J2799" s="374">
        <v>629</v>
      </c>
      <c r="K2799" s="374">
        <v>99</v>
      </c>
      <c r="L2799" s="374">
        <v>7</v>
      </c>
      <c r="M2799" s="374">
        <v>99</v>
      </c>
      <c r="N2799" s="374">
        <v>99</v>
      </c>
      <c r="O2799" s="374">
        <v>99</v>
      </c>
      <c r="P2799" s="374">
        <v>99</v>
      </c>
      <c r="Q2799" s="374"/>
      <c r="R2799" s="374">
        <v>0</v>
      </c>
    </row>
    <row r="2800" spans="1:18" ht="15.6">
      <c r="A2800" s="374">
        <v>18</v>
      </c>
      <c r="B2800" s="374">
        <v>526</v>
      </c>
      <c r="C2800" s="374">
        <v>2023</v>
      </c>
      <c r="D2800" s="374"/>
      <c r="E2800" s="374">
        <v>99</v>
      </c>
      <c r="F2800" s="374"/>
      <c r="G2800" s="374">
        <v>99</v>
      </c>
      <c r="H2800" s="374">
        <v>1</v>
      </c>
      <c r="I2800" s="374">
        <v>99</v>
      </c>
      <c r="J2800" s="374">
        <v>643</v>
      </c>
      <c r="K2800" s="374">
        <v>99</v>
      </c>
      <c r="L2800" s="374">
        <v>7</v>
      </c>
      <c r="M2800" s="374">
        <v>99</v>
      </c>
      <c r="N2800" s="374">
        <v>99</v>
      </c>
      <c r="O2800" s="374">
        <v>99</v>
      </c>
      <c r="P2800" s="374">
        <v>99</v>
      </c>
      <c r="Q2800" s="374"/>
      <c r="R2800" s="374">
        <v>0</v>
      </c>
    </row>
    <row r="2801" spans="1:37" ht="15.6">
      <c r="A2801" s="374">
        <v>18</v>
      </c>
      <c r="B2801" s="374">
        <v>527</v>
      </c>
      <c r="C2801" s="374">
        <v>2023</v>
      </c>
      <c r="D2801" s="374"/>
      <c r="E2801" s="374">
        <v>99</v>
      </c>
      <c r="F2801" s="374"/>
      <c r="G2801" s="374">
        <v>99</v>
      </c>
      <c r="H2801" s="374">
        <v>2</v>
      </c>
      <c r="I2801" s="374">
        <v>99</v>
      </c>
      <c r="J2801" s="374">
        <v>704</v>
      </c>
      <c r="K2801" s="374">
        <v>99</v>
      </c>
      <c r="L2801" s="374">
        <v>7</v>
      </c>
      <c r="M2801" s="374">
        <v>99</v>
      </c>
      <c r="N2801" s="374">
        <v>99</v>
      </c>
      <c r="O2801" s="374">
        <v>99</v>
      </c>
      <c r="P2801" s="374">
        <v>99</v>
      </c>
      <c r="Q2801" s="374"/>
      <c r="R2801" s="374">
        <v>0</v>
      </c>
    </row>
    <row r="2802" spans="1:37" ht="15.6">
      <c r="A2802" s="374">
        <v>18</v>
      </c>
      <c r="B2802" s="374">
        <v>528</v>
      </c>
      <c r="C2802" s="374">
        <v>2023</v>
      </c>
      <c r="D2802" s="374"/>
      <c r="E2802" s="374">
        <v>99</v>
      </c>
      <c r="F2802" s="374"/>
      <c r="G2802" s="374">
        <v>99</v>
      </c>
      <c r="H2802" s="374">
        <v>1</v>
      </c>
      <c r="I2802" s="374">
        <v>99</v>
      </c>
      <c r="J2802" s="374">
        <v>802</v>
      </c>
      <c r="K2802" s="374">
        <v>99</v>
      </c>
      <c r="L2802" s="374">
        <v>7</v>
      </c>
      <c r="M2802" s="374">
        <v>99</v>
      </c>
      <c r="N2802" s="374">
        <v>99</v>
      </c>
      <c r="O2802" s="374">
        <v>99</v>
      </c>
      <c r="P2802" s="374">
        <v>99</v>
      </c>
      <c r="Q2802" s="374"/>
      <c r="R2802" s="374">
        <v>0</v>
      </c>
    </row>
    <row r="2803" spans="1:37" ht="15.6">
      <c r="A2803" s="374">
        <v>18</v>
      </c>
      <c r="B2803" s="374">
        <v>529</v>
      </c>
      <c r="C2803" s="374">
        <v>2023</v>
      </c>
      <c r="D2803" s="374"/>
      <c r="E2803" s="374">
        <v>99</v>
      </c>
      <c r="F2803" s="374"/>
      <c r="G2803" s="374">
        <v>99</v>
      </c>
      <c r="H2803" s="374">
        <v>1</v>
      </c>
      <c r="I2803" s="374">
        <v>99</v>
      </c>
      <c r="J2803" s="374">
        <v>103</v>
      </c>
      <c r="K2803" s="374">
        <v>99</v>
      </c>
      <c r="L2803" s="374">
        <v>8</v>
      </c>
      <c r="M2803" s="374">
        <v>99</v>
      </c>
      <c r="N2803" s="374">
        <v>99</v>
      </c>
      <c r="O2803" s="374">
        <v>99</v>
      </c>
      <c r="P2803" s="374">
        <v>99</v>
      </c>
      <c r="Q2803" s="374">
        <v>16</v>
      </c>
      <c r="R2803" s="374">
        <v>119</v>
      </c>
      <c r="S2803">
        <v>8</v>
      </c>
      <c r="T2803">
        <v>4.6974789915966397</v>
      </c>
      <c r="U2803">
        <v>12.668067226890757</v>
      </c>
      <c r="V2803">
        <v>0</v>
      </c>
      <c r="W2803">
        <v>0</v>
      </c>
      <c r="X2803">
        <v>13.445378151260501</v>
      </c>
      <c r="Y2803">
        <v>0</v>
      </c>
      <c r="Z2803">
        <v>3.0421391404901708</v>
      </c>
      <c r="AA2803">
        <v>0</v>
      </c>
      <c r="AB2803">
        <v>1.8405087981624175</v>
      </c>
      <c r="AD2803">
        <v>59.035831616382637</v>
      </c>
      <c r="AF2803">
        <v>64.324324324324337</v>
      </c>
      <c r="AG2803">
        <v>70.220793739519294</v>
      </c>
      <c r="AH2803">
        <v>0</v>
      </c>
      <c r="AI2803">
        <v>0</v>
      </c>
    </row>
    <row r="2804" spans="1:37" ht="15.6">
      <c r="A2804" s="374">
        <v>18</v>
      </c>
      <c r="B2804" s="374">
        <v>530</v>
      </c>
      <c r="C2804" s="374">
        <v>2023</v>
      </c>
      <c r="D2804" s="374"/>
      <c r="E2804" s="374">
        <v>99</v>
      </c>
      <c r="F2804" s="374"/>
      <c r="G2804" s="374">
        <v>99</v>
      </c>
      <c r="H2804" s="374">
        <v>2</v>
      </c>
      <c r="I2804" s="374">
        <v>99</v>
      </c>
      <c r="J2804" s="374">
        <v>106</v>
      </c>
      <c r="K2804" s="374">
        <v>99</v>
      </c>
      <c r="L2804" s="374">
        <v>8</v>
      </c>
      <c r="M2804" s="374">
        <v>99</v>
      </c>
      <c r="N2804" s="374">
        <v>99</v>
      </c>
      <c r="O2804" s="374">
        <v>99</v>
      </c>
      <c r="P2804" s="374">
        <v>99</v>
      </c>
      <c r="Q2804" s="374">
        <v>16</v>
      </c>
      <c r="R2804" s="374">
        <v>99</v>
      </c>
      <c r="S2804">
        <v>8</v>
      </c>
      <c r="T2804">
        <v>3.5151515151515147</v>
      </c>
      <c r="U2804">
        <v>9.221212121212119</v>
      </c>
      <c r="V2804">
        <v>0</v>
      </c>
      <c r="W2804">
        <v>0</v>
      </c>
      <c r="X2804">
        <v>0</v>
      </c>
      <c r="Y2804">
        <v>0</v>
      </c>
      <c r="Z2804">
        <v>1.8988179591191221</v>
      </c>
      <c r="AA2804">
        <v>0</v>
      </c>
      <c r="AB2804">
        <v>1.725411011574153</v>
      </c>
      <c r="AD2804">
        <v>6.3259795450513243</v>
      </c>
      <c r="AF2804">
        <v>38.521400778210115</v>
      </c>
      <c r="AG2804">
        <v>37.679544328875672</v>
      </c>
      <c r="AH2804">
        <v>0</v>
      </c>
      <c r="AI2804">
        <v>39</v>
      </c>
      <c r="AJ2804">
        <v>85.28461538461535</v>
      </c>
      <c r="AK2804">
        <v>14.482244904067921</v>
      </c>
    </row>
    <row r="2805" spans="1:37" ht="15.6">
      <c r="A2805" s="374">
        <v>18</v>
      </c>
      <c r="B2805" s="374">
        <v>531</v>
      </c>
      <c r="C2805" s="374">
        <v>2023</v>
      </c>
      <c r="D2805" s="374"/>
      <c r="E2805" s="374">
        <v>99</v>
      </c>
      <c r="F2805" s="374"/>
      <c r="G2805" s="374">
        <v>99</v>
      </c>
      <c r="H2805" s="374">
        <v>1</v>
      </c>
      <c r="I2805" s="374">
        <v>99</v>
      </c>
      <c r="J2805" s="374">
        <v>110</v>
      </c>
      <c r="K2805" s="374">
        <v>99</v>
      </c>
      <c r="L2805" s="374">
        <v>8</v>
      </c>
      <c r="M2805" s="374">
        <v>99</v>
      </c>
      <c r="N2805" s="374">
        <v>99</v>
      </c>
      <c r="O2805" s="374">
        <v>99</v>
      </c>
      <c r="P2805" s="374">
        <v>99</v>
      </c>
      <c r="Q2805" s="374">
        <v>53</v>
      </c>
      <c r="R2805" s="374">
        <v>266</v>
      </c>
      <c r="S2805">
        <v>8</v>
      </c>
      <c r="T2805">
        <v>6.1691729323308273</v>
      </c>
      <c r="U2805">
        <v>10.016165413533828</v>
      </c>
      <c r="V2805">
        <v>0</v>
      </c>
      <c r="W2805">
        <v>2.255639097744361</v>
      </c>
      <c r="X2805">
        <v>4.511278195488722</v>
      </c>
      <c r="Y2805">
        <v>0</v>
      </c>
      <c r="Z2805">
        <v>2.9502902168457901</v>
      </c>
      <c r="AA2805">
        <v>0</v>
      </c>
      <c r="AB2805">
        <v>1.4656303245668387</v>
      </c>
      <c r="AD2805">
        <v>12.291200221436281</v>
      </c>
      <c r="AF2805">
        <v>6.1023170451938515</v>
      </c>
      <c r="AG2805">
        <v>8.2179738683051387</v>
      </c>
      <c r="AH2805">
        <v>0.37593984962406007</v>
      </c>
      <c r="AI2805">
        <v>190</v>
      </c>
      <c r="AJ2805">
        <v>85.47789473684206</v>
      </c>
      <c r="AK2805">
        <v>17.30693350337538</v>
      </c>
    </row>
    <row r="2806" spans="1:37" ht="15.6">
      <c r="A2806" s="374">
        <v>18</v>
      </c>
      <c r="B2806" s="374">
        <v>532</v>
      </c>
      <c r="C2806" s="374">
        <v>2023</v>
      </c>
      <c r="D2806" s="374"/>
      <c r="E2806" s="374">
        <v>99</v>
      </c>
      <c r="F2806" s="374"/>
      <c r="G2806" s="374">
        <v>99</v>
      </c>
      <c r="H2806" s="374">
        <v>1</v>
      </c>
      <c r="I2806" s="374">
        <v>99</v>
      </c>
      <c r="J2806" s="374">
        <v>111</v>
      </c>
      <c r="K2806" s="374">
        <v>99</v>
      </c>
      <c r="L2806" s="374">
        <v>8</v>
      </c>
      <c r="M2806" s="374">
        <v>99</v>
      </c>
      <c r="N2806" s="374">
        <v>99</v>
      </c>
      <c r="O2806" s="374">
        <v>99</v>
      </c>
      <c r="P2806" s="374">
        <v>99</v>
      </c>
      <c r="Q2806" s="374">
        <v>1</v>
      </c>
      <c r="R2806" s="374">
        <v>11</v>
      </c>
      <c r="S2806">
        <v>8</v>
      </c>
      <c r="T2806">
        <v>4.7272727272727284</v>
      </c>
      <c r="U2806">
        <v>10.109090909090909</v>
      </c>
      <c r="V2806">
        <v>0</v>
      </c>
      <c r="W2806">
        <v>0</v>
      </c>
      <c r="X2806">
        <v>0</v>
      </c>
      <c r="Y2806">
        <v>0</v>
      </c>
      <c r="Z2806">
        <v>1.789593425362078</v>
      </c>
      <c r="AA2806">
        <v>0</v>
      </c>
      <c r="AB2806">
        <v>0.86243936186410064</v>
      </c>
      <c r="AD2806">
        <v>47.870636647259921</v>
      </c>
      <c r="AF2806">
        <v>17.460317460317459</v>
      </c>
      <c r="AG2806">
        <v>17.999352541275499</v>
      </c>
      <c r="AH2806">
        <v>0</v>
      </c>
      <c r="AI2806">
        <v>0</v>
      </c>
    </row>
    <row r="2807" spans="1:37" ht="15.6">
      <c r="A2807" s="374">
        <v>18</v>
      </c>
      <c r="B2807" s="374">
        <v>533</v>
      </c>
      <c r="C2807" s="374">
        <v>2023</v>
      </c>
      <c r="D2807" s="374"/>
      <c r="E2807" s="374">
        <v>99</v>
      </c>
      <c r="F2807" s="374"/>
      <c r="G2807" s="374">
        <v>99</v>
      </c>
      <c r="H2807" s="374">
        <v>1</v>
      </c>
      <c r="I2807" s="374">
        <v>99</v>
      </c>
      <c r="J2807" s="374">
        <v>116</v>
      </c>
      <c r="K2807" s="374">
        <v>99</v>
      </c>
      <c r="L2807" s="374">
        <v>8</v>
      </c>
      <c r="M2807" s="374">
        <v>99</v>
      </c>
      <c r="N2807" s="374">
        <v>99</v>
      </c>
      <c r="O2807" s="374">
        <v>99</v>
      </c>
      <c r="P2807" s="374">
        <v>99</v>
      </c>
      <c r="Q2807" s="374">
        <v>9</v>
      </c>
      <c r="R2807" s="374">
        <v>24</v>
      </c>
      <c r="S2807">
        <v>8</v>
      </c>
      <c r="T2807">
        <v>5.25</v>
      </c>
      <c r="U2807">
        <v>13.495833333333337</v>
      </c>
      <c r="V2807">
        <v>0</v>
      </c>
      <c r="W2807">
        <v>0</v>
      </c>
      <c r="X2807">
        <v>20.833333333333329</v>
      </c>
      <c r="Y2807">
        <v>4.1666666666666679</v>
      </c>
      <c r="Z2807">
        <v>3.9626883936988424</v>
      </c>
      <c r="AA2807">
        <v>0</v>
      </c>
      <c r="AB2807">
        <v>1.9202864369671515</v>
      </c>
      <c r="AD2807">
        <v>24.653951789533046</v>
      </c>
      <c r="AF2807">
        <v>2.5450689289501596</v>
      </c>
      <c r="AG2807">
        <v>4.184538266756241</v>
      </c>
      <c r="AH2807">
        <v>0</v>
      </c>
      <c r="AI2807">
        <v>0</v>
      </c>
    </row>
    <row r="2808" spans="1:37" ht="15.6">
      <c r="A2808" s="374">
        <v>18</v>
      </c>
      <c r="B2808" s="374">
        <v>534</v>
      </c>
      <c r="C2808" s="374">
        <v>2023</v>
      </c>
      <c r="D2808" s="374"/>
      <c r="E2808" s="374">
        <v>99</v>
      </c>
      <c r="F2808" s="374"/>
      <c r="G2808" s="374">
        <v>99</v>
      </c>
      <c r="H2808" s="374">
        <v>2</v>
      </c>
      <c r="I2808" s="374">
        <v>99</v>
      </c>
      <c r="J2808" s="374">
        <v>117</v>
      </c>
      <c r="K2808" s="374">
        <v>99</v>
      </c>
      <c r="L2808" s="374">
        <v>8</v>
      </c>
      <c r="M2808" s="374">
        <v>99</v>
      </c>
      <c r="N2808" s="374">
        <v>99</v>
      </c>
      <c r="O2808" s="374">
        <v>99</v>
      </c>
      <c r="P2808" s="374">
        <v>99</v>
      </c>
      <c r="Q2808" s="374">
        <v>4</v>
      </c>
      <c r="R2808" s="374">
        <v>11</v>
      </c>
      <c r="S2808">
        <v>8</v>
      </c>
      <c r="T2808">
        <v>4.8181818181818192</v>
      </c>
      <c r="U2808">
        <v>11.090909090909092</v>
      </c>
      <c r="V2808">
        <v>0</v>
      </c>
      <c r="W2808">
        <v>0</v>
      </c>
      <c r="X2808">
        <v>0</v>
      </c>
      <c r="Y2808">
        <v>0</v>
      </c>
      <c r="Z2808">
        <v>3.0734802735230824</v>
      </c>
      <c r="AA2808">
        <v>0</v>
      </c>
      <c r="AB2808">
        <v>1.46586504514519</v>
      </c>
      <c r="AD2808">
        <v>54.646293963757181</v>
      </c>
      <c r="AF2808">
        <v>5.3398058252427196</v>
      </c>
      <c r="AG2808">
        <v>6.1712782639486079</v>
      </c>
      <c r="AH2808">
        <v>0</v>
      </c>
      <c r="AI2808">
        <v>11</v>
      </c>
      <c r="AJ2808">
        <v>84.000000000000014</v>
      </c>
      <c r="AK2808">
        <v>18.134414859935806</v>
      </c>
    </row>
    <row r="2809" spans="1:37" ht="15.6">
      <c r="A2809" s="374">
        <v>18</v>
      </c>
      <c r="B2809" s="374">
        <v>535</v>
      </c>
      <c r="C2809" s="374">
        <v>2023</v>
      </c>
      <c r="D2809" s="374"/>
      <c r="E2809" s="374">
        <v>99</v>
      </c>
      <c r="F2809" s="374"/>
      <c r="G2809" s="374">
        <v>99</v>
      </c>
      <c r="H2809" s="374">
        <v>1</v>
      </c>
      <c r="I2809" s="374">
        <v>99</v>
      </c>
      <c r="J2809" s="374">
        <v>134</v>
      </c>
      <c r="K2809" s="374">
        <v>99</v>
      </c>
      <c r="L2809" s="374">
        <v>8</v>
      </c>
      <c r="M2809" s="374">
        <v>99</v>
      </c>
      <c r="N2809" s="374">
        <v>99</v>
      </c>
      <c r="O2809" s="374">
        <v>99</v>
      </c>
      <c r="P2809" s="374">
        <v>99</v>
      </c>
      <c r="Q2809" s="374">
        <v>52</v>
      </c>
      <c r="R2809" s="374">
        <v>456</v>
      </c>
      <c r="S2809">
        <v>8</v>
      </c>
      <c r="T2809">
        <v>5.7039473684210513</v>
      </c>
      <c r="U2809">
        <v>8.1835526315789497</v>
      </c>
      <c r="V2809">
        <v>0</v>
      </c>
      <c r="W2809">
        <v>0</v>
      </c>
      <c r="X2809">
        <v>1.5350877192982459</v>
      </c>
      <c r="Y2809">
        <v>0</v>
      </c>
      <c r="Z2809">
        <v>2.5757159815098638</v>
      </c>
      <c r="AA2809">
        <v>0</v>
      </c>
      <c r="AB2809">
        <v>1.5253938912771725</v>
      </c>
      <c r="AD2809">
        <v>-4.0254392506757748</v>
      </c>
      <c r="AF2809">
        <v>12.357723577235772</v>
      </c>
      <c r="AG2809">
        <v>13.6574243511104</v>
      </c>
      <c r="AH2809">
        <v>0</v>
      </c>
      <c r="AI2809">
        <v>0</v>
      </c>
    </row>
    <row r="2810" spans="1:37" ht="15.6">
      <c r="A2810" s="374">
        <v>18</v>
      </c>
      <c r="B2810" s="374">
        <v>536</v>
      </c>
      <c r="C2810" s="374">
        <v>2023</v>
      </c>
      <c r="D2810" s="374"/>
      <c r="E2810" s="374">
        <v>99</v>
      </c>
      <c r="F2810" s="374"/>
      <c r="G2810" s="374">
        <v>99</v>
      </c>
      <c r="H2810" s="374">
        <v>2</v>
      </c>
      <c r="I2810" s="374">
        <v>99</v>
      </c>
      <c r="J2810" s="374">
        <v>141</v>
      </c>
      <c r="K2810" s="374">
        <v>99</v>
      </c>
      <c r="L2810" s="374">
        <v>8</v>
      </c>
      <c r="M2810" s="374">
        <v>99</v>
      </c>
      <c r="N2810" s="374">
        <v>99</v>
      </c>
      <c r="O2810" s="374">
        <v>99</v>
      </c>
      <c r="P2810" s="374">
        <v>99</v>
      </c>
      <c r="Q2810" s="374">
        <v>25</v>
      </c>
      <c r="R2810" s="374">
        <v>102</v>
      </c>
      <c r="S2810">
        <v>8</v>
      </c>
      <c r="T2810">
        <v>5.6470588235294121</v>
      </c>
      <c r="U2810">
        <v>12.851960784313729</v>
      </c>
      <c r="V2810">
        <v>0</v>
      </c>
      <c r="W2810">
        <v>0</v>
      </c>
      <c r="X2810">
        <v>18.627450980392155</v>
      </c>
      <c r="Y2810">
        <v>0.98039215686274495</v>
      </c>
      <c r="Z2810">
        <v>3.8558773674705842</v>
      </c>
      <c r="AA2810">
        <v>0</v>
      </c>
      <c r="AB2810">
        <v>1.4324465484571645</v>
      </c>
      <c r="AD2810">
        <v>52.05550932495207</v>
      </c>
      <c r="AF2810">
        <v>9.9706744868035191</v>
      </c>
      <c r="AG2810">
        <v>15.40730815791639</v>
      </c>
      <c r="AH2810">
        <v>0</v>
      </c>
      <c r="AI2810">
        <v>0</v>
      </c>
    </row>
    <row r="2811" spans="1:37" ht="15.6">
      <c r="A2811" s="374">
        <v>18</v>
      </c>
      <c r="B2811" s="374">
        <v>537</v>
      </c>
      <c r="C2811" s="374">
        <v>2023</v>
      </c>
      <c r="D2811" s="374"/>
      <c r="E2811" s="374">
        <v>99</v>
      </c>
      <c r="F2811" s="374"/>
      <c r="G2811" s="374">
        <v>99</v>
      </c>
      <c r="H2811" s="374">
        <v>2</v>
      </c>
      <c r="I2811" s="374">
        <v>99</v>
      </c>
      <c r="J2811" s="374">
        <v>143</v>
      </c>
      <c r="K2811" s="374">
        <v>99</v>
      </c>
      <c r="L2811" s="374">
        <v>8</v>
      </c>
      <c r="M2811" s="374">
        <v>99</v>
      </c>
      <c r="N2811" s="374">
        <v>99</v>
      </c>
      <c r="O2811" s="374">
        <v>99</v>
      </c>
      <c r="P2811" s="374">
        <v>99</v>
      </c>
      <c r="Q2811" s="374">
        <v>12</v>
      </c>
      <c r="R2811" s="374">
        <v>39</v>
      </c>
      <c r="S2811">
        <v>8</v>
      </c>
      <c r="T2811">
        <v>5.0769230769230784</v>
      </c>
      <c r="U2811">
        <v>12.717948717948721</v>
      </c>
      <c r="V2811">
        <v>0</v>
      </c>
      <c r="W2811">
        <v>0</v>
      </c>
      <c r="X2811">
        <v>17.948717948717952</v>
      </c>
      <c r="Y2811">
        <v>2.5641025641025639</v>
      </c>
      <c r="Z2811">
        <v>3.667450158357541</v>
      </c>
      <c r="AA2811">
        <v>0</v>
      </c>
      <c r="AB2811">
        <v>1.591396989659785</v>
      </c>
      <c r="AD2811">
        <v>60.340533076992045</v>
      </c>
      <c r="AF2811">
        <v>21.195652173913043</v>
      </c>
      <c r="AG2811">
        <v>28.448523085747073</v>
      </c>
      <c r="AH2811">
        <v>0</v>
      </c>
      <c r="AI2811">
        <v>0</v>
      </c>
    </row>
    <row r="2812" spans="1:37" ht="15.6">
      <c r="A2812" s="374">
        <v>18</v>
      </c>
      <c r="B2812" s="374">
        <v>538</v>
      </c>
      <c r="C2812" s="374">
        <v>2023</v>
      </c>
      <c r="D2812" s="374"/>
      <c r="E2812" s="374">
        <v>99</v>
      </c>
      <c r="F2812" s="374"/>
      <c r="G2812" s="374">
        <v>99</v>
      </c>
      <c r="H2812" s="374">
        <v>2</v>
      </c>
      <c r="I2812" s="374">
        <v>99</v>
      </c>
      <c r="J2812" s="374">
        <v>147</v>
      </c>
      <c r="K2812" s="374">
        <v>99</v>
      </c>
      <c r="L2812" s="374">
        <v>8</v>
      </c>
      <c r="M2812" s="374">
        <v>99</v>
      </c>
      <c r="N2812" s="374">
        <v>99</v>
      </c>
      <c r="O2812" s="374">
        <v>99</v>
      </c>
      <c r="P2812" s="374">
        <v>99</v>
      </c>
      <c r="Q2812" s="374">
        <v>3</v>
      </c>
      <c r="R2812" s="374">
        <v>15</v>
      </c>
      <c r="S2812">
        <v>8</v>
      </c>
      <c r="T2812">
        <v>6.4666666666666668</v>
      </c>
      <c r="U2812">
        <v>11.64666666666667</v>
      </c>
      <c r="V2812">
        <v>0</v>
      </c>
      <c r="W2812">
        <v>0</v>
      </c>
      <c r="X2812">
        <v>0</v>
      </c>
      <c r="Y2812">
        <v>0</v>
      </c>
      <c r="Z2812">
        <v>1.9348959202557221</v>
      </c>
      <c r="AA2812">
        <v>0</v>
      </c>
      <c r="AB2812">
        <v>2.2171052197754526</v>
      </c>
      <c r="AD2812">
        <v>63.519180255610394</v>
      </c>
      <c r="AF2812">
        <v>11.90476190476191</v>
      </c>
      <c r="AG2812">
        <v>19.293208172280504</v>
      </c>
      <c r="AH2812">
        <v>6.6666666666666687</v>
      </c>
      <c r="AI2812">
        <v>0</v>
      </c>
    </row>
    <row r="2813" spans="1:37" ht="15.6">
      <c r="A2813" s="374">
        <v>18</v>
      </c>
      <c r="B2813" s="374">
        <v>539</v>
      </c>
      <c r="C2813" s="374">
        <v>2023</v>
      </c>
      <c r="D2813" s="374"/>
      <c r="E2813" s="374">
        <v>99</v>
      </c>
      <c r="F2813" s="374"/>
      <c r="G2813" s="374">
        <v>99</v>
      </c>
      <c r="H2813" s="374">
        <v>1</v>
      </c>
      <c r="I2813" s="374">
        <v>99</v>
      </c>
      <c r="J2813" s="374">
        <v>155</v>
      </c>
      <c r="K2813" s="374">
        <v>99</v>
      </c>
      <c r="L2813" s="374">
        <v>8</v>
      </c>
      <c r="M2813" s="374">
        <v>99</v>
      </c>
      <c r="N2813" s="374">
        <v>99</v>
      </c>
      <c r="O2813" s="374">
        <v>99</v>
      </c>
      <c r="P2813" s="374">
        <v>99</v>
      </c>
      <c r="Q2813" s="374">
        <v>9</v>
      </c>
      <c r="R2813" s="374">
        <v>79</v>
      </c>
      <c r="S2813">
        <v>8</v>
      </c>
      <c r="T2813">
        <v>5.0759493670886089</v>
      </c>
      <c r="U2813">
        <v>12.894936708860763</v>
      </c>
      <c r="V2813">
        <v>0</v>
      </c>
      <c r="W2813">
        <v>0</v>
      </c>
      <c r="X2813">
        <v>12.658227848101264</v>
      </c>
      <c r="Y2813">
        <v>0</v>
      </c>
      <c r="Z2813">
        <v>2.6128164509051857</v>
      </c>
      <c r="AA2813">
        <v>0</v>
      </c>
      <c r="AB2813">
        <v>1.5075518917427244</v>
      </c>
      <c r="AD2813">
        <v>27.293221692137426</v>
      </c>
      <c r="AF2813">
        <v>6.7176870748299313</v>
      </c>
      <c r="AG2813">
        <v>8.7726701228018822</v>
      </c>
      <c r="AH2813">
        <v>0</v>
      </c>
      <c r="AI2813">
        <v>0</v>
      </c>
    </row>
    <row r="2814" spans="1:37" ht="15.6">
      <c r="A2814" s="374">
        <v>18</v>
      </c>
      <c r="B2814" s="374">
        <v>540</v>
      </c>
      <c r="C2814" s="374">
        <v>2023</v>
      </c>
      <c r="D2814" s="374"/>
      <c r="E2814" s="374">
        <v>99</v>
      </c>
      <c r="F2814" s="374"/>
      <c r="G2814" s="374">
        <v>99</v>
      </c>
      <c r="H2814" s="374">
        <v>2</v>
      </c>
      <c r="I2814" s="374">
        <v>99</v>
      </c>
      <c r="J2814" s="374">
        <v>160</v>
      </c>
      <c r="K2814" s="374">
        <v>99</v>
      </c>
      <c r="L2814" s="374">
        <v>8</v>
      </c>
      <c r="M2814" s="374">
        <v>99</v>
      </c>
      <c r="N2814" s="374">
        <v>99</v>
      </c>
      <c r="O2814" s="374">
        <v>99</v>
      </c>
      <c r="P2814" s="374">
        <v>99</v>
      </c>
      <c r="Q2814" s="374">
        <v>5</v>
      </c>
      <c r="R2814" s="374">
        <v>21</v>
      </c>
      <c r="S2814">
        <v>8</v>
      </c>
      <c r="T2814">
        <v>6.190476190476188</v>
      </c>
      <c r="U2814">
        <v>10.933333333333335</v>
      </c>
      <c r="V2814">
        <v>0</v>
      </c>
      <c r="W2814">
        <v>4.7619047619047636</v>
      </c>
      <c r="X2814">
        <v>0</v>
      </c>
      <c r="Y2814">
        <v>0</v>
      </c>
      <c r="Z2814">
        <v>2.2331556432510782</v>
      </c>
      <c r="AA2814">
        <v>0</v>
      </c>
      <c r="AB2814">
        <v>1.4677176197545172</v>
      </c>
      <c r="AD2814">
        <v>5.6176663153891191</v>
      </c>
      <c r="AF2814">
        <v>8.9743589743589762</v>
      </c>
      <c r="AG2814">
        <v>10.908399847966557</v>
      </c>
      <c r="AH2814">
        <v>23.809523809523821</v>
      </c>
      <c r="AI2814">
        <v>21</v>
      </c>
      <c r="AJ2814">
        <v>86.676190476190442</v>
      </c>
      <c r="AK2814">
        <v>16.655390852820801</v>
      </c>
    </row>
    <row r="2815" spans="1:37" ht="15.6">
      <c r="A2815" s="374">
        <v>18</v>
      </c>
      <c r="B2815" s="374">
        <v>541</v>
      </c>
      <c r="C2815" s="374">
        <v>2023</v>
      </c>
      <c r="D2815" s="374"/>
      <c r="E2815" s="374">
        <v>99</v>
      </c>
      <c r="F2815" s="374"/>
      <c r="G2815" s="374">
        <v>99</v>
      </c>
      <c r="H2815" s="374">
        <v>1</v>
      </c>
      <c r="I2815" s="374">
        <v>99</v>
      </c>
      <c r="J2815" s="374">
        <v>171</v>
      </c>
      <c r="K2815" s="374">
        <v>99</v>
      </c>
      <c r="L2815" s="374">
        <v>8</v>
      </c>
      <c r="M2815" s="374">
        <v>99</v>
      </c>
      <c r="N2815" s="374">
        <v>99</v>
      </c>
      <c r="O2815" s="374">
        <v>99</v>
      </c>
      <c r="P2815" s="374">
        <v>99</v>
      </c>
      <c r="Q2815" s="374"/>
      <c r="R2815" s="374">
        <v>0</v>
      </c>
    </row>
    <row r="2816" spans="1:37" ht="15.6">
      <c r="A2816" s="374">
        <v>18</v>
      </c>
      <c r="B2816" s="374">
        <v>542</v>
      </c>
      <c r="C2816" s="374">
        <v>2023</v>
      </c>
      <c r="D2816" s="374"/>
      <c r="E2816" s="374">
        <v>99</v>
      </c>
      <c r="F2816" s="374"/>
      <c r="G2816" s="374">
        <v>99</v>
      </c>
      <c r="H2816" s="374">
        <v>2</v>
      </c>
      <c r="I2816" s="374">
        <v>99</v>
      </c>
      <c r="J2816" s="374">
        <v>175</v>
      </c>
      <c r="K2816" s="374">
        <v>99</v>
      </c>
      <c r="L2816" s="374">
        <v>8</v>
      </c>
      <c r="M2816" s="374">
        <v>99</v>
      </c>
      <c r="N2816" s="374">
        <v>99</v>
      </c>
      <c r="O2816" s="374">
        <v>99</v>
      </c>
      <c r="P2816" s="374">
        <v>99</v>
      </c>
      <c r="Q2816" s="374">
        <v>4</v>
      </c>
      <c r="R2816" s="374">
        <v>6</v>
      </c>
      <c r="S2816">
        <v>8</v>
      </c>
      <c r="T2816">
        <v>6.5</v>
      </c>
      <c r="U2816">
        <v>9.85</v>
      </c>
      <c r="V2816">
        <v>0</v>
      </c>
      <c r="W2816">
        <v>0</v>
      </c>
      <c r="X2816">
        <v>0</v>
      </c>
      <c r="Y2816">
        <v>0</v>
      </c>
      <c r="Z2816">
        <v>2.419882917277886</v>
      </c>
      <c r="AA2816">
        <v>0</v>
      </c>
      <c r="AB2816">
        <v>1.5</v>
      </c>
      <c r="AD2816">
        <v>92.979705089658623</v>
      </c>
      <c r="AF2816">
        <v>0.43572984749455329</v>
      </c>
      <c r="AG2816">
        <v>0.58786667064545983</v>
      </c>
      <c r="AH2816">
        <v>0</v>
      </c>
      <c r="AI2816">
        <v>0</v>
      </c>
    </row>
    <row r="2817" spans="1:37" ht="15.6">
      <c r="A2817" s="374">
        <v>18</v>
      </c>
      <c r="B2817" s="374">
        <v>543</v>
      </c>
      <c r="C2817" s="374">
        <v>2023</v>
      </c>
      <c r="D2817" s="374"/>
      <c r="E2817" s="374">
        <v>99</v>
      </c>
      <c r="F2817" s="374"/>
      <c r="G2817" s="374">
        <v>99</v>
      </c>
      <c r="H2817" s="374">
        <v>2</v>
      </c>
      <c r="I2817" s="374">
        <v>99</v>
      </c>
      <c r="J2817" s="374">
        <v>177</v>
      </c>
      <c r="K2817" s="374">
        <v>99</v>
      </c>
      <c r="L2817" s="374">
        <v>8</v>
      </c>
      <c r="M2817" s="374">
        <v>99</v>
      </c>
      <c r="N2817" s="374">
        <v>99</v>
      </c>
      <c r="O2817" s="374">
        <v>99</v>
      </c>
      <c r="P2817" s="374">
        <v>99</v>
      </c>
      <c r="Q2817" s="374">
        <v>5</v>
      </c>
      <c r="R2817" s="374">
        <v>33</v>
      </c>
      <c r="S2817">
        <v>8</v>
      </c>
      <c r="T2817">
        <v>4.7272727272727284</v>
      </c>
      <c r="U2817">
        <v>13.83939393939394</v>
      </c>
      <c r="V2817">
        <v>0</v>
      </c>
      <c r="W2817">
        <v>0</v>
      </c>
      <c r="X2817">
        <v>18.181818181818183</v>
      </c>
      <c r="Y2817">
        <v>0</v>
      </c>
      <c r="Z2817">
        <v>2.4172284898380005</v>
      </c>
      <c r="AA2817">
        <v>0</v>
      </c>
      <c r="AB2817">
        <v>1.2856486930664481</v>
      </c>
      <c r="AD2817">
        <v>11.754303011161181</v>
      </c>
      <c r="AF2817">
        <v>4.3080939947780674</v>
      </c>
      <c r="AG2817">
        <v>5.4465009779134652</v>
      </c>
      <c r="AH2817">
        <v>0</v>
      </c>
    </row>
    <row r="2818" spans="1:37" ht="15.6">
      <c r="A2818" s="374">
        <v>18</v>
      </c>
      <c r="B2818" s="374">
        <v>544</v>
      </c>
      <c r="C2818" s="374">
        <v>2023</v>
      </c>
      <c r="D2818" s="374"/>
      <c r="E2818" s="374">
        <v>99</v>
      </c>
      <c r="F2818" s="374"/>
      <c r="G2818" s="374">
        <v>99</v>
      </c>
      <c r="H2818" s="374">
        <v>2</v>
      </c>
      <c r="I2818" s="374">
        <v>99</v>
      </c>
      <c r="J2818" s="374">
        <v>178</v>
      </c>
      <c r="K2818" s="374">
        <v>99</v>
      </c>
      <c r="L2818" s="374">
        <v>8</v>
      </c>
      <c r="M2818" s="374">
        <v>99</v>
      </c>
      <c r="N2818" s="374">
        <v>99</v>
      </c>
      <c r="O2818" s="374">
        <v>99</v>
      </c>
      <c r="P2818" s="374">
        <v>99</v>
      </c>
      <c r="Q2818" s="374">
        <v>6</v>
      </c>
      <c r="R2818" s="374">
        <v>36</v>
      </c>
      <c r="S2818">
        <v>8</v>
      </c>
      <c r="T2818">
        <v>4.75</v>
      </c>
      <c r="U2818">
        <v>12.577777777777778</v>
      </c>
      <c r="V2818">
        <v>0</v>
      </c>
      <c r="W2818">
        <v>0</v>
      </c>
      <c r="X2818">
        <v>11.111111111111112</v>
      </c>
      <c r="Y2818">
        <v>0</v>
      </c>
      <c r="Z2818">
        <v>2.6942439787970112</v>
      </c>
      <c r="AA2818">
        <v>0</v>
      </c>
      <c r="AB2818">
        <v>1.4790199457749036</v>
      </c>
      <c r="AD2818">
        <v>15.126772706669644</v>
      </c>
      <c r="AF2818">
        <v>9.1603053435114496</v>
      </c>
      <c r="AG2818">
        <v>14.655144512412203</v>
      </c>
      <c r="AH2818">
        <v>33.333333333333343</v>
      </c>
      <c r="AI2818">
        <v>0</v>
      </c>
    </row>
    <row r="2819" spans="1:37" ht="15.6">
      <c r="A2819" s="374">
        <v>18</v>
      </c>
      <c r="B2819" s="374">
        <v>545</v>
      </c>
      <c r="C2819" s="374">
        <v>2023</v>
      </c>
      <c r="D2819" s="374"/>
      <c r="E2819" s="374">
        <v>99</v>
      </c>
      <c r="F2819" s="374"/>
      <c r="G2819" s="374">
        <v>99</v>
      </c>
      <c r="H2819" s="374">
        <v>2</v>
      </c>
      <c r="I2819" s="374">
        <v>99</v>
      </c>
      <c r="J2819" s="374">
        <v>181</v>
      </c>
      <c r="K2819" s="374">
        <v>99</v>
      </c>
      <c r="L2819" s="374">
        <v>8</v>
      </c>
      <c r="M2819" s="374">
        <v>99</v>
      </c>
      <c r="N2819" s="374">
        <v>99</v>
      </c>
      <c r="O2819" s="374">
        <v>99</v>
      </c>
      <c r="P2819" s="374">
        <v>99</v>
      </c>
      <c r="Q2819" s="374">
        <v>3</v>
      </c>
      <c r="R2819" s="374">
        <v>3</v>
      </c>
      <c r="S2819">
        <v>8</v>
      </c>
      <c r="T2819">
        <v>6</v>
      </c>
      <c r="U2819">
        <v>11.366666666666671</v>
      </c>
      <c r="V2819">
        <v>0</v>
      </c>
      <c r="W2819">
        <v>0</v>
      </c>
      <c r="X2819">
        <v>33.333333333333343</v>
      </c>
      <c r="Y2819">
        <v>0</v>
      </c>
      <c r="Z2819">
        <v>4.4093335349259135</v>
      </c>
      <c r="AA2819">
        <v>0</v>
      </c>
      <c r="AB2819">
        <v>1.4142135623730951</v>
      </c>
      <c r="AD2819">
        <v>99.961416719413677</v>
      </c>
      <c r="AF2819">
        <v>0.6960556844547563</v>
      </c>
      <c r="AG2819">
        <v>1.0030001764809695</v>
      </c>
      <c r="AH2819">
        <v>0</v>
      </c>
      <c r="AI2819">
        <v>0</v>
      </c>
    </row>
    <row r="2820" spans="1:37" ht="15.6">
      <c r="A2820" s="374">
        <v>18</v>
      </c>
      <c r="B2820" s="374">
        <v>546</v>
      </c>
      <c r="C2820" s="374">
        <v>2023</v>
      </c>
      <c r="D2820" s="374"/>
      <c r="E2820" s="374">
        <v>99</v>
      </c>
      <c r="F2820" s="374"/>
      <c r="G2820" s="374">
        <v>99</v>
      </c>
      <c r="H2820" s="374">
        <v>1</v>
      </c>
      <c r="I2820" s="374">
        <v>99</v>
      </c>
      <c r="J2820" s="374">
        <v>262</v>
      </c>
      <c r="K2820" s="374">
        <v>99</v>
      </c>
      <c r="L2820" s="374">
        <v>8</v>
      </c>
      <c r="M2820" s="374">
        <v>99</v>
      </c>
      <c r="N2820" s="374">
        <v>99</v>
      </c>
      <c r="O2820" s="374">
        <v>99</v>
      </c>
      <c r="P2820" s="374">
        <v>99</v>
      </c>
      <c r="Q2820" s="374"/>
      <c r="R2820" s="374">
        <v>0</v>
      </c>
    </row>
    <row r="2821" spans="1:37" ht="15.6">
      <c r="A2821" s="374">
        <v>18</v>
      </c>
      <c r="B2821" s="374">
        <v>547</v>
      </c>
      <c r="C2821" s="374">
        <v>2023</v>
      </c>
      <c r="D2821" s="374"/>
      <c r="E2821" s="374">
        <v>99</v>
      </c>
      <c r="F2821" s="374"/>
      <c r="G2821" s="374">
        <v>99</v>
      </c>
      <c r="H2821" s="374">
        <v>1</v>
      </c>
      <c r="I2821" s="374">
        <v>99</v>
      </c>
      <c r="J2821" s="374">
        <v>309</v>
      </c>
      <c r="K2821" s="374">
        <v>99</v>
      </c>
      <c r="L2821" s="374">
        <v>8</v>
      </c>
      <c r="M2821" s="374">
        <v>99</v>
      </c>
      <c r="N2821" s="374">
        <v>99</v>
      </c>
      <c r="O2821" s="374">
        <v>99</v>
      </c>
      <c r="P2821" s="374">
        <v>99</v>
      </c>
      <c r="Q2821" s="374">
        <v>32</v>
      </c>
      <c r="R2821" s="374">
        <v>242</v>
      </c>
      <c r="S2821">
        <v>8</v>
      </c>
      <c r="T2821">
        <v>5.2479338842975194</v>
      </c>
      <c r="U2821">
        <v>8.9020661157024819</v>
      </c>
      <c r="V2821">
        <v>0</v>
      </c>
      <c r="W2821">
        <v>0</v>
      </c>
      <c r="X2821">
        <v>1.2396694214876036</v>
      </c>
      <c r="Y2821">
        <v>0</v>
      </c>
      <c r="Z2821">
        <v>2.8682855239442944</v>
      </c>
      <c r="AA2821">
        <v>0</v>
      </c>
      <c r="AB2821">
        <v>1.2842400829556921</v>
      </c>
      <c r="AD2821">
        <v>44.84693698995369</v>
      </c>
      <c r="AF2821">
        <v>28.77526753864446</v>
      </c>
      <c r="AG2821">
        <v>32.85446310106601</v>
      </c>
      <c r="AH2821">
        <v>0</v>
      </c>
      <c r="AI2821">
        <v>0</v>
      </c>
    </row>
    <row r="2822" spans="1:37" ht="15.6">
      <c r="A2822" s="374">
        <v>18</v>
      </c>
      <c r="B2822" s="374">
        <v>548</v>
      </c>
      <c r="C2822" s="374">
        <v>2023</v>
      </c>
      <c r="D2822" s="374"/>
      <c r="E2822" s="374">
        <v>99</v>
      </c>
      <c r="F2822" s="374"/>
      <c r="G2822" s="374">
        <v>99</v>
      </c>
      <c r="H2822" s="374">
        <v>2</v>
      </c>
      <c r="I2822" s="374">
        <v>99</v>
      </c>
      <c r="J2822" s="374">
        <v>470</v>
      </c>
      <c r="K2822" s="374">
        <v>99</v>
      </c>
      <c r="L2822" s="374">
        <v>8</v>
      </c>
      <c r="M2822" s="374">
        <v>99</v>
      </c>
      <c r="N2822" s="374">
        <v>99</v>
      </c>
      <c r="O2822" s="374">
        <v>99</v>
      </c>
      <c r="P2822" s="374">
        <v>99</v>
      </c>
      <c r="Q2822" s="374">
        <v>23</v>
      </c>
      <c r="R2822" s="374">
        <v>384</v>
      </c>
      <c r="S2822">
        <v>8</v>
      </c>
      <c r="T2822">
        <v>4.9921875</v>
      </c>
      <c r="U2822">
        <v>7.2270833333333364</v>
      </c>
      <c r="V2822">
        <v>0</v>
      </c>
      <c r="W2822">
        <v>0.26041666666666674</v>
      </c>
      <c r="X2822">
        <v>0.26041666666666674</v>
      </c>
      <c r="Y2822">
        <v>0</v>
      </c>
      <c r="Z2822">
        <v>2.9157788827439477</v>
      </c>
      <c r="AA2822">
        <v>0</v>
      </c>
      <c r="AB2822">
        <v>0.95603423832190781</v>
      </c>
      <c r="AD2822">
        <v>5.0803066749454002</v>
      </c>
      <c r="AF2822">
        <v>48.546144121365359</v>
      </c>
      <c r="AG2822">
        <v>55.927933737732019</v>
      </c>
      <c r="AH2822">
        <v>3.6458333333333344</v>
      </c>
      <c r="AI2822">
        <v>0</v>
      </c>
    </row>
    <row r="2823" spans="1:37" ht="15.6">
      <c r="A2823" s="374">
        <v>18</v>
      </c>
      <c r="B2823" s="374">
        <v>549</v>
      </c>
      <c r="C2823" s="374">
        <v>2023</v>
      </c>
      <c r="D2823" s="374"/>
      <c r="E2823" s="374">
        <v>99</v>
      </c>
      <c r="F2823" s="374"/>
      <c r="G2823" s="374">
        <v>99</v>
      </c>
      <c r="H2823" s="374">
        <v>2</v>
      </c>
      <c r="I2823" s="374">
        <v>99</v>
      </c>
      <c r="J2823" s="374">
        <v>629</v>
      </c>
      <c r="K2823" s="374">
        <v>99</v>
      </c>
      <c r="L2823" s="374">
        <v>8</v>
      </c>
      <c r="M2823" s="374">
        <v>99</v>
      </c>
      <c r="N2823" s="374">
        <v>99</v>
      </c>
      <c r="O2823" s="374">
        <v>99</v>
      </c>
      <c r="P2823" s="374">
        <v>99</v>
      </c>
      <c r="Q2823" s="374">
        <v>2</v>
      </c>
      <c r="R2823" s="374">
        <v>4</v>
      </c>
      <c r="S2823">
        <v>8</v>
      </c>
      <c r="T2823">
        <v>5</v>
      </c>
      <c r="U2823">
        <v>20.175000000000001</v>
      </c>
      <c r="V2823">
        <v>0</v>
      </c>
      <c r="W2823">
        <v>0</v>
      </c>
      <c r="X2823">
        <v>75</v>
      </c>
      <c r="Y2823">
        <v>0</v>
      </c>
      <c r="Z2823">
        <v>2.9097895112877175</v>
      </c>
      <c r="AA2823">
        <v>0</v>
      </c>
      <c r="AB2823">
        <v>0</v>
      </c>
      <c r="AF2823">
        <v>9.7560975609756095</v>
      </c>
      <c r="AG2823">
        <v>16.28986677432378</v>
      </c>
      <c r="AH2823">
        <v>0</v>
      </c>
    </row>
    <row r="2824" spans="1:37" ht="15.6">
      <c r="A2824" s="374">
        <v>18</v>
      </c>
      <c r="B2824" s="374">
        <v>550</v>
      </c>
      <c r="C2824" s="374">
        <v>2023</v>
      </c>
      <c r="D2824" s="374"/>
      <c r="E2824" s="374">
        <v>99</v>
      </c>
      <c r="F2824" s="374"/>
      <c r="G2824" s="374">
        <v>99</v>
      </c>
      <c r="H2824" s="374">
        <v>1</v>
      </c>
      <c r="I2824" s="374">
        <v>99</v>
      </c>
      <c r="J2824" s="374">
        <v>643</v>
      </c>
      <c r="K2824" s="374">
        <v>99</v>
      </c>
      <c r="L2824" s="374">
        <v>8</v>
      </c>
      <c r="M2824" s="374">
        <v>99</v>
      </c>
      <c r="N2824" s="374">
        <v>99</v>
      </c>
      <c r="O2824" s="374">
        <v>99</v>
      </c>
      <c r="P2824" s="374">
        <v>99</v>
      </c>
      <c r="Q2824" s="374">
        <v>2</v>
      </c>
      <c r="R2824" s="374">
        <v>3</v>
      </c>
      <c r="S2824">
        <v>8</v>
      </c>
      <c r="T2824">
        <v>6</v>
      </c>
      <c r="U2824">
        <v>10.799999999999997</v>
      </c>
      <c r="V2824">
        <v>0</v>
      </c>
      <c r="W2824">
        <v>0</v>
      </c>
      <c r="X2824">
        <v>33.333333333333343</v>
      </c>
      <c r="Y2824">
        <v>0</v>
      </c>
      <c r="Z2824">
        <v>4.1769207158703292</v>
      </c>
      <c r="AA2824">
        <v>0</v>
      </c>
      <c r="AB2824">
        <v>1.4142135623730951</v>
      </c>
      <c r="AD2824">
        <v>-54.172483839580494</v>
      </c>
      <c r="AF2824">
        <v>0.68649885583524017</v>
      </c>
      <c r="AG2824">
        <v>0.85041602141788475</v>
      </c>
      <c r="AH2824">
        <v>0</v>
      </c>
      <c r="AI2824">
        <v>0</v>
      </c>
    </row>
    <row r="2825" spans="1:37" ht="15.6">
      <c r="A2825" s="374">
        <v>18</v>
      </c>
      <c r="B2825" s="374">
        <v>551</v>
      </c>
      <c r="C2825" s="374">
        <v>2023</v>
      </c>
      <c r="D2825" s="374"/>
      <c r="E2825" s="374">
        <v>99</v>
      </c>
      <c r="F2825" s="374"/>
      <c r="G2825" s="374">
        <v>99</v>
      </c>
      <c r="H2825" s="374">
        <v>2</v>
      </c>
      <c r="I2825" s="374">
        <v>99</v>
      </c>
      <c r="J2825" s="374">
        <v>704</v>
      </c>
      <c r="K2825" s="374">
        <v>99</v>
      </c>
      <c r="L2825" s="374">
        <v>8</v>
      </c>
      <c r="M2825" s="374">
        <v>99</v>
      </c>
      <c r="N2825" s="374">
        <v>99</v>
      </c>
      <c r="O2825" s="374">
        <v>99</v>
      </c>
      <c r="P2825" s="374">
        <v>99</v>
      </c>
      <c r="Q2825" s="374"/>
      <c r="R2825" s="374">
        <v>0</v>
      </c>
    </row>
    <row r="2826" spans="1:37" ht="15.6">
      <c r="A2826" s="374">
        <v>18</v>
      </c>
      <c r="B2826" s="374">
        <v>552</v>
      </c>
      <c r="C2826" s="374">
        <v>2023</v>
      </c>
      <c r="D2826" s="374"/>
      <c r="E2826" s="374">
        <v>99</v>
      </c>
      <c r="F2826" s="374"/>
      <c r="G2826" s="374">
        <v>99</v>
      </c>
      <c r="H2826" s="374">
        <v>1</v>
      </c>
      <c r="I2826" s="374">
        <v>99</v>
      </c>
      <c r="J2826" s="374">
        <v>802</v>
      </c>
      <c r="K2826" s="374">
        <v>99</v>
      </c>
      <c r="L2826" s="374">
        <v>8</v>
      </c>
      <c r="M2826" s="374">
        <v>99</v>
      </c>
      <c r="N2826" s="374">
        <v>99</v>
      </c>
      <c r="O2826" s="374">
        <v>99</v>
      </c>
      <c r="P2826" s="374">
        <v>99</v>
      </c>
      <c r="Q2826" s="374">
        <v>1</v>
      </c>
      <c r="R2826" s="374">
        <v>3</v>
      </c>
      <c r="S2826">
        <v>8</v>
      </c>
      <c r="T2826">
        <v>3.3333333333333344</v>
      </c>
      <c r="U2826">
        <v>7.3</v>
      </c>
      <c r="V2826">
        <v>0</v>
      </c>
      <c r="W2826">
        <v>0</v>
      </c>
      <c r="X2826">
        <v>0</v>
      </c>
      <c r="Y2826">
        <v>0</v>
      </c>
      <c r="Z2826">
        <v>0.42426406871192546</v>
      </c>
      <c r="AA2826">
        <v>0</v>
      </c>
      <c r="AB2826">
        <v>0.4714045207910309</v>
      </c>
      <c r="AD2826">
        <v>99.999999999999986</v>
      </c>
      <c r="AF2826">
        <v>60</v>
      </c>
      <c r="AG2826">
        <v>61.864406779661032</v>
      </c>
      <c r="AH2826">
        <v>0</v>
      </c>
      <c r="AI2826">
        <v>3</v>
      </c>
      <c r="AJ2826">
        <v>80.366666666666688</v>
      </c>
      <c r="AK2826">
        <v>14.062220429451768</v>
      </c>
    </row>
    <row r="2827" spans="1:37" ht="15.6">
      <c r="A2827" s="374">
        <v>18</v>
      </c>
      <c r="B2827" s="374">
        <v>553</v>
      </c>
      <c r="C2827" s="374">
        <v>2023</v>
      </c>
      <c r="D2827" s="374"/>
      <c r="E2827" s="374">
        <v>99</v>
      </c>
      <c r="F2827" s="374"/>
      <c r="G2827" s="374">
        <v>99</v>
      </c>
      <c r="H2827" s="374">
        <v>1</v>
      </c>
      <c r="I2827" s="374">
        <v>99</v>
      </c>
      <c r="J2827" s="374">
        <v>103</v>
      </c>
      <c r="K2827" s="374">
        <v>99</v>
      </c>
      <c r="L2827" s="374">
        <v>9</v>
      </c>
      <c r="M2827" s="374">
        <v>99</v>
      </c>
      <c r="N2827" s="374">
        <v>99</v>
      </c>
      <c r="O2827" s="374">
        <v>99</v>
      </c>
      <c r="P2827" s="374">
        <v>99</v>
      </c>
      <c r="Q2827" s="374"/>
      <c r="R2827" s="374">
        <v>0</v>
      </c>
    </row>
    <row r="2828" spans="1:37" ht="15.6">
      <c r="A2828" s="374">
        <v>18</v>
      </c>
      <c r="B2828" s="374">
        <v>554</v>
      </c>
      <c r="C2828" s="374">
        <v>2023</v>
      </c>
      <c r="D2828" s="374"/>
      <c r="E2828" s="374">
        <v>99</v>
      </c>
      <c r="F2828" s="374"/>
      <c r="G2828" s="374">
        <v>99</v>
      </c>
      <c r="H2828" s="374">
        <v>2</v>
      </c>
      <c r="I2828" s="374">
        <v>99</v>
      </c>
      <c r="J2828" s="374">
        <v>106</v>
      </c>
      <c r="K2828" s="374">
        <v>99</v>
      </c>
      <c r="L2828" s="374">
        <v>9</v>
      </c>
      <c r="M2828" s="374">
        <v>99</v>
      </c>
      <c r="N2828" s="374">
        <v>99</v>
      </c>
      <c r="O2828" s="374">
        <v>99</v>
      </c>
      <c r="P2828" s="374">
        <v>99</v>
      </c>
      <c r="Q2828" s="374"/>
      <c r="R2828" s="374">
        <v>0</v>
      </c>
    </row>
    <row r="2829" spans="1:37" ht="15.6">
      <c r="A2829" s="374">
        <v>18</v>
      </c>
      <c r="B2829" s="374">
        <v>555</v>
      </c>
      <c r="C2829" s="374">
        <v>2023</v>
      </c>
      <c r="D2829" s="374"/>
      <c r="E2829" s="374">
        <v>99</v>
      </c>
      <c r="F2829" s="374"/>
      <c r="G2829" s="374">
        <v>99</v>
      </c>
      <c r="H2829" s="374">
        <v>1</v>
      </c>
      <c r="I2829" s="374">
        <v>99</v>
      </c>
      <c r="J2829" s="374">
        <v>110</v>
      </c>
      <c r="K2829" s="374">
        <v>99</v>
      </c>
      <c r="L2829" s="374">
        <v>9</v>
      </c>
      <c r="M2829" s="374">
        <v>99</v>
      </c>
      <c r="N2829" s="374">
        <v>99</v>
      </c>
      <c r="O2829" s="374">
        <v>99</v>
      </c>
      <c r="P2829" s="374">
        <v>99</v>
      </c>
      <c r="Q2829" s="374"/>
      <c r="R2829" s="374">
        <v>0</v>
      </c>
    </row>
    <row r="2830" spans="1:37" ht="15.6">
      <c r="A2830" s="374">
        <v>18</v>
      </c>
      <c r="B2830" s="374">
        <v>556</v>
      </c>
      <c r="C2830" s="374">
        <v>2023</v>
      </c>
      <c r="D2830" s="374"/>
      <c r="E2830" s="374">
        <v>99</v>
      </c>
      <c r="F2830" s="374"/>
      <c r="G2830" s="374">
        <v>99</v>
      </c>
      <c r="H2830" s="374">
        <v>1</v>
      </c>
      <c r="I2830" s="374">
        <v>99</v>
      </c>
      <c r="J2830" s="374">
        <v>111</v>
      </c>
      <c r="K2830" s="374">
        <v>99</v>
      </c>
      <c r="L2830" s="374">
        <v>9</v>
      </c>
      <c r="M2830" s="374">
        <v>99</v>
      </c>
      <c r="N2830" s="374">
        <v>99</v>
      </c>
      <c r="O2830" s="374">
        <v>99</v>
      </c>
      <c r="P2830" s="374">
        <v>99</v>
      </c>
      <c r="Q2830" s="374"/>
      <c r="R2830" s="374">
        <v>0</v>
      </c>
    </row>
    <row r="2831" spans="1:37" ht="15.6">
      <c r="A2831" s="374">
        <v>18</v>
      </c>
      <c r="B2831" s="374">
        <v>557</v>
      </c>
      <c r="C2831" s="374">
        <v>2023</v>
      </c>
      <c r="D2831" s="374"/>
      <c r="E2831" s="374">
        <v>99</v>
      </c>
      <c r="F2831" s="374"/>
      <c r="G2831" s="374">
        <v>99</v>
      </c>
      <c r="H2831" s="374">
        <v>1</v>
      </c>
      <c r="I2831" s="374">
        <v>99</v>
      </c>
      <c r="J2831" s="374">
        <v>116</v>
      </c>
      <c r="K2831" s="374">
        <v>99</v>
      </c>
      <c r="L2831" s="374">
        <v>9</v>
      </c>
      <c r="M2831" s="374">
        <v>99</v>
      </c>
      <c r="N2831" s="374">
        <v>99</v>
      </c>
      <c r="O2831" s="374">
        <v>99</v>
      </c>
      <c r="P2831" s="374">
        <v>99</v>
      </c>
      <c r="Q2831" s="374"/>
      <c r="R2831" s="374">
        <v>0</v>
      </c>
    </row>
    <row r="2832" spans="1:37" ht="15.6">
      <c r="A2832" s="374">
        <v>18</v>
      </c>
      <c r="B2832" s="374">
        <v>558</v>
      </c>
      <c r="C2832" s="374">
        <v>2023</v>
      </c>
      <c r="D2832" s="374"/>
      <c r="E2832" s="374">
        <v>99</v>
      </c>
      <c r="F2832" s="374"/>
      <c r="G2832" s="374">
        <v>99</v>
      </c>
      <c r="H2832" s="374">
        <v>2</v>
      </c>
      <c r="I2832" s="374">
        <v>99</v>
      </c>
      <c r="J2832" s="374">
        <v>117</v>
      </c>
      <c r="K2832" s="374">
        <v>99</v>
      </c>
      <c r="L2832" s="374">
        <v>9</v>
      </c>
      <c r="M2832" s="374">
        <v>99</v>
      </c>
      <c r="N2832" s="374">
        <v>99</v>
      </c>
      <c r="O2832" s="374">
        <v>99</v>
      </c>
      <c r="P2832" s="374">
        <v>99</v>
      </c>
      <c r="Q2832" s="374"/>
      <c r="R2832" s="374">
        <v>0</v>
      </c>
    </row>
    <row r="2833" spans="1:18" ht="15.6">
      <c r="A2833" s="374">
        <v>18</v>
      </c>
      <c r="B2833" s="374">
        <v>559</v>
      </c>
      <c r="C2833" s="374">
        <v>2023</v>
      </c>
      <c r="D2833" s="374"/>
      <c r="E2833" s="374">
        <v>99</v>
      </c>
      <c r="F2833" s="374"/>
      <c r="G2833" s="374">
        <v>99</v>
      </c>
      <c r="H2833" s="374">
        <v>1</v>
      </c>
      <c r="I2833" s="374">
        <v>99</v>
      </c>
      <c r="J2833" s="374">
        <v>134</v>
      </c>
      <c r="K2833" s="374">
        <v>99</v>
      </c>
      <c r="L2833" s="374">
        <v>9</v>
      </c>
      <c r="M2833" s="374">
        <v>99</v>
      </c>
      <c r="N2833" s="374">
        <v>99</v>
      </c>
      <c r="O2833" s="374">
        <v>99</v>
      </c>
      <c r="P2833" s="374">
        <v>99</v>
      </c>
      <c r="Q2833" s="374"/>
      <c r="R2833" s="374">
        <v>0</v>
      </c>
    </row>
    <row r="2834" spans="1:18" ht="15.6">
      <c r="A2834" s="374">
        <v>18</v>
      </c>
      <c r="B2834" s="374">
        <v>560</v>
      </c>
      <c r="C2834" s="374">
        <v>2023</v>
      </c>
      <c r="D2834" s="374"/>
      <c r="E2834" s="374">
        <v>99</v>
      </c>
      <c r="F2834" s="374"/>
      <c r="G2834" s="374">
        <v>99</v>
      </c>
      <c r="H2834" s="374">
        <v>2</v>
      </c>
      <c r="I2834" s="374">
        <v>99</v>
      </c>
      <c r="J2834" s="374">
        <v>141</v>
      </c>
      <c r="K2834" s="374">
        <v>99</v>
      </c>
      <c r="L2834" s="374">
        <v>9</v>
      </c>
      <c r="M2834" s="374">
        <v>99</v>
      </c>
      <c r="N2834" s="374">
        <v>99</v>
      </c>
      <c r="O2834" s="374">
        <v>99</v>
      </c>
      <c r="P2834" s="374">
        <v>99</v>
      </c>
      <c r="Q2834" s="374"/>
      <c r="R2834" s="374">
        <v>0</v>
      </c>
    </row>
    <row r="2835" spans="1:18" ht="15.6">
      <c r="A2835" s="374">
        <v>18</v>
      </c>
      <c r="B2835" s="374">
        <v>561</v>
      </c>
      <c r="C2835" s="374">
        <v>2023</v>
      </c>
      <c r="D2835" s="374"/>
      <c r="E2835" s="374">
        <v>99</v>
      </c>
      <c r="F2835" s="374"/>
      <c r="G2835" s="374">
        <v>99</v>
      </c>
      <c r="H2835" s="374">
        <v>2</v>
      </c>
      <c r="I2835" s="374">
        <v>99</v>
      </c>
      <c r="J2835" s="374">
        <v>143</v>
      </c>
      <c r="K2835" s="374">
        <v>99</v>
      </c>
      <c r="L2835" s="374">
        <v>9</v>
      </c>
      <c r="M2835" s="374">
        <v>99</v>
      </c>
      <c r="N2835" s="374">
        <v>99</v>
      </c>
      <c r="O2835" s="374">
        <v>99</v>
      </c>
      <c r="P2835" s="374">
        <v>99</v>
      </c>
      <c r="Q2835" s="374"/>
      <c r="R2835" s="374">
        <v>0</v>
      </c>
    </row>
    <row r="2836" spans="1:18" ht="15.6">
      <c r="A2836" s="374">
        <v>18</v>
      </c>
      <c r="B2836" s="374">
        <v>562</v>
      </c>
      <c r="C2836" s="374">
        <v>2023</v>
      </c>
      <c r="D2836" s="374"/>
      <c r="E2836" s="374">
        <v>99</v>
      </c>
      <c r="F2836" s="374"/>
      <c r="G2836" s="374">
        <v>99</v>
      </c>
      <c r="H2836" s="374">
        <v>2</v>
      </c>
      <c r="I2836" s="374">
        <v>99</v>
      </c>
      <c r="J2836" s="374">
        <v>147</v>
      </c>
      <c r="K2836" s="374">
        <v>99</v>
      </c>
      <c r="L2836" s="374">
        <v>9</v>
      </c>
      <c r="M2836" s="374">
        <v>99</v>
      </c>
      <c r="N2836" s="374">
        <v>99</v>
      </c>
      <c r="O2836" s="374">
        <v>99</v>
      </c>
      <c r="P2836" s="374">
        <v>99</v>
      </c>
      <c r="Q2836" s="374"/>
      <c r="R2836" s="374">
        <v>0</v>
      </c>
    </row>
    <row r="2837" spans="1:18" ht="15.6">
      <c r="A2837" s="374">
        <v>18</v>
      </c>
      <c r="B2837" s="374">
        <v>563</v>
      </c>
      <c r="C2837" s="374">
        <v>2023</v>
      </c>
      <c r="D2837" s="374"/>
      <c r="E2837" s="374">
        <v>99</v>
      </c>
      <c r="F2837" s="374"/>
      <c r="G2837" s="374">
        <v>99</v>
      </c>
      <c r="H2837" s="374">
        <v>1</v>
      </c>
      <c r="I2837" s="374">
        <v>99</v>
      </c>
      <c r="J2837" s="374">
        <v>155</v>
      </c>
      <c r="K2837" s="374">
        <v>99</v>
      </c>
      <c r="L2837" s="374">
        <v>9</v>
      </c>
      <c r="M2837" s="374">
        <v>99</v>
      </c>
      <c r="N2837" s="374">
        <v>99</v>
      </c>
      <c r="O2837" s="374">
        <v>99</v>
      </c>
      <c r="P2837" s="374">
        <v>99</v>
      </c>
      <c r="Q2837" s="374"/>
      <c r="R2837" s="374">
        <v>0</v>
      </c>
    </row>
    <row r="2838" spans="1:18" ht="15.6">
      <c r="A2838" s="374">
        <v>18</v>
      </c>
      <c r="B2838" s="374">
        <v>564</v>
      </c>
      <c r="C2838" s="374">
        <v>2023</v>
      </c>
      <c r="D2838" s="374"/>
      <c r="E2838" s="374">
        <v>99</v>
      </c>
      <c r="F2838" s="374"/>
      <c r="G2838" s="374">
        <v>99</v>
      </c>
      <c r="H2838" s="374">
        <v>2</v>
      </c>
      <c r="I2838" s="374">
        <v>99</v>
      </c>
      <c r="J2838" s="374">
        <v>160</v>
      </c>
      <c r="K2838" s="374">
        <v>99</v>
      </c>
      <c r="L2838" s="374">
        <v>9</v>
      </c>
      <c r="M2838" s="374">
        <v>99</v>
      </c>
      <c r="N2838" s="374">
        <v>99</v>
      </c>
      <c r="O2838" s="374">
        <v>99</v>
      </c>
      <c r="P2838" s="374">
        <v>99</v>
      </c>
      <c r="Q2838" s="374"/>
      <c r="R2838" s="374">
        <v>0</v>
      </c>
    </row>
    <row r="2839" spans="1:18" ht="15.6">
      <c r="A2839" s="374">
        <v>18</v>
      </c>
      <c r="B2839" s="374">
        <v>565</v>
      </c>
      <c r="C2839" s="374">
        <v>2023</v>
      </c>
      <c r="D2839" s="374"/>
      <c r="E2839" s="374">
        <v>99</v>
      </c>
      <c r="F2839" s="374"/>
      <c r="G2839" s="374">
        <v>99</v>
      </c>
      <c r="H2839" s="374">
        <v>1</v>
      </c>
      <c r="I2839" s="374">
        <v>99</v>
      </c>
      <c r="J2839" s="374">
        <v>171</v>
      </c>
      <c r="K2839" s="374">
        <v>99</v>
      </c>
      <c r="L2839" s="374">
        <v>9</v>
      </c>
      <c r="M2839" s="374">
        <v>99</v>
      </c>
      <c r="N2839" s="374">
        <v>99</v>
      </c>
      <c r="O2839" s="374">
        <v>99</v>
      </c>
      <c r="P2839" s="374">
        <v>99</v>
      </c>
      <c r="Q2839" s="374"/>
      <c r="R2839" s="374">
        <v>0</v>
      </c>
    </row>
    <row r="2840" spans="1:18" ht="15.6">
      <c r="A2840" s="374">
        <v>18</v>
      </c>
      <c r="B2840" s="374">
        <v>566</v>
      </c>
      <c r="C2840" s="374">
        <v>2023</v>
      </c>
      <c r="D2840" s="374"/>
      <c r="E2840" s="374">
        <v>99</v>
      </c>
      <c r="F2840" s="374"/>
      <c r="G2840" s="374">
        <v>99</v>
      </c>
      <c r="H2840" s="374">
        <v>2</v>
      </c>
      <c r="I2840" s="374">
        <v>99</v>
      </c>
      <c r="J2840" s="374">
        <v>175</v>
      </c>
      <c r="K2840" s="374">
        <v>99</v>
      </c>
      <c r="L2840" s="374">
        <v>9</v>
      </c>
      <c r="M2840" s="374">
        <v>99</v>
      </c>
      <c r="N2840" s="374">
        <v>99</v>
      </c>
      <c r="O2840" s="374">
        <v>99</v>
      </c>
      <c r="P2840" s="374">
        <v>99</v>
      </c>
      <c r="Q2840" s="374"/>
      <c r="R2840" s="374">
        <v>0</v>
      </c>
    </row>
    <row r="2841" spans="1:18" ht="15.6">
      <c r="A2841" s="374">
        <v>18</v>
      </c>
      <c r="B2841" s="374">
        <v>567</v>
      </c>
      <c r="C2841" s="374">
        <v>2023</v>
      </c>
      <c r="D2841" s="374"/>
      <c r="E2841" s="374">
        <v>99</v>
      </c>
      <c r="F2841" s="374"/>
      <c r="G2841" s="374">
        <v>99</v>
      </c>
      <c r="H2841" s="374">
        <v>2</v>
      </c>
      <c r="I2841" s="374">
        <v>99</v>
      </c>
      <c r="J2841" s="374">
        <v>177</v>
      </c>
      <c r="K2841" s="374">
        <v>99</v>
      </c>
      <c r="L2841" s="374">
        <v>9</v>
      </c>
      <c r="M2841" s="374">
        <v>99</v>
      </c>
      <c r="N2841" s="374">
        <v>99</v>
      </c>
      <c r="O2841" s="374">
        <v>99</v>
      </c>
      <c r="P2841" s="374">
        <v>99</v>
      </c>
      <c r="Q2841" s="374"/>
      <c r="R2841" s="374">
        <v>0</v>
      </c>
    </row>
    <row r="2842" spans="1:18" ht="15.6">
      <c r="A2842" s="374">
        <v>18</v>
      </c>
      <c r="B2842" s="374">
        <v>568</v>
      </c>
      <c r="C2842" s="374">
        <v>2023</v>
      </c>
      <c r="D2842" s="374"/>
      <c r="E2842" s="374">
        <v>99</v>
      </c>
      <c r="F2842" s="374"/>
      <c r="G2842" s="374">
        <v>99</v>
      </c>
      <c r="H2842" s="374">
        <v>2</v>
      </c>
      <c r="I2842" s="374">
        <v>99</v>
      </c>
      <c r="J2842" s="374">
        <v>178</v>
      </c>
      <c r="K2842" s="374">
        <v>99</v>
      </c>
      <c r="L2842" s="374">
        <v>9</v>
      </c>
      <c r="M2842" s="374">
        <v>99</v>
      </c>
      <c r="N2842" s="374">
        <v>99</v>
      </c>
      <c r="O2842" s="374">
        <v>99</v>
      </c>
      <c r="P2842" s="374">
        <v>99</v>
      </c>
      <c r="Q2842" s="374"/>
      <c r="R2842" s="374">
        <v>0</v>
      </c>
    </row>
    <row r="2843" spans="1:18" ht="15.6">
      <c r="A2843" s="374">
        <v>18</v>
      </c>
      <c r="B2843" s="374">
        <v>569</v>
      </c>
      <c r="C2843" s="374">
        <v>2023</v>
      </c>
      <c r="D2843" s="374"/>
      <c r="E2843" s="374">
        <v>99</v>
      </c>
      <c r="F2843" s="374"/>
      <c r="G2843" s="374">
        <v>99</v>
      </c>
      <c r="H2843" s="374">
        <v>2</v>
      </c>
      <c r="I2843" s="374">
        <v>99</v>
      </c>
      <c r="J2843" s="374">
        <v>181</v>
      </c>
      <c r="K2843" s="374">
        <v>99</v>
      </c>
      <c r="L2843" s="374">
        <v>9</v>
      </c>
      <c r="M2843" s="374">
        <v>99</v>
      </c>
      <c r="N2843" s="374">
        <v>99</v>
      </c>
      <c r="O2843" s="374">
        <v>99</v>
      </c>
      <c r="P2843" s="374">
        <v>99</v>
      </c>
      <c r="Q2843" s="374"/>
      <c r="R2843" s="374">
        <v>0</v>
      </c>
    </row>
    <row r="2844" spans="1:18" ht="15.6">
      <c r="A2844" s="374">
        <v>18</v>
      </c>
      <c r="B2844" s="374">
        <v>570</v>
      </c>
      <c r="C2844" s="374">
        <v>2023</v>
      </c>
      <c r="D2844" s="374"/>
      <c r="E2844" s="374">
        <v>99</v>
      </c>
      <c r="F2844" s="374"/>
      <c r="G2844" s="374">
        <v>99</v>
      </c>
      <c r="H2844" s="374">
        <v>1</v>
      </c>
      <c r="I2844" s="374">
        <v>99</v>
      </c>
      <c r="J2844" s="374">
        <v>262</v>
      </c>
      <c r="K2844" s="374">
        <v>99</v>
      </c>
      <c r="L2844" s="374">
        <v>9</v>
      </c>
      <c r="M2844" s="374">
        <v>99</v>
      </c>
      <c r="N2844" s="374">
        <v>99</v>
      </c>
      <c r="O2844" s="374">
        <v>99</v>
      </c>
      <c r="P2844" s="374">
        <v>99</v>
      </c>
      <c r="Q2844" s="374"/>
      <c r="R2844" s="374">
        <v>0</v>
      </c>
    </row>
    <row r="2845" spans="1:18" ht="15.6">
      <c r="A2845" s="374">
        <v>18</v>
      </c>
      <c r="B2845" s="374">
        <v>571</v>
      </c>
      <c r="C2845" s="374">
        <v>2023</v>
      </c>
      <c r="D2845" s="374"/>
      <c r="E2845" s="374">
        <v>99</v>
      </c>
      <c r="F2845" s="374"/>
      <c r="G2845" s="374">
        <v>99</v>
      </c>
      <c r="H2845" s="374">
        <v>1</v>
      </c>
      <c r="I2845" s="374">
        <v>99</v>
      </c>
      <c r="J2845" s="374">
        <v>309</v>
      </c>
      <c r="K2845" s="374">
        <v>99</v>
      </c>
      <c r="L2845" s="374">
        <v>9</v>
      </c>
      <c r="M2845" s="374">
        <v>99</v>
      </c>
      <c r="N2845" s="374">
        <v>99</v>
      </c>
      <c r="O2845" s="374">
        <v>99</v>
      </c>
      <c r="P2845" s="374">
        <v>99</v>
      </c>
      <c r="Q2845" s="374"/>
      <c r="R2845" s="374">
        <v>0</v>
      </c>
    </row>
    <row r="2846" spans="1:18" ht="15.6">
      <c r="A2846" s="374">
        <v>18</v>
      </c>
      <c r="B2846" s="374">
        <v>572</v>
      </c>
      <c r="C2846" s="374">
        <v>2023</v>
      </c>
      <c r="D2846" s="374"/>
      <c r="E2846" s="374">
        <v>99</v>
      </c>
      <c r="F2846" s="374"/>
      <c r="G2846" s="374">
        <v>99</v>
      </c>
      <c r="H2846" s="374">
        <v>2</v>
      </c>
      <c r="I2846" s="374">
        <v>99</v>
      </c>
      <c r="J2846" s="374">
        <v>470</v>
      </c>
      <c r="K2846" s="374">
        <v>99</v>
      </c>
      <c r="L2846" s="374">
        <v>9</v>
      </c>
      <c r="M2846" s="374">
        <v>99</v>
      </c>
      <c r="N2846" s="374">
        <v>99</v>
      </c>
      <c r="O2846" s="374">
        <v>99</v>
      </c>
      <c r="P2846" s="374">
        <v>99</v>
      </c>
      <c r="Q2846" s="374"/>
      <c r="R2846" s="374">
        <v>0</v>
      </c>
    </row>
    <row r="2847" spans="1:18" ht="15.6">
      <c r="A2847" s="374">
        <v>18</v>
      </c>
      <c r="B2847" s="374">
        <v>573</v>
      </c>
      <c r="C2847" s="374">
        <v>2023</v>
      </c>
      <c r="D2847" s="374"/>
      <c r="E2847" s="374">
        <v>99</v>
      </c>
      <c r="F2847" s="374"/>
      <c r="G2847" s="374">
        <v>99</v>
      </c>
      <c r="H2847" s="374">
        <v>2</v>
      </c>
      <c r="I2847" s="374">
        <v>99</v>
      </c>
      <c r="J2847" s="374">
        <v>629</v>
      </c>
      <c r="K2847" s="374">
        <v>99</v>
      </c>
      <c r="L2847" s="374">
        <v>9</v>
      </c>
      <c r="M2847" s="374">
        <v>99</v>
      </c>
      <c r="N2847" s="374">
        <v>99</v>
      </c>
      <c r="O2847" s="374">
        <v>99</v>
      </c>
      <c r="P2847" s="374">
        <v>99</v>
      </c>
      <c r="Q2847" s="374"/>
      <c r="R2847" s="374">
        <v>0</v>
      </c>
    </row>
    <row r="2848" spans="1:18" ht="15.6">
      <c r="A2848" s="374">
        <v>18</v>
      </c>
      <c r="B2848" s="374">
        <v>574</v>
      </c>
      <c r="C2848" s="374">
        <v>2023</v>
      </c>
      <c r="D2848" s="374"/>
      <c r="E2848" s="374">
        <v>99</v>
      </c>
      <c r="F2848" s="374"/>
      <c r="G2848" s="374">
        <v>99</v>
      </c>
      <c r="H2848" s="374">
        <v>1</v>
      </c>
      <c r="I2848" s="374">
        <v>99</v>
      </c>
      <c r="J2848" s="374">
        <v>643</v>
      </c>
      <c r="K2848" s="374">
        <v>99</v>
      </c>
      <c r="L2848" s="374">
        <v>9</v>
      </c>
      <c r="M2848" s="374">
        <v>99</v>
      </c>
      <c r="N2848" s="374">
        <v>99</v>
      </c>
      <c r="O2848" s="374">
        <v>99</v>
      </c>
      <c r="P2848" s="374">
        <v>99</v>
      </c>
      <c r="Q2848" s="374"/>
      <c r="R2848" s="374">
        <v>0</v>
      </c>
    </row>
    <row r="2849" spans="1:18" ht="15.6">
      <c r="A2849" s="374">
        <v>18</v>
      </c>
      <c r="B2849" s="374">
        <v>575</v>
      </c>
      <c r="C2849" s="374">
        <v>2023</v>
      </c>
      <c r="D2849" s="374"/>
      <c r="E2849" s="374">
        <v>99</v>
      </c>
      <c r="F2849" s="374"/>
      <c r="G2849" s="374">
        <v>99</v>
      </c>
      <c r="H2849" s="374">
        <v>2</v>
      </c>
      <c r="I2849" s="374">
        <v>99</v>
      </c>
      <c r="J2849" s="374">
        <v>704</v>
      </c>
      <c r="K2849" s="374">
        <v>99</v>
      </c>
      <c r="L2849" s="374">
        <v>9</v>
      </c>
      <c r="M2849" s="374">
        <v>99</v>
      </c>
      <c r="N2849" s="374">
        <v>99</v>
      </c>
      <c r="O2849" s="374">
        <v>99</v>
      </c>
      <c r="P2849" s="374">
        <v>99</v>
      </c>
      <c r="Q2849" s="374"/>
      <c r="R2849" s="374">
        <v>0</v>
      </c>
    </row>
    <row r="2850" spans="1:18" ht="15.6">
      <c r="A2850" s="374">
        <v>18</v>
      </c>
      <c r="B2850" s="374">
        <v>576</v>
      </c>
      <c r="C2850" s="374">
        <v>2023</v>
      </c>
      <c r="D2850" s="374"/>
      <c r="E2850" s="374">
        <v>99</v>
      </c>
      <c r="F2850" s="374"/>
      <c r="G2850" s="374">
        <v>99</v>
      </c>
      <c r="H2850" s="374">
        <v>1</v>
      </c>
      <c r="I2850" s="374">
        <v>99</v>
      </c>
      <c r="J2850" s="374">
        <v>802</v>
      </c>
      <c r="K2850" s="374">
        <v>99</v>
      </c>
      <c r="L2850" s="374">
        <v>9</v>
      </c>
      <c r="M2850" s="374">
        <v>99</v>
      </c>
      <c r="N2850" s="374">
        <v>99</v>
      </c>
      <c r="O2850" s="374">
        <v>99</v>
      </c>
      <c r="P2850" s="374">
        <v>99</v>
      </c>
      <c r="Q2850" s="374"/>
      <c r="R2850" s="374">
        <v>0</v>
      </c>
    </row>
    <row r="2851" spans="1:18" ht="15.6">
      <c r="A2851" s="374">
        <v>18</v>
      </c>
      <c r="B2851" s="374">
        <v>577</v>
      </c>
      <c r="C2851" s="374">
        <v>2023</v>
      </c>
      <c r="D2851" s="374"/>
      <c r="E2851" s="374">
        <v>99</v>
      </c>
      <c r="F2851" s="374"/>
      <c r="G2851" s="374">
        <v>99</v>
      </c>
      <c r="H2851" s="374">
        <v>1</v>
      </c>
      <c r="I2851" s="374">
        <v>99</v>
      </c>
      <c r="J2851" s="374">
        <v>103</v>
      </c>
      <c r="K2851" s="374">
        <v>99</v>
      </c>
      <c r="L2851" s="374">
        <v>10</v>
      </c>
      <c r="M2851" s="374">
        <v>99</v>
      </c>
      <c r="N2851" s="374">
        <v>99</v>
      </c>
      <c r="O2851" s="374">
        <v>99</v>
      </c>
      <c r="P2851" s="374">
        <v>99</v>
      </c>
      <c r="Q2851" s="374"/>
      <c r="R2851" s="374">
        <v>0</v>
      </c>
    </row>
    <row r="2852" spans="1:18" ht="15.6">
      <c r="A2852" s="374">
        <v>18</v>
      </c>
      <c r="B2852" s="374">
        <v>578</v>
      </c>
      <c r="C2852" s="374">
        <v>2023</v>
      </c>
      <c r="D2852" s="374"/>
      <c r="E2852" s="374">
        <v>99</v>
      </c>
      <c r="F2852" s="374"/>
      <c r="G2852" s="374">
        <v>99</v>
      </c>
      <c r="H2852" s="374">
        <v>2</v>
      </c>
      <c r="I2852" s="374">
        <v>99</v>
      </c>
      <c r="J2852" s="374">
        <v>106</v>
      </c>
      <c r="K2852" s="374">
        <v>99</v>
      </c>
      <c r="L2852" s="374">
        <v>10</v>
      </c>
      <c r="M2852" s="374">
        <v>99</v>
      </c>
      <c r="N2852" s="374">
        <v>99</v>
      </c>
      <c r="O2852" s="374">
        <v>99</v>
      </c>
      <c r="P2852" s="374">
        <v>99</v>
      </c>
      <c r="Q2852" s="374"/>
      <c r="R2852" s="374">
        <v>0</v>
      </c>
    </row>
    <row r="2853" spans="1:18" ht="15.6">
      <c r="A2853" s="374">
        <v>18</v>
      </c>
      <c r="B2853" s="374">
        <v>579</v>
      </c>
      <c r="C2853" s="374">
        <v>2023</v>
      </c>
      <c r="D2853" s="374"/>
      <c r="E2853" s="374">
        <v>99</v>
      </c>
      <c r="F2853" s="374"/>
      <c r="G2853" s="374">
        <v>99</v>
      </c>
      <c r="H2853" s="374">
        <v>1</v>
      </c>
      <c r="I2853" s="374">
        <v>99</v>
      </c>
      <c r="J2853" s="374">
        <v>110</v>
      </c>
      <c r="K2853" s="374">
        <v>99</v>
      </c>
      <c r="L2853" s="374">
        <v>10</v>
      </c>
      <c r="M2853" s="374">
        <v>99</v>
      </c>
      <c r="N2853" s="374">
        <v>99</v>
      </c>
      <c r="O2853" s="374">
        <v>99</v>
      </c>
      <c r="P2853" s="374">
        <v>99</v>
      </c>
      <c r="Q2853" s="374"/>
      <c r="R2853" s="374">
        <v>0</v>
      </c>
    </row>
    <row r="2854" spans="1:18" ht="15.6">
      <c r="A2854" s="374">
        <v>18</v>
      </c>
      <c r="B2854" s="374">
        <v>580</v>
      </c>
      <c r="C2854" s="374">
        <v>2023</v>
      </c>
      <c r="D2854" s="374"/>
      <c r="E2854" s="374">
        <v>99</v>
      </c>
      <c r="F2854" s="374"/>
      <c r="G2854" s="374">
        <v>99</v>
      </c>
      <c r="H2854" s="374">
        <v>1</v>
      </c>
      <c r="I2854" s="374">
        <v>99</v>
      </c>
      <c r="J2854" s="374">
        <v>111</v>
      </c>
      <c r="K2854" s="374">
        <v>99</v>
      </c>
      <c r="L2854" s="374">
        <v>10</v>
      </c>
      <c r="M2854" s="374">
        <v>99</v>
      </c>
      <c r="N2854" s="374">
        <v>99</v>
      </c>
      <c r="O2854" s="374">
        <v>99</v>
      </c>
      <c r="P2854" s="374">
        <v>99</v>
      </c>
      <c r="Q2854" s="374"/>
      <c r="R2854" s="374">
        <v>0</v>
      </c>
    </row>
    <row r="2855" spans="1:18" ht="15.6">
      <c r="A2855" s="374">
        <v>18</v>
      </c>
      <c r="B2855" s="374">
        <v>581</v>
      </c>
      <c r="C2855" s="374">
        <v>2023</v>
      </c>
      <c r="D2855" s="374"/>
      <c r="E2855" s="374">
        <v>99</v>
      </c>
      <c r="F2855" s="374"/>
      <c r="G2855" s="374">
        <v>99</v>
      </c>
      <c r="H2855" s="374">
        <v>1</v>
      </c>
      <c r="I2855" s="374">
        <v>99</v>
      </c>
      <c r="J2855" s="374">
        <v>116</v>
      </c>
      <c r="K2855" s="374">
        <v>99</v>
      </c>
      <c r="L2855" s="374">
        <v>10</v>
      </c>
      <c r="M2855" s="374">
        <v>99</v>
      </c>
      <c r="N2855" s="374">
        <v>99</v>
      </c>
      <c r="O2855" s="374">
        <v>99</v>
      </c>
      <c r="P2855" s="374">
        <v>99</v>
      </c>
      <c r="Q2855" s="374"/>
      <c r="R2855" s="374">
        <v>0</v>
      </c>
    </row>
    <row r="2856" spans="1:18" ht="15.6">
      <c r="A2856" s="374">
        <v>18</v>
      </c>
      <c r="B2856" s="374">
        <v>582</v>
      </c>
      <c r="C2856" s="374">
        <v>2023</v>
      </c>
      <c r="D2856" s="374"/>
      <c r="E2856" s="374">
        <v>99</v>
      </c>
      <c r="F2856" s="374"/>
      <c r="G2856" s="374">
        <v>99</v>
      </c>
      <c r="H2856" s="374">
        <v>2</v>
      </c>
      <c r="I2856" s="374">
        <v>99</v>
      </c>
      <c r="J2856" s="374">
        <v>117</v>
      </c>
      <c r="K2856" s="374">
        <v>99</v>
      </c>
      <c r="L2856" s="374">
        <v>10</v>
      </c>
      <c r="M2856" s="374">
        <v>99</v>
      </c>
      <c r="N2856" s="374">
        <v>99</v>
      </c>
      <c r="O2856" s="374">
        <v>99</v>
      </c>
      <c r="P2856" s="374">
        <v>99</v>
      </c>
      <c r="Q2856" s="374"/>
      <c r="R2856" s="374">
        <v>0</v>
      </c>
    </row>
    <row r="2857" spans="1:18" ht="15.6">
      <c r="A2857" s="374">
        <v>18</v>
      </c>
      <c r="B2857" s="374">
        <v>583</v>
      </c>
      <c r="C2857" s="374">
        <v>2023</v>
      </c>
      <c r="D2857" s="374"/>
      <c r="E2857" s="374">
        <v>99</v>
      </c>
      <c r="F2857" s="374"/>
      <c r="G2857" s="374">
        <v>99</v>
      </c>
      <c r="H2857" s="374">
        <v>1</v>
      </c>
      <c r="I2857" s="374">
        <v>99</v>
      </c>
      <c r="J2857" s="374">
        <v>134</v>
      </c>
      <c r="K2857" s="374">
        <v>99</v>
      </c>
      <c r="L2857" s="374">
        <v>10</v>
      </c>
      <c r="M2857" s="374">
        <v>99</v>
      </c>
      <c r="N2857" s="374">
        <v>99</v>
      </c>
      <c r="O2857" s="374">
        <v>99</v>
      </c>
      <c r="P2857" s="374">
        <v>99</v>
      </c>
      <c r="Q2857" s="374"/>
      <c r="R2857" s="374">
        <v>0</v>
      </c>
    </row>
    <row r="2858" spans="1:18" ht="15.6">
      <c r="A2858" s="374">
        <v>18</v>
      </c>
      <c r="B2858" s="374">
        <v>584</v>
      </c>
      <c r="C2858" s="374">
        <v>2023</v>
      </c>
      <c r="D2858" s="374"/>
      <c r="E2858" s="374">
        <v>99</v>
      </c>
      <c r="F2858" s="374"/>
      <c r="G2858" s="374">
        <v>99</v>
      </c>
      <c r="H2858" s="374">
        <v>2</v>
      </c>
      <c r="I2858" s="374">
        <v>99</v>
      </c>
      <c r="J2858" s="374">
        <v>141</v>
      </c>
      <c r="K2858" s="374">
        <v>99</v>
      </c>
      <c r="L2858" s="374">
        <v>10</v>
      </c>
      <c r="M2858" s="374">
        <v>99</v>
      </c>
      <c r="N2858" s="374">
        <v>99</v>
      </c>
      <c r="O2858" s="374">
        <v>99</v>
      </c>
      <c r="P2858" s="374">
        <v>99</v>
      </c>
      <c r="Q2858" s="374"/>
      <c r="R2858" s="374">
        <v>0</v>
      </c>
    </row>
    <row r="2859" spans="1:18" ht="15.6">
      <c r="A2859" s="374">
        <v>18</v>
      </c>
      <c r="B2859" s="374">
        <v>585</v>
      </c>
      <c r="C2859" s="374">
        <v>2023</v>
      </c>
      <c r="D2859" s="374"/>
      <c r="E2859" s="374">
        <v>99</v>
      </c>
      <c r="F2859" s="374"/>
      <c r="G2859" s="374">
        <v>99</v>
      </c>
      <c r="H2859" s="374">
        <v>2</v>
      </c>
      <c r="I2859" s="374">
        <v>99</v>
      </c>
      <c r="J2859" s="374">
        <v>143</v>
      </c>
      <c r="K2859" s="374">
        <v>99</v>
      </c>
      <c r="L2859" s="374">
        <v>10</v>
      </c>
      <c r="M2859" s="374">
        <v>99</v>
      </c>
      <c r="N2859" s="374">
        <v>99</v>
      </c>
      <c r="O2859" s="374">
        <v>99</v>
      </c>
      <c r="P2859" s="374">
        <v>99</v>
      </c>
      <c r="Q2859" s="374"/>
      <c r="R2859" s="374">
        <v>0</v>
      </c>
    </row>
    <row r="2860" spans="1:18" ht="15.6">
      <c r="A2860" s="374">
        <v>18</v>
      </c>
      <c r="B2860" s="374">
        <v>586</v>
      </c>
      <c r="C2860" s="374">
        <v>2023</v>
      </c>
      <c r="D2860" s="374"/>
      <c r="E2860" s="374">
        <v>99</v>
      </c>
      <c r="F2860" s="374"/>
      <c r="G2860" s="374">
        <v>99</v>
      </c>
      <c r="H2860" s="374">
        <v>2</v>
      </c>
      <c r="I2860" s="374">
        <v>99</v>
      </c>
      <c r="J2860" s="374">
        <v>147</v>
      </c>
      <c r="K2860" s="374">
        <v>99</v>
      </c>
      <c r="L2860" s="374">
        <v>10</v>
      </c>
      <c r="M2860" s="374">
        <v>99</v>
      </c>
      <c r="N2860" s="374">
        <v>99</v>
      </c>
      <c r="O2860" s="374">
        <v>99</v>
      </c>
      <c r="P2860" s="374">
        <v>99</v>
      </c>
      <c r="Q2860" s="374"/>
      <c r="R2860" s="374">
        <v>0</v>
      </c>
    </row>
    <row r="2861" spans="1:18" ht="15.6">
      <c r="A2861" s="374">
        <v>18</v>
      </c>
      <c r="B2861" s="374">
        <v>587</v>
      </c>
      <c r="C2861" s="374">
        <v>2023</v>
      </c>
      <c r="D2861" s="374"/>
      <c r="E2861" s="374">
        <v>99</v>
      </c>
      <c r="F2861" s="374"/>
      <c r="G2861" s="374">
        <v>99</v>
      </c>
      <c r="H2861" s="374">
        <v>1</v>
      </c>
      <c r="I2861" s="374">
        <v>99</v>
      </c>
      <c r="J2861" s="374">
        <v>155</v>
      </c>
      <c r="K2861" s="374">
        <v>99</v>
      </c>
      <c r="L2861" s="374">
        <v>10</v>
      </c>
      <c r="M2861" s="374">
        <v>99</v>
      </c>
      <c r="N2861" s="374">
        <v>99</v>
      </c>
      <c r="O2861" s="374">
        <v>99</v>
      </c>
      <c r="P2861" s="374">
        <v>99</v>
      </c>
      <c r="Q2861" s="374"/>
      <c r="R2861" s="374">
        <v>0</v>
      </c>
    </row>
    <row r="2862" spans="1:18" ht="15.6">
      <c r="A2862" s="374">
        <v>18</v>
      </c>
      <c r="B2862" s="374">
        <v>588</v>
      </c>
      <c r="C2862" s="374">
        <v>2023</v>
      </c>
      <c r="D2862" s="374"/>
      <c r="E2862" s="374">
        <v>99</v>
      </c>
      <c r="F2862" s="374"/>
      <c r="G2862" s="374">
        <v>99</v>
      </c>
      <c r="H2862" s="374">
        <v>2</v>
      </c>
      <c r="I2862" s="374">
        <v>99</v>
      </c>
      <c r="J2862" s="374">
        <v>160</v>
      </c>
      <c r="K2862" s="374">
        <v>99</v>
      </c>
      <c r="L2862" s="374">
        <v>10</v>
      </c>
      <c r="M2862" s="374">
        <v>99</v>
      </c>
      <c r="N2862" s="374">
        <v>99</v>
      </c>
      <c r="O2862" s="374">
        <v>99</v>
      </c>
      <c r="P2862" s="374">
        <v>99</v>
      </c>
      <c r="Q2862" s="374"/>
      <c r="R2862" s="374">
        <v>0</v>
      </c>
    </row>
    <row r="2863" spans="1:18" ht="15.6">
      <c r="A2863" s="374">
        <v>18</v>
      </c>
      <c r="B2863" s="374">
        <v>589</v>
      </c>
      <c r="C2863" s="374">
        <v>2023</v>
      </c>
      <c r="D2863" s="374"/>
      <c r="E2863" s="374">
        <v>99</v>
      </c>
      <c r="F2863" s="374"/>
      <c r="G2863" s="374">
        <v>99</v>
      </c>
      <c r="H2863" s="374">
        <v>1</v>
      </c>
      <c r="I2863" s="374">
        <v>99</v>
      </c>
      <c r="J2863" s="374">
        <v>171</v>
      </c>
      <c r="K2863" s="374">
        <v>99</v>
      </c>
      <c r="L2863" s="374">
        <v>10</v>
      </c>
      <c r="M2863" s="374">
        <v>99</v>
      </c>
      <c r="N2863" s="374">
        <v>99</v>
      </c>
      <c r="O2863" s="374">
        <v>99</v>
      </c>
      <c r="P2863" s="374">
        <v>99</v>
      </c>
      <c r="Q2863" s="374"/>
      <c r="R2863" s="374">
        <v>0</v>
      </c>
    </row>
    <row r="2864" spans="1:18" ht="15.6">
      <c r="A2864" s="374">
        <v>18</v>
      </c>
      <c r="B2864" s="374">
        <v>590</v>
      </c>
      <c r="C2864" s="374">
        <v>2023</v>
      </c>
      <c r="D2864" s="374"/>
      <c r="E2864" s="374">
        <v>99</v>
      </c>
      <c r="F2864" s="374"/>
      <c r="G2864" s="374">
        <v>99</v>
      </c>
      <c r="H2864" s="374">
        <v>2</v>
      </c>
      <c r="I2864" s="374">
        <v>99</v>
      </c>
      <c r="J2864" s="374">
        <v>175</v>
      </c>
      <c r="K2864" s="374">
        <v>99</v>
      </c>
      <c r="L2864" s="374">
        <v>10</v>
      </c>
      <c r="M2864" s="374">
        <v>99</v>
      </c>
      <c r="N2864" s="374">
        <v>99</v>
      </c>
      <c r="O2864" s="374">
        <v>99</v>
      </c>
      <c r="P2864" s="374">
        <v>99</v>
      </c>
      <c r="Q2864" s="374"/>
      <c r="R2864" s="374">
        <v>0</v>
      </c>
    </row>
    <row r="2865" spans="1:37" ht="15.6">
      <c r="A2865" s="374">
        <v>18</v>
      </c>
      <c r="B2865" s="374">
        <v>591</v>
      </c>
      <c r="C2865" s="374">
        <v>2023</v>
      </c>
      <c r="D2865" s="374"/>
      <c r="E2865" s="374">
        <v>99</v>
      </c>
      <c r="F2865" s="374"/>
      <c r="G2865" s="374">
        <v>99</v>
      </c>
      <c r="H2865" s="374">
        <v>2</v>
      </c>
      <c r="I2865" s="374">
        <v>99</v>
      </c>
      <c r="J2865" s="374">
        <v>177</v>
      </c>
      <c r="K2865" s="374">
        <v>99</v>
      </c>
      <c r="L2865" s="374">
        <v>10</v>
      </c>
      <c r="M2865" s="374">
        <v>99</v>
      </c>
      <c r="N2865" s="374">
        <v>99</v>
      </c>
      <c r="O2865" s="374">
        <v>99</v>
      </c>
      <c r="P2865" s="374">
        <v>99</v>
      </c>
      <c r="Q2865" s="374"/>
      <c r="R2865" s="374">
        <v>0</v>
      </c>
    </row>
    <row r="2866" spans="1:37" ht="15.6">
      <c r="A2866" s="374">
        <v>18</v>
      </c>
      <c r="B2866" s="374">
        <v>592</v>
      </c>
      <c r="C2866" s="374">
        <v>2023</v>
      </c>
      <c r="D2866" s="374"/>
      <c r="E2866" s="374">
        <v>99</v>
      </c>
      <c r="F2866" s="374"/>
      <c r="G2866" s="374">
        <v>99</v>
      </c>
      <c r="H2866" s="374">
        <v>2</v>
      </c>
      <c r="I2866" s="374">
        <v>99</v>
      </c>
      <c r="J2866" s="374">
        <v>178</v>
      </c>
      <c r="K2866" s="374">
        <v>99</v>
      </c>
      <c r="L2866" s="374">
        <v>10</v>
      </c>
      <c r="M2866" s="374">
        <v>99</v>
      </c>
      <c r="N2866" s="374">
        <v>99</v>
      </c>
      <c r="O2866" s="374">
        <v>99</v>
      </c>
      <c r="P2866" s="374">
        <v>99</v>
      </c>
      <c r="Q2866" s="374"/>
      <c r="R2866" s="374">
        <v>0</v>
      </c>
    </row>
    <row r="2867" spans="1:37" ht="15.6">
      <c r="A2867" s="374">
        <v>18</v>
      </c>
      <c r="B2867" s="374">
        <v>593</v>
      </c>
      <c r="C2867" s="374">
        <v>2023</v>
      </c>
      <c r="D2867" s="374"/>
      <c r="E2867" s="374">
        <v>99</v>
      </c>
      <c r="F2867" s="374"/>
      <c r="G2867" s="374">
        <v>99</v>
      </c>
      <c r="H2867" s="374">
        <v>2</v>
      </c>
      <c r="I2867" s="374">
        <v>99</v>
      </c>
      <c r="J2867" s="374">
        <v>181</v>
      </c>
      <c r="K2867" s="374">
        <v>99</v>
      </c>
      <c r="L2867" s="374">
        <v>10</v>
      </c>
      <c r="M2867" s="374">
        <v>99</v>
      </c>
      <c r="N2867" s="374">
        <v>99</v>
      </c>
      <c r="O2867" s="374">
        <v>99</v>
      </c>
      <c r="P2867" s="374">
        <v>99</v>
      </c>
      <c r="Q2867" s="374"/>
      <c r="R2867" s="374">
        <v>0</v>
      </c>
    </row>
    <row r="2868" spans="1:37" ht="15.6">
      <c r="A2868" s="374">
        <v>18</v>
      </c>
      <c r="B2868" s="374">
        <v>594</v>
      </c>
      <c r="C2868" s="374">
        <v>2023</v>
      </c>
      <c r="D2868" s="374"/>
      <c r="E2868" s="374">
        <v>99</v>
      </c>
      <c r="F2868" s="374"/>
      <c r="G2868" s="374">
        <v>99</v>
      </c>
      <c r="H2868" s="374">
        <v>1</v>
      </c>
      <c r="I2868" s="374">
        <v>99</v>
      </c>
      <c r="J2868" s="374">
        <v>262</v>
      </c>
      <c r="K2868" s="374">
        <v>99</v>
      </c>
      <c r="L2868" s="374">
        <v>10</v>
      </c>
      <c r="M2868" s="374">
        <v>99</v>
      </c>
      <c r="N2868" s="374">
        <v>99</v>
      </c>
      <c r="O2868" s="374">
        <v>99</v>
      </c>
      <c r="P2868" s="374">
        <v>99</v>
      </c>
      <c r="Q2868" s="374"/>
      <c r="R2868" s="374">
        <v>0</v>
      </c>
    </row>
    <row r="2869" spans="1:37" ht="15.6">
      <c r="A2869" s="374">
        <v>18</v>
      </c>
      <c r="B2869" s="374">
        <v>595</v>
      </c>
      <c r="C2869" s="374">
        <v>2023</v>
      </c>
      <c r="D2869" s="374"/>
      <c r="E2869" s="374">
        <v>99</v>
      </c>
      <c r="F2869" s="374"/>
      <c r="G2869" s="374">
        <v>99</v>
      </c>
      <c r="H2869" s="374">
        <v>1</v>
      </c>
      <c r="I2869" s="374">
        <v>99</v>
      </c>
      <c r="J2869" s="374">
        <v>309</v>
      </c>
      <c r="K2869" s="374">
        <v>99</v>
      </c>
      <c r="L2869" s="374">
        <v>10</v>
      </c>
      <c r="M2869" s="374">
        <v>99</v>
      </c>
      <c r="N2869" s="374">
        <v>99</v>
      </c>
      <c r="O2869" s="374">
        <v>99</v>
      </c>
      <c r="P2869" s="374">
        <v>99</v>
      </c>
      <c r="Q2869" s="374"/>
      <c r="R2869" s="374">
        <v>0</v>
      </c>
    </row>
    <row r="2870" spans="1:37" ht="15.6">
      <c r="A2870" s="374">
        <v>18</v>
      </c>
      <c r="B2870" s="374">
        <v>596</v>
      </c>
      <c r="C2870" s="374">
        <v>2023</v>
      </c>
      <c r="D2870" s="374"/>
      <c r="E2870" s="374">
        <v>99</v>
      </c>
      <c r="F2870" s="374"/>
      <c r="G2870" s="374">
        <v>99</v>
      </c>
      <c r="H2870" s="374">
        <v>2</v>
      </c>
      <c r="I2870" s="374">
        <v>99</v>
      </c>
      <c r="J2870" s="374">
        <v>470</v>
      </c>
      <c r="K2870" s="374">
        <v>99</v>
      </c>
      <c r="L2870" s="374">
        <v>10</v>
      </c>
      <c r="M2870" s="374">
        <v>99</v>
      </c>
      <c r="N2870" s="374">
        <v>99</v>
      </c>
      <c r="O2870" s="374">
        <v>99</v>
      </c>
      <c r="P2870" s="374">
        <v>99</v>
      </c>
      <c r="Q2870" s="374"/>
      <c r="R2870" s="374">
        <v>0</v>
      </c>
    </row>
    <row r="2871" spans="1:37" ht="15.6">
      <c r="A2871" s="374">
        <v>18</v>
      </c>
      <c r="B2871" s="374">
        <v>597</v>
      </c>
      <c r="C2871" s="374">
        <v>2023</v>
      </c>
      <c r="D2871" s="374"/>
      <c r="E2871" s="374">
        <v>99</v>
      </c>
      <c r="F2871" s="374"/>
      <c r="G2871" s="374">
        <v>99</v>
      </c>
      <c r="H2871" s="374">
        <v>1</v>
      </c>
      <c r="I2871" s="374">
        <v>99</v>
      </c>
      <c r="J2871" s="374">
        <v>629</v>
      </c>
      <c r="K2871" s="374">
        <v>99</v>
      </c>
      <c r="L2871" s="374">
        <v>10</v>
      </c>
      <c r="M2871" s="374">
        <v>99</v>
      </c>
      <c r="N2871" s="374">
        <v>99</v>
      </c>
      <c r="O2871" s="374">
        <v>99</v>
      </c>
      <c r="P2871" s="374">
        <v>99</v>
      </c>
      <c r="Q2871" s="374"/>
      <c r="R2871" s="374">
        <v>0</v>
      </c>
    </row>
    <row r="2872" spans="1:37" ht="15.6">
      <c r="A2872" s="374">
        <v>18</v>
      </c>
      <c r="B2872" s="374">
        <v>598</v>
      </c>
      <c r="C2872" s="374">
        <v>2023</v>
      </c>
      <c r="D2872" s="374"/>
      <c r="E2872" s="374">
        <v>99</v>
      </c>
      <c r="F2872" s="374"/>
      <c r="G2872" s="374">
        <v>99</v>
      </c>
      <c r="H2872" s="374">
        <v>1</v>
      </c>
      <c r="I2872" s="374">
        <v>99</v>
      </c>
      <c r="J2872" s="374">
        <v>643</v>
      </c>
      <c r="K2872" s="374">
        <v>99</v>
      </c>
      <c r="L2872" s="374">
        <v>10</v>
      </c>
      <c r="M2872" s="374">
        <v>99</v>
      </c>
      <c r="N2872" s="374">
        <v>99</v>
      </c>
      <c r="O2872" s="374">
        <v>99</v>
      </c>
      <c r="P2872" s="374">
        <v>99</v>
      </c>
      <c r="Q2872" s="374"/>
      <c r="R2872" s="374">
        <v>0</v>
      </c>
    </row>
    <row r="2873" spans="1:37" ht="15.6">
      <c r="A2873" s="374">
        <v>18</v>
      </c>
      <c r="B2873" s="374">
        <v>599</v>
      </c>
      <c r="C2873" s="374">
        <v>2023</v>
      </c>
      <c r="D2873" s="374"/>
      <c r="E2873" s="374">
        <v>99</v>
      </c>
      <c r="F2873" s="374"/>
      <c r="G2873" s="374">
        <v>99</v>
      </c>
      <c r="H2873" s="374">
        <v>2</v>
      </c>
      <c r="I2873" s="374">
        <v>99</v>
      </c>
      <c r="J2873" s="374">
        <v>704</v>
      </c>
      <c r="K2873" s="374">
        <v>99</v>
      </c>
      <c r="L2873" s="374">
        <v>10</v>
      </c>
      <c r="M2873" s="374">
        <v>99</v>
      </c>
      <c r="N2873" s="374">
        <v>99</v>
      </c>
      <c r="O2873" s="374">
        <v>99</v>
      </c>
      <c r="P2873" s="374">
        <v>99</v>
      </c>
      <c r="Q2873" s="374"/>
      <c r="R2873" s="374">
        <v>0</v>
      </c>
    </row>
    <row r="2874" spans="1:37" ht="15.6">
      <c r="A2874" s="374">
        <v>18</v>
      </c>
      <c r="B2874" s="374">
        <v>600</v>
      </c>
      <c r="C2874" s="374">
        <v>2023</v>
      </c>
      <c r="D2874" s="374"/>
      <c r="E2874" s="374">
        <v>99</v>
      </c>
      <c r="F2874" s="374"/>
      <c r="G2874" s="374">
        <v>99</v>
      </c>
      <c r="H2874" s="374">
        <v>1</v>
      </c>
      <c r="I2874" s="374">
        <v>99</v>
      </c>
      <c r="J2874" s="374">
        <v>802</v>
      </c>
      <c r="K2874" s="374">
        <v>99</v>
      </c>
      <c r="L2874" s="374">
        <v>10</v>
      </c>
      <c r="M2874" s="374">
        <v>99</v>
      </c>
      <c r="N2874" s="374">
        <v>99</v>
      </c>
      <c r="O2874" s="374">
        <v>99</v>
      </c>
      <c r="P2874" s="374">
        <v>99</v>
      </c>
      <c r="Q2874" s="374"/>
      <c r="R2874" s="374">
        <v>0</v>
      </c>
    </row>
    <row r="2875" spans="1:37" ht="15.6">
      <c r="A2875" s="374">
        <v>18</v>
      </c>
      <c r="B2875" s="374">
        <v>601</v>
      </c>
      <c r="C2875" s="374">
        <v>2023</v>
      </c>
      <c r="D2875" s="374"/>
      <c r="E2875" s="374">
        <v>99</v>
      </c>
      <c r="F2875" s="374"/>
      <c r="G2875" s="374">
        <v>99</v>
      </c>
      <c r="H2875" s="374">
        <v>1</v>
      </c>
      <c r="I2875" s="374">
        <v>99</v>
      </c>
      <c r="J2875" s="374">
        <v>103</v>
      </c>
      <c r="K2875" s="374">
        <v>99</v>
      </c>
      <c r="L2875" s="374">
        <v>11</v>
      </c>
      <c r="M2875" s="374">
        <v>99</v>
      </c>
      <c r="N2875" s="374">
        <v>99</v>
      </c>
      <c r="O2875" s="374">
        <v>99</v>
      </c>
      <c r="P2875" s="374">
        <v>99</v>
      </c>
      <c r="Q2875" s="374"/>
      <c r="R2875" s="374">
        <v>0</v>
      </c>
    </row>
    <row r="2876" spans="1:37" ht="15.6">
      <c r="A2876" s="374">
        <v>18</v>
      </c>
      <c r="B2876" s="374">
        <v>602</v>
      </c>
      <c r="C2876" s="374">
        <v>2023</v>
      </c>
      <c r="D2876" s="374"/>
      <c r="E2876" s="374">
        <v>99</v>
      </c>
      <c r="F2876" s="374"/>
      <c r="G2876" s="374">
        <v>99</v>
      </c>
      <c r="H2876" s="374">
        <v>2</v>
      </c>
      <c r="I2876" s="374">
        <v>99</v>
      </c>
      <c r="J2876" s="374">
        <v>106</v>
      </c>
      <c r="K2876" s="374">
        <v>99</v>
      </c>
      <c r="L2876" s="374">
        <v>11</v>
      </c>
      <c r="M2876" s="374">
        <v>99</v>
      </c>
      <c r="N2876" s="374">
        <v>99</v>
      </c>
      <c r="O2876" s="374">
        <v>99</v>
      </c>
      <c r="P2876" s="374">
        <v>99</v>
      </c>
      <c r="Q2876" s="374">
        <v>9</v>
      </c>
      <c r="R2876" s="374">
        <v>44</v>
      </c>
      <c r="S2876">
        <v>11</v>
      </c>
      <c r="T2876">
        <v>5.3409090909090899</v>
      </c>
      <c r="U2876">
        <v>15.559090909090909</v>
      </c>
      <c r="V2876">
        <v>0</v>
      </c>
      <c r="W2876">
        <v>0</v>
      </c>
      <c r="X2876">
        <v>47.72727272727272</v>
      </c>
      <c r="Y2876">
        <v>0</v>
      </c>
      <c r="Z2876">
        <v>3.1986018381487074</v>
      </c>
      <c r="AA2876">
        <v>0</v>
      </c>
      <c r="AB2876">
        <v>1.7181277047755661</v>
      </c>
      <c r="AD2876">
        <v>2.3628943128392033</v>
      </c>
      <c r="AF2876">
        <v>17.120622568093381</v>
      </c>
      <c r="AG2876">
        <v>28.256562654779596</v>
      </c>
      <c r="AH2876">
        <v>0</v>
      </c>
      <c r="AI2876">
        <v>5</v>
      </c>
      <c r="AJ2876">
        <v>91.08</v>
      </c>
      <c r="AK2876">
        <v>17.624473531334452</v>
      </c>
    </row>
    <row r="2877" spans="1:37" ht="15.6">
      <c r="A2877" s="374">
        <v>18</v>
      </c>
      <c r="B2877" s="374">
        <v>603</v>
      </c>
      <c r="C2877" s="374">
        <v>2023</v>
      </c>
      <c r="D2877" s="374"/>
      <c r="E2877" s="374">
        <v>99</v>
      </c>
      <c r="F2877" s="374"/>
      <c r="G2877" s="374">
        <v>99</v>
      </c>
      <c r="H2877" s="374">
        <v>1</v>
      </c>
      <c r="I2877" s="374">
        <v>99</v>
      </c>
      <c r="J2877" s="374">
        <v>110</v>
      </c>
      <c r="K2877" s="374">
        <v>99</v>
      </c>
      <c r="L2877" s="374">
        <v>11</v>
      </c>
      <c r="M2877" s="374">
        <v>99</v>
      </c>
      <c r="N2877" s="374">
        <v>99</v>
      </c>
      <c r="O2877" s="374">
        <v>99</v>
      </c>
      <c r="P2877" s="374">
        <v>99</v>
      </c>
      <c r="Q2877" s="374"/>
      <c r="R2877" s="374">
        <v>0</v>
      </c>
    </row>
    <row r="2878" spans="1:37" ht="15.6">
      <c r="A2878" s="374">
        <v>18</v>
      </c>
      <c r="B2878" s="374">
        <v>604</v>
      </c>
      <c r="C2878" s="374">
        <v>2023</v>
      </c>
      <c r="D2878" s="374"/>
      <c r="E2878" s="374">
        <v>99</v>
      </c>
      <c r="F2878" s="374"/>
      <c r="G2878" s="374">
        <v>99</v>
      </c>
      <c r="H2878" s="374">
        <v>1</v>
      </c>
      <c r="I2878" s="374">
        <v>99</v>
      </c>
      <c r="J2878" s="374">
        <v>111</v>
      </c>
      <c r="K2878" s="374">
        <v>99</v>
      </c>
      <c r="L2878" s="374">
        <v>11</v>
      </c>
      <c r="M2878" s="374">
        <v>99</v>
      </c>
      <c r="N2878" s="374">
        <v>99</v>
      </c>
      <c r="O2878" s="374">
        <v>99</v>
      </c>
      <c r="P2878" s="374">
        <v>99</v>
      </c>
      <c r="Q2878" s="374"/>
      <c r="R2878" s="374">
        <v>0</v>
      </c>
    </row>
    <row r="2879" spans="1:37" ht="15.6">
      <c r="A2879" s="374">
        <v>18</v>
      </c>
      <c r="B2879" s="374">
        <v>605</v>
      </c>
      <c r="C2879" s="374">
        <v>2023</v>
      </c>
      <c r="D2879" s="374"/>
      <c r="E2879" s="374">
        <v>99</v>
      </c>
      <c r="F2879" s="374"/>
      <c r="G2879" s="374">
        <v>99</v>
      </c>
      <c r="H2879" s="374">
        <v>1</v>
      </c>
      <c r="I2879" s="374">
        <v>99</v>
      </c>
      <c r="J2879" s="374">
        <v>116</v>
      </c>
      <c r="K2879" s="374">
        <v>99</v>
      </c>
      <c r="L2879" s="374">
        <v>11</v>
      </c>
      <c r="M2879" s="374">
        <v>99</v>
      </c>
      <c r="N2879" s="374">
        <v>99</v>
      </c>
      <c r="O2879" s="374">
        <v>99</v>
      </c>
      <c r="P2879" s="374">
        <v>99</v>
      </c>
      <c r="Q2879" s="374"/>
      <c r="R2879" s="374">
        <v>0</v>
      </c>
    </row>
    <row r="2880" spans="1:37" ht="15.6">
      <c r="A2880" s="374">
        <v>18</v>
      </c>
      <c r="B2880" s="374">
        <v>606</v>
      </c>
      <c r="C2880" s="374">
        <v>2023</v>
      </c>
      <c r="D2880" s="374"/>
      <c r="E2880" s="374">
        <v>99</v>
      </c>
      <c r="F2880" s="374"/>
      <c r="G2880" s="374">
        <v>99</v>
      </c>
      <c r="H2880" s="374">
        <v>2</v>
      </c>
      <c r="I2880" s="374">
        <v>99</v>
      </c>
      <c r="J2880" s="374">
        <v>117</v>
      </c>
      <c r="K2880" s="374">
        <v>99</v>
      </c>
      <c r="L2880" s="374">
        <v>11</v>
      </c>
      <c r="M2880" s="374">
        <v>99</v>
      </c>
      <c r="N2880" s="374">
        <v>99</v>
      </c>
      <c r="O2880" s="374">
        <v>99</v>
      </c>
      <c r="P2880" s="374">
        <v>99</v>
      </c>
      <c r="Q2880" s="374"/>
      <c r="R2880" s="374">
        <v>0</v>
      </c>
    </row>
    <row r="2881" spans="1:35" ht="15.6">
      <c r="A2881" s="374">
        <v>18</v>
      </c>
      <c r="B2881" s="374">
        <v>607</v>
      </c>
      <c r="C2881" s="374">
        <v>2023</v>
      </c>
      <c r="D2881" s="374"/>
      <c r="E2881" s="374">
        <v>99</v>
      </c>
      <c r="F2881" s="374"/>
      <c r="G2881" s="374">
        <v>99</v>
      </c>
      <c r="H2881" s="374">
        <v>1</v>
      </c>
      <c r="I2881" s="374">
        <v>99</v>
      </c>
      <c r="J2881" s="374">
        <v>134</v>
      </c>
      <c r="K2881" s="374">
        <v>99</v>
      </c>
      <c r="L2881" s="374">
        <v>11</v>
      </c>
      <c r="M2881" s="374">
        <v>99</v>
      </c>
      <c r="N2881" s="374">
        <v>99</v>
      </c>
      <c r="O2881" s="374">
        <v>99</v>
      </c>
      <c r="P2881" s="374">
        <v>99</v>
      </c>
      <c r="Q2881" s="374"/>
      <c r="R2881" s="374">
        <v>0</v>
      </c>
    </row>
    <row r="2882" spans="1:35" ht="15.6">
      <c r="A2882" s="374">
        <v>18</v>
      </c>
      <c r="B2882" s="374">
        <v>608</v>
      </c>
      <c r="C2882" s="374">
        <v>2023</v>
      </c>
      <c r="D2882" s="374"/>
      <c r="E2882" s="374">
        <v>99</v>
      </c>
      <c r="F2882" s="374"/>
      <c r="G2882" s="374">
        <v>99</v>
      </c>
      <c r="H2882" s="374">
        <v>2</v>
      </c>
      <c r="I2882" s="374">
        <v>99</v>
      </c>
      <c r="J2882" s="374">
        <v>141</v>
      </c>
      <c r="K2882" s="374">
        <v>99</v>
      </c>
      <c r="L2882" s="374">
        <v>11</v>
      </c>
      <c r="M2882" s="374">
        <v>99</v>
      </c>
      <c r="N2882" s="374">
        <v>99</v>
      </c>
      <c r="O2882" s="374">
        <v>99</v>
      </c>
      <c r="P2882" s="374">
        <v>99</v>
      </c>
      <c r="Q2882" s="374"/>
      <c r="R2882" s="374">
        <v>0</v>
      </c>
    </row>
    <row r="2883" spans="1:35" ht="15.6">
      <c r="A2883" s="374">
        <v>18</v>
      </c>
      <c r="B2883" s="374">
        <v>609</v>
      </c>
      <c r="C2883" s="374">
        <v>2023</v>
      </c>
      <c r="D2883" s="374"/>
      <c r="E2883" s="374">
        <v>99</v>
      </c>
      <c r="F2883" s="374"/>
      <c r="G2883" s="374">
        <v>99</v>
      </c>
      <c r="H2883" s="374">
        <v>2</v>
      </c>
      <c r="I2883" s="374">
        <v>99</v>
      </c>
      <c r="J2883" s="374">
        <v>143</v>
      </c>
      <c r="K2883" s="374">
        <v>99</v>
      </c>
      <c r="L2883" s="374">
        <v>11</v>
      </c>
      <c r="M2883" s="374">
        <v>99</v>
      </c>
      <c r="N2883" s="374">
        <v>99</v>
      </c>
      <c r="O2883" s="374">
        <v>99</v>
      </c>
      <c r="P2883" s="374">
        <v>99</v>
      </c>
      <c r="Q2883" s="374"/>
      <c r="R2883" s="374">
        <v>0</v>
      </c>
    </row>
    <row r="2884" spans="1:35" ht="15.6">
      <c r="A2884" s="374">
        <v>18</v>
      </c>
      <c r="B2884" s="374">
        <v>610</v>
      </c>
      <c r="C2884" s="374">
        <v>2023</v>
      </c>
      <c r="D2884" s="374"/>
      <c r="E2884" s="374">
        <v>99</v>
      </c>
      <c r="F2884" s="374"/>
      <c r="G2884" s="374">
        <v>99</v>
      </c>
      <c r="H2884" s="374">
        <v>2</v>
      </c>
      <c r="I2884" s="374">
        <v>99</v>
      </c>
      <c r="J2884" s="374">
        <v>147</v>
      </c>
      <c r="K2884" s="374">
        <v>99</v>
      </c>
      <c r="L2884" s="374">
        <v>11</v>
      </c>
      <c r="M2884" s="374">
        <v>99</v>
      </c>
      <c r="N2884" s="374">
        <v>99</v>
      </c>
      <c r="O2884" s="374">
        <v>99</v>
      </c>
      <c r="P2884" s="374">
        <v>99</v>
      </c>
      <c r="Q2884" s="374">
        <v>2</v>
      </c>
      <c r="R2884" s="374">
        <v>3</v>
      </c>
      <c r="S2884">
        <v>11</v>
      </c>
      <c r="T2884">
        <v>2.6666666666666661</v>
      </c>
      <c r="U2884">
        <v>11.866666666666671</v>
      </c>
      <c r="V2884">
        <v>0</v>
      </c>
      <c r="W2884">
        <v>0</v>
      </c>
      <c r="X2884">
        <v>33.333333333333343</v>
      </c>
      <c r="Y2884">
        <v>0</v>
      </c>
      <c r="Z2884">
        <v>3.7205137040766569</v>
      </c>
      <c r="AA2884">
        <v>0</v>
      </c>
      <c r="AB2884">
        <v>3.771236166328253</v>
      </c>
      <c r="AD2884">
        <v>97.562194331220098</v>
      </c>
      <c r="AF2884">
        <v>2.3809523809523818</v>
      </c>
      <c r="AG2884">
        <v>3.9315295416896752</v>
      </c>
      <c r="AH2884">
        <v>66.666666666666686</v>
      </c>
      <c r="AI2884">
        <v>0</v>
      </c>
    </row>
    <row r="2885" spans="1:35" ht="15.6">
      <c r="A2885" s="374">
        <v>18</v>
      </c>
      <c r="B2885" s="374">
        <v>611</v>
      </c>
      <c r="C2885" s="374">
        <v>2023</v>
      </c>
      <c r="D2885" s="374"/>
      <c r="E2885" s="374">
        <v>99</v>
      </c>
      <c r="F2885" s="374"/>
      <c r="G2885" s="374">
        <v>99</v>
      </c>
      <c r="H2885" s="374">
        <v>1</v>
      </c>
      <c r="I2885" s="374">
        <v>99</v>
      </c>
      <c r="J2885" s="374">
        <v>155</v>
      </c>
      <c r="K2885" s="374">
        <v>99</v>
      </c>
      <c r="L2885" s="374">
        <v>11</v>
      </c>
      <c r="M2885" s="374">
        <v>99</v>
      </c>
      <c r="N2885" s="374">
        <v>99</v>
      </c>
      <c r="O2885" s="374">
        <v>99</v>
      </c>
      <c r="P2885" s="374">
        <v>99</v>
      </c>
      <c r="Q2885" s="374"/>
      <c r="R2885" s="374">
        <v>0</v>
      </c>
    </row>
    <row r="2886" spans="1:35" ht="15.6">
      <c r="A2886" s="374">
        <v>18</v>
      </c>
      <c r="B2886" s="374">
        <v>612</v>
      </c>
      <c r="C2886" s="374">
        <v>2023</v>
      </c>
      <c r="D2886" s="374"/>
      <c r="E2886" s="374">
        <v>99</v>
      </c>
      <c r="F2886" s="374"/>
      <c r="G2886" s="374">
        <v>99</v>
      </c>
      <c r="H2886" s="374">
        <v>2</v>
      </c>
      <c r="I2886" s="374">
        <v>99</v>
      </c>
      <c r="J2886" s="374">
        <v>160</v>
      </c>
      <c r="K2886" s="374">
        <v>99</v>
      </c>
      <c r="L2886" s="374">
        <v>11</v>
      </c>
      <c r="M2886" s="374">
        <v>99</v>
      </c>
      <c r="N2886" s="374">
        <v>99</v>
      </c>
      <c r="O2886" s="374">
        <v>99</v>
      </c>
      <c r="P2886" s="374">
        <v>99</v>
      </c>
      <c r="Q2886" s="374"/>
      <c r="R2886" s="374">
        <v>0</v>
      </c>
    </row>
    <row r="2887" spans="1:35" ht="15.6">
      <c r="A2887" s="374">
        <v>18</v>
      </c>
      <c r="B2887" s="374">
        <v>613</v>
      </c>
      <c r="C2887" s="374">
        <v>2023</v>
      </c>
      <c r="D2887" s="374"/>
      <c r="E2887" s="374">
        <v>99</v>
      </c>
      <c r="F2887" s="374"/>
      <c r="G2887" s="374">
        <v>99</v>
      </c>
      <c r="H2887" s="374">
        <v>1</v>
      </c>
      <c r="I2887" s="374">
        <v>99</v>
      </c>
      <c r="J2887" s="374">
        <v>171</v>
      </c>
      <c r="K2887" s="374">
        <v>99</v>
      </c>
      <c r="L2887" s="374">
        <v>11</v>
      </c>
      <c r="M2887" s="374">
        <v>99</v>
      </c>
      <c r="N2887" s="374">
        <v>99</v>
      </c>
      <c r="O2887" s="374">
        <v>99</v>
      </c>
      <c r="P2887" s="374">
        <v>99</v>
      </c>
      <c r="Q2887" s="374"/>
      <c r="R2887" s="374">
        <v>0</v>
      </c>
    </row>
    <row r="2888" spans="1:35" ht="15.6">
      <c r="A2888" s="374">
        <v>18</v>
      </c>
      <c r="B2888" s="374">
        <v>614</v>
      </c>
      <c r="C2888" s="374">
        <v>2023</v>
      </c>
      <c r="D2888" s="374"/>
      <c r="E2888" s="374">
        <v>99</v>
      </c>
      <c r="F2888" s="374"/>
      <c r="G2888" s="374">
        <v>99</v>
      </c>
      <c r="H2888" s="374">
        <v>2</v>
      </c>
      <c r="I2888" s="374">
        <v>99</v>
      </c>
      <c r="J2888" s="374">
        <v>175</v>
      </c>
      <c r="K2888" s="374">
        <v>99</v>
      </c>
      <c r="L2888" s="374">
        <v>11</v>
      </c>
      <c r="M2888" s="374">
        <v>99</v>
      </c>
      <c r="N2888" s="374">
        <v>99</v>
      </c>
      <c r="O2888" s="374">
        <v>99</v>
      </c>
      <c r="P2888" s="374">
        <v>99</v>
      </c>
      <c r="Q2888" s="374"/>
      <c r="R2888" s="374">
        <v>0</v>
      </c>
    </row>
    <row r="2889" spans="1:35" ht="15.6">
      <c r="A2889" s="374">
        <v>18</v>
      </c>
      <c r="B2889" s="374">
        <v>615</v>
      </c>
      <c r="C2889" s="374">
        <v>2023</v>
      </c>
      <c r="D2889" s="374"/>
      <c r="E2889" s="374">
        <v>99</v>
      </c>
      <c r="F2889" s="374"/>
      <c r="G2889" s="374">
        <v>99</v>
      </c>
      <c r="H2889" s="374">
        <v>2</v>
      </c>
      <c r="I2889" s="374">
        <v>99</v>
      </c>
      <c r="J2889" s="374">
        <v>177</v>
      </c>
      <c r="K2889" s="374">
        <v>99</v>
      </c>
      <c r="L2889" s="374">
        <v>11</v>
      </c>
      <c r="M2889" s="374">
        <v>99</v>
      </c>
      <c r="N2889" s="374">
        <v>99</v>
      </c>
      <c r="O2889" s="374">
        <v>99</v>
      </c>
      <c r="P2889" s="374">
        <v>99</v>
      </c>
      <c r="Q2889" s="374"/>
      <c r="R2889" s="374">
        <v>0</v>
      </c>
    </row>
    <row r="2890" spans="1:35" ht="15.6">
      <c r="A2890" s="374">
        <v>18</v>
      </c>
      <c r="B2890" s="374">
        <v>616</v>
      </c>
      <c r="C2890" s="374">
        <v>2023</v>
      </c>
      <c r="D2890" s="374"/>
      <c r="E2890" s="374">
        <v>99</v>
      </c>
      <c r="F2890" s="374"/>
      <c r="G2890" s="374">
        <v>99</v>
      </c>
      <c r="H2890" s="374">
        <v>2</v>
      </c>
      <c r="I2890" s="374">
        <v>99</v>
      </c>
      <c r="J2890" s="374">
        <v>178</v>
      </c>
      <c r="K2890" s="374">
        <v>99</v>
      </c>
      <c r="L2890" s="374">
        <v>11</v>
      </c>
      <c r="M2890" s="374">
        <v>99</v>
      </c>
      <c r="N2890" s="374">
        <v>99</v>
      </c>
      <c r="O2890" s="374">
        <v>99</v>
      </c>
      <c r="P2890" s="374">
        <v>99</v>
      </c>
      <c r="Q2890" s="374">
        <v>1</v>
      </c>
      <c r="R2890" s="374">
        <v>1</v>
      </c>
      <c r="S2890">
        <v>11</v>
      </c>
      <c r="T2890">
        <v>5</v>
      </c>
      <c r="U2890">
        <v>11.5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F2890">
        <v>0.2544529262086514</v>
      </c>
      <c r="AG2890">
        <v>0.37220442114121105</v>
      </c>
      <c r="AH2890">
        <v>100</v>
      </c>
      <c r="AI2890">
        <v>0</v>
      </c>
    </row>
    <row r="2891" spans="1:35" ht="15.6">
      <c r="A2891" s="374">
        <v>18</v>
      </c>
      <c r="B2891" s="374">
        <v>617</v>
      </c>
      <c r="C2891" s="374">
        <v>2023</v>
      </c>
      <c r="D2891" s="374"/>
      <c r="E2891" s="374">
        <v>99</v>
      </c>
      <c r="F2891" s="374"/>
      <c r="G2891" s="374">
        <v>99</v>
      </c>
      <c r="H2891" s="374">
        <v>2</v>
      </c>
      <c r="I2891" s="374">
        <v>99</v>
      </c>
      <c r="J2891" s="374">
        <v>181</v>
      </c>
      <c r="K2891" s="374">
        <v>99</v>
      </c>
      <c r="L2891" s="374">
        <v>11</v>
      </c>
      <c r="M2891" s="374">
        <v>99</v>
      </c>
      <c r="N2891" s="374">
        <v>99</v>
      </c>
      <c r="O2891" s="374">
        <v>99</v>
      </c>
      <c r="P2891" s="374">
        <v>99</v>
      </c>
      <c r="Q2891" s="374"/>
      <c r="R2891" s="374">
        <v>0</v>
      </c>
    </row>
    <row r="2892" spans="1:35" ht="15.6">
      <c r="A2892" s="374">
        <v>18</v>
      </c>
      <c r="B2892" s="374">
        <v>618</v>
      </c>
      <c r="C2892" s="374">
        <v>2023</v>
      </c>
      <c r="D2892" s="374"/>
      <c r="E2892" s="374">
        <v>99</v>
      </c>
      <c r="F2892" s="374"/>
      <c r="G2892" s="374">
        <v>99</v>
      </c>
      <c r="H2892" s="374">
        <v>1</v>
      </c>
      <c r="I2892" s="374">
        <v>99</v>
      </c>
      <c r="J2892" s="374">
        <v>262</v>
      </c>
      <c r="K2892" s="374">
        <v>99</v>
      </c>
      <c r="L2892" s="374">
        <v>11</v>
      </c>
      <c r="M2892" s="374">
        <v>99</v>
      </c>
      <c r="N2892" s="374">
        <v>99</v>
      </c>
      <c r="O2892" s="374">
        <v>99</v>
      </c>
      <c r="P2892" s="374">
        <v>99</v>
      </c>
      <c r="Q2892" s="374"/>
      <c r="R2892" s="374">
        <v>0</v>
      </c>
    </row>
    <row r="2893" spans="1:35" ht="15.6">
      <c r="A2893" s="374">
        <v>18</v>
      </c>
      <c r="B2893" s="374">
        <v>619</v>
      </c>
      <c r="C2893" s="374">
        <v>2023</v>
      </c>
      <c r="D2893" s="374"/>
      <c r="E2893" s="374">
        <v>99</v>
      </c>
      <c r="F2893" s="374"/>
      <c r="G2893" s="374">
        <v>99</v>
      </c>
      <c r="H2893" s="374">
        <v>1</v>
      </c>
      <c r="I2893" s="374">
        <v>99</v>
      </c>
      <c r="J2893" s="374">
        <v>309</v>
      </c>
      <c r="K2893" s="374">
        <v>99</v>
      </c>
      <c r="L2893" s="374">
        <v>11</v>
      </c>
      <c r="M2893" s="374">
        <v>99</v>
      </c>
      <c r="N2893" s="374">
        <v>99</v>
      </c>
      <c r="O2893" s="374">
        <v>99</v>
      </c>
      <c r="P2893" s="374">
        <v>99</v>
      </c>
      <c r="Q2893" s="374">
        <v>2</v>
      </c>
      <c r="R2893" s="374">
        <v>25</v>
      </c>
      <c r="S2893">
        <v>11</v>
      </c>
      <c r="T2893">
        <v>6.08</v>
      </c>
      <c r="U2893">
        <v>8.8879999999999999</v>
      </c>
      <c r="V2893">
        <v>0</v>
      </c>
      <c r="W2893">
        <v>0</v>
      </c>
      <c r="X2893">
        <v>4</v>
      </c>
      <c r="Y2893">
        <v>0</v>
      </c>
      <c r="Z2893">
        <v>1.9250599990649673</v>
      </c>
      <c r="AA2893">
        <v>0</v>
      </c>
      <c r="AB2893">
        <v>1.4400000000000002</v>
      </c>
      <c r="AD2893">
        <v>-9.4888817364340632</v>
      </c>
      <c r="AF2893">
        <v>2.9726516052318677</v>
      </c>
      <c r="AG2893">
        <v>3.3886931722865272</v>
      </c>
      <c r="AH2893">
        <v>0</v>
      </c>
      <c r="AI2893">
        <v>0</v>
      </c>
    </row>
    <row r="2894" spans="1:35" ht="15.6">
      <c r="A2894" s="374">
        <v>18</v>
      </c>
      <c r="B2894" s="374">
        <v>620</v>
      </c>
      <c r="C2894" s="374">
        <v>2023</v>
      </c>
      <c r="D2894" s="374"/>
      <c r="E2894" s="374">
        <v>99</v>
      </c>
      <c r="F2894" s="374"/>
      <c r="G2894" s="374">
        <v>99</v>
      </c>
      <c r="H2894" s="374">
        <v>2</v>
      </c>
      <c r="I2894" s="374">
        <v>99</v>
      </c>
      <c r="J2894" s="374">
        <v>470</v>
      </c>
      <c r="K2894" s="374">
        <v>99</v>
      </c>
      <c r="L2894" s="374">
        <v>11</v>
      </c>
      <c r="M2894" s="374">
        <v>99</v>
      </c>
      <c r="N2894" s="374">
        <v>99</v>
      </c>
      <c r="O2894" s="374">
        <v>99</v>
      </c>
      <c r="P2894" s="374">
        <v>99</v>
      </c>
      <c r="Q2894" s="374"/>
      <c r="R2894" s="374">
        <v>0</v>
      </c>
    </row>
    <row r="2895" spans="1:35" ht="15.6">
      <c r="A2895" s="374">
        <v>18</v>
      </c>
      <c r="B2895" s="374">
        <v>621</v>
      </c>
      <c r="C2895" s="374">
        <v>2023</v>
      </c>
      <c r="D2895" s="374"/>
      <c r="E2895" s="374">
        <v>99</v>
      </c>
      <c r="F2895" s="374"/>
      <c r="G2895" s="374">
        <v>99</v>
      </c>
      <c r="H2895" s="374">
        <v>2</v>
      </c>
      <c r="I2895" s="374">
        <v>99</v>
      </c>
      <c r="J2895" s="374">
        <v>629</v>
      </c>
      <c r="K2895" s="374">
        <v>99</v>
      </c>
      <c r="L2895" s="374">
        <v>11</v>
      </c>
      <c r="M2895" s="374">
        <v>99</v>
      </c>
      <c r="N2895" s="374">
        <v>99</v>
      </c>
      <c r="O2895" s="374">
        <v>99</v>
      </c>
      <c r="P2895" s="374">
        <v>99</v>
      </c>
      <c r="Q2895" s="374"/>
      <c r="R2895" s="374">
        <v>0</v>
      </c>
    </row>
    <row r="2896" spans="1:35" ht="15.6">
      <c r="A2896" s="374">
        <v>18</v>
      </c>
      <c r="B2896" s="374">
        <v>622</v>
      </c>
      <c r="C2896" s="374">
        <v>2023</v>
      </c>
      <c r="D2896" s="374"/>
      <c r="E2896" s="374">
        <v>99</v>
      </c>
      <c r="F2896" s="374"/>
      <c r="G2896" s="374">
        <v>99</v>
      </c>
      <c r="H2896" s="374">
        <v>1</v>
      </c>
      <c r="I2896" s="374">
        <v>99</v>
      </c>
      <c r="J2896" s="374">
        <v>643</v>
      </c>
      <c r="K2896" s="374">
        <v>99</v>
      </c>
      <c r="L2896" s="374">
        <v>11</v>
      </c>
      <c r="M2896" s="374">
        <v>99</v>
      </c>
      <c r="N2896" s="374">
        <v>99</v>
      </c>
      <c r="O2896" s="374">
        <v>99</v>
      </c>
      <c r="P2896" s="374">
        <v>99</v>
      </c>
      <c r="Q2896" s="374"/>
      <c r="R2896" s="374">
        <v>0</v>
      </c>
    </row>
    <row r="2897" spans="1:18" ht="15.6">
      <c r="A2897" s="374">
        <v>18</v>
      </c>
      <c r="B2897" s="374">
        <v>623</v>
      </c>
      <c r="C2897" s="374">
        <v>2023</v>
      </c>
      <c r="D2897" s="374"/>
      <c r="E2897" s="374">
        <v>99</v>
      </c>
      <c r="F2897" s="374"/>
      <c r="G2897" s="374">
        <v>99</v>
      </c>
      <c r="H2897" s="374">
        <v>2</v>
      </c>
      <c r="I2897" s="374">
        <v>99</v>
      </c>
      <c r="J2897" s="374">
        <v>704</v>
      </c>
      <c r="K2897" s="374">
        <v>99</v>
      </c>
      <c r="L2897" s="374">
        <v>11</v>
      </c>
      <c r="M2897" s="374">
        <v>99</v>
      </c>
      <c r="N2897" s="374">
        <v>99</v>
      </c>
      <c r="O2897" s="374">
        <v>99</v>
      </c>
      <c r="P2897" s="374">
        <v>99</v>
      </c>
      <c r="Q2897" s="374"/>
      <c r="R2897" s="374">
        <v>0</v>
      </c>
    </row>
    <row r="2898" spans="1:18" ht="15.6">
      <c r="A2898" s="374">
        <v>18</v>
      </c>
      <c r="B2898" s="374">
        <v>624</v>
      </c>
      <c r="C2898" s="374">
        <v>2023</v>
      </c>
      <c r="D2898" s="374"/>
      <c r="E2898" s="374">
        <v>99</v>
      </c>
      <c r="F2898" s="374"/>
      <c r="G2898" s="374">
        <v>99</v>
      </c>
      <c r="H2898" s="374">
        <v>1</v>
      </c>
      <c r="I2898" s="374">
        <v>99</v>
      </c>
      <c r="J2898" s="374">
        <v>802</v>
      </c>
      <c r="K2898" s="374">
        <v>99</v>
      </c>
      <c r="L2898" s="374">
        <v>11</v>
      </c>
      <c r="M2898" s="374">
        <v>99</v>
      </c>
      <c r="N2898" s="374">
        <v>99</v>
      </c>
      <c r="O2898" s="374">
        <v>99</v>
      </c>
      <c r="P2898" s="374">
        <v>99</v>
      </c>
      <c r="Q2898" s="374"/>
      <c r="R2898" s="374">
        <v>0</v>
      </c>
    </row>
    <row r="2899" spans="1:18" ht="15.6">
      <c r="A2899" s="374">
        <v>18</v>
      </c>
      <c r="B2899" s="374">
        <v>625</v>
      </c>
      <c r="C2899" s="374">
        <v>2023</v>
      </c>
      <c r="D2899" s="374"/>
      <c r="E2899" s="374">
        <v>99</v>
      </c>
      <c r="F2899" s="374"/>
      <c r="G2899" s="374">
        <v>99</v>
      </c>
      <c r="H2899" s="374">
        <v>1</v>
      </c>
      <c r="I2899" s="374">
        <v>99</v>
      </c>
      <c r="J2899" s="374">
        <v>103</v>
      </c>
      <c r="K2899" s="374">
        <v>99</v>
      </c>
      <c r="L2899" s="374">
        <v>12</v>
      </c>
      <c r="M2899" s="374">
        <v>99</v>
      </c>
      <c r="N2899" s="374">
        <v>99</v>
      </c>
      <c r="O2899" s="374">
        <v>99</v>
      </c>
      <c r="P2899" s="374">
        <v>99</v>
      </c>
      <c r="Q2899" s="374"/>
      <c r="R2899" s="374">
        <v>0</v>
      </c>
    </row>
    <row r="2900" spans="1:18" ht="15.6">
      <c r="A2900" s="374">
        <v>18</v>
      </c>
      <c r="B2900" s="374">
        <v>626</v>
      </c>
      <c r="C2900" s="374">
        <v>2023</v>
      </c>
      <c r="D2900" s="374"/>
      <c r="E2900" s="374">
        <v>99</v>
      </c>
      <c r="F2900" s="374"/>
      <c r="G2900" s="374">
        <v>99</v>
      </c>
      <c r="H2900" s="374">
        <v>2</v>
      </c>
      <c r="I2900" s="374">
        <v>99</v>
      </c>
      <c r="J2900" s="374">
        <v>106</v>
      </c>
      <c r="K2900" s="374">
        <v>99</v>
      </c>
      <c r="L2900" s="374">
        <v>12</v>
      </c>
      <c r="M2900" s="374">
        <v>99</v>
      </c>
      <c r="N2900" s="374">
        <v>99</v>
      </c>
      <c r="O2900" s="374">
        <v>99</v>
      </c>
      <c r="P2900" s="374">
        <v>99</v>
      </c>
      <c r="Q2900" s="374"/>
      <c r="R2900" s="374">
        <v>0</v>
      </c>
    </row>
    <row r="2901" spans="1:18" ht="15.6">
      <c r="A2901" s="374">
        <v>18</v>
      </c>
      <c r="B2901" s="374">
        <v>627</v>
      </c>
      <c r="C2901" s="374">
        <v>2023</v>
      </c>
      <c r="D2901" s="374"/>
      <c r="E2901" s="374">
        <v>99</v>
      </c>
      <c r="F2901" s="374"/>
      <c r="G2901" s="374">
        <v>99</v>
      </c>
      <c r="H2901" s="374">
        <v>1</v>
      </c>
      <c r="I2901" s="374">
        <v>99</v>
      </c>
      <c r="J2901" s="374">
        <v>110</v>
      </c>
      <c r="K2901" s="374">
        <v>99</v>
      </c>
      <c r="L2901" s="374">
        <v>12</v>
      </c>
      <c r="M2901" s="374">
        <v>99</v>
      </c>
      <c r="N2901" s="374">
        <v>99</v>
      </c>
      <c r="O2901" s="374">
        <v>99</v>
      </c>
      <c r="P2901" s="374">
        <v>99</v>
      </c>
      <c r="Q2901" s="374"/>
      <c r="R2901" s="374">
        <v>0</v>
      </c>
    </row>
    <row r="2902" spans="1:18" ht="15.6">
      <c r="A2902" s="374">
        <v>18</v>
      </c>
      <c r="B2902" s="374">
        <v>628</v>
      </c>
      <c r="C2902" s="374">
        <v>2023</v>
      </c>
      <c r="D2902" s="374"/>
      <c r="E2902" s="374">
        <v>99</v>
      </c>
      <c r="F2902" s="374"/>
      <c r="G2902" s="374">
        <v>99</v>
      </c>
      <c r="H2902" s="374">
        <v>1</v>
      </c>
      <c r="I2902" s="374">
        <v>99</v>
      </c>
      <c r="J2902" s="374">
        <v>111</v>
      </c>
      <c r="K2902" s="374">
        <v>99</v>
      </c>
      <c r="L2902" s="374">
        <v>12</v>
      </c>
      <c r="M2902" s="374">
        <v>99</v>
      </c>
      <c r="N2902" s="374">
        <v>99</v>
      </c>
      <c r="O2902" s="374">
        <v>99</v>
      </c>
      <c r="P2902" s="374">
        <v>99</v>
      </c>
      <c r="Q2902" s="374"/>
      <c r="R2902" s="374">
        <v>0</v>
      </c>
    </row>
    <row r="2903" spans="1:18" ht="15.6">
      <c r="A2903" s="374">
        <v>18</v>
      </c>
      <c r="B2903" s="374">
        <v>629</v>
      </c>
      <c r="C2903" s="374">
        <v>2023</v>
      </c>
      <c r="D2903" s="374"/>
      <c r="E2903" s="374">
        <v>99</v>
      </c>
      <c r="F2903" s="374"/>
      <c r="G2903" s="374">
        <v>99</v>
      </c>
      <c r="H2903" s="374">
        <v>1</v>
      </c>
      <c r="I2903" s="374">
        <v>99</v>
      </c>
      <c r="J2903" s="374">
        <v>116</v>
      </c>
      <c r="K2903" s="374">
        <v>99</v>
      </c>
      <c r="L2903" s="374">
        <v>12</v>
      </c>
      <c r="M2903" s="374">
        <v>99</v>
      </c>
      <c r="N2903" s="374">
        <v>99</v>
      </c>
      <c r="O2903" s="374">
        <v>99</v>
      </c>
      <c r="P2903" s="374">
        <v>99</v>
      </c>
      <c r="Q2903" s="374"/>
      <c r="R2903" s="374">
        <v>0</v>
      </c>
    </row>
    <row r="2904" spans="1:18" ht="15.6">
      <c r="A2904" s="374">
        <v>18</v>
      </c>
      <c r="B2904" s="374">
        <v>630</v>
      </c>
      <c r="C2904" s="374">
        <v>2023</v>
      </c>
      <c r="D2904" s="374"/>
      <c r="E2904" s="374">
        <v>99</v>
      </c>
      <c r="F2904" s="374"/>
      <c r="G2904" s="374">
        <v>99</v>
      </c>
      <c r="H2904" s="374">
        <v>2</v>
      </c>
      <c r="I2904" s="374">
        <v>99</v>
      </c>
      <c r="J2904" s="374">
        <v>117</v>
      </c>
      <c r="K2904" s="374">
        <v>99</v>
      </c>
      <c r="L2904" s="374">
        <v>12</v>
      </c>
      <c r="M2904" s="374">
        <v>99</v>
      </c>
      <c r="N2904" s="374">
        <v>99</v>
      </c>
      <c r="O2904" s="374">
        <v>99</v>
      </c>
      <c r="P2904" s="374">
        <v>99</v>
      </c>
      <c r="Q2904" s="374"/>
      <c r="R2904" s="374">
        <v>0</v>
      </c>
    </row>
    <row r="2905" spans="1:18" ht="15.6">
      <c r="A2905" s="374">
        <v>18</v>
      </c>
      <c r="B2905" s="374">
        <v>631</v>
      </c>
      <c r="C2905" s="374">
        <v>2023</v>
      </c>
      <c r="D2905" s="374"/>
      <c r="E2905" s="374">
        <v>99</v>
      </c>
      <c r="F2905" s="374"/>
      <c r="G2905" s="374">
        <v>99</v>
      </c>
      <c r="H2905" s="374">
        <v>1</v>
      </c>
      <c r="I2905" s="374">
        <v>99</v>
      </c>
      <c r="J2905" s="374">
        <v>134</v>
      </c>
      <c r="K2905" s="374">
        <v>99</v>
      </c>
      <c r="L2905" s="374">
        <v>12</v>
      </c>
      <c r="M2905" s="374">
        <v>99</v>
      </c>
      <c r="N2905" s="374">
        <v>99</v>
      </c>
      <c r="O2905" s="374">
        <v>99</v>
      </c>
      <c r="P2905" s="374">
        <v>99</v>
      </c>
      <c r="Q2905" s="374"/>
      <c r="R2905" s="374">
        <v>0</v>
      </c>
    </row>
    <row r="2906" spans="1:18" ht="15.6">
      <c r="A2906" s="374">
        <v>18</v>
      </c>
      <c r="B2906" s="374">
        <v>632</v>
      </c>
      <c r="C2906" s="374">
        <v>2023</v>
      </c>
      <c r="D2906" s="374"/>
      <c r="E2906" s="374">
        <v>99</v>
      </c>
      <c r="F2906" s="374"/>
      <c r="G2906" s="374">
        <v>99</v>
      </c>
      <c r="H2906" s="374">
        <v>2</v>
      </c>
      <c r="I2906" s="374">
        <v>99</v>
      </c>
      <c r="J2906" s="374">
        <v>141</v>
      </c>
      <c r="K2906" s="374">
        <v>99</v>
      </c>
      <c r="L2906" s="374">
        <v>12</v>
      </c>
      <c r="M2906" s="374">
        <v>99</v>
      </c>
      <c r="N2906" s="374">
        <v>99</v>
      </c>
      <c r="O2906" s="374">
        <v>99</v>
      </c>
      <c r="P2906" s="374">
        <v>99</v>
      </c>
      <c r="Q2906" s="374"/>
      <c r="R2906" s="374">
        <v>0</v>
      </c>
    </row>
    <row r="2907" spans="1:18" ht="15.6">
      <c r="A2907" s="374">
        <v>18</v>
      </c>
      <c r="B2907" s="374">
        <v>633</v>
      </c>
      <c r="C2907" s="374">
        <v>2023</v>
      </c>
      <c r="D2907" s="374"/>
      <c r="E2907" s="374">
        <v>99</v>
      </c>
      <c r="F2907" s="374"/>
      <c r="G2907" s="374">
        <v>99</v>
      </c>
      <c r="H2907" s="374">
        <v>2</v>
      </c>
      <c r="I2907" s="374">
        <v>99</v>
      </c>
      <c r="J2907" s="374">
        <v>143</v>
      </c>
      <c r="K2907" s="374">
        <v>99</v>
      </c>
      <c r="L2907" s="374">
        <v>12</v>
      </c>
      <c r="M2907" s="374">
        <v>99</v>
      </c>
      <c r="N2907" s="374">
        <v>99</v>
      </c>
      <c r="O2907" s="374">
        <v>99</v>
      </c>
      <c r="P2907" s="374">
        <v>99</v>
      </c>
      <c r="Q2907" s="374"/>
      <c r="R2907" s="374">
        <v>0</v>
      </c>
    </row>
    <row r="2908" spans="1:18" ht="15.6">
      <c r="A2908" s="374">
        <v>18</v>
      </c>
      <c r="B2908" s="374">
        <v>634</v>
      </c>
      <c r="C2908" s="374">
        <v>2023</v>
      </c>
      <c r="D2908" s="374"/>
      <c r="E2908" s="374">
        <v>99</v>
      </c>
      <c r="F2908" s="374"/>
      <c r="G2908" s="374">
        <v>99</v>
      </c>
      <c r="H2908" s="374">
        <v>2</v>
      </c>
      <c r="I2908" s="374">
        <v>99</v>
      </c>
      <c r="J2908" s="374">
        <v>147</v>
      </c>
      <c r="K2908" s="374">
        <v>99</v>
      </c>
      <c r="L2908" s="374">
        <v>12</v>
      </c>
      <c r="M2908" s="374">
        <v>99</v>
      </c>
      <c r="N2908" s="374">
        <v>99</v>
      </c>
      <c r="O2908" s="374">
        <v>99</v>
      </c>
      <c r="P2908" s="374">
        <v>99</v>
      </c>
      <c r="Q2908" s="374"/>
      <c r="R2908" s="374">
        <v>0</v>
      </c>
    </row>
    <row r="2909" spans="1:18" ht="15.6">
      <c r="A2909" s="374">
        <v>18</v>
      </c>
      <c r="B2909" s="374">
        <v>635</v>
      </c>
      <c r="C2909" s="374">
        <v>2023</v>
      </c>
      <c r="D2909" s="374"/>
      <c r="E2909" s="374">
        <v>99</v>
      </c>
      <c r="F2909" s="374"/>
      <c r="G2909" s="374">
        <v>99</v>
      </c>
      <c r="H2909" s="374">
        <v>1</v>
      </c>
      <c r="I2909" s="374">
        <v>99</v>
      </c>
      <c r="J2909" s="374">
        <v>155</v>
      </c>
      <c r="K2909" s="374">
        <v>99</v>
      </c>
      <c r="L2909" s="374">
        <v>12</v>
      </c>
      <c r="M2909" s="374">
        <v>99</v>
      </c>
      <c r="N2909" s="374">
        <v>99</v>
      </c>
      <c r="O2909" s="374">
        <v>99</v>
      </c>
      <c r="P2909" s="374">
        <v>99</v>
      </c>
      <c r="Q2909" s="374"/>
      <c r="R2909" s="374">
        <v>0</v>
      </c>
    </row>
    <row r="2910" spans="1:18" ht="15.6">
      <c r="A2910" s="374">
        <v>18</v>
      </c>
      <c r="B2910" s="374">
        <v>636</v>
      </c>
      <c r="C2910" s="374">
        <v>2023</v>
      </c>
      <c r="D2910" s="374"/>
      <c r="E2910" s="374">
        <v>99</v>
      </c>
      <c r="F2910" s="374"/>
      <c r="G2910" s="374">
        <v>99</v>
      </c>
      <c r="H2910" s="374">
        <v>2</v>
      </c>
      <c r="I2910" s="374">
        <v>99</v>
      </c>
      <c r="J2910" s="374">
        <v>160</v>
      </c>
      <c r="K2910" s="374">
        <v>99</v>
      </c>
      <c r="L2910" s="374">
        <v>12</v>
      </c>
      <c r="M2910" s="374">
        <v>99</v>
      </c>
      <c r="N2910" s="374">
        <v>99</v>
      </c>
      <c r="O2910" s="374">
        <v>99</v>
      </c>
      <c r="P2910" s="374">
        <v>99</v>
      </c>
      <c r="Q2910" s="374"/>
      <c r="R2910" s="374">
        <v>0</v>
      </c>
    </row>
    <row r="2911" spans="1:18" ht="15.6">
      <c r="A2911" s="374">
        <v>18</v>
      </c>
      <c r="B2911" s="374">
        <v>637</v>
      </c>
      <c r="C2911" s="374">
        <v>2023</v>
      </c>
      <c r="D2911" s="374"/>
      <c r="E2911" s="374">
        <v>99</v>
      </c>
      <c r="F2911" s="374"/>
      <c r="G2911" s="374">
        <v>99</v>
      </c>
      <c r="H2911" s="374">
        <v>1</v>
      </c>
      <c r="I2911" s="374">
        <v>99</v>
      </c>
      <c r="J2911" s="374">
        <v>171</v>
      </c>
      <c r="K2911" s="374">
        <v>99</v>
      </c>
      <c r="L2911" s="374">
        <v>12</v>
      </c>
      <c r="M2911" s="374">
        <v>99</v>
      </c>
      <c r="N2911" s="374">
        <v>99</v>
      </c>
      <c r="O2911" s="374">
        <v>99</v>
      </c>
      <c r="P2911" s="374">
        <v>99</v>
      </c>
      <c r="Q2911" s="374"/>
      <c r="R2911" s="374">
        <v>0</v>
      </c>
    </row>
    <row r="2912" spans="1:18" ht="15.6">
      <c r="A2912" s="374">
        <v>18</v>
      </c>
      <c r="B2912" s="374">
        <v>638</v>
      </c>
      <c r="C2912" s="374">
        <v>2023</v>
      </c>
      <c r="D2912" s="374"/>
      <c r="E2912" s="374">
        <v>99</v>
      </c>
      <c r="F2912" s="374"/>
      <c r="G2912" s="374">
        <v>99</v>
      </c>
      <c r="H2912" s="374">
        <v>2</v>
      </c>
      <c r="I2912" s="374">
        <v>99</v>
      </c>
      <c r="J2912" s="374">
        <v>175</v>
      </c>
      <c r="K2912" s="374">
        <v>99</v>
      </c>
      <c r="L2912" s="374">
        <v>12</v>
      </c>
      <c r="M2912" s="374">
        <v>99</v>
      </c>
      <c r="N2912" s="374">
        <v>99</v>
      </c>
      <c r="O2912" s="374">
        <v>99</v>
      </c>
      <c r="P2912" s="374">
        <v>99</v>
      </c>
      <c r="Q2912" s="374"/>
      <c r="R2912" s="374">
        <v>0</v>
      </c>
    </row>
    <row r="2913" spans="1:18" ht="15.6">
      <c r="A2913" s="374">
        <v>18</v>
      </c>
      <c r="B2913" s="374">
        <v>639</v>
      </c>
      <c r="C2913" s="374">
        <v>2023</v>
      </c>
      <c r="D2913" s="374"/>
      <c r="E2913" s="374">
        <v>99</v>
      </c>
      <c r="F2913" s="374"/>
      <c r="G2913" s="374">
        <v>99</v>
      </c>
      <c r="H2913" s="374">
        <v>2</v>
      </c>
      <c r="I2913" s="374">
        <v>99</v>
      </c>
      <c r="J2913" s="374">
        <v>177</v>
      </c>
      <c r="K2913" s="374">
        <v>99</v>
      </c>
      <c r="L2913" s="374">
        <v>12</v>
      </c>
      <c r="M2913" s="374">
        <v>99</v>
      </c>
      <c r="N2913" s="374">
        <v>99</v>
      </c>
      <c r="O2913" s="374">
        <v>99</v>
      </c>
      <c r="P2913" s="374">
        <v>99</v>
      </c>
      <c r="Q2913" s="374"/>
      <c r="R2913" s="374">
        <v>0</v>
      </c>
    </row>
    <row r="2914" spans="1:18" ht="15.6">
      <c r="A2914" s="374">
        <v>18</v>
      </c>
      <c r="B2914" s="374">
        <v>640</v>
      </c>
      <c r="C2914" s="374">
        <v>2023</v>
      </c>
      <c r="D2914" s="374"/>
      <c r="E2914" s="374">
        <v>99</v>
      </c>
      <c r="F2914" s="374"/>
      <c r="G2914" s="374">
        <v>99</v>
      </c>
      <c r="H2914" s="374">
        <v>2</v>
      </c>
      <c r="I2914" s="374">
        <v>99</v>
      </c>
      <c r="J2914" s="374">
        <v>178</v>
      </c>
      <c r="K2914" s="374">
        <v>99</v>
      </c>
      <c r="L2914" s="374">
        <v>12</v>
      </c>
      <c r="M2914" s="374">
        <v>99</v>
      </c>
      <c r="N2914" s="374">
        <v>99</v>
      </c>
      <c r="O2914" s="374">
        <v>99</v>
      </c>
      <c r="P2914" s="374">
        <v>99</v>
      </c>
      <c r="Q2914" s="374"/>
      <c r="R2914" s="374">
        <v>0</v>
      </c>
    </row>
    <row r="2915" spans="1:18" ht="15.6">
      <c r="A2915" s="374">
        <v>18</v>
      </c>
      <c r="B2915" s="374">
        <v>641</v>
      </c>
      <c r="C2915" s="374">
        <v>2023</v>
      </c>
      <c r="D2915" s="374"/>
      <c r="E2915" s="374">
        <v>99</v>
      </c>
      <c r="F2915" s="374"/>
      <c r="G2915" s="374">
        <v>99</v>
      </c>
      <c r="H2915" s="374">
        <v>2</v>
      </c>
      <c r="I2915" s="374">
        <v>99</v>
      </c>
      <c r="J2915" s="374">
        <v>181</v>
      </c>
      <c r="K2915" s="374">
        <v>99</v>
      </c>
      <c r="L2915" s="374">
        <v>12</v>
      </c>
      <c r="M2915" s="374">
        <v>99</v>
      </c>
      <c r="N2915" s="374">
        <v>99</v>
      </c>
      <c r="O2915" s="374">
        <v>99</v>
      </c>
      <c r="P2915" s="374">
        <v>99</v>
      </c>
      <c r="Q2915" s="374"/>
      <c r="R2915" s="374">
        <v>0</v>
      </c>
    </row>
    <row r="2916" spans="1:18" ht="15.6">
      <c r="A2916" s="374">
        <v>18</v>
      </c>
      <c r="B2916" s="374">
        <v>642</v>
      </c>
      <c r="C2916" s="374">
        <v>2023</v>
      </c>
      <c r="D2916" s="374"/>
      <c r="E2916" s="374">
        <v>99</v>
      </c>
      <c r="F2916" s="374"/>
      <c r="G2916" s="374">
        <v>99</v>
      </c>
      <c r="H2916" s="374">
        <v>1</v>
      </c>
      <c r="I2916" s="374">
        <v>99</v>
      </c>
      <c r="J2916" s="374">
        <v>262</v>
      </c>
      <c r="K2916" s="374">
        <v>99</v>
      </c>
      <c r="L2916" s="374">
        <v>12</v>
      </c>
      <c r="M2916" s="374">
        <v>99</v>
      </c>
      <c r="N2916" s="374">
        <v>99</v>
      </c>
      <c r="O2916" s="374">
        <v>99</v>
      </c>
      <c r="P2916" s="374">
        <v>99</v>
      </c>
      <c r="Q2916" s="374"/>
      <c r="R2916" s="374">
        <v>0</v>
      </c>
    </row>
    <row r="2917" spans="1:18" ht="15.6">
      <c r="A2917" s="374">
        <v>18</v>
      </c>
      <c r="B2917" s="374">
        <v>643</v>
      </c>
      <c r="C2917" s="374">
        <v>2023</v>
      </c>
      <c r="D2917" s="374"/>
      <c r="E2917" s="374">
        <v>99</v>
      </c>
      <c r="F2917" s="374"/>
      <c r="G2917" s="374">
        <v>99</v>
      </c>
      <c r="H2917" s="374">
        <v>1</v>
      </c>
      <c r="I2917" s="374">
        <v>99</v>
      </c>
      <c r="J2917" s="374">
        <v>309</v>
      </c>
      <c r="K2917" s="374">
        <v>99</v>
      </c>
      <c r="L2917" s="374">
        <v>12</v>
      </c>
      <c r="M2917" s="374">
        <v>99</v>
      </c>
      <c r="N2917" s="374">
        <v>99</v>
      </c>
      <c r="O2917" s="374">
        <v>99</v>
      </c>
      <c r="P2917" s="374">
        <v>99</v>
      </c>
      <c r="Q2917" s="374"/>
      <c r="R2917" s="374">
        <v>0</v>
      </c>
    </row>
    <row r="2918" spans="1:18" ht="15.6">
      <c r="A2918" s="374">
        <v>18</v>
      </c>
      <c r="B2918" s="374">
        <v>644</v>
      </c>
      <c r="C2918" s="374">
        <v>2023</v>
      </c>
      <c r="D2918" s="374"/>
      <c r="E2918" s="374">
        <v>99</v>
      </c>
      <c r="F2918" s="374"/>
      <c r="G2918" s="374">
        <v>99</v>
      </c>
      <c r="H2918" s="374">
        <v>2</v>
      </c>
      <c r="I2918" s="374">
        <v>99</v>
      </c>
      <c r="J2918" s="374">
        <v>470</v>
      </c>
      <c r="K2918" s="374">
        <v>99</v>
      </c>
      <c r="L2918" s="374">
        <v>12</v>
      </c>
      <c r="M2918" s="374">
        <v>99</v>
      </c>
      <c r="N2918" s="374">
        <v>99</v>
      </c>
      <c r="O2918" s="374">
        <v>99</v>
      </c>
      <c r="P2918" s="374">
        <v>99</v>
      </c>
      <c r="Q2918" s="374"/>
      <c r="R2918" s="374">
        <v>0</v>
      </c>
    </row>
    <row r="2919" spans="1:18" ht="15.6">
      <c r="A2919" s="374">
        <v>18</v>
      </c>
      <c r="B2919" s="374">
        <v>645</v>
      </c>
      <c r="C2919" s="374">
        <v>2023</v>
      </c>
      <c r="D2919" s="374"/>
      <c r="E2919" s="374">
        <v>99</v>
      </c>
      <c r="F2919" s="374"/>
      <c r="G2919" s="374">
        <v>99</v>
      </c>
      <c r="H2919" s="374">
        <v>2</v>
      </c>
      <c r="I2919" s="374">
        <v>99</v>
      </c>
      <c r="J2919" s="374">
        <v>629</v>
      </c>
      <c r="K2919" s="374">
        <v>99</v>
      </c>
      <c r="L2919" s="374">
        <v>12</v>
      </c>
      <c r="M2919" s="374">
        <v>99</v>
      </c>
      <c r="N2919" s="374">
        <v>99</v>
      </c>
      <c r="O2919" s="374">
        <v>99</v>
      </c>
      <c r="P2919" s="374">
        <v>99</v>
      </c>
      <c r="Q2919" s="374"/>
      <c r="R2919" s="374">
        <v>0</v>
      </c>
    </row>
    <row r="2920" spans="1:18" ht="15.6">
      <c r="A2920" s="374">
        <v>18</v>
      </c>
      <c r="B2920" s="374">
        <v>646</v>
      </c>
      <c r="C2920" s="374">
        <v>2023</v>
      </c>
      <c r="D2920" s="374"/>
      <c r="E2920" s="374">
        <v>99</v>
      </c>
      <c r="F2920" s="374"/>
      <c r="G2920" s="374">
        <v>99</v>
      </c>
      <c r="H2920" s="374">
        <v>1</v>
      </c>
      <c r="I2920" s="374">
        <v>99</v>
      </c>
      <c r="J2920" s="374">
        <v>643</v>
      </c>
      <c r="K2920" s="374">
        <v>99</v>
      </c>
      <c r="L2920" s="374">
        <v>12</v>
      </c>
      <c r="M2920" s="374">
        <v>99</v>
      </c>
      <c r="N2920" s="374">
        <v>99</v>
      </c>
      <c r="O2920" s="374">
        <v>99</v>
      </c>
      <c r="P2920" s="374">
        <v>99</v>
      </c>
      <c r="Q2920" s="374"/>
      <c r="R2920" s="374">
        <v>0</v>
      </c>
    </row>
    <row r="2921" spans="1:18" ht="15.6">
      <c r="A2921" s="374">
        <v>18</v>
      </c>
      <c r="B2921" s="374">
        <v>647</v>
      </c>
      <c r="C2921" s="374">
        <v>2023</v>
      </c>
      <c r="D2921" s="374"/>
      <c r="E2921" s="374">
        <v>99</v>
      </c>
      <c r="F2921" s="374"/>
      <c r="G2921" s="374">
        <v>99</v>
      </c>
      <c r="H2921" s="374">
        <v>2</v>
      </c>
      <c r="I2921" s="374">
        <v>99</v>
      </c>
      <c r="J2921" s="374">
        <v>704</v>
      </c>
      <c r="K2921" s="374">
        <v>99</v>
      </c>
      <c r="L2921" s="374">
        <v>12</v>
      </c>
      <c r="M2921" s="374">
        <v>99</v>
      </c>
      <c r="N2921" s="374">
        <v>99</v>
      </c>
      <c r="O2921" s="374">
        <v>99</v>
      </c>
      <c r="P2921" s="374">
        <v>99</v>
      </c>
      <c r="Q2921" s="374"/>
      <c r="R2921" s="374">
        <v>0</v>
      </c>
    </row>
    <row r="2922" spans="1:18" ht="15.6">
      <c r="A2922" s="374">
        <v>18</v>
      </c>
      <c r="B2922" s="374">
        <v>648</v>
      </c>
      <c r="C2922" s="374">
        <v>2023</v>
      </c>
      <c r="D2922" s="374"/>
      <c r="E2922" s="374">
        <v>99</v>
      </c>
      <c r="F2922" s="374"/>
      <c r="G2922" s="374">
        <v>99</v>
      </c>
      <c r="H2922" s="374">
        <v>1</v>
      </c>
      <c r="I2922" s="374">
        <v>99</v>
      </c>
      <c r="J2922" s="374">
        <v>802</v>
      </c>
      <c r="K2922" s="374">
        <v>99</v>
      </c>
      <c r="L2922" s="374">
        <v>12</v>
      </c>
      <c r="M2922" s="374">
        <v>99</v>
      </c>
      <c r="N2922" s="374">
        <v>99</v>
      </c>
      <c r="O2922" s="374">
        <v>99</v>
      </c>
      <c r="P2922" s="374">
        <v>99</v>
      </c>
      <c r="Q2922" s="374"/>
      <c r="R2922" s="374">
        <v>0</v>
      </c>
    </row>
    <row r="2923" spans="1:18" ht="15.6">
      <c r="A2923" s="374">
        <v>18</v>
      </c>
      <c r="B2923" s="374">
        <v>649</v>
      </c>
      <c r="C2923" s="374">
        <v>2023</v>
      </c>
      <c r="D2923" s="374"/>
      <c r="E2923" s="374">
        <v>99</v>
      </c>
      <c r="F2923" s="374"/>
      <c r="G2923" s="374">
        <v>99</v>
      </c>
      <c r="H2923" s="374">
        <v>1</v>
      </c>
      <c r="I2923" s="374">
        <v>99</v>
      </c>
      <c r="J2923" s="374">
        <v>103</v>
      </c>
      <c r="K2923" s="374">
        <v>99</v>
      </c>
      <c r="L2923" s="374">
        <v>13</v>
      </c>
      <c r="M2923" s="374">
        <v>99</v>
      </c>
      <c r="N2923" s="374">
        <v>99</v>
      </c>
      <c r="O2923" s="374">
        <v>99</v>
      </c>
      <c r="P2923" s="374">
        <v>99</v>
      </c>
      <c r="Q2923" s="374"/>
      <c r="R2923" s="374">
        <v>0</v>
      </c>
    </row>
    <row r="2924" spans="1:18" ht="15.6">
      <c r="A2924" s="374">
        <v>18</v>
      </c>
      <c r="B2924" s="374">
        <v>650</v>
      </c>
      <c r="C2924" s="374">
        <v>2023</v>
      </c>
      <c r="D2924" s="374"/>
      <c r="E2924" s="374">
        <v>99</v>
      </c>
      <c r="F2924" s="374"/>
      <c r="G2924" s="374">
        <v>99</v>
      </c>
      <c r="H2924" s="374">
        <v>2</v>
      </c>
      <c r="I2924" s="374">
        <v>99</v>
      </c>
      <c r="J2924" s="374">
        <v>106</v>
      </c>
      <c r="K2924" s="374">
        <v>99</v>
      </c>
      <c r="L2924" s="374">
        <v>13</v>
      </c>
      <c r="M2924" s="374">
        <v>99</v>
      </c>
      <c r="N2924" s="374">
        <v>99</v>
      </c>
      <c r="O2924" s="374">
        <v>99</v>
      </c>
      <c r="P2924" s="374">
        <v>99</v>
      </c>
      <c r="Q2924" s="374"/>
      <c r="R2924" s="374">
        <v>0</v>
      </c>
    </row>
    <row r="2925" spans="1:18" ht="15.6">
      <c r="A2925" s="374">
        <v>18</v>
      </c>
      <c r="B2925" s="374">
        <v>651</v>
      </c>
      <c r="C2925" s="374">
        <v>2023</v>
      </c>
      <c r="D2925" s="374"/>
      <c r="E2925" s="374">
        <v>99</v>
      </c>
      <c r="F2925" s="374"/>
      <c r="G2925" s="374">
        <v>99</v>
      </c>
      <c r="H2925" s="374">
        <v>1</v>
      </c>
      <c r="I2925" s="374">
        <v>99</v>
      </c>
      <c r="J2925" s="374">
        <v>110</v>
      </c>
      <c r="K2925" s="374">
        <v>99</v>
      </c>
      <c r="L2925" s="374">
        <v>13</v>
      </c>
      <c r="M2925" s="374">
        <v>99</v>
      </c>
      <c r="N2925" s="374">
        <v>99</v>
      </c>
      <c r="O2925" s="374">
        <v>99</v>
      </c>
      <c r="P2925" s="374">
        <v>99</v>
      </c>
      <c r="Q2925" s="374"/>
      <c r="R2925" s="374">
        <v>0</v>
      </c>
    </row>
    <row r="2926" spans="1:18" ht="15.6">
      <c r="A2926" s="374">
        <v>18</v>
      </c>
      <c r="B2926" s="374">
        <v>652</v>
      </c>
      <c r="C2926" s="374">
        <v>2023</v>
      </c>
      <c r="D2926" s="374"/>
      <c r="E2926" s="374">
        <v>99</v>
      </c>
      <c r="F2926" s="374"/>
      <c r="G2926" s="374">
        <v>99</v>
      </c>
      <c r="H2926" s="374">
        <v>1</v>
      </c>
      <c r="I2926" s="374">
        <v>99</v>
      </c>
      <c r="J2926" s="374">
        <v>111</v>
      </c>
      <c r="K2926" s="374">
        <v>99</v>
      </c>
      <c r="L2926" s="374">
        <v>13</v>
      </c>
      <c r="M2926" s="374">
        <v>99</v>
      </c>
      <c r="N2926" s="374">
        <v>99</v>
      </c>
      <c r="O2926" s="374">
        <v>99</v>
      </c>
      <c r="P2926" s="374">
        <v>99</v>
      </c>
      <c r="Q2926" s="374"/>
      <c r="R2926" s="374">
        <v>0</v>
      </c>
    </row>
    <row r="2927" spans="1:18" ht="15.6">
      <c r="A2927" s="374">
        <v>18</v>
      </c>
      <c r="B2927" s="374">
        <v>653</v>
      </c>
      <c r="C2927" s="374">
        <v>2023</v>
      </c>
      <c r="D2927" s="374"/>
      <c r="E2927" s="374">
        <v>99</v>
      </c>
      <c r="F2927" s="374"/>
      <c r="G2927" s="374">
        <v>99</v>
      </c>
      <c r="H2927" s="374">
        <v>1</v>
      </c>
      <c r="I2927" s="374">
        <v>99</v>
      </c>
      <c r="J2927" s="374">
        <v>116</v>
      </c>
      <c r="K2927" s="374">
        <v>99</v>
      </c>
      <c r="L2927" s="374">
        <v>13</v>
      </c>
      <c r="M2927" s="374">
        <v>99</v>
      </c>
      <c r="N2927" s="374">
        <v>99</v>
      </c>
      <c r="O2927" s="374">
        <v>99</v>
      </c>
      <c r="P2927" s="374">
        <v>99</v>
      </c>
      <c r="Q2927" s="374"/>
      <c r="R2927" s="374">
        <v>0</v>
      </c>
    </row>
    <row r="2928" spans="1:18" ht="15.6">
      <c r="A2928" s="374">
        <v>18</v>
      </c>
      <c r="B2928" s="374">
        <v>654</v>
      </c>
      <c r="C2928" s="374">
        <v>2023</v>
      </c>
      <c r="D2928" s="374"/>
      <c r="E2928" s="374">
        <v>99</v>
      </c>
      <c r="F2928" s="374"/>
      <c r="G2928" s="374">
        <v>99</v>
      </c>
      <c r="H2928" s="374">
        <v>2</v>
      </c>
      <c r="I2928" s="374">
        <v>99</v>
      </c>
      <c r="J2928" s="374">
        <v>117</v>
      </c>
      <c r="K2928" s="374">
        <v>99</v>
      </c>
      <c r="L2928" s="374">
        <v>13</v>
      </c>
      <c r="M2928" s="374">
        <v>99</v>
      </c>
      <c r="N2928" s="374">
        <v>99</v>
      </c>
      <c r="O2928" s="374">
        <v>99</v>
      </c>
      <c r="P2928" s="374">
        <v>99</v>
      </c>
      <c r="Q2928" s="374"/>
      <c r="R2928" s="374">
        <v>0</v>
      </c>
    </row>
    <row r="2929" spans="1:18" ht="15.6">
      <c r="A2929" s="374">
        <v>18</v>
      </c>
      <c r="B2929" s="374">
        <v>655</v>
      </c>
      <c r="C2929" s="374">
        <v>2023</v>
      </c>
      <c r="D2929" s="374"/>
      <c r="E2929" s="374">
        <v>99</v>
      </c>
      <c r="F2929" s="374"/>
      <c r="G2929" s="374">
        <v>99</v>
      </c>
      <c r="H2929" s="374">
        <v>1</v>
      </c>
      <c r="I2929" s="374">
        <v>99</v>
      </c>
      <c r="J2929" s="374">
        <v>134</v>
      </c>
      <c r="K2929" s="374">
        <v>99</v>
      </c>
      <c r="L2929" s="374">
        <v>13</v>
      </c>
      <c r="M2929" s="374">
        <v>99</v>
      </c>
      <c r="N2929" s="374">
        <v>99</v>
      </c>
      <c r="O2929" s="374">
        <v>99</v>
      </c>
      <c r="P2929" s="374">
        <v>99</v>
      </c>
      <c r="Q2929" s="374"/>
      <c r="R2929" s="374">
        <v>0</v>
      </c>
    </row>
    <row r="2930" spans="1:18" ht="15.6">
      <c r="A2930" s="374">
        <v>18</v>
      </c>
      <c r="B2930" s="374">
        <v>656</v>
      </c>
      <c r="C2930" s="374">
        <v>2023</v>
      </c>
      <c r="D2930" s="374"/>
      <c r="E2930" s="374">
        <v>99</v>
      </c>
      <c r="F2930" s="374"/>
      <c r="G2930" s="374">
        <v>99</v>
      </c>
      <c r="H2930" s="374">
        <v>2</v>
      </c>
      <c r="I2930" s="374">
        <v>99</v>
      </c>
      <c r="J2930" s="374">
        <v>141</v>
      </c>
      <c r="K2930" s="374">
        <v>99</v>
      </c>
      <c r="L2930" s="374">
        <v>13</v>
      </c>
      <c r="M2930" s="374">
        <v>99</v>
      </c>
      <c r="N2930" s="374">
        <v>99</v>
      </c>
      <c r="O2930" s="374">
        <v>99</v>
      </c>
      <c r="P2930" s="374">
        <v>99</v>
      </c>
      <c r="Q2930" s="374"/>
      <c r="R2930" s="374">
        <v>0</v>
      </c>
    </row>
    <row r="2931" spans="1:18" ht="15.6">
      <c r="A2931" s="374">
        <v>18</v>
      </c>
      <c r="B2931" s="374">
        <v>657</v>
      </c>
      <c r="C2931" s="374">
        <v>2023</v>
      </c>
      <c r="D2931" s="374"/>
      <c r="E2931" s="374">
        <v>99</v>
      </c>
      <c r="F2931" s="374"/>
      <c r="G2931" s="374">
        <v>99</v>
      </c>
      <c r="H2931" s="374">
        <v>2</v>
      </c>
      <c r="I2931" s="374">
        <v>99</v>
      </c>
      <c r="J2931" s="374">
        <v>143</v>
      </c>
      <c r="K2931" s="374">
        <v>99</v>
      </c>
      <c r="L2931" s="374">
        <v>13</v>
      </c>
      <c r="M2931" s="374">
        <v>99</v>
      </c>
      <c r="N2931" s="374">
        <v>99</v>
      </c>
      <c r="O2931" s="374">
        <v>99</v>
      </c>
      <c r="P2931" s="374">
        <v>99</v>
      </c>
      <c r="Q2931" s="374"/>
      <c r="R2931" s="374">
        <v>0</v>
      </c>
    </row>
    <row r="2932" spans="1:18" ht="15.6">
      <c r="A2932" s="374">
        <v>18</v>
      </c>
      <c r="B2932" s="374">
        <v>658</v>
      </c>
      <c r="C2932" s="374">
        <v>2023</v>
      </c>
      <c r="D2932" s="374"/>
      <c r="E2932" s="374">
        <v>99</v>
      </c>
      <c r="F2932" s="374"/>
      <c r="G2932" s="374">
        <v>99</v>
      </c>
      <c r="H2932" s="374">
        <v>2</v>
      </c>
      <c r="I2932" s="374">
        <v>99</v>
      </c>
      <c r="J2932" s="374">
        <v>147</v>
      </c>
      <c r="K2932" s="374">
        <v>99</v>
      </c>
      <c r="L2932" s="374">
        <v>13</v>
      </c>
      <c r="M2932" s="374">
        <v>99</v>
      </c>
      <c r="N2932" s="374">
        <v>99</v>
      </c>
      <c r="O2932" s="374">
        <v>99</v>
      </c>
      <c r="P2932" s="374">
        <v>99</v>
      </c>
      <c r="Q2932" s="374"/>
      <c r="R2932" s="374">
        <v>0</v>
      </c>
    </row>
    <row r="2933" spans="1:18" ht="15.6">
      <c r="A2933" s="374">
        <v>18</v>
      </c>
      <c r="B2933" s="374">
        <v>659</v>
      </c>
      <c r="C2933" s="374">
        <v>2023</v>
      </c>
      <c r="D2933" s="374"/>
      <c r="E2933" s="374">
        <v>99</v>
      </c>
      <c r="F2933" s="374"/>
      <c r="G2933" s="374">
        <v>99</v>
      </c>
      <c r="H2933" s="374">
        <v>1</v>
      </c>
      <c r="I2933" s="374">
        <v>99</v>
      </c>
      <c r="J2933" s="374">
        <v>155</v>
      </c>
      <c r="K2933" s="374">
        <v>99</v>
      </c>
      <c r="L2933" s="374">
        <v>13</v>
      </c>
      <c r="M2933" s="374">
        <v>99</v>
      </c>
      <c r="N2933" s="374">
        <v>99</v>
      </c>
      <c r="O2933" s="374">
        <v>99</v>
      </c>
      <c r="P2933" s="374">
        <v>99</v>
      </c>
      <c r="Q2933" s="374"/>
      <c r="R2933" s="374">
        <v>0</v>
      </c>
    </row>
    <row r="2934" spans="1:18" ht="15.6">
      <c r="A2934" s="374">
        <v>18</v>
      </c>
      <c r="B2934" s="374">
        <v>660</v>
      </c>
      <c r="C2934" s="374">
        <v>2023</v>
      </c>
      <c r="D2934" s="374"/>
      <c r="E2934" s="374">
        <v>99</v>
      </c>
      <c r="F2934" s="374"/>
      <c r="G2934" s="374">
        <v>99</v>
      </c>
      <c r="H2934" s="374">
        <v>2</v>
      </c>
      <c r="I2934" s="374">
        <v>99</v>
      </c>
      <c r="J2934" s="374">
        <v>160</v>
      </c>
      <c r="K2934" s="374">
        <v>99</v>
      </c>
      <c r="L2934" s="374">
        <v>13</v>
      </c>
      <c r="M2934" s="374">
        <v>99</v>
      </c>
      <c r="N2934" s="374">
        <v>99</v>
      </c>
      <c r="O2934" s="374">
        <v>99</v>
      </c>
      <c r="P2934" s="374">
        <v>99</v>
      </c>
      <c r="Q2934" s="374"/>
      <c r="R2934" s="374">
        <v>0</v>
      </c>
    </row>
    <row r="2935" spans="1:18" ht="15.6">
      <c r="A2935" s="374">
        <v>18</v>
      </c>
      <c r="B2935" s="374">
        <v>661</v>
      </c>
      <c r="C2935" s="374">
        <v>2023</v>
      </c>
      <c r="D2935" s="374"/>
      <c r="E2935" s="374">
        <v>99</v>
      </c>
      <c r="F2935" s="374"/>
      <c r="G2935" s="374">
        <v>99</v>
      </c>
      <c r="H2935" s="374">
        <v>1</v>
      </c>
      <c r="I2935" s="374">
        <v>99</v>
      </c>
      <c r="J2935" s="374">
        <v>171</v>
      </c>
      <c r="K2935" s="374">
        <v>99</v>
      </c>
      <c r="L2935" s="374">
        <v>13</v>
      </c>
      <c r="M2935" s="374">
        <v>99</v>
      </c>
      <c r="N2935" s="374">
        <v>99</v>
      </c>
      <c r="O2935" s="374">
        <v>99</v>
      </c>
      <c r="P2935" s="374">
        <v>99</v>
      </c>
      <c r="Q2935" s="374"/>
      <c r="R2935" s="374">
        <v>0</v>
      </c>
    </row>
    <row r="2936" spans="1:18" ht="15.6">
      <c r="A2936" s="374">
        <v>18</v>
      </c>
      <c r="B2936" s="374">
        <v>662</v>
      </c>
      <c r="C2936" s="374">
        <v>2023</v>
      </c>
      <c r="D2936" s="374"/>
      <c r="E2936" s="374">
        <v>99</v>
      </c>
      <c r="F2936" s="374"/>
      <c r="G2936" s="374">
        <v>99</v>
      </c>
      <c r="H2936" s="374">
        <v>2</v>
      </c>
      <c r="I2936" s="374">
        <v>99</v>
      </c>
      <c r="J2936" s="374">
        <v>175</v>
      </c>
      <c r="K2936" s="374">
        <v>99</v>
      </c>
      <c r="L2936" s="374">
        <v>13</v>
      </c>
      <c r="M2936" s="374">
        <v>99</v>
      </c>
      <c r="N2936" s="374">
        <v>99</v>
      </c>
      <c r="O2936" s="374">
        <v>99</v>
      </c>
      <c r="P2936" s="374">
        <v>99</v>
      </c>
      <c r="Q2936" s="374"/>
      <c r="R2936" s="374">
        <v>0</v>
      </c>
    </row>
    <row r="2937" spans="1:18" ht="15.6">
      <c r="A2937" s="374">
        <v>18</v>
      </c>
      <c r="B2937" s="374">
        <v>663</v>
      </c>
      <c r="C2937" s="374">
        <v>2023</v>
      </c>
      <c r="D2937" s="374"/>
      <c r="E2937" s="374">
        <v>99</v>
      </c>
      <c r="F2937" s="374"/>
      <c r="G2937" s="374">
        <v>99</v>
      </c>
      <c r="H2937" s="374">
        <v>2</v>
      </c>
      <c r="I2937" s="374">
        <v>99</v>
      </c>
      <c r="J2937" s="374">
        <v>177</v>
      </c>
      <c r="K2937" s="374">
        <v>99</v>
      </c>
      <c r="L2937" s="374">
        <v>13</v>
      </c>
      <c r="M2937" s="374">
        <v>99</v>
      </c>
      <c r="N2937" s="374">
        <v>99</v>
      </c>
      <c r="O2937" s="374">
        <v>99</v>
      </c>
      <c r="P2937" s="374">
        <v>99</v>
      </c>
      <c r="Q2937" s="374"/>
      <c r="R2937" s="374">
        <v>0</v>
      </c>
    </row>
    <row r="2938" spans="1:18" ht="15.6">
      <c r="A2938" s="374">
        <v>18</v>
      </c>
      <c r="B2938" s="374">
        <v>664</v>
      </c>
      <c r="C2938" s="374">
        <v>2023</v>
      </c>
      <c r="D2938" s="374"/>
      <c r="E2938" s="374">
        <v>99</v>
      </c>
      <c r="F2938" s="374"/>
      <c r="G2938" s="374">
        <v>99</v>
      </c>
      <c r="H2938" s="374">
        <v>2</v>
      </c>
      <c r="I2938" s="374">
        <v>99</v>
      </c>
      <c r="J2938" s="374">
        <v>178</v>
      </c>
      <c r="K2938" s="374">
        <v>99</v>
      </c>
      <c r="L2938" s="374">
        <v>13</v>
      </c>
      <c r="M2938" s="374">
        <v>99</v>
      </c>
      <c r="N2938" s="374">
        <v>99</v>
      </c>
      <c r="O2938" s="374">
        <v>99</v>
      </c>
      <c r="P2938" s="374">
        <v>99</v>
      </c>
      <c r="Q2938" s="374"/>
      <c r="R2938" s="374">
        <v>0</v>
      </c>
    </row>
    <row r="2939" spans="1:18" ht="15.6">
      <c r="A2939" s="374">
        <v>18</v>
      </c>
      <c r="B2939" s="374">
        <v>665</v>
      </c>
      <c r="C2939" s="374">
        <v>2023</v>
      </c>
      <c r="D2939" s="374"/>
      <c r="E2939" s="374">
        <v>99</v>
      </c>
      <c r="F2939" s="374"/>
      <c r="G2939" s="374">
        <v>99</v>
      </c>
      <c r="H2939" s="374">
        <v>2</v>
      </c>
      <c r="I2939" s="374">
        <v>99</v>
      </c>
      <c r="J2939" s="374">
        <v>181</v>
      </c>
      <c r="K2939" s="374">
        <v>99</v>
      </c>
      <c r="L2939" s="374">
        <v>13</v>
      </c>
      <c r="M2939" s="374">
        <v>99</v>
      </c>
      <c r="N2939" s="374">
        <v>99</v>
      </c>
      <c r="O2939" s="374">
        <v>99</v>
      </c>
      <c r="P2939" s="374">
        <v>99</v>
      </c>
      <c r="Q2939" s="374"/>
      <c r="R2939" s="374">
        <v>0</v>
      </c>
    </row>
    <row r="2940" spans="1:18" ht="15.6">
      <c r="A2940" s="374">
        <v>18</v>
      </c>
      <c r="B2940" s="374">
        <v>666</v>
      </c>
      <c r="C2940" s="374">
        <v>2023</v>
      </c>
      <c r="D2940" s="374"/>
      <c r="E2940" s="374">
        <v>99</v>
      </c>
      <c r="F2940" s="374"/>
      <c r="G2940" s="374">
        <v>99</v>
      </c>
      <c r="H2940" s="374">
        <v>1</v>
      </c>
      <c r="I2940" s="374">
        <v>99</v>
      </c>
      <c r="J2940" s="374">
        <v>262</v>
      </c>
      <c r="K2940" s="374">
        <v>99</v>
      </c>
      <c r="L2940" s="374">
        <v>13</v>
      </c>
      <c r="M2940" s="374">
        <v>99</v>
      </c>
      <c r="N2940" s="374">
        <v>99</v>
      </c>
      <c r="O2940" s="374">
        <v>99</v>
      </c>
      <c r="P2940" s="374">
        <v>99</v>
      </c>
      <c r="Q2940" s="374"/>
      <c r="R2940" s="374">
        <v>0</v>
      </c>
    </row>
    <row r="2941" spans="1:18" ht="15.6">
      <c r="A2941" s="374">
        <v>18</v>
      </c>
      <c r="B2941" s="374">
        <v>667</v>
      </c>
      <c r="C2941" s="374">
        <v>2023</v>
      </c>
      <c r="D2941" s="374"/>
      <c r="E2941" s="374">
        <v>99</v>
      </c>
      <c r="F2941" s="374"/>
      <c r="G2941" s="374">
        <v>99</v>
      </c>
      <c r="H2941" s="374">
        <v>1</v>
      </c>
      <c r="I2941" s="374">
        <v>99</v>
      </c>
      <c r="J2941" s="374">
        <v>309</v>
      </c>
      <c r="K2941" s="374">
        <v>99</v>
      </c>
      <c r="L2941" s="374">
        <v>13</v>
      </c>
      <c r="M2941" s="374">
        <v>99</v>
      </c>
      <c r="N2941" s="374">
        <v>99</v>
      </c>
      <c r="O2941" s="374">
        <v>99</v>
      </c>
      <c r="P2941" s="374">
        <v>99</v>
      </c>
      <c r="Q2941" s="374"/>
      <c r="R2941" s="374">
        <v>0</v>
      </c>
    </row>
    <row r="2942" spans="1:18" ht="15.6">
      <c r="A2942" s="374">
        <v>18</v>
      </c>
      <c r="B2942" s="374">
        <v>668</v>
      </c>
      <c r="C2942" s="374">
        <v>2023</v>
      </c>
      <c r="D2942" s="374"/>
      <c r="E2942" s="374">
        <v>99</v>
      </c>
      <c r="F2942" s="374"/>
      <c r="G2942" s="374">
        <v>99</v>
      </c>
      <c r="H2942" s="374">
        <v>2</v>
      </c>
      <c r="I2942" s="374">
        <v>99</v>
      </c>
      <c r="J2942" s="374">
        <v>470</v>
      </c>
      <c r="K2942" s="374">
        <v>99</v>
      </c>
      <c r="L2942" s="374">
        <v>13</v>
      </c>
      <c r="M2942" s="374">
        <v>99</v>
      </c>
      <c r="N2942" s="374">
        <v>99</v>
      </c>
      <c r="O2942" s="374">
        <v>99</v>
      </c>
      <c r="P2942" s="374">
        <v>99</v>
      </c>
      <c r="Q2942" s="374"/>
      <c r="R2942" s="374">
        <v>0</v>
      </c>
    </row>
    <row r="2943" spans="1:18" ht="15.6">
      <c r="A2943" s="374">
        <v>18</v>
      </c>
      <c r="B2943" s="374">
        <v>669</v>
      </c>
      <c r="C2943" s="374">
        <v>2023</v>
      </c>
      <c r="D2943" s="374"/>
      <c r="E2943" s="374">
        <v>99</v>
      </c>
      <c r="F2943" s="374"/>
      <c r="G2943" s="374">
        <v>99</v>
      </c>
      <c r="H2943" s="374">
        <v>2</v>
      </c>
      <c r="I2943" s="374">
        <v>99</v>
      </c>
      <c r="J2943" s="374">
        <v>629</v>
      </c>
      <c r="K2943" s="374">
        <v>99</v>
      </c>
      <c r="L2943" s="374">
        <v>13</v>
      </c>
      <c r="M2943" s="374">
        <v>99</v>
      </c>
      <c r="N2943" s="374">
        <v>99</v>
      </c>
      <c r="O2943" s="374">
        <v>99</v>
      </c>
      <c r="P2943" s="374">
        <v>99</v>
      </c>
      <c r="Q2943" s="374"/>
      <c r="R2943" s="374">
        <v>0</v>
      </c>
    </row>
    <row r="2944" spans="1:18" ht="15.6">
      <c r="A2944" s="374">
        <v>18</v>
      </c>
      <c r="B2944" s="374">
        <v>670</v>
      </c>
      <c r="C2944" s="374">
        <v>2023</v>
      </c>
      <c r="D2944" s="374"/>
      <c r="E2944" s="374">
        <v>99</v>
      </c>
      <c r="F2944" s="374"/>
      <c r="G2944" s="374">
        <v>99</v>
      </c>
      <c r="H2944" s="374">
        <v>1</v>
      </c>
      <c r="I2944" s="374">
        <v>99</v>
      </c>
      <c r="J2944" s="374">
        <v>643</v>
      </c>
      <c r="K2944" s="374">
        <v>99</v>
      </c>
      <c r="L2944" s="374">
        <v>13</v>
      </c>
      <c r="M2944" s="374">
        <v>99</v>
      </c>
      <c r="N2944" s="374">
        <v>99</v>
      </c>
      <c r="O2944" s="374">
        <v>99</v>
      </c>
      <c r="P2944" s="374">
        <v>99</v>
      </c>
      <c r="Q2944" s="374"/>
      <c r="R2944" s="374">
        <v>0</v>
      </c>
    </row>
    <row r="2945" spans="1:18" ht="15.6">
      <c r="A2945" s="374">
        <v>18</v>
      </c>
      <c r="B2945" s="374">
        <v>671</v>
      </c>
      <c r="C2945" s="374">
        <v>2023</v>
      </c>
      <c r="D2945" s="374"/>
      <c r="E2945" s="374">
        <v>99</v>
      </c>
      <c r="F2945" s="374"/>
      <c r="G2945" s="374">
        <v>99</v>
      </c>
      <c r="H2945" s="374">
        <v>2</v>
      </c>
      <c r="I2945" s="374">
        <v>99</v>
      </c>
      <c r="J2945" s="374">
        <v>704</v>
      </c>
      <c r="K2945" s="374">
        <v>99</v>
      </c>
      <c r="L2945" s="374">
        <v>13</v>
      </c>
      <c r="M2945" s="374">
        <v>99</v>
      </c>
      <c r="N2945" s="374">
        <v>99</v>
      </c>
      <c r="O2945" s="374">
        <v>99</v>
      </c>
      <c r="P2945" s="374">
        <v>99</v>
      </c>
      <c r="Q2945" s="374"/>
      <c r="R2945" s="374">
        <v>0</v>
      </c>
    </row>
    <row r="2946" spans="1:18" ht="15.6">
      <c r="A2946" s="374">
        <v>18</v>
      </c>
      <c r="B2946" s="374">
        <v>672</v>
      </c>
      <c r="C2946" s="374">
        <v>2023</v>
      </c>
      <c r="D2946" s="374"/>
      <c r="E2946" s="374">
        <v>99</v>
      </c>
      <c r="F2946" s="374"/>
      <c r="G2946" s="374">
        <v>99</v>
      </c>
      <c r="H2946" s="374">
        <v>1</v>
      </c>
      <c r="I2946" s="374">
        <v>99</v>
      </c>
      <c r="J2946" s="374">
        <v>802</v>
      </c>
      <c r="K2946" s="374">
        <v>99</v>
      </c>
      <c r="L2946" s="374">
        <v>13</v>
      </c>
      <c r="M2946" s="374">
        <v>99</v>
      </c>
      <c r="N2946" s="374">
        <v>99</v>
      </c>
      <c r="O2946" s="374">
        <v>99</v>
      </c>
      <c r="P2946" s="374">
        <v>99</v>
      </c>
      <c r="Q2946" s="374"/>
      <c r="R2946" s="374">
        <v>0</v>
      </c>
    </row>
    <row r="2947" spans="1:18" ht="15.6">
      <c r="A2947" s="374">
        <v>18</v>
      </c>
      <c r="B2947" s="374">
        <v>673</v>
      </c>
      <c r="C2947" s="374">
        <v>2023</v>
      </c>
      <c r="D2947" s="374"/>
      <c r="E2947" s="374">
        <v>99</v>
      </c>
      <c r="F2947" s="374"/>
      <c r="G2947" s="374">
        <v>99</v>
      </c>
      <c r="H2947" s="374">
        <v>1</v>
      </c>
      <c r="I2947" s="374">
        <v>99</v>
      </c>
      <c r="J2947" s="374">
        <v>103</v>
      </c>
      <c r="K2947" s="374">
        <v>99</v>
      </c>
      <c r="L2947" s="374">
        <v>14</v>
      </c>
      <c r="M2947" s="374">
        <v>99</v>
      </c>
      <c r="N2947" s="374">
        <v>99</v>
      </c>
      <c r="O2947" s="374">
        <v>99</v>
      </c>
      <c r="P2947" s="374">
        <v>99</v>
      </c>
      <c r="Q2947" s="374"/>
      <c r="R2947" s="374">
        <v>0</v>
      </c>
    </row>
    <row r="2948" spans="1:18" ht="15.6">
      <c r="A2948" s="374">
        <v>18</v>
      </c>
      <c r="B2948" s="374">
        <v>674</v>
      </c>
      <c r="C2948" s="374">
        <v>2023</v>
      </c>
      <c r="D2948" s="374"/>
      <c r="E2948" s="374">
        <v>99</v>
      </c>
      <c r="F2948" s="374"/>
      <c r="G2948" s="374">
        <v>99</v>
      </c>
      <c r="H2948" s="374">
        <v>2</v>
      </c>
      <c r="I2948" s="374">
        <v>99</v>
      </c>
      <c r="J2948" s="374">
        <v>106</v>
      </c>
      <c r="K2948" s="374">
        <v>99</v>
      </c>
      <c r="L2948" s="374">
        <v>14</v>
      </c>
      <c r="M2948" s="374">
        <v>99</v>
      </c>
      <c r="N2948" s="374">
        <v>99</v>
      </c>
      <c r="O2948" s="374">
        <v>99</v>
      </c>
      <c r="P2948" s="374">
        <v>99</v>
      </c>
      <c r="Q2948" s="374"/>
      <c r="R2948" s="374">
        <v>0</v>
      </c>
    </row>
    <row r="2949" spans="1:18" ht="15.6">
      <c r="A2949" s="374">
        <v>18</v>
      </c>
      <c r="B2949" s="374">
        <v>675</v>
      </c>
      <c r="C2949" s="374">
        <v>2023</v>
      </c>
      <c r="D2949" s="374"/>
      <c r="E2949" s="374">
        <v>99</v>
      </c>
      <c r="F2949" s="374"/>
      <c r="G2949" s="374">
        <v>99</v>
      </c>
      <c r="H2949" s="374">
        <v>1</v>
      </c>
      <c r="I2949" s="374">
        <v>99</v>
      </c>
      <c r="J2949" s="374">
        <v>110</v>
      </c>
      <c r="K2949" s="374">
        <v>99</v>
      </c>
      <c r="L2949" s="374">
        <v>14</v>
      </c>
      <c r="M2949" s="374">
        <v>99</v>
      </c>
      <c r="N2949" s="374">
        <v>99</v>
      </c>
      <c r="O2949" s="374">
        <v>99</v>
      </c>
      <c r="P2949" s="374">
        <v>99</v>
      </c>
      <c r="Q2949" s="374"/>
      <c r="R2949" s="374">
        <v>0</v>
      </c>
    </row>
    <row r="2950" spans="1:18" ht="15.6">
      <c r="A2950" s="374">
        <v>18</v>
      </c>
      <c r="B2950" s="374">
        <v>676</v>
      </c>
      <c r="C2950" s="374">
        <v>2023</v>
      </c>
      <c r="D2950" s="374"/>
      <c r="E2950" s="374">
        <v>99</v>
      </c>
      <c r="F2950" s="374"/>
      <c r="G2950" s="374">
        <v>99</v>
      </c>
      <c r="H2950" s="374">
        <v>1</v>
      </c>
      <c r="I2950" s="374">
        <v>99</v>
      </c>
      <c r="J2950" s="374">
        <v>111</v>
      </c>
      <c r="K2950" s="374">
        <v>99</v>
      </c>
      <c r="L2950" s="374">
        <v>14</v>
      </c>
      <c r="M2950" s="374">
        <v>99</v>
      </c>
      <c r="N2950" s="374">
        <v>99</v>
      </c>
      <c r="O2950" s="374">
        <v>99</v>
      </c>
      <c r="P2950" s="374">
        <v>99</v>
      </c>
      <c r="Q2950" s="374"/>
      <c r="R2950" s="374">
        <v>0</v>
      </c>
    </row>
    <row r="2951" spans="1:18" ht="15.6">
      <c r="A2951" s="374">
        <v>18</v>
      </c>
      <c r="B2951" s="374">
        <v>677</v>
      </c>
      <c r="C2951" s="374">
        <v>2023</v>
      </c>
      <c r="D2951" s="374"/>
      <c r="E2951" s="374">
        <v>99</v>
      </c>
      <c r="F2951" s="374"/>
      <c r="G2951" s="374">
        <v>99</v>
      </c>
      <c r="H2951" s="374">
        <v>1</v>
      </c>
      <c r="I2951" s="374">
        <v>99</v>
      </c>
      <c r="J2951" s="374">
        <v>116</v>
      </c>
      <c r="K2951" s="374">
        <v>99</v>
      </c>
      <c r="L2951" s="374">
        <v>14</v>
      </c>
      <c r="M2951" s="374">
        <v>99</v>
      </c>
      <c r="N2951" s="374">
        <v>99</v>
      </c>
      <c r="O2951" s="374">
        <v>99</v>
      </c>
      <c r="P2951" s="374">
        <v>99</v>
      </c>
      <c r="Q2951" s="374"/>
      <c r="R2951" s="374">
        <v>0</v>
      </c>
    </row>
    <row r="2952" spans="1:18" ht="15.6">
      <c r="A2952" s="374">
        <v>18</v>
      </c>
      <c r="B2952" s="374">
        <v>678</v>
      </c>
      <c r="C2952" s="374">
        <v>2023</v>
      </c>
      <c r="D2952" s="374"/>
      <c r="E2952" s="374">
        <v>99</v>
      </c>
      <c r="F2952" s="374"/>
      <c r="G2952" s="374">
        <v>99</v>
      </c>
      <c r="H2952" s="374">
        <v>2</v>
      </c>
      <c r="I2952" s="374">
        <v>99</v>
      </c>
      <c r="J2952" s="374">
        <v>117</v>
      </c>
      <c r="K2952" s="374">
        <v>99</v>
      </c>
      <c r="L2952" s="374">
        <v>14</v>
      </c>
      <c r="M2952" s="374">
        <v>99</v>
      </c>
      <c r="N2952" s="374">
        <v>99</v>
      </c>
      <c r="O2952" s="374">
        <v>99</v>
      </c>
      <c r="P2952" s="374">
        <v>99</v>
      </c>
      <c r="Q2952" s="374"/>
      <c r="R2952" s="374">
        <v>0</v>
      </c>
    </row>
    <row r="2953" spans="1:18" ht="15.6">
      <c r="A2953" s="374">
        <v>18</v>
      </c>
      <c r="B2953" s="374">
        <v>679</v>
      </c>
      <c r="C2953" s="374">
        <v>2023</v>
      </c>
      <c r="D2953" s="374"/>
      <c r="E2953" s="374">
        <v>99</v>
      </c>
      <c r="F2953" s="374"/>
      <c r="G2953" s="374">
        <v>99</v>
      </c>
      <c r="H2953" s="374">
        <v>1</v>
      </c>
      <c r="I2953" s="374">
        <v>99</v>
      </c>
      <c r="J2953" s="374">
        <v>134</v>
      </c>
      <c r="K2953" s="374">
        <v>99</v>
      </c>
      <c r="L2953" s="374">
        <v>14</v>
      </c>
      <c r="M2953" s="374">
        <v>99</v>
      </c>
      <c r="N2953" s="374">
        <v>99</v>
      </c>
      <c r="O2953" s="374">
        <v>99</v>
      </c>
      <c r="P2953" s="374">
        <v>99</v>
      </c>
      <c r="Q2953" s="374"/>
      <c r="R2953" s="374">
        <v>0</v>
      </c>
    </row>
    <row r="2954" spans="1:18" ht="15.6">
      <c r="A2954" s="374">
        <v>18</v>
      </c>
      <c r="B2954" s="374">
        <v>680</v>
      </c>
      <c r="C2954" s="374">
        <v>2023</v>
      </c>
      <c r="D2954" s="374"/>
      <c r="E2954" s="374">
        <v>99</v>
      </c>
      <c r="F2954" s="374"/>
      <c r="G2954" s="374">
        <v>99</v>
      </c>
      <c r="H2954" s="374">
        <v>2</v>
      </c>
      <c r="I2954" s="374">
        <v>99</v>
      </c>
      <c r="J2954" s="374">
        <v>141</v>
      </c>
      <c r="K2954" s="374">
        <v>99</v>
      </c>
      <c r="L2954" s="374">
        <v>14</v>
      </c>
      <c r="M2954" s="374">
        <v>99</v>
      </c>
      <c r="N2954" s="374">
        <v>99</v>
      </c>
      <c r="O2954" s="374">
        <v>99</v>
      </c>
      <c r="P2954" s="374">
        <v>99</v>
      </c>
      <c r="Q2954" s="374"/>
      <c r="R2954" s="374">
        <v>0</v>
      </c>
    </row>
    <row r="2955" spans="1:18" ht="15.6">
      <c r="A2955" s="374">
        <v>18</v>
      </c>
      <c r="B2955" s="374">
        <v>681</v>
      </c>
      <c r="C2955" s="374">
        <v>2023</v>
      </c>
      <c r="D2955" s="374"/>
      <c r="E2955" s="374">
        <v>99</v>
      </c>
      <c r="F2955" s="374"/>
      <c r="G2955" s="374">
        <v>99</v>
      </c>
      <c r="H2955" s="374">
        <v>2</v>
      </c>
      <c r="I2955" s="374">
        <v>99</v>
      </c>
      <c r="J2955" s="374">
        <v>143</v>
      </c>
      <c r="K2955" s="374">
        <v>99</v>
      </c>
      <c r="L2955" s="374">
        <v>14</v>
      </c>
      <c r="M2955" s="374">
        <v>99</v>
      </c>
      <c r="N2955" s="374">
        <v>99</v>
      </c>
      <c r="O2955" s="374">
        <v>99</v>
      </c>
      <c r="P2955" s="374">
        <v>99</v>
      </c>
      <c r="Q2955" s="374"/>
      <c r="R2955" s="374">
        <v>0</v>
      </c>
    </row>
    <row r="2956" spans="1:18" ht="15.6">
      <c r="A2956" s="374">
        <v>18</v>
      </c>
      <c r="B2956" s="374">
        <v>682</v>
      </c>
      <c r="C2956" s="374">
        <v>2023</v>
      </c>
      <c r="D2956" s="374"/>
      <c r="E2956" s="374">
        <v>99</v>
      </c>
      <c r="F2956" s="374"/>
      <c r="G2956" s="374">
        <v>99</v>
      </c>
      <c r="H2956" s="374">
        <v>2</v>
      </c>
      <c r="I2956" s="374">
        <v>99</v>
      </c>
      <c r="J2956" s="374">
        <v>147</v>
      </c>
      <c r="K2956" s="374">
        <v>99</v>
      </c>
      <c r="L2956" s="374">
        <v>14</v>
      </c>
      <c r="M2956" s="374">
        <v>99</v>
      </c>
      <c r="N2956" s="374">
        <v>99</v>
      </c>
      <c r="O2956" s="374">
        <v>99</v>
      </c>
      <c r="P2956" s="374">
        <v>99</v>
      </c>
      <c r="Q2956" s="374"/>
      <c r="R2956" s="374">
        <v>0</v>
      </c>
    </row>
    <row r="2957" spans="1:18" ht="15.6">
      <c r="A2957" s="374">
        <v>18</v>
      </c>
      <c r="B2957" s="374">
        <v>683</v>
      </c>
      <c r="C2957" s="374">
        <v>2023</v>
      </c>
      <c r="D2957" s="374"/>
      <c r="E2957" s="374">
        <v>99</v>
      </c>
      <c r="F2957" s="374"/>
      <c r="G2957" s="374">
        <v>99</v>
      </c>
      <c r="H2957" s="374">
        <v>1</v>
      </c>
      <c r="I2957" s="374">
        <v>99</v>
      </c>
      <c r="J2957" s="374">
        <v>155</v>
      </c>
      <c r="K2957" s="374">
        <v>99</v>
      </c>
      <c r="L2957" s="374">
        <v>14</v>
      </c>
      <c r="M2957" s="374">
        <v>99</v>
      </c>
      <c r="N2957" s="374">
        <v>99</v>
      </c>
      <c r="O2957" s="374">
        <v>99</v>
      </c>
      <c r="P2957" s="374">
        <v>99</v>
      </c>
      <c r="Q2957" s="374"/>
      <c r="R2957" s="374">
        <v>0</v>
      </c>
    </row>
    <row r="2958" spans="1:18" ht="15.6">
      <c r="A2958" s="374">
        <v>18</v>
      </c>
      <c r="B2958" s="374">
        <v>684</v>
      </c>
      <c r="C2958" s="374">
        <v>2023</v>
      </c>
      <c r="D2958" s="374"/>
      <c r="E2958" s="374">
        <v>99</v>
      </c>
      <c r="F2958" s="374"/>
      <c r="G2958" s="374">
        <v>99</v>
      </c>
      <c r="H2958" s="374">
        <v>2</v>
      </c>
      <c r="I2958" s="374">
        <v>99</v>
      </c>
      <c r="J2958" s="374">
        <v>160</v>
      </c>
      <c r="K2958" s="374">
        <v>99</v>
      </c>
      <c r="L2958" s="374">
        <v>14</v>
      </c>
      <c r="M2958" s="374">
        <v>99</v>
      </c>
      <c r="N2958" s="374">
        <v>99</v>
      </c>
      <c r="O2958" s="374">
        <v>99</v>
      </c>
      <c r="P2958" s="374">
        <v>99</v>
      </c>
      <c r="Q2958" s="374"/>
      <c r="R2958" s="374">
        <v>0</v>
      </c>
    </row>
    <row r="2959" spans="1:18" ht="15.6">
      <c r="A2959" s="374">
        <v>18</v>
      </c>
      <c r="B2959" s="374">
        <v>685</v>
      </c>
      <c r="C2959" s="374">
        <v>2023</v>
      </c>
      <c r="D2959" s="374"/>
      <c r="E2959" s="374">
        <v>99</v>
      </c>
      <c r="F2959" s="374"/>
      <c r="G2959" s="374">
        <v>99</v>
      </c>
      <c r="H2959" s="374">
        <v>1</v>
      </c>
      <c r="I2959" s="374">
        <v>99</v>
      </c>
      <c r="J2959" s="374">
        <v>171</v>
      </c>
      <c r="K2959" s="374">
        <v>99</v>
      </c>
      <c r="L2959" s="374">
        <v>14</v>
      </c>
      <c r="M2959" s="374">
        <v>99</v>
      </c>
      <c r="N2959" s="374">
        <v>99</v>
      </c>
      <c r="O2959" s="374">
        <v>99</v>
      </c>
      <c r="P2959" s="374">
        <v>99</v>
      </c>
      <c r="Q2959" s="374"/>
      <c r="R2959" s="374">
        <v>0</v>
      </c>
    </row>
    <row r="2960" spans="1:18" ht="15.6">
      <c r="A2960" s="374">
        <v>18</v>
      </c>
      <c r="B2960" s="374">
        <v>686</v>
      </c>
      <c r="C2960" s="374">
        <v>2023</v>
      </c>
      <c r="D2960" s="374"/>
      <c r="E2960" s="374">
        <v>99</v>
      </c>
      <c r="F2960" s="374"/>
      <c r="G2960" s="374">
        <v>99</v>
      </c>
      <c r="H2960" s="374">
        <v>2</v>
      </c>
      <c r="I2960" s="374">
        <v>99</v>
      </c>
      <c r="J2960" s="374">
        <v>175</v>
      </c>
      <c r="K2960" s="374">
        <v>99</v>
      </c>
      <c r="L2960" s="374">
        <v>14</v>
      </c>
      <c r="M2960" s="374">
        <v>99</v>
      </c>
      <c r="N2960" s="374">
        <v>99</v>
      </c>
      <c r="O2960" s="374">
        <v>99</v>
      </c>
      <c r="P2960" s="374">
        <v>99</v>
      </c>
      <c r="Q2960" s="374"/>
      <c r="R2960" s="374">
        <v>0</v>
      </c>
    </row>
    <row r="2961" spans="1:18" ht="15.6">
      <c r="A2961" s="374">
        <v>18</v>
      </c>
      <c r="B2961" s="374">
        <v>687</v>
      </c>
      <c r="C2961" s="374">
        <v>2023</v>
      </c>
      <c r="D2961" s="374"/>
      <c r="E2961" s="374">
        <v>99</v>
      </c>
      <c r="F2961" s="374"/>
      <c r="G2961" s="374">
        <v>99</v>
      </c>
      <c r="H2961" s="374">
        <v>2</v>
      </c>
      <c r="I2961" s="374">
        <v>99</v>
      </c>
      <c r="J2961" s="374">
        <v>177</v>
      </c>
      <c r="K2961" s="374">
        <v>99</v>
      </c>
      <c r="L2961" s="374">
        <v>14</v>
      </c>
      <c r="M2961" s="374">
        <v>99</v>
      </c>
      <c r="N2961" s="374">
        <v>99</v>
      </c>
      <c r="O2961" s="374">
        <v>99</v>
      </c>
      <c r="P2961" s="374">
        <v>99</v>
      </c>
      <c r="Q2961" s="374"/>
      <c r="R2961" s="374">
        <v>0</v>
      </c>
    </row>
    <row r="2962" spans="1:18" ht="15.6">
      <c r="A2962" s="374">
        <v>18</v>
      </c>
      <c r="B2962" s="374">
        <v>688</v>
      </c>
      <c r="C2962" s="374">
        <v>2023</v>
      </c>
      <c r="D2962" s="374"/>
      <c r="E2962" s="374">
        <v>99</v>
      </c>
      <c r="F2962" s="374"/>
      <c r="G2962" s="374">
        <v>99</v>
      </c>
      <c r="H2962" s="374">
        <v>2</v>
      </c>
      <c r="I2962" s="374">
        <v>99</v>
      </c>
      <c r="J2962" s="374">
        <v>178</v>
      </c>
      <c r="K2962" s="374">
        <v>99</v>
      </c>
      <c r="L2962" s="374">
        <v>14</v>
      </c>
      <c r="M2962" s="374">
        <v>99</v>
      </c>
      <c r="N2962" s="374">
        <v>99</v>
      </c>
      <c r="O2962" s="374">
        <v>99</v>
      </c>
      <c r="P2962" s="374">
        <v>99</v>
      </c>
      <c r="Q2962" s="374"/>
      <c r="R2962" s="374">
        <v>0</v>
      </c>
    </row>
    <row r="2963" spans="1:18" ht="15.6">
      <c r="A2963" s="374">
        <v>18</v>
      </c>
      <c r="B2963" s="374">
        <v>689</v>
      </c>
      <c r="C2963" s="374">
        <v>2023</v>
      </c>
      <c r="D2963" s="374"/>
      <c r="E2963" s="374">
        <v>99</v>
      </c>
      <c r="F2963" s="374"/>
      <c r="G2963" s="374">
        <v>99</v>
      </c>
      <c r="H2963" s="374">
        <v>2</v>
      </c>
      <c r="I2963" s="374">
        <v>99</v>
      </c>
      <c r="J2963" s="374">
        <v>181</v>
      </c>
      <c r="K2963" s="374">
        <v>99</v>
      </c>
      <c r="L2963" s="374">
        <v>14</v>
      </c>
      <c r="M2963" s="374">
        <v>99</v>
      </c>
      <c r="N2963" s="374">
        <v>99</v>
      </c>
      <c r="O2963" s="374">
        <v>99</v>
      </c>
      <c r="P2963" s="374">
        <v>99</v>
      </c>
      <c r="Q2963" s="374"/>
      <c r="R2963" s="374">
        <v>0</v>
      </c>
    </row>
    <row r="2964" spans="1:18" ht="15.6">
      <c r="A2964" s="374">
        <v>18</v>
      </c>
      <c r="B2964" s="374">
        <v>690</v>
      </c>
      <c r="C2964" s="374">
        <v>2023</v>
      </c>
      <c r="D2964" s="374"/>
      <c r="E2964" s="374">
        <v>99</v>
      </c>
      <c r="F2964" s="374"/>
      <c r="G2964" s="374">
        <v>99</v>
      </c>
      <c r="H2964" s="374">
        <v>1</v>
      </c>
      <c r="I2964" s="374">
        <v>99</v>
      </c>
      <c r="J2964" s="374">
        <v>262</v>
      </c>
      <c r="K2964" s="374">
        <v>99</v>
      </c>
      <c r="L2964" s="374">
        <v>14</v>
      </c>
      <c r="M2964" s="374">
        <v>99</v>
      </c>
      <c r="N2964" s="374">
        <v>99</v>
      </c>
      <c r="O2964" s="374">
        <v>99</v>
      </c>
      <c r="P2964" s="374">
        <v>99</v>
      </c>
      <c r="Q2964" s="374"/>
      <c r="R2964" s="374">
        <v>0</v>
      </c>
    </row>
    <row r="2965" spans="1:18" ht="15.6">
      <c r="A2965" s="374">
        <v>18</v>
      </c>
      <c r="B2965" s="374">
        <v>691</v>
      </c>
      <c r="C2965" s="374">
        <v>2023</v>
      </c>
      <c r="D2965" s="374"/>
      <c r="E2965" s="374">
        <v>99</v>
      </c>
      <c r="F2965" s="374"/>
      <c r="G2965" s="374">
        <v>99</v>
      </c>
      <c r="H2965" s="374">
        <v>1</v>
      </c>
      <c r="I2965" s="374">
        <v>99</v>
      </c>
      <c r="J2965" s="374">
        <v>309</v>
      </c>
      <c r="K2965" s="374">
        <v>99</v>
      </c>
      <c r="L2965" s="374">
        <v>14</v>
      </c>
      <c r="M2965" s="374">
        <v>99</v>
      </c>
      <c r="N2965" s="374">
        <v>99</v>
      </c>
      <c r="O2965" s="374">
        <v>99</v>
      </c>
      <c r="P2965" s="374">
        <v>99</v>
      </c>
      <c r="Q2965" s="374"/>
      <c r="R2965" s="374">
        <v>0</v>
      </c>
    </row>
    <row r="2966" spans="1:18" ht="15.6">
      <c r="A2966" s="374">
        <v>18</v>
      </c>
      <c r="B2966" s="374">
        <v>692</v>
      </c>
      <c r="C2966" s="374">
        <v>2023</v>
      </c>
      <c r="D2966" s="374"/>
      <c r="E2966" s="374">
        <v>99</v>
      </c>
      <c r="F2966" s="374"/>
      <c r="G2966" s="374">
        <v>99</v>
      </c>
      <c r="H2966" s="374">
        <v>2</v>
      </c>
      <c r="I2966" s="374">
        <v>99</v>
      </c>
      <c r="J2966" s="374">
        <v>470</v>
      </c>
      <c r="K2966" s="374">
        <v>99</v>
      </c>
      <c r="L2966" s="374">
        <v>14</v>
      </c>
      <c r="M2966" s="374">
        <v>99</v>
      </c>
      <c r="N2966" s="374">
        <v>99</v>
      </c>
      <c r="O2966" s="374">
        <v>99</v>
      </c>
      <c r="P2966" s="374">
        <v>99</v>
      </c>
      <c r="Q2966" s="374"/>
      <c r="R2966" s="374">
        <v>0</v>
      </c>
    </row>
    <row r="2967" spans="1:18" ht="15.6">
      <c r="A2967" s="374">
        <v>18</v>
      </c>
      <c r="B2967" s="374">
        <v>693</v>
      </c>
      <c r="C2967" s="374">
        <v>2023</v>
      </c>
      <c r="D2967" s="374"/>
      <c r="E2967" s="374">
        <v>99</v>
      </c>
      <c r="F2967" s="374"/>
      <c r="G2967" s="374">
        <v>99</v>
      </c>
      <c r="H2967" s="374">
        <v>2</v>
      </c>
      <c r="I2967" s="374">
        <v>99</v>
      </c>
      <c r="J2967" s="374">
        <v>629</v>
      </c>
      <c r="K2967" s="374">
        <v>99</v>
      </c>
      <c r="L2967" s="374">
        <v>14</v>
      </c>
      <c r="M2967" s="374">
        <v>99</v>
      </c>
      <c r="N2967" s="374">
        <v>99</v>
      </c>
      <c r="O2967" s="374">
        <v>99</v>
      </c>
      <c r="P2967" s="374">
        <v>99</v>
      </c>
      <c r="Q2967" s="374"/>
      <c r="R2967" s="374">
        <v>0</v>
      </c>
    </row>
    <row r="2968" spans="1:18" ht="15.6">
      <c r="A2968" s="374">
        <v>18</v>
      </c>
      <c r="B2968" s="374">
        <v>694</v>
      </c>
      <c r="C2968" s="374">
        <v>2023</v>
      </c>
      <c r="D2968" s="374"/>
      <c r="E2968" s="374">
        <v>99</v>
      </c>
      <c r="F2968" s="374"/>
      <c r="G2968" s="374">
        <v>99</v>
      </c>
      <c r="H2968" s="374">
        <v>1</v>
      </c>
      <c r="I2968" s="374">
        <v>99</v>
      </c>
      <c r="J2968" s="374">
        <v>643</v>
      </c>
      <c r="K2968" s="374">
        <v>99</v>
      </c>
      <c r="L2968" s="374">
        <v>14</v>
      </c>
      <c r="M2968" s="374">
        <v>99</v>
      </c>
      <c r="N2968" s="374">
        <v>99</v>
      </c>
      <c r="O2968" s="374">
        <v>99</v>
      </c>
      <c r="P2968" s="374">
        <v>99</v>
      </c>
      <c r="Q2968" s="374"/>
      <c r="R2968" s="374">
        <v>0</v>
      </c>
    </row>
    <row r="2969" spans="1:18" ht="15.6">
      <c r="A2969" s="374">
        <v>18</v>
      </c>
      <c r="B2969" s="374">
        <v>695</v>
      </c>
      <c r="C2969" s="374">
        <v>2023</v>
      </c>
      <c r="D2969" s="374"/>
      <c r="E2969" s="374">
        <v>99</v>
      </c>
      <c r="F2969" s="374"/>
      <c r="G2969" s="374">
        <v>99</v>
      </c>
      <c r="H2969" s="374">
        <v>2</v>
      </c>
      <c r="I2969" s="374">
        <v>99</v>
      </c>
      <c r="J2969" s="374">
        <v>704</v>
      </c>
      <c r="K2969" s="374">
        <v>99</v>
      </c>
      <c r="L2969" s="374">
        <v>14</v>
      </c>
      <c r="M2969" s="374">
        <v>99</v>
      </c>
      <c r="N2969" s="374">
        <v>99</v>
      </c>
      <c r="O2969" s="374">
        <v>99</v>
      </c>
      <c r="P2969" s="374">
        <v>99</v>
      </c>
      <c r="Q2969" s="374"/>
      <c r="R2969" s="374">
        <v>0</v>
      </c>
    </row>
    <row r="2970" spans="1:18" ht="15.6">
      <c r="A2970" s="374">
        <v>18</v>
      </c>
      <c r="B2970" s="374">
        <v>696</v>
      </c>
      <c r="C2970" s="374">
        <v>2023</v>
      </c>
      <c r="D2970" s="374"/>
      <c r="E2970" s="374">
        <v>99</v>
      </c>
      <c r="F2970" s="374"/>
      <c r="G2970" s="374">
        <v>99</v>
      </c>
      <c r="H2970" s="374">
        <v>1</v>
      </c>
      <c r="I2970" s="374">
        <v>99</v>
      </c>
      <c r="J2970" s="374">
        <v>802</v>
      </c>
      <c r="K2970" s="374">
        <v>99</v>
      </c>
      <c r="L2970" s="374">
        <v>14</v>
      </c>
      <c r="M2970" s="374">
        <v>99</v>
      </c>
      <c r="N2970" s="374">
        <v>99</v>
      </c>
      <c r="O2970" s="374">
        <v>99</v>
      </c>
      <c r="P2970" s="374">
        <v>99</v>
      </c>
      <c r="Q2970" s="374"/>
      <c r="R2970" s="374">
        <v>0</v>
      </c>
    </row>
    <row r="2971" spans="1:18" ht="15.6">
      <c r="A2971" s="374">
        <v>18</v>
      </c>
      <c r="B2971" s="374">
        <v>697</v>
      </c>
      <c r="C2971" s="374">
        <v>2023</v>
      </c>
      <c r="D2971" s="374"/>
      <c r="E2971" s="374">
        <v>99</v>
      </c>
      <c r="F2971" s="374"/>
      <c r="G2971" s="374">
        <v>99</v>
      </c>
      <c r="H2971" s="374">
        <v>1</v>
      </c>
      <c r="I2971" s="374">
        <v>99</v>
      </c>
      <c r="J2971" s="374">
        <v>103</v>
      </c>
      <c r="K2971" s="374">
        <v>99</v>
      </c>
      <c r="L2971" s="374">
        <v>15</v>
      </c>
      <c r="M2971" s="374">
        <v>99</v>
      </c>
      <c r="N2971" s="374">
        <v>99</v>
      </c>
      <c r="O2971" s="374">
        <v>99</v>
      </c>
      <c r="P2971" s="374">
        <v>99</v>
      </c>
      <c r="Q2971" s="374"/>
      <c r="R2971" s="374">
        <v>0</v>
      </c>
    </row>
    <row r="2972" spans="1:18" ht="15.6">
      <c r="A2972" s="374">
        <v>18</v>
      </c>
      <c r="B2972" s="374">
        <v>698</v>
      </c>
      <c r="C2972" s="374">
        <v>2023</v>
      </c>
      <c r="D2972" s="374"/>
      <c r="E2972" s="374">
        <v>99</v>
      </c>
      <c r="F2972" s="374"/>
      <c r="G2972" s="374">
        <v>99</v>
      </c>
      <c r="H2972" s="374">
        <v>2</v>
      </c>
      <c r="I2972" s="374">
        <v>99</v>
      </c>
      <c r="J2972" s="374">
        <v>106</v>
      </c>
      <c r="K2972" s="374">
        <v>99</v>
      </c>
      <c r="L2972" s="374">
        <v>15</v>
      </c>
      <c r="M2972" s="374">
        <v>99</v>
      </c>
      <c r="N2972" s="374">
        <v>99</v>
      </c>
      <c r="O2972" s="374">
        <v>99</v>
      </c>
      <c r="P2972" s="374">
        <v>99</v>
      </c>
      <c r="Q2972" s="374"/>
      <c r="R2972" s="374">
        <v>0</v>
      </c>
    </row>
    <row r="2973" spans="1:18" ht="15.6">
      <c r="A2973" s="374">
        <v>18</v>
      </c>
      <c r="B2973" s="374">
        <v>699</v>
      </c>
      <c r="C2973" s="374">
        <v>2023</v>
      </c>
      <c r="D2973" s="374"/>
      <c r="E2973" s="374">
        <v>99</v>
      </c>
      <c r="F2973" s="374"/>
      <c r="G2973" s="374">
        <v>99</v>
      </c>
      <c r="H2973" s="374">
        <v>1</v>
      </c>
      <c r="I2973" s="374">
        <v>99</v>
      </c>
      <c r="J2973" s="374">
        <v>110</v>
      </c>
      <c r="K2973" s="374">
        <v>99</v>
      </c>
      <c r="L2973" s="374">
        <v>15</v>
      </c>
      <c r="M2973" s="374">
        <v>99</v>
      </c>
      <c r="N2973" s="374">
        <v>99</v>
      </c>
      <c r="O2973" s="374">
        <v>99</v>
      </c>
      <c r="P2973" s="374">
        <v>99</v>
      </c>
      <c r="Q2973" s="374"/>
      <c r="R2973" s="374">
        <v>0</v>
      </c>
    </row>
    <row r="2974" spans="1:18" ht="15.6">
      <c r="A2974" s="374">
        <v>18</v>
      </c>
      <c r="B2974" s="374">
        <v>700</v>
      </c>
      <c r="C2974" s="374">
        <v>2023</v>
      </c>
      <c r="D2974" s="374"/>
      <c r="E2974" s="374">
        <v>99</v>
      </c>
      <c r="F2974" s="374"/>
      <c r="G2974" s="374">
        <v>99</v>
      </c>
      <c r="H2974" s="374">
        <v>1</v>
      </c>
      <c r="I2974" s="374">
        <v>99</v>
      </c>
      <c r="J2974" s="374">
        <v>111</v>
      </c>
      <c r="K2974" s="374">
        <v>99</v>
      </c>
      <c r="L2974" s="374">
        <v>15</v>
      </c>
      <c r="M2974" s="374">
        <v>99</v>
      </c>
      <c r="N2974" s="374">
        <v>99</v>
      </c>
      <c r="O2974" s="374">
        <v>99</v>
      </c>
      <c r="P2974" s="374">
        <v>99</v>
      </c>
      <c r="Q2974" s="374"/>
      <c r="R2974" s="374">
        <v>0</v>
      </c>
    </row>
    <row r="2975" spans="1:18" ht="15.6">
      <c r="A2975" s="374">
        <v>18</v>
      </c>
      <c r="B2975" s="374">
        <v>701</v>
      </c>
      <c r="C2975" s="374">
        <v>2023</v>
      </c>
      <c r="D2975" s="374"/>
      <c r="E2975" s="374">
        <v>99</v>
      </c>
      <c r="F2975" s="374"/>
      <c r="G2975" s="374">
        <v>99</v>
      </c>
      <c r="H2975" s="374">
        <v>1</v>
      </c>
      <c r="I2975" s="374">
        <v>99</v>
      </c>
      <c r="J2975" s="374">
        <v>116</v>
      </c>
      <c r="K2975" s="374">
        <v>99</v>
      </c>
      <c r="L2975" s="374">
        <v>15</v>
      </c>
      <c r="M2975" s="374">
        <v>99</v>
      </c>
      <c r="N2975" s="374">
        <v>99</v>
      </c>
      <c r="O2975" s="374">
        <v>99</v>
      </c>
      <c r="P2975" s="374">
        <v>99</v>
      </c>
      <c r="Q2975" s="374"/>
      <c r="R2975" s="374">
        <v>0</v>
      </c>
    </row>
    <row r="2976" spans="1:18" ht="15.6">
      <c r="A2976" s="374">
        <v>18</v>
      </c>
      <c r="B2976" s="374">
        <v>702</v>
      </c>
      <c r="C2976" s="374">
        <v>2023</v>
      </c>
      <c r="D2976" s="374"/>
      <c r="E2976" s="374">
        <v>99</v>
      </c>
      <c r="F2976" s="374"/>
      <c r="G2976" s="374">
        <v>99</v>
      </c>
      <c r="H2976" s="374">
        <v>2</v>
      </c>
      <c r="I2976" s="374">
        <v>99</v>
      </c>
      <c r="J2976" s="374">
        <v>117</v>
      </c>
      <c r="K2976" s="374">
        <v>99</v>
      </c>
      <c r="L2976" s="374">
        <v>15</v>
      </c>
      <c r="M2976" s="374">
        <v>99</v>
      </c>
      <c r="N2976" s="374">
        <v>99</v>
      </c>
      <c r="O2976" s="374">
        <v>99</v>
      </c>
      <c r="P2976" s="374">
        <v>99</v>
      </c>
      <c r="Q2976" s="374"/>
      <c r="R2976" s="374">
        <v>0</v>
      </c>
    </row>
    <row r="2977" spans="1:18" ht="15.6">
      <c r="A2977" s="374">
        <v>18</v>
      </c>
      <c r="B2977" s="374">
        <v>703</v>
      </c>
      <c r="C2977" s="374">
        <v>2023</v>
      </c>
      <c r="D2977" s="374"/>
      <c r="E2977" s="374">
        <v>99</v>
      </c>
      <c r="F2977" s="374"/>
      <c r="G2977" s="374">
        <v>99</v>
      </c>
      <c r="H2977" s="374">
        <v>1</v>
      </c>
      <c r="I2977" s="374">
        <v>99</v>
      </c>
      <c r="J2977" s="374">
        <v>134</v>
      </c>
      <c r="K2977" s="374">
        <v>99</v>
      </c>
      <c r="L2977" s="374">
        <v>15</v>
      </c>
      <c r="M2977" s="374">
        <v>99</v>
      </c>
      <c r="N2977" s="374">
        <v>99</v>
      </c>
      <c r="O2977" s="374">
        <v>99</v>
      </c>
      <c r="P2977" s="374">
        <v>99</v>
      </c>
      <c r="Q2977" s="374"/>
      <c r="R2977" s="374">
        <v>0</v>
      </c>
    </row>
    <row r="2978" spans="1:18" ht="15.6">
      <c r="A2978" s="374">
        <v>18</v>
      </c>
      <c r="B2978" s="374">
        <v>704</v>
      </c>
      <c r="C2978" s="374">
        <v>2023</v>
      </c>
      <c r="D2978" s="374"/>
      <c r="E2978" s="374">
        <v>99</v>
      </c>
      <c r="F2978" s="374"/>
      <c r="G2978" s="374">
        <v>99</v>
      </c>
      <c r="H2978" s="374">
        <v>2</v>
      </c>
      <c r="I2978" s="374">
        <v>99</v>
      </c>
      <c r="J2978" s="374">
        <v>141</v>
      </c>
      <c r="K2978" s="374">
        <v>99</v>
      </c>
      <c r="L2978" s="374">
        <v>15</v>
      </c>
      <c r="M2978" s="374">
        <v>99</v>
      </c>
      <c r="N2978" s="374">
        <v>99</v>
      </c>
      <c r="O2978" s="374">
        <v>99</v>
      </c>
      <c r="P2978" s="374">
        <v>99</v>
      </c>
      <c r="Q2978" s="374"/>
      <c r="R2978" s="374">
        <v>0</v>
      </c>
    </row>
    <row r="2979" spans="1:18" ht="15.6">
      <c r="A2979" s="374">
        <v>18</v>
      </c>
      <c r="B2979" s="374">
        <v>705</v>
      </c>
      <c r="C2979" s="374">
        <v>2023</v>
      </c>
      <c r="D2979" s="374"/>
      <c r="E2979" s="374">
        <v>99</v>
      </c>
      <c r="F2979" s="374"/>
      <c r="G2979" s="374">
        <v>99</v>
      </c>
      <c r="H2979" s="374">
        <v>2</v>
      </c>
      <c r="I2979" s="374">
        <v>99</v>
      </c>
      <c r="J2979" s="374">
        <v>143</v>
      </c>
      <c r="K2979" s="374">
        <v>99</v>
      </c>
      <c r="L2979" s="374">
        <v>15</v>
      </c>
      <c r="M2979" s="374">
        <v>99</v>
      </c>
      <c r="N2979" s="374">
        <v>99</v>
      </c>
      <c r="O2979" s="374">
        <v>99</v>
      </c>
      <c r="P2979" s="374">
        <v>99</v>
      </c>
      <c r="Q2979" s="374"/>
      <c r="R2979" s="374">
        <v>0</v>
      </c>
    </row>
    <row r="2980" spans="1:18" ht="15.6">
      <c r="A2980" s="374">
        <v>18</v>
      </c>
      <c r="B2980" s="374">
        <v>706</v>
      </c>
      <c r="C2980" s="374">
        <v>2023</v>
      </c>
      <c r="D2980" s="374"/>
      <c r="E2980" s="374">
        <v>99</v>
      </c>
      <c r="F2980" s="374"/>
      <c r="G2980" s="374">
        <v>99</v>
      </c>
      <c r="H2980" s="374">
        <v>2</v>
      </c>
      <c r="I2980" s="374">
        <v>99</v>
      </c>
      <c r="J2980" s="374">
        <v>147</v>
      </c>
      <c r="K2980" s="374">
        <v>99</v>
      </c>
      <c r="L2980" s="374">
        <v>15</v>
      </c>
      <c r="M2980" s="374">
        <v>99</v>
      </c>
      <c r="N2980" s="374">
        <v>99</v>
      </c>
      <c r="O2980" s="374">
        <v>99</v>
      </c>
      <c r="P2980" s="374">
        <v>99</v>
      </c>
      <c r="Q2980" s="374"/>
      <c r="R2980" s="374">
        <v>0</v>
      </c>
    </row>
    <row r="2981" spans="1:18" ht="15.6">
      <c r="A2981" s="374">
        <v>18</v>
      </c>
      <c r="B2981" s="374">
        <v>707</v>
      </c>
      <c r="C2981" s="374">
        <v>2023</v>
      </c>
      <c r="D2981" s="374"/>
      <c r="E2981" s="374">
        <v>99</v>
      </c>
      <c r="F2981" s="374"/>
      <c r="G2981" s="374">
        <v>99</v>
      </c>
      <c r="H2981" s="374">
        <v>1</v>
      </c>
      <c r="I2981" s="374">
        <v>99</v>
      </c>
      <c r="J2981" s="374">
        <v>155</v>
      </c>
      <c r="K2981" s="374">
        <v>99</v>
      </c>
      <c r="L2981" s="374">
        <v>15</v>
      </c>
      <c r="M2981" s="374">
        <v>99</v>
      </c>
      <c r="N2981" s="374">
        <v>99</v>
      </c>
      <c r="O2981" s="374">
        <v>99</v>
      </c>
      <c r="P2981" s="374">
        <v>99</v>
      </c>
      <c r="Q2981" s="374"/>
      <c r="R2981" s="374">
        <v>0</v>
      </c>
    </row>
    <row r="2982" spans="1:18" ht="15.6">
      <c r="A2982" s="374">
        <v>18</v>
      </c>
      <c r="B2982" s="374">
        <v>708</v>
      </c>
      <c r="C2982" s="374">
        <v>2023</v>
      </c>
      <c r="D2982" s="374"/>
      <c r="E2982" s="374">
        <v>99</v>
      </c>
      <c r="F2982" s="374"/>
      <c r="G2982" s="374">
        <v>99</v>
      </c>
      <c r="H2982" s="374">
        <v>2</v>
      </c>
      <c r="I2982" s="374">
        <v>99</v>
      </c>
      <c r="J2982" s="374">
        <v>160</v>
      </c>
      <c r="K2982" s="374">
        <v>99</v>
      </c>
      <c r="L2982" s="374">
        <v>15</v>
      </c>
      <c r="M2982" s="374">
        <v>99</v>
      </c>
      <c r="N2982" s="374">
        <v>99</v>
      </c>
      <c r="O2982" s="374">
        <v>99</v>
      </c>
      <c r="P2982" s="374">
        <v>99</v>
      </c>
      <c r="Q2982" s="374"/>
      <c r="R2982" s="374">
        <v>0</v>
      </c>
    </row>
    <row r="2983" spans="1:18" ht="15.6">
      <c r="A2983" s="374">
        <v>18</v>
      </c>
      <c r="B2983" s="374">
        <v>709</v>
      </c>
      <c r="C2983" s="374">
        <v>2023</v>
      </c>
      <c r="D2983" s="374"/>
      <c r="E2983" s="374">
        <v>99</v>
      </c>
      <c r="F2983" s="374"/>
      <c r="G2983" s="374">
        <v>99</v>
      </c>
      <c r="H2983" s="374">
        <v>1</v>
      </c>
      <c r="I2983" s="374">
        <v>99</v>
      </c>
      <c r="J2983" s="374">
        <v>171</v>
      </c>
      <c r="K2983" s="374">
        <v>99</v>
      </c>
      <c r="L2983" s="374">
        <v>15</v>
      </c>
      <c r="M2983" s="374">
        <v>99</v>
      </c>
      <c r="N2983" s="374">
        <v>99</v>
      </c>
      <c r="O2983" s="374">
        <v>99</v>
      </c>
      <c r="P2983" s="374">
        <v>99</v>
      </c>
      <c r="Q2983" s="374"/>
      <c r="R2983" s="374">
        <v>0</v>
      </c>
    </row>
    <row r="2984" spans="1:18" ht="15.6">
      <c r="A2984" s="374">
        <v>18</v>
      </c>
      <c r="B2984" s="374">
        <v>710</v>
      </c>
      <c r="C2984" s="374">
        <v>2023</v>
      </c>
      <c r="D2984" s="374"/>
      <c r="E2984" s="374">
        <v>99</v>
      </c>
      <c r="F2984" s="374"/>
      <c r="G2984" s="374">
        <v>99</v>
      </c>
      <c r="H2984" s="374">
        <v>2</v>
      </c>
      <c r="I2984" s="374">
        <v>99</v>
      </c>
      <c r="J2984" s="374">
        <v>175</v>
      </c>
      <c r="K2984" s="374">
        <v>99</v>
      </c>
      <c r="L2984" s="374">
        <v>15</v>
      </c>
      <c r="M2984" s="374">
        <v>99</v>
      </c>
      <c r="N2984" s="374">
        <v>99</v>
      </c>
      <c r="O2984" s="374">
        <v>99</v>
      </c>
      <c r="P2984" s="374">
        <v>99</v>
      </c>
      <c r="Q2984" s="374"/>
      <c r="R2984" s="374">
        <v>0</v>
      </c>
    </row>
    <row r="2985" spans="1:18" ht="15.6">
      <c r="A2985" s="374">
        <v>18</v>
      </c>
      <c r="B2985" s="374">
        <v>711</v>
      </c>
      <c r="C2985" s="374">
        <v>2023</v>
      </c>
      <c r="D2985" s="374"/>
      <c r="E2985" s="374">
        <v>99</v>
      </c>
      <c r="F2985" s="374"/>
      <c r="G2985" s="374">
        <v>99</v>
      </c>
      <c r="H2985" s="374">
        <v>2</v>
      </c>
      <c r="I2985" s="374">
        <v>99</v>
      </c>
      <c r="J2985" s="374">
        <v>177</v>
      </c>
      <c r="K2985" s="374">
        <v>99</v>
      </c>
      <c r="L2985" s="374">
        <v>15</v>
      </c>
      <c r="M2985" s="374">
        <v>99</v>
      </c>
      <c r="N2985" s="374">
        <v>99</v>
      </c>
      <c r="O2985" s="374">
        <v>99</v>
      </c>
      <c r="P2985" s="374">
        <v>99</v>
      </c>
      <c r="Q2985" s="374"/>
      <c r="R2985" s="374">
        <v>0</v>
      </c>
    </row>
    <row r="2986" spans="1:18" ht="15.6">
      <c r="A2986" s="374">
        <v>18</v>
      </c>
      <c r="B2986" s="374">
        <v>712</v>
      </c>
      <c r="C2986" s="374">
        <v>2023</v>
      </c>
      <c r="D2986" s="374"/>
      <c r="E2986" s="374">
        <v>99</v>
      </c>
      <c r="F2986" s="374"/>
      <c r="G2986" s="374">
        <v>99</v>
      </c>
      <c r="H2986" s="374">
        <v>2</v>
      </c>
      <c r="I2986" s="374">
        <v>99</v>
      </c>
      <c r="J2986" s="374">
        <v>178</v>
      </c>
      <c r="K2986" s="374">
        <v>99</v>
      </c>
      <c r="L2986" s="374">
        <v>15</v>
      </c>
      <c r="M2986" s="374">
        <v>99</v>
      </c>
      <c r="N2986" s="374">
        <v>99</v>
      </c>
      <c r="O2986" s="374">
        <v>99</v>
      </c>
      <c r="P2986" s="374">
        <v>99</v>
      </c>
      <c r="Q2986" s="374"/>
      <c r="R2986" s="374">
        <v>0</v>
      </c>
    </row>
    <row r="2987" spans="1:18" ht="15.6">
      <c r="A2987" s="374">
        <v>18</v>
      </c>
      <c r="B2987" s="374">
        <v>713</v>
      </c>
      <c r="C2987" s="374">
        <v>2023</v>
      </c>
      <c r="D2987" s="374"/>
      <c r="E2987" s="374">
        <v>99</v>
      </c>
      <c r="F2987" s="374"/>
      <c r="G2987" s="374">
        <v>99</v>
      </c>
      <c r="H2987" s="374">
        <v>2</v>
      </c>
      <c r="I2987" s="374">
        <v>99</v>
      </c>
      <c r="J2987" s="374">
        <v>181</v>
      </c>
      <c r="K2987" s="374">
        <v>99</v>
      </c>
      <c r="L2987" s="374">
        <v>15</v>
      </c>
      <c r="M2987" s="374">
        <v>99</v>
      </c>
      <c r="N2987" s="374">
        <v>99</v>
      </c>
      <c r="O2987" s="374">
        <v>99</v>
      </c>
      <c r="P2987" s="374">
        <v>99</v>
      </c>
      <c r="Q2987" s="374"/>
      <c r="R2987" s="374">
        <v>0</v>
      </c>
    </row>
    <row r="2988" spans="1:18" ht="15.6">
      <c r="A2988" s="374">
        <v>18</v>
      </c>
      <c r="B2988" s="374">
        <v>714</v>
      </c>
      <c r="C2988" s="374">
        <v>2023</v>
      </c>
      <c r="D2988" s="374"/>
      <c r="E2988" s="374">
        <v>99</v>
      </c>
      <c r="F2988" s="374"/>
      <c r="G2988" s="374">
        <v>99</v>
      </c>
      <c r="H2988" s="374">
        <v>1</v>
      </c>
      <c r="I2988" s="374">
        <v>99</v>
      </c>
      <c r="J2988" s="374">
        <v>262</v>
      </c>
      <c r="K2988" s="374">
        <v>99</v>
      </c>
      <c r="L2988" s="374">
        <v>15</v>
      </c>
      <c r="M2988" s="374">
        <v>99</v>
      </c>
      <c r="N2988" s="374">
        <v>99</v>
      </c>
      <c r="O2988" s="374">
        <v>99</v>
      </c>
      <c r="P2988" s="374">
        <v>99</v>
      </c>
      <c r="Q2988" s="374"/>
      <c r="R2988" s="374">
        <v>0</v>
      </c>
    </row>
    <row r="2989" spans="1:18" ht="15.6">
      <c r="A2989" s="374">
        <v>18</v>
      </c>
      <c r="B2989" s="374">
        <v>715</v>
      </c>
      <c r="C2989" s="374">
        <v>2023</v>
      </c>
      <c r="D2989" s="374"/>
      <c r="E2989" s="374">
        <v>99</v>
      </c>
      <c r="F2989" s="374"/>
      <c r="G2989" s="374">
        <v>99</v>
      </c>
      <c r="H2989" s="374">
        <v>1</v>
      </c>
      <c r="I2989" s="374">
        <v>99</v>
      </c>
      <c r="J2989" s="374">
        <v>309</v>
      </c>
      <c r="K2989" s="374">
        <v>99</v>
      </c>
      <c r="L2989" s="374">
        <v>15</v>
      </c>
      <c r="M2989" s="374">
        <v>99</v>
      </c>
      <c r="N2989" s="374">
        <v>99</v>
      </c>
      <c r="O2989" s="374">
        <v>99</v>
      </c>
      <c r="P2989" s="374">
        <v>99</v>
      </c>
      <c r="Q2989" s="374"/>
      <c r="R2989" s="374">
        <v>0</v>
      </c>
    </row>
    <row r="2990" spans="1:18" ht="15.6">
      <c r="A2990" s="374">
        <v>18</v>
      </c>
      <c r="B2990" s="374">
        <v>716</v>
      </c>
      <c r="C2990" s="374">
        <v>2023</v>
      </c>
      <c r="D2990" s="374"/>
      <c r="E2990" s="374">
        <v>99</v>
      </c>
      <c r="F2990" s="374"/>
      <c r="G2990" s="374">
        <v>99</v>
      </c>
      <c r="H2990" s="374">
        <v>2</v>
      </c>
      <c r="I2990" s="374">
        <v>99</v>
      </c>
      <c r="J2990" s="374">
        <v>470</v>
      </c>
      <c r="K2990" s="374">
        <v>99</v>
      </c>
      <c r="L2990" s="374">
        <v>15</v>
      </c>
      <c r="M2990" s="374">
        <v>99</v>
      </c>
      <c r="N2990" s="374">
        <v>99</v>
      </c>
      <c r="O2990" s="374">
        <v>99</v>
      </c>
      <c r="P2990" s="374">
        <v>99</v>
      </c>
      <c r="Q2990" s="374"/>
      <c r="R2990" s="374">
        <v>0</v>
      </c>
    </row>
    <row r="2991" spans="1:18" ht="15.6">
      <c r="A2991" s="374">
        <v>18</v>
      </c>
      <c r="B2991" s="374">
        <v>717</v>
      </c>
      <c r="C2991" s="374">
        <v>2023</v>
      </c>
      <c r="D2991" s="374"/>
      <c r="E2991" s="374">
        <v>99</v>
      </c>
      <c r="F2991" s="374"/>
      <c r="G2991" s="374">
        <v>99</v>
      </c>
      <c r="H2991" s="374">
        <v>2</v>
      </c>
      <c r="I2991" s="374">
        <v>99</v>
      </c>
      <c r="J2991" s="374">
        <v>629</v>
      </c>
      <c r="K2991" s="374">
        <v>99</v>
      </c>
      <c r="L2991" s="374">
        <v>15</v>
      </c>
      <c r="M2991" s="374">
        <v>99</v>
      </c>
      <c r="N2991" s="374">
        <v>99</v>
      </c>
      <c r="O2991" s="374">
        <v>99</v>
      </c>
      <c r="P2991" s="374">
        <v>99</v>
      </c>
      <c r="Q2991" s="374"/>
      <c r="R2991" s="374">
        <v>0</v>
      </c>
    </row>
    <row r="2992" spans="1:18" ht="15.6">
      <c r="A2992" s="374">
        <v>18</v>
      </c>
      <c r="B2992" s="374">
        <v>718</v>
      </c>
      <c r="C2992" s="374">
        <v>2023</v>
      </c>
      <c r="D2992" s="374"/>
      <c r="E2992" s="374">
        <v>99</v>
      </c>
      <c r="F2992" s="374"/>
      <c r="G2992" s="374">
        <v>99</v>
      </c>
      <c r="H2992" s="374">
        <v>1</v>
      </c>
      <c r="I2992" s="374">
        <v>99</v>
      </c>
      <c r="J2992" s="374">
        <v>643</v>
      </c>
      <c r="K2992" s="374">
        <v>99</v>
      </c>
      <c r="L2992" s="374">
        <v>15</v>
      </c>
      <c r="M2992" s="374">
        <v>99</v>
      </c>
      <c r="N2992" s="374">
        <v>99</v>
      </c>
      <c r="O2992" s="374">
        <v>99</v>
      </c>
      <c r="P2992" s="374">
        <v>99</v>
      </c>
      <c r="Q2992" s="374"/>
      <c r="R2992" s="374">
        <v>0</v>
      </c>
    </row>
    <row r="2993" spans="1:18" ht="15.6">
      <c r="A2993" s="374">
        <v>18</v>
      </c>
      <c r="B2993" s="374">
        <v>719</v>
      </c>
      <c r="C2993" s="374">
        <v>2023</v>
      </c>
      <c r="D2993" s="374"/>
      <c r="E2993" s="374">
        <v>99</v>
      </c>
      <c r="F2993" s="374"/>
      <c r="G2993" s="374">
        <v>99</v>
      </c>
      <c r="H2993" s="374">
        <v>2</v>
      </c>
      <c r="I2993" s="374">
        <v>99</v>
      </c>
      <c r="J2993" s="374">
        <v>704</v>
      </c>
      <c r="K2993" s="374">
        <v>99</v>
      </c>
      <c r="L2993" s="374">
        <v>15</v>
      </c>
      <c r="M2993" s="374">
        <v>99</v>
      </c>
      <c r="N2993" s="374">
        <v>99</v>
      </c>
      <c r="O2993" s="374">
        <v>99</v>
      </c>
      <c r="P2993" s="374">
        <v>99</v>
      </c>
      <c r="Q2993" s="374"/>
      <c r="R2993" s="374">
        <v>0</v>
      </c>
    </row>
    <row r="2994" spans="1:18" ht="15.6">
      <c r="A2994" s="374">
        <v>18</v>
      </c>
      <c r="B2994" s="374">
        <v>720</v>
      </c>
      <c r="C2994" s="374">
        <v>2023</v>
      </c>
      <c r="D2994" s="374"/>
      <c r="E2994" s="374">
        <v>99</v>
      </c>
      <c r="F2994" s="374"/>
      <c r="G2994" s="374">
        <v>99</v>
      </c>
      <c r="H2994" s="374">
        <v>1</v>
      </c>
      <c r="I2994" s="374">
        <v>99</v>
      </c>
      <c r="J2994" s="374">
        <v>802</v>
      </c>
      <c r="K2994" s="374">
        <v>99</v>
      </c>
      <c r="L2994" s="374">
        <v>15</v>
      </c>
      <c r="M2994" s="374">
        <v>99</v>
      </c>
      <c r="N2994" s="374">
        <v>99</v>
      </c>
      <c r="O2994" s="374">
        <v>99</v>
      </c>
      <c r="P2994" s="374">
        <v>99</v>
      </c>
      <c r="Q2994" s="374"/>
      <c r="R2994" s="374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H366"/>
  <sheetViews>
    <sheetView zoomScale="90" zoomScaleNormal="90" workbookViewId="0">
      <pane xSplit="4" ySplit="15" topLeftCell="E59" activePane="bottomRight" state="frozen"/>
      <selection pane="topRight" activeCell="E1" sqref="E1"/>
      <selection pane="bottomLeft" activeCell="A16" sqref="A16"/>
      <selection pane="bottomRight" activeCell="N77" sqref="N77"/>
    </sheetView>
  </sheetViews>
  <sheetFormatPr baseColWidth="10" defaultRowHeight="15"/>
  <cols>
    <col min="1" max="1" width="1.08984375" customWidth="1"/>
    <col min="2" max="2" width="4.81640625" customWidth="1"/>
    <col min="3" max="3" width="2.6328125" customWidth="1"/>
    <col min="4" max="4" width="7.36328125" customWidth="1"/>
    <col min="5" max="5" width="6.36328125" customWidth="1"/>
    <col min="6" max="6" width="3.90625" customWidth="1"/>
    <col min="7" max="7" width="6.7265625" style="296" customWidth="1"/>
    <col min="8" max="8" width="4.54296875" style="11" customWidth="1"/>
    <col min="9" max="9" width="5.81640625" style="89" customWidth="1"/>
    <col min="10" max="10" width="4.90625" style="11" customWidth="1"/>
    <col min="11" max="11" width="6.1796875" style="89" customWidth="1"/>
    <col min="12" max="12" width="6" style="11" customWidth="1"/>
    <col min="13" max="13" width="1.26953125" style="11" customWidth="1"/>
    <col min="14" max="15" width="6" style="11" customWidth="1"/>
    <col min="16" max="16" width="6" customWidth="1"/>
    <col min="17" max="17" width="6.08984375" style="11" customWidth="1"/>
    <col min="18" max="18" width="6" customWidth="1"/>
    <col min="19" max="19" width="5.26953125" style="11" customWidth="1"/>
    <col min="20" max="20" width="7" style="89" customWidth="1"/>
    <col min="21" max="21" width="4.90625" style="89" customWidth="1"/>
    <col min="22" max="22" width="5.36328125" style="11" customWidth="1"/>
    <col min="23" max="23" width="5.08984375" style="11" customWidth="1"/>
    <col min="24" max="24" width="6" style="11" customWidth="1"/>
    <col min="25" max="25" width="5.90625" style="89" customWidth="1"/>
    <col min="26" max="26" width="5.6328125" style="89" customWidth="1"/>
    <col min="27" max="27" width="5.6328125" customWidth="1"/>
    <col min="28" max="28" width="6.81640625" customWidth="1"/>
    <col min="29" max="30" width="5.81640625" customWidth="1"/>
    <col min="31" max="31" width="6.81640625" customWidth="1"/>
    <col min="32" max="32" width="8.54296875" customWidth="1"/>
    <col min="33" max="33" width="9.6328125" customWidth="1"/>
    <col min="34" max="34" width="10.54296875" customWidth="1"/>
    <col min="37" max="37" width="9.453125" customWidth="1"/>
    <col min="38" max="38" width="8.1796875" customWidth="1"/>
    <col min="39" max="39" width="10.6328125" customWidth="1"/>
    <col min="46" max="46" width="14" customWidth="1"/>
    <col min="47" max="47" width="12.54296875" customWidth="1"/>
    <col min="48" max="48" width="10.90625" customWidth="1"/>
  </cols>
  <sheetData>
    <row r="1" spans="1:60">
      <c r="A1" s="45"/>
      <c r="B1" s="45"/>
      <c r="C1" s="45"/>
      <c r="D1" s="45"/>
      <c r="E1" s="45"/>
      <c r="F1" s="45"/>
      <c r="G1" s="310"/>
      <c r="H1" s="69"/>
      <c r="I1" s="45"/>
      <c r="J1" s="69"/>
      <c r="K1" s="45"/>
      <c r="L1" s="69"/>
      <c r="M1" s="69"/>
      <c r="N1" s="69"/>
      <c r="O1" s="69"/>
      <c r="P1" s="45"/>
      <c r="Q1" s="69"/>
      <c r="R1" s="45"/>
      <c r="S1" s="69"/>
      <c r="T1" s="87"/>
      <c r="U1" s="87"/>
      <c r="V1" s="69"/>
      <c r="W1" s="69"/>
      <c r="X1" s="69"/>
      <c r="Y1" s="87"/>
      <c r="Z1" s="87"/>
      <c r="AA1" s="45"/>
      <c r="AB1" s="45"/>
      <c r="AC1" s="45"/>
      <c r="AD1" s="45"/>
      <c r="AE1" s="45"/>
      <c r="AF1" s="45"/>
      <c r="AG1" s="45"/>
      <c r="AH1" s="45"/>
      <c r="AI1" s="4"/>
      <c r="AJ1" s="4"/>
      <c r="AK1" s="4"/>
      <c r="AL1" s="4"/>
      <c r="AM1" s="4"/>
    </row>
    <row r="2" spans="1:60" ht="31.8">
      <c r="A2" s="45"/>
      <c r="B2" s="45"/>
      <c r="C2" s="45"/>
      <c r="D2" s="131" t="s">
        <v>428</v>
      </c>
      <c r="E2" s="131"/>
      <c r="F2" s="131"/>
      <c r="G2" s="326"/>
      <c r="H2" s="157"/>
      <c r="I2" s="131"/>
      <c r="J2" s="157"/>
      <c r="K2" s="131" t="str">
        <f>+År!B2</f>
        <v>KJE</v>
      </c>
      <c r="L2" s="157"/>
      <c r="M2" s="157"/>
      <c r="N2" s="157"/>
      <c r="O2" s="157"/>
      <c r="P2" s="45"/>
      <c r="Q2" s="157"/>
      <c r="R2" s="45"/>
      <c r="S2" s="157"/>
      <c r="T2" s="87"/>
      <c r="U2" s="159"/>
      <c r="V2" s="69"/>
      <c r="W2" s="69"/>
      <c r="X2" s="69"/>
      <c r="Y2" s="87"/>
      <c r="Z2" s="87"/>
      <c r="AA2" s="45"/>
      <c r="AB2" s="45"/>
      <c r="AC2" s="45"/>
      <c r="AD2" s="45"/>
      <c r="AE2" s="45"/>
      <c r="AF2" s="45"/>
      <c r="AG2" s="45"/>
      <c r="AH2" s="45"/>
      <c r="AI2" s="4"/>
      <c r="AJ2" s="56"/>
      <c r="AK2" s="56"/>
      <c r="AL2" s="1"/>
      <c r="AM2" s="5"/>
    </row>
    <row r="3" spans="1:60" ht="18.75" customHeight="1">
      <c r="A3" s="45"/>
      <c r="B3" s="45"/>
      <c r="C3" s="45"/>
      <c r="D3" s="131"/>
      <c r="E3" s="131"/>
      <c r="F3" s="131"/>
      <c r="G3" s="326"/>
      <c r="H3" s="157"/>
      <c r="I3" s="159"/>
      <c r="J3" s="157"/>
      <c r="K3" s="131"/>
      <c r="L3" s="157"/>
      <c r="M3" s="157"/>
      <c r="N3" s="157"/>
      <c r="O3" s="157"/>
      <c r="P3" s="131"/>
      <c r="Q3" s="157"/>
      <c r="R3" s="45"/>
      <c r="S3" s="157"/>
      <c r="T3" s="87"/>
      <c r="U3" s="159"/>
      <c r="V3" s="69"/>
      <c r="W3" s="69"/>
      <c r="X3" s="69"/>
      <c r="Y3" s="87"/>
      <c r="Z3" s="87"/>
      <c r="AA3" s="45"/>
      <c r="AB3" s="45"/>
      <c r="AC3" s="45"/>
      <c r="AD3" s="45"/>
      <c r="AE3" s="45"/>
      <c r="AF3" s="45"/>
      <c r="AG3" s="45"/>
      <c r="AH3" s="45"/>
      <c r="AI3" s="4"/>
      <c r="AJ3" s="4"/>
      <c r="AK3" s="4"/>
      <c r="AL3" s="4"/>
      <c r="AM3" s="4"/>
    </row>
    <row r="4" spans="1:60" ht="15.6">
      <c r="A4" s="45"/>
      <c r="B4" s="45"/>
      <c r="C4" s="45"/>
      <c r="D4" s="45"/>
      <c r="E4" s="45"/>
      <c r="F4" s="45"/>
      <c r="G4" s="310"/>
      <c r="H4" s="69"/>
      <c r="I4" s="87"/>
      <c r="J4" s="69"/>
      <c r="K4" s="45"/>
      <c r="L4" s="69"/>
      <c r="M4" s="69"/>
      <c r="N4" s="69"/>
      <c r="O4" s="69"/>
      <c r="P4" s="45"/>
      <c r="Q4" s="69"/>
      <c r="R4" s="45"/>
      <c r="S4" s="69"/>
      <c r="T4" s="87"/>
      <c r="U4" s="87"/>
      <c r="V4" s="69"/>
      <c r="W4" s="69"/>
      <c r="X4" s="69"/>
      <c r="Y4" s="87"/>
      <c r="Z4" s="87"/>
      <c r="AA4" s="45"/>
      <c r="AB4" s="45"/>
      <c r="AC4" s="45"/>
      <c r="AD4" s="45"/>
      <c r="AE4" s="45"/>
      <c r="AF4" s="45"/>
      <c r="AG4" s="45"/>
      <c r="AH4" s="45"/>
      <c r="AI4" s="4"/>
      <c r="AJ4" s="56"/>
      <c r="AK4" s="56"/>
      <c r="AL4" s="1"/>
      <c r="AM4" s="5"/>
    </row>
    <row r="5" spans="1:60" ht="24.6">
      <c r="A5" s="45"/>
      <c r="B5" s="45"/>
      <c r="C5" s="45"/>
      <c r="D5" s="45"/>
      <c r="E5" s="45"/>
      <c r="F5" s="45"/>
      <c r="G5" s="310"/>
      <c r="H5" s="69"/>
      <c r="I5" s="160" t="s">
        <v>5</v>
      </c>
      <c r="J5" s="69"/>
      <c r="K5" s="520">
        <f>+År!P2</f>
        <v>52</v>
      </c>
      <c r="L5" s="508"/>
      <c r="M5" s="69"/>
      <c r="N5" s="69"/>
      <c r="O5" s="69"/>
      <c r="P5" s="134"/>
      <c r="Q5" s="134"/>
      <c r="R5" s="134"/>
      <c r="S5" s="134"/>
      <c r="T5" s="136"/>
      <c r="U5" s="136" t="s">
        <v>422</v>
      </c>
      <c r="V5" s="264"/>
      <c r="W5" s="264"/>
      <c r="X5" s="264"/>
      <c r="Y5" s="136"/>
      <c r="Z5" s="136"/>
      <c r="AA5" s="518">
        <f>SUM(G10:G11)</f>
        <v>16562</v>
      </c>
      <c r="AB5" s="514"/>
      <c r="AC5" s="514"/>
      <c r="AD5" s="45"/>
      <c r="AE5" s="45"/>
      <c r="AF5" s="45"/>
      <c r="AG5" s="45"/>
      <c r="AH5" s="45"/>
      <c r="AI5" s="4"/>
      <c r="AJ5" s="4"/>
      <c r="AK5" s="4"/>
      <c r="AL5" s="4"/>
      <c r="BF5" s="2"/>
      <c r="BG5" s="5"/>
      <c r="BH5" s="5"/>
    </row>
    <row r="6" spans="1:60" ht="28.2">
      <c r="A6" s="45"/>
      <c r="B6" s="45"/>
      <c r="C6" s="45"/>
      <c r="D6" s="45"/>
      <c r="E6" s="45"/>
      <c r="F6" s="45"/>
      <c r="G6" s="310"/>
      <c r="H6" s="69"/>
      <c r="I6" s="91"/>
      <c r="J6" s="69"/>
      <c r="K6" s="45"/>
      <c r="L6" s="69"/>
      <c r="M6" s="69"/>
      <c r="N6" s="69"/>
      <c r="O6" s="69"/>
      <c r="P6" s="84"/>
      <c r="Q6" s="69"/>
      <c r="R6" s="45"/>
      <c r="S6" s="69"/>
      <c r="T6" s="87"/>
      <c r="U6" s="87"/>
      <c r="V6" s="69"/>
      <c r="W6" s="69"/>
      <c r="X6" s="69"/>
      <c r="Y6" s="163"/>
      <c r="Z6" s="87"/>
      <c r="AA6" s="45"/>
      <c r="AB6" s="45"/>
      <c r="AC6" s="45"/>
      <c r="AD6" s="45"/>
      <c r="AE6" s="45"/>
      <c r="AF6" s="45"/>
      <c r="AG6" s="45"/>
      <c r="AH6" s="45"/>
      <c r="AI6" s="4"/>
      <c r="AJ6" s="56"/>
      <c r="AK6" s="56"/>
      <c r="AL6" s="1"/>
      <c r="AM6" s="5"/>
    </row>
    <row r="7" spans="1:60" ht="15.6">
      <c r="A7" s="45"/>
      <c r="B7" s="45"/>
      <c r="C7" s="45"/>
      <c r="D7" s="45"/>
      <c r="E7" s="49" t="s">
        <v>2</v>
      </c>
      <c r="F7" s="49"/>
      <c r="G7" s="310"/>
      <c r="H7" s="70"/>
      <c r="I7" s="69"/>
      <c r="J7" s="70"/>
      <c r="K7" s="87"/>
      <c r="L7" s="70"/>
      <c r="M7" s="69"/>
      <c r="N7" s="70"/>
      <c r="O7" s="70"/>
      <c r="P7" s="45"/>
      <c r="Q7" s="70"/>
      <c r="R7" s="49" t="s">
        <v>22</v>
      </c>
      <c r="S7" s="70"/>
      <c r="T7" s="87"/>
      <c r="U7" s="91"/>
      <c r="V7" s="70" t="s">
        <v>486</v>
      </c>
      <c r="W7" s="69"/>
      <c r="X7" s="69"/>
      <c r="Y7" s="87"/>
      <c r="Z7" s="91" t="s">
        <v>423</v>
      </c>
      <c r="AA7" s="45"/>
      <c r="AB7" s="45"/>
      <c r="AC7" s="49" t="s">
        <v>419</v>
      </c>
      <c r="AD7" s="45"/>
      <c r="AE7" s="45"/>
      <c r="AF7" s="49" t="s">
        <v>73</v>
      </c>
      <c r="AG7" s="49" t="s">
        <v>2</v>
      </c>
      <c r="AH7" s="45"/>
      <c r="AI7" s="4"/>
      <c r="AJ7" s="4"/>
      <c r="AK7" s="4"/>
      <c r="AL7" s="4"/>
      <c r="AM7" s="4"/>
    </row>
    <row r="8" spans="1:60" ht="15.6">
      <c r="A8" s="45"/>
      <c r="B8" s="45"/>
      <c r="C8" s="49" t="s">
        <v>504</v>
      </c>
      <c r="D8" s="45"/>
      <c r="E8" s="49" t="s">
        <v>462</v>
      </c>
      <c r="F8" s="113"/>
      <c r="G8" s="313" t="s">
        <v>2</v>
      </c>
      <c r="H8" s="161"/>
      <c r="I8" s="91" t="s">
        <v>2</v>
      </c>
      <c r="J8" s="161"/>
      <c r="K8" s="91" t="s">
        <v>1</v>
      </c>
      <c r="L8" s="161" t="s">
        <v>2</v>
      </c>
      <c r="M8" s="69"/>
      <c r="N8" s="429" t="s">
        <v>22</v>
      </c>
      <c r="O8" s="429" t="s">
        <v>22</v>
      </c>
      <c r="P8" s="49" t="s">
        <v>22</v>
      </c>
      <c r="Q8" s="161"/>
      <c r="R8" s="49" t="s">
        <v>464</v>
      </c>
      <c r="S8" s="161"/>
      <c r="T8" s="91" t="s">
        <v>22</v>
      </c>
      <c r="U8" s="164"/>
      <c r="V8" s="70" t="s">
        <v>496</v>
      </c>
      <c r="W8" s="70" t="s">
        <v>500</v>
      </c>
      <c r="X8" s="70"/>
      <c r="Y8" s="91"/>
      <c r="Z8" s="91"/>
      <c r="AA8" s="49" t="s">
        <v>460</v>
      </c>
      <c r="AB8" s="49" t="s">
        <v>410</v>
      </c>
      <c r="AC8" s="49" t="s">
        <v>1</v>
      </c>
      <c r="AD8" s="49" t="s">
        <v>1</v>
      </c>
      <c r="AE8" s="49" t="s">
        <v>0</v>
      </c>
      <c r="AF8" s="49" t="s">
        <v>548</v>
      </c>
      <c r="AG8" s="49" t="s">
        <v>427</v>
      </c>
      <c r="AH8" s="45"/>
      <c r="AI8" s="4"/>
      <c r="AJ8" s="56"/>
      <c r="AK8" s="56"/>
      <c r="AL8" s="1"/>
      <c r="AM8" s="5"/>
    </row>
    <row r="9" spans="1:60" ht="15.6">
      <c r="A9" s="45"/>
      <c r="B9" s="49" t="s">
        <v>85</v>
      </c>
      <c r="C9" s="49" t="s">
        <v>505</v>
      </c>
      <c r="D9" s="46"/>
      <c r="E9" s="50" t="s">
        <v>463</v>
      </c>
      <c r="F9" s="114" t="s">
        <v>465</v>
      </c>
      <c r="G9" s="314" t="s">
        <v>8</v>
      </c>
      <c r="H9" s="162" t="s">
        <v>465</v>
      </c>
      <c r="I9" s="92" t="s">
        <v>400</v>
      </c>
      <c r="J9" s="162" t="s">
        <v>465</v>
      </c>
      <c r="K9" s="92" t="s">
        <v>400</v>
      </c>
      <c r="L9" s="162" t="s">
        <v>637</v>
      </c>
      <c r="M9" s="69"/>
      <c r="N9" s="430" t="s">
        <v>637</v>
      </c>
      <c r="O9" s="430" t="s">
        <v>639</v>
      </c>
      <c r="P9" s="50" t="s">
        <v>0</v>
      </c>
      <c r="Q9" s="162" t="s">
        <v>465</v>
      </c>
      <c r="R9" s="50" t="s">
        <v>503</v>
      </c>
      <c r="S9" s="162" t="s">
        <v>465</v>
      </c>
      <c r="T9" s="92" t="s">
        <v>44</v>
      </c>
      <c r="U9" s="261" t="s">
        <v>465</v>
      </c>
      <c r="V9" s="71" t="s">
        <v>467</v>
      </c>
      <c r="W9" s="71" t="s">
        <v>499</v>
      </c>
      <c r="X9" s="71" t="s">
        <v>494</v>
      </c>
      <c r="Y9" s="92" t="s">
        <v>495</v>
      </c>
      <c r="Z9" s="92" t="s">
        <v>1</v>
      </c>
      <c r="AA9" s="50" t="s">
        <v>461</v>
      </c>
      <c r="AB9" s="50" t="s">
        <v>503</v>
      </c>
      <c r="AC9" s="50" t="s">
        <v>43</v>
      </c>
      <c r="AD9" s="50" t="s">
        <v>420</v>
      </c>
      <c r="AE9" s="50" t="s">
        <v>420</v>
      </c>
      <c r="AF9" s="50" t="s">
        <v>43</v>
      </c>
      <c r="AG9" s="50" t="s">
        <v>64</v>
      </c>
      <c r="AH9" s="45"/>
      <c r="AI9" s="4"/>
      <c r="AJ9" s="56"/>
      <c r="AK9" s="56"/>
      <c r="AL9" s="1"/>
      <c r="AM9" s="5"/>
    </row>
    <row r="10" spans="1:60" ht="15.6">
      <c r="A10" s="45"/>
      <c r="B10" s="94">
        <f>+B44</f>
        <v>2024</v>
      </c>
      <c r="C10" s="94">
        <f>+C44</f>
        <v>1</v>
      </c>
      <c r="D10" s="94" t="s">
        <v>72</v>
      </c>
      <c r="E10" s="94">
        <f t="shared" ref="E10:U10" si="0">+E44</f>
        <v>392</v>
      </c>
      <c r="F10" s="94">
        <f t="shared" si="0"/>
        <v>0</v>
      </c>
      <c r="G10" s="338">
        <f t="shared" si="0"/>
        <v>11214</v>
      </c>
      <c r="H10" s="101">
        <f t="shared" si="0"/>
        <v>0</v>
      </c>
      <c r="I10" s="96">
        <f t="shared" si="0"/>
        <v>66.734433446562349</v>
      </c>
      <c r="J10" s="96">
        <f>+I44-I43</f>
        <v>0.97486251286844094</v>
      </c>
      <c r="K10" s="96">
        <f t="shared" si="0"/>
        <v>1.4981273408239701</v>
      </c>
      <c r="L10" s="18">
        <f t="shared" ref="L10:O10" si="1">+L44</f>
        <v>0</v>
      </c>
      <c r="M10" s="69"/>
      <c r="N10" s="55">
        <f t="shared" si="1"/>
        <v>80.868971061093362</v>
      </c>
      <c r="O10" s="55">
        <f t="shared" si="1"/>
        <v>15.014122647138874</v>
      </c>
      <c r="P10" s="95">
        <f t="shared" si="0"/>
        <v>5.6200285357588724</v>
      </c>
      <c r="Q10" s="95">
        <f t="shared" si="0"/>
        <v>0</v>
      </c>
      <c r="R10" s="95">
        <f t="shared" si="0"/>
        <v>4.6444622792937391</v>
      </c>
      <c r="S10" s="95">
        <f t="shared" si="0"/>
        <v>0</v>
      </c>
      <c r="T10" s="96">
        <f t="shared" si="0"/>
        <v>8.1375958623149689</v>
      </c>
      <c r="U10" s="96">
        <f t="shared" si="0"/>
        <v>0</v>
      </c>
      <c r="V10" s="256">
        <f>+V44</f>
        <v>4.4587123238808639E-2</v>
      </c>
      <c r="W10" s="256">
        <f t="shared" ref="W10:Y10" si="2">+W44</f>
        <v>2.1312644908150524</v>
      </c>
      <c r="X10" s="256">
        <f t="shared" si="2"/>
        <v>9.8091671125379004E-2</v>
      </c>
      <c r="Y10" s="256">
        <f t="shared" si="2"/>
        <v>3.1165183752049099</v>
      </c>
      <c r="Z10" s="265">
        <f>+Z44</f>
        <v>3.1165183752049099</v>
      </c>
      <c r="AA10" s="265">
        <f t="shared" ref="AA10:AB10" si="3">+AA44</f>
        <v>1.4425550274465786</v>
      </c>
      <c r="AB10" s="265">
        <f t="shared" si="3"/>
        <v>1.3840498543209905</v>
      </c>
      <c r="AC10" s="101">
        <f>+AC44</f>
        <v>23.441473888188796</v>
      </c>
      <c r="AD10" s="101">
        <f t="shared" ref="AD10:AE10" si="4">+AD44</f>
        <v>57.169858816936951</v>
      </c>
      <c r="AE10" s="101">
        <f t="shared" si="4"/>
        <v>67.709213863060015</v>
      </c>
      <c r="AF10" s="260">
        <f>+T10/P10</f>
        <v>1.4479634419180309</v>
      </c>
      <c r="AG10" s="101">
        <f>+G10/E10</f>
        <v>28.607142857142858</v>
      </c>
      <c r="AH10" s="45"/>
      <c r="AI10" s="14"/>
      <c r="AJ10" s="56"/>
      <c r="AK10" s="13"/>
      <c r="AO10" s="13"/>
      <c r="AP10" s="13"/>
      <c r="AQ10" s="11"/>
      <c r="AR10" s="11"/>
      <c r="AS10" s="11"/>
    </row>
    <row r="11" spans="1:60" ht="15.6">
      <c r="A11" s="45"/>
      <c r="B11" s="94">
        <f>+B75</f>
        <v>2024</v>
      </c>
      <c r="C11" s="94">
        <f>+C75</f>
        <v>2</v>
      </c>
      <c r="D11" s="95" t="str">
        <f>+D48</f>
        <v>KLF</v>
      </c>
      <c r="E11" s="94">
        <f t="shared" ref="E11:AG11" si="5">+E75</f>
        <v>265</v>
      </c>
      <c r="F11" s="94">
        <f t="shared" si="5"/>
        <v>0</v>
      </c>
      <c r="G11" s="338">
        <f t="shared" si="5"/>
        <v>5348</v>
      </c>
      <c r="H11" s="101">
        <f t="shared" si="5"/>
        <v>0</v>
      </c>
      <c r="I11" s="96">
        <f t="shared" si="5"/>
        <v>33.265566553437658</v>
      </c>
      <c r="J11" s="96">
        <f>+I75-I74</f>
        <v>-0.97486251286840542</v>
      </c>
      <c r="K11" s="96">
        <f t="shared" si="5"/>
        <v>2.7112939416604345</v>
      </c>
      <c r="L11" s="18">
        <f t="shared" ref="L11:O11" si="6">+L75</f>
        <v>0</v>
      </c>
      <c r="M11" s="69"/>
      <c r="N11" s="55">
        <f t="shared" si="6"/>
        <v>84.098644470868138</v>
      </c>
      <c r="O11" s="55">
        <f t="shared" si="6"/>
        <v>14.206909510126971</v>
      </c>
      <c r="P11" s="95">
        <f t="shared" si="5"/>
        <v>5.3792071802542996</v>
      </c>
      <c r="Q11" s="95">
        <f t="shared" si="5"/>
        <v>0</v>
      </c>
      <c r="R11" s="95">
        <f t="shared" si="5"/>
        <v>4.132946896035901</v>
      </c>
      <c r="S11" s="95">
        <f t="shared" si="5"/>
        <v>0</v>
      </c>
      <c r="T11" s="96">
        <f t="shared" si="5"/>
        <v>8.5057030665669515</v>
      </c>
      <c r="U11" s="96">
        <f t="shared" si="5"/>
        <v>0</v>
      </c>
      <c r="V11" s="256">
        <f t="shared" si="5"/>
        <v>1.8698578908003E-2</v>
      </c>
      <c r="W11" s="101">
        <f t="shared" si="5"/>
        <v>4.0388930441286472</v>
      </c>
      <c r="X11" s="101">
        <f t="shared" si="5"/>
        <v>7.4794315632011998E-2</v>
      </c>
      <c r="Y11" s="96">
        <f t="shared" si="5"/>
        <v>3.6491988459100342</v>
      </c>
      <c r="Z11" s="265">
        <f t="shared" si="5"/>
        <v>3.6491988459100342</v>
      </c>
      <c r="AA11" s="260">
        <f t="shared" si="5"/>
        <v>1.4140130936023496</v>
      </c>
      <c r="AB11" s="260">
        <f t="shared" si="5"/>
        <v>1.3952099616617324</v>
      </c>
      <c r="AC11" s="101">
        <f t="shared" si="5"/>
        <v>29.352543014702871</v>
      </c>
      <c r="AD11" s="101">
        <f t="shared" si="5"/>
        <v>57.042095869466259</v>
      </c>
      <c r="AE11" s="101">
        <f t="shared" si="5"/>
        <v>32.290786136939978</v>
      </c>
      <c r="AF11" s="260">
        <f t="shared" si="5"/>
        <v>1.581218715239157</v>
      </c>
      <c r="AG11" s="101">
        <f t="shared" si="5"/>
        <v>20.181132075471698</v>
      </c>
      <c r="AH11" s="45"/>
      <c r="AI11" s="14"/>
      <c r="AJ11" s="56"/>
      <c r="AK11" s="13"/>
      <c r="AO11" s="13"/>
      <c r="AP11" s="13"/>
      <c r="AQ11" s="11"/>
      <c r="AR11" s="11"/>
      <c r="AS11" s="11"/>
    </row>
    <row r="12" spans="1:60" ht="15.6">
      <c r="A12" s="45"/>
      <c r="B12" s="49"/>
      <c r="C12" s="49"/>
      <c r="D12" s="46"/>
      <c r="E12" s="50"/>
      <c r="F12" s="114"/>
      <c r="G12" s="314"/>
      <c r="H12" s="162"/>
      <c r="I12" s="92"/>
      <c r="J12" s="162"/>
      <c r="K12" s="92"/>
      <c r="L12" s="162"/>
      <c r="M12" s="69"/>
      <c r="N12" s="162"/>
      <c r="O12" s="162"/>
      <c r="P12" s="50"/>
      <c r="Q12" s="162"/>
      <c r="R12" s="50"/>
      <c r="S12" s="162"/>
      <c r="T12" s="92"/>
      <c r="U12" s="261"/>
      <c r="V12" s="71"/>
      <c r="W12" s="71"/>
      <c r="X12" s="71"/>
      <c r="Y12" s="92"/>
      <c r="Z12" s="92"/>
      <c r="AA12" s="50"/>
      <c r="AB12" s="50"/>
      <c r="AC12" s="50"/>
      <c r="AD12" s="50"/>
      <c r="AE12" s="50"/>
      <c r="AF12" s="50"/>
      <c r="AG12" s="50"/>
      <c r="AH12" s="45"/>
      <c r="AI12" s="4"/>
      <c r="AJ12" s="56"/>
      <c r="AK12" s="56"/>
      <c r="AL12" s="1"/>
      <c r="AM12" s="5"/>
    </row>
    <row r="13" spans="1:60" ht="15.6">
      <c r="A13" s="45"/>
      <c r="B13" s="45"/>
      <c r="C13" s="45"/>
      <c r="D13" s="45"/>
      <c r="E13" s="49" t="s">
        <v>2</v>
      </c>
      <c r="F13" s="49"/>
      <c r="G13" s="310"/>
      <c r="H13" s="70"/>
      <c r="I13" s="69"/>
      <c r="J13" s="70"/>
      <c r="K13" s="87"/>
      <c r="L13" s="70"/>
      <c r="M13" s="69"/>
      <c r="N13" s="70"/>
      <c r="O13" s="70"/>
      <c r="P13" s="45"/>
      <c r="Q13" s="70"/>
      <c r="R13" s="49" t="s">
        <v>22</v>
      </c>
      <c r="S13" s="70"/>
      <c r="T13" s="87"/>
      <c r="U13" s="91"/>
      <c r="V13" s="70" t="s">
        <v>486</v>
      </c>
      <c r="W13" s="69"/>
      <c r="X13" s="69"/>
      <c r="Y13" s="87"/>
      <c r="Z13" s="91" t="s">
        <v>423</v>
      </c>
      <c r="AA13" s="45"/>
      <c r="AB13" s="45"/>
      <c r="AC13" s="49" t="s">
        <v>419</v>
      </c>
      <c r="AD13" s="45"/>
      <c r="AE13" s="45"/>
      <c r="AF13" s="49" t="s">
        <v>73</v>
      </c>
      <c r="AG13" s="49" t="s">
        <v>2</v>
      </c>
      <c r="AH13" s="45"/>
      <c r="AI13" s="4"/>
      <c r="AJ13" s="4"/>
      <c r="AK13" s="4"/>
      <c r="AL13" s="4"/>
      <c r="AM13" s="4"/>
    </row>
    <row r="14" spans="1:60" ht="15.6">
      <c r="A14" s="45"/>
      <c r="B14" s="45"/>
      <c r="C14" s="49" t="s">
        <v>504</v>
      </c>
      <c r="D14" s="45"/>
      <c r="E14" s="49" t="s">
        <v>462</v>
      </c>
      <c r="F14" s="113"/>
      <c r="G14" s="313" t="s">
        <v>2</v>
      </c>
      <c r="H14" s="161"/>
      <c r="I14" s="91" t="s">
        <v>2</v>
      </c>
      <c r="J14" s="161"/>
      <c r="K14" s="91" t="s">
        <v>1</v>
      </c>
      <c r="L14" s="362" t="s">
        <v>2</v>
      </c>
      <c r="M14" s="69"/>
      <c r="N14" s="362" t="str">
        <f>+N8</f>
        <v>Middel</v>
      </c>
      <c r="O14" s="362" t="str">
        <f>+O8</f>
        <v>Middel</v>
      </c>
      <c r="P14" s="49" t="s">
        <v>22</v>
      </c>
      <c r="Q14" s="161"/>
      <c r="R14" s="49" t="s">
        <v>464</v>
      </c>
      <c r="S14" s="161"/>
      <c r="T14" s="91" t="s">
        <v>22</v>
      </c>
      <c r="U14" s="164"/>
      <c r="V14" s="70" t="s">
        <v>496</v>
      </c>
      <c r="W14" s="70" t="s">
        <v>500</v>
      </c>
      <c r="X14" s="70"/>
      <c r="Y14" s="91"/>
      <c r="Z14" s="91"/>
      <c r="AA14" s="49" t="s">
        <v>460</v>
      </c>
      <c r="AB14" s="49" t="s">
        <v>410</v>
      </c>
      <c r="AC14" s="49" t="s">
        <v>1</v>
      </c>
      <c r="AD14" s="49" t="s">
        <v>1</v>
      </c>
      <c r="AE14" s="49" t="s">
        <v>0</v>
      </c>
      <c r="AF14" s="49" t="s">
        <v>425</v>
      </c>
      <c r="AG14" s="49" t="s">
        <v>427</v>
      </c>
      <c r="AH14" s="45"/>
      <c r="AI14" s="4"/>
      <c r="AJ14" s="56"/>
      <c r="AK14" s="56"/>
      <c r="AL14" s="1"/>
      <c r="AM14" s="5"/>
    </row>
    <row r="15" spans="1:60" ht="15.6">
      <c r="A15" s="45"/>
      <c r="B15" s="49" t="s">
        <v>85</v>
      </c>
      <c r="C15" s="49" t="s">
        <v>505</v>
      </c>
      <c r="D15" s="46" t="s">
        <v>690</v>
      </c>
      <c r="E15" s="50" t="s">
        <v>463</v>
      </c>
      <c r="F15" s="114" t="s">
        <v>465</v>
      </c>
      <c r="G15" s="314" t="s">
        <v>8</v>
      </c>
      <c r="H15" s="162" t="s">
        <v>465</v>
      </c>
      <c r="I15" s="92" t="s">
        <v>400</v>
      </c>
      <c r="J15" s="162" t="s">
        <v>465</v>
      </c>
      <c r="K15" s="92" t="s">
        <v>400</v>
      </c>
      <c r="L15" s="363" t="s">
        <v>637</v>
      </c>
      <c r="M15" s="69"/>
      <c r="N15" s="362" t="str">
        <f>+N9</f>
        <v>lengde</v>
      </c>
      <c r="O15" s="362" t="str">
        <f>+O9</f>
        <v>K-faktor</v>
      </c>
      <c r="P15" s="50" t="s">
        <v>0</v>
      </c>
      <c r="Q15" s="162" t="s">
        <v>465</v>
      </c>
      <c r="R15" s="50" t="s">
        <v>503</v>
      </c>
      <c r="S15" s="162" t="s">
        <v>465</v>
      </c>
      <c r="T15" s="92" t="s">
        <v>44</v>
      </c>
      <c r="U15" s="261" t="s">
        <v>465</v>
      </c>
      <c r="V15" s="71" t="s">
        <v>467</v>
      </c>
      <c r="W15" s="71" t="s">
        <v>499</v>
      </c>
      <c r="X15" s="71" t="s">
        <v>494</v>
      </c>
      <c r="Y15" s="92" t="s">
        <v>495</v>
      </c>
      <c r="Z15" s="92" t="s">
        <v>1</v>
      </c>
      <c r="AA15" s="50" t="s">
        <v>461</v>
      </c>
      <c r="AB15" s="50" t="s">
        <v>503</v>
      </c>
      <c r="AC15" s="50" t="s">
        <v>43</v>
      </c>
      <c r="AD15" s="50" t="s">
        <v>420</v>
      </c>
      <c r="AE15" s="50" t="s">
        <v>420</v>
      </c>
      <c r="AF15" s="50" t="s">
        <v>426</v>
      </c>
      <c r="AG15" s="50" t="s">
        <v>64</v>
      </c>
      <c r="AH15" s="45"/>
      <c r="AI15" s="4"/>
      <c r="AJ15" s="56"/>
      <c r="AK15" s="56"/>
      <c r="AL15" s="1"/>
      <c r="AM15" s="5"/>
    </row>
    <row r="16" spans="1:60" ht="15.6">
      <c r="A16" s="45"/>
      <c r="B16" s="51">
        <f>+'Ark1'!C287</f>
        <v>1996</v>
      </c>
      <c r="C16" s="51">
        <f>+'Ark1'!H287</f>
        <v>1</v>
      </c>
      <c r="D16" s="63" t="s">
        <v>72</v>
      </c>
      <c r="E16" s="51">
        <f>+'Ark1'!Q287</f>
        <v>308</v>
      </c>
      <c r="F16" s="63"/>
      <c r="G16" s="325">
        <f>+'Ark1'!R287</f>
        <v>6084</v>
      </c>
      <c r="H16" s="130"/>
      <c r="I16" s="145">
        <f>+'Ark1'!AG287</f>
        <v>61.463267591077454</v>
      </c>
      <c r="J16" s="129"/>
      <c r="K16" s="145">
        <f>+'Ark1'!AH287</f>
        <v>0</v>
      </c>
      <c r="L16" s="129"/>
      <c r="M16" s="69"/>
      <c r="N16" s="129"/>
      <c r="O16" s="129"/>
      <c r="P16" s="53">
        <f>+'Ark1'!S287</f>
        <v>5.5984549638395773</v>
      </c>
      <c r="Q16" s="129"/>
      <c r="R16" s="53">
        <f>+'Ark1'!T287</f>
        <v>2.7820512820512815</v>
      </c>
      <c r="S16" s="129"/>
      <c r="T16" s="145">
        <f>+'Ark1'!U287</f>
        <v>3.9881821170282783</v>
      </c>
      <c r="U16" s="129"/>
      <c r="V16" s="72">
        <f>+'Ark1'!W287</f>
        <v>0</v>
      </c>
      <c r="W16" s="72">
        <f>+'Ark1'!X287</f>
        <v>1.6436554898093359E-2</v>
      </c>
      <c r="X16" s="72">
        <f>+'Ark1'!Y287</f>
        <v>0</v>
      </c>
      <c r="Y16" s="145">
        <f>+'Ark1'!Z287</f>
        <v>1.67676911606695</v>
      </c>
      <c r="Z16" s="145">
        <f>+'Ark1'!Z287</f>
        <v>1.67676911606695</v>
      </c>
      <c r="AA16" s="145">
        <f>+'Ark1'!AA287</f>
        <v>13.754607080439404</v>
      </c>
      <c r="AB16" s="145">
        <f>+'Ark1'!AB287</f>
        <v>1.4108972902759744</v>
      </c>
      <c r="AC16" s="72">
        <f>+'Ark1'!AD287</f>
        <v>2.4652549107590076</v>
      </c>
      <c r="AD16" s="72">
        <f>+'Ark1'!AE287</f>
        <v>-20.447891128055403</v>
      </c>
      <c r="AE16" s="72">
        <f>+'Ark1'!AF287</f>
        <v>63.773584905660393</v>
      </c>
      <c r="AF16" s="53">
        <f>+T16/P16</f>
        <v>0.71237192096532853</v>
      </c>
      <c r="AG16" s="72">
        <f>+G16/E16</f>
        <v>19.753246753246753</v>
      </c>
      <c r="AH16" s="45"/>
      <c r="AI16" s="4"/>
      <c r="AJ16" s="56"/>
      <c r="AK16" s="56"/>
      <c r="AL16" s="1"/>
      <c r="AM16" s="5"/>
    </row>
    <row r="17" spans="1:45" ht="15.6">
      <c r="A17" s="45"/>
      <c r="B17" s="51">
        <f>+'Ark1'!C288</f>
        <v>1997</v>
      </c>
      <c r="C17" s="51">
        <f>+'Ark1'!H288</f>
        <v>1</v>
      </c>
      <c r="D17" s="63" t="s">
        <v>72</v>
      </c>
      <c r="E17" s="51">
        <f>+'Ark1'!Q288</f>
        <v>288</v>
      </c>
      <c r="F17" s="63"/>
      <c r="G17" s="325">
        <f>+'Ark1'!R288</f>
        <v>5769</v>
      </c>
      <c r="H17" s="130"/>
      <c r="I17" s="145">
        <f>+'Ark1'!AG288</f>
        <v>61.548676259684271</v>
      </c>
      <c r="J17" s="129"/>
      <c r="K17" s="145">
        <f>+'Ark1'!AH288</f>
        <v>0</v>
      </c>
      <c r="L17" s="129"/>
      <c r="M17" s="69"/>
      <c r="N17" s="129"/>
      <c r="O17" s="129"/>
      <c r="P17" s="53">
        <f>+'Ark1'!S288</f>
        <v>5.263303865487952</v>
      </c>
      <c r="Q17" s="129"/>
      <c r="R17" s="53">
        <f>+'Ark1'!T288</f>
        <v>2.5801698734616045</v>
      </c>
      <c r="S17" s="129"/>
      <c r="T17" s="145">
        <f>+'Ark1'!U288</f>
        <v>4.2180100537354797</v>
      </c>
      <c r="U17" s="129"/>
      <c r="V17" s="72">
        <f>+'Ark1'!W288</f>
        <v>0</v>
      </c>
      <c r="W17" s="72">
        <f>+'Ark1'!X288</f>
        <v>5.2002080083203318E-2</v>
      </c>
      <c r="X17" s="72">
        <f>+'Ark1'!Y288</f>
        <v>0</v>
      </c>
      <c r="Y17" s="145">
        <f>+'Ark1'!Z288</f>
        <v>1.9371640345922601</v>
      </c>
      <c r="Z17" s="145">
        <f>+'Ark1'!Z288</f>
        <v>1.9371640345922601</v>
      </c>
      <c r="AA17" s="145">
        <f>+'Ark1'!AA288</f>
        <v>13.30304160218242</v>
      </c>
      <c r="AB17" s="145">
        <f>+'Ark1'!AB288</f>
        <v>1.2424269771174621</v>
      </c>
      <c r="AC17" s="72">
        <f>+'Ark1'!AD288</f>
        <v>16.454179542712666</v>
      </c>
      <c r="AD17" s="72">
        <f>+'Ark1'!AE288</f>
        <v>-10.720753939261481</v>
      </c>
      <c r="AE17" s="72">
        <f>+'Ark1'!AF288</f>
        <v>62.973474511516201</v>
      </c>
      <c r="AF17" s="53">
        <f t="shared" ref="AF17:AF38" si="7">+T17/P17</f>
        <v>0.80139968383612126</v>
      </c>
      <c r="AG17" s="72">
        <f t="shared" ref="AG17:AG38" si="8">+G17/E17</f>
        <v>20.03125</v>
      </c>
      <c r="AH17" s="45"/>
      <c r="AI17" s="4"/>
      <c r="AJ17" s="56"/>
      <c r="AK17" s="56"/>
      <c r="AL17" s="1"/>
      <c r="AM17" s="5"/>
      <c r="AO17" s="2"/>
      <c r="AP17" s="2"/>
      <c r="AQ17" s="2"/>
    </row>
    <row r="18" spans="1:45" ht="15.6">
      <c r="A18" s="45"/>
      <c r="B18" s="51">
        <f>+'Ark1'!C289</f>
        <v>1998</v>
      </c>
      <c r="C18" s="51">
        <f>+'Ark1'!H289</f>
        <v>1</v>
      </c>
      <c r="D18" s="63" t="s">
        <v>72</v>
      </c>
      <c r="E18" s="51">
        <f>+'Ark1'!Q289</f>
        <v>310</v>
      </c>
      <c r="F18" s="63"/>
      <c r="G18" s="325">
        <f>+'Ark1'!R289</f>
        <v>6048</v>
      </c>
      <c r="H18" s="130"/>
      <c r="I18" s="145">
        <f>+'Ark1'!AG289</f>
        <v>64.484651206994926</v>
      </c>
      <c r="J18" s="129"/>
      <c r="K18" s="145">
        <f>+'Ark1'!AH289</f>
        <v>8.2671957671957674E-2</v>
      </c>
      <c r="L18" s="129"/>
      <c r="M18" s="69"/>
      <c r="N18" s="129"/>
      <c r="O18" s="129"/>
      <c r="P18" s="53">
        <f>+'Ark1'!S289</f>
        <v>5.1990740740740735</v>
      </c>
      <c r="Q18" s="129"/>
      <c r="R18" s="53">
        <f>+'Ark1'!T289</f>
        <v>2.6521164021164023</v>
      </c>
      <c r="S18" s="129"/>
      <c r="T18" s="145">
        <f>+'Ark1'!U289</f>
        <v>4.4874834656084719</v>
      </c>
      <c r="U18" s="129"/>
      <c r="V18" s="72">
        <f>+'Ark1'!W289</f>
        <v>0</v>
      </c>
      <c r="W18" s="72">
        <f>+'Ark1'!X289</f>
        <v>0</v>
      </c>
      <c r="X18" s="72">
        <f>+'Ark1'!Y289</f>
        <v>0</v>
      </c>
      <c r="Y18" s="145">
        <f>+'Ark1'!Z289</f>
        <v>1.8870622367342775</v>
      </c>
      <c r="Z18" s="145">
        <f>+'Ark1'!Z289</f>
        <v>1.8870622367342775</v>
      </c>
      <c r="AA18" s="145">
        <f>+'Ark1'!AA289</f>
        <v>12.112376937190612</v>
      </c>
      <c r="AB18" s="145">
        <f>+'Ark1'!AB289</f>
        <v>1.2915164345591048</v>
      </c>
      <c r="AC18" s="72">
        <f>+'Ark1'!AD289</f>
        <v>26.545936703410039</v>
      </c>
      <c r="AD18" s="72">
        <f>+'Ark1'!AE289</f>
        <v>1.3967228779759977</v>
      </c>
      <c r="AE18" s="72">
        <f>+'Ark1'!AF289</f>
        <v>62.88699992201515</v>
      </c>
      <c r="AF18" s="53">
        <f t="shared" si="7"/>
        <v>0.86313128100750669</v>
      </c>
      <c r="AG18" s="72">
        <f t="shared" si="8"/>
        <v>19.509677419354837</v>
      </c>
      <c r="AH18" s="45"/>
      <c r="AI18" s="4"/>
      <c r="AJ18" s="56"/>
      <c r="AK18" s="56"/>
      <c r="AL18" s="13"/>
      <c r="AM18" s="5"/>
      <c r="AO18" s="2"/>
      <c r="AP18" s="2"/>
      <c r="AQ18" s="4"/>
      <c r="AR18" s="4"/>
      <c r="AS18" s="4"/>
    </row>
    <row r="19" spans="1:45" ht="15.6">
      <c r="A19" s="45"/>
      <c r="B19" s="51">
        <f>+'Ark1'!C290</f>
        <v>1999</v>
      </c>
      <c r="C19" s="51">
        <f>+'Ark1'!H290</f>
        <v>1</v>
      </c>
      <c r="D19" s="63" t="s">
        <v>72</v>
      </c>
      <c r="E19" s="51">
        <f>+'Ark1'!Q290</f>
        <v>268</v>
      </c>
      <c r="F19" s="63"/>
      <c r="G19" s="325">
        <f>+'Ark1'!R290</f>
        <v>4492</v>
      </c>
      <c r="H19" s="130"/>
      <c r="I19" s="145">
        <f>+'Ark1'!AG290</f>
        <v>66.32601059279618</v>
      </c>
      <c r="J19" s="129"/>
      <c r="K19" s="145">
        <f>+'Ark1'!AH290</f>
        <v>0.55654496883348159</v>
      </c>
      <c r="L19" s="129"/>
      <c r="M19" s="69"/>
      <c r="N19" s="129"/>
      <c r="O19" s="129"/>
      <c r="P19" s="53">
        <f>+'Ark1'!S290</f>
        <v>3.9768477292965274</v>
      </c>
      <c r="Q19" s="129"/>
      <c r="R19" s="53">
        <f>+'Ark1'!T290</f>
        <v>3.4634906500445242</v>
      </c>
      <c r="S19" s="129"/>
      <c r="T19" s="145">
        <f>+'Ark1'!U290</f>
        <v>4.8675200356188784</v>
      </c>
      <c r="U19" s="129"/>
      <c r="V19" s="72">
        <f>+'Ark1'!W290</f>
        <v>0</v>
      </c>
      <c r="W19" s="72">
        <f>+'Ark1'!X290</f>
        <v>8.9047195013357061E-2</v>
      </c>
      <c r="X19" s="72">
        <f>+'Ark1'!Y290</f>
        <v>0</v>
      </c>
      <c r="Y19" s="145">
        <f>+'Ark1'!Z290</f>
        <v>2.3028163857739004</v>
      </c>
      <c r="Z19" s="145">
        <f>+'Ark1'!Z290</f>
        <v>2.3028163857739004</v>
      </c>
      <c r="AA19" s="145">
        <f>+'Ark1'!AA290</f>
        <v>1.5187747677510828</v>
      </c>
      <c r="AB19" s="145">
        <f>+'Ark1'!AB290</f>
        <v>1.5119008801121541</v>
      </c>
      <c r="AC19" s="72">
        <f>+'Ark1'!AD290</f>
        <v>16.489185532272341</v>
      </c>
      <c r="AD19" s="72">
        <f>+'Ark1'!AE290</f>
        <v>46.217580618341934</v>
      </c>
      <c r="AE19" s="72">
        <f>+'Ark1'!AF290</f>
        <v>64.143938312151931</v>
      </c>
      <c r="AF19" s="53">
        <f t="shared" si="7"/>
        <v>1.2239643976712942</v>
      </c>
      <c r="AG19" s="72">
        <f t="shared" si="8"/>
        <v>16.761194029850746</v>
      </c>
      <c r="AH19" s="45"/>
      <c r="AI19" s="4"/>
      <c r="AJ19" s="56"/>
      <c r="AK19" s="56"/>
      <c r="AL19" s="13"/>
      <c r="AM19" s="5"/>
      <c r="AO19" s="1"/>
      <c r="AP19" s="1"/>
      <c r="AQ19" s="11"/>
      <c r="AR19" s="11"/>
      <c r="AS19" s="11"/>
    </row>
    <row r="20" spans="1:45" ht="15.6">
      <c r="A20" s="45"/>
      <c r="B20" s="51">
        <f>+'Ark1'!C291</f>
        <v>2000</v>
      </c>
      <c r="C20" s="51">
        <f>+'Ark1'!H291</f>
        <v>1</v>
      </c>
      <c r="D20" s="63" t="s">
        <v>72</v>
      </c>
      <c r="E20" s="51">
        <f>+'Ark1'!Q291</f>
        <v>312</v>
      </c>
      <c r="F20" s="63"/>
      <c r="G20" s="325">
        <f>+'Ark1'!R291</f>
        <v>6859</v>
      </c>
      <c r="H20" s="130"/>
      <c r="I20" s="145">
        <f>+'Ark1'!AG291</f>
        <v>78.42610669481472</v>
      </c>
      <c r="J20" s="129"/>
      <c r="K20" s="145">
        <f>+'Ark1'!AH291</f>
        <v>0.55401662049861489</v>
      </c>
      <c r="L20" s="129"/>
      <c r="M20" s="69"/>
      <c r="N20" s="129"/>
      <c r="O20" s="129"/>
      <c r="P20" s="53">
        <f>+'Ark1'!S291</f>
        <v>3.8683481557078303</v>
      </c>
      <c r="Q20" s="129"/>
      <c r="R20" s="53">
        <f>+'Ark1'!T291</f>
        <v>3.7763522379355594</v>
      </c>
      <c r="S20" s="129"/>
      <c r="T20" s="145">
        <f>+'Ark1'!U291</f>
        <v>4.8961947805802524</v>
      </c>
      <c r="U20" s="129"/>
      <c r="V20" s="72">
        <f>+'Ark1'!W291</f>
        <v>0</v>
      </c>
      <c r="W20" s="72">
        <f>+'Ark1'!X291</f>
        <v>2.9158769499927111E-2</v>
      </c>
      <c r="X20" s="72">
        <f>+'Ark1'!Y291</f>
        <v>0</v>
      </c>
      <c r="Y20" s="145">
        <f>+'Ark1'!Z291</f>
        <v>1.9704801576949744</v>
      </c>
      <c r="Z20" s="145">
        <f>+'Ark1'!Z291</f>
        <v>1.9704801576949744</v>
      </c>
      <c r="AA20" s="145">
        <f>+'Ark1'!AA291</f>
        <v>1.3667216373176565</v>
      </c>
      <c r="AB20" s="145">
        <f>+'Ark1'!AB291</f>
        <v>1.488103396235593</v>
      </c>
      <c r="AC20" s="72">
        <f>+'Ark1'!AD291</f>
        <v>7.7830358397063266</v>
      </c>
      <c r="AD20" s="72">
        <f>+'Ark1'!AE291</f>
        <v>49.369531673678722</v>
      </c>
      <c r="AE20" s="72">
        <f>+'Ark1'!AF291</f>
        <v>76.731177984114538</v>
      </c>
      <c r="AF20" s="53">
        <f t="shared" si="7"/>
        <v>1.2657068556137618</v>
      </c>
      <c r="AG20" s="72">
        <f t="shared" si="8"/>
        <v>21.983974358974358</v>
      </c>
      <c r="AH20" s="45"/>
      <c r="AI20" s="4"/>
      <c r="AJ20" s="56"/>
      <c r="AK20" s="56"/>
      <c r="AL20" s="13"/>
      <c r="AM20" s="5"/>
      <c r="AO20" s="1"/>
      <c r="AP20" s="1"/>
      <c r="AQ20" s="11"/>
      <c r="AR20" s="11"/>
      <c r="AS20" s="11"/>
    </row>
    <row r="21" spans="1:45" ht="15.6">
      <c r="A21" s="45"/>
      <c r="B21" s="51">
        <f>+'Ark1'!C292</f>
        <v>2001</v>
      </c>
      <c r="C21" s="51">
        <f>+'Ark1'!H292</f>
        <v>1</v>
      </c>
      <c r="D21" s="63" t="s">
        <v>72</v>
      </c>
      <c r="E21" s="51">
        <f>+'Ark1'!Q292</f>
        <v>292</v>
      </c>
      <c r="F21" s="63"/>
      <c r="G21" s="325">
        <f>+'Ark1'!R292</f>
        <v>6205</v>
      </c>
      <c r="H21" s="130"/>
      <c r="I21" s="145">
        <f>+'Ark1'!AG292</f>
        <v>71.911004630128147</v>
      </c>
      <c r="J21" s="129"/>
      <c r="K21" s="145">
        <f>+'Ark1'!AH292</f>
        <v>0.45124899274778407</v>
      </c>
      <c r="L21" s="129"/>
      <c r="M21" s="69"/>
      <c r="N21" s="129"/>
      <c r="O21" s="129"/>
      <c r="P21" s="53">
        <f>+'Ark1'!S292</f>
        <v>3.6019339242546322</v>
      </c>
      <c r="Q21" s="129"/>
      <c r="R21" s="53">
        <f>+'Ark1'!T292</f>
        <v>3.4323932312651095</v>
      </c>
      <c r="S21" s="129"/>
      <c r="T21" s="145">
        <f>+'Ark1'!U292</f>
        <v>5.1661885576148316</v>
      </c>
      <c r="U21" s="129"/>
      <c r="V21" s="72">
        <f>+'Ark1'!W292</f>
        <v>0</v>
      </c>
      <c r="W21" s="72">
        <f>+'Ark1'!X292</f>
        <v>0.17727639000805798</v>
      </c>
      <c r="X21" s="72">
        <f>+'Ark1'!Y292</f>
        <v>0</v>
      </c>
      <c r="Y21" s="145">
        <f>+'Ark1'!Z292</f>
        <v>2.2541789058964454</v>
      </c>
      <c r="Z21" s="145">
        <f>+'Ark1'!Z292</f>
        <v>2.2541789058964454</v>
      </c>
      <c r="AA21" s="145">
        <f>+'Ark1'!AA292</f>
        <v>1.3300455780881839</v>
      </c>
      <c r="AB21" s="145">
        <f>+'Ark1'!AB292</f>
        <v>1.5173925300768127</v>
      </c>
      <c r="AC21" s="72">
        <f>+'Ark1'!AD292</f>
        <v>14.61840308111462</v>
      </c>
      <c r="AD21" s="72">
        <f>+'Ark1'!AE292</f>
        <v>38.074220703633195</v>
      </c>
      <c r="AE21" s="72">
        <f>+'Ark1'!AF292</f>
        <v>70.065492321589858</v>
      </c>
      <c r="AF21" s="53">
        <f t="shared" si="7"/>
        <v>1.4342818791946328</v>
      </c>
      <c r="AG21" s="72">
        <f t="shared" si="8"/>
        <v>21.25</v>
      </c>
      <c r="AH21" s="45"/>
      <c r="AI21" s="4"/>
      <c r="AJ21" s="56"/>
      <c r="AK21" s="56"/>
      <c r="AL21" s="13"/>
      <c r="AM21" s="5"/>
      <c r="AO21" s="1"/>
      <c r="AP21" s="1"/>
      <c r="AQ21" s="11"/>
      <c r="AR21" s="11"/>
      <c r="AS21" s="11"/>
    </row>
    <row r="22" spans="1:45" ht="15.6">
      <c r="A22" s="45"/>
      <c r="B22" s="51">
        <f>+'Ark1'!C293</f>
        <v>2002</v>
      </c>
      <c r="C22" s="51">
        <f>+'Ark1'!H293</f>
        <v>1</v>
      </c>
      <c r="D22" s="63" t="s">
        <v>72</v>
      </c>
      <c r="E22" s="51">
        <f>+'Ark1'!Q293</f>
        <v>265</v>
      </c>
      <c r="F22" s="63"/>
      <c r="G22" s="325">
        <f>+'Ark1'!R293</f>
        <v>6152</v>
      </c>
      <c r="H22" s="130"/>
      <c r="I22" s="145">
        <f>+'Ark1'!AG293</f>
        <v>72.993414879462591</v>
      </c>
      <c r="J22" s="129"/>
      <c r="K22" s="145">
        <f>+'Ark1'!AH293</f>
        <v>0.55266579973992191</v>
      </c>
      <c r="L22" s="129"/>
      <c r="M22" s="69"/>
      <c r="N22" s="129"/>
      <c r="O22" s="129"/>
      <c r="P22" s="53">
        <f>+'Ark1'!S293</f>
        <v>3.9341677503250976</v>
      </c>
      <c r="Q22" s="129"/>
      <c r="R22" s="53">
        <f>+'Ark1'!T293</f>
        <v>3.3309492847854369</v>
      </c>
      <c r="S22" s="129"/>
      <c r="T22" s="145">
        <f>+'Ark1'!U293</f>
        <v>5.6269830949284811</v>
      </c>
      <c r="U22" s="129"/>
      <c r="V22" s="72">
        <f>+'Ark1'!W293</f>
        <v>1.6254876462938876E-2</v>
      </c>
      <c r="W22" s="72">
        <f>+'Ark1'!X293</f>
        <v>0.1950585175552666</v>
      </c>
      <c r="X22" s="72">
        <f>+'Ark1'!Y293</f>
        <v>0</v>
      </c>
      <c r="Y22" s="145">
        <f>+'Ark1'!Z293</f>
        <v>2.4963478136542441</v>
      </c>
      <c r="Z22" s="145">
        <f>+'Ark1'!Z293</f>
        <v>2.4963478136542441</v>
      </c>
      <c r="AA22" s="145">
        <f>+'Ark1'!AA293</f>
        <v>1.5177931426500231</v>
      </c>
      <c r="AB22" s="145">
        <f>+'Ark1'!AB293</f>
        <v>1.5204601174708221</v>
      </c>
      <c r="AC22" s="72">
        <f>+'Ark1'!AD293</f>
        <v>14.061627698952398</v>
      </c>
      <c r="AD22" s="72">
        <f>+'Ark1'!AE293</f>
        <v>33.5771897849176</v>
      </c>
      <c r="AE22" s="72">
        <f>+'Ark1'!AF293</f>
        <v>70.4373711930387</v>
      </c>
      <c r="AF22" s="53">
        <f t="shared" si="7"/>
        <v>1.4302855017972984</v>
      </c>
      <c r="AG22" s="72">
        <f t="shared" si="8"/>
        <v>23.215094339622642</v>
      </c>
      <c r="AH22" s="45"/>
      <c r="AI22" s="4"/>
      <c r="AJ22" s="56"/>
      <c r="AK22" s="56"/>
      <c r="AL22" s="5"/>
      <c r="AM22" s="5"/>
      <c r="AO22" s="1"/>
      <c r="AP22" s="1"/>
      <c r="AQ22" s="11"/>
      <c r="AR22" s="11"/>
      <c r="AS22" s="11"/>
    </row>
    <row r="23" spans="1:45" ht="15.6">
      <c r="A23" s="45"/>
      <c r="B23" s="51">
        <f>+'Ark1'!C294</f>
        <v>2003</v>
      </c>
      <c r="C23" s="51">
        <f>+'Ark1'!H294</f>
        <v>1</v>
      </c>
      <c r="D23" s="63" t="s">
        <v>72</v>
      </c>
      <c r="E23" s="51">
        <f>+'Ark1'!Q294</f>
        <v>264</v>
      </c>
      <c r="F23" s="63"/>
      <c r="G23" s="325">
        <f>+'Ark1'!R294</f>
        <v>6268</v>
      </c>
      <c r="H23" s="130"/>
      <c r="I23" s="145">
        <f>+'Ark1'!AG294</f>
        <v>71.454125532107597</v>
      </c>
      <c r="J23" s="129"/>
      <c r="K23" s="145">
        <f>+'Ark1'!AH294</f>
        <v>0.31908104658583286</v>
      </c>
      <c r="L23" s="129"/>
      <c r="M23" s="69"/>
      <c r="N23" s="129"/>
      <c r="O23" s="129"/>
      <c r="P23" s="53">
        <f>+'Ark1'!S294</f>
        <v>3.8867262284620305</v>
      </c>
      <c r="Q23" s="129"/>
      <c r="R23" s="53">
        <f>+'Ark1'!T294</f>
        <v>3.0638162093171672</v>
      </c>
      <c r="S23" s="129"/>
      <c r="T23" s="145">
        <f>+'Ark1'!U294</f>
        <v>5.5380823229100118</v>
      </c>
      <c r="U23" s="129"/>
      <c r="V23" s="72">
        <f>+'Ark1'!W294</f>
        <v>0</v>
      </c>
      <c r="W23" s="72">
        <f>+'Ark1'!X294</f>
        <v>0.15954052329291643</v>
      </c>
      <c r="X23" s="72">
        <f>+'Ark1'!Y294</f>
        <v>0</v>
      </c>
      <c r="Y23" s="145">
        <f>+'Ark1'!Z294</f>
        <v>2.5278487108411638</v>
      </c>
      <c r="Z23" s="145">
        <f>+'Ark1'!Z294</f>
        <v>2.5278487108411638</v>
      </c>
      <c r="AA23" s="145">
        <f>+'Ark1'!AA294</f>
        <v>1.5502421544486169</v>
      </c>
      <c r="AB23" s="145">
        <f>+'Ark1'!AB294</f>
        <v>1.4300580312010445</v>
      </c>
      <c r="AC23" s="72">
        <f>+'Ark1'!AD294</f>
        <v>13.654252278944909</v>
      </c>
      <c r="AD23" s="72">
        <f>+'Ark1'!AE294</f>
        <v>29.737924282326198</v>
      </c>
      <c r="AE23" s="72">
        <f>+'Ark1'!AF294</f>
        <v>69.21378091872792</v>
      </c>
      <c r="AF23" s="53">
        <f t="shared" si="7"/>
        <v>1.4248707002709113</v>
      </c>
      <c r="AG23" s="72">
        <f t="shared" si="8"/>
        <v>23.742424242424242</v>
      </c>
      <c r="AH23" s="45"/>
      <c r="AI23" s="4"/>
      <c r="AJ23" s="56"/>
      <c r="AK23" s="56"/>
      <c r="AL23" s="5"/>
      <c r="AM23" s="5"/>
      <c r="AO23" s="1"/>
      <c r="AP23" s="1"/>
      <c r="AQ23" s="11"/>
      <c r="AR23" s="11"/>
      <c r="AS23" s="11"/>
    </row>
    <row r="24" spans="1:45" ht="15.6">
      <c r="A24" s="45"/>
      <c r="B24" s="51">
        <f>+'Ark1'!C295</f>
        <v>2004</v>
      </c>
      <c r="C24" s="51">
        <f>+'Ark1'!H295</f>
        <v>1</v>
      </c>
      <c r="D24" s="63" t="s">
        <v>72</v>
      </c>
      <c r="E24" s="51">
        <f>+'Ark1'!Q295</f>
        <v>306</v>
      </c>
      <c r="F24" s="63"/>
      <c r="G24" s="325">
        <f>+'Ark1'!R295</f>
        <v>6841</v>
      </c>
      <c r="H24" s="130"/>
      <c r="I24" s="145">
        <f>+'Ark1'!AG295</f>
        <v>69.6895179187607</v>
      </c>
      <c r="J24" s="129"/>
      <c r="K24" s="145">
        <f>+'Ark1'!AH295</f>
        <v>0.51162110802514249</v>
      </c>
      <c r="L24" s="129"/>
      <c r="M24" s="69"/>
      <c r="N24" s="129"/>
      <c r="O24" s="129"/>
      <c r="P24" s="53">
        <f>+'Ark1'!S295</f>
        <v>3.9440140330361055</v>
      </c>
      <c r="Q24" s="129"/>
      <c r="R24" s="53">
        <f>+'Ark1'!T295</f>
        <v>3.0764508112849001</v>
      </c>
      <c r="S24" s="129"/>
      <c r="T24" s="145">
        <f>+'Ark1'!U295</f>
        <v>5.6919456219851021</v>
      </c>
      <c r="U24" s="129"/>
      <c r="V24" s="72">
        <f>+'Ark1'!W295</f>
        <v>0</v>
      </c>
      <c r="W24" s="72">
        <f>+'Ark1'!X295</f>
        <v>0.27773717292793443</v>
      </c>
      <c r="X24" s="72">
        <f>+'Ark1'!Y295</f>
        <v>1.46177459435755E-2</v>
      </c>
      <c r="Y24" s="145">
        <f>+'Ark1'!Z295</f>
        <v>2.7800983736855298</v>
      </c>
      <c r="Z24" s="145">
        <f>+'Ark1'!Z295</f>
        <v>2.7800983736855298</v>
      </c>
      <c r="AA24" s="145">
        <f>+'Ark1'!AA295</f>
        <v>1.5306428773517189</v>
      </c>
      <c r="AB24" s="145">
        <f>+'Ark1'!AB295</f>
        <v>1.4378421960115071</v>
      </c>
      <c r="AC24" s="72">
        <f>+'Ark1'!AD295</f>
        <v>12.953395480545398</v>
      </c>
      <c r="AD24" s="72">
        <f>+'Ark1'!AE295</f>
        <v>34.334080610191499</v>
      </c>
      <c r="AE24" s="72">
        <f>+'Ark1'!AF295</f>
        <v>69.571849893216722</v>
      </c>
      <c r="AF24" s="53">
        <f t="shared" si="7"/>
        <v>1.4431859456654714</v>
      </c>
      <c r="AG24" s="72">
        <f t="shared" si="8"/>
        <v>22.356209150326798</v>
      </c>
      <c r="AH24" s="45"/>
      <c r="AI24" s="4"/>
      <c r="AJ24" s="56"/>
      <c r="AK24" s="56"/>
      <c r="AL24" s="5"/>
      <c r="AM24" s="5"/>
      <c r="AO24" s="1"/>
      <c r="AP24" s="1"/>
      <c r="AQ24" s="11"/>
      <c r="AR24" s="11"/>
      <c r="AS24" s="11"/>
    </row>
    <row r="25" spans="1:45" ht="15.6">
      <c r="A25" s="45"/>
      <c r="B25" s="51">
        <f>+'Ark1'!C296</f>
        <v>2005</v>
      </c>
      <c r="C25" s="51">
        <f>+'Ark1'!H296</f>
        <v>1</v>
      </c>
      <c r="D25" s="63" t="s">
        <v>72</v>
      </c>
      <c r="E25" s="51">
        <f>+'Ark1'!Q296</f>
        <v>269</v>
      </c>
      <c r="F25" s="63"/>
      <c r="G25" s="325">
        <f>+'Ark1'!R296</f>
        <v>6047</v>
      </c>
      <c r="H25" s="130"/>
      <c r="I25" s="145">
        <f>+'Ark1'!AG296</f>
        <v>64.060586754657109</v>
      </c>
      <c r="J25" s="129"/>
      <c r="K25" s="145">
        <f>+'Ark1'!AH296</f>
        <v>3.3074251695055401E-2</v>
      </c>
      <c r="L25" s="129"/>
      <c r="M25" s="69"/>
      <c r="N25" s="129"/>
      <c r="O25" s="129"/>
      <c r="P25" s="53">
        <f>+'Ark1'!S296</f>
        <v>3.9252521911691742</v>
      </c>
      <c r="Q25" s="129"/>
      <c r="R25" s="53">
        <f>+'Ark1'!T296</f>
        <v>3.0770630064494795</v>
      </c>
      <c r="S25" s="129"/>
      <c r="T25" s="145">
        <f>+'Ark1'!U296</f>
        <v>5.753365305109968</v>
      </c>
      <c r="U25" s="129"/>
      <c r="V25" s="72">
        <f>+'Ark1'!W296</f>
        <v>0</v>
      </c>
      <c r="W25" s="72">
        <f>+'Ark1'!X296</f>
        <v>0.4795766495783032</v>
      </c>
      <c r="X25" s="72">
        <f>+'Ark1'!Y296</f>
        <v>0</v>
      </c>
      <c r="Y25" s="145">
        <f>+'Ark1'!Z296</f>
        <v>2.7805303930636405</v>
      </c>
      <c r="Z25" s="145">
        <f>+'Ark1'!Z296</f>
        <v>2.7805303930636405</v>
      </c>
      <c r="AA25" s="145">
        <f>+'Ark1'!AA296</f>
        <v>1.5720507226287868</v>
      </c>
      <c r="AB25" s="145">
        <f>+'Ark1'!AB296</f>
        <v>1.4577500916650243</v>
      </c>
      <c r="AC25" s="72">
        <f>+'Ark1'!AD296</f>
        <v>21.867159012245985</v>
      </c>
      <c r="AD25" s="72">
        <f>+'Ark1'!AE296</f>
        <v>25.789599084557736</v>
      </c>
      <c r="AE25" s="72">
        <f>+'Ark1'!AF296</f>
        <v>63.028976443610603</v>
      </c>
      <c r="AF25" s="53">
        <f t="shared" si="7"/>
        <v>1.4657313784967974</v>
      </c>
      <c r="AG25" s="72">
        <f t="shared" si="8"/>
        <v>22.479553903345725</v>
      </c>
      <c r="AH25" s="45"/>
      <c r="AI25" s="4"/>
      <c r="AJ25" s="56"/>
      <c r="AK25" s="56"/>
      <c r="AL25" s="5"/>
      <c r="AM25" s="5"/>
      <c r="AO25" s="1"/>
      <c r="AP25" s="1"/>
      <c r="AQ25" s="11"/>
      <c r="AR25" s="11"/>
      <c r="AS25" s="11"/>
    </row>
    <row r="26" spans="1:45" ht="15.6">
      <c r="A26" s="45"/>
      <c r="B26" s="51">
        <f>+'Ark1'!C297</f>
        <v>2006</v>
      </c>
      <c r="C26" s="51">
        <f>+'Ark1'!H297</f>
        <v>1</v>
      </c>
      <c r="D26" s="63" t="s">
        <v>72</v>
      </c>
      <c r="E26" s="51">
        <f>+'Ark1'!Q297</f>
        <v>265</v>
      </c>
      <c r="F26" s="63"/>
      <c r="G26" s="325">
        <f>+'Ark1'!R297</f>
        <v>5887</v>
      </c>
      <c r="H26" s="130"/>
      <c r="I26" s="145">
        <f>+'Ark1'!AG297</f>
        <v>65.153864391598731</v>
      </c>
      <c r="J26" s="129"/>
      <c r="K26" s="145">
        <f>+'Ark1'!AH297</f>
        <v>6.7946322405299797E-2</v>
      </c>
      <c r="L26" s="129"/>
      <c r="M26" s="69"/>
      <c r="N26" s="129"/>
      <c r="O26" s="129"/>
      <c r="P26" s="53">
        <f>+'Ark1'!S297</f>
        <v>3.9081025989468321</v>
      </c>
      <c r="Q26" s="129"/>
      <c r="R26" s="53">
        <f>+'Ark1'!T297</f>
        <v>3.2316969594020724</v>
      </c>
      <c r="S26" s="129"/>
      <c r="T26" s="145">
        <f>+'Ark1'!U297</f>
        <v>5.8816884661117772</v>
      </c>
      <c r="U26" s="129"/>
      <c r="V26" s="72">
        <f>+'Ark1'!W297</f>
        <v>0</v>
      </c>
      <c r="W26" s="72">
        <f>+'Ark1'!X297</f>
        <v>0.54357057924239838</v>
      </c>
      <c r="X26" s="72">
        <f>+'Ark1'!Y297</f>
        <v>0</v>
      </c>
      <c r="Y26" s="145">
        <f>+'Ark1'!Z297</f>
        <v>2.7272684518021633</v>
      </c>
      <c r="Z26" s="145">
        <f>+'Ark1'!Z297</f>
        <v>2.7272684518021633</v>
      </c>
      <c r="AA26" s="145">
        <f>+'Ark1'!AA297</f>
        <v>1.4447108072085333</v>
      </c>
      <c r="AB26" s="145">
        <f>+'Ark1'!AB297</f>
        <v>1.4820118034129612</v>
      </c>
      <c r="AC26" s="72">
        <f>+'Ark1'!AD297</f>
        <v>11.919546529262952</v>
      </c>
      <c r="AD26" s="72">
        <f>+'Ark1'!AE297</f>
        <v>24.962043949104551</v>
      </c>
      <c r="AE26" s="72">
        <f>+'Ark1'!AF297</f>
        <v>62.594364699627853</v>
      </c>
      <c r="AF26" s="53">
        <f t="shared" si="7"/>
        <v>1.5049984787238679</v>
      </c>
      <c r="AG26" s="72">
        <f t="shared" si="8"/>
        <v>22.215094339622642</v>
      </c>
      <c r="AH26" s="45"/>
      <c r="AI26" s="4"/>
      <c r="AJ26" s="56"/>
      <c r="AK26" s="56"/>
      <c r="AL26" s="5"/>
      <c r="AM26" s="5"/>
      <c r="AO26" s="1"/>
      <c r="AP26" s="1"/>
      <c r="AQ26" s="11"/>
      <c r="AR26" s="11"/>
      <c r="AS26" s="11"/>
    </row>
    <row r="27" spans="1:45" ht="15.6">
      <c r="A27" s="45"/>
      <c r="B27" s="51">
        <f>+'Ark1'!C298</f>
        <v>2007</v>
      </c>
      <c r="C27" s="51">
        <f>+'Ark1'!H298</f>
        <v>1</v>
      </c>
      <c r="D27" s="63" t="s">
        <v>72</v>
      </c>
      <c r="E27" s="51">
        <f>+'Ark1'!Q298</f>
        <v>249</v>
      </c>
      <c r="F27" s="63"/>
      <c r="G27" s="325">
        <f>+'Ark1'!R298</f>
        <v>5746</v>
      </c>
      <c r="H27" s="130"/>
      <c r="I27" s="145">
        <f>+'Ark1'!AG298</f>
        <v>62.504282442077162</v>
      </c>
      <c r="J27" s="129"/>
      <c r="K27" s="145">
        <f>+'Ark1'!AH298</f>
        <v>0.34806822137138871</v>
      </c>
      <c r="L27" s="129"/>
      <c r="M27" s="69"/>
      <c r="N27" s="129"/>
      <c r="O27" s="129"/>
      <c r="P27" s="53">
        <f>+'Ark1'!S298</f>
        <v>4.2325095718760872</v>
      </c>
      <c r="Q27" s="129"/>
      <c r="R27" s="53">
        <f>+'Ark1'!T298</f>
        <v>3.5268012530455968</v>
      </c>
      <c r="S27" s="129"/>
      <c r="T27" s="145">
        <f>+'Ark1'!U298</f>
        <v>6.0645144448311887</v>
      </c>
      <c r="U27" s="129"/>
      <c r="V27" s="72">
        <f>+'Ark1'!W298</f>
        <v>0</v>
      </c>
      <c r="W27" s="72">
        <f>+'Ark1'!X298</f>
        <v>0.45248868778280527</v>
      </c>
      <c r="X27" s="72">
        <f>+'Ark1'!Y298</f>
        <v>0</v>
      </c>
      <c r="Y27" s="145">
        <f>+'Ark1'!Z298</f>
        <v>2.7634364497959241</v>
      </c>
      <c r="Z27" s="145">
        <f>+'Ark1'!Z298</f>
        <v>2.7634364497959241</v>
      </c>
      <c r="AA27" s="145">
        <f>+'Ark1'!AA298</f>
        <v>1.4394234940150303</v>
      </c>
      <c r="AB27" s="145">
        <f>+'Ark1'!AB298</f>
        <v>1.5215342870518496</v>
      </c>
      <c r="AC27" s="72">
        <f>+'Ark1'!AD298</f>
        <v>13.547249183290685</v>
      </c>
      <c r="AD27" s="72">
        <f>+'Ark1'!AE298</f>
        <v>46.757469138772592</v>
      </c>
      <c r="AE27" s="72">
        <f>+'Ark1'!AF298</f>
        <v>62.77723150879492</v>
      </c>
      <c r="AF27" s="53">
        <f t="shared" si="7"/>
        <v>1.4328412828947374</v>
      </c>
      <c r="AG27" s="72">
        <f t="shared" si="8"/>
        <v>23.076305220883533</v>
      </c>
      <c r="AH27" s="45"/>
      <c r="AI27" s="4"/>
      <c r="AJ27" s="56"/>
      <c r="AK27" s="56"/>
      <c r="AL27" s="5"/>
      <c r="AM27" s="5"/>
      <c r="AO27" s="1"/>
      <c r="AP27" s="1"/>
      <c r="AQ27" s="11"/>
      <c r="AR27" s="11"/>
      <c r="AS27" s="11"/>
    </row>
    <row r="28" spans="1:45" ht="15.6">
      <c r="A28" s="45"/>
      <c r="B28" s="51">
        <f>+'Ark1'!C299</f>
        <v>2008</v>
      </c>
      <c r="C28" s="51">
        <f>+'Ark1'!H299</f>
        <v>1</v>
      </c>
      <c r="D28" s="63" t="s">
        <v>72</v>
      </c>
      <c r="E28" s="51">
        <f>+'Ark1'!Q299</f>
        <v>298</v>
      </c>
      <c r="F28" s="63"/>
      <c r="G28" s="325">
        <f>+'Ark1'!R299</f>
        <v>7195</v>
      </c>
      <c r="H28" s="130"/>
      <c r="I28" s="145">
        <f>+'Ark1'!AG299</f>
        <v>65.309429044415467</v>
      </c>
      <c r="J28" s="129"/>
      <c r="K28" s="145">
        <f>+'Ark1'!AH299</f>
        <v>8.3391243919388444E-2</v>
      </c>
      <c r="L28" s="129"/>
      <c r="M28" s="69"/>
      <c r="N28" s="129"/>
      <c r="O28" s="129"/>
      <c r="P28" s="53">
        <f>+'Ark1'!S299</f>
        <v>4.099930507296734</v>
      </c>
      <c r="Q28" s="129"/>
      <c r="R28" s="53">
        <f>+'Ark1'!T299</f>
        <v>3.6108408617095207</v>
      </c>
      <c r="S28" s="129"/>
      <c r="T28" s="145">
        <f>+'Ark1'!U299</f>
        <v>5.9272550382209896</v>
      </c>
      <c r="U28" s="129"/>
      <c r="V28" s="72">
        <f>+'Ark1'!W299</f>
        <v>0</v>
      </c>
      <c r="W28" s="72">
        <f>+'Ark1'!X299</f>
        <v>0.58373870743571921</v>
      </c>
      <c r="X28" s="72">
        <f>+'Ark1'!Y299</f>
        <v>0</v>
      </c>
      <c r="Y28" s="145">
        <f>+'Ark1'!Z299</f>
        <v>2.7430064028471475</v>
      </c>
      <c r="Z28" s="145">
        <f>+'Ark1'!Z299</f>
        <v>2.7430064028471475</v>
      </c>
      <c r="AA28" s="145">
        <f>+'Ark1'!AA299</f>
        <v>1.4084599924802479</v>
      </c>
      <c r="AB28" s="145">
        <f>+'Ark1'!AB299</f>
        <v>1.5338820749928099</v>
      </c>
      <c r="AC28" s="72">
        <f>+'Ark1'!AD299</f>
        <v>24.747515440463392</v>
      </c>
      <c r="AD28" s="72">
        <f>+'Ark1'!AE299</f>
        <v>48.833805956823888</v>
      </c>
      <c r="AE28" s="72">
        <f>+'Ark1'!AF299</f>
        <v>64.488661826655914</v>
      </c>
      <c r="AF28" s="53">
        <f t="shared" si="7"/>
        <v>1.4456964642869257</v>
      </c>
      <c r="AG28" s="72">
        <f t="shared" si="8"/>
        <v>24.144295302013422</v>
      </c>
      <c r="AH28" s="45"/>
      <c r="AI28" s="4"/>
      <c r="AJ28" s="56"/>
      <c r="AK28" s="56"/>
      <c r="AL28" s="5"/>
      <c r="AM28" s="5"/>
      <c r="AO28" s="13"/>
      <c r="AP28" s="13"/>
      <c r="AQ28" s="11"/>
      <c r="AR28" s="11"/>
      <c r="AS28" s="11"/>
    </row>
    <row r="29" spans="1:45" ht="16.5" customHeight="1">
      <c r="A29" s="45"/>
      <c r="B29" s="51">
        <f>+'Ark1'!C300</f>
        <v>2009</v>
      </c>
      <c r="C29" s="51">
        <f>+'Ark1'!H300</f>
        <v>1</v>
      </c>
      <c r="D29" s="63" t="s">
        <v>72</v>
      </c>
      <c r="E29" s="51">
        <f>+'Ark1'!Q300</f>
        <v>305</v>
      </c>
      <c r="F29" s="63"/>
      <c r="G29" s="325">
        <f>+'Ark1'!R300</f>
        <v>7731</v>
      </c>
      <c r="H29" s="130"/>
      <c r="I29" s="145">
        <f>+'Ark1'!AG300</f>
        <v>65.325005253317769</v>
      </c>
      <c r="J29" s="129"/>
      <c r="K29" s="145">
        <f>+'Ark1'!AH300</f>
        <v>0.21989393351442249</v>
      </c>
      <c r="L29" s="129"/>
      <c r="M29" s="69"/>
      <c r="N29" s="129"/>
      <c r="O29" s="129"/>
      <c r="P29" s="53">
        <f>+'Ark1'!S300</f>
        <v>4.1854870003880471</v>
      </c>
      <c r="Q29" s="129"/>
      <c r="R29" s="53">
        <f>+'Ark1'!T300</f>
        <v>3.6358815159746474</v>
      </c>
      <c r="S29" s="129"/>
      <c r="T29" s="145">
        <f>+'Ark1'!U300</f>
        <v>6.2729918509895448</v>
      </c>
      <c r="U29" s="129"/>
      <c r="V29" s="72">
        <f>+'Ark1'!W300</f>
        <v>0</v>
      </c>
      <c r="W29" s="72">
        <f>+'Ark1'!X300</f>
        <v>0.71142154960548454</v>
      </c>
      <c r="X29" s="72">
        <f>+'Ark1'!Y300</f>
        <v>0</v>
      </c>
      <c r="Y29" s="145">
        <f>+'Ark1'!Z300</f>
        <v>2.7895943883368006</v>
      </c>
      <c r="Z29" s="145">
        <f>+'Ark1'!Z300</f>
        <v>2.7895943883368006</v>
      </c>
      <c r="AA29" s="145">
        <f>+'Ark1'!AA300</f>
        <v>1.4847132769020348</v>
      </c>
      <c r="AB29" s="145">
        <f>+'Ark1'!AB300</f>
        <v>1.5184804093305628</v>
      </c>
      <c r="AC29" s="72">
        <f>+'Ark1'!AD300</f>
        <v>20.068873596668031</v>
      </c>
      <c r="AD29" s="72">
        <f>+'Ark1'!AE300</f>
        <v>54.391065027852527</v>
      </c>
      <c r="AE29" s="72">
        <f>+'Ark1'!AF300</f>
        <v>64.264339152119689</v>
      </c>
      <c r="AF29" s="53">
        <f t="shared" si="7"/>
        <v>1.4987483775264288</v>
      </c>
      <c r="AG29" s="72">
        <f t="shared" si="8"/>
        <v>25.347540983606557</v>
      </c>
      <c r="AH29" s="45"/>
      <c r="AI29" s="4"/>
      <c r="AJ29" s="56"/>
      <c r="AK29" s="56"/>
      <c r="AL29" s="5"/>
      <c r="AM29" s="5"/>
      <c r="AO29" s="13"/>
      <c r="AP29" s="13"/>
      <c r="AQ29" s="11"/>
      <c r="AR29" s="11"/>
      <c r="AS29" s="11"/>
    </row>
    <row r="30" spans="1:45" ht="16.5" customHeight="1">
      <c r="A30" s="45"/>
      <c r="B30" s="51">
        <f>+'Ark1'!C301</f>
        <v>2010</v>
      </c>
      <c r="C30" s="51">
        <f>+'Ark1'!H301</f>
        <v>1</v>
      </c>
      <c r="D30" s="63" t="s">
        <v>72</v>
      </c>
      <c r="E30" s="51">
        <f>+'Ark1'!Q301</f>
        <v>318</v>
      </c>
      <c r="F30" s="63"/>
      <c r="G30" s="325">
        <f>+'Ark1'!R301</f>
        <v>5842</v>
      </c>
      <c r="H30" s="130"/>
      <c r="I30" s="145">
        <f>+'Ark1'!AG301</f>
        <v>54.163852765127217</v>
      </c>
      <c r="J30" s="129"/>
      <c r="K30" s="145">
        <f>+'Ark1'!AH301</f>
        <v>0.15405682985279004</v>
      </c>
      <c r="L30" s="129"/>
      <c r="M30" s="69"/>
      <c r="N30" s="129"/>
      <c r="O30" s="129"/>
      <c r="P30" s="53">
        <f>+'Ark1'!S301</f>
        <v>4.704382060938034</v>
      </c>
      <c r="Q30" s="129"/>
      <c r="R30" s="53">
        <f>+'Ark1'!T301</f>
        <v>3.6011639849366657</v>
      </c>
      <c r="S30" s="129"/>
      <c r="T30" s="145">
        <f>+'Ark1'!U301</f>
        <v>6.4250085587127597</v>
      </c>
      <c r="U30" s="129"/>
      <c r="V30" s="72">
        <f>+'Ark1'!W301</f>
        <v>3.4234851078397806E-2</v>
      </c>
      <c r="W30" s="72">
        <f>+'Ark1'!X301</f>
        <v>0.94145840465593933</v>
      </c>
      <c r="X30" s="72">
        <f>+'Ark1'!Y301</f>
        <v>3.4234851078397806E-2</v>
      </c>
      <c r="Y30" s="145">
        <f>+'Ark1'!Z301</f>
        <v>2.9624032434236951</v>
      </c>
      <c r="Z30" s="145">
        <f>+'Ark1'!Z301</f>
        <v>2.9624032434236951</v>
      </c>
      <c r="AA30" s="145">
        <f>+'Ark1'!AA301</f>
        <v>0</v>
      </c>
      <c r="AB30" s="145">
        <f>+'Ark1'!AB301</f>
        <v>1.5382107946022938</v>
      </c>
      <c r="AC30" s="72">
        <f>+'Ark1'!AD301</f>
        <v>21.74338695172278</v>
      </c>
      <c r="AD30" s="72">
        <f>+'Ark1'!AE301</f>
        <v>0</v>
      </c>
      <c r="AE30" s="72">
        <f>+'Ark1'!AF301</f>
        <v>52.521801672210735</v>
      </c>
      <c r="AF30" s="53">
        <f t="shared" si="7"/>
        <v>1.3657497362005584</v>
      </c>
      <c r="AG30" s="72">
        <f t="shared" si="8"/>
        <v>18.371069182389938</v>
      </c>
      <c r="AH30" s="45"/>
      <c r="AI30" s="4"/>
      <c r="AJ30" s="56"/>
      <c r="AK30" s="55"/>
      <c r="AL30" s="5"/>
      <c r="AM30" s="5"/>
      <c r="AO30" s="13"/>
      <c r="AP30" s="13"/>
      <c r="AQ30" s="11"/>
      <c r="AR30" s="11"/>
      <c r="AS30" s="11"/>
    </row>
    <row r="31" spans="1:45" ht="15.6">
      <c r="A31" s="45"/>
      <c r="B31" s="51">
        <f>+'Ark1'!C302</f>
        <v>2011</v>
      </c>
      <c r="C31" s="51">
        <f>+'Ark1'!H302</f>
        <v>1</v>
      </c>
      <c r="D31" s="63" t="s">
        <v>72</v>
      </c>
      <c r="E31" s="51">
        <f>+'Ark1'!Q302</f>
        <v>284</v>
      </c>
      <c r="F31" s="63"/>
      <c r="G31" s="325">
        <f>+'Ark1'!R302</f>
        <v>6023</v>
      </c>
      <c r="H31" s="130"/>
      <c r="I31" s="145">
        <f>+'Ark1'!AG302</f>
        <v>63.899624351897486</v>
      </c>
      <c r="J31" s="129"/>
      <c r="K31" s="145">
        <f>+'Ark1'!AH302</f>
        <v>9.9618130499750962E-2</v>
      </c>
      <c r="L31" s="129"/>
      <c r="M31" s="69"/>
      <c r="N31" s="129"/>
      <c r="O31" s="129"/>
      <c r="P31" s="53">
        <f>+'Ark1'!S302</f>
        <v>4.4007969450439992</v>
      </c>
      <c r="Q31" s="129"/>
      <c r="R31" s="53">
        <f>+'Ark1'!T302</f>
        <v>3.8115557031379694</v>
      </c>
      <c r="S31" s="129"/>
      <c r="T31" s="145">
        <f>+'Ark1'!U302</f>
        <v>6.583908351319951</v>
      </c>
      <c r="U31" s="129"/>
      <c r="V31" s="72">
        <f>+'Ark1'!W302</f>
        <v>0</v>
      </c>
      <c r="W31" s="72">
        <f>+'Ark1'!X302</f>
        <v>1.0625933919973436</v>
      </c>
      <c r="X31" s="72">
        <f>+'Ark1'!Y302</f>
        <v>1.6603021749958497E-2</v>
      </c>
      <c r="Y31" s="145">
        <f>+'Ark1'!Z302</f>
        <v>2.9161672925494542</v>
      </c>
      <c r="Z31" s="145">
        <f>+'Ark1'!Z302</f>
        <v>2.9161672925494542</v>
      </c>
      <c r="AA31" s="145">
        <f>+'Ark1'!AA302</f>
        <v>1.5096389716691525</v>
      </c>
      <c r="AB31" s="145">
        <f>+'Ark1'!AB302</f>
        <v>1.4925302816750539</v>
      </c>
      <c r="AC31" s="72">
        <f>+'Ark1'!AD302</f>
        <v>13.018604168174722</v>
      </c>
      <c r="AD31" s="72">
        <f>+'Ark1'!AE302</f>
        <v>43.931487076999474</v>
      </c>
      <c r="AE31" s="72">
        <f>+'Ark1'!AF302</f>
        <v>62.896825396825392</v>
      </c>
      <c r="AF31" s="53">
        <f t="shared" si="7"/>
        <v>1.4960718327925773</v>
      </c>
      <c r="AG31" s="72">
        <f t="shared" si="8"/>
        <v>21.20774647887324</v>
      </c>
      <c r="AH31" s="45"/>
      <c r="AJ31" s="56"/>
      <c r="AO31" s="13"/>
      <c r="AP31" s="13"/>
      <c r="AQ31" s="11"/>
      <c r="AR31" s="11"/>
      <c r="AS31" s="11"/>
    </row>
    <row r="32" spans="1:45" ht="17.25" customHeight="1">
      <c r="A32" s="45"/>
      <c r="B32" s="51">
        <f>+'Ark1'!C303</f>
        <v>2012</v>
      </c>
      <c r="C32" s="51">
        <f>+'Ark1'!H303</f>
        <v>1</v>
      </c>
      <c r="D32" s="63" t="s">
        <v>72</v>
      </c>
      <c r="E32" s="51">
        <f>+'Ark1'!Q303</f>
        <v>266</v>
      </c>
      <c r="F32" s="63"/>
      <c r="G32" s="325">
        <f>+'Ark1'!R303</f>
        <v>5317</v>
      </c>
      <c r="H32" s="130"/>
      <c r="I32" s="145">
        <f>+'Ark1'!AG303</f>
        <v>61.152537758034129</v>
      </c>
      <c r="J32" s="129"/>
      <c r="K32" s="145">
        <f>+'Ark1'!AH303</f>
        <v>1.8807598269700954E-2</v>
      </c>
      <c r="L32" s="129"/>
      <c r="M32" s="69"/>
      <c r="N32" s="129"/>
      <c r="O32" s="129"/>
      <c r="P32" s="53">
        <f>+'Ark1'!S303</f>
        <v>4.7507993229264622</v>
      </c>
      <c r="Q32" s="129"/>
      <c r="R32" s="53">
        <f>+'Ark1'!T303</f>
        <v>3.9415083693812303</v>
      </c>
      <c r="S32" s="129"/>
      <c r="T32" s="145">
        <f>+'Ark1'!U303</f>
        <v>7.096558209516644</v>
      </c>
      <c r="U32" s="129"/>
      <c r="V32" s="72">
        <f>+'Ark1'!W303</f>
        <v>0</v>
      </c>
      <c r="W32" s="72">
        <f>+'Ark1'!X303</f>
        <v>1.4858002633063756</v>
      </c>
      <c r="X32" s="72">
        <f>+'Ark1'!Y303</f>
        <v>0</v>
      </c>
      <c r="Y32" s="145">
        <f>+'Ark1'!Z303</f>
        <v>3.1279854880293598</v>
      </c>
      <c r="Z32" s="145">
        <f>+'Ark1'!Z303</f>
        <v>3.1279854880293598</v>
      </c>
      <c r="AA32" s="145">
        <f>+'Ark1'!AA303</f>
        <v>1.3902593179019764</v>
      </c>
      <c r="AB32" s="145">
        <f>+'Ark1'!AB303</f>
        <v>1.5117127248877245</v>
      </c>
      <c r="AC32" s="72">
        <f>+'Ark1'!AD303</f>
        <v>15.46822890729422</v>
      </c>
      <c r="AD32" s="72">
        <f>+'Ark1'!AE303</f>
        <v>36.014719439127191</v>
      </c>
      <c r="AE32" s="72">
        <f>+'Ark1'!AF303</f>
        <v>59.802047013834226</v>
      </c>
      <c r="AF32" s="53">
        <f t="shared" si="7"/>
        <v>1.4937608867775136</v>
      </c>
      <c r="AG32" s="72">
        <f t="shared" si="8"/>
        <v>19.988721804511279</v>
      </c>
      <c r="AH32" s="45"/>
      <c r="AI32" s="2"/>
      <c r="AJ32" s="56"/>
      <c r="AK32" s="55"/>
      <c r="AM32" s="5"/>
      <c r="AO32" s="13"/>
      <c r="AP32" s="13"/>
      <c r="AQ32" s="11"/>
      <c r="AR32" s="11"/>
      <c r="AS32" s="11"/>
    </row>
    <row r="33" spans="1:45" ht="15.6">
      <c r="A33" s="45"/>
      <c r="B33" s="51">
        <f>+'Ark1'!C304</f>
        <v>2013</v>
      </c>
      <c r="C33" s="51">
        <f>+'Ark1'!H304</f>
        <v>1</v>
      </c>
      <c r="D33" s="63" t="s">
        <v>72</v>
      </c>
      <c r="E33" s="51">
        <f>+'Ark1'!Q304</f>
        <v>281</v>
      </c>
      <c r="F33" s="63"/>
      <c r="G33" s="325">
        <f>+'Ark1'!R304</f>
        <v>5204</v>
      </c>
      <c r="H33" s="130"/>
      <c r="I33" s="145">
        <f>+'Ark1'!AG304</f>
        <v>58.627651663499343</v>
      </c>
      <c r="J33" s="129"/>
      <c r="K33" s="145">
        <f>+'Ark1'!AH304</f>
        <v>0.36510376633358954</v>
      </c>
      <c r="L33" s="129"/>
      <c r="M33" s="69"/>
      <c r="N33" s="129"/>
      <c r="O33" s="129"/>
      <c r="P33" s="53">
        <f>+'Ark1'!S304</f>
        <v>4.5818601076095309</v>
      </c>
      <c r="Q33" s="129"/>
      <c r="R33" s="53">
        <f>+'Ark1'!T304</f>
        <v>3.989623366641045</v>
      </c>
      <c r="S33" s="129"/>
      <c r="T33" s="145">
        <f>+'Ark1'!U304</f>
        <v>7.2461625672559329</v>
      </c>
      <c r="U33" s="129"/>
      <c r="V33" s="72">
        <f>+'Ark1'!W304</f>
        <v>0</v>
      </c>
      <c r="W33" s="72">
        <f>+'Ark1'!X304</f>
        <v>1.44119907763259</v>
      </c>
      <c r="X33" s="72">
        <f>+'Ark1'!Y304</f>
        <v>3.8431975403535747E-2</v>
      </c>
      <c r="Y33" s="145">
        <f>+'Ark1'!Z304</f>
        <v>3.2676066357140927</v>
      </c>
      <c r="Z33" s="145">
        <f>+'Ark1'!Z304</f>
        <v>3.2676066357140927</v>
      </c>
      <c r="AA33" s="145">
        <f>+'Ark1'!AA304</f>
        <v>1.4440718485842827</v>
      </c>
      <c r="AB33" s="145">
        <f>+'Ark1'!AB304</f>
        <v>1.4890994950855856</v>
      </c>
      <c r="AC33" s="72">
        <f>+'Ark1'!AD304</f>
        <v>24.670787419985778</v>
      </c>
      <c r="AD33" s="72">
        <f>+'Ark1'!AE304</f>
        <v>49.903189337279201</v>
      </c>
      <c r="AE33" s="72">
        <f>+'Ark1'!AF304</f>
        <v>57.451976153676291</v>
      </c>
      <c r="AF33" s="53">
        <f t="shared" si="7"/>
        <v>1.5814892635463798</v>
      </c>
      <c r="AG33" s="72">
        <f t="shared" si="8"/>
        <v>18.519572953736656</v>
      </c>
      <c r="AH33" s="45"/>
      <c r="AI33" s="2"/>
      <c r="AJ33" s="56"/>
      <c r="AK33" s="55"/>
      <c r="AO33" s="13"/>
      <c r="AP33" s="13"/>
      <c r="AQ33" s="11"/>
      <c r="AR33" s="11"/>
      <c r="AS33" s="11"/>
    </row>
    <row r="34" spans="1:45" ht="15.6">
      <c r="A34" s="45"/>
      <c r="B34" s="51">
        <f>+'Ark1'!C305</f>
        <v>2014</v>
      </c>
      <c r="C34" s="51">
        <f>+'Ark1'!H305</f>
        <v>1</v>
      </c>
      <c r="D34" s="63" t="s">
        <v>72</v>
      </c>
      <c r="E34" s="51">
        <f>+'Ark1'!Q305</f>
        <v>280</v>
      </c>
      <c r="F34" s="63"/>
      <c r="G34" s="325">
        <f>+'Ark1'!R305</f>
        <v>6523</v>
      </c>
      <c r="H34" s="130"/>
      <c r="I34" s="145">
        <f>+'Ark1'!AG305</f>
        <v>61.955614316284759</v>
      </c>
      <c r="J34" s="129"/>
      <c r="K34" s="145">
        <f>+'Ark1'!AH305</f>
        <v>0.55189330062854514</v>
      </c>
      <c r="L34" s="129"/>
      <c r="M34" s="69"/>
      <c r="N34" s="129"/>
      <c r="O34" s="129"/>
      <c r="P34" s="53">
        <f>+'Ark1'!S305</f>
        <v>4.807450559558486</v>
      </c>
      <c r="Q34" s="129"/>
      <c r="R34" s="53">
        <f>+'Ark1'!T305</f>
        <v>4.0695998773570441</v>
      </c>
      <c r="S34" s="129"/>
      <c r="T34" s="145">
        <f>+'Ark1'!U305</f>
        <v>7.8161428790433822</v>
      </c>
      <c r="U34" s="129"/>
      <c r="V34" s="72">
        <f>+'Ark1'!W305</f>
        <v>1.5330369461904029E-2</v>
      </c>
      <c r="W34" s="72">
        <f>+'Ark1'!X305</f>
        <v>4.0778782768664721</v>
      </c>
      <c r="X34" s="72">
        <f>+'Ark1'!Y305</f>
        <v>0.29127701977617654</v>
      </c>
      <c r="Y34" s="145">
        <f>+'Ark1'!Z305</f>
        <v>3.6388607701109184</v>
      </c>
      <c r="Z34" s="145">
        <f>+'Ark1'!Z305</f>
        <v>3.6388607701109184</v>
      </c>
      <c r="AA34" s="145">
        <f>+'Ark1'!AA305</f>
        <v>1.4326388486437127</v>
      </c>
      <c r="AB34" s="145">
        <f>+'Ark1'!AB305</f>
        <v>1.5827330619453222</v>
      </c>
      <c r="AC34" s="72">
        <f>+'Ark1'!AD305</f>
        <v>24.107806467841502</v>
      </c>
      <c r="AD34" s="72">
        <f>+'Ark1'!AE305</f>
        <v>52.379962182345402</v>
      </c>
      <c r="AE34" s="72">
        <f>+'Ark1'!AF305</f>
        <v>59.343158660844246</v>
      </c>
      <c r="AF34" s="53">
        <f t="shared" si="7"/>
        <v>1.6258394719219356</v>
      </c>
      <c r="AG34" s="72">
        <f t="shared" si="8"/>
        <v>23.296428571428571</v>
      </c>
      <c r="AH34" s="45"/>
      <c r="AI34" s="2"/>
      <c r="AJ34" s="56"/>
      <c r="AK34" s="55"/>
      <c r="AO34" s="13"/>
      <c r="AP34" s="13"/>
      <c r="AQ34" s="11"/>
      <c r="AR34" s="11"/>
      <c r="AS34" s="11"/>
    </row>
    <row r="35" spans="1:45" ht="15.6">
      <c r="A35" s="45"/>
      <c r="B35" s="51">
        <f>+'Ark1'!C306</f>
        <v>2015</v>
      </c>
      <c r="C35" s="51">
        <f>+'Ark1'!H306</f>
        <v>1</v>
      </c>
      <c r="D35" s="63" t="s">
        <v>72</v>
      </c>
      <c r="E35" s="51">
        <f>+'Ark1'!Q306</f>
        <v>322</v>
      </c>
      <c r="F35" s="63"/>
      <c r="G35" s="325">
        <f>+'Ark1'!R306</f>
        <v>9594</v>
      </c>
      <c r="H35" s="130"/>
      <c r="I35" s="145">
        <f>+'Ark1'!AG306</f>
        <v>63.399114426849046</v>
      </c>
      <c r="J35" s="129"/>
      <c r="K35" s="145">
        <f>+'Ark1'!AH306</f>
        <v>8.3385449239107803E-2</v>
      </c>
      <c r="L35" s="129"/>
      <c r="M35" s="69"/>
      <c r="N35" s="129"/>
      <c r="O35" s="129"/>
      <c r="P35" s="53">
        <f>+'Ark1'!S306</f>
        <v>4.7696476964769667</v>
      </c>
      <c r="Q35" s="129"/>
      <c r="R35" s="53">
        <f>+'Ark1'!T306</f>
        <v>3.9912445278298945</v>
      </c>
      <c r="S35" s="129"/>
      <c r="T35" s="145">
        <f>+'Ark1'!U306</f>
        <v>7.5396706274754894</v>
      </c>
      <c r="U35" s="129"/>
      <c r="V35" s="72">
        <f>+'Ark1'!W306</f>
        <v>1.0423181154888475E-2</v>
      </c>
      <c r="W35" s="72">
        <f>+'Ark1'!X306</f>
        <v>2.3869084844694592</v>
      </c>
      <c r="X35" s="72">
        <f>+'Ark1'!Y306</f>
        <v>0.20846362309776953</v>
      </c>
      <c r="Y35" s="145">
        <f>+'Ark1'!Z306</f>
        <v>3.1966902533884105</v>
      </c>
      <c r="Z35" s="145">
        <f>+'Ark1'!Z306</f>
        <v>3.1966902533884105</v>
      </c>
      <c r="AA35" s="145">
        <f>+'Ark1'!AA306</f>
        <v>1.3471346923072112</v>
      </c>
      <c r="AB35" s="145">
        <f>+'Ark1'!AB306</f>
        <v>1.5275001391294245</v>
      </c>
      <c r="AC35" s="72">
        <f>+'Ark1'!AD306</f>
        <v>26.130679712235779</v>
      </c>
      <c r="AD35" s="72">
        <f>+'Ark1'!AE306</f>
        <v>49.841106520239109</v>
      </c>
      <c r="AE35" s="72">
        <f>+'Ark1'!AF306</f>
        <v>62.347283597608509</v>
      </c>
      <c r="AF35" s="53">
        <f t="shared" si="7"/>
        <v>1.5807604895104854</v>
      </c>
      <c r="AG35" s="72">
        <f t="shared" si="8"/>
        <v>29.795031055900623</v>
      </c>
      <c r="AH35" s="45"/>
      <c r="AI35" s="14"/>
      <c r="AJ35" s="56"/>
      <c r="AK35" s="13"/>
      <c r="AO35" s="13"/>
      <c r="AP35" s="13"/>
      <c r="AQ35" s="11"/>
      <c r="AR35" s="11"/>
      <c r="AS35" s="11"/>
    </row>
    <row r="36" spans="1:45" ht="15.6">
      <c r="A36" s="45"/>
      <c r="B36" s="51">
        <f>+'Ark1'!C307</f>
        <v>2016</v>
      </c>
      <c r="C36" s="51">
        <f>+'Ark1'!H307</f>
        <v>1</v>
      </c>
      <c r="D36" s="63" t="s">
        <v>72</v>
      </c>
      <c r="E36" s="51">
        <f>+'Ark1'!Q307</f>
        <v>334</v>
      </c>
      <c r="F36" s="63"/>
      <c r="G36" s="325">
        <f>+'Ark1'!R307</f>
        <v>8987</v>
      </c>
      <c r="H36" s="130"/>
      <c r="I36" s="145">
        <f>+'Ark1'!AG307</f>
        <v>62.084112989403728</v>
      </c>
      <c r="J36" s="129"/>
      <c r="K36" s="145">
        <f>+'Ark1'!AH307</f>
        <v>0.2781795927450762</v>
      </c>
      <c r="L36" s="129"/>
      <c r="M36" s="69"/>
      <c r="N36" s="129"/>
      <c r="O36" s="129"/>
      <c r="P36" s="53">
        <f>+'Ark1'!S307</f>
        <v>5.0168020474018036</v>
      </c>
      <c r="Q36" s="129"/>
      <c r="R36" s="53">
        <f>+'Ark1'!T307</f>
        <v>4.281295204183821</v>
      </c>
      <c r="S36" s="129"/>
      <c r="T36" s="145">
        <f>+'Ark1'!U307</f>
        <v>7.7640925781684578</v>
      </c>
      <c r="U36" s="129"/>
      <c r="V36" s="72">
        <f>+'Ark1'!W307</f>
        <v>5.5635918549015242E-2</v>
      </c>
      <c r="W36" s="72">
        <f>+'Ark1'!X307</f>
        <v>2.6927784577723379</v>
      </c>
      <c r="X36" s="72">
        <f>+'Ark1'!Y307</f>
        <v>0.20028930677645487</v>
      </c>
      <c r="Y36" s="145">
        <f>+'Ark1'!Z307</f>
        <v>3.2533325977435528</v>
      </c>
      <c r="Z36" s="145">
        <f>+'Ark1'!Z307</f>
        <v>3.2533325977435528</v>
      </c>
      <c r="AA36" s="145">
        <f>+'Ark1'!AA307</f>
        <v>1.3385628964179781</v>
      </c>
      <c r="AB36" s="145">
        <f>+'Ark1'!AB307</f>
        <v>1.4901063027754371</v>
      </c>
      <c r="AC36" s="72">
        <f>+'Ark1'!AD307</f>
        <v>21.024662830442217</v>
      </c>
      <c r="AD36" s="72">
        <f>+'Ark1'!AE307</f>
        <v>50.763074671224125</v>
      </c>
      <c r="AE36" s="72">
        <f>+'Ark1'!AF307</f>
        <v>60.932944606413997</v>
      </c>
      <c r="AF36" s="53">
        <f t="shared" si="7"/>
        <v>1.5476178858182121</v>
      </c>
      <c r="AG36" s="72">
        <f t="shared" si="8"/>
        <v>26.907185628742514</v>
      </c>
      <c r="AH36" s="45"/>
      <c r="AI36" s="14"/>
      <c r="AJ36" s="56"/>
      <c r="AK36" s="13"/>
      <c r="AO36" s="13"/>
      <c r="AP36" s="13"/>
      <c r="AQ36" s="11"/>
      <c r="AR36" s="11"/>
      <c r="AS36" s="11"/>
    </row>
    <row r="37" spans="1:45" ht="15.6">
      <c r="A37" s="45"/>
      <c r="B37" s="51">
        <f>+'Ark1'!C308</f>
        <v>2017</v>
      </c>
      <c r="C37" s="51">
        <f>+'Ark1'!H308</f>
        <v>1</v>
      </c>
      <c r="D37" s="63" t="s">
        <v>72</v>
      </c>
      <c r="E37" s="51">
        <f>+'Ark1'!Q308</f>
        <v>360</v>
      </c>
      <c r="F37" s="63"/>
      <c r="G37" s="325">
        <f>+'Ark1'!R308</f>
        <v>11332</v>
      </c>
      <c r="H37" s="130"/>
      <c r="I37" s="145">
        <f>+'Ark1'!AG308</f>
        <v>64.001306596112542</v>
      </c>
      <c r="J37" s="129"/>
      <c r="K37" s="145">
        <f>+'Ark1'!AH308</f>
        <v>0.19414048711613127</v>
      </c>
      <c r="L37" s="129"/>
      <c r="M37" s="69"/>
      <c r="N37" s="129"/>
      <c r="O37" s="129"/>
      <c r="P37" s="53">
        <f>+'Ark1'!S308</f>
        <v>4.8749558771620203</v>
      </c>
      <c r="Q37" s="129"/>
      <c r="R37" s="53">
        <f>+'Ark1'!T308</f>
        <v>4.2470878926932576</v>
      </c>
      <c r="S37" s="129"/>
      <c r="T37" s="145">
        <f>+'Ark1'!U308</f>
        <v>7.4520914225203132</v>
      </c>
      <c r="U37" s="129"/>
      <c r="V37" s="72">
        <f>+'Ark1'!W308</f>
        <v>8.8245675961877885E-3</v>
      </c>
      <c r="W37" s="72">
        <f>+'Ark1'!X308</f>
        <v>1.5884221673138019</v>
      </c>
      <c r="X37" s="72">
        <f>+'Ark1'!Y308</f>
        <v>0.13236851394281676</v>
      </c>
      <c r="Y37" s="145">
        <f>+'Ark1'!Z308</f>
        <v>2.9355772643821298</v>
      </c>
      <c r="Z37" s="145">
        <f>+'Ark1'!Z308</f>
        <v>2.9355772643821298</v>
      </c>
      <c r="AA37" s="145">
        <f>+'Ark1'!AA308</f>
        <v>1.3319438882800283</v>
      </c>
      <c r="AB37" s="145">
        <f>+'Ark1'!AB308</f>
        <v>1.5119290893314119</v>
      </c>
      <c r="AC37" s="72">
        <f>+'Ark1'!AD308</f>
        <v>12.01262734472826</v>
      </c>
      <c r="AD37" s="72">
        <f>+'Ark1'!AE308</f>
        <v>46.239800231011721</v>
      </c>
      <c r="AE37" s="72">
        <f>+'Ark1'!AF308</f>
        <v>64.798719121683433</v>
      </c>
      <c r="AF37" s="53">
        <f t="shared" si="7"/>
        <v>1.5286479734989078</v>
      </c>
      <c r="AG37" s="72">
        <f t="shared" si="8"/>
        <v>31.477777777777778</v>
      </c>
      <c r="AH37" s="45"/>
      <c r="AI37" s="14"/>
      <c r="AJ37" s="56"/>
      <c r="AK37" s="13"/>
      <c r="AO37" s="13"/>
      <c r="AP37" s="13"/>
      <c r="AQ37" s="11"/>
      <c r="AR37" s="11"/>
      <c r="AS37" s="11"/>
    </row>
    <row r="38" spans="1:45" ht="15.6">
      <c r="A38" s="45"/>
      <c r="B38" s="51">
        <f>+'Ark1'!C309</f>
        <v>2018</v>
      </c>
      <c r="C38" s="51">
        <f>+'Ark1'!H309</f>
        <v>1</v>
      </c>
      <c r="D38" s="63" t="s">
        <v>72</v>
      </c>
      <c r="E38" s="51">
        <f>+'Ark1'!Q309</f>
        <v>362</v>
      </c>
      <c r="F38" s="63"/>
      <c r="G38" s="325">
        <f>+'Ark1'!R309</f>
        <v>12219</v>
      </c>
      <c r="H38" s="130"/>
      <c r="I38" s="145">
        <f>+'Ark1'!AG309</f>
        <v>64.028995622001844</v>
      </c>
      <c r="J38" s="129"/>
      <c r="K38" s="145">
        <f>+'Ark1'!AH309</f>
        <v>0.53195842540306093</v>
      </c>
      <c r="L38" s="129"/>
      <c r="M38" s="69"/>
      <c r="N38" s="129"/>
      <c r="O38" s="129"/>
      <c r="P38" s="53">
        <f>+'Ark1'!S309</f>
        <v>5.2206399869056401</v>
      </c>
      <c r="Q38" s="129"/>
      <c r="R38" s="53">
        <f>+'Ark1'!T309</f>
        <v>4.4198379572796469</v>
      </c>
      <c r="S38" s="129"/>
      <c r="T38" s="145">
        <f>+'Ark1'!U309</f>
        <v>7.7244488092315136</v>
      </c>
      <c r="U38" s="129"/>
      <c r="V38" s="72">
        <f>+'Ark1'!W309</f>
        <v>3.2735903101726825E-2</v>
      </c>
      <c r="W38" s="72">
        <f>+'Ark1'!X309</f>
        <v>1.8168426221458391</v>
      </c>
      <c r="X38" s="72">
        <f>+'Ark1'!Y309</f>
        <v>0.14731156395777073</v>
      </c>
      <c r="Y38" s="145">
        <f>+'Ark1'!Z309</f>
        <v>3.0974323357342581</v>
      </c>
      <c r="Z38" s="145">
        <f>+'Ark1'!Z309</f>
        <v>3.0974323357342581</v>
      </c>
      <c r="AA38" s="145">
        <f>+'Ark1'!AA309</f>
        <v>1.2758868576536171</v>
      </c>
      <c r="AB38" s="145">
        <f>+'Ark1'!AB309</f>
        <v>1.4770589663397462</v>
      </c>
      <c r="AC38" s="72">
        <f>+'Ark1'!AD309</f>
        <v>16.947432156100689</v>
      </c>
      <c r="AD38" s="72">
        <f>+'Ark1'!AE309</f>
        <v>41.772410683907992</v>
      </c>
      <c r="AE38" s="72">
        <f>+'Ark1'!AF309</f>
        <v>64.753577106518293</v>
      </c>
      <c r="AF38" s="53">
        <f t="shared" si="7"/>
        <v>1.4795980624225962</v>
      </c>
      <c r="AG38" s="72">
        <f t="shared" si="8"/>
        <v>33.754143646408842</v>
      </c>
      <c r="AH38" s="45"/>
      <c r="AI38" s="14"/>
      <c r="AJ38" s="56"/>
      <c r="AK38" s="13"/>
      <c r="AO38" s="13"/>
      <c r="AP38" s="13"/>
      <c r="AQ38" s="11"/>
      <c r="AR38" s="11"/>
      <c r="AS38" s="11"/>
    </row>
    <row r="39" spans="1:45" ht="15.6">
      <c r="A39" s="45"/>
      <c r="B39" s="51">
        <f>+'Ark1'!C310</f>
        <v>2019</v>
      </c>
      <c r="C39" s="51">
        <f>+'Ark1'!H310</f>
        <v>1</v>
      </c>
      <c r="D39" s="63" t="s">
        <v>72</v>
      </c>
      <c r="E39" s="51">
        <f>+'Ark1'!Q310</f>
        <v>347</v>
      </c>
      <c r="F39" s="63"/>
      <c r="G39" s="325">
        <f>+'Ark1'!R310</f>
        <v>11541</v>
      </c>
      <c r="H39" s="130"/>
      <c r="I39" s="145">
        <f>+'Ark1'!AG310</f>
        <v>62.163046413975742</v>
      </c>
      <c r="J39" s="129"/>
      <c r="K39" s="145">
        <f>+'Ark1'!AH310</f>
        <v>0.48522658348496678</v>
      </c>
      <c r="L39" s="129"/>
      <c r="M39" s="69"/>
      <c r="N39" s="129"/>
      <c r="O39" s="129"/>
      <c r="P39" s="53">
        <f>+'Ark1'!S310</f>
        <v>4.973139242699939</v>
      </c>
      <c r="Q39" s="129"/>
      <c r="R39" s="53">
        <f>+'Ark1'!T310</f>
        <v>4.5549779048609311</v>
      </c>
      <c r="S39" s="129"/>
      <c r="T39" s="145">
        <f>+'Ark1'!U310</f>
        <v>7.859475781994627</v>
      </c>
      <c r="U39" s="129"/>
      <c r="V39" s="72">
        <f>+'Ark1'!W310</f>
        <v>1.7329520838748811E-2</v>
      </c>
      <c r="W39" s="72">
        <f>+'Ark1'!X310</f>
        <v>2.2181786673598478</v>
      </c>
      <c r="X39" s="72">
        <f>+'Ark1'!Y310</f>
        <v>0.18195996880686249</v>
      </c>
      <c r="Y39" s="145">
        <f>+'Ark1'!Z310</f>
        <v>3.2183861839463592</v>
      </c>
      <c r="Z39" s="145">
        <f>+'Ark1'!Z310</f>
        <v>3.2183861839463592</v>
      </c>
      <c r="AA39" s="145">
        <f>+'Ark1'!AA310</f>
        <v>1.2925597798997912</v>
      </c>
      <c r="AB39" s="145">
        <f>+'Ark1'!AB310</f>
        <v>1.6963486355402224</v>
      </c>
      <c r="AC39" s="72">
        <f>+'Ark1'!AD310</f>
        <v>18.350638932073483</v>
      </c>
      <c r="AD39" s="72">
        <f>+'Ark1'!AE310</f>
        <v>36.905678082143801</v>
      </c>
      <c r="AE39" s="72">
        <f>+'Ark1'!AF310</f>
        <v>63.041459550991426</v>
      </c>
      <c r="AF39" s="53">
        <f t="shared" ref="AF39:AF40" si="9">+T39/P39</f>
        <v>1.5803852251938322</v>
      </c>
      <c r="AG39" s="72">
        <f t="shared" ref="AG39:AG40" si="10">+G39/E39</f>
        <v>33.259365994236312</v>
      </c>
      <c r="AH39" s="45"/>
      <c r="AI39" s="14"/>
      <c r="AJ39" s="56"/>
      <c r="AK39" s="13"/>
      <c r="AO39" s="13"/>
      <c r="AP39" s="13"/>
      <c r="AQ39" s="11"/>
      <c r="AR39" s="11"/>
      <c r="AS39" s="11"/>
    </row>
    <row r="40" spans="1:45" ht="15.6">
      <c r="A40" s="45"/>
      <c r="B40" s="51">
        <f>+'Ark1'!C311</f>
        <v>2020</v>
      </c>
      <c r="C40" s="51">
        <f>+'Ark1'!H311</f>
        <v>1</v>
      </c>
      <c r="D40" s="63" t="s">
        <v>72</v>
      </c>
      <c r="E40" s="51">
        <f>+'Ark1'!Q311</f>
        <v>348</v>
      </c>
      <c r="F40" s="63"/>
      <c r="G40" s="325">
        <f>+'Ark1'!R311</f>
        <v>11354</v>
      </c>
      <c r="H40" s="130"/>
      <c r="I40" s="145">
        <f>+'Ark1'!AG311</f>
        <v>62.942164398143809</v>
      </c>
      <c r="J40" s="129"/>
      <c r="K40" s="145">
        <f>+'Ark1'!AH311</f>
        <v>0.41395103047384174</v>
      </c>
      <c r="L40" s="129"/>
      <c r="M40" s="69"/>
      <c r="N40" s="129"/>
      <c r="O40" s="129"/>
      <c r="P40" s="53">
        <f>+'Ark1'!S311</f>
        <v>5.1279725206975515</v>
      </c>
      <c r="Q40" s="129"/>
      <c r="R40" s="53">
        <f>+'Ark1'!T311</f>
        <v>4.8414655627972527</v>
      </c>
      <c r="S40" s="129"/>
      <c r="T40" s="145">
        <f>+'Ark1'!U311</f>
        <v>7.7720556632024307</v>
      </c>
      <c r="U40" s="129"/>
      <c r="V40" s="72">
        <f>+'Ark1'!W311</f>
        <v>3.5229874933943993E-2</v>
      </c>
      <c r="W40" s="72">
        <f>+'Ark1'!X311</f>
        <v>1.7967236216311431</v>
      </c>
      <c r="X40" s="72">
        <f>+'Ark1'!Y311</f>
        <v>9.6882156068345937E-2</v>
      </c>
      <c r="Y40" s="145">
        <f>+'Ark1'!Z311</f>
        <v>3.0463180231877303</v>
      </c>
      <c r="Z40" s="145">
        <f>+'Ark1'!Z311</f>
        <v>3.0463180231877303</v>
      </c>
      <c r="AA40" s="145">
        <f>+'Ark1'!AA311</f>
        <v>1.3009750928840265</v>
      </c>
      <c r="AB40" s="145">
        <f>+'Ark1'!AB311</f>
        <v>1.8449842028907035</v>
      </c>
      <c r="AC40" s="72">
        <f>+'Ark1'!AD311</f>
        <v>6.0107703731830782</v>
      </c>
      <c r="AD40" s="72">
        <f>+'Ark1'!AE311</f>
        <v>34.739049668223338</v>
      </c>
      <c r="AE40" s="72">
        <f>+'Ark1'!AF311</f>
        <v>63.423081219975423</v>
      </c>
      <c r="AF40" s="53">
        <f t="shared" si="9"/>
        <v>1.5156196005015268</v>
      </c>
      <c r="AG40" s="72">
        <f t="shared" si="10"/>
        <v>32.626436781609193</v>
      </c>
      <c r="AH40" s="45"/>
      <c r="AI40" s="14"/>
      <c r="AJ40" s="56"/>
      <c r="AK40" s="13"/>
      <c r="AO40" s="13"/>
      <c r="AP40" s="13"/>
      <c r="AQ40" s="11"/>
      <c r="AR40" s="11"/>
      <c r="AS40" s="11"/>
    </row>
    <row r="41" spans="1:45" ht="15.6">
      <c r="A41" s="45"/>
      <c r="B41" s="51">
        <f>+'Ark1'!C312</f>
        <v>2021</v>
      </c>
      <c r="C41" s="51">
        <f>+'Ark1'!H312</f>
        <v>1</v>
      </c>
      <c r="D41" s="63" t="s">
        <v>72</v>
      </c>
      <c r="E41" s="51">
        <f>+'Ark1'!Q312</f>
        <v>345</v>
      </c>
      <c r="F41" s="63"/>
      <c r="G41" s="325">
        <f>+'Ark1'!R312</f>
        <v>11110</v>
      </c>
      <c r="H41" s="130"/>
      <c r="I41" s="145">
        <f>+'Ark1'!AG312</f>
        <v>62.193441316816241</v>
      </c>
      <c r="J41" s="129"/>
      <c r="K41" s="145">
        <f>+'Ark1'!AH312</f>
        <v>0.36003600360036009</v>
      </c>
      <c r="L41" s="129"/>
      <c r="M41" s="69"/>
      <c r="N41" s="129"/>
      <c r="O41" s="129"/>
      <c r="P41" s="53">
        <f>+'Ark1'!S312</f>
        <v>5.11062106210621</v>
      </c>
      <c r="Q41" s="129"/>
      <c r="R41" s="53">
        <f>+'Ark1'!T312</f>
        <v>4.5911791179117927</v>
      </c>
      <c r="S41" s="129"/>
      <c r="T41" s="145">
        <f>+'Ark1'!U312</f>
        <v>8.0448559855985735</v>
      </c>
      <c r="U41" s="129"/>
      <c r="V41" s="72">
        <f>+'Ark1'!W312</f>
        <v>1.8001800180018002E-2</v>
      </c>
      <c r="W41" s="72">
        <f>+'Ark1'!X312</f>
        <v>2.3762376237623766</v>
      </c>
      <c r="X41" s="72">
        <f>+'Ark1'!Y312</f>
        <v>9.0009000900090022E-2</v>
      </c>
      <c r="Y41" s="145">
        <f>+'Ark1'!Z312</f>
        <v>3.2140679423490477</v>
      </c>
      <c r="Z41" s="145">
        <f>+'Ark1'!Z312</f>
        <v>3.2140679423490477</v>
      </c>
      <c r="AA41" s="145">
        <f>+'Ark1'!AA312</f>
        <v>1.344289743995694</v>
      </c>
      <c r="AB41" s="145">
        <f>+'Ark1'!AB312</f>
        <v>1.8223814933352205</v>
      </c>
      <c r="AC41" s="72">
        <f>+'Ark1'!AD312</f>
        <v>15.347904022288501</v>
      </c>
      <c r="AD41" s="72">
        <f>+'Ark1'!AE312</f>
        <v>40.391260263518497</v>
      </c>
      <c r="AE41" s="72">
        <f>+'Ark1'!AF312</f>
        <v>62.836167842134721</v>
      </c>
      <c r="AF41" s="53">
        <f t="shared" ref="AF41" si="11">+T41/P41</f>
        <v>1.5741444900403347</v>
      </c>
      <c r="AG41" s="72">
        <f t="shared" ref="AG41" si="12">+G41/E41</f>
        <v>32.20289855072464</v>
      </c>
      <c r="AH41" s="45"/>
      <c r="AI41" s="14"/>
      <c r="AJ41" s="56"/>
      <c r="AK41" s="13"/>
      <c r="AO41" s="13"/>
      <c r="AP41" s="13"/>
      <c r="AQ41" s="11"/>
      <c r="AR41" s="11"/>
      <c r="AS41" s="11"/>
    </row>
    <row r="42" spans="1:45" s="458" customFormat="1" ht="15.6">
      <c r="A42" s="45"/>
      <c r="B42" s="51">
        <f>+'Ark1'!C313</f>
        <v>2022</v>
      </c>
      <c r="C42" s="51">
        <f>+'Ark1'!H313</f>
        <v>1</v>
      </c>
      <c r="D42" s="63" t="s">
        <v>72</v>
      </c>
      <c r="E42" s="51">
        <f>+'Ark1'!Q313</f>
        <v>345</v>
      </c>
      <c r="F42" s="63"/>
      <c r="G42" s="325">
        <f>+'Ark1'!R313</f>
        <v>11441</v>
      </c>
      <c r="H42" s="130"/>
      <c r="I42" s="145">
        <f>+'Ark1'!AG313</f>
        <v>65.339060554983519</v>
      </c>
      <c r="J42" s="129"/>
      <c r="K42" s="145">
        <f>+'Ark1'!AH313</f>
        <v>0.21851236780001748</v>
      </c>
      <c r="L42" s="129"/>
      <c r="M42" s="69"/>
      <c r="N42" s="129"/>
      <c r="O42" s="129"/>
      <c r="P42" s="53">
        <f>+'Ark1'!S313</f>
        <v>5.2186871776942576</v>
      </c>
      <c r="Q42" s="129"/>
      <c r="R42" s="53">
        <f>+'Ark1'!T313</f>
        <v>4.5729394283716438</v>
      </c>
      <c r="S42" s="129"/>
      <c r="T42" s="145">
        <f>+'Ark1'!U313</f>
        <v>7.9405856131456947</v>
      </c>
      <c r="U42" s="129"/>
      <c r="V42" s="72">
        <f>+'Ark1'!W313</f>
        <v>0</v>
      </c>
      <c r="W42" s="72">
        <f>+'Ark1'!X313</f>
        <v>1.7655799318241412</v>
      </c>
      <c r="X42" s="72">
        <f>+'Ark1'!Y313</f>
        <v>1.7480989424001399E-2</v>
      </c>
      <c r="Y42" s="145">
        <f>+'Ark1'!Z313</f>
        <v>2.9747105426202571</v>
      </c>
      <c r="Z42" s="145">
        <f>+'Ark1'!Z313</f>
        <v>2.9747105426202571</v>
      </c>
      <c r="AA42" s="145">
        <f>+'Ark1'!AA313</f>
        <v>1.3477846416923844</v>
      </c>
      <c r="AB42" s="145">
        <f>+'Ark1'!AB313</f>
        <v>1.640310909551935</v>
      </c>
      <c r="AC42" s="72">
        <f>+'Ark1'!AD313</f>
        <v>13.428455573783911</v>
      </c>
      <c r="AD42" s="72">
        <f>+'Ark1'!AE313</f>
        <v>41.747735250157398</v>
      </c>
      <c r="AE42" s="72">
        <f>+'Ark1'!AF313</f>
        <v>66.548394602140519</v>
      </c>
      <c r="AF42" s="53">
        <f t="shared" ref="AF42:AF44" si="13">+T42/P42</f>
        <v>1.5215676553837889</v>
      </c>
      <c r="AG42" s="72">
        <f t="shared" ref="AG42:AG44" si="14">+G42/E42</f>
        <v>33.162318840579708</v>
      </c>
      <c r="AH42" s="45"/>
      <c r="AI42" s="14"/>
      <c r="AJ42" s="56"/>
      <c r="AK42" s="13"/>
      <c r="AO42" s="13"/>
      <c r="AP42" s="13"/>
      <c r="AQ42" s="460"/>
      <c r="AR42" s="460"/>
      <c r="AS42" s="460"/>
    </row>
    <row r="43" spans="1:45" ht="15.6">
      <c r="A43" s="45"/>
      <c r="B43" s="51">
        <f>+'Ark1'!C314</f>
        <v>2023</v>
      </c>
      <c r="C43" s="51">
        <f>+'Ark1'!H314</f>
        <v>1</v>
      </c>
      <c r="D43" s="63" t="s">
        <v>72</v>
      </c>
      <c r="E43" s="51">
        <f>+'Ark1'!Q314</f>
        <v>372</v>
      </c>
      <c r="F43" s="63"/>
      <c r="G43" s="325">
        <f>+'Ark1'!R314</f>
        <v>11700</v>
      </c>
      <c r="H43" s="130"/>
      <c r="I43" s="145">
        <f>+'Ark1'!AG314</f>
        <v>65.759570933693908</v>
      </c>
      <c r="J43" s="129"/>
      <c r="K43" s="145">
        <f>+'Ark1'!AH314</f>
        <v>0.34188034188034189</v>
      </c>
      <c r="L43" s="129"/>
      <c r="M43" s="69"/>
      <c r="N43" s="129">
        <f>+'Ark1'!AJ314</f>
        <v>83.908287596048069</v>
      </c>
      <c r="O43" s="129">
        <f>+'Ark1'!AK314</f>
        <v>14.264260976191222</v>
      </c>
      <c r="P43" s="53">
        <f>+'Ark1'!S314</f>
        <v>5.390940170940171</v>
      </c>
      <c r="Q43" s="129"/>
      <c r="R43" s="53">
        <f>+'Ark1'!T314</f>
        <v>4.5678632478632499</v>
      </c>
      <c r="S43" s="129"/>
      <c r="T43" s="145">
        <f>+'Ark1'!U314</f>
        <v>7.8868376068376316</v>
      </c>
      <c r="U43" s="129"/>
      <c r="V43" s="72">
        <f>+'Ark1'!W314</f>
        <v>9.4017094017094016E-2</v>
      </c>
      <c r="W43" s="72">
        <f>+'Ark1'!X314</f>
        <v>1.4786324786324785</v>
      </c>
      <c r="X43" s="72">
        <f>+'Ark1'!Y314</f>
        <v>2.564102564102564E-2</v>
      </c>
      <c r="Y43" s="145">
        <f>+'Ark1'!Z314</f>
        <v>2.8524290591933767</v>
      </c>
      <c r="Z43" s="145">
        <f>+'Ark1'!Z314</f>
        <v>2.8524290591933767</v>
      </c>
      <c r="AA43" s="145">
        <f>+'Ark1'!AA314</f>
        <v>1.3207042817524619</v>
      </c>
      <c r="AB43" s="145">
        <f>+'Ark1'!AB314</f>
        <v>1.6260464502042755</v>
      </c>
      <c r="AC43" s="72">
        <f>+'Ark1'!AD314</f>
        <v>20.440057311849216</v>
      </c>
      <c r="AD43" s="72">
        <f>+'Ark1'!AE314</f>
        <v>44.426358269824561</v>
      </c>
      <c r="AE43" s="72">
        <f>+'Ark1'!AF314</f>
        <v>66.746534314564457</v>
      </c>
      <c r="AF43" s="53">
        <f t="shared" si="13"/>
        <v>1.46297999175572</v>
      </c>
      <c r="AG43" s="72">
        <f t="shared" si="14"/>
        <v>31.451612903225808</v>
      </c>
      <c r="AH43" s="45"/>
      <c r="AI43" s="14"/>
      <c r="AJ43" s="56"/>
      <c r="AK43" s="13"/>
      <c r="AO43" s="13"/>
      <c r="AP43" s="13"/>
      <c r="AQ43" s="11"/>
      <c r="AR43" s="11"/>
      <c r="AS43" s="11"/>
    </row>
    <row r="44" spans="1:45" ht="15.6">
      <c r="A44" s="45"/>
      <c r="B44" s="63">
        <f>+'Ark1'!C315</f>
        <v>2024</v>
      </c>
      <c r="C44" s="63">
        <f>+'Ark1'!H315</f>
        <v>1</v>
      </c>
      <c r="D44" s="63" t="s">
        <v>72</v>
      </c>
      <c r="E44" s="63">
        <f>+'Ark1'!Q315</f>
        <v>392</v>
      </c>
      <c r="F44" s="63"/>
      <c r="G44" s="315">
        <f>+'Ark1'!R315</f>
        <v>11214</v>
      </c>
      <c r="H44" s="130"/>
      <c r="I44" s="129">
        <f>+'Ark1'!AG315</f>
        <v>66.734433446562349</v>
      </c>
      <c r="J44" s="129"/>
      <c r="K44" s="129">
        <f>+'Ark1'!AH315</f>
        <v>1.4981273408239701</v>
      </c>
      <c r="L44" s="129"/>
      <c r="M44" s="70"/>
      <c r="N44" s="129">
        <f>+'Ark1'!AJ315</f>
        <v>80.868971061093362</v>
      </c>
      <c r="O44" s="129">
        <f>+'Ark1'!AK315</f>
        <v>15.014122647138874</v>
      </c>
      <c r="P44" s="64">
        <f>+'Ark1'!S315</f>
        <v>5.6200285357588724</v>
      </c>
      <c r="Q44" s="129"/>
      <c r="R44" s="64">
        <f>+'Ark1'!T315</f>
        <v>4.6444622792937391</v>
      </c>
      <c r="S44" s="129"/>
      <c r="T44" s="129">
        <f>+'Ark1'!U315</f>
        <v>8.1375958623149689</v>
      </c>
      <c r="U44" s="129"/>
      <c r="V44" s="130">
        <f>+'Ark1'!W315</f>
        <v>4.4587123238808639E-2</v>
      </c>
      <c r="W44" s="130">
        <f>+'Ark1'!X315</f>
        <v>2.1312644908150524</v>
      </c>
      <c r="X44" s="130">
        <f>+'Ark1'!Y315</f>
        <v>9.8091671125379004E-2</v>
      </c>
      <c r="Y44" s="129">
        <f>+'Ark1'!Z315</f>
        <v>3.1165183752049099</v>
      </c>
      <c r="Z44" s="129">
        <f>+'Ark1'!Z315</f>
        <v>3.1165183752049099</v>
      </c>
      <c r="AA44" s="129">
        <f>+'Ark1'!AA315</f>
        <v>1.4425550274465786</v>
      </c>
      <c r="AB44" s="129">
        <f>+'Ark1'!AB315</f>
        <v>1.3840498543209905</v>
      </c>
      <c r="AC44" s="130">
        <f>+'Ark1'!AD315</f>
        <v>23.441473888188796</v>
      </c>
      <c r="AD44" s="130">
        <f>+'Ark1'!AE315</f>
        <v>57.169858816936951</v>
      </c>
      <c r="AE44" s="130">
        <f>+'Ark1'!AF315</f>
        <v>67.709213863060015</v>
      </c>
      <c r="AF44" s="64">
        <f t="shared" si="13"/>
        <v>1.4479634419180309</v>
      </c>
      <c r="AG44" s="130">
        <f t="shared" si="14"/>
        <v>28.607142857142858</v>
      </c>
      <c r="AH44" s="45"/>
      <c r="AI44" s="14"/>
      <c r="AJ44" s="56"/>
      <c r="AK44" s="13"/>
      <c r="AO44" s="13"/>
      <c r="AP44" s="13"/>
      <c r="AQ44" s="11"/>
      <c r="AR44" s="11"/>
      <c r="AS44" s="11"/>
    </row>
    <row r="45" spans="1:45">
      <c r="A45" s="45"/>
      <c r="B45" s="45"/>
      <c r="C45" s="45"/>
      <c r="D45" s="45"/>
      <c r="E45" s="45"/>
      <c r="F45" s="45"/>
      <c r="G45" s="310"/>
      <c r="H45" s="45"/>
      <c r="I45" s="45"/>
      <c r="J45" s="45"/>
      <c r="K45" s="45"/>
      <c r="L45" s="45"/>
      <c r="M45" s="69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14"/>
      <c r="AJ45" s="56"/>
      <c r="AK45" s="13"/>
      <c r="AO45" s="13"/>
      <c r="AP45" s="13"/>
      <c r="AQ45" s="11"/>
      <c r="AR45" s="11"/>
      <c r="AS45" s="11"/>
    </row>
    <row r="46" spans="1:45">
      <c r="A46" s="45"/>
      <c r="B46" s="45"/>
      <c r="C46" s="45"/>
      <c r="D46" s="45"/>
      <c r="E46" s="45"/>
      <c r="F46" s="45"/>
      <c r="G46" s="310"/>
      <c r="H46" s="45"/>
      <c r="I46" s="45"/>
      <c r="J46" s="45"/>
      <c r="K46" s="45"/>
      <c r="L46" s="45"/>
      <c r="M46" s="69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14"/>
      <c r="AJ46" s="56"/>
      <c r="AK46" s="13"/>
      <c r="AO46" s="13"/>
      <c r="AP46" s="13"/>
      <c r="AQ46" s="11"/>
      <c r="AR46" s="11"/>
      <c r="AS46" s="11"/>
    </row>
    <row r="47" spans="1:45" ht="15.6">
      <c r="A47" s="45"/>
      <c r="B47" s="228">
        <f>+'Ark1'!C316</f>
        <v>1996</v>
      </c>
      <c r="C47" s="228">
        <f>+'Ark1'!H316</f>
        <v>2</v>
      </c>
      <c r="D47" s="235" t="s">
        <v>7</v>
      </c>
      <c r="E47" s="228">
        <f>+'Ark1'!Q316</f>
        <v>202</v>
      </c>
      <c r="F47" s="229"/>
      <c r="G47" s="431">
        <f>+'Ark1'!R316</f>
        <v>3456</v>
      </c>
      <c r="H47" s="231"/>
      <c r="I47" s="232">
        <f>+'Ark1'!AG316</f>
        <v>38.536732408922553</v>
      </c>
      <c r="J47" s="233"/>
      <c r="K47" s="232">
        <f>+'Ark1'!AH316</f>
        <v>0</v>
      </c>
      <c r="L47" s="233"/>
      <c r="M47" s="69"/>
      <c r="N47" s="233"/>
      <c r="O47" s="233"/>
      <c r="P47" s="234">
        <f>+'Ark1'!S316</f>
        <v>4.3359375</v>
      </c>
      <c r="Q47" s="235"/>
      <c r="R47" s="234">
        <f>+'Ark1'!T316</f>
        <v>2.9493634259259256</v>
      </c>
      <c r="S47" s="235"/>
      <c r="T47" s="232">
        <f>+'Ark1'!U316</f>
        <v>4.4019965277777811</v>
      </c>
      <c r="U47" s="233"/>
      <c r="V47" s="230">
        <f>+'Ark1'!W316</f>
        <v>0</v>
      </c>
      <c r="W47" s="230">
        <f>+'Ark1'!X316</f>
        <v>0.1736111111111111</v>
      </c>
      <c r="X47" s="230">
        <f>+'Ark1'!Y316</f>
        <v>0</v>
      </c>
      <c r="Y47" s="232">
        <f>+'Ark1'!Z316</f>
        <v>2.4324325831167313</v>
      </c>
      <c r="Z47" s="232">
        <f>+'Ark1'!Z316</f>
        <v>2.4324325831167313</v>
      </c>
      <c r="AA47" s="232">
        <f>+'Ark1'!AA316</f>
        <v>7.7218810343511981</v>
      </c>
      <c r="AB47" s="232">
        <f>+'Ark1'!AB316</f>
        <v>1.5733662528498502</v>
      </c>
      <c r="AC47" s="230">
        <f>+'Ark1'!AD316</f>
        <v>9.5890902818449248</v>
      </c>
      <c r="AD47" s="230">
        <f>+'Ark1'!AE316</f>
        <v>-7.8259257900000883</v>
      </c>
      <c r="AE47" s="230">
        <f>+'Ark1'!AF316</f>
        <v>36.226415094339607</v>
      </c>
      <c r="AF47" s="234">
        <f t="shared" ref="AF47:AF65" si="15">+T47/P47</f>
        <v>1.0152352352352361</v>
      </c>
      <c r="AG47" s="230">
        <f t="shared" ref="AG47:AG65" si="16">+G47/E47</f>
        <v>17.10891089108911</v>
      </c>
      <c r="AH47" s="45"/>
      <c r="AI47" s="4"/>
      <c r="AJ47" s="56"/>
      <c r="AK47" s="16"/>
      <c r="AL47" s="13"/>
      <c r="AM47" s="18"/>
    </row>
    <row r="48" spans="1:45" ht="15.6">
      <c r="A48" s="45"/>
      <c r="B48" s="228">
        <f>+'Ark1'!C317</f>
        <v>1997</v>
      </c>
      <c r="C48" s="228">
        <f>+'Ark1'!H317</f>
        <v>2</v>
      </c>
      <c r="D48" s="235" t="s">
        <v>7</v>
      </c>
      <c r="E48" s="228">
        <f>+'Ark1'!Q317</f>
        <v>193</v>
      </c>
      <c r="F48" s="229"/>
      <c r="G48" s="431">
        <f>+'Ark1'!R317</f>
        <v>3392</v>
      </c>
      <c r="H48" s="231"/>
      <c r="I48" s="232">
        <f>+'Ark1'!AG317</f>
        <v>38.451323740315722</v>
      </c>
      <c r="J48" s="233"/>
      <c r="K48" s="232">
        <f>+'Ark1'!AH317</f>
        <v>0</v>
      </c>
      <c r="L48" s="233"/>
      <c r="M48" s="69"/>
      <c r="N48" s="233"/>
      <c r="O48" s="233"/>
      <c r="P48" s="234">
        <f>+'Ark1'!S317</f>
        <v>3.9699292452830193</v>
      </c>
      <c r="Q48" s="235"/>
      <c r="R48" s="234">
        <f>+'Ark1'!T317</f>
        <v>3.0218160377358494</v>
      </c>
      <c r="S48" s="235"/>
      <c r="T48" s="232">
        <f>+'Ark1'!U317</f>
        <v>4.481721698113204</v>
      </c>
      <c r="U48" s="233"/>
      <c r="V48" s="230">
        <f>+'Ark1'!W317</f>
        <v>0</v>
      </c>
      <c r="W48" s="230">
        <f>+'Ark1'!X317</f>
        <v>8.8443396226415061E-2</v>
      </c>
      <c r="X48" s="230">
        <f>+'Ark1'!Y317</f>
        <v>0</v>
      </c>
      <c r="Y48" s="232">
        <f>+'Ark1'!Z317</f>
        <v>2.4003381950987581</v>
      </c>
      <c r="Z48" s="232">
        <f>+'Ark1'!Z317</f>
        <v>2.4003381950987581</v>
      </c>
      <c r="AA48" s="232">
        <f>+'Ark1'!AA317</f>
        <v>6.7225361267996044</v>
      </c>
      <c r="AB48" s="232">
        <f>+'Ark1'!AB317</f>
        <v>1.4901786976948581</v>
      </c>
      <c r="AC48" s="230">
        <f>+'Ark1'!AD317</f>
        <v>2.3650674190135899</v>
      </c>
      <c r="AD48" s="230">
        <f>+'Ark1'!AE317</f>
        <v>-5.5613817321086598</v>
      </c>
      <c r="AE48" s="230">
        <f>+'Ark1'!AF317</f>
        <v>37.026525488483792</v>
      </c>
      <c r="AF48" s="234">
        <f t="shared" si="15"/>
        <v>1.1289172731323323</v>
      </c>
      <c r="AG48" s="230">
        <f t="shared" si="16"/>
        <v>17.575129533678755</v>
      </c>
      <c r="AH48" s="45"/>
      <c r="AI48" s="4"/>
      <c r="AJ48" s="56"/>
      <c r="AK48" s="16"/>
      <c r="AL48" s="13"/>
      <c r="AM48" s="18"/>
    </row>
    <row r="49" spans="1:39" ht="15.6">
      <c r="A49" s="45"/>
      <c r="B49" s="228">
        <f>+'Ark1'!C318</f>
        <v>1998</v>
      </c>
      <c r="C49" s="228">
        <f>+'Ark1'!H318</f>
        <v>2</v>
      </c>
      <c r="D49" s="235" t="s">
        <v>7</v>
      </c>
      <c r="E49" s="228">
        <f>+'Ark1'!Q318</f>
        <v>178</v>
      </c>
      <c r="F49" s="229"/>
      <c r="G49" s="431">
        <f>+'Ark1'!R318</f>
        <v>3569.25</v>
      </c>
      <c r="H49" s="231"/>
      <c r="I49" s="232">
        <f>+'Ark1'!AG318</f>
        <v>35.515348793005067</v>
      </c>
      <c r="J49" s="233"/>
      <c r="K49" s="232">
        <f>+'Ark1'!AH318</f>
        <v>2.8017090425159357E-2</v>
      </c>
      <c r="L49" s="233"/>
      <c r="M49" s="69"/>
      <c r="N49" s="233"/>
      <c r="O49" s="233"/>
      <c r="P49" s="234">
        <f>+'Ark1'!S318</f>
        <v>3.6108426139945378</v>
      </c>
      <c r="Q49" s="235"/>
      <c r="R49" s="234">
        <f>+'Ark1'!T318</f>
        <v>3.2200042025635636</v>
      </c>
      <c r="S49" s="235"/>
      <c r="T49" s="232">
        <f>+'Ark1'!U318</f>
        <v>4.1879106254815373</v>
      </c>
      <c r="U49" s="233"/>
      <c r="V49" s="230">
        <f>+'Ark1'!W318</f>
        <v>0</v>
      </c>
      <c r="W49" s="230">
        <f>+'Ark1'!X318</f>
        <v>2.8017090425159357E-2</v>
      </c>
      <c r="X49" s="230">
        <f>+'Ark1'!Y318</f>
        <v>0</v>
      </c>
      <c r="Y49" s="232">
        <f>+'Ark1'!Z318</f>
        <v>2.1398960028517453</v>
      </c>
      <c r="Z49" s="232">
        <f>+'Ark1'!Z318</f>
        <v>2.1398960028517453</v>
      </c>
      <c r="AA49" s="232">
        <f>+'Ark1'!AA318</f>
        <v>3.8804613333578128</v>
      </c>
      <c r="AB49" s="232">
        <f>+'Ark1'!AB318</f>
        <v>1.7255665394482325</v>
      </c>
      <c r="AC49" s="230">
        <f>+'Ark1'!AD318</f>
        <v>9.6915724665208671</v>
      </c>
      <c r="AD49" s="230">
        <f>+'Ark1'!AE318</f>
        <v>25.719264001378537</v>
      </c>
      <c r="AE49" s="230">
        <f>+'Ark1'!AF318</f>
        <v>37.113000077984864</v>
      </c>
      <c r="AF49" s="234">
        <f t="shared" si="15"/>
        <v>1.1598153320918663</v>
      </c>
      <c r="AG49" s="230">
        <f t="shared" si="16"/>
        <v>20.051966292134832</v>
      </c>
      <c r="AH49" s="45"/>
      <c r="AI49" s="4"/>
      <c r="AJ49" s="56"/>
      <c r="AK49" s="16"/>
      <c r="AL49" s="5"/>
      <c r="AM49" s="18"/>
    </row>
    <row r="50" spans="1:39" ht="15.6">
      <c r="A50" s="45"/>
      <c r="B50" s="228">
        <f>+'Ark1'!C319</f>
        <v>1999</v>
      </c>
      <c r="C50" s="228">
        <f>+'Ark1'!H319</f>
        <v>2</v>
      </c>
      <c r="D50" s="235" t="s">
        <v>7</v>
      </c>
      <c r="E50" s="228">
        <f>+'Ark1'!Q319</f>
        <v>152</v>
      </c>
      <c r="F50" s="229"/>
      <c r="G50" s="431">
        <f>+'Ark1'!R319</f>
        <v>2511</v>
      </c>
      <c r="H50" s="231"/>
      <c r="I50" s="232">
        <f>+'Ark1'!AG319</f>
        <v>33.673989407203827</v>
      </c>
      <c r="J50" s="233"/>
      <c r="K50" s="232">
        <f>+'Ark1'!AH319</f>
        <v>7.9649542015133426E-2</v>
      </c>
      <c r="L50" s="233"/>
      <c r="M50" s="69"/>
      <c r="N50" s="233"/>
      <c r="O50" s="233"/>
      <c r="P50" s="234">
        <f>+'Ark1'!S319</f>
        <v>3.2680207088809241</v>
      </c>
      <c r="Q50" s="235"/>
      <c r="R50" s="234">
        <f>+'Ark1'!T319</f>
        <v>3.0800477897252088</v>
      </c>
      <c r="S50" s="235"/>
      <c r="T50" s="232">
        <f>+'Ark1'!U319</f>
        <v>4.4209080047789726</v>
      </c>
      <c r="U50" s="233"/>
      <c r="V50" s="230">
        <f>+'Ark1'!W319</f>
        <v>0</v>
      </c>
      <c r="W50" s="230">
        <f>+'Ark1'!X319</f>
        <v>7.9649542015133426E-2</v>
      </c>
      <c r="X50" s="230">
        <f>+'Ark1'!Y319</f>
        <v>0</v>
      </c>
      <c r="Y50" s="232">
        <f>+'Ark1'!Z319</f>
        <v>2.4078899522615202</v>
      </c>
      <c r="Z50" s="232">
        <f>+'Ark1'!Z319</f>
        <v>2.4078899522615202</v>
      </c>
      <c r="AA50" s="232">
        <f>+'Ark1'!AA319</f>
        <v>1.1651076907619036</v>
      </c>
      <c r="AB50" s="232">
        <f>+'Ark1'!AB319</f>
        <v>1.5843357066380372</v>
      </c>
      <c r="AC50" s="230">
        <f>+'Ark1'!AD319</f>
        <v>-3.999304196671575</v>
      </c>
      <c r="AD50" s="230">
        <f>+'Ark1'!AE319</f>
        <v>35.967388960222749</v>
      </c>
      <c r="AE50" s="230">
        <f>+'Ark1'!AF319</f>
        <v>35.856061687848054</v>
      </c>
      <c r="AF50" s="234">
        <f t="shared" si="15"/>
        <v>1.3527784547891786</v>
      </c>
      <c r="AG50" s="230">
        <f t="shared" si="16"/>
        <v>16.519736842105264</v>
      </c>
      <c r="AH50" s="45"/>
      <c r="AI50" s="4"/>
      <c r="AJ50" s="56"/>
      <c r="AK50" s="16"/>
      <c r="AL50" s="5"/>
      <c r="AM50" s="18"/>
    </row>
    <row r="51" spans="1:39" ht="15.6">
      <c r="A51" s="45"/>
      <c r="B51" s="228">
        <f>+'Ark1'!C320</f>
        <v>2000</v>
      </c>
      <c r="C51" s="228">
        <f>+'Ark1'!H320</f>
        <v>2</v>
      </c>
      <c r="D51" s="235" t="s">
        <v>7</v>
      </c>
      <c r="E51" s="228">
        <f>+'Ark1'!Q320</f>
        <v>133</v>
      </c>
      <c r="F51" s="229"/>
      <c r="G51" s="431">
        <f>+'Ark1'!R320</f>
        <v>2080</v>
      </c>
      <c r="H51" s="231"/>
      <c r="I51" s="232">
        <f>+'Ark1'!AG320</f>
        <v>21.573893305185312</v>
      </c>
      <c r="J51" s="233"/>
      <c r="K51" s="232">
        <f>+'Ark1'!AH320</f>
        <v>0.19230769230769224</v>
      </c>
      <c r="L51" s="233"/>
      <c r="M51" s="69"/>
      <c r="N51" s="233"/>
      <c r="O51" s="233"/>
      <c r="P51" s="234">
        <f>+'Ark1'!S320</f>
        <v>3.3312499999999998</v>
      </c>
      <c r="Q51" s="235"/>
      <c r="R51" s="234">
        <f>+'Ark1'!T320</f>
        <v>2.7019230769230758</v>
      </c>
      <c r="S51" s="235"/>
      <c r="T51" s="232">
        <f>+'Ark1'!U320</f>
        <v>4.4414423076923057</v>
      </c>
      <c r="U51" s="233"/>
      <c r="V51" s="230">
        <f>+'Ark1'!W320</f>
        <v>0</v>
      </c>
      <c r="W51" s="230">
        <f>+'Ark1'!X320</f>
        <v>0.24038461538461528</v>
      </c>
      <c r="X51" s="230">
        <f>+'Ark1'!Y320</f>
        <v>9.6153846153846118E-2</v>
      </c>
      <c r="Y51" s="232">
        <f>+'Ark1'!Z320</f>
        <v>2.4764494272854369</v>
      </c>
      <c r="Z51" s="232">
        <f>+'Ark1'!Z320</f>
        <v>2.4764494272854369</v>
      </c>
      <c r="AA51" s="232">
        <f>+'Ark1'!AA320</f>
        <v>1.3834128558776992</v>
      </c>
      <c r="AB51" s="232">
        <f>+'Ark1'!AB320</f>
        <v>1.3855699167067821</v>
      </c>
      <c r="AC51" s="230">
        <f>+'Ark1'!AD320</f>
        <v>12.782437695955197</v>
      </c>
      <c r="AD51" s="230">
        <f>+'Ark1'!AE320</f>
        <v>44.704937743957998</v>
      </c>
      <c r="AE51" s="230">
        <f>+'Ark1'!AF320</f>
        <v>23.268822015885444</v>
      </c>
      <c r="AF51" s="234">
        <f t="shared" si="15"/>
        <v>1.333265983547409</v>
      </c>
      <c r="AG51" s="230">
        <f t="shared" si="16"/>
        <v>15.639097744360901</v>
      </c>
      <c r="AH51" s="45"/>
      <c r="AI51" s="4"/>
      <c r="AJ51" s="56"/>
      <c r="AK51" s="16"/>
      <c r="AL51" s="5"/>
      <c r="AM51" s="18"/>
    </row>
    <row r="52" spans="1:39" ht="15.6">
      <c r="A52" s="45"/>
      <c r="B52" s="228">
        <f>+'Ark1'!C321</f>
        <v>2001</v>
      </c>
      <c r="C52" s="228">
        <f>+'Ark1'!H321</f>
        <v>2</v>
      </c>
      <c r="D52" s="235" t="s">
        <v>7</v>
      </c>
      <c r="E52" s="228">
        <f>+'Ark1'!Q321</f>
        <v>132</v>
      </c>
      <c r="F52" s="229"/>
      <c r="G52" s="431">
        <f>+'Ark1'!R321</f>
        <v>2651</v>
      </c>
      <c r="H52" s="231"/>
      <c r="I52" s="232">
        <f>+'Ark1'!AG321</f>
        <v>28.088995369871871</v>
      </c>
      <c r="J52" s="233"/>
      <c r="K52" s="232">
        <f>+'Ark1'!AH321</f>
        <v>0.22632968691059968</v>
      </c>
      <c r="L52" s="233"/>
      <c r="M52" s="69"/>
      <c r="N52" s="233"/>
      <c r="O52" s="233"/>
      <c r="P52" s="234">
        <f>+'Ark1'!S321</f>
        <v>3.7087891361750271</v>
      </c>
      <c r="Q52" s="235"/>
      <c r="R52" s="234">
        <f>+'Ark1'!T321</f>
        <v>3.0550735571482455</v>
      </c>
      <c r="S52" s="235"/>
      <c r="T52" s="232">
        <f>+'Ark1'!U321</f>
        <v>4.7232742361373088</v>
      </c>
      <c r="U52" s="233"/>
      <c r="V52" s="230">
        <f>+'Ark1'!W321</f>
        <v>0</v>
      </c>
      <c r="W52" s="230">
        <f>+'Ark1'!X321</f>
        <v>3.7721614485099961E-2</v>
      </c>
      <c r="X52" s="230">
        <f>+'Ark1'!Y321</f>
        <v>0</v>
      </c>
      <c r="Y52" s="232">
        <f>+'Ark1'!Z321</f>
        <v>2.4004820007966567</v>
      </c>
      <c r="Z52" s="232">
        <f>+'Ark1'!Z321</f>
        <v>2.4004820007966567</v>
      </c>
      <c r="AA52" s="232">
        <f>+'Ark1'!AA321</f>
        <v>1.2946200975401152</v>
      </c>
      <c r="AB52" s="232">
        <f>+'Ark1'!AB321</f>
        <v>1.5895214281895804</v>
      </c>
      <c r="AC52" s="230">
        <f>+'Ark1'!AD321</f>
        <v>6.1758722087398041</v>
      </c>
      <c r="AD52" s="230">
        <f>+'Ark1'!AE321</f>
        <v>48.274483018730841</v>
      </c>
      <c r="AE52" s="230">
        <f>+'Ark1'!AF321</f>
        <v>29.934507678410121</v>
      </c>
      <c r="AF52" s="234">
        <f t="shared" si="15"/>
        <v>1.2735353946297814</v>
      </c>
      <c r="AG52" s="230">
        <f t="shared" si="16"/>
        <v>20.083333333333332</v>
      </c>
      <c r="AH52" s="45"/>
      <c r="AI52" s="4"/>
      <c r="AJ52" s="56"/>
      <c r="AK52" s="16"/>
      <c r="AL52" s="5"/>
      <c r="AM52" s="18"/>
    </row>
    <row r="53" spans="1:39" ht="15.6">
      <c r="A53" s="45"/>
      <c r="B53" s="228">
        <f>+'Ark1'!C322</f>
        <v>2002</v>
      </c>
      <c r="C53" s="228">
        <f>+'Ark1'!H322</f>
        <v>2</v>
      </c>
      <c r="D53" s="235" t="s">
        <v>7</v>
      </c>
      <c r="E53" s="228">
        <f>+'Ark1'!Q322</f>
        <v>134</v>
      </c>
      <c r="F53" s="229"/>
      <c r="G53" s="431">
        <f>+'Ark1'!R322</f>
        <v>2582</v>
      </c>
      <c r="H53" s="231"/>
      <c r="I53" s="232">
        <f>+'Ark1'!AG322</f>
        <v>27.006585120537402</v>
      </c>
      <c r="J53" s="233"/>
      <c r="K53" s="232">
        <f>+'Ark1'!AH322</f>
        <v>7.7459333849728876E-2</v>
      </c>
      <c r="L53" s="233"/>
      <c r="M53" s="69"/>
      <c r="N53" s="233"/>
      <c r="O53" s="233"/>
      <c r="P53" s="234">
        <f>+'Ark1'!S322</f>
        <v>3.7319907048799377</v>
      </c>
      <c r="Q53" s="235"/>
      <c r="R53" s="234">
        <f>+'Ark1'!T322</f>
        <v>3.1208365608055786</v>
      </c>
      <c r="S53" s="235"/>
      <c r="T53" s="232">
        <f>+'Ark1'!U322</f>
        <v>4.960457010069705</v>
      </c>
      <c r="U53" s="233"/>
      <c r="V53" s="230">
        <f>+'Ark1'!W322</f>
        <v>0</v>
      </c>
      <c r="W53" s="230">
        <f>+'Ark1'!X322</f>
        <v>0.11618900077459331</v>
      </c>
      <c r="X53" s="230">
        <f>+'Ark1'!Y322</f>
        <v>0</v>
      </c>
      <c r="Y53" s="232">
        <f>+'Ark1'!Z322</f>
        <v>2.5901718449138631</v>
      </c>
      <c r="Z53" s="232">
        <f>+'Ark1'!Z322</f>
        <v>2.5901718449138631</v>
      </c>
      <c r="AA53" s="232">
        <f>+'Ark1'!AA322</f>
        <v>1.3190696859811484</v>
      </c>
      <c r="AB53" s="232">
        <f>+'Ark1'!AB322</f>
        <v>1.5060295794320202</v>
      </c>
      <c r="AC53" s="230">
        <f>+'Ark1'!AD322</f>
        <v>-4.2976568190262654</v>
      </c>
      <c r="AD53" s="230">
        <f>+'Ark1'!AE322</f>
        <v>48.478787678971202</v>
      </c>
      <c r="AE53" s="230">
        <f>+'Ark1'!AF322</f>
        <v>29.5626288069613</v>
      </c>
      <c r="AF53" s="234">
        <f t="shared" si="15"/>
        <v>1.3291718555417165</v>
      </c>
      <c r="AG53" s="230">
        <f t="shared" si="16"/>
        <v>19.268656716417912</v>
      </c>
      <c r="AH53" s="45"/>
      <c r="AI53" s="4"/>
      <c r="AJ53" s="56"/>
      <c r="AK53" s="16"/>
      <c r="AL53" s="5"/>
      <c r="AM53" s="18"/>
    </row>
    <row r="54" spans="1:39" ht="15.6">
      <c r="A54" s="45"/>
      <c r="B54" s="228">
        <f>+'Ark1'!C323</f>
        <v>2003</v>
      </c>
      <c r="C54" s="228">
        <f>+'Ark1'!H323</f>
        <v>2</v>
      </c>
      <c r="D54" s="235" t="s">
        <v>7</v>
      </c>
      <c r="E54" s="228">
        <f>+'Ark1'!Q323</f>
        <v>143</v>
      </c>
      <c r="F54" s="229"/>
      <c r="G54" s="431">
        <f>+'Ark1'!R323</f>
        <v>2788</v>
      </c>
      <c r="H54" s="231"/>
      <c r="I54" s="232">
        <f>+'Ark1'!AG323</f>
        <v>28.545874467892425</v>
      </c>
      <c r="J54" s="233"/>
      <c r="K54" s="232">
        <f>+'Ark1'!AH323</f>
        <v>0.14347202295552372</v>
      </c>
      <c r="L54" s="233"/>
      <c r="M54" s="69"/>
      <c r="N54" s="233"/>
      <c r="O54" s="233"/>
      <c r="P54" s="234">
        <f>+'Ark1'!S323</f>
        <v>3.733500717360116</v>
      </c>
      <c r="Q54" s="235"/>
      <c r="R54" s="234">
        <f>+'Ark1'!T323</f>
        <v>3.0347919655667148</v>
      </c>
      <c r="S54" s="235"/>
      <c r="T54" s="232">
        <f>+'Ark1'!U323</f>
        <v>4.9740674318507905</v>
      </c>
      <c r="U54" s="233"/>
      <c r="V54" s="230">
        <f>+'Ark1'!W323</f>
        <v>0</v>
      </c>
      <c r="W54" s="230">
        <f>+'Ark1'!X323</f>
        <v>0.14347202295552372</v>
      </c>
      <c r="X54" s="230">
        <f>+'Ark1'!Y323</f>
        <v>0</v>
      </c>
      <c r="Y54" s="232">
        <f>+'Ark1'!Z323</f>
        <v>2.6472458736737066</v>
      </c>
      <c r="Z54" s="232">
        <f>+'Ark1'!Z323</f>
        <v>2.6472458736737066</v>
      </c>
      <c r="AA54" s="232">
        <f>+'Ark1'!AA323</f>
        <v>1.3689777513064041</v>
      </c>
      <c r="AB54" s="232">
        <f>+'Ark1'!AB323</f>
        <v>1.5653650409359841</v>
      </c>
      <c r="AC54" s="230">
        <f>+'Ark1'!AD323</f>
        <v>-0.87927543910284067</v>
      </c>
      <c r="AD54" s="230">
        <f>+'Ark1'!AE323</f>
        <v>43.163968250456904</v>
      </c>
      <c r="AE54" s="230">
        <f>+'Ark1'!AF323</f>
        <v>30.786219081272087</v>
      </c>
      <c r="AF54" s="234">
        <f t="shared" si="15"/>
        <v>1.3322797579018157</v>
      </c>
      <c r="AG54" s="230">
        <f t="shared" si="16"/>
        <v>19.496503496503497</v>
      </c>
      <c r="AH54" s="45"/>
      <c r="AI54" s="4"/>
      <c r="AJ54" s="56"/>
      <c r="AK54" s="16"/>
      <c r="AL54" s="5"/>
      <c r="AM54" s="18"/>
    </row>
    <row r="55" spans="1:39" ht="15.6">
      <c r="A55" s="45"/>
      <c r="B55" s="228">
        <f>+'Ark1'!C324</f>
        <v>2004</v>
      </c>
      <c r="C55" s="228">
        <f>+'Ark1'!H324</f>
        <v>2</v>
      </c>
      <c r="D55" s="235" t="s">
        <v>7</v>
      </c>
      <c r="E55" s="228">
        <f>+'Ark1'!Q324</f>
        <v>181</v>
      </c>
      <c r="F55" s="229"/>
      <c r="G55" s="431">
        <f>+'Ark1'!R324</f>
        <v>2992</v>
      </c>
      <c r="H55" s="231"/>
      <c r="I55" s="232">
        <f>+'Ark1'!AG324</f>
        <v>30.310482081239304</v>
      </c>
      <c r="J55" s="233"/>
      <c r="K55" s="232">
        <f>+'Ark1'!AH324</f>
        <v>0.23395721925133689</v>
      </c>
      <c r="L55" s="233"/>
      <c r="M55" s="69"/>
      <c r="N55" s="233"/>
      <c r="O55" s="233"/>
      <c r="P55" s="234">
        <f>+'Ark1'!S324</f>
        <v>4.0738636363636367</v>
      </c>
      <c r="Q55" s="235"/>
      <c r="R55" s="234">
        <f>+'Ark1'!T324</f>
        <v>2.8723262032085568</v>
      </c>
      <c r="S55" s="235"/>
      <c r="T55" s="232">
        <f>+'Ark1'!U324</f>
        <v>5.6603609625668447</v>
      </c>
      <c r="U55" s="233"/>
      <c r="V55" s="230">
        <f>+'Ark1'!W324</f>
        <v>0</v>
      </c>
      <c r="W55" s="230">
        <f>+'Ark1'!X324</f>
        <v>0.36764705882352944</v>
      </c>
      <c r="X55" s="230">
        <f>+'Ark1'!Y324</f>
        <v>0</v>
      </c>
      <c r="Y55" s="232">
        <f>+'Ark1'!Z324</f>
        <v>2.9692710314050728</v>
      </c>
      <c r="Z55" s="232">
        <f>+'Ark1'!Z324</f>
        <v>2.9692710314050728</v>
      </c>
      <c r="AA55" s="232">
        <f>+'Ark1'!AA324</f>
        <v>1.5177950840722316</v>
      </c>
      <c r="AB55" s="232">
        <f>+'Ark1'!AB324</f>
        <v>1.4916465942174988</v>
      </c>
      <c r="AC55" s="230">
        <f>+'Ark1'!AD324</f>
        <v>-2.7818107083879786</v>
      </c>
      <c r="AD55" s="230">
        <f>+'Ark1'!AE324</f>
        <v>40.688582780006527</v>
      </c>
      <c r="AE55" s="230">
        <f>+'Ark1'!AF324</f>
        <v>30.428150106783288</v>
      </c>
      <c r="AF55" s="234">
        <f t="shared" si="15"/>
        <v>1.3894330954138976</v>
      </c>
      <c r="AG55" s="230">
        <f t="shared" si="16"/>
        <v>16.53038674033149</v>
      </c>
      <c r="AH55" s="45"/>
      <c r="AI55" s="4"/>
      <c r="AJ55" s="56"/>
      <c r="AK55" s="16"/>
      <c r="AL55" s="5"/>
      <c r="AM55" s="18"/>
    </row>
    <row r="56" spans="1:39" ht="15.6">
      <c r="A56" s="45"/>
      <c r="B56" s="228">
        <f>+'Ark1'!C325</f>
        <v>2005</v>
      </c>
      <c r="C56" s="228">
        <f>+'Ark1'!H325</f>
        <v>2</v>
      </c>
      <c r="D56" s="235" t="s">
        <v>7</v>
      </c>
      <c r="E56" s="228">
        <f>+'Ark1'!Q325</f>
        <v>180</v>
      </c>
      <c r="F56" s="229"/>
      <c r="G56" s="431">
        <f>+'Ark1'!R325</f>
        <v>3547</v>
      </c>
      <c r="H56" s="231"/>
      <c r="I56" s="232">
        <f>+'Ark1'!AG325</f>
        <v>35.939413245342877</v>
      </c>
      <c r="J56" s="233"/>
      <c r="K56" s="232">
        <f>+'Ark1'!AH325</f>
        <v>0.50747110234000548</v>
      </c>
      <c r="L56" s="233"/>
      <c r="M56" s="69"/>
      <c r="N56" s="233"/>
      <c r="O56" s="233"/>
      <c r="P56" s="234">
        <f>+'Ark1'!S325</f>
        <v>4.354383986467437</v>
      </c>
      <c r="Q56" s="235"/>
      <c r="R56" s="234">
        <f>+'Ark1'!T325</f>
        <v>3.0279109106286999</v>
      </c>
      <c r="S56" s="235"/>
      <c r="T56" s="232">
        <f>+'Ark1'!U325</f>
        <v>5.5027628982238559</v>
      </c>
      <c r="U56" s="233"/>
      <c r="V56" s="230">
        <f>+'Ark1'!W325</f>
        <v>0</v>
      </c>
      <c r="W56" s="230">
        <f>+'Ark1'!X325</f>
        <v>0.33831406822667048</v>
      </c>
      <c r="X56" s="230">
        <f>+'Ark1'!Y325</f>
        <v>0</v>
      </c>
      <c r="Y56" s="232">
        <f>+'Ark1'!Z325</f>
        <v>2.8384236286512459</v>
      </c>
      <c r="Z56" s="232">
        <f>+'Ark1'!Z325</f>
        <v>2.8384236286512459</v>
      </c>
      <c r="AA56" s="232">
        <f>+'Ark1'!AA325</f>
        <v>1.6854022022392108</v>
      </c>
      <c r="AB56" s="232">
        <f>+'Ark1'!AB325</f>
        <v>1.6208255631062027</v>
      </c>
      <c r="AC56" s="230">
        <f>+'Ark1'!AD325</f>
        <v>-7.0814615994656078</v>
      </c>
      <c r="AD56" s="230">
        <f>+'Ark1'!AE325</f>
        <v>48.773618119912719</v>
      </c>
      <c r="AE56" s="230">
        <f>+'Ark1'!AF325</f>
        <v>36.971023556389405</v>
      </c>
      <c r="AF56" s="234">
        <f t="shared" si="15"/>
        <v>1.2637293622531576</v>
      </c>
      <c r="AG56" s="230">
        <f t="shared" si="16"/>
        <v>19.705555555555556</v>
      </c>
      <c r="AH56" s="45"/>
      <c r="AI56" s="4"/>
      <c r="AJ56" s="56"/>
      <c r="AK56" s="16"/>
      <c r="AL56" s="5"/>
      <c r="AM56" s="18"/>
    </row>
    <row r="57" spans="1:39" ht="15.6">
      <c r="A57" s="45"/>
      <c r="B57" s="228">
        <f>+'Ark1'!C326</f>
        <v>2006</v>
      </c>
      <c r="C57" s="228">
        <f>+'Ark1'!H326</f>
        <v>2</v>
      </c>
      <c r="D57" s="235" t="s">
        <v>7</v>
      </c>
      <c r="E57" s="228">
        <f>+'Ark1'!Q326</f>
        <v>176</v>
      </c>
      <c r="F57" s="229"/>
      <c r="G57" s="431">
        <f>+'Ark1'!R326</f>
        <v>3518</v>
      </c>
      <c r="H57" s="231"/>
      <c r="I57" s="232">
        <f>+'Ark1'!AG326</f>
        <v>34.846135608401248</v>
      </c>
      <c r="J57" s="233"/>
      <c r="K57" s="232">
        <f>+'Ark1'!AH326</f>
        <v>0.11370096645821488</v>
      </c>
      <c r="L57" s="233"/>
      <c r="M57" s="69"/>
      <c r="N57" s="233"/>
      <c r="O57" s="233"/>
      <c r="P57" s="234">
        <f>+'Ark1'!S326</f>
        <v>4.2816941444002268</v>
      </c>
      <c r="Q57" s="235"/>
      <c r="R57" s="234">
        <f>+'Ark1'!T326</f>
        <v>2.9565093803297322</v>
      </c>
      <c r="S57" s="235"/>
      <c r="T57" s="232">
        <f>+'Ark1'!U326</f>
        <v>5.2639852188743594</v>
      </c>
      <c r="U57" s="233"/>
      <c r="V57" s="230">
        <f>+'Ark1'!W326</f>
        <v>0</v>
      </c>
      <c r="W57" s="230">
        <f>+'Ark1'!X326</f>
        <v>0.39795338260375202</v>
      </c>
      <c r="X57" s="230">
        <f>+'Ark1'!Y326</f>
        <v>0</v>
      </c>
      <c r="Y57" s="232">
        <f>+'Ark1'!Z326</f>
        <v>2.8543169646398541</v>
      </c>
      <c r="Z57" s="232">
        <f>+'Ark1'!Z326</f>
        <v>2.8543169646398541</v>
      </c>
      <c r="AA57" s="232">
        <f>+'Ark1'!AA326</f>
        <v>1.5839086646696965</v>
      </c>
      <c r="AB57" s="232">
        <f>+'Ark1'!AB326</f>
        <v>1.5198465272889732</v>
      </c>
      <c r="AC57" s="230">
        <f>+'Ark1'!AD326</f>
        <v>-1.4612585914279537</v>
      </c>
      <c r="AD57" s="230">
        <f>+'Ark1'!AE326</f>
        <v>42.521578716895711</v>
      </c>
      <c r="AE57" s="230">
        <f>+'Ark1'!AF326</f>
        <v>37.405635300372126</v>
      </c>
      <c r="AF57" s="234">
        <f t="shared" si="15"/>
        <v>1.229416450906194</v>
      </c>
      <c r="AG57" s="230">
        <f t="shared" si="16"/>
        <v>19.988636363636363</v>
      </c>
      <c r="AH57" s="45"/>
      <c r="AI57" s="4"/>
      <c r="AJ57" s="56"/>
      <c r="AK57" s="16"/>
      <c r="AL57" s="5"/>
      <c r="AM57" s="18"/>
    </row>
    <row r="58" spans="1:39" ht="15.6">
      <c r="A58" s="45"/>
      <c r="B58" s="228">
        <f>+'Ark1'!C327</f>
        <v>2007</v>
      </c>
      <c r="C58" s="228">
        <f>+'Ark1'!H327</f>
        <v>2</v>
      </c>
      <c r="D58" s="235" t="s">
        <v>7</v>
      </c>
      <c r="E58" s="228">
        <f>+'Ark1'!Q327</f>
        <v>191</v>
      </c>
      <c r="F58" s="229"/>
      <c r="G58" s="431">
        <f>+'Ark1'!R327</f>
        <v>3407</v>
      </c>
      <c r="H58" s="231"/>
      <c r="I58" s="232">
        <f>+'Ark1'!AG327</f>
        <v>37.495717557922823</v>
      </c>
      <c r="J58" s="233"/>
      <c r="K58" s="232">
        <f>+'Ark1'!AH327</f>
        <v>0.26416201937188144</v>
      </c>
      <c r="L58" s="233"/>
      <c r="M58" s="69"/>
      <c r="N58" s="233"/>
      <c r="O58" s="233"/>
      <c r="P58" s="234">
        <f>+'Ark1'!S327</f>
        <v>4.4602289404167905</v>
      </c>
      <c r="Q58" s="235"/>
      <c r="R58" s="234">
        <f>+'Ark1'!T327</f>
        <v>2.986498385676549</v>
      </c>
      <c r="S58" s="235"/>
      <c r="T58" s="232">
        <f>+'Ark1'!U327</f>
        <v>6.1356618726152083</v>
      </c>
      <c r="U58" s="233"/>
      <c r="V58" s="230">
        <f>+'Ark1'!W327</f>
        <v>0</v>
      </c>
      <c r="W58" s="230">
        <f>+'Ark1'!X327</f>
        <v>0.5576753742295274</v>
      </c>
      <c r="X58" s="230">
        <f>+'Ark1'!Y327</f>
        <v>2.9351335485764601E-2</v>
      </c>
      <c r="Y58" s="232">
        <f>+'Ark1'!Z327</f>
        <v>2.9738384325212679</v>
      </c>
      <c r="Z58" s="232">
        <f>+'Ark1'!Z327</f>
        <v>2.9738384325212679</v>
      </c>
      <c r="AA58" s="232">
        <f>+'Ark1'!AA327</f>
        <v>1.8016039083621871</v>
      </c>
      <c r="AB58" s="232">
        <f>+'Ark1'!AB327</f>
        <v>1.5515199782642421</v>
      </c>
      <c r="AC58" s="230">
        <f>+'Ark1'!AD327</f>
        <v>6.3012300868937743</v>
      </c>
      <c r="AD58" s="230">
        <f>+'Ark1'!AE327</f>
        <v>45.101562748366611</v>
      </c>
      <c r="AE58" s="230">
        <f>+'Ark1'!AF327</f>
        <v>37.222768491205073</v>
      </c>
      <c r="AF58" s="234">
        <f t="shared" si="15"/>
        <v>1.3756383258752307</v>
      </c>
      <c r="AG58" s="230">
        <f t="shared" si="16"/>
        <v>17.837696335078533</v>
      </c>
      <c r="AH58" s="45"/>
      <c r="AI58" s="4"/>
      <c r="AJ58" s="56"/>
      <c r="AK58" s="16"/>
      <c r="AL58" s="5"/>
      <c r="AM58" s="18"/>
    </row>
    <row r="59" spans="1:39" ht="15.6">
      <c r="A59" s="45"/>
      <c r="B59" s="228">
        <f>+'Ark1'!C328</f>
        <v>2008</v>
      </c>
      <c r="C59" s="228">
        <f>+'Ark1'!H328</f>
        <v>2</v>
      </c>
      <c r="D59" s="235" t="s">
        <v>7</v>
      </c>
      <c r="E59" s="228">
        <f>+'Ark1'!Q328</f>
        <v>188</v>
      </c>
      <c r="F59" s="229"/>
      <c r="G59" s="431">
        <f>+'Ark1'!R328</f>
        <v>3962</v>
      </c>
      <c r="H59" s="231"/>
      <c r="I59" s="232">
        <f>+'Ark1'!AG328</f>
        <v>34.690570955584526</v>
      </c>
      <c r="J59" s="233"/>
      <c r="K59" s="232">
        <f>+'Ark1'!AH328</f>
        <v>7.5719333669863706E-2</v>
      </c>
      <c r="L59" s="233"/>
      <c r="M59" s="69"/>
      <c r="N59" s="233"/>
      <c r="O59" s="233"/>
      <c r="P59" s="234">
        <f>+'Ark1'!S328</f>
        <v>4.8740535083291263</v>
      </c>
      <c r="Q59" s="235"/>
      <c r="R59" s="234">
        <f>+'Ark1'!T328</f>
        <v>3.5307925290257449</v>
      </c>
      <c r="S59" s="235"/>
      <c r="T59" s="232">
        <f>+'Ark1'!U328</f>
        <v>5.717491166077739</v>
      </c>
      <c r="U59" s="233"/>
      <c r="V59" s="230">
        <f>+'Ark1'!W328</f>
        <v>2.5239777889954563E-2</v>
      </c>
      <c r="W59" s="230">
        <f>+'Ark1'!X328</f>
        <v>0.68147400302877348</v>
      </c>
      <c r="X59" s="230">
        <f>+'Ark1'!Y328</f>
        <v>0</v>
      </c>
      <c r="Y59" s="232">
        <f>+'Ark1'!Z328</f>
        <v>2.9668153637991947</v>
      </c>
      <c r="Z59" s="232">
        <f>+'Ark1'!Z328</f>
        <v>2.9668153637991947</v>
      </c>
      <c r="AA59" s="232">
        <f>+'Ark1'!AA328</f>
        <v>1.6736633746167813</v>
      </c>
      <c r="AB59" s="232">
        <f>+'Ark1'!AB328</f>
        <v>1.5328098825876015</v>
      </c>
      <c r="AC59" s="230">
        <f>+'Ark1'!AD328</f>
        <v>12.168294046305819</v>
      </c>
      <c r="AD59" s="230">
        <f>+'Ark1'!AE328</f>
        <v>43.140522253034085</v>
      </c>
      <c r="AE59" s="230">
        <f>+'Ark1'!AF328</f>
        <v>35.511338173344086</v>
      </c>
      <c r="AF59" s="234">
        <f t="shared" si="15"/>
        <v>1.1730464502097253</v>
      </c>
      <c r="AG59" s="230">
        <f t="shared" si="16"/>
        <v>21.074468085106382</v>
      </c>
      <c r="AH59" s="45"/>
      <c r="AI59" s="4"/>
      <c r="AJ59" s="16"/>
      <c r="AK59" s="16"/>
      <c r="AL59" s="5"/>
      <c r="AM59" s="18"/>
    </row>
    <row r="60" spans="1:39" ht="15.6">
      <c r="A60" s="45"/>
      <c r="B60" s="228">
        <f>+'Ark1'!C329</f>
        <v>2009</v>
      </c>
      <c r="C60" s="228">
        <f>+'Ark1'!H329</f>
        <v>2</v>
      </c>
      <c r="D60" s="235" t="s">
        <v>7</v>
      </c>
      <c r="E60" s="228">
        <f>+'Ark1'!Q329</f>
        <v>181</v>
      </c>
      <c r="F60" s="229"/>
      <c r="G60" s="431">
        <f>+'Ark1'!R329</f>
        <v>4299</v>
      </c>
      <c r="H60" s="231"/>
      <c r="I60" s="232">
        <f>+'Ark1'!AG329</f>
        <v>34.674994746682238</v>
      </c>
      <c r="J60" s="233"/>
      <c r="K60" s="232">
        <f>+'Ark1'!AH329</f>
        <v>9.3044894161432939E-2</v>
      </c>
      <c r="L60" s="233"/>
      <c r="M60" s="69"/>
      <c r="N60" s="233"/>
      <c r="O60" s="233"/>
      <c r="P60" s="234">
        <f>+'Ark1'!S329</f>
        <v>5.1058385671086315</v>
      </c>
      <c r="Q60" s="235"/>
      <c r="R60" s="234">
        <f>+'Ark1'!T329</f>
        <v>3.5336124680158196</v>
      </c>
      <c r="S60" s="235"/>
      <c r="T60" s="232">
        <f>+'Ark1'!U329</f>
        <v>5.9879739474296336</v>
      </c>
      <c r="U60" s="233"/>
      <c r="V60" s="230">
        <f>+'Ark1'!W329</f>
        <v>0</v>
      </c>
      <c r="W60" s="230">
        <f>+'Ark1'!X329</f>
        <v>0.46522447080716439</v>
      </c>
      <c r="X60" s="230">
        <f>+'Ark1'!Y329</f>
        <v>2.3261223540358235E-2</v>
      </c>
      <c r="Y60" s="232">
        <f>+'Ark1'!Z329</f>
        <v>2.7359090769078658</v>
      </c>
      <c r="Z60" s="232">
        <f>+'Ark1'!Z329</f>
        <v>2.7359090769078658</v>
      </c>
      <c r="AA60" s="232">
        <f>+'Ark1'!AA329</f>
        <v>1.8283418772200799</v>
      </c>
      <c r="AB60" s="232">
        <f>+'Ark1'!AB329</f>
        <v>1.5187356703435824</v>
      </c>
      <c r="AC60" s="230">
        <f>+'Ark1'!AD329</f>
        <v>10.394676238508641</v>
      </c>
      <c r="AD60" s="230">
        <f>+'Ark1'!AE329</f>
        <v>45.681976374662312</v>
      </c>
      <c r="AE60" s="230">
        <f>+'Ark1'!AF329</f>
        <v>35.735660847880297</v>
      </c>
      <c r="AF60" s="234">
        <f t="shared" si="15"/>
        <v>1.1727699316628695</v>
      </c>
      <c r="AG60" s="230">
        <f t="shared" si="16"/>
        <v>23.751381215469614</v>
      </c>
      <c r="AH60" s="45"/>
      <c r="AI60" s="4"/>
      <c r="AJ60" s="16"/>
      <c r="AK60" s="16"/>
      <c r="AL60" s="5"/>
      <c r="AM60" s="18"/>
    </row>
    <row r="61" spans="1:39" ht="15.6">
      <c r="A61" s="45"/>
      <c r="B61" s="228">
        <f>+'Ark1'!C330</f>
        <v>2010</v>
      </c>
      <c r="C61" s="228">
        <f>+'Ark1'!H330</f>
        <v>2</v>
      </c>
      <c r="D61" s="235" t="s">
        <v>7</v>
      </c>
      <c r="E61" s="228">
        <f>+'Ark1'!Q330</f>
        <v>218</v>
      </c>
      <c r="F61" s="229"/>
      <c r="G61" s="431">
        <f>+'Ark1'!R330</f>
        <v>5281</v>
      </c>
      <c r="H61" s="231"/>
      <c r="I61" s="232">
        <f>+'Ark1'!AG330</f>
        <v>45.836147234872755</v>
      </c>
      <c r="J61" s="233"/>
      <c r="K61" s="232">
        <f>+'Ark1'!AH330</f>
        <v>0.32190872940730914</v>
      </c>
      <c r="L61" s="233"/>
      <c r="M61" s="69"/>
      <c r="N61" s="233"/>
      <c r="O61" s="233"/>
      <c r="P61" s="234">
        <f>+'Ark1'!S330</f>
        <v>4.9407309221738309</v>
      </c>
      <c r="Q61" s="235"/>
      <c r="R61" s="234">
        <f>+'Ark1'!T330</f>
        <v>3.4270024616549901</v>
      </c>
      <c r="S61" s="235"/>
      <c r="T61" s="232">
        <f>+'Ark1'!U330</f>
        <v>6.0147509941298969</v>
      </c>
      <c r="U61" s="233"/>
      <c r="V61" s="230">
        <f>+'Ark1'!W330</f>
        <v>0</v>
      </c>
      <c r="W61" s="230">
        <f>+'Ark1'!X330</f>
        <v>0.6816890740390078</v>
      </c>
      <c r="X61" s="230">
        <f>+'Ark1'!Y330</f>
        <v>1.8935807612194655E-2</v>
      </c>
      <c r="Y61" s="232">
        <f>+'Ark1'!Z330</f>
        <v>2.8489300388941579</v>
      </c>
      <c r="Z61" s="232">
        <f>+'Ark1'!Z330</f>
        <v>2.8489300388941579</v>
      </c>
      <c r="AA61" s="232">
        <f>+'Ark1'!AA330</f>
        <v>1.7440052748001249</v>
      </c>
      <c r="AB61" s="232">
        <f>+'Ark1'!AB330</f>
        <v>1.6637479021163721</v>
      </c>
      <c r="AC61" s="230">
        <f>+'Ark1'!AD330</f>
        <v>5.6066997202409086</v>
      </c>
      <c r="AD61" s="230">
        <f>+'Ark1'!AE330</f>
        <v>41.986151447580568</v>
      </c>
      <c r="AE61" s="230">
        <f>+'Ark1'!AF330</f>
        <v>47.478198327789265</v>
      </c>
      <c r="AF61" s="234">
        <f t="shared" si="15"/>
        <v>1.2173808063774332</v>
      </c>
      <c r="AG61" s="230">
        <f t="shared" si="16"/>
        <v>24.224770642201836</v>
      </c>
      <c r="AH61" s="45"/>
      <c r="AI61" s="4"/>
      <c r="AJ61" s="16"/>
      <c r="AK61" s="16"/>
      <c r="AL61" s="5"/>
      <c r="AM61" s="18"/>
    </row>
    <row r="62" spans="1:39" ht="15.6">
      <c r="A62" s="45"/>
      <c r="B62" s="228">
        <f>+'Ark1'!C331</f>
        <v>2011</v>
      </c>
      <c r="C62" s="228">
        <f>+'Ark1'!H331</f>
        <v>2</v>
      </c>
      <c r="D62" s="235" t="s">
        <v>7</v>
      </c>
      <c r="E62" s="228">
        <f>+'Ark1'!Q331</f>
        <v>204</v>
      </c>
      <c r="F62" s="229"/>
      <c r="G62" s="431">
        <f>+'Ark1'!R331</f>
        <v>3553</v>
      </c>
      <c r="H62" s="231"/>
      <c r="I62" s="232">
        <f>+'Ark1'!AG331</f>
        <v>36.100375648102528</v>
      </c>
      <c r="J62" s="233"/>
      <c r="K62" s="232">
        <f>+'Ark1'!AH331</f>
        <v>0.75992119335772557</v>
      </c>
      <c r="L62" s="233"/>
      <c r="M62" s="69"/>
      <c r="N62" s="233"/>
      <c r="O62" s="233"/>
      <c r="P62" s="234">
        <f>+'Ark1'!S331</f>
        <v>4.596678862932734</v>
      </c>
      <c r="Q62" s="235"/>
      <c r="R62" s="234">
        <f>+'Ark1'!T331</f>
        <v>3.4365325077399373</v>
      </c>
      <c r="S62" s="235"/>
      <c r="T62" s="232">
        <f>+'Ark1'!U331</f>
        <v>6.3054320292710413</v>
      </c>
      <c r="U62" s="233"/>
      <c r="V62" s="230">
        <f>+'Ark1'!W331</f>
        <v>0</v>
      </c>
      <c r="W62" s="230">
        <f>+'Ark1'!X331</f>
        <v>0.73177596397410638</v>
      </c>
      <c r="X62" s="230">
        <f>+'Ark1'!Y331</f>
        <v>5.6290458767238954E-2</v>
      </c>
      <c r="Y62" s="232">
        <f>+'Ark1'!Z331</f>
        <v>3.0736729766913844</v>
      </c>
      <c r="Z62" s="232">
        <f>+'Ark1'!Z331</f>
        <v>3.0736729766913844</v>
      </c>
      <c r="AA62" s="232">
        <f>+'Ark1'!AA331</f>
        <v>1.8240227662147588</v>
      </c>
      <c r="AB62" s="232">
        <f>+'Ark1'!AB331</f>
        <v>1.7034540563409837</v>
      </c>
      <c r="AC62" s="230">
        <f>+'Ark1'!AD331</f>
        <v>11.860309481253909</v>
      </c>
      <c r="AD62" s="230">
        <f>+'Ark1'!AE331</f>
        <v>43.747262013055149</v>
      </c>
      <c r="AE62" s="230">
        <f>+'Ark1'!AF331</f>
        <v>37.103174603174601</v>
      </c>
      <c r="AF62" s="234">
        <f t="shared" si="15"/>
        <v>1.3717364682831255</v>
      </c>
      <c r="AG62" s="230">
        <f t="shared" si="16"/>
        <v>17.416666666666668</v>
      </c>
      <c r="AH62" s="45"/>
      <c r="AI62" s="4"/>
      <c r="AJ62" s="16"/>
      <c r="AK62" s="16"/>
      <c r="AL62" s="5"/>
      <c r="AM62" s="18"/>
    </row>
    <row r="63" spans="1:39" ht="15.6">
      <c r="A63" s="45"/>
      <c r="B63" s="228">
        <f>+'Ark1'!C332</f>
        <v>2012</v>
      </c>
      <c r="C63" s="228">
        <f>+'Ark1'!H332</f>
        <v>2</v>
      </c>
      <c r="D63" s="235" t="s">
        <v>7</v>
      </c>
      <c r="E63" s="228">
        <f>+'Ark1'!Q332</f>
        <v>202</v>
      </c>
      <c r="F63" s="229"/>
      <c r="G63" s="431">
        <f>+'Ark1'!R332</f>
        <v>3574</v>
      </c>
      <c r="H63" s="231"/>
      <c r="I63" s="232">
        <f>+'Ark1'!AG332</f>
        <v>38.847462241965871</v>
      </c>
      <c r="J63" s="233"/>
      <c r="K63" s="232">
        <f>+'Ark1'!AH332</f>
        <v>0.95131505316172349</v>
      </c>
      <c r="L63" s="233"/>
      <c r="M63" s="69"/>
      <c r="N63" s="233"/>
      <c r="O63" s="233"/>
      <c r="P63" s="234">
        <f>+'Ark1'!S332</f>
        <v>5.194459988808056</v>
      </c>
      <c r="Q63" s="235"/>
      <c r="R63" s="234">
        <f>+'Ark1'!T332</f>
        <v>3.6474538332400654</v>
      </c>
      <c r="S63" s="235"/>
      <c r="T63" s="232">
        <f>+'Ark1'!U332</f>
        <v>6.7066871852266452</v>
      </c>
      <c r="U63" s="233"/>
      <c r="V63" s="230">
        <f>+'Ark1'!W332</f>
        <v>0</v>
      </c>
      <c r="W63" s="230">
        <f>+'Ark1'!X332</f>
        <v>0.61555679910464467</v>
      </c>
      <c r="X63" s="230">
        <f>+'Ark1'!Y332</f>
        <v>0</v>
      </c>
      <c r="Y63" s="232">
        <f>+'Ark1'!Z332</f>
        <v>3.0553855035563222</v>
      </c>
      <c r="Z63" s="232">
        <f>+'Ark1'!Z332</f>
        <v>3.0553855035563222</v>
      </c>
      <c r="AA63" s="232">
        <f>+'Ark1'!AA332</f>
        <v>1.7540304779784262</v>
      </c>
      <c r="AB63" s="232">
        <f>+'Ark1'!AB332</f>
        <v>1.6616238433632853</v>
      </c>
      <c r="AC63" s="230">
        <f>+'Ark1'!AD332</f>
        <v>22.676554766788243</v>
      </c>
      <c r="AD63" s="230">
        <f>+'Ark1'!AE332</f>
        <v>43.93982995118845</v>
      </c>
      <c r="AE63" s="230">
        <f>+'Ark1'!AF332</f>
        <v>40.197952986165774</v>
      </c>
      <c r="AF63" s="234">
        <f t="shared" si="15"/>
        <v>1.2911230810665251</v>
      </c>
      <c r="AG63" s="230">
        <f t="shared" si="16"/>
        <v>17.693069306930692</v>
      </c>
      <c r="AH63" s="45"/>
      <c r="AI63" s="4"/>
      <c r="AJ63" s="16"/>
      <c r="AK63" s="16"/>
      <c r="AL63" s="5"/>
      <c r="AM63" s="18"/>
    </row>
    <row r="64" spans="1:39" ht="15.6">
      <c r="A64" s="45"/>
      <c r="B64" s="228">
        <f>+'Ark1'!C333</f>
        <v>2013</v>
      </c>
      <c r="C64" s="228">
        <f>+'Ark1'!H333</f>
        <v>2</v>
      </c>
      <c r="D64" s="235" t="s">
        <v>7</v>
      </c>
      <c r="E64" s="228">
        <f>+'Ark1'!Q333</f>
        <v>193</v>
      </c>
      <c r="F64" s="229"/>
      <c r="G64" s="431">
        <f>+'Ark1'!R333</f>
        <v>3854</v>
      </c>
      <c r="H64" s="231"/>
      <c r="I64" s="232">
        <f>+'Ark1'!AG333</f>
        <v>41.372348336500643</v>
      </c>
      <c r="J64" s="233"/>
      <c r="K64" s="232">
        <f>+'Ark1'!AH333</f>
        <v>0.77841203943954351</v>
      </c>
      <c r="L64" s="233"/>
      <c r="M64" s="69"/>
      <c r="N64" s="233"/>
      <c r="O64" s="233"/>
      <c r="P64" s="234">
        <f>+'Ark1'!S333</f>
        <v>5.3386092371562004</v>
      </c>
      <c r="Q64" s="235"/>
      <c r="R64" s="234">
        <f>+'Ark1'!T333</f>
        <v>4.036325895173845</v>
      </c>
      <c r="S64" s="235"/>
      <c r="T64" s="232">
        <f>+'Ark1'!U333</f>
        <v>6.904644525168651</v>
      </c>
      <c r="U64" s="233"/>
      <c r="V64" s="230">
        <f>+'Ark1'!W333</f>
        <v>0</v>
      </c>
      <c r="W64" s="230">
        <f>+'Ark1'!X333</f>
        <v>1.9979242345614945</v>
      </c>
      <c r="X64" s="230">
        <f>+'Ark1'!Y333</f>
        <v>5.1894135962636222E-2</v>
      </c>
      <c r="Y64" s="232">
        <f>+'Ark1'!Z333</f>
        <v>3.5295485900255432</v>
      </c>
      <c r="Z64" s="232">
        <f>+'Ark1'!Z333</f>
        <v>3.5295485900255432</v>
      </c>
      <c r="AA64" s="232">
        <f>+'Ark1'!AA333</f>
        <v>1.6776496323498229</v>
      </c>
      <c r="AB64" s="232">
        <f>+'Ark1'!AB333</f>
        <v>1.6241970891488196</v>
      </c>
      <c r="AC64" s="230">
        <f>+'Ark1'!AD333</f>
        <v>4.8056547958474756</v>
      </c>
      <c r="AD64" s="230">
        <f>+'Ark1'!AE333</f>
        <v>36.943212154136042</v>
      </c>
      <c r="AE64" s="230">
        <f>+'Ark1'!AF333</f>
        <v>42.548023846323694</v>
      </c>
      <c r="AF64" s="234">
        <f t="shared" si="15"/>
        <v>1.2933414337788571</v>
      </c>
      <c r="AG64" s="230">
        <f t="shared" si="16"/>
        <v>19.968911917098445</v>
      </c>
      <c r="AH64" s="45"/>
      <c r="AI64" s="4"/>
      <c r="AJ64" s="16"/>
      <c r="AK64" s="16"/>
      <c r="AL64" s="5"/>
      <c r="AM64" s="18"/>
    </row>
    <row r="65" spans="1:50" ht="15.6">
      <c r="A65" s="45"/>
      <c r="B65" s="228">
        <f>+'Ark1'!C334</f>
        <v>2014</v>
      </c>
      <c r="C65" s="228">
        <f>+'Ark1'!H334</f>
        <v>2</v>
      </c>
      <c r="D65" s="235" t="s">
        <v>7</v>
      </c>
      <c r="E65" s="228">
        <f>+'Ark1'!Q334</f>
        <v>210</v>
      </c>
      <c r="F65" s="229"/>
      <c r="G65" s="431">
        <f>+'Ark1'!R334</f>
        <v>4469</v>
      </c>
      <c r="H65" s="231"/>
      <c r="I65" s="232">
        <f>+'Ark1'!AG334</f>
        <v>38.044385683715227</v>
      </c>
      <c r="J65" s="233"/>
      <c r="K65" s="232">
        <f>+'Ark1'!AH334</f>
        <v>1.0293130454240325</v>
      </c>
      <c r="L65" s="233"/>
      <c r="M65" s="69"/>
      <c r="N65" s="233"/>
      <c r="O65" s="233"/>
      <c r="P65" s="234">
        <f>+'Ark1'!S334</f>
        <v>5.0393824121727446</v>
      </c>
      <c r="Q65" s="235"/>
      <c r="R65" s="234">
        <f>+'Ark1'!T334</f>
        <v>3.7312597896621158</v>
      </c>
      <c r="S65" s="235"/>
      <c r="T65" s="232">
        <f>+'Ark1'!U334</f>
        <v>7.0055045871559551</v>
      </c>
      <c r="U65" s="233"/>
      <c r="V65" s="230">
        <f>+'Ark1'!W334</f>
        <v>2.2376370552696347E-2</v>
      </c>
      <c r="W65" s="230">
        <f>+'Ark1'!X334</f>
        <v>1.6558514208995301</v>
      </c>
      <c r="X65" s="230">
        <f>+'Ark1'!Y334</f>
        <v>6.7129111658089061E-2</v>
      </c>
      <c r="Y65" s="232">
        <f>+'Ark1'!Z334</f>
        <v>3.4192525013145634</v>
      </c>
      <c r="Z65" s="232">
        <f>+'Ark1'!Z334</f>
        <v>3.4192525013145634</v>
      </c>
      <c r="AA65" s="232">
        <f>+'Ark1'!AA334</f>
        <v>1.697606590182752</v>
      </c>
      <c r="AB65" s="232">
        <f>+'Ark1'!AB334</f>
        <v>1.6717843934743899</v>
      </c>
      <c r="AC65" s="230">
        <f>+'Ark1'!AD334</f>
        <v>11.405771854012491</v>
      </c>
      <c r="AD65" s="230">
        <f>+'Ark1'!AE334</f>
        <v>35.222264738484341</v>
      </c>
      <c r="AE65" s="230">
        <f>+'Ark1'!AF334</f>
        <v>40.656841339155747</v>
      </c>
      <c r="AF65" s="234">
        <f t="shared" si="15"/>
        <v>1.3901514142356011</v>
      </c>
      <c r="AG65" s="230">
        <f t="shared" si="16"/>
        <v>21.280952380952382</v>
      </c>
      <c r="AH65" s="45"/>
      <c r="AI65" s="4"/>
      <c r="AJ65" s="16"/>
      <c r="AK65" s="16"/>
      <c r="AL65" s="5"/>
      <c r="AM65" s="18"/>
    </row>
    <row r="66" spans="1:50" ht="15.6">
      <c r="A66" s="45"/>
      <c r="B66" s="228">
        <f>+'Ark1'!C335</f>
        <v>2015</v>
      </c>
      <c r="C66" s="228">
        <f>+'Ark1'!H335</f>
        <v>2</v>
      </c>
      <c r="D66" s="235" t="s">
        <v>7</v>
      </c>
      <c r="E66" s="228">
        <f>+'Ark1'!Q335</f>
        <v>221</v>
      </c>
      <c r="F66" s="229"/>
      <c r="G66" s="431">
        <f>+'Ark1'!R335</f>
        <v>5794</v>
      </c>
      <c r="H66" s="231"/>
      <c r="I66" s="232">
        <f>+'Ark1'!AG335</f>
        <v>36.600885573150947</v>
      </c>
      <c r="J66" s="233"/>
      <c r="K66" s="232">
        <f>+'Ark1'!AH335</f>
        <v>0.77666551605108736</v>
      </c>
      <c r="L66" s="233"/>
      <c r="M66" s="69"/>
      <c r="N66" s="233"/>
      <c r="O66" s="233"/>
      <c r="P66" s="234">
        <f>+'Ark1'!S335</f>
        <v>5.2240248532965134</v>
      </c>
      <c r="Q66" s="235"/>
      <c r="R66" s="234">
        <f>+'Ark1'!T335</f>
        <v>3.5664480497065929</v>
      </c>
      <c r="S66" s="235"/>
      <c r="T66" s="232">
        <f>+'Ark1'!U335</f>
        <v>7.2074559889540755</v>
      </c>
      <c r="U66" s="233"/>
      <c r="V66" s="230">
        <f>+'Ark1'!W335</f>
        <v>0</v>
      </c>
      <c r="W66" s="230">
        <f>+'Ark1'!X335</f>
        <v>1.760441836382465</v>
      </c>
      <c r="X66" s="230">
        <f>+'Ark1'!Y335</f>
        <v>3.451846738004833E-2</v>
      </c>
      <c r="Y66" s="232">
        <f>+'Ark1'!Z335</f>
        <v>3.2521063486103321</v>
      </c>
      <c r="Z66" s="232">
        <f>+'Ark1'!Z335</f>
        <v>3.2521063486103321</v>
      </c>
      <c r="AA66" s="232">
        <f>+'Ark1'!AA335</f>
        <v>1.5872515795790771</v>
      </c>
      <c r="AB66" s="232">
        <f>+'Ark1'!AB335</f>
        <v>1.6920756596911548</v>
      </c>
      <c r="AC66" s="230">
        <f>+'Ark1'!AD335</f>
        <v>-3.0896147491188426</v>
      </c>
      <c r="AD66" s="230">
        <f>+'Ark1'!AE335</f>
        <v>21.050711042821899</v>
      </c>
      <c r="AE66" s="230">
        <f>+'Ark1'!AF335</f>
        <v>37.652716402391491</v>
      </c>
      <c r="AF66" s="234">
        <f t="shared" ref="AF66:AF67" si="17">+T66/P66</f>
        <v>1.37967490418924</v>
      </c>
      <c r="AG66" s="230">
        <f t="shared" ref="AG66:AG67" si="18">+G66/E66</f>
        <v>26.217194570135746</v>
      </c>
      <c r="AH66" s="45"/>
      <c r="AI66" s="4"/>
      <c r="AJ66" s="16"/>
      <c r="AK66" s="16"/>
      <c r="AL66" s="5"/>
      <c r="AM66" s="18"/>
    </row>
    <row r="67" spans="1:50" ht="15.6">
      <c r="A67" s="45"/>
      <c r="B67" s="228">
        <f>+'Ark1'!C336</f>
        <v>2016</v>
      </c>
      <c r="C67" s="228">
        <f>+'Ark1'!H336</f>
        <v>2</v>
      </c>
      <c r="D67" s="235" t="s">
        <v>7</v>
      </c>
      <c r="E67" s="228">
        <f>+'Ark1'!Q336</f>
        <v>215</v>
      </c>
      <c r="F67" s="229"/>
      <c r="G67" s="431">
        <f>+'Ark1'!R336</f>
        <v>5762</v>
      </c>
      <c r="H67" s="231"/>
      <c r="I67" s="232">
        <f>+'Ark1'!AG336</f>
        <v>37.915887010596258</v>
      </c>
      <c r="J67" s="233"/>
      <c r="K67" s="232">
        <f>+'Ark1'!AH336</f>
        <v>0.93717459215550158</v>
      </c>
      <c r="L67" s="233"/>
      <c r="M67" s="69"/>
      <c r="N67" s="233"/>
      <c r="O67" s="233"/>
      <c r="P67" s="234">
        <f>+'Ark1'!S336</f>
        <v>5.3559527941686884</v>
      </c>
      <c r="Q67" s="235"/>
      <c r="R67" s="234">
        <f>+'Ark1'!T336</f>
        <v>3.5395695938910099</v>
      </c>
      <c r="S67" s="235"/>
      <c r="T67" s="232">
        <f>+'Ark1'!U336</f>
        <v>7.3955918083998737</v>
      </c>
      <c r="U67" s="233"/>
      <c r="V67" s="230">
        <f>+'Ark1'!W336</f>
        <v>1.7355085039916698E-2</v>
      </c>
      <c r="W67" s="230">
        <f>+'Ark1'!X336</f>
        <v>2.1346754599097535</v>
      </c>
      <c r="X67" s="230">
        <f>+'Ark1'!Y336</f>
        <v>1.7355085039916698E-2</v>
      </c>
      <c r="Y67" s="232">
        <f>+'Ark1'!Z336</f>
        <v>3.4442338724892263</v>
      </c>
      <c r="Z67" s="232">
        <f>+'Ark1'!Z336</f>
        <v>3.4442338724892263</v>
      </c>
      <c r="AA67" s="232">
        <f>+'Ark1'!AA336</f>
        <v>1.7475594535205492</v>
      </c>
      <c r="AB67" s="232">
        <f>+'Ark1'!AB336</f>
        <v>1.6776641860758019</v>
      </c>
      <c r="AC67" s="230">
        <f>+'Ark1'!AD336</f>
        <v>14.879403650113437</v>
      </c>
      <c r="AD67" s="230">
        <f>+'Ark1'!AE336</f>
        <v>26.959725476211275</v>
      </c>
      <c r="AE67" s="230">
        <f>+'Ark1'!AF336</f>
        <v>39.06705539358601</v>
      </c>
      <c r="AF67" s="234">
        <f t="shared" si="17"/>
        <v>1.380817212663235</v>
      </c>
      <c r="AG67" s="230">
        <f t="shared" si="18"/>
        <v>26.8</v>
      </c>
      <c r="AH67" s="45"/>
      <c r="AI67" s="4"/>
      <c r="AJ67" s="16"/>
      <c r="AK67" s="16"/>
      <c r="AL67" s="5"/>
      <c r="AM67" s="18"/>
    </row>
    <row r="68" spans="1:50" ht="15.6">
      <c r="A68" s="45"/>
      <c r="B68" s="228">
        <f>+'Ark1'!C337</f>
        <v>2017</v>
      </c>
      <c r="C68" s="228">
        <f>+'Ark1'!H337</f>
        <v>2</v>
      </c>
      <c r="D68" s="235" t="s">
        <v>7</v>
      </c>
      <c r="E68" s="228">
        <f>+'Ark1'!Q337</f>
        <v>233</v>
      </c>
      <c r="F68" s="229"/>
      <c r="G68" s="431">
        <f>+'Ark1'!R337</f>
        <v>6156</v>
      </c>
      <c r="H68" s="231"/>
      <c r="I68" s="232">
        <f>+'Ark1'!AG337</f>
        <v>35.998693403887451</v>
      </c>
      <c r="J68" s="233"/>
      <c r="K68" s="232">
        <f>+'Ark1'!AH337</f>
        <v>1.4294996751137103</v>
      </c>
      <c r="L68" s="233"/>
      <c r="M68" s="69"/>
      <c r="N68" s="233"/>
      <c r="O68" s="233"/>
      <c r="P68" s="234">
        <f>+'Ark1'!S337</f>
        <v>5.2144249512670564</v>
      </c>
      <c r="Q68" s="235"/>
      <c r="R68" s="234">
        <f>+'Ark1'!T337</f>
        <v>3.6328784925276154</v>
      </c>
      <c r="S68" s="235"/>
      <c r="T68" s="232">
        <f>+'Ark1'!U337</f>
        <v>7.7158544509421745</v>
      </c>
      <c r="U68" s="233"/>
      <c r="V68" s="230">
        <f>+'Ark1'!W337</f>
        <v>1.6244314489928528E-2</v>
      </c>
      <c r="W68" s="230">
        <f>+'Ark1'!X337</f>
        <v>2.4366471734892778</v>
      </c>
      <c r="X68" s="230">
        <f>+'Ark1'!Y337</f>
        <v>6.497725795971411E-2</v>
      </c>
      <c r="Y68" s="232">
        <f>+'Ark1'!Z337</f>
        <v>3.4280247336705161</v>
      </c>
      <c r="Z68" s="232">
        <f>+'Ark1'!Z337</f>
        <v>3.4280247336705161</v>
      </c>
      <c r="AA68" s="232">
        <f>+'Ark1'!AA337</f>
        <v>2.6898649533461119</v>
      </c>
      <c r="AB68" s="232">
        <f>+'Ark1'!AB337</f>
        <v>1.6505214778907371</v>
      </c>
      <c r="AC68" s="230">
        <f>+'Ark1'!AD337</f>
        <v>17.440389035274027</v>
      </c>
      <c r="AD68" s="230">
        <f>+'Ark1'!AE337</f>
        <v>17.349009395485854</v>
      </c>
      <c r="AE68" s="230">
        <f>+'Ark1'!AF337</f>
        <v>35.201280878316553</v>
      </c>
      <c r="AF68" s="234">
        <f t="shared" ref="AF68:AF69" si="19">+T68/P68</f>
        <v>1.4797133956386301</v>
      </c>
      <c r="AG68" s="230">
        <f t="shared" ref="AG68:AG69" si="20">+G68/E68</f>
        <v>26.420600858369099</v>
      </c>
      <c r="AH68" s="45"/>
      <c r="AI68" s="4"/>
      <c r="AJ68" s="16"/>
      <c r="AK68" s="16"/>
      <c r="AL68" s="5"/>
      <c r="AM68" s="18"/>
    </row>
    <row r="69" spans="1:50" ht="15.6">
      <c r="A69" s="45"/>
      <c r="B69" s="228">
        <f>+'Ark1'!C338</f>
        <v>2018</v>
      </c>
      <c r="C69" s="228">
        <f>+'Ark1'!H338</f>
        <v>2</v>
      </c>
      <c r="D69" s="235" t="s">
        <v>7</v>
      </c>
      <c r="E69" s="228">
        <f>+'Ark1'!Q338</f>
        <v>235</v>
      </c>
      <c r="F69" s="229"/>
      <c r="G69" s="431">
        <f>+'Ark1'!R338</f>
        <v>6651</v>
      </c>
      <c r="H69" s="231"/>
      <c r="I69" s="232">
        <f>+'Ark1'!AG338</f>
        <v>35.971004377998199</v>
      </c>
      <c r="J69" s="233"/>
      <c r="K69" s="232">
        <f>+'Ark1'!AH338</f>
        <v>1.1877913095775077</v>
      </c>
      <c r="L69" s="233"/>
      <c r="M69" s="69"/>
      <c r="N69" s="233"/>
      <c r="O69" s="233"/>
      <c r="P69" s="234">
        <f>+'Ark1'!S338</f>
        <v>5.1900466095324012</v>
      </c>
      <c r="Q69" s="235"/>
      <c r="R69" s="234">
        <f>+'Ark1'!T338</f>
        <v>3.8800180423996391</v>
      </c>
      <c r="S69" s="235"/>
      <c r="T69" s="232">
        <f>+'Ark1'!U338</f>
        <v>7.9724552698842386</v>
      </c>
      <c r="U69" s="233"/>
      <c r="V69" s="230">
        <f>+'Ark1'!W338</f>
        <v>0</v>
      </c>
      <c r="W69" s="230">
        <f>+'Ark1'!X338</f>
        <v>3.5483385956998954</v>
      </c>
      <c r="X69" s="230">
        <f>+'Ark1'!Y338</f>
        <v>9.0211998195760021E-2</v>
      </c>
      <c r="Y69" s="232">
        <f>+'Ark1'!Z338</f>
        <v>3.6466949795479056</v>
      </c>
      <c r="Z69" s="232">
        <f>+'Ark1'!Z338</f>
        <v>3.6466949795479056</v>
      </c>
      <c r="AA69" s="232">
        <f>+'Ark1'!AA338</f>
        <v>1.8132550049726439</v>
      </c>
      <c r="AB69" s="232">
        <f>+'Ark1'!AB338</f>
        <v>1.5707757319922362</v>
      </c>
      <c r="AC69" s="230">
        <f>+'Ark1'!AD338</f>
        <v>20.282817755054097</v>
      </c>
      <c r="AD69" s="230">
        <f>+'Ark1'!AE338</f>
        <v>32.188666803649994</v>
      </c>
      <c r="AE69" s="230">
        <f>+'Ark1'!AF338</f>
        <v>35.246422893481707</v>
      </c>
      <c r="AF69" s="234">
        <f t="shared" si="19"/>
        <v>1.5361047539036494</v>
      </c>
      <c r="AG69" s="230">
        <f t="shared" si="20"/>
        <v>28.302127659574467</v>
      </c>
      <c r="AH69" s="45"/>
      <c r="AI69" s="4"/>
      <c r="AJ69" s="16"/>
      <c r="AK69" s="16"/>
      <c r="AL69" s="5"/>
      <c r="AM69" s="18"/>
    </row>
    <row r="70" spans="1:50" ht="15.6">
      <c r="A70" s="45"/>
      <c r="B70" s="228">
        <f>+'Ark1'!C339</f>
        <v>2019</v>
      </c>
      <c r="C70" s="228">
        <f>+'Ark1'!H339</f>
        <v>2</v>
      </c>
      <c r="D70" s="235" t="s">
        <v>7</v>
      </c>
      <c r="E70" s="228">
        <f>+'Ark1'!Q339</f>
        <v>232</v>
      </c>
      <c r="F70" s="229"/>
      <c r="G70" s="431">
        <f>+'Ark1'!R339</f>
        <v>6766</v>
      </c>
      <c r="H70" s="231"/>
      <c r="I70" s="232">
        <f>+'Ark1'!AG339</f>
        <v>37.836953586024258</v>
      </c>
      <c r="J70" s="233"/>
      <c r="K70" s="232">
        <f>+'Ark1'!AH339</f>
        <v>1.241501625775939</v>
      </c>
      <c r="L70" s="233"/>
      <c r="M70" s="69"/>
      <c r="N70" s="233"/>
      <c r="O70" s="233"/>
      <c r="P70" s="234">
        <f>+'Ark1'!S339</f>
        <v>5.2607153414129471</v>
      </c>
      <c r="Q70" s="235"/>
      <c r="R70" s="234">
        <f>+'Ark1'!T339</f>
        <v>3.9933490984333448</v>
      </c>
      <c r="S70" s="235"/>
      <c r="T70" s="232">
        <f>+'Ark1'!U339</f>
        <v>8.1599763523499949</v>
      </c>
      <c r="U70" s="233"/>
      <c r="V70" s="230">
        <f>+'Ark1'!W339</f>
        <v>1.477978125923736E-2</v>
      </c>
      <c r="W70" s="230">
        <f>+'Ark1'!X339</f>
        <v>3.5323677209577302</v>
      </c>
      <c r="X70" s="230">
        <f>+'Ark1'!Y339</f>
        <v>7.3898906296186798E-2</v>
      </c>
      <c r="Y70" s="232">
        <f>+'Ark1'!Z339</f>
        <v>3.7073893345361721</v>
      </c>
      <c r="Z70" s="232">
        <f>+'Ark1'!Z339</f>
        <v>3.7073893345361721</v>
      </c>
      <c r="AA70" s="232">
        <f>+'Ark1'!AA339</f>
        <v>1.6333294284487638</v>
      </c>
      <c r="AB70" s="232">
        <f>+'Ark1'!AB339</f>
        <v>1.615340876356042</v>
      </c>
      <c r="AC70" s="230">
        <f>+'Ark1'!AD339</f>
        <v>28.200227474446724</v>
      </c>
      <c r="AD70" s="230">
        <f>+'Ark1'!AE339</f>
        <v>43.13820367103181</v>
      </c>
      <c r="AE70" s="230">
        <f>+'Ark1'!AF339</f>
        <v>36.958540449008574</v>
      </c>
      <c r="AF70" s="234">
        <f t="shared" ref="AF70:AF71" si="21">+T70/P70</f>
        <v>1.5511153565207638</v>
      </c>
      <c r="AG70" s="230">
        <f t="shared" ref="AG70:AG71" si="22">+G70/E70</f>
        <v>29.163793103448278</v>
      </c>
      <c r="AH70" s="45"/>
      <c r="AI70" s="4"/>
      <c r="AJ70" s="16"/>
      <c r="AK70" s="16"/>
      <c r="AL70" s="5"/>
      <c r="AM70" s="18"/>
    </row>
    <row r="71" spans="1:50" ht="15.6">
      <c r="A71" s="45"/>
      <c r="B71" s="228">
        <f>+'Ark1'!C340</f>
        <v>2020</v>
      </c>
      <c r="C71" s="228">
        <f>+'Ark1'!H340</f>
        <v>2</v>
      </c>
      <c r="D71" s="235" t="s">
        <v>7</v>
      </c>
      <c r="E71" s="228">
        <f>+'Ark1'!Q340</f>
        <v>236</v>
      </c>
      <c r="F71" s="229"/>
      <c r="G71" s="431">
        <f>+'Ark1'!R340</f>
        <v>6548</v>
      </c>
      <c r="H71" s="231"/>
      <c r="I71" s="232">
        <f>+'Ark1'!AG340</f>
        <v>37.057835601856176</v>
      </c>
      <c r="J71" s="233"/>
      <c r="K71" s="232">
        <f>+'Ark1'!AH340</f>
        <v>1.053756872327428</v>
      </c>
      <c r="L71" s="233"/>
      <c r="M71" s="69"/>
      <c r="N71" s="233"/>
      <c r="O71" s="233"/>
      <c r="P71" s="234">
        <f>+'Ark1'!S340</f>
        <v>5.2603848503359796</v>
      </c>
      <c r="Q71" s="235"/>
      <c r="R71" s="234">
        <f>+'Ark1'!T340</f>
        <v>3.958460598656079</v>
      </c>
      <c r="S71" s="235"/>
      <c r="T71" s="232">
        <f>+'Ark1'!U340</f>
        <v>7.9344074526572976</v>
      </c>
      <c r="U71" s="233"/>
      <c r="V71" s="230">
        <f>+'Ark1'!W340</f>
        <v>1.5271838729383012E-2</v>
      </c>
      <c r="W71" s="230">
        <f>+'Ark1'!X340</f>
        <v>2.962736713500306</v>
      </c>
      <c r="X71" s="230">
        <f>+'Ark1'!Y340</f>
        <v>4.5815516188149046E-2</v>
      </c>
      <c r="Y71" s="232">
        <f>+'Ark1'!Z340</f>
        <v>3.4276254267516202</v>
      </c>
      <c r="Z71" s="232">
        <f>+'Ark1'!Z340</f>
        <v>3.4276254267516202</v>
      </c>
      <c r="AA71" s="232">
        <f>+'Ark1'!AA340</f>
        <v>1.7443969045213124</v>
      </c>
      <c r="AB71" s="232">
        <f>+'Ark1'!AB340</f>
        <v>1.5933918441978261</v>
      </c>
      <c r="AC71" s="230">
        <f>+'Ark1'!AD340</f>
        <v>16.152679799384853</v>
      </c>
      <c r="AD71" s="230">
        <f>+'Ark1'!AE340</f>
        <v>32.866776551699253</v>
      </c>
      <c r="AE71" s="230">
        <f>+'Ark1'!AF340</f>
        <v>36.576918780024592</v>
      </c>
      <c r="AF71" s="234">
        <f t="shared" si="21"/>
        <v>1.5083321236754244</v>
      </c>
      <c r="AG71" s="230">
        <f t="shared" si="22"/>
        <v>27.745762711864408</v>
      </c>
      <c r="AH71" s="45"/>
      <c r="AI71" s="4"/>
      <c r="AJ71" s="16"/>
      <c r="AK71" s="16"/>
      <c r="AL71" s="5"/>
      <c r="AM71" s="18"/>
    </row>
    <row r="72" spans="1:50" s="458" customFormat="1" ht="15.6">
      <c r="A72" s="45"/>
      <c r="B72" s="228">
        <f>+'Ark1'!C341</f>
        <v>2021</v>
      </c>
      <c r="C72" s="228">
        <f>+'Ark1'!H341</f>
        <v>2</v>
      </c>
      <c r="D72" s="235" t="s">
        <v>7</v>
      </c>
      <c r="E72" s="228">
        <f>+'Ark1'!Q341</f>
        <v>248</v>
      </c>
      <c r="F72" s="229"/>
      <c r="G72" s="431">
        <f>+'Ark1'!R341</f>
        <v>6570.9</v>
      </c>
      <c r="H72" s="231"/>
      <c r="I72" s="232">
        <f>+'Ark1'!AG341</f>
        <v>37.806558683183752</v>
      </c>
      <c r="J72" s="233"/>
      <c r="K72" s="232">
        <f>+'Ark1'!AH341</f>
        <v>1.2022706174192272</v>
      </c>
      <c r="L72" s="233"/>
      <c r="M72" s="69"/>
      <c r="N72" s="233"/>
      <c r="O72" s="233"/>
      <c r="P72" s="234">
        <f>+'Ark1'!S341</f>
        <v>5.1561734313412177</v>
      </c>
      <c r="Q72" s="235"/>
      <c r="R72" s="234">
        <f>+'Ark1'!T341</f>
        <v>3.971906435952457</v>
      </c>
      <c r="S72" s="235"/>
      <c r="T72" s="232">
        <f>+'Ark1'!U341</f>
        <v>8.2685629061468298</v>
      </c>
      <c r="U72" s="233"/>
      <c r="V72" s="230">
        <f>+'Ark1'!W341</f>
        <v>1.5218615410369963E-2</v>
      </c>
      <c r="W72" s="230">
        <f>+'Ark1'!X341</f>
        <v>3.698123544719901</v>
      </c>
      <c r="X72" s="230">
        <f>+'Ark1'!Y341</f>
        <v>3.0437230820739927E-2</v>
      </c>
      <c r="Y72" s="232">
        <f>+'Ark1'!Z341</f>
        <v>3.6330103873052191</v>
      </c>
      <c r="Z72" s="232">
        <f>+'Ark1'!Z341</f>
        <v>3.6330103873052191</v>
      </c>
      <c r="AA72" s="232">
        <f>+'Ark1'!AA341</f>
        <v>1.6410316732339845</v>
      </c>
      <c r="AB72" s="232">
        <f>+'Ark1'!AB341</f>
        <v>1.6224557452447204</v>
      </c>
      <c r="AC72" s="230">
        <f>+'Ark1'!AD341</f>
        <v>28.430772312148687</v>
      </c>
      <c r="AD72" s="230">
        <f>+'Ark1'!AE341</f>
        <v>37.210737992423979</v>
      </c>
      <c r="AE72" s="230">
        <f>+'Ark1'!AF341</f>
        <v>37.163832157865279</v>
      </c>
      <c r="AF72" s="234">
        <f t="shared" ref="AF72:AF75" si="23">+T72/P72</f>
        <v>1.6036238920683514</v>
      </c>
      <c r="AG72" s="230">
        <f t="shared" ref="AG72:AG75" si="24">+G72/E72</f>
        <v>26.495564516129029</v>
      </c>
      <c r="AH72" s="45"/>
      <c r="AI72" s="4"/>
      <c r="AJ72" s="16"/>
      <c r="AK72" s="16"/>
      <c r="AL72" s="5"/>
      <c r="AM72" s="18"/>
    </row>
    <row r="73" spans="1:50" s="458" customFormat="1" ht="15.6">
      <c r="A73" s="45"/>
      <c r="B73" s="228">
        <f>+'Ark1'!C342</f>
        <v>2022</v>
      </c>
      <c r="C73" s="228">
        <f>+'Ark1'!H342</f>
        <v>2</v>
      </c>
      <c r="D73" s="235" t="s">
        <v>7</v>
      </c>
      <c r="E73" s="228">
        <f>+'Ark1'!Q342</f>
        <v>249</v>
      </c>
      <c r="F73" s="229"/>
      <c r="G73" s="431">
        <f>+'Ark1'!R342</f>
        <v>5751</v>
      </c>
      <c r="H73" s="231"/>
      <c r="I73" s="232">
        <f>+'Ark1'!AG342</f>
        <v>34.660939445016488</v>
      </c>
      <c r="J73" s="233"/>
      <c r="K73" s="232">
        <f>+'Ark1'!AH342</f>
        <v>1.7388280299078416</v>
      </c>
      <c r="L73" s="233"/>
      <c r="M73" s="69"/>
      <c r="N73" s="129">
        <f>+'Ark1'!AJ342</f>
        <v>83.825233644859807</v>
      </c>
      <c r="O73" s="129">
        <f>+'Ark1'!AK342</f>
        <v>14.958244642558748</v>
      </c>
      <c r="P73" s="234">
        <f>+'Ark1'!S342</f>
        <v>5.2529994783515903</v>
      </c>
      <c r="Q73" s="235"/>
      <c r="R73" s="234">
        <f>+'Ark1'!T342</f>
        <v>4.1384107111806641</v>
      </c>
      <c r="S73" s="235"/>
      <c r="T73" s="232">
        <f>+'Ark1'!U342</f>
        <v>8.3799339245348641</v>
      </c>
      <c r="U73" s="233"/>
      <c r="V73" s="230">
        <f>+'Ark1'!W342</f>
        <v>6.9553121196313669E-2</v>
      </c>
      <c r="W73" s="230">
        <f>+'Ark1'!X342</f>
        <v>3.8080333854981752</v>
      </c>
      <c r="X73" s="230">
        <f>+'Ark1'!Y342</f>
        <v>0.13910624239262731</v>
      </c>
      <c r="Y73" s="232">
        <f>+'Ark1'!Z342</f>
        <v>3.6636964394682554</v>
      </c>
      <c r="Z73" s="232">
        <f>+'Ark1'!Z342</f>
        <v>3.6636964394682554</v>
      </c>
      <c r="AA73" s="232">
        <f>+'Ark1'!AA342</f>
        <v>1.6687460038459536</v>
      </c>
      <c r="AB73" s="232">
        <f>+'Ark1'!AB342</f>
        <v>1.4973357823556557</v>
      </c>
      <c r="AC73" s="230">
        <f>+'Ark1'!AD342</f>
        <v>26.704622536046621</v>
      </c>
      <c r="AD73" s="230">
        <f>+'Ark1'!AE342</f>
        <v>41.584320694349053</v>
      </c>
      <c r="AE73" s="230">
        <f>+'Ark1'!AF342</f>
        <v>33.451605397859467</v>
      </c>
      <c r="AF73" s="234">
        <f t="shared" si="23"/>
        <v>1.5952664680569351</v>
      </c>
      <c r="AG73" s="230">
        <f t="shared" si="24"/>
        <v>23.096385542168676</v>
      </c>
      <c r="AH73" s="45"/>
      <c r="AI73" s="4"/>
      <c r="AJ73" s="16"/>
      <c r="AK73" s="16"/>
      <c r="AL73" s="5"/>
      <c r="AM73" s="18"/>
    </row>
    <row r="74" spans="1:50" ht="15.6">
      <c r="A74" s="45"/>
      <c r="B74" s="228">
        <f>+'Ark1'!C343</f>
        <v>2023</v>
      </c>
      <c r="C74" s="228">
        <f>+'Ark1'!H343</f>
        <v>2</v>
      </c>
      <c r="D74" s="235" t="s">
        <v>7</v>
      </c>
      <c r="E74" s="228">
        <f>+'Ark1'!Q343</f>
        <v>268</v>
      </c>
      <c r="F74" s="229"/>
      <c r="G74" s="431">
        <f>+'Ark1'!R343</f>
        <v>5829</v>
      </c>
      <c r="H74" s="231"/>
      <c r="I74" s="232">
        <f>+'Ark1'!AG343</f>
        <v>34.240429066306064</v>
      </c>
      <c r="J74" s="233"/>
      <c r="K74" s="232">
        <f>+'Ark1'!AH343</f>
        <v>1.9042717447246529</v>
      </c>
      <c r="L74" s="233"/>
      <c r="M74" s="69"/>
      <c r="N74" s="129">
        <f>+'Ark1'!AJ343</f>
        <v>85.490158172232015</v>
      </c>
      <c r="O74" s="129">
        <f>+'Ark1'!AK343</f>
        <v>14.048493842441273</v>
      </c>
      <c r="P74" s="234">
        <f>+'Ark1'!S343</f>
        <v>5.1875107222508161</v>
      </c>
      <c r="Q74" s="235"/>
      <c r="R74" s="234">
        <f>+'Ark1'!T343</f>
        <v>4.0921255790015447</v>
      </c>
      <c r="S74" s="235"/>
      <c r="T74" s="232">
        <f>+'Ark1'!U343</f>
        <v>8.2428032252530379</v>
      </c>
      <c r="U74" s="233"/>
      <c r="V74" s="230">
        <f>+'Ark1'!W343</f>
        <v>5.1466803911477101E-2</v>
      </c>
      <c r="W74" s="230">
        <f>+'Ark1'!X343</f>
        <v>3.7056098816263505</v>
      </c>
      <c r="X74" s="230">
        <f>+'Ark1'!Y343</f>
        <v>6.8622405215302815E-2</v>
      </c>
      <c r="Y74" s="232">
        <f>+'Ark1'!Z343</f>
        <v>3.6140888840829666</v>
      </c>
      <c r="Z74" s="232">
        <f>+'Ark1'!Z343</f>
        <v>3.6140888840829666</v>
      </c>
      <c r="AA74" s="232">
        <f>+'Ark1'!AA343</f>
        <v>1.6755152368963577</v>
      </c>
      <c r="AB74" s="232">
        <f>+'Ark1'!AB343</f>
        <v>1.5227180285783659</v>
      </c>
      <c r="AC74" s="230">
        <f>+'Ark1'!AD343</f>
        <v>24.058931957438379</v>
      </c>
      <c r="AD74" s="230">
        <f>+'Ark1'!AE343</f>
        <v>45.006869043050351</v>
      </c>
      <c r="AE74" s="230">
        <f>+'Ark1'!AF343</f>
        <v>33.253465685435572</v>
      </c>
      <c r="AF74" s="234">
        <f t="shared" si="23"/>
        <v>1.5889708314041917</v>
      </c>
      <c r="AG74" s="230">
        <f t="shared" si="24"/>
        <v>21.75</v>
      </c>
      <c r="AH74" s="45"/>
      <c r="AI74" s="4"/>
      <c r="AJ74" s="16"/>
      <c r="AK74" s="16"/>
      <c r="AL74" s="5"/>
      <c r="AM74" s="18"/>
    </row>
    <row r="75" spans="1:50" ht="15.6">
      <c r="A75" s="45"/>
      <c r="B75" s="94">
        <f>+'Ark1'!C344</f>
        <v>2024</v>
      </c>
      <c r="C75" s="94">
        <f>+'Ark1'!H344</f>
        <v>2</v>
      </c>
      <c r="D75" s="95" t="s">
        <v>7</v>
      </c>
      <c r="E75" s="94">
        <f>+'Ark1'!Q344</f>
        <v>265</v>
      </c>
      <c r="F75" s="94"/>
      <c r="G75" s="338">
        <f>+'Ark1'!R344</f>
        <v>5348</v>
      </c>
      <c r="H75" s="101"/>
      <c r="I75" s="96">
        <f>+'Ark1'!AG344</f>
        <v>33.265566553437658</v>
      </c>
      <c r="J75" s="96"/>
      <c r="K75" s="96">
        <f>+'Ark1'!AH344</f>
        <v>2.7112939416604345</v>
      </c>
      <c r="L75" s="96"/>
      <c r="M75" s="69"/>
      <c r="N75" s="96">
        <f>+'Ark1'!AJ344</f>
        <v>84.098644470868138</v>
      </c>
      <c r="O75" s="96">
        <f>+'Ark1'!AK344</f>
        <v>14.206909510126971</v>
      </c>
      <c r="P75" s="95">
        <f>+'Ark1'!S344</f>
        <v>5.3792071802542996</v>
      </c>
      <c r="Q75" s="95"/>
      <c r="R75" s="95">
        <f>+'Ark1'!T344</f>
        <v>4.132946896035901</v>
      </c>
      <c r="S75" s="95"/>
      <c r="T75" s="96">
        <f>+'Ark1'!U344</f>
        <v>8.5057030665669515</v>
      </c>
      <c r="U75" s="96"/>
      <c r="V75" s="101">
        <f>+'Ark1'!W344</f>
        <v>1.8698578908003E-2</v>
      </c>
      <c r="W75" s="101">
        <f>+'Ark1'!X344</f>
        <v>4.0388930441286472</v>
      </c>
      <c r="X75" s="101">
        <f>+'Ark1'!Y344</f>
        <v>7.4794315632011998E-2</v>
      </c>
      <c r="Y75" s="96">
        <f>+'Ark1'!Z344</f>
        <v>3.6491988459100342</v>
      </c>
      <c r="Z75" s="96">
        <f>+'Ark1'!Z344</f>
        <v>3.6491988459100342</v>
      </c>
      <c r="AA75" s="96">
        <f>+'Ark1'!AA344</f>
        <v>1.4140130936023496</v>
      </c>
      <c r="AB75" s="96">
        <f>+'Ark1'!AB344</f>
        <v>1.3952099616617324</v>
      </c>
      <c r="AC75" s="101">
        <f>+'Ark1'!AD344</f>
        <v>29.352543014702871</v>
      </c>
      <c r="AD75" s="101">
        <f>+'Ark1'!AE344</f>
        <v>57.042095869466259</v>
      </c>
      <c r="AE75" s="101">
        <f>+'Ark1'!AF344</f>
        <v>32.290786136939978</v>
      </c>
      <c r="AF75" s="95">
        <f t="shared" si="23"/>
        <v>1.581218715239157</v>
      </c>
      <c r="AG75" s="101">
        <f t="shared" si="24"/>
        <v>20.181132075471698</v>
      </c>
      <c r="AH75" s="45"/>
      <c r="AI75" s="4"/>
      <c r="AJ75" s="16"/>
      <c r="AK75" s="16"/>
      <c r="AL75" s="5"/>
      <c r="AM75" s="18"/>
    </row>
    <row r="76" spans="1:50" ht="15.6">
      <c r="A76" s="45"/>
      <c r="B76" s="45"/>
      <c r="C76" s="45"/>
      <c r="D76" s="45"/>
      <c r="E76" s="45"/>
      <c r="F76" s="45"/>
      <c r="G76" s="310"/>
      <c r="H76" s="69"/>
      <c r="I76" s="87"/>
      <c r="J76" s="69"/>
      <c r="K76" s="87"/>
      <c r="L76" s="69"/>
      <c r="M76" s="69"/>
      <c r="N76" s="69"/>
      <c r="O76" s="69"/>
      <c r="P76" s="45"/>
      <c r="Q76" s="69"/>
      <c r="R76" s="45"/>
      <c r="S76" s="69"/>
      <c r="T76" s="87"/>
      <c r="U76" s="87"/>
      <c r="V76" s="69"/>
      <c r="W76" s="69"/>
      <c r="X76" s="69"/>
      <c r="Y76" s="87"/>
      <c r="Z76" s="87"/>
      <c r="AA76" s="45"/>
      <c r="AB76" s="45"/>
      <c r="AC76" s="45"/>
      <c r="AD76" s="45"/>
      <c r="AE76" s="45"/>
      <c r="AF76" s="45"/>
      <c r="AG76" s="45"/>
      <c r="AH76" s="45"/>
      <c r="AI76" s="4"/>
      <c r="AJ76" s="16"/>
      <c r="AK76" s="16"/>
      <c r="AL76" s="5"/>
      <c r="AM76" s="18"/>
    </row>
    <row r="77" spans="1:50" ht="15.6">
      <c r="A77" s="45"/>
      <c r="B77" s="45"/>
      <c r="C77" s="45"/>
      <c r="D77" s="45"/>
      <c r="E77" s="45"/>
      <c r="F77" s="45"/>
      <c r="G77" s="310"/>
      <c r="H77" s="69"/>
      <c r="I77" s="69"/>
      <c r="J77" s="69"/>
      <c r="K77" s="87"/>
      <c r="L77" s="69"/>
      <c r="M77" s="69"/>
      <c r="N77" s="69"/>
      <c r="O77" s="69"/>
      <c r="P77" s="45"/>
      <c r="Q77" s="69"/>
      <c r="R77" s="45"/>
      <c r="S77" s="69"/>
      <c r="T77" s="87"/>
      <c r="U77" s="87"/>
      <c r="V77" s="69"/>
      <c r="W77" s="69"/>
      <c r="X77" s="69"/>
      <c r="Y77" s="87"/>
      <c r="Z77" s="87"/>
      <c r="AA77" s="45"/>
      <c r="AB77" s="45"/>
      <c r="AC77" s="45"/>
      <c r="AD77" s="45"/>
      <c r="AE77" s="45"/>
      <c r="AF77" s="45"/>
      <c r="AG77" s="45"/>
      <c r="AH77" s="45"/>
      <c r="AI77" s="4"/>
      <c r="AJ77" s="18"/>
      <c r="AK77" s="18"/>
      <c r="AL77" s="5"/>
      <c r="AM77" s="18"/>
    </row>
    <row r="78" spans="1:50">
      <c r="AT78" s="13"/>
      <c r="AU78" s="13"/>
    </row>
    <row r="79" spans="1:50" ht="15.6">
      <c r="AT79" s="5"/>
      <c r="AU79" s="18"/>
      <c r="AV79" s="18"/>
      <c r="AX79" s="18"/>
    </row>
    <row r="80" spans="1:50">
      <c r="AT80" s="13"/>
      <c r="AU80" s="13"/>
    </row>
    <row r="81" spans="46:50">
      <c r="AT81" s="13"/>
      <c r="AU81" s="13"/>
    </row>
    <row r="82" spans="46:50" ht="15.6">
      <c r="AT82" s="2"/>
      <c r="AU82" s="5"/>
      <c r="AV82" s="5"/>
    </row>
    <row r="83" spans="46:50">
      <c r="AT83" s="4"/>
      <c r="AU83" s="4"/>
      <c r="AV83" s="4"/>
      <c r="AW83" s="4"/>
      <c r="AX83" s="4"/>
    </row>
    <row r="84" spans="46:50" ht="15.6">
      <c r="AT84" s="4"/>
      <c r="AU84" s="13"/>
      <c r="AV84" s="13"/>
      <c r="AW84" s="1"/>
      <c r="AX84" s="5"/>
    </row>
    <row r="85" spans="46:50" ht="15.6">
      <c r="AT85" s="4"/>
      <c r="AU85" s="13"/>
      <c r="AV85" s="13"/>
      <c r="AW85" s="1"/>
      <c r="AX85" s="5"/>
    </row>
    <row r="86" spans="46:50" ht="15.6">
      <c r="AT86" s="4"/>
      <c r="AU86" s="13"/>
      <c r="AV86" s="13"/>
      <c r="AW86" s="1"/>
      <c r="AX86" s="5"/>
    </row>
    <row r="87" spans="46:50" ht="15.6">
      <c r="AT87" s="4"/>
      <c r="AU87" s="13"/>
      <c r="AV87" s="13"/>
      <c r="AW87" s="1"/>
      <c r="AX87" s="5"/>
    </row>
    <row r="88" spans="46:50" ht="15.6">
      <c r="AT88" s="4"/>
      <c r="AU88" s="13"/>
      <c r="AV88" s="13"/>
      <c r="AW88" s="13"/>
      <c r="AX88" s="5"/>
    </row>
    <row r="89" spans="46:50" ht="15.6">
      <c r="AT89" s="4"/>
      <c r="AU89" s="13"/>
      <c r="AV89" s="13"/>
      <c r="AW89" s="13"/>
      <c r="AX89" s="5"/>
    </row>
    <row r="90" spans="46:50" ht="15.6">
      <c r="AT90" s="4"/>
      <c r="AU90" s="13"/>
      <c r="AV90" s="13"/>
      <c r="AW90" s="13"/>
      <c r="AX90" s="5"/>
    </row>
    <row r="91" spans="46:50" ht="15.6">
      <c r="AT91" s="4"/>
      <c r="AU91" s="13"/>
      <c r="AV91" s="13"/>
      <c r="AW91" s="13"/>
      <c r="AX91" s="5"/>
    </row>
    <row r="92" spans="46:50" ht="15.6">
      <c r="AT92" s="4"/>
      <c r="AU92" s="13"/>
      <c r="AV92" s="13"/>
      <c r="AW92" s="5"/>
      <c r="AX92" s="5"/>
    </row>
    <row r="93" spans="46:50" ht="15.6">
      <c r="AT93" s="4"/>
      <c r="AU93" s="13"/>
      <c r="AV93" s="13"/>
      <c r="AW93" s="5"/>
      <c r="AX93" s="5"/>
    </row>
    <row r="94" spans="46:50" ht="15.6">
      <c r="AT94" s="4"/>
      <c r="AU94" s="13"/>
      <c r="AV94" s="13"/>
      <c r="AW94" s="5"/>
      <c r="AX94" s="5"/>
    </row>
    <row r="95" spans="46:50" ht="15.6">
      <c r="AT95" s="4"/>
      <c r="AU95" s="13"/>
      <c r="AV95" s="13"/>
      <c r="AW95" s="5"/>
      <c r="AX95" s="5"/>
    </row>
    <row r="96" spans="46:50" ht="15.6">
      <c r="AT96" s="4"/>
      <c r="AU96" s="13"/>
      <c r="AV96" s="13"/>
      <c r="AW96" s="5"/>
      <c r="AX96" s="5"/>
    </row>
    <row r="97" spans="46:50" ht="15.6">
      <c r="AT97" s="4"/>
      <c r="AU97" s="13"/>
      <c r="AV97" s="13"/>
      <c r="AW97" s="5"/>
      <c r="AX97" s="5"/>
    </row>
    <row r="98" spans="46:50" ht="15.6">
      <c r="AT98" s="4"/>
      <c r="AU98" s="13"/>
      <c r="AV98" s="13"/>
      <c r="AW98" s="5"/>
      <c r="AX98" s="5"/>
    </row>
    <row r="99" spans="46:50" ht="15.6">
      <c r="AT99" s="4"/>
      <c r="AU99" s="13"/>
      <c r="AV99" s="13"/>
      <c r="AW99" s="5"/>
      <c r="AX99" s="5"/>
    </row>
    <row r="100" spans="46:50" ht="15.6">
      <c r="AT100" s="4"/>
      <c r="AU100" s="5"/>
      <c r="AV100" s="5"/>
      <c r="AW100" s="5"/>
      <c r="AX100" s="5"/>
    </row>
    <row r="101" spans="46:50">
      <c r="AT101" s="13"/>
      <c r="AU101" s="13"/>
    </row>
    <row r="102" spans="46:50" ht="15.6">
      <c r="AT102" s="5"/>
      <c r="AU102" s="5"/>
      <c r="AV102" s="5"/>
      <c r="AX102" s="5"/>
    </row>
    <row r="103" spans="46:50">
      <c r="AT103" s="13"/>
      <c r="AU103" s="13"/>
    </row>
    <row r="104" spans="46:50">
      <c r="AT104" s="13"/>
      <c r="AU104" s="13"/>
    </row>
    <row r="105" spans="46:50" ht="15.6">
      <c r="AT105" s="2"/>
      <c r="AU105" s="5"/>
      <c r="AV105" s="5"/>
      <c r="AX105" s="2"/>
    </row>
    <row r="106" spans="46:50">
      <c r="AT106" s="4"/>
      <c r="AU106" s="4"/>
      <c r="AV106" s="4"/>
      <c r="AW106" s="4"/>
      <c r="AX106" s="4"/>
    </row>
    <row r="107" spans="46:50" ht="15.6">
      <c r="AT107" s="4"/>
      <c r="AU107" s="13"/>
      <c r="AV107" s="13"/>
      <c r="AW107" s="1"/>
      <c r="AX107" s="5"/>
    </row>
    <row r="108" spans="46:50" ht="15.6">
      <c r="AT108" s="4"/>
      <c r="AU108" s="13"/>
      <c r="AV108" s="13"/>
      <c r="AW108" s="1"/>
      <c r="AX108" s="5"/>
    </row>
    <row r="109" spans="46:50" ht="15.6">
      <c r="AT109" s="4"/>
      <c r="AU109" s="13"/>
      <c r="AV109" s="13"/>
      <c r="AW109" s="1"/>
      <c r="AX109" s="5"/>
    </row>
    <row r="110" spans="46:50" ht="15.6">
      <c r="AT110" s="4"/>
      <c r="AU110" s="13"/>
      <c r="AV110" s="13"/>
      <c r="AW110" s="1"/>
      <c r="AX110" s="5"/>
    </row>
    <row r="111" spans="46:50" ht="15.6">
      <c r="AT111" s="4"/>
      <c r="AU111" s="13"/>
      <c r="AV111" s="13"/>
      <c r="AW111" s="13"/>
      <c r="AX111" s="5"/>
    </row>
    <row r="112" spans="46:50" ht="15.6">
      <c r="AT112" s="4"/>
      <c r="AU112" s="13"/>
      <c r="AV112" s="13"/>
      <c r="AW112" s="13"/>
      <c r="AX112" s="5"/>
    </row>
    <row r="113" spans="46:50" ht="15.6">
      <c r="AT113" s="4"/>
      <c r="AU113" s="13"/>
      <c r="AV113" s="13"/>
      <c r="AW113" s="13"/>
      <c r="AX113" s="5"/>
    </row>
    <row r="114" spans="46:50" ht="15.6">
      <c r="AT114" s="4"/>
      <c r="AU114" s="13"/>
      <c r="AV114" s="13"/>
      <c r="AW114" s="13"/>
      <c r="AX114" s="5"/>
    </row>
    <row r="115" spans="46:50" ht="15.6">
      <c r="AT115" s="4"/>
      <c r="AU115" s="13"/>
      <c r="AV115" s="13"/>
      <c r="AW115" s="5"/>
      <c r="AX115" s="5"/>
    </row>
    <row r="116" spans="46:50" ht="15.6">
      <c r="AT116" s="4"/>
      <c r="AU116" s="13"/>
      <c r="AV116" s="13"/>
      <c r="AW116" s="5"/>
      <c r="AX116" s="5"/>
    </row>
    <row r="117" spans="46:50" ht="15.6">
      <c r="AT117" s="4"/>
      <c r="AU117" s="13"/>
      <c r="AV117" s="13"/>
      <c r="AW117" s="5"/>
      <c r="AX117" s="5"/>
    </row>
    <row r="118" spans="46:50" ht="15.6">
      <c r="AT118" s="4"/>
      <c r="AU118" s="13"/>
      <c r="AV118" s="13"/>
      <c r="AW118" s="5"/>
      <c r="AX118" s="5"/>
    </row>
    <row r="119" spans="46:50" ht="15.6">
      <c r="AT119" s="4"/>
      <c r="AU119" s="13"/>
      <c r="AV119" s="13"/>
      <c r="AW119" s="5"/>
      <c r="AX119" s="5"/>
    </row>
    <row r="120" spans="46:50" ht="15.6">
      <c r="AT120" s="4"/>
      <c r="AU120" s="13"/>
      <c r="AV120" s="13"/>
      <c r="AW120" s="5"/>
      <c r="AX120" s="5"/>
    </row>
    <row r="121" spans="46:50" ht="15.6">
      <c r="AT121" s="4"/>
      <c r="AU121" s="13"/>
      <c r="AV121" s="13"/>
      <c r="AW121" s="5"/>
      <c r="AX121" s="5"/>
    </row>
    <row r="122" spans="46:50" ht="15.6">
      <c r="AT122" s="4"/>
      <c r="AU122" s="13"/>
      <c r="AV122" s="13"/>
      <c r="AW122" s="5"/>
      <c r="AX122" s="5"/>
    </row>
    <row r="123" spans="46:50" ht="15.6">
      <c r="AT123" s="4"/>
      <c r="AU123" s="5"/>
      <c r="AV123" s="5"/>
      <c r="AW123" s="5"/>
      <c r="AX123" s="5"/>
    </row>
    <row r="124" spans="46:50">
      <c r="AT124" s="13"/>
      <c r="AU124" s="13"/>
    </row>
    <row r="125" spans="46:50" ht="15.6">
      <c r="AT125" s="5"/>
      <c r="AU125" s="5"/>
      <c r="AV125" s="5"/>
      <c r="AX125" s="5"/>
    </row>
    <row r="126" spans="46:50">
      <c r="AT126" s="13"/>
      <c r="AU126" s="13"/>
    </row>
    <row r="127" spans="46:50">
      <c r="AT127" s="13"/>
      <c r="AU127" s="13"/>
    </row>
    <row r="128" spans="46:50">
      <c r="AT128" s="13"/>
      <c r="AU128" s="13"/>
    </row>
    <row r="129" spans="46:47">
      <c r="AT129" s="13"/>
      <c r="AU129" s="13"/>
    </row>
    <row r="130" spans="46:47">
      <c r="AT130" s="13"/>
      <c r="AU130" s="13"/>
    </row>
    <row r="131" spans="46:47">
      <c r="AT131" s="13"/>
      <c r="AU131" s="13"/>
    </row>
    <row r="132" spans="46:47">
      <c r="AT132" s="13"/>
      <c r="AU132" s="13"/>
    </row>
    <row r="133" spans="46:47">
      <c r="AT133" s="13"/>
      <c r="AU133" s="13"/>
    </row>
    <row r="134" spans="46:47">
      <c r="AT134" s="13"/>
      <c r="AU134" s="13"/>
    </row>
    <row r="135" spans="46:47">
      <c r="AT135" s="13"/>
      <c r="AU135" s="13"/>
    </row>
    <row r="136" spans="46:47">
      <c r="AT136" s="13"/>
      <c r="AU136" s="13"/>
    </row>
    <row r="137" spans="46:47">
      <c r="AT137" s="13"/>
      <c r="AU137" s="13"/>
    </row>
    <row r="138" spans="46:47">
      <c r="AT138" s="13"/>
      <c r="AU138" s="13"/>
    </row>
    <row r="139" spans="46:47">
      <c r="AT139" s="13"/>
      <c r="AU139" s="13"/>
    </row>
    <row r="140" spans="46:47">
      <c r="AT140" s="13"/>
      <c r="AU140" s="13"/>
    </row>
    <row r="141" spans="46:47">
      <c r="AT141" s="13"/>
      <c r="AU141" s="13"/>
    </row>
    <row r="142" spans="46:47">
      <c r="AT142" s="13"/>
      <c r="AU142" s="13"/>
    </row>
    <row r="143" spans="46:47">
      <c r="AT143" s="13"/>
      <c r="AU143" s="13"/>
    </row>
    <row r="144" spans="46:47">
      <c r="AT144" s="13"/>
      <c r="AU144" s="13"/>
    </row>
    <row r="145" spans="46:47">
      <c r="AT145" s="13"/>
      <c r="AU145" s="13"/>
    </row>
    <row r="146" spans="46:47">
      <c r="AT146" s="13"/>
      <c r="AU146" s="13"/>
    </row>
    <row r="147" spans="46:47">
      <c r="AT147" s="13"/>
      <c r="AU147" s="13"/>
    </row>
    <row r="148" spans="46:47">
      <c r="AT148" s="13"/>
      <c r="AU148" s="13"/>
    </row>
    <row r="149" spans="46:47">
      <c r="AT149" s="13"/>
      <c r="AU149" s="13"/>
    </row>
    <row r="150" spans="46:47">
      <c r="AT150" s="13"/>
      <c r="AU150" s="13"/>
    </row>
    <row r="151" spans="46:47">
      <c r="AT151" s="13"/>
      <c r="AU151" s="13"/>
    </row>
    <row r="152" spans="46:47">
      <c r="AT152" s="13"/>
      <c r="AU152" s="13"/>
    </row>
    <row r="153" spans="46:47">
      <c r="AT153" s="13"/>
      <c r="AU153" s="13"/>
    </row>
    <row r="154" spans="46:47">
      <c r="AT154" s="13"/>
      <c r="AU154" s="13"/>
    </row>
    <row r="155" spans="46:47">
      <c r="AT155" s="13"/>
      <c r="AU155" s="13"/>
    </row>
    <row r="156" spans="46:47">
      <c r="AT156" s="13"/>
      <c r="AU156" s="13"/>
    </row>
    <row r="157" spans="46:47">
      <c r="AT157" s="13"/>
      <c r="AU157" s="13"/>
    </row>
    <row r="158" spans="46:47">
      <c r="AT158" s="13"/>
      <c r="AU158" s="13"/>
    </row>
    <row r="159" spans="46:47">
      <c r="AT159" s="13"/>
      <c r="AU159" s="13"/>
    </row>
    <row r="160" spans="46:47">
      <c r="AT160" s="13"/>
      <c r="AU160" s="13"/>
    </row>
    <row r="161" spans="46:47">
      <c r="AT161" s="13"/>
      <c r="AU161" s="13"/>
    </row>
    <row r="162" spans="46:47">
      <c r="AT162" s="13"/>
      <c r="AU162" s="13"/>
    </row>
    <row r="163" spans="46:47">
      <c r="AT163" s="13"/>
      <c r="AU163" s="13"/>
    </row>
    <row r="164" spans="46:47">
      <c r="AT164" s="13"/>
      <c r="AU164" s="13"/>
    </row>
    <row r="165" spans="46:47">
      <c r="AT165" s="13"/>
      <c r="AU165" s="13"/>
    </row>
    <row r="166" spans="46:47">
      <c r="AT166" s="13"/>
      <c r="AU166" s="13"/>
    </row>
    <row r="167" spans="46:47">
      <c r="AT167" s="13"/>
      <c r="AU167" s="13"/>
    </row>
    <row r="168" spans="46:47">
      <c r="AT168" s="13"/>
      <c r="AU168" s="13"/>
    </row>
    <row r="169" spans="46:47">
      <c r="AT169" s="13"/>
      <c r="AU169" s="13"/>
    </row>
    <row r="170" spans="46:47">
      <c r="AT170" s="13"/>
      <c r="AU170" s="13"/>
    </row>
    <row r="171" spans="46:47">
      <c r="AT171" s="13"/>
      <c r="AU171" s="13"/>
    </row>
    <row r="172" spans="46:47">
      <c r="AT172" s="13"/>
      <c r="AU172" s="13"/>
    </row>
    <row r="173" spans="46:47">
      <c r="AT173" s="13"/>
      <c r="AU173" s="13"/>
    </row>
    <row r="174" spans="46:47">
      <c r="AT174" s="13"/>
      <c r="AU174" s="13"/>
    </row>
    <row r="175" spans="46:47">
      <c r="AT175" s="13"/>
      <c r="AU175" s="13"/>
    </row>
    <row r="176" spans="46:47">
      <c r="AT176" s="13"/>
      <c r="AU176" s="13"/>
    </row>
    <row r="177" spans="46:47">
      <c r="AT177" s="13"/>
      <c r="AU177" s="13"/>
    </row>
    <row r="178" spans="46:47">
      <c r="AT178" s="13"/>
      <c r="AU178" s="13"/>
    </row>
    <row r="179" spans="46:47">
      <c r="AT179" s="13"/>
      <c r="AU179" s="13"/>
    </row>
    <row r="180" spans="46:47">
      <c r="AT180" s="13"/>
      <c r="AU180" s="13"/>
    </row>
    <row r="202" spans="9:45">
      <c r="I202" s="147"/>
      <c r="K202" s="147"/>
      <c r="P202" s="14"/>
      <c r="R202" s="14"/>
      <c r="T202" s="147"/>
      <c r="AS202" s="14"/>
    </row>
    <row r="203" spans="9:45">
      <c r="I203" s="147"/>
      <c r="K203" s="147"/>
      <c r="P203" s="14"/>
      <c r="R203" s="14"/>
      <c r="T203" s="147"/>
      <c r="V203" s="73"/>
      <c r="W203" s="73"/>
      <c r="X203" s="73"/>
      <c r="Y203" s="147"/>
      <c r="Z203" s="147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</row>
    <row r="204" spans="9:45">
      <c r="I204" s="147"/>
      <c r="K204" s="147"/>
      <c r="P204" s="14"/>
      <c r="R204" s="14"/>
      <c r="T204" s="147"/>
      <c r="V204" s="73"/>
      <c r="W204" s="73"/>
      <c r="X204" s="73"/>
      <c r="Y204" s="147"/>
      <c r="Z204" s="147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</row>
    <row r="205" spans="9:45">
      <c r="I205" s="147"/>
      <c r="K205" s="147"/>
      <c r="P205" s="14"/>
      <c r="R205" s="14"/>
      <c r="T205" s="147"/>
      <c r="V205" s="73"/>
      <c r="W205" s="73"/>
      <c r="X205" s="73"/>
      <c r="Y205" s="147"/>
      <c r="Z205" s="147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</row>
    <row r="206" spans="9:45">
      <c r="I206" s="147"/>
      <c r="K206" s="147"/>
      <c r="P206" s="14"/>
      <c r="R206" s="14"/>
      <c r="T206" s="147"/>
      <c r="V206" s="73"/>
      <c r="W206" s="73"/>
      <c r="X206" s="73"/>
      <c r="Y206" s="147"/>
      <c r="Z206" s="147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</row>
    <row r="207" spans="9:45">
      <c r="I207" s="147"/>
      <c r="K207" s="147"/>
      <c r="P207" s="14"/>
      <c r="R207" s="14"/>
      <c r="T207" s="147"/>
      <c r="V207" s="73"/>
      <c r="W207" s="73"/>
      <c r="X207" s="73"/>
      <c r="Y207" s="147"/>
      <c r="Z207" s="147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</row>
    <row r="208" spans="9:45">
      <c r="I208" s="147"/>
      <c r="K208" s="147"/>
      <c r="P208" s="14"/>
      <c r="R208" s="14"/>
      <c r="T208" s="147"/>
      <c r="V208" s="73"/>
      <c r="W208" s="73"/>
      <c r="X208" s="73"/>
      <c r="Y208" s="147"/>
      <c r="Z208" s="147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</row>
    <row r="209" spans="9:45">
      <c r="I209" s="147"/>
      <c r="K209" s="147"/>
      <c r="P209" s="14"/>
      <c r="R209" s="14"/>
      <c r="T209" s="147"/>
      <c r="V209" s="73"/>
      <c r="W209" s="73"/>
      <c r="X209" s="73"/>
      <c r="Y209" s="147"/>
      <c r="Z209" s="147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</row>
    <row r="210" spans="9:45">
      <c r="I210" s="147"/>
      <c r="K210" s="147"/>
      <c r="P210" s="14"/>
      <c r="R210" s="14"/>
      <c r="T210" s="147"/>
      <c r="V210" s="73"/>
      <c r="W210" s="73"/>
      <c r="X210" s="73"/>
      <c r="Y210" s="147"/>
      <c r="Z210" s="147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</row>
    <row r="211" spans="9:45">
      <c r="I211" s="147"/>
      <c r="K211" s="147"/>
      <c r="P211" s="14"/>
      <c r="R211" s="14"/>
      <c r="T211" s="147"/>
      <c r="V211" s="73"/>
      <c r="W211" s="73"/>
      <c r="X211" s="73"/>
      <c r="Y211" s="147"/>
      <c r="Z211" s="147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</row>
    <row r="212" spans="9:45">
      <c r="I212" s="147"/>
      <c r="K212" s="147"/>
      <c r="P212" s="14"/>
      <c r="R212" s="14"/>
      <c r="T212" s="147"/>
      <c r="V212" s="73"/>
      <c r="W212" s="73"/>
      <c r="X212" s="73"/>
      <c r="Y212" s="147"/>
      <c r="Z212" s="147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</row>
    <row r="213" spans="9:45">
      <c r="I213" s="147"/>
      <c r="K213" s="147"/>
      <c r="P213" s="14"/>
      <c r="R213" s="14"/>
      <c r="T213" s="147"/>
      <c r="V213" s="73"/>
      <c r="W213" s="73"/>
      <c r="X213" s="73"/>
      <c r="Y213" s="147"/>
      <c r="Z213" s="147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</row>
    <row r="214" spans="9:45">
      <c r="I214" s="147"/>
      <c r="K214" s="147"/>
      <c r="P214" s="14"/>
      <c r="R214" s="14"/>
      <c r="T214" s="147"/>
      <c r="V214" s="73"/>
      <c r="W214" s="73"/>
      <c r="X214" s="73"/>
      <c r="Y214" s="147"/>
      <c r="Z214" s="147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</row>
    <row r="215" spans="9:45">
      <c r="I215" s="147"/>
      <c r="K215" s="147"/>
      <c r="P215" s="14"/>
      <c r="R215" s="14"/>
      <c r="T215" s="147"/>
      <c r="V215" s="73"/>
      <c r="W215" s="73"/>
      <c r="X215" s="73"/>
      <c r="Y215" s="147"/>
      <c r="Z215" s="147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</row>
    <row r="216" spans="9:45">
      <c r="I216" s="147"/>
      <c r="K216" s="147"/>
      <c r="P216" s="14"/>
      <c r="R216" s="14"/>
      <c r="T216" s="147"/>
      <c r="V216" s="73"/>
      <c r="W216" s="73"/>
      <c r="X216" s="73"/>
      <c r="Y216" s="147"/>
      <c r="Z216" s="147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</row>
    <row r="217" spans="9:45">
      <c r="I217" s="147"/>
      <c r="K217" s="147"/>
      <c r="P217" s="14"/>
      <c r="R217" s="14"/>
      <c r="T217" s="147"/>
      <c r="V217" s="73"/>
      <c r="W217" s="73"/>
      <c r="X217" s="73"/>
      <c r="Y217" s="147"/>
      <c r="Z217" s="147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</row>
    <row r="218" spans="9:45">
      <c r="I218" s="147"/>
      <c r="K218" s="147"/>
      <c r="P218" s="14"/>
      <c r="R218" s="14"/>
      <c r="T218" s="147"/>
      <c r="V218" s="73"/>
      <c r="W218" s="73"/>
      <c r="X218" s="73"/>
      <c r="Y218" s="147"/>
      <c r="Z218" s="147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</row>
    <row r="219" spans="9:45">
      <c r="I219" s="147"/>
      <c r="K219" s="147"/>
      <c r="P219" s="14"/>
      <c r="R219" s="14"/>
      <c r="T219" s="147"/>
      <c r="V219" s="73"/>
      <c r="W219" s="73"/>
      <c r="X219" s="73"/>
      <c r="Y219" s="147"/>
      <c r="Z219" s="147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</row>
    <row r="220" spans="9:45">
      <c r="I220" s="147"/>
      <c r="K220" s="147"/>
      <c r="P220" s="14"/>
      <c r="R220" s="14"/>
      <c r="T220" s="147"/>
      <c r="V220" s="73"/>
      <c r="W220" s="73"/>
      <c r="X220" s="73"/>
      <c r="Y220" s="147"/>
      <c r="Z220" s="147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</row>
    <row r="221" spans="9:45">
      <c r="I221" s="147"/>
      <c r="K221" s="147"/>
      <c r="P221" s="14"/>
      <c r="R221" s="14"/>
      <c r="T221" s="147"/>
      <c r="V221" s="73"/>
      <c r="W221" s="73"/>
      <c r="X221" s="73"/>
      <c r="Y221" s="147"/>
      <c r="Z221" s="147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</row>
    <row r="222" spans="9:45">
      <c r="I222" s="147"/>
      <c r="K222" s="147"/>
      <c r="P222" s="14"/>
      <c r="R222" s="14"/>
      <c r="T222" s="147"/>
      <c r="V222" s="73"/>
      <c r="W222" s="73"/>
      <c r="X222" s="73"/>
      <c r="Y222" s="147"/>
      <c r="Z222" s="147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</row>
    <row r="223" spans="9:45">
      <c r="I223" s="147"/>
      <c r="K223" s="147"/>
      <c r="P223" s="14"/>
      <c r="R223" s="14"/>
      <c r="T223" s="147"/>
      <c r="V223" s="73"/>
      <c r="W223" s="73"/>
      <c r="X223" s="73"/>
      <c r="Y223" s="147"/>
      <c r="Z223" s="147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</row>
    <row r="224" spans="9:45">
      <c r="I224" s="147"/>
      <c r="K224" s="147"/>
      <c r="P224" s="14"/>
      <c r="R224" s="14"/>
      <c r="T224" s="147"/>
      <c r="V224" s="73"/>
      <c r="W224" s="73"/>
      <c r="X224" s="73"/>
      <c r="Y224" s="147"/>
      <c r="Z224" s="147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</row>
    <row r="225" spans="9:45">
      <c r="I225" s="147"/>
      <c r="K225" s="147"/>
      <c r="P225" s="14"/>
      <c r="R225" s="14"/>
      <c r="T225" s="147"/>
      <c r="V225" s="73"/>
      <c r="W225" s="73"/>
      <c r="X225" s="73"/>
      <c r="Y225" s="147"/>
      <c r="Z225" s="147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</row>
    <row r="226" spans="9:45">
      <c r="I226" s="147"/>
      <c r="K226" s="147"/>
      <c r="P226" s="14"/>
      <c r="R226" s="14"/>
      <c r="T226" s="147"/>
      <c r="V226" s="73"/>
      <c r="W226" s="73"/>
      <c r="X226" s="73"/>
      <c r="Y226" s="147"/>
      <c r="Z226" s="147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9:45">
      <c r="I227" s="147"/>
      <c r="K227" s="147"/>
      <c r="P227" s="14"/>
      <c r="R227" s="14"/>
      <c r="T227" s="147"/>
      <c r="V227" s="73"/>
      <c r="W227" s="73"/>
      <c r="X227" s="73"/>
      <c r="Y227" s="147"/>
      <c r="Z227" s="147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9:45">
      <c r="I228" s="147"/>
      <c r="K228" s="147"/>
      <c r="P228" s="14"/>
      <c r="R228" s="14"/>
      <c r="T228" s="147"/>
      <c r="V228" s="73"/>
      <c r="W228" s="73"/>
      <c r="X228" s="73"/>
      <c r="Y228" s="147"/>
      <c r="Z228" s="147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9:45">
      <c r="I229" s="147"/>
      <c r="K229" s="147"/>
      <c r="P229" s="14"/>
      <c r="R229" s="14"/>
      <c r="T229" s="147"/>
      <c r="V229" s="73"/>
      <c r="W229" s="73"/>
      <c r="X229" s="73"/>
      <c r="Y229" s="147"/>
      <c r="Z229" s="147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9:45">
      <c r="I230" s="147"/>
      <c r="K230" s="147"/>
      <c r="P230" s="14"/>
      <c r="R230" s="14"/>
      <c r="T230" s="147"/>
      <c r="V230" s="73"/>
      <c r="W230" s="73"/>
      <c r="X230" s="73"/>
      <c r="Y230" s="147"/>
      <c r="Z230" s="147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9:45">
      <c r="I231" s="147"/>
      <c r="K231" s="147"/>
      <c r="P231" s="14"/>
      <c r="R231" s="14"/>
      <c r="T231" s="147"/>
      <c r="V231" s="73"/>
      <c r="W231" s="73"/>
      <c r="X231" s="73"/>
      <c r="Y231" s="147"/>
      <c r="Z231" s="147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9:45">
      <c r="I232" s="147"/>
      <c r="K232" s="147"/>
      <c r="P232" s="14"/>
      <c r="R232" s="14"/>
      <c r="T232" s="147"/>
      <c r="V232" s="73"/>
      <c r="W232" s="73"/>
      <c r="X232" s="73"/>
      <c r="Y232" s="147"/>
      <c r="Z232" s="147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9:45">
      <c r="I233" s="147"/>
      <c r="K233" s="147"/>
      <c r="P233" s="14"/>
      <c r="R233" s="14"/>
      <c r="T233" s="147"/>
      <c r="V233" s="73"/>
      <c r="W233" s="73"/>
      <c r="X233" s="73"/>
      <c r="Y233" s="147"/>
      <c r="Z233" s="147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9:45">
      <c r="I234" s="147"/>
      <c r="K234" s="147"/>
      <c r="P234" s="14"/>
      <c r="R234" s="14"/>
      <c r="T234" s="147"/>
      <c r="V234" s="73"/>
      <c r="W234" s="73"/>
      <c r="X234" s="73"/>
      <c r="Y234" s="147"/>
      <c r="Z234" s="147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9:45">
      <c r="I235" s="147"/>
      <c r="K235" s="147"/>
      <c r="P235" s="14"/>
      <c r="R235" s="14"/>
      <c r="T235" s="147"/>
      <c r="V235" s="73"/>
      <c r="W235" s="73"/>
      <c r="X235" s="73"/>
      <c r="Y235" s="147"/>
      <c r="Z235" s="147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9:45">
      <c r="I236" s="147"/>
      <c r="K236" s="147"/>
      <c r="P236" s="14"/>
      <c r="R236" s="14"/>
      <c r="T236" s="147"/>
      <c r="V236" s="73"/>
      <c r="W236" s="73"/>
      <c r="X236" s="73"/>
      <c r="Y236" s="147"/>
      <c r="Z236" s="147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9:45">
      <c r="I237" s="147"/>
      <c r="K237" s="147"/>
      <c r="P237" s="14"/>
      <c r="R237" s="14"/>
      <c r="T237" s="147"/>
      <c r="V237" s="73"/>
      <c r="W237" s="73"/>
      <c r="X237" s="73"/>
      <c r="Y237" s="147"/>
      <c r="Z237" s="147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9:45">
      <c r="I238" s="147"/>
      <c r="K238" s="147"/>
      <c r="P238" s="14"/>
      <c r="R238" s="14"/>
      <c r="T238" s="147"/>
      <c r="V238" s="73"/>
      <c r="W238" s="73"/>
      <c r="X238" s="73"/>
      <c r="Y238" s="147"/>
      <c r="Z238" s="147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9:45">
      <c r="I239" s="147"/>
      <c r="K239" s="147"/>
      <c r="P239" s="14"/>
      <c r="R239" s="14"/>
      <c r="T239" s="147"/>
      <c r="V239" s="73"/>
      <c r="W239" s="73"/>
      <c r="X239" s="73"/>
      <c r="Y239" s="147"/>
      <c r="Z239" s="147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9:45">
      <c r="I240" s="147"/>
      <c r="K240" s="147"/>
      <c r="P240" s="14"/>
      <c r="R240" s="14"/>
      <c r="T240" s="147"/>
      <c r="V240" s="73"/>
      <c r="W240" s="73"/>
      <c r="X240" s="73"/>
      <c r="Y240" s="147"/>
      <c r="Z240" s="147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9:45">
      <c r="I241" s="147"/>
      <c r="K241" s="147"/>
      <c r="P241" s="14"/>
      <c r="R241" s="14"/>
      <c r="T241" s="147"/>
      <c r="V241" s="73"/>
      <c r="W241" s="73"/>
      <c r="X241" s="73"/>
      <c r="Y241" s="147"/>
      <c r="Z241" s="147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9:45">
      <c r="I242" s="147"/>
      <c r="K242" s="147"/>
      <c r="P242" s="14"/>
      <c r="R242" s="14"/>
      <c r="T242" s="147"/>
      <c r="V242" s="73"/>
      <c r="W242" s="73"/>
      <c r="X242" s="73"/>
      <c r="Y242" s="147"/>
      <c r="Z242" s="147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9:45">
      <c r="I243" s="147"/>
      <c r="K243" s="147"/>
      <c r="P243" s="14"/>
      <c r="R243" s="14"/>
      <c r="T243" s="147"/>
      <c r="V243" s="73"/>
      <c r="W243" s="73"/>
      <c r="X243" s="73"/>
      <c r="Y243" s="147"/>
      <c r="Z243" s="147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9:45">
      <c r="I244" s="147"/>
      <c r="K244" s="147"/>
      <c r="P244" s="14"/>
      <c r="R244" s="14"/>
      <c r="T244" s="147"/>
      <c r="V244" s="73"/>
      <c r="W244" s="73"/>
      <c r="X244" s="73"/>
      <c r="Y244" s="147"/>
      <c r="Z244" s="147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9:45">
      <c r="I245" s="147"/>
      <c r="K245" s="147"/>
      <c r="P245" s="14"/>
      <c r="R245" s="14"/>
      <c r="T245" s="147"/>
      <c r="V245" s="73"/>
      <c r="W245" s="73"/>
      <c r="X245" s="73"/>
      <c r="Y245" s="147"/>
      <c r="Z245" s="147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9:45">
      <c r="I246" s="147"/>
      <c r="K246" s="147"/>
      <c r="P246" s="14"/>
      <c r="R246" s="14"/>
      <c r="T246" s="147"/>
      <c r="V246" s="73"/>
      <c r="W246" s="73"/>
      <c r="X246" s="73"/>
      <c r="Y246" s="147"/>
      <c r="Z246" s="147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9:45">
      <c r="I247" s="147"/>
      <c r="K247" s="147"/>
      <c r="P247" s="14"/>
      <c r="R247" s="14"/>
      <c r="T247" s="147"/>
      <c r="V247" s="73"/>
      <c r="W247" s="73"/>
      <c r="X247" s="73"/>
      <c r="Y247" s="147"/>
      <c r="Z247" s="147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9:45">
      <c r="I248" s="147"/>
      <c r="K248" s="147"/>
      <c r="P248" s="14"/>
      <c r="R248" s="14"/>
      <c r="T248" s="147"/>
      <c r="V248" s="73"/>
      <c r="W248" s="73"/>
      <c r="X248" s="73"/>
      <c r="Y248" s="147"/>
      <c r="Z248" s="147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9:45">
      <c r="I249" s="147"/>
      <c r="K249" s="147"/>
      <c r="P249" s="14"/>
      <c r="R249" s="14"/>
      <c r="T249" s="147"/>
      <c r="V249" s="73"/>
      <c r="W249" s="73"/>
      <c r="X249" s="73"/>
      <c r="Y249" s="147"/>
      <c r="Z249" s="147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9:45">
      <c r="I250" s="147"/>
      <c r="K250" s="147"/>
      <c r="P250" s="14"/>
      <c r="R250" s="14"/>
      <c r="T250" s="147"/>
      <c r="V250" s="73"/>
      <c r="W250" s="73"/>
      <c r="X250" s="73"/>
      <c r="Y250" s="147"/>
      <c r="Z250" s="147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9:45">
      <c r="I251" s="147"/>
      <c r="K251" s="147"/>
      <c r="P251" s="14"/>
      <c r="R251" s="14"/>
      <c r="T251" s="147"/>
      <c r="V251" s="73"/>
      <c r="W251" s="73"/>
      <c r="X251" s="73"/>
      <c r="Y251" s="147"/>
      <c r="Z251" s="147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9:45">
      <c r="I252" s="147"/>
      <c r="K252" s="147"/>
      <c r="P252" s="14"/>
      <c r="R252" s="14"/>
      <c r="T252" s="147"/>
      <c r="V252" s="73"/>
      <c r="W252" s="73"/>
      <c r="X252" s="73"/>
      <c r="Y252" s="147"/>
      <c r="Z252" s="147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9:45">
      <c r="I253" s="147"/>
      <c r="K253" s="147"/>
      <c r="P253" s="14"/>
      <c r="R253" s="14"/>
      <c r="T253" s="147"/>
      <c r="V253" s="73"/>
      <c r="W253" s="73"/>
      <c r="X253" s="73"/>
      <c r="Y253" s="147"/>
      <c r="Z253" s="147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9:45">
      <c r="I254" s="147"/>
      <c r="K254" s="147"/>
      <c r="P254" s="14"/>
      <c r="R254" s="14"/>
      <c r="T254" s="147"/>
      <c r="V254" s="73"/>
      <c r="W254" s="73"/>
      <c r="X254" s="73"/>
      <c r="Y254" s="147"/>
      <c r="Z254" s="147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</row>
    <row r="255" spans="9:45">
      <c r="I255" s="147"/>
      <c r="K255" s="147"/>
      <c r="P255" s="14"/>
      <c r="R255" s="14"/>
      <c r="T255" s="147"/>
      <c r="V255" s="73"/>
      <c r="W255" s="73"/>
      <c r="X255" s="73"/>
      <c r="Y255" s="147"/>
      <c r="Z255" s="147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</row>
    <row r="256" spans="9:45">
      <c r="I256" s="147"/>
      <c r="K256" s="147"/>
      <c r="P256" s="14"/>
      <c r="R256" s="14"/>
      <c r="T256" s="147"/>
      <c r="V256" s="73"/>
      <c r="W256" s="73"/>
      <c r="X256" s="73"/>
      <c r="Y256" s="147"/>
      <c r="Z256" s="147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</row>
    <row r="257" spans="9:45">
      <c r="I257" s="147"/>
      <c r="K257" s="147"/>
      <c r="P257" s="14"/>
      <c r="R257" s="14"/>
      <c r="T257" s="147"/>
      <c r="V257" s="73"/>
      <c r="W257" s="73"/>
      <c r="X257" s="73"/>
      <c r="Y257" s="147"/>
      <c r="Z257" s="147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</row>
    <row r="258" spans="9:45">
      <c r="I258" s="147"/>
      <c r="K258" s="147"/>
      <c r="P258" s="14"/>
      <c r="R258" s="14"/>
      <c r="T258" s="147"/>
      <c r="V258" s="73"/>
      <c r="W258" s="73"/>
      <c r="X258" s="73"/>
      <c r="Y258" s="147"/>
      <c r="Z258" s="147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9:45">
      <c r="I259" s="147"/>
      <c r="K259" s="147"/>
      <c r="P259" s="14"/>
      <c r="R259" s="14"/>
      <c r="T259" s="147"/>
      <c r="V259" s="73"/>
      <c r="W259" s="73"/>
      <c r="X259" s="73"/>
      <c r="Y259" s="147"/>
      <c r="Z259" s="147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9:45">
      <c r="I260" s="147"/>
      <c r="K260" s="147"/>
      <c r="P260" s="14"/>
      <c r="R260" s="14"/>
      <c r="T260" s="147"/>
      <c r="V260" s="73"/>
      <c r="W260" s="73"/>
      <c r="X260" s="73"/>
      <c r="Y260" s="147"/>
      <c r="Z260" s="147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9:45">
      <c r="I261" s="147"/>
      <c r="K261" s="147"/>
      <c r="P261" s="14"/>
      <c r="R261" s="14"/>
      <c r="T261" s="147"/>
      <c r="V261" s="73"/>
      <c r="W261" s="73"/>
      <c r="X261" s="73"/>
      <c r="Y261" s="147"/>
      <c r="Z261" s="147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9:45">
      <c r="I262" s="147"/>
      <c r="K262" s="147"/>
      <c r="P262" s="14"/>
      <c r="R262" s="14"/>
      <c r="T262" s="147"/>
      <c r="V262" s="73"/>
      <c r="W262" s="73"/>
      <c r="X262" s="73"/>
      <c r="Y262" s="147"/>
      <c r="Z262" s="147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9:45">
      <c r="I263" s="147"/>
      <c r="K263" s="147"/>
      <c r="P263" s="14"/>
      <c r="R263" s="14"/>
      <c r="T263" s="147"/>
      <c r="V263" s="73"/>
      <c r="W263" s="73"/>
      <c r="X263" s="73"/>
      <c r="Y263" s="147"/>
      <c r="Z263" s="147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9:45">
      <c r="I264" s="147"/>
      <c r="K264" s="147"/>
      <c r="P264" s="14"/>
      <c r="R264" s="14"/>
      <c r="T264" s="147"/>
      <c r="V264" s="73"/>
      <c r="W264" s="73"/>
      <c r="X264" s="73"/>
      <c r="Y264" s="147"/>
      <c r="Z264" s="147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9:45">
      <c r="I265" s="147"/>
      <c r="K265" s="147"/>
      <c r="P265" s="14"/>
      <c r="R265" s="14"/>
      <c r="T265" s="147"/>
      <c r="V265" s="73"/>
      <c r="W265" s="73"/>
      <c r="X265" s="73"/>
      <c r="Y265" s="147"/>
      <c r="Z265" s="147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9:45">
      <c r="I266" s="147"/>
      <c r="K266" s="147"/>
      <c r="P266" s="14"/>
      <c r="R266" s="14"/>
      <c r="T266" s="147"/>
      <c r="V266" s="73"/>
      <c r="W266" s="73"/>
      <c r="X266" s="73"/>
      <c r="Y266" s="147"/>
      <c r="Z266" s="147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9:45">
      <c r="I267" s="147"/>
      <c r="K267" s="147"/>
      <c r="P267" s="14"/>
      <c r="R267" s="14"/>
      <c r="T267" s="147"/>
      <c r="V267" s="73"/>
      <c r="W267" s="73"/>
      <c r="X267" s="73"/>
      <c r="Y267" s="147"/>
      <c r="Z267" s="147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9:45">
      <c r="I268" s="147"/>
      <c r="K268" s="147"/>
      <c r="P268" s="14"/>
      <c r="R268" s="14"/>
      <c r="T268" s="147"/>
      <c r="V268" s="73"/>
      <c r="W268" s="73"/>
      <c r="X268" s="73"/>
      <c r="Y268" s="147"/>
      <c r="Z268" s="147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9:45">
      <c r="I269" s="147"/>
      <c r="K269" s="147"/>
      <c r="P269" s="14"/>
      <c r="R269" s="14"/>
      <c r="T269" s="147"/>
      <c r="V269" s="73"/>
      <c r="W269" s="73"/>
      <c r="X269" s="73"/>
      <c r="Y269" s="147"/>
      <c r="Z269" s="147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9:45">
      <c r="I270" s="147"/>
      <c r="K270" s="147"/>
      <c r="P270" s="14"/>
      <c r="R270" s="14"/>
      <c r="T270" s="147"/>
      <c r="V270" s="73"/>
      <c r="W270" s="73"/>
      <c r="X270" s="73"/>
      <c r="Y270" s="147"/>
      <c r="Z270" s="147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9:45">
      <c r="I271" s="147"/>
      <c r="K271" s="147"/>
      <c r="P271" s="14"/>
      <c r="R271" s="14"/>
      <c r="T271" s="147"/>
      <c r="V271" s="73"/>
      <c r="W271" s="73"/>
      <c r="X271" s="73"/>
      <c r="Y271" s="147"/>
      <c r="Z271" s="147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9:45">
      <c r="I272" s="147"/>
      <c r="K272" s="147"/>
      <c r="P272" s="14"/>
      <c r="R272" s="14"/>
      <c r="T272" s="147"/>
      <c r="V272" s="73"/>
      <c r="W272" s="73"/>
      <c r="X272" s="73"/>
      <c r="Y272" s="147"/>
      <c r="Z272" s="147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9:45">
      <c r="I273" s="147"/>
      <c r="K273" s="147"/>
      <c r="P273" s="14"/>
      <c r="R273" s="14"/>
      <c r="T273" s="147"/>
      <c r="V273" s="73"/>
      <c r="W273" s="73"/>
      <c r="X273" s="73"/>
      <c r="Y273" s="147"/>
      <c r="Z273" s="147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9:45">
      <c r="I274" s="147"/>
      <c r="K274" s="147"/>
      <c r="P274" s="14"/>
      <c r="R274" s="14"/>
      <c r="T274" s="147"/>
      <c r="V274" s="73"/>
      <c r="W274" s="73"/>
      <c r="X274" s="73"/>
      <c r="Y274" s="147"/>
      <c r="Z274" s="147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9:45">
      <c r="I275" s="147"/>
      <c r="K275" s="147"/>
      <c r="P275" s="14"/>
      <c r="R275" s="14"/>
      <c r="T275" s="147"/>
      <c r="V275" s="73"/>
      <c r="W275" s="73"/>
      <c r="X275" s="73"/>
      <c r="Y275" s="147"/>
      <c r="Z275" s="147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9:45">
      <c r="I276" s="147"/>
      <c r="K276" s="147"/>
      <c r="P276" s="14"/>
      <c r="R276" s="14"/>
      <c r="T276" s="147"/>
      <c r="V276" s="73"/>
      <c r="W276" s="73"/>
      <c r="X276" s="73"/>
      <c r="Y276" s="147"/>
      <c r="Z276" s="147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9:45">
      <c r="I277" s="147"/>
      <c r="K277" s="147"/>
      <c r="P277" s="14"/>
      <c r="R277" s="14"/>
      <c r="T277" s="147"/>
      <c r="V277" s="73"/>
      <c r="W277" s="73"/>
      <c r="X277" s="73"/>
      <c r="Y277" s="147"/>
      <c r="Z277" s="147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9:45">
      <c r="I278" s="147"/>
      <c r="K278" s="147"/>
      <c r="P278" s="14"/>
      <c r="R278" s="14"/>
      <c r="T278" s="147"/>
      <c r="V278" s="73"/>
      <c r="W278" s="73"/>
      <c r="X278" s="73"/>
      <c r="Y278" s="147"/>
      <c r="Z278" s="147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9:45">
      <c r="I279" s="147"/>
      <c r="K279" s="147"/>
      <c r="P279" s="14"/>
      <c r="R279" s="14"/>
      <c r="T279" s="147"/>
      <c r="V279" s="73"/>
      <c r="W279" s="73"/>
      <c r="X279" s="73"/>
      <c r="Y279" s="147"/>
      <c r="Z279" s="147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9:45">
      <c r="I280" s="147"/>
      <c r="K280" s="147"/>
      <c r="P280" s="14"/>
      <c r="R280" s="14"/>
      <c r="T280" s="147"/>
      <c r="V280" s="73"/>
      <c r="W280" s="73"/>
      <c r="X280" s="73"/>
      <c r="Y280" s="147"/>
      <c r="Z280" s="147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9:45">
      <c r="I281" s="147"/>
      <c r="K281" s="147"/>
      <c r="P281" s="14"/>
      <c r="R281" s="14"/>
      <c r="T281" s="147"/>
      <c r="V281" s="73"/>
      <c r="W281" s="73"/>
      <c r="X281" s="73"/>
      <c r="Y281" s="147"/>
      <c r="Z281" s="147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9:45">
      <c r="I282" s="147"/>
      <c r="K282" s="147"/>
      <c r="P282" s="14"/>
      <c r="R282" s="14"/>
      <c r="T282" s="147"/>
      <c r="V282" s="73"/>
      <c r="W282" s="73"/>
      <c r="X282" s="73"/>
      <c r="Y282" s="147"/>
      <c r="Z282" s="147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9:45">
      <c r="I283" s="147"/>
      <c r="K283" s="147"/>
      <c r="P283" s="14"/>
      <c r="R283" s="14"/>
      <c r="T283" s="147"/>
      <c r="V283" s="73"/>
      <c r="W283" s="73"/>
      <c r="X283" s="73"/>
      <c r="Y283" s="147"/>
      <c r="Z283" s="147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9:45">
      <c r="I284" s="147"/>
      <c r="K284" s="147"/>
      <c r="P284" s="14"/>
      <c r="R284" s="14"/>
      <c r="T284" s="147"/>
      <c r="V284" s="73"/>
      <c r="W284" s="73"/>
      <c r="X284" s="73"/>
      <c r="Y284" s="147"/>
      <c r="Z284" s="147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9:45">
      <c r="I285" s="147"/>
      <c r="K285" s="147"/>
      <c r="P285" s="14"/>
      <c r="R285" s="14"/>
      <c r="T285" s="147"/>
      <c r="V285" s="73"/>
      <c r="W285" s="73"/>
      <c r="X285" s="73"/>
      <c r="Y285" s="147"/>
      <c r="Z285" s="147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9:45">
      <c r="I286" s="147"/>
      <c r="K286" s="147"/>
      <c r="P286" s="14"/>
      <c r="R286" s="14"/>
      <c r="T286" s="147"/>
      <c r="V286" s="73"/>
      <c r="W286" s="73"/>
      <c r="X286" s="73"/>
      <c r="Y286" s="147"/>
      <c r="Z286" s="147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9:45">
      <c r="I287" s="147"/>
      <c r="K287" s="147"/>
      <c r="P287" s="14"/>
      <c r="R287" s="14"/>
      <c r="T287" s="147"/>
      <c r="V287" s="73"/>
      <c r="W287" s="73"/>
      <c r="X287" s="73"/>
      <c r="Y287" s="147"/>
      <c r="Z287" s="147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  <row r="288" spans="9:45">
      <c r="I288" s="147"/>
      <c r="K288" s="147"/>
      <c r="P288" s="14"/>
      <c r="R288" s="14"/>
      <c r="T288" s="147"/>
      <c r="V288" s="73"/>
      <c r="W288" s="73"/>
      <c r="X288" s="73"/>
      <c r="Y288" s="147"/>
      <c r="Z288" s="147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</row>
    <row r="289" spans="9:45">
      <c r="I289" s="147"/>
      <c r="K289" s="147"/>
      <c r="P289" s="14"/>
      <c r="R289" s="14"/>
      <c r="T289" s="147"/>
      <c r="V289" s="73"/>
      <c r="W289" s="73"/>
      <c r="X289" s="73"/>
      <c r="Y289" s="147"/>
      <c r="Z289" s="147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</row>
    <row r="290" spans="9:45">
      <c r="I290" s="147"/>
      <c r="K290" s="147"/>
      <c r="P290" s="14"/>
      <c r="R290" s="14"/>
      <c r="T290" s="147"/>
      <c r="V290" s="73"/>
      <c r="W290" s="73"/>
      <c r="X290" s="73"/>
      <c r="Y290" s="147"/>
      <c r="Z290" s="147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</row>
    <row r="291" spans="9:45">
      <c r="I291" s="147"/>
      <c r="K291" s="147"/>
      <c r="P291" s="14"/>
      <c r="R291" s="14"/>
      <c r="T291" s="147"/>
      <c r="V291" s="73"/>
      <c r="W291" s="73"/>
      <c r="X291" s="73"/>
      <c r="Y291" s="147"/>
      <c r="Z291" s="147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</row>
    <row r="292" spans="9:45">
      <c r="I292" s="147"/>
      <c r="K292" s="147"/>
      <c r="P292" s="14"/>
      <c r="R292" s="14"/>
      <c r="T292" s="147"/>
      <c r="V292" s="73"/>
      <c r="W292" s="73"/>
      <c r="X292" s="73"/>
      <c r="Y292" s="147"/>
      <c r="Z292" s="147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</row>
    <row r="293" spans="9:45">
      <c r="I293" s="147"/>
      <c r="K293" s="147"/>
      <c r="P293" s="14"/>
      <c r="R293" s="14"/>
      <c r="T293" s="147"/>
      <c r="V293" s="73"/>
      <c r="W293" s="73"/>
      <c r="X293" s="73"/>
      <c r="Y293" s="147"/>
      <c r="Z293" s="147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</row>
    <row r="294" spans="9:45">
      <c r="I294" s="147"/>
      <c r="K294" s="147"/>
      <c r="P294" s="14"/>
      <c r="R294" s="14"/>
      <c r="T294" s="147"/>
      <c r="V294" s="73"/>
      <c r="W294" s="73"/>
      <c r="X294" s="73"/>
      <c r="Y294" s="147"/>
      <c r="Z294" s="147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</row>
    <row r="295" spans="9:45">
      <c r="I295" s="147"/>
      <c r="K295" s="147"/>
      <c r="P295" s="14"/>
      <c r="R295" s="14"/>
      <c r="T295" s="147"/>
      <c r="V295" s="73"/>
      <c r="W295" s="73"/>
      <c r="X295" s="73"/>
      <c r="Y295" s="147"/>
      <c r="Z295" s="147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</row>
    <row r="296" spans="9:45">
      <c r="I296" s="147"/>
      <c r="K296" s="147"/>
      <c r="P296" s="14"/>
      <c r="R296" s="14"/>
      <c r="T296" s="147"/>
      <c r="V296" s="73"/>
      <c r="W296" s="73"/>
      <c r="X296" s="73"/>
      <c r="Y296" s="147"/>
      <c r="Z296" s="147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</row>
    <row r="297" spans="9:45">
      <c r="I297" s="147"/>
      <c r="K297" s="147"/>
      <c r="P297" s="14"/>
      <c r="R297" s="14"/>
      <c r="T297" s="147"/>
      <c r="V297" s="73"/>
      <c r="W297" s="73"/>
      <c r="X297" s="73"/>
      <c r="Y297" s="147"/>
      <c r="Z297" s="147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</row>
    <row r="298" spans="9:45">
      <c r="I298" s="147"/>
      <c r="K298" s="147"/>
      <c r="P298" s="14"/>
      <c r="R298" s="14"/>
      <c r="T298" s="147"/>
      <c r="V298" s="73"/>
      <c r="W298" s="73"/>
      <c r="X298" s="73"/>
      <c r="Y298" s="147"/>
      <c r="Z298" s="147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</row>
    <row r="299" spans="9:45">
      <c r="I299" s="147"/>
      <c r="K299" s="147"/>
      <c r="P299" s="14"/>
      <c r="R299" s="14"/>
      <c r="T299" s="147"/>
      <c r="V299" s="73"/>
      <c r="W299" s="73"/>
      <c r="X299" s="73"/>
      <c r="Y299" s="147"/>
      <c r="Z299" s="147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</row>
    <row r="300" spans="9:45">
      <c r="I300" s="147"/>
      <c r="K300" s="147"/>
      <c r="P300" s="14"/>
      <c r="R300" s="14"/>
      <c r="T300" s="147"/>
      <c r="V300" s="73"/>
      <c r="W300" s="73"/>
      <c r="X300" s="73"/>
      <c r="Y300" s="147"/>
      <c r="Z300" s="147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</row>
    <row r="301" spans="9:45">
      <c r="I301" s="147"/>
      <c r="K301" s="147"/>
      <c r="P301" s="14"/>
      <c r="R301" s="14"/>
      <c r="T301" s="147"/>
      <c r="V301" s="73"/>
      <c r="W301" s="73"/>
      <c r="X301" s="73"/>
      <c r="Y301" s="147"/>
      <c r="Z301" s="147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</row>
    <row r="302" spans="9:45">
      <c r="I302" s="147"/>
      <c r="K302" s="147"/>
      <c r="P302" s="14"/>
      <c r="R302" s="14"/>
      <c r="T302" s="147"/>
      <c r="V302" s="73"/>
      <c r="W302" s="73"/>
      <c r="X302" s="73"/>
      <c r="Y302" s="147"/>
      <c r="Z302" s="147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</row>
    <row r="303" spans="9:45">
      <c r="I303" s="147"/>
      <c r="K303" s="147"/>
      <c r="P303" s="14"/>
      <c r="R303" s="14"/>
      <c r="T303" s="147"/>
      <c r="V303" s="73"/>
      <c r="W303" s="73"/>
      <c r="X303" s="73"/>
      <c r="Y303" s="147"/>
      <c r="Z303" s="147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</row>
    <row r="304" spans="9:45">
      <c r="I304" s="147"/>
      <c r="K304" s="147"/>
      <c r="P304" s="14"/>
      <c r="R304" s="14"/>
      <c r="T304" s="147"/>
      <c r="V304" s="73"/>
      <c r="W304" s="73"/>
      <c r="X304" s="73"/>
      <c r="Y304" s="147"/>
      <c r="Z304" s="147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</row>
    <row r="305" spans="1:45">
      <c r="I305" s="147"/>
      <c r="K305" s="147"/>
      <c r="P305" s="14"/>
      <c r="R305" s="14"/>
      <c r="T305" s="147"/>
      <c r="V305" s="73"/>
      <c r="W305" s="73"/>
      <c r="X305" s="73"/>
      <c r="Y305" s="147"/>
      <c r="Z305" s="147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</row>
    <row r="306" spans="1:45">
      <c r="I306" s="147"/>
      <c r="K306" s="147"/>
      <c r="P306" s="14"/>
      <c r="R306" s="14"/>
      <c r="T306" s="147"/>
      <c r="V306" s="73"/>
      <c r="W306" s="73"/>
      <c r="X306" s="73"/>
      <c r="Y306" s="147"/>
      <c r="Z306" s="147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</row>
    <row r="307" spans="1:45">
      <c r="I307" s="147"/>
      <c r="K307" s="147"/>
      <c r="P307" s="14"/>
      <c r="R307" s="14"/>
      <c r="T307" s="147"/>
      <c r="V307" s="73"/>
      <c r="W307" s="73"/>
      <c r="X307" s="73"/>
      <c r="Y307" s="147"/>
      <c r="Z307" s="147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</row>
    <row r="308" spans="1:45">
      <c r="A308" s="30"/>
      <c r="B308" s="30"/>
      <c r="C308" s="30"/>
      <c r="D308" s="30"/>
      <c r="E308" s="30"/>
      <c r="F308" s="30"/>
      <c r="G308" s="331"/>
      <c r="H308" s="74"/>
      <c r="I308" s="148"/>
      <c r="J308" s="74"/>
      <c r="K308" s="148"/>
      <c r="L308" s="74"/>
      <c r="M308" s="74"/>
      <c r="N308" s="74"/>
      <c r="O308" s="74"/>
      <c r="P308" s="30"/>
      <c r="Q308" s="74"/>
      <c r="R308" s="30"/>
      <c r="S308" s="74"/>
      <c r="T308" s="148"/>
      <c r="U308" s="148"/>
      <c r="V308" s="73"/>
      <c r="W308" s="73"/>
      <c r="X308" s="73"/>
      <c r="Y308" s="147"/>
      <c r="Z308" s="147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</row>
    <row r="309" spans="1:45">
      <c r="A309" s="34"/>
      <c r="B309" s="34"/>
      <c r="C309" s="34"/>
      <c r="D309" s="34"/>
      <c r="E309" s="34"/>
      <c r="F309" s="34"/>
      <c r="G309" s="332"/>
      <c r="H309" s="75"/>
      <c r="I309" s="149"/>
      <c r="J309" s="75"/>
      <c r="K309" s="149"/>
      <c r="L309" s="75"/>
      <c r="M309" s="75"/>
      <c r="N309" s="75"/>
      <c r="O309" s="75"/>
      <c r="P309" s="34"/>
      <c r="Q309" s="75"/>
      <c r="R309" s="34"/>
      <c r="S309" s="75"/>
      <c r="T309" s="149"/>
      <c r="U309" s="149"/>
      <c r="V309" s="74"/>
      <c r="W309" s="74"/>
      <c r="X309" s="74"/>
      <c r="Y309" s="148"/>
      <c r="Z309" s="148"/>
      <c r="AA309" s="30"/>
      <c r="AB309" s="30"/>
      <c r="AC309" s="30"/>
      <c r="AD309" s="30"/>
    </row>
    <row r="310" spans="1:45">
      <c r="A310" s="34"/>
      <c r="B310" s="34"/>
      <c r="C310" s="34"/>
      <c r="D310" s="34"/>
      <c r="E310" s="34"/>
      <c r="F310" s="34"/>
      <c r="G310" s="332"/>
      <c r="H310" s="75"/>
      <c r="I310" s="149"/>
      <c r="J310" s="75"/>
      <c r="K310" s="149"/>
      <c r="L310" s="75"/>
      <c r="M310" s="75"/>
      <c r="N310" s="75"/>
      <c r="O310" s="75"/>
      <c r="P310" s="34"/>
      <c r="Q310" s="75"/>
      <c r="R310" s="34"/>
      <c r="S310" s="75"/>
      <c r="T310" s="149"/>
      <c r="U310" s="149"/>
      <c r="V310" s="75"/>
      <c r="W310" s="75"/>
      <c r="X310" s="75"/>
      <c r="Y310" s="149"/>
      <c r="Z310" s="149"/>
      <c r="AA310" s="34"/>
      <c r="AB310" s="34"/>
      <c r="AC310" s="34"/>
      <c r="AD310" s="34"/>
    </row>
    <row r="311" spans="1:45">
      <c r="A311" s="34"/>
      <c r="B311" s="34"/>
      <c r="C311" s="34"/>
      <c r="D311" s="34"/>
      <c r="E311" s="34"/>
      <c r="F311" s="34"/>
      <c r="G311" s="332"/>
      <c r="H311" s="75"/>
      <c r="I311" s="149"/>
      <c r="J311" s="75"/>
      <c r="K311" s="149"/>
      <c r="L311" s="75"/>
      <c r="M311" s="75"/>
      <c r="N311" s="75"/>
      <c r="O311" s="75"/>
      <c r="P311" s="34"/>
      <c r="Q311" s="75"/>
      <c r="R311" s="34"/>
      <c r="S311" s="75"/>
      <c r="T311" s="149"/>
      <c r="U311" s="149"/>
      <c r="V311" s="75"/>
      <c r="W311" s="75"/>
      <c r="X311" s="75"/>
      <c r="Y311" s="149"/>
      <c r="Z311" s="149"/>
      <c r="AA311" s="34"/>
      <c r="AB311" s="34"/>
      <c r="AC311" s="34"/>
      <c r="AD311" s="34"/>
    </row>
    <row r="312" spans="1:45">
      <c r="A312" s="34"/>
      <c r="B312" s="34"/>
      <c r="C312" s="34"/>
      <c r="D312" s="34"/>
      <c r="E312" s="34"/>
      <c r="F312" s="34"/>
      <c r="G312" s="332"/>
      <c r="H312" s="75"/>
      <c r="I312" s="149"/>
      <c r="J312" s="75"/>
      <c r="K312" s="149"/>
      <c r="L312" s="75"/>
      <c r="M312" s="75"/>
      <c r="N312" s="75"/>
      <c r="O312" s="75"/>
      <c r="P312" s="34"/>
      <c r="Q312" s="75"/>
      <c r="R312" s="34"/>
      <c r="S312" s="75"/>
      <c r="T312" s="149"/>
      <c r="U312" s="149"/>
      <c r="V312" s="75"/>
      <c r="W312" s="75"/>
      <c r="X312" s="75"/>
      <c r="Y312" s="149"/>
      <c r="Z312" s="149"/>
      <c r="AA312" s="34"/>
      <c r="AB312" s="34"/>
      <c r="AC312" s="34"/>
      <c r="AD312" s="34"/>
    </row>
    <row r="313" spans="1:45">
      <c r="A313" s="34"/>
      <c r="B313" s="34"/>
      <c r="C313" s="34"/>
      <c r="D313" s="34"/>
      <c r="E313" s="34"/>
      <c r="F313" s="34"/>
      <c r="G313" s="332"/>
      <c r="H313" s="75"/>
      <c r="I313" s="149"/>
      <c r="J313" s="75"/>
      <c r="K313" s="149"/>
      <c r="L313" s="75"/>
      <c r="M313" s="75"/>
      <c r="N313" s="75"/>
      <c r="O313" s="75"/>
      <c r="P313" s="34"/>
      <c r="Q313" s="75"/>
      <c r="R313" s="34"/>
      <c r="S313" s="75"/>
      <c r="T313" s="149"/>
      <c r="U313" s="149"/>
      <c r="V313" s="75"/>
      <c r="W313" s="75"/>
      <c r="X313" s="75"/>
      <c r="Y313" s="149"/>
      <c r="Z313" s="149"/>
      <c r="AA313" s="34"/>
      <c r="AB313" s="34"/>
      <c r="AC313" s="34"/>
      <c r="AD313" s="34"/>
    </row>
    <row r="314" spans="1:45">
      <c r="A314" s="34"/>
      <c r="B314" s="34"/>
      <c r="C314" s="34"/>
      <c r="D314" s="34"/>
      <c r="E314" s="34"/>
      <c r="F314" s="34"/>
      <c r="G314" s="332"/>
      <c r="H314" s="75"/>
      <c r="I314" s="149"/>
      <c r="J314" s="75"/>
      <c r="K314" s="149"/>
      <c r="L314" s="75"/>
      <c r="M314" s="75"/>
      <c r="N314" s="75"/>
      <c r="O314" s="75"/>
      <c r="P314" s="34"/>
      <c r="Q314" s="75"/>
      <c r="R314" s="34"/>
      <c r="S314" s="75"/>
      <c r="T314" s="149"/>
      <c r="U314" s="149"/>
      <c r="V314" s="75"/>
      <c r="W314" s="75"/>
      <c r="X314" s="75"/>
      <c r="Y314" s="149"/>
      <c r="Z314" s="149"/>
      <c r="AA314" s="34"/>
      <c r="AB314" s="34"/>
      <c r="AC314" s="34"/>
      <c r="AD314" s="34"/>
    </row>
    <row r="315" spans="1:45">
      <c r="A315" s="34"/>
      <c r="B315" s="34"/>
      <c r="C315" s="34"/>
      <c r="D315" s="34"/>
      <c r="E315" s="34"/>
      <c r="F315" s="34"/>
      <c r="G315" s="332"/>
      <c r="H315" s="75"/>
      <c r="I315" s="149"/>
      <c r="J315" s="75"/>
      <c r="K315" s="149"/>
      <c r="L315" s="75"/>
      <c r="M315" s="75"/>
      <c r="N315" s="75"/>
      <c r="O315" s="75"/>
      <c r="P315" s="34"/>
      <c r="Q315" s="75"/>
      <c r="R315" s="34"/>
      <c r="S315" s="75"/>
      <c r="T315" s="149"/>
      <c r="U315" s="149"/>
      <c r="V315" s="75"/>
      <c r="W315" s="75"/>
      <c r="X315" s="75"/>
      <c r="Y315" s="149"/>
      <c r="Z315" s="149"/>
      <c r="AA315" s="34"/>
      <c r="AB315" s="34"/>
      <c r="AC315" s="34"/>
      <c r="AD315" s="34"/>
    </row>
    <row r="316" spans="1:45">
      <c r="A316" s="34"/>
      <c r="B316" s="34"/>
      <c r="C316" s="34"/>
      <c r="D316" s="34"/>
      <c r="E316" s="34"/>
      <c r="F316" s="34"/>
      <c r="G316" s="332"/>
      <c r="H316" s="75"/>
      <c r="I316" s="149"/>
      <c r="J316" s="75"/>
      <c r="K316" s="149"/>
      <c r="L316" s="75"/>
      <c r="M316" s="75"/>
      <c r="N316" s="75"/>
      <c r="O316" s="75"/>
      <c r="P316" s="34"/>
      <c r="Q316" s="75"/>
      <c r="R316" s="34"/>
      <c r="S316" s="75"/>
      <c r="T316" s="149"/>
      <c r="U316" s="149"/>
      <c r="V316" s="75"/>
      <c r="W316" s="75"/>
      <c r="X316" s="75"/>
      <c r="Y316" s="149"/>
      <c r="Z316" s="149"/>
      <c r="AA316" s="34"/>
      <c r="AB316" s="34"/>
      <c r="AC316" s="34"/>
      <c r="AD316" s="34"/>
    </row>
    <row r="317" spans="1:45">
      <c r="A317" s="34"/>
      <c r="B317" s="34"/>
      <c r="C317" s="34"/>
      <c r="D317" s="34"/>
      <c r="E317" s="34"/>
      <c r="F317" s="34"/>
      <c r="G317" s="332"/>
      <c r="H317" s="75"/>
      <c r="I317" s="149"/>
      <c r="J317" s="75"/>
      <c r="K317" s="149"/>
      <c r="L317" s="75"/>
      <c r="M317" s="75"/>
      <c r="N317" s="75"/>
      <c r="O317" s="75"/>
      <c r="P317" s="34"/>
      <c r="Q317" s="75"/>
      <c r="R317" s="34"/>
      <c r="S317" s="75"/>
      <c r="T317" s="149"/>
      <c r="U317" s="149"/>
      <c r="V317" s="75"/>
      <c r="W317" s="75"/>
      <c r="X317" s="75"/>
      <c r="Y317" s="149"/>
      <c r="Z317" s="149"/>
      <c r="AA317" s="34"/>
      <c r="AB317" s="34"/>
      <c r="AC317" s="34"/>
      <c r="AD317" s="34"/>
    </row>
    <row r="318" spans="1:45">
      <c r="A318" s="34"/>
      <c r="B318" s="34"/>
      <c r="C318" s="34"/>
      <c r="D318" s="34"/>
      <c r="E318" s="34"/>
      <c r="F318" s="34"/>
      <c r="G318" s="332"/>
      <c r="H318" s="75"/>
      <c r="I318" s="149"/>
      <c r="J318" s="75"/>
      <c r="K318" s="149"/>
      <c r="L318" s="75"/>
      <c r="M318" s="75"/>
      <c r="N318" s="75"/>
      <c r="O318" s="75"/>
      <c r="P318" s="34"/>
      <c r="Q318" s="75"/>
      <c r="R318" s="34"/>
      <c r="S318" s="75"/>
      <c r="T318" s="149"/>
      <c r="U318" s="149"/>
      <c r="V318" s="75"/>
      <c r="W318" s="75"/>
      <c r="X318" s="75"/>
      <c r="Y318" s="149"/>
      <c r="Z318" s="149"/>
      <c r="AA318" s="34"/>
      <c r="AB318" s="34"/>
      <c r="AC318" s="34"/>
      <c r="AD318" s="34"/>
    </row>
    <row r="319" spans="1:45">
      <c r="A319" s="34"/>
      <c r="B319" s="34"/>
      <c r="C319" s="34"/>
      <c r="D319" s="34"/>
      <c r="E319" s="34"/>
      <c r="F319" s="34"/>
      <c r="G319" s="332"/>
      <c r="H319" s="75"/>
      <c r="I319" s="149"/>
      <c r="J319" s="75"/>
      <c r="K319" s="149"/>
      <c r="L319" s="75"/>
      <c r="M319" s="75"/>
      <c r="N319" s="75"/>
      <c r="O319" s="75"/>
      <c r="P319" s="34"/>
      <c r="Q319" s="75"/>
      <c r="R319" s="34"/>
      <c r="S319" s="75"/>
      <c r="T319" s="149"/>
      <c r="U319" s="149"/>
      <c r="V319" s="75"/>
      <c r="W319" s="75"/>
      <c r="X319" s="75"/>
      <c r="Y319" s="149"/>
      <c r="Z319" s="149"/>
      <c r="AA319" s="34"/>
      <c r="AB319" s="34"/>
      <c r="AC319" s="34"/>
      <c r="AD319" s="34"/>
    </row>
    <row r="320" spans="1:45">
      <c r="A320" s="34"/>
      <c r="B320" s="34"/>
      <c r="C320" s="34"/>
      <c r="D320" s="34"/>
      <c r="E320" s="34"/>
      <c r="F320" s="34"/>
      <c r="G320" s="332"/>
      <c r="H320" s="75"/>
      <c r="I320" s="149"/>
      <c r="J320" s="75"/>
      <c r="K320" s="149"/>
      <c r="L320" s="75"/>
      <c r="M320" s="75"/>
      <c r="N320" s="75"/>
      <c r="O320" s="75"/>
      <c r="P320" s="34"/>
      <c r="Q320" s="75"/>
      <c r="R320" s="34"/>
      <c r="S320" s="75"/>
      <c r="T320" s="149"/>
      <c r="U320" s="149"/>
      <c r="V320" s="75"/>
      <c r="W320" s="75"/>
      <c r="X320" s="75"/>
      <c r="Y320" s="149"/>
      <c r="Z320" s="149"/>
      <c r="AA320" s="34"/>
      <c r="AB320" s="34"/>
      <c r="AC320" s="34"/>
      <c r="AD320" s="34"/>
    </row>
    <row r="321" spans="1:30">
      <c r="A321" s="34"/>
      <c r="B321" s="34"/>
      <c r="C321" s="34"/>
      <c r="D321" s="34"/>
      <c r="E321" s="34"/>
      <c r="F321" s="34"/>
      <c r="G321" s="332"/>
      <c r="H321" s="75"/>
      <c r="I321" s="149"/>
      <c r="J321" s="75"/>
      <c r="K321" s="149"/>
      <c r="L321" s="75"/>
      <c r="M321" s="75"/>
      <c r="N321" s="75"/>
      <c r="O321" s="75"/>
      <c r="P321" s="34"/>
      <c r="Q321" s="75"/>
      <c r="R321" s="34"/>
      <c r="S321" s="75"/>
      <c r="T321" s="149"/>
      <c r="U321" s="149"/>
      <c r="V321" s="75"/>
      <c r="W321" s="75"/>
      <c r="X321" s="75"/>
      <c r="Y321" s="149"/>
      <c r="Z321" s="149"/>
      <c r="AA321" s="34"/>
      <c r="AB321" s="34"/>
      <c r="AC321" s="34"/>
      <c r="AD321" s="34"/>
    </row>
    <row r="322" spans="1:30">
      <c r="A322" s="34"/>
      <c r="B322" s="34"/>
      <c r="C322" s="34"/>
      <c r="D322" s="34"/>
      <c r="E322" s="34"/>
      <c r="F322" s="34"/>
      <c r="G322" s="332"/>
      <c r="H322" s="75"/>
      <c r="I322" s="149"/>
      <c r="J322" s="75"/>
      <c r="K322" s="149"/>
      <c r="L322" s="75"/>
      <c r="M322" s="75"/>
      <c r="N322" s="75"/>
      <c r="O322" s="75"/>
      <c r="P322" s="34"/>
      <c r="Q322" s="75"/>
      <c r="R322" s="34"/>
      <c r="S322" s="75"/>
      <c r="T322" s="149"/>
      <c r="U322" s="149"/>
      <c r="V322" s="75"/>
      <c r="W322" s="75"/>
      <c r="X322" s="75"/>
      <c r="Y322" s="149"/>
      <c r="Z322" s="149"/>
      <c r="AA322" s="34"/>
      <c r="AB322" s="34"/>
      <c r="AC322" s="34"/>
      <c r="AD322" s="34"/>
    </row>
    <row r="323" spans="1:30">
      <c r="A323" s="34"/>
      <c r="B323" s="34"/>
      <c r="C323" s="34"/>
      <c r="D323" s="34"/>
      <c r="E323" s="34"/>
      <c r="F323" s="34"/>
      <c r="G323" s="332"/>
      <c r="H323" s="75"/>
      <c r="I323" s="149"/>
      <c r="J323" s="75"/>
      <c r="K323" s="149"/>
      <c r="L323" s="75"/>
      <c r="M323" s="75"/>
      <c r="N323" s="75"/>
      <c r="O323" s="75"/>
      <c r="P323" s="34"/>
      <c r="Q323" s="75"/>
      <c r="R323" s="34"/>
      <c r="S323" s="75"/>
      <c r="T323" s="149"/>
      <c r="U323" s="149"/>
      <c r="V323" s="75"/>
      <c r="W323" s="75"/>
      <c r="X323" s="75"/>
      <c r="Y323" s="149"/>
      <c r="Z323" s="149"/>
      <c r="AA323" s="34"/>
      <c r="AB323" s="34"/>
      <c r="AC323" s="34"/>
      <c r="AD323" s="34"/>
    </row>
    <row r="324" spans="1:30">
      <c r="A324" s="34"/>
      <c r="B324" s="34"/>
      <c r="C324" s="34"/>
      <c r="D324" s="34"/>
      <c r="E324" s="34"/>
      <c r="F324" s="34"/>
      <c r="G324" s="332"/>
      <c r="H324" s="75"/>
      <c r="I324" s="149"/>
      <c r="J324" s="75"/>
      <c r="K324" s="149"/>
      <c r="L324" s="75"/>
      <c r="M324" s="75"/>
      <c r="N324" s="75"/>
      <c r="O324" s="75"/>
      <c r="P324" s="34"/>
      <c r="Q324" s="75"/>
      <c r="R324" s="34"/>
      <c r="S324" s="75"/>
      <c r="T324" s="149"/>
      <c r="U324" s="149"/>
      <c r="V324" s="75"/>
      <c r="W324" s="75"/>
      <c r="X324" s="75"/>
      <c r="Y324" s="149"/>
      <c r="Z324" s="149"/>
      <c r="AA324" s="34"/>
      <c r="AB324" s="34"/>
      <c r="AC324" s="34"/>
      <c r="AD324" s="34"/>
    </row>
    <row r="325" spans="1:30">
      <c r="A325" s="34"/>
      <c r="B325" s="34"/>
      <c r="C325" s="34"/>
      <c r="D325" s="34"/>
      <c r="E325" s="34"/>
      <c r="F325" s="34"/>
      <c r="G325" s="332"/>
      <c r="H325" s="75"/>
      <c r="I325" s="149"/>
      <c r="J325" s="75"/>
      <c r="K325" s="149"/>
      <c r="L325" s="75"/>
      <c r="M325" s="75"/>
      <c r="N325" s="75"/>
      <c r="O325" s="75"/>
      <c r="P325" s="34"/>
      <c r="Q325" s="75"/>
      <c r="R325" s="34"/>
      <c r="S325" s="75"/>
      <c r="T325" s="149"/>
      <c r="U325" s="149"/>
      <c r="V325" s="75"/>
      <c r="W325" s="75"/>
      <c r="X325" s="75"/>
      <c r="Y325" s="149"/>
      <c r="Z325" s="149"/>
      <c r="AA325" s="34"/>
      <c r="AB325" s="34"/>
      <c r="AC325" s="34"/>
      <c r="AD325" s="34"/>
    </row>
    <row r="326" spans="1:30">
      <c r="A326" s="34"/>
      <c r="B326" s="34"/>
      <c r="C326" s="34"/>
      <c r="D326" s="34"/>
      <c r="E326" s="34"/>
      <c r="F326" s="34"/>
      <c r="G326" s="332"/>
      <c r="H326" s="75"/>
      <c r="I326" s="149"/>
      <c r="J326" s="75"/>
      <c r="K326" s="149"/>
      <c r="L326" s="75"/>
      <c r="M326" s="75"/>
      <c r="N326" s="75"/>
      <c r="O326" s="75"/>
      <c r="P326" s="34"/>
      <c r="Q326" s="75"/>
      <c r="R326" s="34"/>
      <c r="S326" s="75"/>
      <c r="T326" s="149"/>
      <c r="U326" s="149"/>
      <c r="V326" s="75"/>
      <c r="W326" s="75"/>
      <c r="X326" s="75"/>
      <c r="Y326" s="149"/>
      <c r="Z326" s="149"/>
      <c r="AA326" s="34"/>
      <c r="AB326" s="34"/>
      <c r="AC326" s="34"/>
      <c r="AD326" s="34"/>
    </row>
    <row r="327" spans="1:30">
      <c r="A327" s="34"/>
      <c r="B327" s="34"/>
      <c r="C327" s="34"/>
      <c r="D327" s="34"/>
      <c r="E327" s="34"/>
      <c r="F327" s="34"/>
      <c r="G327" s="332"/>
      <c r="H327" s="75"/>
      <c r="I327" s="149"/>
      <c r="J327" s="75"/>
      <c r="K327" s="149"/>
      <c r="L327" s="75"/>
      <c r="M327" s="75"/>
      <c r="N327" s="75"/>
      <c r="O327" s="75"/>
      <c r="P327" s="34"/>
      <c r="Q327" s="75"/>
      <c r="R327" s="34"/>
      <c r="S327" s="75"/>
      <c r="T327" s="149"/>
      <c r="U327" s="149"/>
      <c r="V327" s="75"/>
      <c r="W327" s="75"/>
      <c r="X327" s="75"/>
      <c r="Y327" s="149"/>
      <c r="Z327" s="149"/>
      <c r="AA327" s="34"/>
      <c r="AB327" s="34"/>
      <c r="AC327" s="34"/>
      <c r="AD327" s="34"/>
    </row>
    <row r="328" spans="1:30">
      <c r="A328" s="34"/>
      <c r="B328" s="34"/>
      <c r="C328" s="34"/>
      <c r="D328" s="34"/>
      <c r="E328" s="34"/>
      <c r="F328" s="34"/>
      <c r="G328" s="332"/>
      <c r="H328" s="75"/>
      <c r="I328" s="149"/>
      <c r="J328" s="75"/>
      <c r="K328" s="149"/>
      <c r="L328" s="75"/>
      <c r="M328" s="75"/>
      <c r="N328" s="75"/>
      <c r="O328" s="75"/>
      <c r="P328" s="34"/>
      <c r="Q328" s="75"/>
      <c r="R328" s="34"/>
      <c r="S328" s="75"/>
      <c r="T328" s="149"/>
      <c r="U328" s="149"/>
      <c r="V328" s="75"/>
      <c r="W328" s="75"/>
      <c r="X328" s="75"/>
      <c r="Y328" s="149"/>
      <c r="Z328" s="149"/>
      <c r="AA328" s="34"/>
      <c r="AB328" s="34"/>
      <c r="AC328" s="34"/>
      <c r="AD328" s="34"/>
    </row>
    <row r="329" spans="1:30">
      <c r="A329" s="34"/>
      <c r="B329" s="34"/>
      <c r="C329" s="34"/>
      <c r="D329" s="34"/>
      <c r="E329" s="34"/>
      <c r="F329" s="34"/>
      <c r="G329" s="332"/>
      <c r="H329" s="75"/>
      <c r="I329" s="149"/>
      <c r="J329" s="75"/>
      <c r="K329" s="149"/>
      <c r="L329" s="75"/>
      <c r="M329" s="75"/>
      <c r="N329" s="75"/>
      <c r="O329" s="75"/>
      <c r="P329" s="34"/>
      <c r="Q329" s="75"/>
      <c r="R329" s="34"/>
      <c r="S329" s="75"/>
      <c r="T329" s="149"/>
      <c r="U329" s="149"/>
      <c r="V329" s="75"/>
      <c r="W329" s="75"/>
      <c r="X329" s="75"/>
      <c r="Y329" s="149"/>
      <c r="Z329" s="149"/>
      <c r="AA329" s="34"/>
      <c r="AB329" s="34"/>
      <c r="AC329" s="34"/>
      <c r="AD329" s="34"/>
    </row>
    <row r="330" spans="1:30">
      <c r="A330" s="34"/>
      <c r="B330" s="34"/>
      <c r="C330" s="34"/>
      <c r="D330" s="34"/>
      <c r="E330" s="34"/>
      <c r="F330" s="34"/>
      <c r="G330" s="332"/>
      <c r="H330" s="75"/>
      <c r="I330" s="149"/>
      <c r="J330" s="75"/>
      <c r="K330" s="149"/>
      <c r="L330" s="75"/>
      <c r="M330" s="75"/>
      <c r="N330" s="75"/>
      <c r="O330" s="75"/>
      <c r="P330" s="34"/>
      <c r="Q330" s="75"/>
      <c r="R330" s="34"/>
      <c r="S330" s="75"/>
      <c r="T330" s="149"/>
      <c r="U330" s="149"/>
      <c r="V330" s="75"/>
      <c r="W330" s="75"/>
      <c r="X330" s="75"/>
      <c r="Y330" s="149"/>
      <c r="Z330" s="149"/>
      <c r="AA330" s="34"/>
      <c r="AB330" s="34"/>
      <c r="AC330" s="34"/>
      <c r="AD330" s="34"/>
    </row>
    <row r="331" spans="1:30">
      <c r="A331" s="34"/>
      <c r="B331" s="34"/>
      <c r="C331" s="34"/>
      <c r="D331" s="34"/>
      <c r="E331" s="34"/>
      <c r="F331" s="34"/>
      <c r="G331" s="332"/>
      <c r="H331" s="75"/>
      <c r="I331" s="149"/>
      <c r="J331" s="75"/>
      <c r="K331" s="149"/>
      <c r="L331" s="75"/>
      <c r="M331" s="75"/>
      <c r="N331" s="75"/>
      <c r="O331" s="75"/>
      <c r="P331" s="34"/>
      <c r="Q331" s="75"/>
      <c r="R331" s="34"/>
      <c r="S331" s="75"/>
      <c r="T331" s="149"/>
      <c r="U331" s="149"/>
      <c r="V331" s="75"/>
      <c r="W331" s="75"/>
      <c r="X331" s="75"/>
      <c r="Y331" s="149"/>
      <c r="Z331" s="149"/>
      <c r="AA331" s="34"/>
      <c r="AB331" s="34"/>
      <c r="AC331" s="34"/>
      <c r="AD331" s="34"/>
    </row>
    <row r="332" spans="1:30">
      <c r="A332" s="34"/>
      <c r="B332" s="34"/>
      <c r="C332" s="34"/>
      <c r="D332" s="34"/>
      <c r="E332" s="34"/>
      <c r="F332" s="34"/>
      <c r="G332" s="332"/>
      <c r="H332" s="75"/>
      <c r="I332" s="149"/>
      <c r="J332" s="75"/>
      <c r="K332" s="149"/>
      <c r="L332" s="75"/>
      <c r="M332" s="75"/>
      <c r="N332" s="75"/>
      <c r="O332" s="75"/>
      <c r="P332" s="34"/>
      <c r="Q332" s="75"/>
      <c r="R332" s="34"/>
      <c r="S332" s="75"/>
      <c r="T332" s="149"/>
      <c r="U332" s="149"/>
      <c r="V332" s="75"/>
      <c r="W332" s="75"/>
      <c r="X332" s="75"/>
      <c r="Y332" s="149"/>
      <c r="Z332" s="149"/>
      <c r="AA332" s="34"/>
      <c r="AB332" s="34"/>
      <c r="AC332" s="34"/>
      <c r="AD332" s="34"/>
    </row>
    <row r="333" spans="1:30">
      <c r="A333" s="34"/>
      <c r="B333" s="34"/>
      <c r="C333" s="34"/>
      <c r="D333" s="34"/>
      <c r="E333" s="34"/>
      <c r="F333" s="34"/>
      <c r="G333" s="332"/>
      <c r="H333" s="75"/>
      <c r="I333" s="149"/>
      <c r="J333" s="75"/>
      <c r="K333" s="149"/>
      <c r="L333" s="75"/>
      <c r="M333" s="75"/>
      <c r="N333" s="75"/>
      <c r="O333" s="75"/>
      <c r="P333" s="34"/>
      <c r="Q333" s="75"/>
      <c r="R333" s="34"/>
      <c r="S333" s="75"/>
      <c r="T333" s="149"/>
      <c r="U333" s="149"/>
      <c r="V333" s="75"/>
      <c r="W333" s="75"/>
      <c r="X333" s="75"/>
      <c r="Y333" s="149"/>
      <c r="Z333" s="149"/>
      <c r="AA333" s="34"/>
      <c r="AB333" s="34"/>
      <c r="AC333" s="34"/>
      <c r="AD333" s="34"/>
    </row>
    <row r="334" spans="1:30">
      <c r="A334" s="34"/>
      <c r="B334" s="34"/>
      <c r="C334" s="34"/>
      <c r="D334" s="34"/>
      <c r="E334" s="34"/>
      <c r="F334" s="34"/>
      <c r="G334" s="332"/>
      <c r="H334" s="75"/>
      <c r="I334" s="149"/>
      <c r="J334" s="75"/>
      <c r="K334" s="149"/>
      <c r="L334" s="75"/>
      <c r="M334" s="75"/>
      <c r="N334" s="75"/>
      <c r="O334" s="75"/>
      <c r="P334" s="34"/>
      <c r="Q334" s="75"/>
      <c r="R334" s="34"/>
      <c r="S334" s="75"/>
      <c r="T334" s="149"/>
      <c r="U334" s="149"/>
      <c r="V334" s="75"/>
      <c r="W334" s="75"/>
      <c r="X334" s="75"/>
      <c r="Y334" s="149"/>
      <c r="Z334" s="149"/>
      <c r="AA334" s="34"/>
      <c r="AB334" s="34"/>
      <c r="AC334" s="34"/>
      <c r="AD334" s="34"/>
    </row>
    <row r="335" spans="1:30">
      <c r="A335" s="34"/>
      <c r="B335" s="34"/>
      <c r="C335" s="34"/>
      <c r="D335" s="34"/>
      <c r="E335" s="34"/>
      <c r="F335" s="34"/>
      <c r="G335" s="332"/>
      <c r="H335" s="75"/>
      <c r="I335" s="149"/>
      <c r="J335" s="75"/>
      <c r="K335" s="149"/>
      <c r="L335" s="75"/>
      <c r="M335" s="75"/>
      <c r="N335" s="75"/>
      <c r="O335" s="75"/>
      <c r="P335" s="34"/>
      <c r="Q335" s="75"/>
      <c r="R335" s="34"/>
      <c r="S335" s="75"/>
      <c r="T335" s="149"/>
      <c r="U335" s="149"/>
      <c r="V335" s="75"/>
      <c r="W335" s="75"/>
      <c r="X335" s="75"/>
      <c r="Y335" s="149"/>
      <c r="Z335" s="149"/>
      <c r="AA335" s="34"/>
      <c r="AB335" s="34"/>
      <c r="AC335" s="34"/>
      <c r="AD335" s="34"/>
    </row>
    <row r="336" spans="1:30">
      <c r="A336" s="34"/>
      <c r="B336" s="34"/>
      <c r="C336" s="34"/>
      <c r="D336" s="34"/>
      <c r="E336" s="34"/>
      <c r="F336" s="34"/>
      <c r="G336" s="332"/>
      <c r="H336" s="75"/>
      <c r="I336" s="149"/>
      <c r="J336" s="75"/>
      <c r="K336" s="149"/>
      <c r="L336" s="75"/>
      <c r="M336" s="75"/>
      <c r="N336" s="75"/>
      <c r="O336" s="75"/>
      <c r="P336" s="34"/>
      <c r="Q336" s="75"/>
      <c r="R336" s="34"/>
      <c r="S336" s="75"/>
      <c r="T336" s="149"/>
      <c r="U336" s="149"/>
      <c r="V336" s="75"/>
      <c r="W336" s="75"/>
      <c r="X336" s="75"/>
      <c r="Y336" s="149"/>
      <c r="Z336" s="149"/>
      <c r="AA336" s="34"/>
      <c r="AB336" s="34"/>
      <c r="AC336" s="34"/>
      <c r="AD336" s="34"/>
    </row>
    <row r="337" spans="1:30">
      <c r="A337" s="34"/>
      <c r="B337" s="34"/>
      <c r="C337" s="34"/>
      <c r="D337" s="34"/>
      <c r="E337" s="34"/>
      <c r="F337" s="34"/>
      <c r="G337" s="332"/>
      <c r="H337" s="75"/>
      <c r="I337" s="149"/>
      <c r="J337" s="75"/>
      <c r="K337" s="149"/>
      <c r="L337" s="75"/>
      <c r="M337" s="75"/>
      <c r="N337" s="75"/>
      <c r="O337" s="75"/>
      <c r="P337" s="34"/>
      <c r="Q337" s="75"/>
      <c r="R337" s="34"/>
      <c r="S337" s="75"/>
      <c r="T337" s="149"/>
      <c r="U337" s="149"/>
      <c r="V337" s="75"/>
      <c r="W337" s="75"/>
      <c r="X337" s="75"/>
      <c r="Y337" s="149"/>
      <c r="Z337" s="149"/>
      <c r="AA337" s="34"/>
      <c r="AB337" s="34"/>
      <c r="AC337" s="34"/>
      <c r="AD337" s="34"/>
    </row>
    <row r="338" spans="1:30">
      <c r="A338" s="34"/>
      <c r="B338" s="34"/>
      <c r="C338" s="34"/>
      <c r="D338" s="34"/>
      <c r="E338" s="34"/>
      <c r="F338" s="34"/>
      <c r="G338" s="332"/>
      <c r="H338" s="75"/>
      <c r="I338" s="149"/>
      <c r="J338" s="75"/>
      <c r="K338" s="149"/>
      <c r="L338" s="75"/>
      <c r="M338" s="75"/>
      <c r="N338" s="75"/>
      <c r="O338" s="75"/>
      <c r="P338" s="34"/>
      <c r="Q338" s="75"/>
      <c r="R338" s="34"/>
      <c r="S338" s="75"/>
      <c r="T338" s="149"/>
      <c r="U338" s="149"/>
      <c r="V338" s="75"/>
      <c r="W338" s="75"/>
      <c r="X338" s="75"/>
      <c r="Y338" s="149"/>
      <c r="Z338" s="149"/>
      <c r="AA338" s="34"/>
      <c r="AB338" s="34"/>
      <c r="AC338" s="34"/>
      <c r="AD338" s="34"/>
    </row>
    <row r="339" spans="1:30">
      <c r="A339" s="34"/>
      <c r="B339" s="34"/>
      <c r="C339" s="34"/>
      <c r="D339" s="34"/>
      <c r="E339" s="34"/>
      <c r="F339" s="34"/>
      <c r="G339" s="332"/>
      <c r="H339" s="75"/>
      <c r="I339" s="149"/>
      <c r="J339" s="75"/>
      <c r="K339" s="149"/>
      <c r="L339" s="75"/>
      <c r="M339" s="75"/>
      <c r="N339" s="75"/>
      <c r="O339" s="75"/>
      <c r="P339" s="34"/>
      <c r="Q339" s="75"/>
      <c r="R339" s="34"/>
      <c r="S339" s="75"/>
      <c r="T339" s="149"/>
      <c r="U339" s="149"/>
      <c r="V339" s="75"/>
      <c r="W339" s="75"/>
      <c r="X339" s="75"/>
      <c r="Y339" s="149"/>
      <c r="Z339" s="149"/>
      <c r="AA339" s="34"/>
      <c r="AB339" s="34"/>
      <c r="AC339" s="34"/>
      <c r="AD339" s="34"/>
    </row>
    <row r="340" spans="1:30">
      <c r="A340" s="34"/>
      <c r="B340" s="34"/>
      <c r="C340" s="34"/>
      <c r="D340" s="34"/>
      <c r="E340" s="34"/>
      <c r="F340" s="34"/>
      <c r="G340" s="332"/>
      <c r="H340" s="75"/>
      <c r="I340" s="149"/>
      <c r="J340" s="75"/>
      <c r="K340" s="149"/>
      <c r="L340" s="75"/>
      <c r="M340" s="75"/>
      <c r="N340" s="75"/>
      <c r="O340" s="75"/>
      <c r="P340" s="34"/>
      <c r="Q340" s="75"/>
      <c r="R340" s="34"/>
      <c r="S340" s="75"/>
      <c r="T340" s="149"/>
      <c r="U340" s="149"/>
      <c r="V340" s="75"/>
      <c r="W340" s="75"/>
      <c r="X340" s="75"/>
      <c r="Y340" s="149"/>
      <c r="Z340" s="149"/>
      <c r="AA340" s="34"/>
      <c r="AB340" s="34"/>
      <c r="AC340" s="34"/>
      <c r="AD340" s="34"/>
    </row>
    <row r="341" spans="1:30">
      <c r="A341" s="34"/>
      <c r="B341" s="34"/>
      <c r="C341" s="34"/>
      <c r="D341" s="34"/>
      <c r="E341" s="34"/>
      <c r="F341" s="34"/>
      <c r="G341" s="332"/>
      <c r="H341" s="75"/>
      <c r="I341" s="149"/>
      <c r="J341" s="75"/>
      <c r="K341" s="149"/>
      <c r="L341" s="75"/>
      <c r="M341" s="75"/>
      <c r="N341" s="75"/>
      <c r="O341" s="75"/>
      <c r="P341" s="34"/>
      <c r="Q341" s="75"/>
      <c r="R341" s="34"/>
      <c r="S341" s="75"/>
      <c r="T341" s="149"/>
      <c r="U341" s="149"/>
      <c r="V341" s="75"/>
      <c r="W341" s="75"/>
      <c r="X341" s="75"/>
      <c r="Y341" s="149"/>
      <c r="Z341" s="149"/>
      <c r="AA341" s="34"/>
      <c r="AB341" s="34"/>
      <c r="AC341" s="34"/>
      <c r="AD341" s="34"/>
    </row>
    <row r="342" spans="1:30">
      <c r="A342" s="34"/>
      <c r="B342" s="34"/>
      <c r="C342" s="34"/>
      <c r="D342" s="34"/>
      <c r="E342" s="34"/>
      <c r="F342" s="34"/>
      <c r="G342" s="332"/>
      <c r="H342" s="75"/>
      <c r="I342" s="149"/>
      <c r="J342" s="75"/>
      <c r="K342" s="149"/>
      <c r="L342" s="75"/>
      <c r="M342" s="75"/>
      <c r="N342" s="75"/>
      <c r="O342" s="75"/>
      <c r="P342" s="34"/>
      <c r="Q342" s="75"/>
      <c r="R342" s="34"/>
      <c r="S342" s="75"/>
      <c r="T342" s="149"/>
      <c r="U342" s="149"/>
      <c r="V342" s="75"/>
      <c r="W342" s="75"/>
      <c r="X342" s="75"/>
      <c r="Y342" s="149"/>
      <c r="Z342" s="149"/>
      <c r="AA342" s="34"/>
      <c r="AB342" s="34"/>
      <c r="AC342" s="34"/>
      <c r="AD342" s="34"/>
    </row>
    <row r="343" spans="1:30">
      <c r="V343" s="75"/>
      <c r="W343" s="75"/>
      <c r="X343" s="75"/>
      <c r="Y343" s="149"/>
      <c r="Z343" s="149"/>
      <c r="AA343" s="34"/>
      <c r="AB343" s="34"/>
      <c r="AC343" s="34"/>
      <c r="AD343" s="34"/>
    </row>
    <row r="344" spans="1:30">
      <c r="V344" s="75"/>
      <c r="W344" s="75"/>
      <c r="X344" s="75"/>
      <c r="Y344" s="149"/>
      <c r="Z344" s="149"/>
    </row>
    <row r="345" spans="1:30">
      <c r="V345" s="75"/>
      <c r="W345" s="75"/>
      <c r="X345" s="75"/>
      <c r="Y345" s="149"/>
      <c r="Z345" s="149"/>
    </row>
    <row r="346" spans="1:30">
      <c r="V346" s="75"/>
      <c r="W346" s="75"/>
      <c r="X346" s="75"/>
      <c r="Y346" s="149"/>
      <c r="Z346" s="149"/>
    </row>
    <row r="347" spans="1:30">
      <c r="V347" s="75"/>
      <c r="W347" s="75"/>
      <c r="X347" s="75"/>
      <c r="Y347" s="149"/>
      <c r="Z347" s="149"/>
    </row>
    <row r="348" spans="1:30">
      <c r="V348" s="75"/>
      <c r="W348" s="75"/>
      <c r="X348" s="75"/>
      <c r="Y348" s="149"/>
      <c r="Z348" s="149"/>
    </row>
    <row r="349" spans="1:30">
      <c r="V349" s="75"/>
      <c r="W349" s="75"/>
      <c r="X349" s="75"/>
      <c r="Y349" s="149"/>
      <c r="Z349" s="149"/>
    </row>
    <row r="350" spans="1:30">
      <c r="V350" s="75"/>
      <c r="W350" s="75"/>
      <c r="X350" s="75"/>
      <c r="Y350" s="149"/>
      <c r="Z350" s="149"/>
    </row>
    <row r="351" spans="1:30">
      <c r="V351" s="75"/>
      <c r="W351" s="75"/>
      <c r="X351" s="75"/>
      <c r="Y351" s="149"/>
      <c r="Z351" s="149"/>
    </row>
    <row r="352" spans="1:30">
      <c r="V352" s="75"/>
      <c r="W352" s="75"/>
      <c r="X352" s="75"/>
      <c r="Y352" s="149"/>
      <c r="Z352" s="149"/>
    </row>
    <row r="353" spans="22:26">
      <c r="V353" s="75"/>
      <c r="W353" s="75"/>
      <c r="X353" s="75"/>
      <c r="Y353" s="149"/>
      <c r="Z353" s="149"/>
    </row>
    <row r="354" spans="22:26">
      <c r="V354" s="75"/>
      <c r="W354" s="75"/>
      <c r="X354" s="75"/>
      <c r="Y354" s="149"/>
      <c r="Z354" s="149"/>
    </row>
    <row r="355" spans="22:26">
      <c r="V355" s="75"/>
      <c r="W355" s="75"/>
      <c r="X355" s="75"/>
      <c r="Y355" s="149"/>
      <c r="Z355" s="149"/>
    </row>
    <row r="356" spans="22:26">
      <c r="V356" s="75"/>
      <c r="W356" s="75"/>
      <c r="X356" s="75"/>
      <c r="Y356" s="149"/>
      <c r="Z356" s="149"/>
    </row>
    <row r="357" spans="22:26">
      <c r="V357" s="75"/>
      <c r="W357" s="75"/>
      <c r="X357" s="75"/>
      <c r="Y357" s="149"/>
      <c r="Z357" s="149"/>
    </row>
    <row r="358" spans="22:26">
      <c r="V358" s="75"/>
      <c r="W358" s="75"/>
      <c r="X358" s="75"/>
      <c r="Y358" s="149"/>
      <c r="Z358" s="149"/>
    </row>
    <row r="359" spans="22:26">
      <c r="V359" s="75"/>
      <c r="W359" s="75"/>
      <c r="X359" s="75"/>
      <c r="Y359" s="149"/>
      <c r="Z359" s="149"/>
    </row>
    <row r="360" spans="22:26">
      <c r="V360" s="75"/>
      <c r="W360" s="75"/>
      <c r="X360" s="75"/>
      <c r="Y360" s="149"/>
      <c r="Z360" s="149"/>
    </row>
    <row r="361" spans="22:26">
      <c r="V361" s="75"/>
      <c r="W361" s="75"/>
      <c r="X361" s="75"/>
      <c r="Y361" s="149"/>
      <c r="Z361" s="149"/>
    </row>
    <row r="362" spans="22:26">
      <c r="V362" s="75"/>
      <c r="W362" s="75"/>
      <c r="X362" s="75"/>
      <c r="Y362" s="149"/>
      <c r="Z362" s="149"/>
    </row>
    <row r="363" spans="22:26">
      <c r="V363" s="75"/>
      <c r="W363" s="75"/>
      <c r="X363" s="75"/>
      <c r="Y363" s="149"/>
      <c r="Z363" s="149"/>
    </row>
    <row r="364" spans="22:26">
      <c r="V364" s="75"/>
      <c r="W364" s="75"/>
      <c r="X364" s="75"/>
      <c r="Y364" s="149"/>
      <c r="Z364" s="149"/>
    </row>
    <row r="365" spans="22:26">
      <c r="V365" s="75"/>
      <c r="W365" s="75"/>
      <c r="X365" s="75"/>
      <c r="Y365" s="149"/>
      <c r="Z365" s="149"/>
    </row>
    <row r="366" spans="22:26">
      <c r="V366" s="75"/>
      <c r="W366" s="75"/>
      <c r="X366" s="75"/>
      <c r="Y366" s="149"/>
      <c r="Z366" s="149"/>
    </row>
  </sheetData>
  <mergeCells count="2">
    <mergeCell ref="AA5:AC5"/>
    <mergeCell ref="K5:L5"/>
  </mergeCells>
  <phoneticPr fontId="12" type="noConversion"/>
  <conditionalFormatting sqref="AK32:AK34 AU125:AV125">
    <cfRule type="cellIs" dxfId="151" priority="58" stopIfTrue="1" operator="lessThan">
      <formula>0</formula>
    </cfRule>
  </conditionalFormatting>
  <conditionalFormatting sqref="AU102:AV102">
    <cfRule type="cellIs" dxfId="150" priority="59" stopIfTrue="1" operator="greaterThan">
      <formula>0</formula>
    </cfRule>
  </conditionalFormatting>
  <conditionalFormatting sqref="AU79:AV79">
    <cfRule type="cellIs" dxfId="149" priority="60" stopIfTrue="1" operator="greaterThan">
      <formula>0</formula>
    </cfRule>
    <cfRule type="cellIs" dxfId="148" priority="61" stopIfTrue="1" operator="lessThan">
      <formula>0</formula>
    </cfRule>
  </conditionalFormatting>
  <conditionalFormatting sqref="AU102:AV102">
    <cfRule type="cellIs" dxfId="147" priority="52" operator="lessThan">
      <formula>0</formula>
    </cfRule>
  </conditionalFormatting>
  <conditionalFormatting sqref="H47:H75 J47:J75 L47:L75 Q47:Q75 S47:S75 U47:U75 F47:F75 N47:O72">
    <cfRule type="cellIs" dxfId="146" priority="50" operator="lessThan">
      <formula>0</formula>
    </cfRule>
    <cfRule type="cellIs" dxfId="145" priority="51" operator="greaterThan">
      <formula>0</formula>
    </cfRule>
  </conditionalFormatting>
  <conditionalFormatting sqref="U10">
    <cfRule type="cellIs" dxfId="144" priority="10" operator="lessThan">
      <formula>0</formula>
    </cfRule>
    <cfRule type="cellIs" dxfId="143" priority="11" operator="greaterThan">
      <formula>0</formula>
    </cfRule>
  </conditionalFormatting>
  <conditionalFormatting sqref="F10">
    <cfRule type="cellIs" dxfId="142" priority="22" operator="lessThan">
      <formula>0</formula>
    </cfRule>
    <cfRule type="cellIs" dxfId="141" priority="23" operator="greaterThan">
      <formula>0</formula>
    </cfRule>
  </conditionalFormatting>
  <conditionalFormatting sqref="H10">
    <cfRule type="cellIs" dxfId="140" priority="20" operator="lessThan">
      <formula>0</formula>
    </cfRule>
    <cfRule type="cellIs" dxfId="139" priority="21" operator="greaterThan">
      <formula>0</formula>
    </cfRule>
  </conditionalFormatting>
  <conditionalFormatting sqref="J10">
    <cfRule type="cellIs" dxfId="138" priority="18" operator="lessThan">
      <formula>0</formula>
    </cfRule>
    <cfRule type="cellIs" dxfId="137" priority="19" operator="greaterThan">
      <formula>0</formula>
    </cfRule>
  </conditionalFormatting>
  <conditionalFormatting sqref="Q10">
    <cfRule type="cellIs" dxfId="136" priority="14" operator="lessThan">
      <formula>0</formula>
    </cfRule>
    <cfRule type="cellIs" dxfId="135" priority="15" operator="greaterThan">
      <formula>0</formula>
    </cfRule>
  </conditionalFormatting>
  <conditionalFormatting sqref="S10">
    <cfRule type="cellIs" dxfId="134" priority="12" operator="lessThan">
      <formula>0</formula>
    </cfRule>
    <cfRule type="cellIs" dxfId="133" priority="13" operator="greaterThan">
      <formula>0</formula>
    </cfRule>
  </conditionalFormatting>
  <conditionalFormatting sqref="F10:F11">
    <cfRule type="cellIs" dxfId="132" priority="9" operator="greaterThan">
      <formula>0</formula>
    </cfRule>
  </conditionalFormatting>
  <conditionalFormatting sqref="H10:H11">
    <cfRule type="cellIs" dxfId="131" priority="8" operator="greaterThan">
      <formula>0</formula>
    </cfRule>
  </conditionalFormatting>
  <conditionalFormatting sqref="J10:J11">
    <cfRule type="cellIs" dxfId="130" priority="6" operator="lessThan">
      <formula>0</formula>
    </cfRule>
    <cfRule type="cellIs" dxfId="129" priority="7" operator="greaterThan">
      <formula>0</formula>
    </cfRule>
  </conditionalFormatting>
  <conditionalFormatting sqref="Q10:Q11">
    <cfRule type="cellIs" dxfId="128" priority="4" operator="lessThan">
      <formula>0</formula>
    </cfRule>
  </conditionalFormatting>
  <conditionalFormatting sqref="S10:S11">
    <cfRule type="cellIs" dxfId="127" priority="3" operator="greaterThan">
      <formula>0</formula>
    </cfRule>
  </conditionalFormatting>
  <conditionalFormatting sqref="U10:U11">
    <cfRule type="cellIs" dxfId="126" priority="2" operator="greaterThan">
      <formula>0</formula>
    </cfRule>
  </conditionalFormatting>
  <conditionalFormatting sqref="H11">
    <cfRule type="cellIs" dxfId="125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Q1:CN1934"/>
  <sheetViews>
    <sheetView zoomScale="88" zoomScaleNormal="88" workbookViewId="0">
      <selection activeCell="R15" sqref="R15"/>
    </sheetView>
  </sheetViews>
  <sheetFormatPr baseColWidth="10" defaultRowHeight="15"/>
  <cols>
    <col min="17" max="17" width="5.90625" customWidth="1"/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89" customWidth="1"/>
    <col min="43" max="43" width="4.90625" style="11" customWidth="1"/>
    <col min="44" max="44" width="5.08984375" style="89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89" customWidth="1"/>
    <col min="53" max="53" width="5.36328125" style="89" customWidth="1"/>
    <col min="54" max="54" width="5.08984375" style="89" customWidth="1"/>
    <col min="55" max="55" width="6" style="89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4"/>
      <c r="BP1" s="4"/>
      <c r="BQ1" s="4"/>
      <c r="BR1" s="4"/>
    </row>
    <row r="2" spans="38:92" ht="15.6"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1"/>
      <c r="BR2" s="5"/>
    </row>
    <row r="3" spans="38:92" ht="18.75" customHeight="1"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4"/>
      <c r="BP3" s="4"/>
      <c r="BQ3" s="4"/>
      <c r="BR3" s="4"/>
    </row>
    <row r="4" spans="38:92" ht="15.6"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1"/>
      <c r="BR4" s="5"/>
    </row>
    <row r="5" spans="38:92" ht="15.6"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4"/>
      <c r="BP5" s="4"/>
      <c r="BQ5" s="4"/>
      <c r="BR5" s="4"/>
      <c r="CL5" s="2"/>
      <c r="CM5" s="5"/>
      <c r="CN5" s="5"/>
    </row>
    <row r="6" spans="38:92" ht="15.6"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1"/>
      <c r="BR6" s="5"/>
    </row>
    <row r="7" spans="38:92"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4"/>
      <c r="BP7" s="4"/>
      <c r="BQ7" s="4"/>
      <c r="BR7" s="4"/>
    </row>
    <row r="8" spans="38:92" ht="15.6"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1"/>
      <c r="BR8" s="5"/>
    </row>
    <row r="9" spans="38:92" ht="15.6"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1"/>
      <c r="BR9" s="5"/>
    </row>
    <row r="10" spans="38:92" ht="15.6"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1"/>
      <c r="BR10" s="5"/>
    </row>
    <row r="11" spans="38:92" ht="15.6"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1"/>
      <c r="BR11" s="5"/>
      <c r="BT11" s="2"/>
      <c r="BU11" s="2"/>
      <c r="BV11" s="2"/>
    </row>
    <row r="12" spans="38:92" ht="15.6"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13"/>
      <c r="BR12" s="5"/>
      <c r="BT12" s="2"/>
      <c r="BU12" s="2"/>
      <c r="BV12" s="4"/>
      <c r="BW12" s="4"/>
      <c r="BX12" s="4"/>
    </row>
    <row r="13" spans="38:92" ht="15.6"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13"/>
      <c r="BR13" s="5"/>
      <c r="BT13" s="1"/>
      <c r="BU13" s="1"/>
      <c r="BV13" s="11"/>
      <c r="BW13" s="11"/>
      <c r="BX13" s="11"/>
    </row>
    <row r="14" spans="38:92" ht="15.6"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13"/>
      <c r="BR14" s="5"/>
      <c r="BT14" s="1"/>
      <c r="BU14" s="1"/>
      <c r="BV14" s="11"/>
      <c r="BW14" s="11"/>
      <c r="BX14" s="11"/>
    </row>
    <row r="15" spans="38:92" ht="15.6"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13"/>
      <c r="BR15" s="5"/>
      <c r="BT15" s="1"/>
      <c r="BU15" s="1"/>
      <c r="BV15" s="11"/>
      <c r="BW15" s="11"/>
      <c r="BX15" s="11"/>
    </row>
    <row r="16" spans="38:92" ht="15.6"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"/>
      <c r="BR16" s="5"/>
      <c r="BT16" s="1"/>
      <c r="BU16" s="1"/>
      <c r="BV16" s="11"/>
      <c r="BW16" s="11"/>
      <c r="BX16" s="11"/>
    </row>
    <row r="17" spans="38:76" ht="15.6"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"/>
      <c r="BR17" s="5"/>
      <c r="BT17" s="1"/>
      <c r="BU17" s="1"/>
      <c r="BV17" s="11"/>
      <c r="BW17" s="11"/>
      <c r="BX17" s="11"/>
    </row>
    <row r="18" spans="38:76" ht="15.6"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"/>
      <c r="BR18" s="5"/>
      <c r="BT18" s="1"/>
      <c r="BU18" s="1"/>
      <c r="BV18" s="11"/>
      <c r="BW18" s="11"/>
      <c r="BX18" s="11"/>
    </row>
    <row r="19" spans="38:76" ht="15.6"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"/>
      <c r="BR19" s="5"/>
      <c r="BT19" s="1"/>
      <c r="BU19" s="1"/>
      <c r="BV19" s="11"/>
      <c r="BW19" s="11"/>
      <c r="BX19" s="11"/>
    </row>
    <row r="20" spans="38:76" ht="15.6"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"/>
      <c r="BR20" s="5"/>
      <c r="BT20" s="1"/>
      <c r="BU20" s="1"/>
      <c r="BV20" s="11"/>
      <c r="BW20" s="11"/>
      <c r="BX20" s="11"/>
    </row>
    <row r="21" spans="38:76" ht="15.6"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"/>
      <c r="BR21" s="5"/>
      <c r="BT21" s="1"/>
      <c r="BU21" s="1"/>
      <c r="BV21" s="11"/>
      <c r="BW21" s="11"/>
      <c r="BX21" s="11"/>
    </row>
    <row r="22" spans="38:76" ht="15.6"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5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5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5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17:81" ht="15.6">
      <c r="BY65" s="4"/>
      <c r="BZ65" s="13"/>
      <c r="CA65" s="13"/>
      <c r="CB65" s="1"/>
      <c r="CC65" s="5"/>
    </row>
    <row r="66" spans="17:81" ht="15.6">
      <c r="BY66" s="4"/>
      <c r="BZ66" s="13"/>
      <c r="CA66" s="13"/>
      <c r="CB66" s="13"/>
      <c r="CC66" s="5"/>
    </row>
    <row r="67" spans="17:81" ht="15.6">
      <c r="BY67" s="4"/>
      <c r="BZ67" s="13"/>
      <c r="CA67" s="13"/>
      <c r="CB67" s="13"/>
      <c r="CC67" s="5"/>
    </row>
    <row r="68" spans="17:81" ht="15.6">
      <c r="BY68" s="4"/>
      <c r="BZ68" s="13"/>
      <c r="CA68" s="13"/>
      <c r="CB68" s="13"/>
      <c r="CC68" s="5"/>
    </row>
    <row r="69" spans="17:81" ht="15.6">
      <c r="BY69" s="4"/>
      <c r="BZ69" s="13"/>
      <c r="CA69" s="13"/>
      <c r="CB69" s="13"/>
      <c r="CC69" s="5"/>
    </row>
    <row r="70" spans="17:81" ht="15.6">
      <c r="BY70" s="4"/>
      <c r="BZ70" s="13"/>
      <c r="CA70" s="13"/>
      <c r="CB70" s="5"/>
      <c r="CC70" s="5"/>
    </row>
    <row r="71" spans="17:81" ht="15.6">
      <c r="BY71" s="4"/>
      <c r="BZ71" s="13"/>
      <c r="CA71" s="13"/>
      <c r="CB71" s="5"/>
      <c r="CC71" s="5"/>
    </row>
    <row r="72" spans="17:81" ht="15.6">
      <c r="BY72" s="4"/>
      <c r="BZ72" s="13"/>
      <c r="CA72" s="13"/>
      <c r="CB72" s="5"/>
      <c r="CC72" s="5"/>
    </row>
    <row r="73" spans="17:81" ht="15.6">
      <c r="BY73" s="4"/>
      <c r="BZ73" s="13"/>
      <c r="CA73" s="13"/>
      <c r="CB73" s="5"/>
      <c r="CC73" s="5"/>
    </row>
    <row r="74" spans="17:81" ht="15.6">
      <c r="BY74" s="4"/>
      <c r="BZ74" s="13"/>
      <c r="CA74" s="13"/>
      <c r="CB74" s="5"/>
      <c r="CC74" s="5"/>
    </row>
    <row r="75" spans="17:81" ht="15.6">
      <c r="BY75" s="4"/>
      <c r="BZ75" s="13"/>
      <c r="CA75" s="13"/>
      <c r="CB75" s="5"/>
      <c r="CC75" s="5"/>
    </row>
    <row r="76" spans="17:81" ht="15.6">
      <c r="BY76" s="4"/>
      <c r="BZ76" s="13"/>
      <c r="CA76" s="13"/>
      <c r="CB76" s="5"/>
      <c r="CC76" s="5"/>
    </row>
    <row r="77" spans="17:81" ht="15.6">
      <c r="BY77" s="4"/>
      <c r="BZ77" s="13"/>
      <c r="CA77" s="13"/>
      <c r="CB77" s="5"/>
      <c r="CC77" s="5"/>
    </row>
    <row r="78" spans="17:81" ht="15.6">
      <c r="BY78" s="4"/>
      <c r="BZ78" s="5"/>
      <c r="CA78" s="5"/>
      <c r="CB78" s="5"/>
      <c r="CC78" s="5"/>
    </row>
    <row r="79" spans="17:81">
      <c r="BY79" s="13"/>
      <c r="BZ79" s="13"/>
    </row>
    <row r="80" spans="17:81" ht="15.6">
      <c r="Q80">
        <v>6</v>
      </c>
      <c r="R80" s="3" t="s">
        <v>32</v>
      </c>
      <c r="BY80" s="5"/>
      <c r="BZ80" s="5"/>
      <c r="CA80" s="5"/>
      <c r="CC80" s="5"/>
    </row>
    <row r="81" spans="17:81">
      <c r="Q81">
        <f>+Q80-1</f>
        <v>5</v>
      </c>
      <c r="R81" s="3" t="s">
        <v>396</v>
      </c>
      <c r="BY81" s="13"/>
      <c r="BZ81" s="13"/>
    </row>
    <row r="82" spans="17:81">
      <c r="Q82">
        <f t="shared" ref="Q82:Q85" si="0">+Q81-1</f>
        <v>4</v>
      </c>
      <c r="R82" s="3" t="s">
        <v>31</v>
      </c>
      <c r="BY82" s="13"/>
      <c r="BZ82" s="13"/>
    </row>
    <row r="83" spans="17:81" ht="15.6">
      <c r="Q83">
        <f t="shared" si="0"/>
        <v>3</v>
      </c>
      <c r="R83" s="3" t="s">
        <v>30</v>
      </c>
      <c r="BY83" s="2"/>
      <c r="BZ83" s="5"/>
      <c r="CA83" s="5"/>
      <c r="CC83" s="2"/>
    </row>
    <row r="84" spans="17:81">
      <c r="Q84">
        <f t="shared" si="0"/>
        <v>2</v>
      </c>
      <c r="R84" s="263" t="s">
        <v>29</v>
      </c>
      <c r="BY84" s="4"/>
      <c r="BZ84" s="4"/>
      <c r="CA84" s="4"/>
      <c r="CB84" s="4"/>
      <c r="CC84" s="4"/>
    </row>
    <row r="85" spans="17:81" ht="15.6">
      <c r="Q85">
        <f t="shared" si="0"/>
        <v>1</v>
      </c>
      <c r="R85" s="3" t="s">
        <v>28</v>
      </c>
      <c r="BY85" s="4"/>
      <c r="BZ85" s="13"/>
      <c r="CA85" s="13"/>
      <c r="CB85" s="1"/>
      <c r="CC85" s="5"/>
    </row>
    <row r="86" spans="17:81" ht="15.6">
      <c r="BY86" s="4"/>
      <c r="BZ86" s="13"/>
      <c r="CA86" s="13"/>
      <c r="CB86" s="1"/>
      <c r="CC86" s="5"/>
    </row>
    <row r="87" spans="17:81" ht="15.6">
      <c r="BY87" s="4"/>
      <c r="BZ87" s="13"/>
      <c r="CA87" s="13"/>
      <c r="CB87" s="1"/>
      <c r="CC87" s="5"/>
    </row>
    <row r="88" spans="17:81" ht="15.6">
      <c r="BY88" s="4"/>
      <c r="BZ88" s="13"/>
      <c r="CA88" s="13"/>
      <c r="CB88" s="1"/>
      <c r="CC88" s="5"/>
    </row>
    <row r="89" spans="17:81" ht="15.6">
      <c r="BY89" s="4"/>
      <c r="BZ89" s="13"/>
      <c r="CA89" s="13"/>
      <c r="CB89" s="13"/>
      <c r="CC89" s="5"/>
    </row>
    <row r="90" spans="17:81" ht="15.6">
      <c r="BY90" s="4"/>
      <c r="BZ90" s="13"/>
      <c r="CA90" s="13"/>
      <c r="CB90" s="13"/>
      <c r="CC90" s="5"/>
    </row>
    <row r="91" spans="17:81" ht="15.6">
      <c r="BY91" s="4"/>
      <c r="BZ91" s="13"/>
      <c r="CA91" s="13"/>
      <c r="CB91" s="13"/>
      <c r="CC91" s="5"/>
    </row>
    <row r="92" spans="17:81" ht="15.6">
      <c r="BY92" s="4"/>
      <c r="BZ92" s="13"/>
      <c r="CA92" s="13"/>
      <c r="CB92" s="13"/>
      <c r="CC92" s="5"/>
    </row>
    <row r="93" spans="17:81" ht="15.6">
      <c r="BY93" s="4"/>
      <c r="BZ93" s="13"/>
      <c r="CA93" s="13"/>
      <c r="CB93" s="5"/>
      <c r="CC93" s="5"/>
    </row>
    <row r="94" spans="17:81" ht="15.6">
      <c r="BY94" s="4"/>
      <c r="BZ94" s="13"/>
      <c r="CA94" s="13"/>
      <c r="CB94" s="5"/>
      <c r="CC94" s="5"/>
    </row>
    <row r="95" spans="17:81" ht="15.6">
      <c r="BY95" s="4"/>
      <c r="BZ95" s="13"/>
      <c r="CA95" s="13"/>
      <c r="CB95" s="5"/>
      <c r="CC95" s="5"/>
    </row>
    <row r="96" spans="17:81" ht="15.6">
      <c r="BY96" s="4"/>
      <c r="BZ96" s="13"/>
      <c r="CA96" s="13"/>
      <c r="CB96" s="5"/>
      <c r="CC96" s="5"/>
    </row>
    <row r="97" spans="77:81" ht="15.6">
      <c r="BY97" s="4"/>
      <c r="BZ97" s="13"/>
      <c r="CA97" s="13"/>
      <c r="CB97" s="5"/>
      <c r="CC97" s="5"/>
    </row>
    <row r="98" spans="77:81" ht="15.6">
      <c r="BY98" s="4"/>
      <c r="BZ98" s="13"/>
      <c r="CA98" s="13"/>
      <c r="CB98" s="5"/>
      <c r="CC98" s="5"/>
    </row>
    <row r="99" spans="77:81" ht="15.6">
      <c r="BY99" s="4"/>
      <c r="BZ99" s="13"/>
      <c r="CA99" s="13"/>
      <c r="CB99" s="5"/>
      <c r="CC99" s="5"/>
    </row>
    <row r="100" spans="77:81" ht="15.6">
      <c r="BY100" s="4"/>
      <c r="BZ100" s="13"/>
      <c r="CA100" s="13"/>
      <c r="CB100" s="5"/>
      <c r="CC100" s="5"/>
    </row>
    <row r="101" spans="77:81" ht="15.6">
      <c r="BY101" s="4"/>
      <c r="BZ101" s="5"/>
      <c r="CA101" s="5"/>
      <c r="CB101" s="5"/>
      <c r="CC101" s="5"/>
    </row>
    <row r="102" spans="77:81">
      <c r="BY102" s="13"/>
      <c r="BZ102" s="13"/>
    </row>
    <row r="103" spans="77:81" ht="15.6">
      <c r="BY103" s="5"/>
      <c r="BZ103" s="5"/>
      <c r="CA103" s="5"/>
      <c r="CC103" s="5"/>
    </row>
    <row r="104" spans="77:81">
      <c r="BY104" s="13"/>
      <c r="BZ104" s="13"/>
    </row>
    <row r="105" spans="77:81">
      <c r="BY105" s="13"/>
      <c r="BZ105" s="13"/>
    </row>
    <row r="106" spans="77:81">
      <c r="BY106" s="13"/>
      <c r="BZ106" s="13"/>
    </row>
    <row r="107" spans="77:81">
      <c r="BY107" s="13"/>
      <c r="BZ107" s="13"/>
    </row>
    <row r="108" spans="77:81">
      <c r="BY108" s="13"/>
      <c r="BZ108" s="13"/>
    </row>
    <row r="109" spans="77:81">
      <c r="BY109" s="13"/>
      <c r="BZ109" s="13"/>
    </row>
    <row r="110" spans="77:81">
      <c r="BY110" s="13"/>
      <c r="BZ110" s="13"/>
    </row>
    <row r="111" spans="77:81">
      <c r="BY111" s="13"/>
      <c r="BZ111" s="13"/>
    </row>
    <row r="112" spans="77:81">
      <c r="BY112" s="13"/>
      <c r="BZ112" s="13"/>
    </row>
    <row r="113" spans="77:78">
      <c r="BY113" s="13"/>
      <c r="BZ113" s="13"/>
    </row>
    <row r="114" spans="77:78">
      <c r="BY114" s="13"/>
      <c r="BZ114" s="13"/>
    </row>
    <row r="115" spans="77:78">
      <c r="BY115" s="13"/>
      <c r="BZ115" s="13"/>
    </row>
    <row r="116" spans="77:78">
      <c r="BY116" s="13"/>
      <c r="BZ116" s="13"/>
    </row>
    <row r="117" spans="77:78">
      <c r="BY117" s="13"/>
      <c r="BZ117" s="13"/>
    </row>
    <row r="118" spans="77:78">
      <c r="BY118" s="13"/>
      <c r="BZ118" s="13"/>
    </row>
    <row r="119" spans="77:78">
      <c r="BY119" s="13"/>
      <c r="BZ119" s="13"/>
    </row>
    <row r="120" spans="77:78">
      <c r="BY120" s="13"/>
      <c r="BZ120" s="13"/>
    </row>
    <row r="121" spans="77:78">
      <c r="BY121" s="13"/>
      <c r="BZ121" s="13"/>
    </row>
    <row r="122" spans="77:78">
      <c r="BY122" s="13"/>
      <c r="BZ122" s="13"/>
    </row>
    <row r="123" spans="77:78">
      <c r="BY123" s="13"/>
      <c r="BZ123" s="13"/>
    </row>
    <row r="124" spans="77:78">
      <c r="BY124" s="13"/>
      <c r="BZ124" s="13"/>
    </row>
    <row r="125" spans="77:78">
      <c r="BY125" s="13"/>
      <c r="BZ125" s="13"/>
    </row>
    <row r="126" spans="77:78">
      <c r="BY126" s="13"/>
      <c r="BZ126" s="13"/>
    </row>
    <row r="127" spans="77:78">
      <c r="BY127" s="13"/>
      <c r="BZ127" s="13"/>
    </row>
    <row r="128" spans="77:78">
      <c r="BY128" s="13"/>
      <c r="BZ128" s="13"/>
    </row>
    <row r="129" spans="77:78">
      <c r="BY129" s="13"/>
      <c r="BZ129" s="13"/>
    </row>
    <row r="130" spans="77:78">
      <c r="BY130" s="13"/>
      <c r="BZ130" s="13"/>
    </row>
    <row r="131" spans="77:78">
      <c r="BY131" s="13"/>
      <c r="BZ131" s="13"/>
    </row>
    <row r="132" spans="77:78">
      <c r="BY132" s="13"/>
      <c r="BZ132" s="13"/>
    </row>
    <row r="133" spans="77:78">
      <c r="BY133" s="13"/>
      <c r="BZ133" s="13"/>
    </row>
    <row r="134" spans="77:78">
      <c r="BY134" s="13"/>
      <c r="BZ134" s="13"/>
    </row>
    <row r="135" spans="77:78">
      <c r="BY135" s="13"/>
      <c r="BZ135" s="13"/>
    </row>
    <row r="136" spans="77:78">
      <c r="BY136" s="13"/>
      <c r="BZ136" s="13"/>
    </row>
    <row r="137" spans="77:78">
      <c r="BY137" s="13"/>
      <c r="BZ137" s="13"/>
    </row>
    <row r="138" spans="77:78">
      <c r="BY138" s="13"/>
      <c r="BZ138" s="13"/>
    </row>
    <row r="139" spans="77:78">
      <c r="BY139" s="13"/>
      <c r="BZ139" s="13"/>
    </row>
    <row r="140" spans="77:78">
      <c r="BY140" s="13"/>
      <c r="BZ140" s="13"/>
    </row>
    <row r="141" spans="77:78">
      <c r="BY141" s="13"/>
      <c r="BZ141" s="13"/>
    </row>
    <row r="142" spans="77:78">
      <c r="BY142" s="13"/>
      <c r="BZ142" s="13"/>
    </row>
    <row r="143" spans="77:78">
      <c r="BY143" s="13"/>
      <c r="BZ143" s="13"/>
    </row>
    <row r="144" spans="77:78">
      <c r="BY144" s="13"/>
      <c r="BZ144" s="13"/>
    </row>
    <row r="145" spans="77:78">
      <c r="BY145" s="13"/>
      <c r="BZ145" s="13"/>
    </row>
    <row r="146" spans="77:78">
      <c r="BY146" s="13"/>
      <c r="BZ146" s="13"/>
    </row>
    <row r="147" spans="77:78">
      <c r="BY147" s="13"/>
      <c r="BZ147" s="13"/>
    </row>
    <row r="148" spans="77:78">
      <c r="BY148" s="13"/>
      <c r="BZ148" s="13"/>
    </row>
    <row r="149" spans="77:78">
      <c r="BY149" s="13"/>
      <c r="BZ149" s="13"/>
    </row>
    <row r="150" spans="77:78">
      <c r="BY150" s="13"/>
      <c r="BZ150" s="13"/>
    </row>
    <row r="151" spans="77:78">
      <c r="BY151" s="13"/>
      <c r="BZ151" s="13"/>
    </row>
    <row r="152" spans="77:78">
      <c r="BY152" s="13"/>
      <c r="BZ152" s="13"/>
    </row>
    <row r="153" spans="77:78">
      <c r="BY153" s="13"/>
      <c r="BZ153" s="13"/>
    </row>
    <row r="154" spans="77:78">
      <c r="BY154" s="13"/>
      <c r="BZ154" s="13"/>
    </row>
    <row r="155" spans="77:78">
      <c r="BY155" s="13"/>
      <c r="BZ155" s="13"/>
    </row>
    <row r="156" spans="77:78">
      <c r="BY156" s="13"/>
      <c r="BZ156" s="13"/>
    </row>
    <row r="157" spans="77:78">
      <c r="BY157" s="13"/>
      <c r="BZ157" s="13"/>
    </row>
    <row r="158" spans="77:78">
      <c r="BY158" s="13"/>
      <c r="BZ158" s="13"/>
    </row>
    <row r="180" spans="42:76">
      <c r="AP180" s="147"/>
      <c r="AR180" s="147"/>
      <c r="AT180" s="14"/>
      <c r="AV180" s="14"/>
      <c r="AX180" s="14"/>
      <c r="AZ180" s="147"/>
      <c r="BX180" s="14"/>
    </row>
    <row r="181" spans="42:76">
      <c r="AP181" s="147"/>
      <c r="AR181" s="147"/>
      <c r="AT181" s="14"/>
      <c r="AV181" s="14"/>
      <c r="AX181" s="14"/>
      <c r="AZ181" s="147"/>
      <c r="BA181" s="147"/>
      <c r="BB181" s="147"/>
      <c r="BC181" s="147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</row>
    <row r="182" spans="42:76">
      <c r="AP182" s="147"/>
      <c r="AR182" s="147"/>
      <c r="AT182" s="14"/>
      <c r="AV182" s="14"/>
      <c r="AX182" s="14"/>
      <c r="AZ182" s="147"/>
      <c r="BA182" s="147"/>
      <c r="BB182" s="147"/>
      <c r="BC182" s="147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</row>
    <row r="183" spans="42:76">
      <c r="AP183" s="147"/>
      <c r="AR183" s="147"/>
      <c r="AT183" s="14"/>
      <c r="AV183" s="14"/>
      <c r="AX183" s="14"/>
      <c r="AZ183" s="147"/>
      <c r="BA183" s="147"/>
      <c r="BB183" s="147"/>
      <c r="BC183" s="147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</row>
    <row r="184" spans="42:76">
      <c r="AP184" s="147"/>
      <c r="AR184" s="147"/>
      <c r="AT184" s="14"/>
      <c r="AV184" s="14"/>
      <c r="AX184" s="14"/>
      <c r="AZ184" s="147"/>
      <c r="BA184" s="147"/>
      <c r="BB184" s="147"/>
      <c r="BC184" s="147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</row>
    <row r="185" spans="42:76">
      <c r="AP185" s="147"/>
      <c r="AR185" s="147"/>
      <c r="AT185" s="14"/>
      <c r="AV185" s="14"/>
      <c r="AX185" s="14"/>
      <c r="AZ185" s="147"/>
      <c r="BA185" s="147"/>
      <c r="BB185" s="147"/>
      <c r="BC185" s="147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</row>
    <row r="186" spans="42:76">
      <c r="AP186" s="147"/>
      <c r="AR186" s="147"/>
      <c r="AT186" s="14"/>
      <c r="AV186" s="14"/>
      <c r="AX186" s="14"/>
      <c r="AZ186" s="147"/>
      <c r="BA186" s="147"/>
      <c r="BB186" s="147"/>
      <c r="BC186" s="147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</row>
    <row r="187" spans="42:76">
      <c r="AP187" s="147"/>
      <c r="AR187" s="147"/>
      <c r="AT187" s="14"/>
      <c r="AV187" s="14"/>
      <c r="AX187" s="14"/>
      <c r="AZ187" s="147"/>
      <c r="BA187" s="147"/>
      <c r="BB187" s="147"/>
      <c r="BC187" s="147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</row>
    <row r="188" spans="42:76">
      <c r="AP188" s="147"/>
      <c r="AR188" s="147"/>
      <c r="AT188" s="14"/>
      <c r="AV188" s="14"/>
      <c r="AX188" s="14"/>
      <c r="AZ188" s="147"/>
      <c r="BA188" s="147"/>
      <c r="BB188" s="147"/>
      <c r="BC188" s="147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</row>
    <row r="189" spans="42:76">
      <c r="AP189" s="147"/>
      <c r="AR189" s="147"/>
      <c r="AT189" s="14"/>
      <c r="AV189" s="14"/>
      <c r="AX189" s="14"/>
      <c r="AZ189" s="147"/>
      <c r="BA189" s="147"/>
      <c r="BB189" s="147"/>
      <c r="BC189" s="147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</row>
    <row r="190" spans="42:76">
      <c r="AP190" s="147"/>
      <c r="AR190" s="147"/>
      <c r="AT190" s="14"/>
      <c r="AV190" s="14"/>
      <c r="AX190" s="14"/>
      <c r="AZ190" s="147"/>
      <c r="BA190" s="147"/>
      <c r="BB190" s="147"/>
      <c r="BC190" s="147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</row>
    <row r="191" spans="42:76">
      <c r="AP191" s="147"/>
      <c r="AR191" s="147"/>
      <c r="AT191" s="14"/>
      <c r="AV191" s="14"/>
      <c r="AX191" s="14"/>
      <c r="AZ191" s="147"/>
      <c r="BA191" s="147"/>
      <c r="BB191" s="147"/>
      <c r="BC191" s="147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</row>
    <row r="192" spans="42:76">
      <c r="AP192" s="147"/>
      <c r="AR192" s="147"/>
      <c r="AT192" s="14"/>
      <c r="AV192" s="14"/>
      <c r="AX192" s="14"/>
      <c r="AZ192" s="147"/>
      <c r="BA192" s="147"/>
      <c r="BB192" s="147"/>
      <c r="BC192" s="147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</row>
    <row r="193" spans="42:76">
      <c r="AP193" s="147"/>
      <c r="AR193" s="147"/>
      <c r="AT193" s="14"/>
      <c r="AV193" s="14"/>
      <c r="AX193" s="14"/>
      <c r="AZ193" s="147"/>
      <c r="BA193" s="147"/>
      <c r="BB193" s="147"/>
      <c r="BC193" s="147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</row>
    <row r="194" spans="42:76">
      <c r="AP194" s="147"/>
      <c r="AR194" s="147"/>
      <c r="AT194" s="14"/>
      <c r="AV194" s="14"/>
      <c r="AX194" s="14"/>
      <c r="AZ194" s="147"/>
      <c r="BA194" s="147"/>
      <c r="BB194" s="147"/>
      <c r="BC194" s="147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</row>
    <row r="195" spans="42:76">
      <c r="AP195" s="147"/>
      <c r="AR195" s="147"/>
      <c r="AT195" s="14"/>
      <c r="AV195" s="14"/>
      <c r="AX195" s="14"/>
      <c r="AZ195" s="147"/>
      <c r="BA195" s="147"/>
      <c r="BB195" s="147"/>
      <c r="BC195" s="147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</row>
    <row r="196" spans="42:76">
      <c r="AP196" s="147"/>
      <c r="AR196" s="147"/>
      <c r="AT196" s="14"/>
      <c r="AV196" s="14"/>
      <c r="AX196" s="14"/>
      <c r="AZ196" s="147"/>
      <c r="BA196" s="147"/>
      <c r="BB196" s="147"/>
      <c r="BC196" s="147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</row>
    <row r="197" spans="42:76">
      <c r="AP197" s="147"/>
      <c r="AR197" s="147"/>
      <c r="AT197" s="14"/>
      <c r="AV197" s="14"/>
      <c r="AX197" s="14"/>
      <c r="AZ197" s="147"/>
      <c r="BA197" s="147"/>
      <c r="BB197" s="147"/>
      <c r="BC197" s="147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</row>
    <row r="198" spans="42:76">
      <c r="AP198" s="147"/>
      <c r="AR198" s="147"/>
      <c r="AT198" s="14"/>
      <c r="AV198" s="14"/>
      <c r="AX198" s="14"/>
      <c r="AZ198" s="147"/>
      <c r="BA198" s="147"/>
      <c r="BB198" s="147"/>
      <c r="BC198" s="147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</row>
    <row r="199" spans="42:76">
      <c r="AP199" s="147"/>
      <c r="AR199" s="147"/>
      <c r="AT199" s="14"/>
      <c r="AV199" s="14"/>
      <c r="AX199" s="14"/>
      <c r="AZ199" s="147"/>
      <c r="BA199" s="147"/>
      <c r="BB199" s="147"/>
      <c r="BC199" s="147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</row>
    <row r="200" spans="42:76">
      <c r="AP200" s="147"/>
      <c r="AR200" s="147"/>
      <c r="AT200" s="14"/>
      <c r="AV200" s="14"/>
      <c r="AX200" s="14"/>
      <c r="AZ200" s="147"/>
      <c r="BA200" s="147"/>
      <c r="BB200" s="147"/>
      <c r="BC200" s="147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</row>
    <row r="201" spans="42:76">
      <c r="AP201" s="147"/>
      <c r="AR201" s="147"/>
      <c r="AT201" s="14"/>
      <c r="AV201" s="14"/>
      <c r="AX201" s="14"/>
      <c r="AZ201" s="147"/>
      <c r="BA201" s="147"/>
      <c r="BB201" s="147"/>
      <c r="BC201" s="147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</row>
    <row r="202" spans="42:76">
      <c r="AP202" s="147"/>
      <c r="AR202" s="147"/>
      <c r="AT202" s="14"/>
      <c r="AV202" s="14"/>
      <c r="AX202" s="14"/>
      <c r="AZ202" s="147"/>
      <c r="BA202" s="147"/>
      <c r="BB202" s="147"/>
      <c r="BC202" s="147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</row>
    <row r="203" spans="42:76">
      <c r="AP203" s="147"/>
      <c r="AR203" s="147"/>
      <c r="AT203" s="14"/>
      <c r="AV203" s="14"/>
      <c r="AX203" s="14"/>
      <c r="AZ203" s="147"/>
      <c r="BA203" s="147"/>
      <c r="BB203" s="147"/>
      <c r="BC203" s="147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</row>
    <row r="204" spans="42:76">
      <c r="AP204" s="147"/>
      <c r="AR204" s="147"/>
      <c r="AT204" s="14"/>
      <c r="AV204" s="14"/>
      <c r="AX204" s="14"/>
      <c r="AZ204" s="147"/>
      <c r="BA204" s="147"/>
      <c r="BB204" s="147"/>
      <c r="BC204" s="147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</row>
    <row r="205" spans="42:76">
      <c r="AP205" s="147"/>
      <c r="AR205" s="147"/>
      <c r="AT205" s="14"/>
      <c r="AV205" s="14"/>
      <c r="AX205" s="14"/>
      <c r="AZ205" s="147"/>
      <c r="BA205" s="147"/>
      <c r="BB205" s="147"/>
      <c r="BC205" s="147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</row>
    <row r="206" spans="42:76">
      <c r="AP206" s="147"/>
      <c r="AR206" s="147"/>
      <c r="AT206" s="14"/>
      <c r="AV206" s="14"/>
      <c r="AX206" s="14"/>
      <c r="AZ206" s="147"/>
      <c r="BA206" s="147"/>
      <c r="BB206" s="147"/>
      <c r="BC206" s="147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</row>
    <row r="207" spans="42:76">
      <c r="AP207" s="147"/>
      <c r="AR207" s="147"/>
      <c r="AT207" s="14"/>
      <c r="AV207" s="14"/>
      <c r="AX207" s="14"/>
      <c r="AZ207" s="147"/>
      <c r="BA207" s="147"/>
      <c r="BB207" s="147"/>
      <c r="BC207" s="147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</row>
    <row r="208" spans="42:76">
      <c r="AP208" s="147"/>
      <c r="AR208" s="147"/>
      <c r="AT208" s="14"/>
      <c r="AV208" s="14"/>
      <c r="AX208" s="14"/>
      <c r="AZ208" s="147"/>
      <c r="BA208" s="147"/>
      <c r="BB208" s="147"/>
      <c r="BC208" s="147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</row>
    <row r="209" spans="42:76">
      <c r="AP209" s="147"/>
      <c r="AR209" s="147"/>
      <c r="AT209" s="14"/>
      <c r="AV209" s="14"/>
      <c r="AX209" s="14"/>
      <c r="AZ209" s="147"/>
      <c r="BA209" s="147"/>
      <c r="BB209" s="147"/>
      <c r="BC209" s="147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</row>
    <row r="210" spans="42:76">
      <c r="AP210" s="147"/>
      <c r="AR210" s="147"/>
      <c r="AT210" s="14"/>
      <c r="AV210" s="14"/>
      <c r="AX210" s="14"/>
      <c r="AZ210" s="147"/>
      <c r="BA210" s="147"/>
      <c r="BB210" s="147"/>
      <c r="BC210" s="147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</row>
    <row r="211" spans="42:76">
      <c r="AP211" s="147"/>
      <c r="AR211" s="147"/>
      <c r="AT211" s="14"/>
      <c r="AV211" s="14"/>
      <c r="AX211" s="14"/>
      <c r="AZ211" s="147"/>
      <c r="BA211" s="147"/>
      <c r="BB211" s="147"/>
      <c r="BC211" s="147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</row>
    <row r="212" spans="42:76">
      <c r="AP212" s="147"/>
      <c r="AR212" s="147"/>
      <c r="AT212" s="14"/>
      <c r="AV212" s="14"/>
      <c r="AX212" s="14"/>
      <c r="AZ212" s="147"/>
      <c r="BA212" s="147"/>
      <c r="BB212" s="147"/>
      <c r="BC212" s="147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</row>
    <row r="213" spans="42:76">
      <c r="AP213" s="147"/>
      <c r="AR213" s="147"/>
      <c r="AT213" s="14"/>
      <c r="AV213" s="14"/>
      <c r="AX213" s="14"/>
      <c r="AZ213" s="147"/>
      <c r="BA213" s="147"/>
      <c r="BB213" s="147"/>
      <c r="BC213" s="147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</row>
    <row r="214" spans="42:76">
      <c r="AP214" s="147"/>
      <c r="AR214" s="147"/>
      <c r="AT214" s="14"/>
      <c r="AV214" s="14"/>
      <c r="AX214" s="14"/>
      <c r="AZ214" s="147"/>
      <c r="BA214" s="147"/>
      <c r="BB214" s="147"/>
      <c r="BC214" s="147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</row>
    <row r="215" spans="42:76">
      <c r="AP215" s="147"/>
      <c r="AR215" s="147"/>
      <c r="AT215" s="14"/>
      <c r="AV215" s="14"/>
      <c r="AX215" s="14"/>
      <c r="AZ215" s="147"/>
      <c r="BA215" s="147"/>
      <c r="BB215" s="147"/>
      <c r="BC215" s="147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</row>
    <row r="216" spans="42:76">
      <c r="AP216" s="147"/>
      <c r="AR216" s="147"/>
      <c r="AT216" s="14"/>
      <c r="AV216" s="14"/>
      <c r="AX216" s="14"/>
      <c r="AZ216" s="147"/>
      <c r="BA216" s="147"/>
      <c r="BB216" s="147"/>
      <c r="BC216" s="147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</row>
    <row r="217" spans="42:76">
      <c r="AP217" s="147"/>
      <c r="AR217" s="147"/>
      <c r="AT217" s="14"/>
      <c r="AV217" s="14"/>
      <c r="AX217" s="14"/>
      <c r="AZ217" s="147"/>
      <c r="BA217" s="147"/>
      <c r="BB217" s="147"/>
      <c r="BC217" s="147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</row>
    <row r="218" spans="42:76">
      <c r="AP218" s="147"/>
      <c r="AR218" s="147"/>
      <c r="AT218" s="14"/>
      <c r="AV218" s="14"/>
      <c r="AX218" s="14"/>
      <c r="AZ218" s="147"/>
      <c r="BA218" s="147"/>
      <c r="BB218" s="147"/>
      <c r="BC218" s="147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</row>
    <row r="219" spans="42:76">
      <c r="AP219" s="147"/>
      <c r="AR219" s="147"/>
      <c r="AT219" s="14"/>
      <c r="AV219" s="14"/>
      <c r="AX219" s="14"/>
      <c r="AZ219" s="147"/>
      <c r="BA219" s="147"/>
      <c r="BB219" s="147"/>
      <c r="BC219" s="147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</row>
    <row r="220" spans="42:76">
      <c r="AP220" s="147"/>
      <c r="AR220" s="147"/>
      <c r="AT220" s="14"/>
      <c r="AV220" s="14"/>
      <c r="AX220" s="14"/>
      <c r="AZ220" s="147"/>
      <c r="BA220" s="147"/>
      <c r="BB220" s="147"/>
      <c r="BC220" s="147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</row>
    <row r="221" spans="42:76">
      <c r="AP221" s="147"/>
      <c r="AR221" s="147"/>
      <c r="AT221" s="14"/>
      <c r="AV221" s="14"/>
      <c r="AX221" s="14"/>
      <c r="AZ221" s="147"/>
      <c r="BA221" s="147"/>
      <c r="BB221" s="147"/>
      <c r="BC221" s="147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</row>
    <row r="222" spans="42:76">
      <c r="AP222" s="147"/>
      <c r="AR222" s="147"/>
      <c r="AT222" s="14"/>
      <c r="AV222" s="14"/>
      <c r="AX222" s="14"/>
      <c r="AZ222" s="147"/>
      <c r="BA222" s="147"/>
      <c r="BB222" s="147"/>
      <c r="BC222" s="147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</row>
    <row r="223" spans="42:76">
      <c r="AP223" s="147"/>
      <c r="AR223" s="147"/>
      <c r="AT223" s="14"/>
      <c r="AV223" s="14"/>
      <c r="AX223" s="14"/>
      <c r="AZ223" s="147"/>
      <c r="BA223" s="147"/>
      <c r="BB223" s="147"/>
      <c r="BC223" s="147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</row>
    <row r="224" spans="42:76">
      <c r="AP224" s="147"/>
      <c r="AR224" s="147"/>
      <c r="AT224" s="14"/>
      <c r="AV224" s="14"/>
      <c r="AX224" s="14"/>
      <c r="AZ224" s="147"/>
      <c r="BA224" s="147"/>
      <c r="BB224" s="147"/>
      <c r="BC224" s="147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</row>
    <row r="225" spans="42:76">
      <c r="AP225" s="147"/>
      <c r="AR225" s="147"/>
      <c r="AT225" s="14"/>
      <c r="AV225" s="14"/>
      <c r="AX225" s="14"/>
      <c r="AZ225" s="147"/>
      <c r="BA225" s="147"/>
      <c r="BB225" s="147"/>
      <c r="BC225" s="147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</row>
    <row r="226" spans="42:76">
      <c r="AP226" s="147"/>
      <c r="AR226" s="147"/>
      <c r="AT226" s="14"/>
      <c r="AV226" s="14"/>
      <c r="AX226" s="14"/>
      <c r="AZ226" s="147"/>
      <c r="BA226" s="147"/>
      <c r="BB226" s="147"/>
      <c r="BC226" s="147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</row>
    <row r="227" spans="42:76">
      <c r="AP227" s="147"/>
      <c r="AR227" s="147"/>
      <c r="AT227" s="14"/>
      <c r="AV227" s="14"/>
      <c r="AX227" s="14"/>
      <c r="AZ227" s="147"/>
      <c r="BA227" s="147"/>
      <c r="BB227" s="147"/>
      <c r="BC227" s="147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</row>
    <row r="228" spans="42:76">
      <c r="AP228" s="147"/>
      <c r="AR228" s="147"/>
      <c r="AT228" s="14"/>
      <c r="AV228" s="14"/>
      <c r="AX228" s="14"/>
      <c r="AZ228" s="147"/>
      <c r="BA228" s="147"/>
      <c r="BB228" s="147"/>
      <c r="BC228" s="147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</row>
    <row r="229" spans="42:76">
      <c r="AP229" s="147"/>
      <c r="AR229" s="147"/>
      <c r="AT229" s="14"/>
      <c r="AV229" s="14"/>
      <c r="AX229" s="14"/>
      <c r="AZ229" s="147"/>
      <c r="BA229" s="147"/>
      <c r="BB229" s="147"/>
      <c r="BC229" s="147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</row>
    <row r="230" spans="42:76">
      <c r="AP230" s="147"/>
      <c r="AR230" s="147"/>
      <c r="AT230" s="14"/>
      <c r="AV230" s="14"/>
      <c r="AX230" s="14"/>
      <c r="AZ230" s="147"/>
      <c r="BA230" s="147"/>
      <c r="BB230" s="147"/>
      <c r="BC230" s="147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</row>
    <row r="231" spans="42:76">
      <c r="AP231" s="147"/>
      <c r="AR231" s="147"/>
      <c r="AT231" s="14"/>
      <c r="AV231" s="14"/>
      <c r="AX231" s="14"/>
      <c r="AZ231" s="147"/>
      <c r="BA231" s="147"/>
      <c r="BB231" s="147"/>
      <c r="BC231" s="147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</row>
    <row r="232" spans="42:76">
      <c r="AP232" s="147"/>
      <c r="AR232" s="147"/>
      <c r="AT232" s="14"/>
      <c r="AV232" s="14"/>
      <c r="AX232" s="14"/>
      <c r="AZ232" s="147"/>
      <c r="BA232" s="147"/>
      <c r="BB232" s="147"/>
      <c r="BC232" s="147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</row>
    <row r="233" spans="42:76">
      <c r="AP233" s="147"/>
      <c r="AR233" s="147"/>
      <c r="AT233" s="14"/>
      <c r="AV233" s="14"/>
      <c r="AX233" s="14"/>
      <c r="AZ233" s="147"/>
      <c r="BA233" s="147"/>
      <c r="BB233" s="147"/>
      <c r="BC233" s="147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</row>
    <row r="234" spans="42:76">
      <c r="AP234" s="147"/>
      <c r="AR234" s="147"/>
      <c r="AT234" s="14"/>
      <c r="AV234" s="14"/>
      <c r="AX234" s="14"/>
      <c r="AZ234" s="147"/>
      <c r="BA234" s="147"/>
      <c r="BB234" s="147"/>
      <c r="BC234" s="147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</row>
    <row r="235" spans="42:76">
      <c r="AP235" s="147"/>
      <c r="AR235" s="147"/>
      <c r="AT235" s="14"/>
      <c r="AV235" s="14"/>
      <c r="AX235" s="14"/>
      <c r="AZ235" s="147"/>
      <c r="BA235" s="147"/>
      <c r="BB235" s="147"/>
      <c r="BC235" s="147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</row>
    <row r="236" spans="42:76">
      <c r="AP236" s="147"/>
      <c r="AR236" s="147"/>
      <c r="AT236" s="14"/>
      <c r="AV236" s="14"/>
      <c r="AX236" s="14"/>
      <c r="AZ236" s="147"/>
      <c r="BA236" s="147"/>
      <c r="BB236" s="147"/>
      <c r="BC236" s="147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</row>
    <row r="237" spans="42:76">
      <c r="AP237" s="147"/>
      <c r="AR237" s="147"/>
      <c r="AT237" s="14"/>
      <c r="AV237" s="14"/>
      <c r="AX237" s="14"/>
      <c r="AZ237" s="147"/>
      <c r="BA237" s="147"/>
      <c r="BB237" s="147"/>
      <c r="BC237" s="147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</row>
    <row r="238" spans="42:76">
      <c r="AP238" s="147"/>
      <c r="AR238" s="147"/>
      <c r="AT238" s="14"/>
      <c r="AV238" s="14"/>
      <c r="AX238" s="14"/>
      <c r="AZ238" s="147"/>
      <c r="BA238" s="147"/>
      <c r="BB238" s="147"/>
      <c r="BC238" s="147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</row>
    <row r="239" spans="42:76">
      <c r="AP239" s="147"/>
      <c r="AR239" s="147"/>
      <c r="AT239" s="14"/>
      <c r="AV239" s="14"/>
      <c r="AX239" s="14"/>
      <c r="AZ239" s="147"/>
      <c r="BA239" s="147"/>
      <c r="BB239" s="147"/>
      <c r="BC239" s="147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</row>
    <row r="240" spans="42:76">
      <c r="AP240" s="147"/>
      <c r="AR240" s="147"/>
      <c r="AT240" s="14"/>
      <c r="AV240" s="14"/>
      <c r="AX240" s="14"/>
      <c r="AZ240" s="147"/>
      <c r="BA240" s="147"/>
      <c r="BB240" s="147"/>
      <c r="BC240" s="147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</row>
    <row r="241" spans="42:76">
      <c r="AP241" s="147"/>
      <c r="AR241" s="147"/>
      <c r="AT241" s="14"/>
      <c r="AV241" s="14"/>
      <c r="AX241" s="14"/>
      <c r="AZ241" s="147"/>
      <c r="BA241" s="147"/>
      <c r="BB241" s="147"/>
      <c r="BC241" s="147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</row>
    <row r="242" spans="42:76">
      <c r="AP242" s="147"/>
      <c r="AR242" s="147"/>
      <c r="AT242" s="14"/>
      <c r="AV242" s="14"/>
      <c r="AX242" s="14"/>
      <c r="AZ242" s="147"/>
      <c r="BA242" s="147"/>
      <c r="BB242" s="147"/>
      <c r="BC242" s="147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</row>
    <row r="243" spans="42:76">
      <c r="AP243" s="147"/>
      <c r="AR243" s="147"/>
      <c r="AT243" s="14"/>
      <c r="AV243" s="14"/>
      <c r="AX243" s="14"/>
      <c r="AZ243" s="147"/>
      <c r="BA243" s="147"/>
      <c r="BB243" s="147"/>
      <c r="BC243" s="147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</row>
    <row r="244" spans="42:76">
      <c r="AP244" s="147"/>
      <c r="AR244" s="147"/>
      <c r="AT244" s="14"/>
      <c r="AV244" s="14"/>
      <c r="AX244" s="14"/>
      <c r="AZ244" s="147"/>
      <c r="BA244" s="147"/>
      <c r="BB244" s="147"/>
      <c r="BC244" s="147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</row>
    <row r="245" spans="42:76">
      <c r="AP245" s="147"/>
      <c r="AR245" s="147"/>
      <c r="AT245" s="14"/>
      <c r="AV245" s="14"/>
      <c r="AX245" s="14"/>
      <c r="AZ245" s="147"/>
      <c r="BA245" s="147"/>
      <c r="BB245" s="147"/>
      <c r="BC245" s="147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</row>
    <row r="246" spans="42:76">
      <c r="AP246" s="147"/>
      <c r="AR246" s="147"/>
      <c r="AT246" s="14"/>
      <c r="AV246" s="14"/>
      <c r="AX246" s="14"/>
      <c r="AZ246" s="147"/>
      <c r="BA246" s="147"/>
      <c r="BB246" s="147"/>
      <c r="BC246" s="147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</row>
    <row r="247" spans="42:76">
      <c r="AP247" s="147"/>
      <c r="AR247" s="147"/>
      <c r="AT247" s="14"/>
      <c r="AV247" s="14"/>
      <c r="AX247" s="14"/>
      <c r="AZ247" s="147"/>
      <c r="BA247" s="147"/>
      <c r="BB247" s="147"/>
      <c r="BC247" s="147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</row>
    <row r="248" spans="42:76">
      <c r="AP248" s="147"/>
      <c r="AR248" s="147"/>
      <c r="AT248" s="14"/>
      <c r="AV248" s="14"/>
      <c r="AX248" s="14"/>
      <c r="AZ248" s="147"/>
      <c r="BA248" s="147"/>
      <c r="BB248" s="147"/>
      <c r="BC248" s="147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</row>
    <row r="249" spans="42:76">
      <c r="AP249" s="147"/>
      <c r="AR249" s="147"/>
      <c r="AT249" s="14"/>
      <c r="AV249" s="14"/>
      <c r="AX249" s="14"/>
      <c r="AZ249" s="147"/>
      <c r="BA249" s="147"/>
      <c r="BB249" s="147"/>
      <c r="BC249" s="147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</row>
    <row r="250" spans="42:76">
      <c r="AP250" s="147"/>
      <c r="AR250" s="147"/>
      <c r="AT250" s="14"/>
      <c r="AV250" s="14"/>
      <c r="AX250" s="14"/>
      <c r="AZ250" s="147"/>
      <c r="BA250" s="147"/>
      <c r="BB250" s="147"/>
      <c r="BC250" s="147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</row>
    <row r="251" spans="42:76">
      <c r="AP251" s="147"/>
      <c r="AR251" s="147"/>
      <c r="AT251" s="14"/>
      <c r="AV251" s="14"/>
      <c r="AX251" s="14"/>
      <c r="AZ251" s="147"/>
      <c r="BA251" s="147"/>
      <c r="BB251" s="147"/>
      <c r="BC251" s="147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</row>
    <row r="252" spans="42:76">
      <c r="AP252" s="147"/>
      <c r="AR252" s="147"/>
      <c r="AT252" s="14"/>
      <c r="AV252" s="14"/>
      <c r="AX252" s="14"/>
      <c r="AZ252" s="147"/>
      <c r="BA252" s="147"/>
      <c r="BB252" s="147"/>
      <c r="BC252" s="147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</row>
    <row r="253" spans="42:76">
      <c r="AP253" s="147"/>
      <c r="AR253" s="147"/>
      <c r="AT253" s="14"/>
      <c r="AV253" s="14"/>
      <c r="AX253" s="14"/>
      <c r="AZ253" s="147"/>
      <c r="BA253" s="147"/>
      <c r="BB253" s="147"/>
      <c r="BC253" s="147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</row>
    <row r="254" spans="42:76">
      <c r="AP254" s="147"/>
      <c r="AR254" s="147"/>
      <c r="AT254" s="14"/>
      <c r="AV254" s="14"/>
      <c r="AX254" s="14"/>
      <c r="AZ254" s="147"/>
      <c r="BA254" s="147"/>
      <c r="BB254" s="147"/>
      <c r="BC254" s="147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</row>
    <row r="255" spans="42:76">
      <c r="AP255" s="147"/>
      <c r="AR255" s="147"/>
      <c r="AT255" s="14"/>
      <c r="AV255" s="14"/>
      <c r="AX255" s="14"/>
      <c r="AZ255" s="147"/>
      <c r="BA255" s="147"/>
      <c r="BB255" s="147"/>
      <c r="BC255" s="147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47"/>
      <c r="AR256" s="147"/>
      <c r="AT256" s="14"/>
      <c r="AV256" s="14"/>
      <c r="AX256" s="14"/>
      <c r="AZ256" s="147"/>
      <c r="BA256" s="147"/>
      <c r="BB256" s="147"/>
      <c r="BC256" s="147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47"/>
      <c r="AR257" s="147"/>
      <c r="AT257" s="14"/>
      <c r="AV257" s="14"/>
      <c r="AX257" s="14"/>
      <c r="AZ257" s="147"/>
      <c r="BA257" s="147"/>
      <c r="BB257" s="147"/>
      <c r="BC257" s="147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47"/>
      <c r="AR258" s="147"/>
      <c r="AT258" s="14"/>
      <c r="AV258" s="14"/>
      <c r="AX258" s="14"/>
      <c r="AZ258" s="147"/>
      <c r="BA258" s="147"/>
      <c r="BB258" s="147"/>
      <c r="BC258" s="147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47"/>
      <c r="AR259" s="147"/>
      <c r="AT259" s="14"/>
      <c r="AV259" s="14"/>
      <c r="AX259" s="14"/>
      <c r="AZ259" s="147"/>
      <c r="BA259" s="147"/>
      <c r="BB259" s="147"/>
      <c r="BC259" s="147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47"/>
      <c r="AR260" s="147"/>
      <c r="AT260" s="14"/>
      <c r="AV260" s="14"/>
      <c r="AX260" s="14"/>
      <c r="AZ260" s="147"/>
      <c r="BA260" s="147"/>
      <c r="BB260" s="147"/>
      <c r="BC260" s="147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47"/>
      <c r="AR261" s="147"/>
      <c r="AT261" s="14"/>
      <c r="AV261" s="14"/>
      <c r="AX261" s="14"/>
      <c r="AZ261" s="147"/>
      <c r="BA261" s="147"/>
      <c r="BB261" s="147"/>
      <c r="BC261" s="147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47"/>
      <c r="AR262" s="147"/>
      <c r="AT262" s="14"/>
      <c r="AV262" s="14"/>
      <c r="AX262" s="14"/>
      <c r="AZ262" s="147"/>
      <c r="BA262" s="147"/>
      <c r="BB262" s="147"/>
      <c r="BC262" s="147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47"/>
      <c r="AR263" s="147"/>
      <c r="AT263" s="14"/>
      <c r="AV263" s="14"/>
      <c r="AX263" s="14"/>
      <c r="AZ263" s="147"/>
      <c r="BA263" s="147"/>
      <c r="BB263" s="147"/>
      <c r="BC263" s="147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47"/>
      <c r="AR264" s="147"/>
      <c r="AT264" s="14"/>
      <c r="AV264" s="14"/>
      <c r="AX264" s="14"/>
      <c r="AZ264" s="147"/>
      <c r="BA264" s="147"/>
      <c r="BB264" s="147"/>
      <c r="BC264" s="147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47"/>
      <c r="AR265" s="147"/>
      <c r="AT265" s="14"/>
      <c r="AV265" s="14"/>
      <c r="AX265" s="14"/>
      <c r="AZ265" s="147"/>
      <c r="BA265" s="147"/>
      <c r="BB265" s="147"/>
      <c r="BC265" s="147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47"/>
      <c r="AR266" s="147"/>
      <c r="AT266" s="14"/>
      <c r="AV266" s="14"/>
      <c r="AX266" s="14"/>
      <c r="AZ266" s="147"/>
      <c r="BA266" s="147"/>
      <c r="BB266" s="147"/>
      <c r="BC266" s="147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47"/>
      <c r="AR267" s="147"/>
      <c r="AT267" s="14"/>
      <c r="AV267" s="14"/>
      <c r="AX267" s="14"/>
      <c r="AZ267" s="147"/>
      <c r="BA267" s="147"/>
      <c r="BB267" s="147"/>
      <c r="BC267" s="147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47"/>
      <c r="AR268" s="147"/>
      <c r="AT268" s="14"/>
      <c r="AV268" s="14"/>
      <c r="AX268" s="14"/>
      <c r="AZ268" s="147"/>
      <c r="BA268" s="147"/>
      <c r="BB268" s="147"/>
      <c r="BC268" s="147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47"/>
      <c r="AR269" s="147"/>
      <c r="AT269" s="14"/>
      <c r="AV269" s="14"/>
      <c r="AX269" s="14"/>
      <c r="AZ269" s="147"/>
      <c r="BA269" s="147"/>
      <c r="BB269" s="147"/>
      <c r="BC269" s="147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47"/>
      <c r="AR270" s="147"/>
      <c r="AT270" s="14"/>
      <c r="AV270" s="14"/>
      <c r="AX270" s="14"/>
      <c r="AZ270" s="147"/>
      <c r="BA270" s="147"/>
      <c r="BB270" s="147"/>
      <c r="BC270" s="147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47"/>
      <c r="AR271" s="147"/>
      <c r="AT271" s="14"/>
      <c r="AV271" s="14"/>
      <c r="AX271" s="14"/>
      <c r="AZ271" s="147"/>
      <c r="BA271" s="147"/>
      <c r="BB271" s="147"/>
      <c r="BC271" s="147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47"/>
      <c r="AR272" s="147"/>
      <c r="AT272" s="14"/>
      <c r="AV272" s="14"/>
      <c r="AX272" s="14"/>
      <c r="AZ272" s="147"/>
      <c r="BA272" s="147"/>
      <c r="BB272" s="147"/>
      <c r="BC272" s="147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34:76">
      <c r="AP273" s="147"/>
      <c r="AR273" s="147"/>
      <c r="AT273" s="14"/>
      <c r="AV273" s="14"/>
      <c r="AX273" s="14"/>
      <c r="AZ273" s="147"/>
      <c r="BA273" s="147"/>
      <c r="BB273" s="147"/>
      <c r="BC273" s="147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34:76">
      <c r="AP274" s="147"/>
      <c r="AR274" s="147"/>
      <c r="AT274" s="14"/>
      <c r="AV274" s="14"/>
      <c r="AX274" s="14"/>
      <c r="AZ274" s="147"/>
      <c r="BA274" s="147"/>
      <c r="BB274" s="147"/>
      <c r="BC274" s="147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34:76">
      <c r="AP275" s="147"/>
      <c r="AR275" s="147"/>
      <c r="AT275" s="14"/>
      <c r="AV275" s="14"/>
      <c r="AX275" s="14"/>
      <c r="AZ275" s="147"/>
      <c r="BA275" s="147"/>
      <c r="BB275" s="147"/>
      <c r="BC275" s="147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34:76">
      <c r="AP276" s="147"/>
      <c r="AR276" s="147"/>
      <c r="AT276" s="14"/>
      <c r="AV276" s="14"/>
      <c r="AX276" s="14"/>
      <c r="AZ276" s="147"/>
      <c r="BA276" s="147"/>
      <c r="BB276" s="147"/>
      <c r="BC276" s="147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34:76">
      <c r="AP277" s="147"/>
      <c r="AR277" s="147"/>
      <c r="AT277" s="14"/>
      <c r="AV277" s="14"/>
      <c r="AX277" s="14"/>
      <c r="AZ277" s="147"/>
      <c r="BA277" s="147"/>
      <c r="BB277" s="147"/>
      <c r="BC277" s="147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34:76">
      <c r="AP278" s="147"/>
      <c r="AR278" s="147"/>
      <c r="AT278" s="14"/>
      <c r="AV278" s="14"/>
      <c r="AX278" s="14"/>
      <c r="AZ278" s="147"/>
      <c r="BA278" s="147"/>
      <c r="BB278" s="147"/>
      <c r="BC278" s="147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34:76">
      <c r="AP279" s="147"/>
      <c r="AR279" s="147"/>
      <c r="AT279" s="14"/>
      <c r="AV279" s="14"/>
      <c r="AX279" s="14"/>
      <c r="AZ279" s="147"/>
      <c r="BA279" s="147"/>
      <c r="BB279" s="147"/>
      <c r="BC279" s="147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34:76">
      <c r="AP280" s="147"/>
      <c r="AR280" s="147"/>
      <c r="AT280" s="14"/>
      <c r="AV280" s="14"/>
      <c r="AX280" s="14"/>
      <c r="AZ280" s="147"/>
      <c r="BA280" s="147"/>
      <c r="BB280" s="147"/>
      <c r="BC280" s="147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34:76">
      <c r="AP281" s="147"/>
      <c r="AR281" s="147"/>
      <c r="AT281" s="14"/>
      <c r="AV281" s="14"/>
      <c r="AX281" s="14"/>
      <c r="AZ281" s="147"/>
      <c r="BA281" s="147"/>
      <c r="BB281" s="147"/>
      <c r="BC281" s="147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34:76">
      <c r="AP282" s="147"/>
      <c r="AR282" s="147"/>
      <c r="AT282" s="14"/>
      <c r="AV282" s="14"/>
      <c r="AX282" s="14"/>
      <c r="AZ282" s="147"/>
      <c r="BA282" s="147"/>
      <c r="BB282" s="147"/>
      <c r="BC282" s="147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34:76">
      <c r="AP283" s="147"/>
      <c r="AR283" s="147"/>
      <c r="AT283" s="14"/>
      <c r="AV283" s="14"/>
      <c r="AX283" s="14"/>
      <c r="AZ283" s="147"/>
      <c r="BA283" s="147"/>
      <c r="BB283" s="147"/>
      <c r="BC283" s="147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34:76">
      <c r="AP284" s="147"/>
      <c r="AR284" s="147"/>
      <c r="AT284" s="14"/>
      <c r="AV284" s="14"/>
      <c r="AX284" s="14"/>
      <c r="AZ284" s="147"/>
      <c r="BA284" s="147"/>
      <c r="BB284" s="147"/>
      <c r="BC284" s="147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34:76">
      <c r="AP285" s="147"/>
      <c r="AR285" s="147"/>
      <c r="AT285" s="14"/>
      <c r="AV285" s="14"/>
      <c r="AX285" s="14"/>
      <c r="AZ285" s="147"/>
      <c r="BA285" s="147"/>
      <c r="BB285" s="147"/>
      <c r="BC285" s="147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34:76">
      <c r="AH286" s="30"/>
      <c r="AI286" s="30"/>
      <c r="AJ286" s="30"/>
      <c r="AK286" s="30"/>
      <c r="AL286" s="30"/>
      <c r="AM286" s="30"/>
      <c r="AN286" s="74"/>
      <c r="AO286" s="74"/>
      <c r="AP286" s="148"/>
      <c r="AQ286" s="74"/>
      <c r="AR286" s="148"/>
      <c r="AS286" s="74"/>
      <c r="AT286" s="30"/>
      <c r="AU286" s="74"/>
      <c r="AV286" s="30"/>
      <c r="AW286" s="74"/>
      <c r="AX286" s="30"/>
      <c r="AY286" s="74"/>
      <c r="AZ286" s="148"/>
      <c r="BA286" s="147"/>
      <c r="BB286" s="147"/>
      <c r="BC286" s="147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34:76">
      <c r="AH287" s="34"/>
      <c r="AI287" s="34"/>
      <c r="AJ287" s="34"/>
      <c r="AK287" s="34"/>
      <c r="AL287" s="34"/>
      <c r="AM287" s="34"/>
      <c r="AN287" s="75"/>
      <c r="AO287" s="75"/>
      <c r="AP287" s="149"/>
      <c r="AQ287" s="75"/>
      <c r="AR287" s="149"/>
      <c r="AS287" s="75"/>
      <c r="AT287" s="34"/>
      <c r="AU287" s="75"/>
      <c r="AV287" s="34"/>
      <c r="AW287" s="75"/>
      <c r="AX287" s="34"/>
      <c r="AY287" s="75"/>
      <c r="AZ287" s="149"/>
      <c r="BA287" s="148"/>
      <c r="BB287" s="148"/>
      <c r="BC287" s="148"/>
      <c r="BD287" s="30"/>
      <c r="BE287" s="30"/>
      <c r="BF287" s="30"/>
      <c r="BG287" s="30"/>
      <c r="BH287" s="30"/>
      <c r="BI287" s="30"/>
    </row>
    <row r="288" spans="34:76">
      <c r="AH288" s="34"/>
      <c r="AI288" s="34"/>
      <c r="AJ288" s="34"/>
      <c r="AK288" s="34"/>
      <c r="AL288" s="34"/>
      <c r="AM288" s="34"/>
      <c r="AN288" s="75"/>
      <c r="AO288" s="75"/>
      <c r="AP288" s="149"/>
      <c r="AQ288" s="75"/>
      <c r="AR288" s="149"/>
      <c r="AS288" s="75"/>
      <c r="AT288" s="34"/>
      <c r="AU288" s="75"/>
      <c r="AV288" s="34"/>
      <c r="AW288" s="75"/>
      <c r="AX288" s="34"/>
      <c r="AY288" s="75"/>
      <c r="AZ288" s="149"/>
      <c r="BA288" s="149"/>
      <c r="BB288" s="149"/>
      <c r="BC288" s="149"/>
      <c r="BD288" s="34"/>
      <c r="BE288" s="34"/>
      <c r="BF288" s="34"/>
      <c r="BG288" s="34"/>
      <c r="BH288" s="34"/>
      <c r="BI288" s="34"/>
    </row>
    <row r="289" spans="34:61">
      <c r="AH289" s="34"/>
      <c r="AI289" s="34"/>
      <c r="AJ289" s="34"/>
      <c r="AK289" s="34"/>
      <c r="AL289" s="34"/>
      <c r="AM289" s="34"/>
      <c r="AN289" s="75"/>
      <c r="AO289" s="75"/>
      <c r="AP289" s="149"/>
      <c r="AQ289" s="75"/>
      <c r="AR289" s="149"/>
      <c r="AS289" s="75"/>
      <c r="AT289" s="34"/>
      <c r="AU289" s="75"/>
      <c r="AV289" s="34"/>
      <c r="AW289" s="75"/>
      <c r="AX289" s="34"/>
      <c r="AY289" s="75"/>
      <c r="AZ289" s="149"/>
      <c r="BA289" s="149"/>
      <c r="BB289" s="149"/>
      <c r="BC289" s="149"/>
      <c r="BD289" s="34"/>
      <c r="BE289" s="34"/>
      <c r="BF289" s="34"/>
      <c r="BG289" s="34"/>
      <c r="BH289" s="34"/>
      <c r="BI289" s="34"/>
    </row>
    <row r="290" spans="34:61">
      <c r="AH290" s="34"/>
      <c r="AI290" s="34"/>
      <c r="AJ290" s="34"/>
      <c r="AK290" s="34"/>
      <c r="AL290" s="34"/>
      <c r="AM290" s="34"/>
      <c r="AN290" s="75"/>
      <c r="AO290" s="75"/>
      <c r="AP290" s="149"/>
      <c r="AQ290" s="75"/>
      <c r="AR290" s="149"/>
      <c r="AS290" s="75"/>
      <c r="AT290" s="34"/>
      <c r="AU290" s="75"/>
      <c r="AV290" s="34"/>
      <c r="AW290" s="75"/>
      <c r="AX290" s="34"/>
      <c r="AY290" s="75"/>
      <c r="AZ290" s="149"/>
      <c r="BA290" s="149"/>
      <c r="BB290" s="149"/>
      <c r="BC290" s="149"/>
      <c r="BD290" s="34"/>
      <c r="BE290" s="34"/>
      <c r="BF290" s="34"/>
      <c r="BG290" s="34"/>
      <c r="BH290" s="34"/>
      <c r="BI290" s="34"/>
    </row>
    <row r="291" spans="34:61">
      <c r="AH291" s="34"/>
      <c r="AI291" s="34"/>
      <c r="AJ291" s="34"/>
      <c r="AK291" s="34"/>
      <c r="AL291" s="34"/>
      <c r="AM291" s="34"/>
      <c r="AN291" s="75"/>
      <c r="AO291" s="75"/>
      <c r="AP291" s="149"/>
      <c r="AQ291" s="75"/>
      <c r="AR291" s="149"/>
      <c r="AS291" s="75"/>
      <c r="AT291" s="34"/>
      <c r="AU291" s="75"/>
      <c r="AV291" s="34"/>
      <c r="AW291" s="75"/>
      <c r="AX291" s="34"/>
      <c r="AY291" s="75"/>
      <c r="AZ291" s="149"/>
      <c r="BA291" s="149"/>
      <c r="BB291" s="149"/>
      <c r="BC291" s="149"/>
      <c r="BD291" s="34"/>
      <c r="BE291" s="34"/>
      <c r="BF291" s="34"/>
      <c r="BG291" s="34"/>
      <c r="BH291" s="34"/>
      <c r="BI291" s="34"/>
    </row>
    <row r="292" spans="34:61">
      <c r="AH292" s="34"/>
      <c r="AI292" s="34"/>
      <c r="AJ292" s="34"/>
      <c r="AK292" s="34"/>
      <c r="AL292" s="34"/>
      <c r="AM292" s="34"/>
      <c r="AN292" s="75"/>
      <c r="AO292" s="75"/>
      <c r="AP292" s="149"/>
      <c r="AQ292" s="75"/>
      <c r="AR292" s="149"/>
      <c r="AS292" s="75"/>
      <c r="AT292" s="34"/>
      <c r="AU292" s="75"/>
      <c r="AV292" s="34"/>
      <c r="AW292" s="75"/>
      <c r="AX292" s="34"/>
      <c r="AY292" s="75"/>
      <c r="AZ292" s="149"/>
      <c r="BA292" s="149"/>
      <c r="BB292" s="149"/>
      <c r="BC292" s="149"/>
      <c r="BD292" s="34"/>
      <c r="BE292" s="34"/>
      <c r="BF292" s="34"/>
      <c r="BG292" s="34"/>
      <c r="BH292" s="34"/>
      <c r="BI292" s="34"/>
    </row>
    <row r="293" spans="34:61">
      <c r="AH293" s="34"/>
      <c r="AI293" s="34"/>
      <c r="AJ293" s="34"/>
      <c r="AK293" s="34"/>
      <c r="AL293" s="34"/>
      <c r="AM293" s="34"/>
      <c r="AN293" s="75"/>
      <c r="AO293" s="75"/>
      <c r="AP293" s="149"/>
      <c r="AQ293" s="75"/>
      <c r="AR293" s="149"/>
      <c r="AS293" s="75"/>
      <c r="AT293" s="34"/>
      <c r="AU293" s="75"/>
      <c r="AV293" s="34"/>
      <c r="AW293" s="75"/>
      <c r="AX293" s="34"/>
      <c r="AY293" s="75"/>
      <c r="AZ293" s="149"/>
      <c r="BA293" s="149"/>
      <c r="BB293" s="149"/>
      <c r="BC293" s="149"/>
      <c r="BD293" s="34"/>
      <c r="BE293" s="34"/>
      <c r="BF293" s="34"/>
      <c r="BG293" s="34"/>
      <c r="BH293" s="34"/>
      <c r="BI293" s="34"/>
    </row>
    <row r="294" spans="34:61">
      <c r="AH294" s="34"/>
      <c r="AI294" s="34"/>
      <c r="AJ294" s="34"/>
      <c r="AK294" s="34"/>
      <c r="AL294" s="34"/>
      <c r="AM294" s="34"/>
      <c r="AN294" s="75"/>
      <c r="AO294" s="75"/>
      <c r="AP294" s="149"/>
      <c r="AQ294" s="75"/>
      <c r="AR294" s="149"/>
      <c r="AS294" s="75"/>
      <c r="AT294" s="34"/>
      <c r="AU294" s="75"/>
      <c r="AV294" s="34"/>
      <c r="AW294" s="75"/>
      <c r="AX294" s="34"/>
      <c r="AY294" s="75"/>
      <c r="AZ294" s="149"/>
      <c r="BA294" s="149"/>
      <c r="BB294" s="149"/>
      <c r="BC294" s="149"/>
      <c r="BD294" s="34"/>
      <c r="BE294" s="34"/>
      <c r="BF294" s="34"/>
      <c r="BG294" s="34"/>
      <c r="BH294" s="34"/>
      <c r="BI294" s="34"/>
    </row>
    <row r="295" spans="34:61">
      <c r="AH295" s="34"/>
      <c r="AI295" s="34"/>
      <c r="AJ295" s="34"/>
      <c r="AK295" s="34"/>
      <c r="AL295" s="34"/>
      <c r="AM295" s="34"/>
      <c r="AN295" s="75"/>
      <c r="AO295" s="75"/>
      <c r="AP295" s="149"/>
      <c r="AQ295" s="75"/>
      <c r="AR295" s="149"/>
      <c r="AS295" s="75"/>
      <c r="AT295" s="34"/>
      <c r="AU295" s="75"/>
      <c r="AV295" s="34"/>
      <c r="AW295" s="75"/>
      <c r="AX295" s="34"/>
      <c r="AY295" s="75"/>
      <c r="AZ295" s="149"/>
      <c r="BA295" s="149"/>
      <c r="BB295" s="149"/>
      <c r="BC295" s="149"/>
      <c r="BD295" s="34"/>
      <c r="BE295" s="34"/>
      <c r="BF295" s="34"/>
      <c r="BG295" s="34"/>
      <c r="BH295" s="34"/>
      <c r="BI295" s="34"/>
    </row>
    <row r="296" spans="34:61">
      <c r="AH296" s="34"/>
      <c r="AI296" s="34"/>
      <c r="AJ296" s="34"/>
      <c r="AK296" s="34"/>
      <c r="AL296" s="34"/>
      <c r="AM296" s="34"/>
      <c r="AN296" s="75"/>
      <c r="AO296" s="75"/>
      <c r="AP296" s="149"/>
      <c r="AQ296" s="75"/>
      <c r="AR296" s="149"/>
      <c r="AS296" s="75"/>
      <c r="AT296" s="34"/>
      <c r="AU296" s="75"/>
      <c r="AV296" s="34"/>
      <c r="AW296" s="75"/>
      <c r="AX296" s="34"/>
      <c r="AY296" s="75"/>
      <c r="AZ296" s="149"/>
      <c r="BA296" s="149"/>
      <c r="BB296" s="149"/>
      <c r="BC296" s="149"/>
      <c r="BD296" s="34"/>
      <c r="BE296" s="34"/>
      <c r="BF296" s="34"/>
      <c r="BG296" s="34"/>
      <c r="BH296" s="34"/>
      <c r="BI296" s="34"/>
    </row>
    <row r="297" spans="34:61">
      <c r="AH297" s="34"/>
      <c r="AI297" s="34"/>
      <c r="AJ297" s="34"/>
      <c r="AK297" s="34"/>
      <c r="AL297" s="34"/>
      <c r="AM297" s="34"/>
      <c r="AN297" s="75"/>
      <c r="AO297" s="75"/>
      <c r="AP297" s="149"/>
      <c r="AQ297" s="75"/>
      <c r="AR297" s="149"/>
      <c r="AS297" s="75"/>
      <c r="AT297" s="34"/>
      <c r="AU297" s="75"/>
      <c r="AV297" s="34"/>
      <c r="AW297" s="75"/>
      <c r="AX297" s="34"/>
      <c r="AY297" s="75"/>
      <c r="AZ297" s="149"/>
      <c r="BA297" s="149"/>
      <c r="BB297" s="149"/>
      <c r="BC297" s="149"/>
      <c r="BD297" s="34"/>
      <c r="BE297" s="34"/>
      <c r="BF297" s="34"/>
      <c r="BG297" s="34"/>
      <c r="BH297" s="34"/>
      <c r="BI297" s="34"/>
    </row>
    <row r="298" spans="34:61">
      <c r="AH298" s="34"/>
      <c r="AI298" s="34"/>
      <c r="AJ298" s="34"/>
      <c r="AK298" s="34"/>
      <c r="AL298" s="34"/>
      <c r="AM298" s="34"/>
      <c r="AN298" s="75"/>
      <c r="AO298" s="75"/>
      <c r="AP298" s="149"/>
      <c r="AQ298" s="75"/>
      <c r="AR298" s="149"/>
      <c r="AS298" s="75"/>
      <c r="AT298" s="34"/>
      <c r="AU298" s="75"/>
      <c r="AV298" s="34"/>
      <c r="AW298" s="75"/>
      <c r="AX298" s="34"/>
      <c r="AY298" s="75"/>
      <c r="AZ298" s="149"/>
      <c r="BA298" s="149"/>
      <c r="BB298" s="149"/>
      <c r="BC298" s="149"/>
      <c r="BD298" s="34"/>
      <c r="BE298" s="34"/>
      <c r="BF298" s="34"/>
      <c r="BG298" s="34"/>
      <c r="BH298" s="34"/>
      <c r="BI298" s="34"/>
    </row>
    <row r="299" spans="34:61">
      <c r="AH299" s="34"/>
      <c r="AI299" s="34"/>
      <c r="AJ299" s="34"/>
      <c r="AK299" s="34"/>
      <c r="AL299" s="34"/>
      <c r="AM299" s="34"/>
      <c r="AN299" s="75"/>
      <c r="AO299" s="75"/>
      <c r="AP299" s="149"/>
      <c r="AQ299" s="75"/>
      <c r="AR299" s="149"/>
      <c r="AS299" s="75"/>
      <c r="AT299" s="34"/>
      <c r="AU299" s="75"/>
      <c r="AV299" s="34"/>
      <c r="AW299" s="75"/>
      <c r="AX299" s="34"/>
      <c r="AY299" s="75"/>
      <c r="AZ299" s="149"/>
      <c r="BA299" s="149"/>
      <c r="BB299" s="149"/>
      <c r="BC299" s="149"/>
      <c r="BD299" s="34"/>
      <c r="BE299" s="34"/>
      <c r="BF299" s="34"/>
      <c r="BG299" s="34"/>
      <c r="BH299" s="34"/>
      <c r="BI299" s="34"/>
    </row>
    <row r="300" spans="34:61">
      <c r="AH300" s="34"/>
      <c r="AI300" s="34"/>
      <c r="AJ300" s="34"/>
      <c r="AK300" s="34"/>
      <c r="AL300" s="34"/>
      <c r="AM300" s="34"/>
      <c r="AN300" s="75"/>
      <c r="AO300" s="75"/>
      <c r="AP300" s="149"/>
      <c r="AQ300" s="75"/>
      <c r="AR300" s="149"/>
      <c r="AS300" s="75"/>
      <c r="AT300" s="34"/>
      <c r="AU300" s="75"/>
      <c r="AV300" s="34"/>
      <c r="AW300" s="75"/>
      <c r="AX300" s="34"/>
      <c r="AY300" s="75"/>
      <c r="AZ300" s="149"/>
      <c r="BA300" s="149"/>
      <c r="BB300" s="149"/>
      <c r="BC300" s="149"/>
      <c r="BD300" s="34"/>
      <c r="BE300" s="34"/>
      <c r="BF300" s="34"/>
      <c r="BG300" s="34"/>
      <c r="BH300" s="34"/>
      <c r="BI300" s="34"/>
    </row>
    <row r="301" spans="34:61">
      <c r="AH301" s="34"/>
      <c r="AI301" s="34"/>
      <c r="AJ301" s="34"/>
      <c r="AK301" s="34"/>
      <c r="AL301" s="34"/>
      <c r="AM301" s="34"/>
      <c r="AN301" s="75"/>
      <c r="AO301" s="75"/>
      <c r="AP301" s="149"/>
      <c r="AQ301" s="75"/>
      <c r="AR301" s="149"/>
      <c r="AS301" s="75"/>
      <c r="AT301" s="34"/>
      <c r="AU301" s="75"/>
      <c r="AV301" s="34"/>
      <c r="AW301" s="75"/>
      <c r="AX301" s="34"/>
      <c r="AY301" s="75"/>
      <c r="AZ301" s="149"/>
      <c r="BA301" s="149"/>
      <c r="BB301" s="149"/>
      <c r="BC301" s="149"/>
      <c r="BD301" s="34"/>
      <c r="BE301" s="34"/>
      <c r="BF301" s="34"/>
      <c r="BG301" s="34"/>
      <c r="BH301" s="34"/>
      <c r="BI301" s="34"/>
    </row>
    <row r="302" spans="34:61">
      <c r="AH302" s="34"/>
      <c r="AI302" s="34"/>
      <c r="AJ302" s="34"/>
      <c r="AK302" s="34"/>
      <c r="AL302" s="34"/>
      <c r="AM302" s="34"/>
      <c r="AN302" s="75"/>
      <c r="AO302" s="75"/>
      <c r="AP302" s="149"/>
      <c r="AQ302" s="75"/>
      <c r="AR302" s="149"/>
      <c r="AS302" s="75"/>
      <c r="AT302" s="34"/>
      <c r="AU302" s="75"/>
      <c r="AV302" s="34"/>
      <c r="AW302" s="75"/>
      <c r="AX302" s="34"/>
      <c r="AY302" s="75"/>
      <c r="AZ302" s="149"/>
      <c r="BA302" s="149"/>
      <c r="BB302" s="149"/>
      <c r="BC302" s="149"/>
      <c r="BD302" s="34"/>
      <c r="BE302" s="34"/>
      <c r="BF302" s="34"/>
      <c r="BG302" s="34"/>
      <c r="BH302" s="34"/>
      <c r="BI302" s="34"/>
    </row>
    <row r="303" spans="34:61">
      <c r="AH303" s="34"/>
      <c r="AI303" s="34"/>
      <c r="AJ303" s="34"/>
      <c r="AK303" s="34"/>
      <c r="AL303" s="34"/>
      <c r="AM303" s="34"/>
      <c r="AN303" s="75"/>
      <c r="AO303" s="75"/>
      <c r="AP303" s="149"/>
      <c r="AQ303" s="75"/>
      <c r="AR303" s="149"/>
      <c r="AS303" s="75"/>
      <c r="AT303" s="34"/>
      <c r="AU303" s="75"/>
      <c r="AV303" s="34"/>
      <c r="AW303" s="75"/>
      <c r="AX303" s="34"/>
      <c r="AY303" s="75"/>
      <c r="AZ303" s="149"/>
      <c r="BA303" s="149"/>
      <c r="BB303" s="149"/>
      <c r="BC303" s="149"/>
      <c r="BD303" s="34"/>
      <c r="BE303" s="34"/>
      <c r="BF303" s="34"/>
      <c r="BG303" s="34"/>
      <c r="BH303" s="34"/>
      <c r="BI303" s="34"/>
    </row>
    <row r="304" spans="34:61">
      <c r="AH304" s="34"/>
      <c r="AI304" s="34"/>
      <c r="AJ304" s="34"/>
      <c r="AK304" s="34"/>
      <c r="AL304" s="34"/>
      <c r="AM304" s="34"/>
      <c r="AN304" s="75"/>
      <c r="AO304" s="75"/>
      <c r="AP304" s="149"/>
      <c r="AQ304" s="75"/>
      <c r="AR304" s="149"/>
      <c r="AS304" s="75"/>
      <c r="AT304" s="34"/>
      <c r="AU304" s="75"/>
      <c r="AV304" s="34"/>
      <c r="AW304" s="75"/>
      <c r="AX304" s="34"/>
      <c r="AY304" s="75"/>
      <c r="AZ304" s="149"/>
      <c r="BA304" s="149"/>
      <c r="BB304" s="149"/>
      <c r="BC304" s="149"/>
      <c r="BD304" s="34"/>
      <c r="BE304" s="34"/>
      <c r="BF304" s="34"/>
      <c r="BG304" s="34"/>
      <c r="BH304" s="34"/>
      <c r="BI304" s="34"/>
    </row>
    <row r="305" spans="34:61">
      <c r="AH305" s="34"/>
      <c r="AI305" s="34"/>
      <c r="AJ305" s="34"/>
      <c r="AK305" s="34"/>
      <c r="AL305" s="34"/>
      <c r="AM305" s="34"/>
      <c r="AN305" s="75"/>
      <c r="AO305" s="75"/>
      <c r="AP305" s="149"/>
      <c r="AQ305" s="75"/>
      <c r="AR305" s="149"/>
      <c r="AS305" s="75"/>
      <c r="AT305" s="34"/>
      <c r="AU305" s="75"/>
      <c r="AV305" s="34"/>
      <c r="AW305" s="75"/>
      <c r="AX305" s="34"/>
      <c r="AY305" s="75"/>
      <c r="AZ305" s="149"/>
      <c r="BA305" s="149"/>
      <c r="BB305" s="149"/>
      <c r="BC305" s="149"/>
      <c r="BD305" s="34"/>
      <c r="BE305" s="34"/>
      <c r="BF305" s="34"/>
      <c r="BG305" s="34"/>
      <c r="BH305" s="34"/>
      <c r="BI305" s="34"/>
    </row>
    <row r="306" spans="34:61">
      <c r="AH306" s="34"/>
      <c r="AI306" s="34"/>
      <c r="AJ306" s="34"/>
      <c r="AK306" s="34"/>
      <c r="AL306" s="34"/>
      <c r="AM306" s="34"/>
      <c r="AN306" s="75"/>
      <c r="AO306" s="75"/>
      <c r="AP306" s="149"/>
      <c r="AQ306" s="75"/>
      <c r="AR306" s="149"/>
      <c r="AS306" s="75"/>
      <c r="AT306" s="34"/>
      <c r="AU306" s="75"/>
      <c r="AV306" s="34"/>
      <c r="AW306" s="75"/>
      <c r="AX306" s="34"/>
      <c r="AY306" s="75"/>
      <c r="AZ306" s="149"/>
      <c r="BA306" s="149"/>
      <c r="BB306" s="149"/>
      <c r="BC306" s="149"/>
      <c r="BD306" s="34"/>
      <c r="BE306" s="34"/>
      <c r="BF306" s="34"/>
      <c r="BG306" s="34"/>
      <c r="BH306" s="34"/>
      <c r="BI306" s="34"/>
    </row>
    <row r="307" spans="34:61">
      <c r="AH307" s="34"/>
      <c r="AI307" s="34"/>
      <c r="AJ307" s="34"/>
      <c r="AK307" s="34"/>
      <c r="AL307" s="34"/>
      <c r="AM307" s="34"/>
      <c r="AN307" s="75"/>
      <c r="AO307" s="75"/>
      <c r="AP307" s="149"/>
      <c r="AQ307" s="75"/>
      <c r="AR307" s="149"/>
      <c r="AS307" s="75"/>
      <c r="AT307" s="34"/>
      <c r="AU307" s="75"/>
      <c r="AV307" s="34"/>
      <c r="AW307" s="75"/>
      <c r="AX307" s="34"/>
      <c r="AY307" s="75"/>
      <c r="AZ307" s="149"/>
      <c r="BA307" s="149"/>
      <c r="BB307" s="149"/>
      <c r="BC307" s="149"/>
      <c r="BD307" s="34"/>
      <c r="BE307" s="34"/>
      <c r="BF307" s="34"/>
      <c r="BG307" s="34"/>
      <c r="BH307" s="34"/>
      <c r="BI307" s="34"/>
    </row>
    <row r="308" spans="34:61">
      <c r="AH308" s="34"/>
      <c r="AI308" s="34"/>
      <c r="AJ308" s="34"/>
      <c r="AK308" s="34"/>
      <c r="AL308" s="34"/>
      <c r="AM308" s="34"/>
      <c r="AN308" s="75"/>
      <c r="AO308" s="75"/>
      <c r="AP308" s="149"/>
      <c r="AQ308" s="75"/>
      <c r="AR308" s="149"/>
      <c r="AS308" s="75"/>
      <c r="AT308" s="34"/>
      <c r="AU308" s="75"/>
      <c r="AV308" s="34"/>
      <c r="AW308" s="75"/>
      <c r="AX308" s="34"/>
      <c r="AY308" s="75"/>
      <c r="AZ308" s="149"/>
      <c r="BA308" s="149"/>
      <c r="BB308" s="149"/>
      <c r="BC308" s="149"/>
      <c r="BD308" s="34"/>
      <c r="BE308" s="34"/>
      <c r="BF308" s="34"/>
      <c r="BG308" s="34"/>
      <c r="BH308" s="34"/>
      <c r="BI308" s="34"/>
    </row>
    <row r="309" spans="34:61">
      <c r="AH309" s="34"/>
      <c r="AI309" s="34"/>
      <c r="AJ309" s="34"/>
      <c r="AK309" s="34"/>
      <c r="AL309" s="34"/>
      <c r="AM309" s="34"/>
      <c r="AN309" s="75"/>
      <c r="AO309" s="75"/>
      <c r="AP309" s="149"/>
      <c r="AQ309" s="75"/>
      <c r="AR309" s="149"/>
      <c r="AS309" s="75"/>
      <c r="AT309" s="34"/>
      <c r="AU309" s="75"/>
      <c r="AV309" s="34"/>
      <c r="AW309" s="75"/>
      <c r="AX309" s="34"/>
      <c r="AY309" s="75"/>
      <c r="AZ309" s="149"/>
      <c r="BA309" s="149"/>
      <c r="BB309" s="149"/>
      <c r="BC309" s="149"/>
      <c r="BD309" s="34"/>
      <c r="BE309" s="34"/>
      <c r="BF309" s="34"/>
      <c r="BG309" s="34"/>
      <c r="BH309" s="34"/>
      <c r="BI309" s="34"/>
    </row>
    <row r="310" spans="34:61">
      <c r="AH310" s="34"/>
      <c r="AI310" s="34"/>
      <c r="AJ310" s="34"/>
      <c r="AK310" s="34"/>
      <c r="AL310" s="34"/>
      <c r="AM310" s="34"/>
      <c r="AN310" s="75"/>
      <c r="AO310" s="75"/>
      <c r="AP310" s="149"/>
      <c r="AQ310" s="75"/>
      <c r="AR310" s="149"/>
      <c r="AS310" s="75"/>
      <c r="AT310" s="34"/>
      <c r="AU310" s="75"/>
      <c r="AV310" s="34"/>
      <c r="AW310" s="75"/>
      <c r="AX310" s="34"/>
      <c r="AY310" s="75"/>
      <c r="AZ310" s="149"/>
      <c r="BA310" s="149"/>
      <c r="BB310" s="149"/>
      <c r="BC310" s="149"/>
      <c r="BD310" s="34"/>
      <c r="BE310" s="34"/>
      <c r="BF310" s="34"/>
      <c r="BG310" s="34"/>
      <c r="BH310" s="34"/>
      <c r="BI310" s="34"/>
    </row>
    <row r="311" spans="34:61">
      <c r="AH311" s="34"/>
      <c r="AI311" s="34"/>
      <c r="AJ311" s="34"/>
      <c r="AK311" s="34"/>
      <c r="AL311" s="34"/>
      <c r="AM311" s="34"/>
      <c r="AN311" s="75"/>
      <c r="AO311" s="75"/>
      <c r="AP311" s="149"/>
      <c r="AQ311" s="75"/>
      <c r="AR311" s="149"/>
      <c r="AS311" s="75"/>
      <c r="AT311" s="34"/>
      <c r="AU311" s="75"/>
      <c r="AV311" s="34"/>
      <c r="AW311" s="75"/>
      <c r="AX311" s="34"/>
      <c r="AY311" s="75"/>
      <c r="AZ311" s="149"/>
      <c r="BA311" s="149"/>
      <c r="BB311" s="149"/>
      <c r="BC311" s="149"/>
      <c r="BD311" s="34"/>
      <c r="BE311" s="34"/>
      <c r="BF311" s="34"/>
      <c r="BG311" s="34"/>
      <c r="BH311" s="34"/>
      <c r="BI311" s="34"/>
    </row>
    <row r="312" spans="34:61">
      <c r="AH312" s="34"/>
      <c r="AI312" s="34"/>
      <c r="AJ312" s="34"/>
      <c r="AK312" s="34"/>
      <c r="AL312" s="34"/>
      <c r="AM312" s="34"/>
      <c r="AN312" s="75"/>
      <c r="AO312" s="75"/>
      <c r="AP312" s="149"/>
      <c r="AQ312" s="75"/>
      <c r="AR312" s="149"/>
      <c r="AS312" s="75"/>
      <c r="AT312" s="34"/>
      <c r="AU312" s="75"/>
      <c r="AV312" s="34"/>
      <c r="AW312" s="75"/>
      <c r="AX312" s="34"/>
      <c r="AY312" s="75"/>
      <c r="AZ312" s="149"/>
      <c r="BA312" s="149"/>
      <c r="BB312" s="149"/>
      <c r="BC312" s="149"/>
      <c r="BD312" s="34"/>
      <c r="BE312" s="34"/>
      <c r="BF312" s="34"/>
      <c r="BG312" s="34"/>
      <c r="BH312" s="34"/>
      <c r="BI312" s="34"/>
    </row>
    <row r="313" spans="34:61">
      <c r="AH313" s="34"/>
      <c r="AI313" s="34"/>
      <c r="AJ313" s="34"/>
      <c r="AK313" s="34"/>
      <c r="AL313" s="34"/>
      <c r="AM313" s="34"/>
      <c r="AN313" s="75"/>
      <c r="AO313" s="75"/>
      <c r="AP313" s="149"/>
      <c r="AQ313" s="75"/>
      <c r="AR313" s="149"/>
      <c r="AS313" s="75"/>
      <c r="AT313" s="34"/>
      <c r="AU313" s="75"/>
      <c r="AV313" s="34"/>
      <c r="AW313" s="75"/>
      <c r="AX313" s="34"/>
      <c r="AY313" s="75"/>
      <c r="AZ313" s="149"/>
      <c r="BA313" s="149"/>
      <c r="BB313" s="149"/>
      <c r="BC313" s="149"/>
      <c r="BD313" s="34"/>
      <c r="BE313" s="34"/>
      <c r="BF313" s="34"/>
      <c r="BG313" s="34"/>
      <c r="BH313" s="34"/>
      <c r="BI313" s="34"/>
    </row>
    <row r="314" spans="34:61">
      <c r="AH314" s="34"/>
      <c r="AI314" s="34"/>
      <c r="AJ314" s="34"/>
      <c r="AK314" s="34"/>
      <c r="AL314" s="34"/>
      <c r="AM314" s="34"/>
      <c r="AN314" s="75"/>
      <c r="AO314" s="75"/>
      <c r="AP314" s="149"/>
      <c r="AQ314" s="75"/>
      <c r="AR314" s="149"/>
      <c r="AS314" s="75"/>
      <c r="AT314" s="34"/>
      <c r="AU314" s="75"/>
      <c r="AV314" s="34"/>
      <c r="AW314" s="75"/>
      <c r="AX314" s="34"/>
      <c r="AY314" s="75"/>
      <c r="AZ314" s="149"/>
      <c r="BA314" s="149"/>
      <c r="BB314" s="149"/>
      <c r="BC314" s="149"/>
      <c r="BD314" s="34"/>
      <c r="BE314" s="34"/>
      <c r="BF314" s="34"/>
      <c r="BG314" s="34"/>
      <c r="BH314" s="34"/>
      <c r="BI314" s="34"/>
    </row>
    <row r="315" spans="34:61">
      <c r="AH315" s="34"/>
      <c r="AI315" s="34"/>
      <c r="AJ315" s="34"/>
      <c r="AK315" s="34"/>
      <c r="AL315" s="34"/>
      <c r="AM315" s="34"/>
      <c r="AN315" s="75"/>
      <c r="AO315" s="75"/>
      <c r="AP315" s="149"/>
      <c r="AQ315" s="75"/>
      <c r="AR315" s="149"/>
      <c r="AS315" s="75"/>
      <c r="AT315" s="34"/>
      <c r="AU315" s="75"/>
      <c r="AV315" s="34"/>
      <c r="AW315" s="75"/>
      <c r="AX315" s="34"/>
      <c r="AY315" s="75"/>
      <c r="AZ315" s="149"/>
      <c r="BA315" s="149"/>
      <c r="BB315" s="149"/>
      <c r="BC315" s="149"/>
      <c r="BD315" s="34"/>
      <c r="BE315" s="34"/>
      <c r="BF315" s="34"/>
      <c r="BG315" s="34"/>
      <c r="BH315" s="34"/>
      <c r="BI315" s="34"/>
    </row>
    <row r="316" spans="34:61">
      <c r="AH316" s="34"/>
      <c r="AI316" s="34"/>
      <c r="AJ316" s="34"/>
      <c r="AK316" s="34"/>
      <c r="AL316" s="34"/>
      <c r="AM316" s="34"/>
      <c r="AN316" s="75"/>
      <c r="AO316" s="75"/>
      <c r="AP316" s="149"/>
      <c r="AQ316" s="75"/>
      <c r="AR316" s="149"/>
      <c r="AS316" s="75"/>
      <c r="AT316" s="34"/>
      <c r="AU316" s="75"/>
      <c r="AV316" s="34"/>
      <c r="AW316" s="75"/>
      <c r="AX316" s="34"/>
      <c r="AY316" s="75"/>
      <c r="AZ316" s="149"/>
      <c r="BA316" s="149"/>
      <c r="BB316" s="149"/>
      <c r="BC316" s="149"/>
      <c r="BD316" s="34"/>
      <c r="BE316" s="34"/>
      <c r="BF316" s="34"/>
      <c r="BG316" s="34"/>
      <c r="BH316" s="34"/>
      <c r="BI316" s="34"/>
    </row>
    <row r="317" spans="34:61">
      <c r="AH317" s="34"/>
      <c r="AI317" s="34"/>
      <c r="AJ317" s="34"/>
      <c r="AK317" s="34"/>
      <c r="AL317" s="34"/>
      <c r="AM317" s="34"/>
      <c r="AN317" s="75"/>
      <c r="AO317" s="75"/>
      <c r="AP317" s="149"/>
      <c r="AQ317" s="75"/>
      <c r="AR317" s="149"/>
      <c r="AS317" s="75"/>
      <c r="AT317" s="34"/>
      <c r="AU317" s="75"/>
      <c r="AV317" s="34"/>
      <c r="AW317" s="75"/>
      <c r="AX317" s="34"/>
      <c r="AY317" s="75"/>
      <c r="AZ317" s="149"/>
      <c r="BA317" s="149"/>
      <c r="BB317" s="149"/>
      <c r="BC317" s="149"/>
      <c r="BD317" s="34"/>
      <c r="BE317" s="34"/>
      <c r="BF317" s="34"/>
      <c r="BG317" s="34"/>
      <c r="BH317" s="34"/>
      <c r="BI317" s="34"/>
    </row>
    <row r="318" spans="34:61">
      <c r="AH318" s="34"/>
      <c r="AI318" s="34"/>
      <c r="AJ318" s="34"/>
      <c r="AK318" s="34"/>
      <c r="AL318" s="34"/>
      <c r="AM318" s="34"/>
      <c r="AN318" s="75"/>
      <c r="AO318" s="75"/>
      <c r="AP318" s="149"/>
      <c r="AQ318" s="75"/>
      <c r="AR318" s="149"/>
      <c r="AS318" s="75"/>
      <c r="AT318" s="34"/>
      <c r="AU318" s="75"/>
      <c r="AV318" s="34"/>
      <c r="AW318" s="75"/>
      <c r="AX318" s="34"/>
      <c r="AY318" s="75"/>
      <c r="AZ318" s="149"/>
      <c r="BA318" s="149"/>
      <c r="BB318" s="149"/>
      <c r="BC318" s="149"/>
      <c r="BD318" s="34"/>
      <c r="BE318" s="34"/>
      <c r="BF318" s="34"/>
      <c r="BG318" s="34"/>
      <c r="BH318" s="34"/>
      <c r="BI318" s="34"/>
    </row>
    <row r="319" spans="34:61">
      <c r="AH319" s="34"/>
      <c r="AI319" s="34"/>
      <c r="AJ319" s="34"/>
      <c r="AK319" s="34"/>
      <c r="AL319" s="34"/>
      <c r="AM319" s="34"/>
      <c r="AN319" s="75"/>
      <c r="AO319" s="75"/>
      <c r="AP319" s="149"/>
      <c r="AQ319" s="75"/>
      <c r="AR319" s="149"/>
      <c r="AS319" s="75"/>
      <c r="AT319" s="34"/>
      <c r="AU319" s="75"/>
      <c r="AV319" s="34"/>
      <c r="AW319" s="75"/>
      <c r="AX319" s="34"/>
      <c r="AY319" s="75"/>
      <c r="AZ319" s="149"/>
      <c r="BA319" s="149"/>
      <c r="BB319" s="149"/>
      <c r="BC319" s="149"/>
      <c r="BD319" s="34"/>
      <c r="BE319" s="34"/>
      <c r="BF319" s="34"/>
      <c r="BG319" s="34"/>
      <c r="BH319" s="34"/>
      <c r="BI319" s="34"/>
    </row>
    <row r="320" spans="34:61">
      <c r="AH320" s="34"/>
      <c r="AI320" s="34"/>
      <c r="AJ320" s="34"/>
      <c r="AK320" s="34"/>
      <c r="AL320" s="34"/>
      <c r="AM320" s="34"/>
      <c r="AN320" s="75"/>
      <c r="AO320" s="75"/>
      <c r="AP320" s="149"/>
      <c r="AQ320" s="75"/>
      <c r="AR320" s="149"/>
      <c r="AS320" s="75"/>
      <c r="AT320" s="34"/>
      <c r="AU320" s="75"/>
      <c r="AV320" s="34"/>
      <c r="AW320" s="75"/>
      <c r="AX320" s="34"/>
      <c r="AY320" s="75"/>
      <c r="AZ320" s="149"/>
      <c r="BA320" s="149"/>
      <c r="BB320" s="149"/>
      <c r="BC320" s="149"/>
      <c r="BD320" s="34"/>
      <c r="BE320" s="34"/>
      <c r="BF320" s="34"/>
      <c r="BG320" s="34"/>
      <c r="BH320" s="34"/>
      <c r="BI320" s="34"/>
    </row>
    <row r="321" spans="52:61">
      <c r="AZ321" s="149"/>
      <c r="BA321" s="149"/>
      <c r="BB321" s="149"/>
      <c r="BC321" s="149"/>
      <c r="BD321" s="34"/>
      <c r="BE321" s="34"/>
      <c r="BF321" s="34"/>
      <c r="BG321" s="34"/>
      <c r="BH321" s="34"/>
      <c r="BI321" s="34"/>
    </row>
    <row r="322" spans="52:61">
      <c r="AZ322" s="149"/>
      <c r="BA322" s="149"/>
      <c r="BB322" s="149"/>
      <c r="BC322" s="149"/>
      <c r="BD322" s="34"/>
      <c r="BE322" s="34"/>
    </row>
    <row r="323" spans="52:61">
      <c r="AZ323" s="149"/>
      <c r="BA323" s="149"/>
      <c r="BB323" s="149"/>
      <c r="BC323" s="149"/>
      <c r="BD323" s="34"/>
      <c r="BE323" s="34"/>
    </row>
    <row r="324" spans="52:61">
      <c r="AZ324" s="149"/>
      <c r="BA324" s="149"/>
      <c r="BB324" s="149"/>
      <c r="BC324" s="149"/>
      <c r="BD324" s="34"/>
      <c r="BE324" s="34"/>
    </row>
    <row r="325" spans="52:61">
      <c r="AZ325" s="149"/>
      <c r="BA325" s="149"/>
      <c r="BB325" s="149"/>
      <c r="BC325" s="149"/>
      <c r="BD325" s="34"/>
      <c r="BE325" s="34"/>
    </row>
    <row r="326" spans="52:61">
      <c r="AZ326" s="149"/>
      <c r="BA326" s="149"/>
      <c r="BB326" s="149"/>
      <c r="BC326" s="149"/>
      <c r="BD326" s="34"/>
      <c r="BE326" s="34"/>
    </row>
    <row r="327" spans="52:61">
      <c r="AZ327" s="149"/>
      <c r="BA327" s="149"/>
      <c r="BB327" s="149"/>
      <c r="BC327" s="149"/>
      <c r="BD327" s="34"/>
      <c r="BE327" s="34"/>
    </row>
    <row r="328" spans="52:61">
      <c r="AZ328" s="149"/>
      <c r="BA328" s="149"/>
      <c r="BB328" s="149"/>
      <c r="BC328" s="149"/>
      <c r="BD328" s="34"/>
      <c r="BE328" s="34"/>
    </row>
    <row r="329" spans="52:61">
      <c r="AZ329" s="149"/>
      <c r="BA329" s="149"/>
      <c r="BB329" s="149"/>
      <c r="BC329" s="149"/>
      <c r="BD329" s="34"/>
      <c r="BE329" s="34"/>
    </row>
    <row r="330" spans="52:61">
      <c r="AZ330" s="149"/>
      <c r="BA330" s="149"/>
      <c r="BB330" s="149"/>
      <c r="BC330" s="149"/>
      <c r="BD330" s="34"/>
      <c r="BE330" s="34"/>
    </row>
    <row r="331" spans="52:61">
      <c r="AZ331" s="149"/>
      <c r="BA331" s="149"/>
      <c r="BB331" s="149"/>
      <c r="BC331" s="149"/>
      <c r="BD331" s="34"/>
      <c r="BE331" s="34"/>
    </row>
    <row r="332" spans="52:61">
      <c r="AZ332" s="149"/>
      <c r="BA332" s="149"/>
      <c r="BB332" s="149"/>
      <c r="BC332" s="149"/>
      <c r="BD332" s="34"/>
      <c r="BE332" s="34"/>
    </row>
    <row r="333" spans="52:61">
      <c r="AZ333" s="149"/>
      <c r="BA333" s="149"/>
      <c r="BB333" s="149"/>
      <c r="BC333" s="149"/>
      <c r="BD333" s="34"/>
      <c r="BE333" s="34"/>
    </row>
    <row r="334" spans="52:61">
      <c r="AZ334" s="149"/>
      <c r="BA334" s="149"/>
      <c r="BB334" s="149"/>
      <c r="BC334" s="149"/>
      <c r="BD334" s="34"/>
      <c r="BE334" s="34"/>
    </row>
    <row r="335" spans="52:61">
      <c r="AZ335" s="149"/>
      <c r="BA335" s="149"/>
      <c r="BB335" s="149"/>
      <c r="BC335" s="149"/>
      <c r="BD335" s="34"/>
      <c r="BE335" s="34"/>
    </row>
    <row r="336" spans="52:61">
      <c r="AZ336" s="149"/>
      <c r="BA336" s="149"/>
      <c r="BB336" s="149"/>
      <c r="BC336" s="149"/>
      <c r="BD336" s="34"/>
      <c r="BE336" s="34"/>
    </row>
    <row r="337" spans="52:57">
      <c r="AZ337" s="149"/>
      <c r="BA337" s="149"/>
      <c r="BB337" s="149"/>
      <c r="BC337" s="149"/>
      <c r="BD337" s="34"/>
      <c r="BE337" s="34"/>
    </row>
    <row r="338" spans="52:57">
      <c r="AZ338" s="149"/>
      <c r="BA338" s="149"/>
      <c r="BB338" s="149"/>
      <c r="BC338" s="149"/>
      <c r="BD338" s="34"/>
      <c r="BE338" s="34"/>
    </row>
    <row r="339" spans="52:57">
      <c r="AZ339" s="149"/>
      <c r="BA339" s="149"/>
      <c r="BB339" s="149"/>
      <c r="BC339" s="149"/>
      <c r="BD339" s="34"/>
      <c r="BE339" s="34"/>
    </row>
    <row r="340" spans="52:57">
      <c r="AZ340" s="149"/>
      <c r="BA340" s="149"/>
      <c r="BB340" s="149"/>
      <c r="BC340" s="149"/>
      <c r="BD340" s="34"/>
      <c r="BE340" s="34"/>
    </row>
    <row r="341" spans="52:57">
      <c r="AZ341" s="149"/>
      <c r="BA341" s="149"/>
      <c r="BB341" s="149"/>
      <c r="BC341" s="149"/>
      <c r="BD341" s="34"/>
      <c r="BE341" s="34"/>
    </row>
    <row r="342" spans="52:57">
      <c r="AZ342" s="149"/>
      <c r="BA342" s="149"/>
      <c r="BB342" s="149"/>
      <c r="BC342" s="149"/>
      <c r="BD342" s="34"/>
      <c r="BE342" s="34"/>
    </row>
    <row r="343" spans="52:57">
      <c r="AZ343" s="149"/>
      <c r="BA343" s="149"/>
      <c r="BB343" s="149"/>
      <c r="BC343" s="149"/>
      <c r="BD343" s="34"/>
      <c r="BE343" s="34"/>
    </row>
    <row r="344" spans="52:57">
      <c r="BA344" s="149"/>
      <c r="BB344" s="149"/>
      <c r="BC344" s="149"/>
      <c r="BD344" s="34"/>
      <c r="BE344" s="34"/>
    </row>
    <row r="1930" spans="40:40">
      <c r="AN1930" s="89"/>
    </row>
    <row r="1931" spans="40:40">
      <c r="AN1931" s="89"/>
    </row>
    <row r="1932" spans="40:40">
      <c r="AN1932" s="89"/>
    </row>
    <row r="1933" spans="40:40">
      <c r="AN1933" s="89"/>
    </row>
    <row r="1934" spans="40:40">
      <c r="AN1934" s="89"/>
    </row>
  </sheetData>
  <conditionalFormatting sqref="BP26:BP28 BZ103:CA103">
    <cfRule type="cellIs" dxfId="124" priority="16" stopIfTrue="1" operator="lessThan">
      <formula>0</formula>
    </cfRule>
  </conditionalFormatting>
  <conditionalFormatting sqref="BZ80:CA80">
    <cfRule type="cellIs" dxfId="123" priority="17" stopIfTrue="1" operator="greaterThan">
      <formula>0</formula>
    </cfRule>
  </conditionalFormatting>
  <conditionalFormatting sqref="BZ57:CA57">
    <cfRule type="cellIs" dxfId="122" priority="18" stopIfTrue="1" operator="greaterThan">
      <formula>0</formula>
    </cfRule>
    <cfRule type="cellIs" dxfId="121" priority="19" stopIfTrue="1" operator="lessThan">
      <formula>0</formula>
    </cfRule>
  </conditionalFormatting>
  <conditionalFormatting sqref="BZ80:CA80">
    <cfRule type="cellIs" dxfId="120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2F62-2740-4FAE-9FCB-8CE5DC44B06C}">
  <dimension ref="A1:K28"/>
  <sheetViews>
    <sheetView workbookViewId="0">
      <selection activeCell="J26" sqref="J26"/>
    </sheetView>
  </sheetViews>
  <sheetFormatPr baseColWidth="10" defaultRowHeight="15"/>
  <cols>
    <col min="4" max="4" width="6.36328125" customWidth="1"/>
    <col min="11" max="11" width="12.90625" customWidth="1"/>
  </cols>
  <sheetData>
    <row r="1" spans="1:11" ht="15.6">
      <c r="A1" s="51">
        <v>103</v>
      </c>
      <c r="B1" s="62" t="s">
        <v>52</v>
      </c>
      <c r="D1" s="63">
        <v>0</v>
      </c>
      <c r="E1" s="3" t="s">
        <v>640</v>
      </c>
      <c r="H1" s="3" t="s">
        <v>673</v>
      </c>
      <c r="J1" s="3" t="s">
        <v>670</v>
      </c>
    </row>
    <row r="2" spans="1:11" ht="15.6">
      <c r="A2" s="51">
        <v>106</v>
      </c>
      <c r="B2" s="62" t="s">
        <v>53</v>
      </c>
      <c r="D2" s="63">
        <v>4</v>
      </c>
      <c r="E2" t="s">
        <v>641</v>
      </c>
      <c r="H2" s="3" t="s">
        <v>674</v>
      </c>
      <c r="J2" s="63">
        <v>403</v>
      </c>
      <c r="K2" s="63" t="s">
        <v>653</v>
      </c>
    </row>
    <row r="3" spans="1:11" ht="15.6">
      <c r="A3" s="51">
        <v>109</v>
      </c>
      <c r="B3" s="62" t="s">
        <v>84</v>
      </c>
      <c r="D3" s="63">
        <v>7</v>
      </c>
      <c r="E3" t="s">
        <v>642</v>
      </c>
      <c r="H3" s="3" t="s">
        <v>688</v>
      </c>
      <c r="J3" s="63">
        <v>404</v>
      </c>
      <c r="K3" s="63" t="s">
        <v>655</v>
      </c>
    </row>
    <row r="4" spans="1:11" ht="15.6">
      <c r="A4" s="51">
        <v>110</v>
      </c>
      <c r="B4" s="62" t="s">
        <v>47</v>
      </c>
      <c r="D4" s="63">
        <v>9</v>
      </c>
      <c r="E4" t="s">
        <v>643</v>
      </c>
      <c r="H4" s="3" t="s">
        <v>689</v>
      </c>
      <c r="J4" s="63">
        <v>405</v>
      </c>
      <c r="K4" s="63" t="s">
        <v>656</v>
      </c>
    </row>
    <row r="5" spans="1:11" ht="15.6">
      <c r="A5" s="51">
        <v>111</v>
      </c>
      <c r="B5" s="62" t="s">
        <v>54</v>
      </c>
      <c r="J5" s="63">
        <v>406</v>
      </c>
      <c r="K5" s="63" t="s">
        <v>657</v>
      </c>
    </row>
    <row r="6" spans="1:11" ht="15.6">
      <c r="A6" s="51">
        <v>116</v>
      </c>
      <c r="B6" s="62" t="s">
        <v>55</v>
      </c>
      <c r="G6" s="3" t="s">
        <v>651</v>
      </c>
      <c r="J6" s="63">
        <v>407</v>
      </c>
      <c r="K6" s="63" t="s">
        <v>658</v>
      </c>
    </row>
    <row r="7" spans="1:11" ht="15.6">
      <c r="A7" s="51">
        <v>117</v>
      </c>
      <c r="B7" s="62" t="s">
        <v>56</v>
      </c>
      <c r="D7" s="63">
        <v>1</v>
      </c>
      <c r="E7" s="3" t="s">
        <v>432</v>
      </c>
      <c r="G7" s="51">
        <v>1</v>
      </c>
      <c r="H7" s="62" t="s">
        <v>679</v>
      </c>
      <c r="J7" s="63">
        <v>408</v>
      </c>
      <c r="K7" s="63" t="s">
        <v>659</v>
      </c>
    </row>
    <row r="8" spans="1:11" ht="15.6">
      <c r="A8" s="51">
        <v>134</v>
      </c>
      <c r="B8" s="62" t="s">
        <v>49</v>
      </c>
      <c r="D8" s="63">
        <v>2</v>
      </c>
      <c r="E8" s="3" t="s">
        <v>104</v>
      </c>
      <c r="G8" s="51">
        <v>2</v>
      </c>
      <c r="H8" s="62" t="s">
        <v>680</v>
      </c>
      <c r="J8" s="63">
        <v>409</v>
      </c>
      <c r="K8" s="63" t="s">
        <v>660</v>
      </c>
    </row>
    <row r="9" spans="1:11" ht="15.6">
      <c r="A9" s="51">
        <v>141</v>
      </c>
      <c r="B9" s="62" t="s">
        <v>48</v>
      </c>
      <c r="D9" s="63">
        <v>3</v>
      </c>
      <c r="E9" s="3" t="s">
        <v>557</v>
      </c>
      <c r="G9" s="51">
        <v>3</v>
      </c>
      <c r="H9" s="62" t="s">
        <v>681</v>
      </c>
      <c r="J9" s="63">
        <v>410</v>
      </c>
      <c r="K9" s="63" t="s">
        <v>654</v>
      </c>
    </row>
    <row r="10" spans="1:11" ht="15.6">
      <c r="A10" s="51">
        <v>143</v>
      </c>
      <c r="B10" s="62" t="s">
        <v>57</v>
      </c>
      <c r="D10" s="63">
        <v>4</v>
      </c>
      <c r="E10" s="3" t="s">
        <v>105</v>
      </c>
      <c r="G10" s="51">
        <v>4</v>
      </c>
      <c r="H10" s="62" t="s">
        <v>586</v>
      </c>
      <c r="J10" s="63">
        <v>411</v>
      </c>
      <c r="K10" s="63" t="s">
        <v>661</v>
      </c>
    </row>
    <row r="11" spans="1:11" ht="15.6">
      <c r="A11" s="51">
        <v>147</v>
      </c>
      <c r="B11" s="62" t="s">
        <v>3</v>
      </c>
      <c r="G11" s="51">
        <v>7</v>
      </c>
      <c r="H11" s="62" t="s">
        <v>682</v>
      </c>
      <c r="J11" s="63">
        <v>412</v>
      </c>
      <c r="K11" s="63" t="s">
        <v>662</v>
      </c>
    </row>
    <row r="12" spans="1:11" ht="15.6">
      <c r="A12" s="51">
        <v>155</v>
      </c>
      <c r="B12" s="62" t="s">
        <v>51</v>
      </c>
      <c r="D12" s="3" t="s">
        <v>0</v>
      </c>
      <c r="G12" s="51">
        <v>8</v>
      </c>
      <c r="H12" s="62" t="s">
        <v>683</v>
      </c>
      <c r="J12" s="63">
        <v>413</v>
      </c>
      <c r="K12" s="63" t="s">
        <v>663</v>
      </c>
    </row>
    <row r="13" spans="1:11" ht="15.6">
      <c r="A13" s="51">
        <v>160</v>
      </c>
      <c r="B13" s="62" t="s">
        <v>46</v>
      </c>
      <c r="D13" s="63">
        <v>1</v>
      </c>
      <c r="E13" s="3" t="s">
        <v>28</v>
      </c>
      <c r="G13" s="51">
        <v>9</v>
      </c>
      <c r="H13" s="62" t="s">
        <v>588</v>
      </c>
      <c r="J13" s="63">
        <v>414</v>
      </c>
      <c r="K13" s="63" t="s">
        <v>664</v>
      </c>
    </row>
    <row r="14" spans="1:11" ht="15.6">
      <c r="A14" s="51">
        <v>171</v>
      </c>
      <c r="B14" s="62" t="s">
        <v>456</v>
      </c>
      <c r="D14" s="63">
        <v>2</v>
      </c>
      <c r="E14" s="3" t="s">
        <v>29</v>
      </c>
      <c r="G14" s="51">
        <v>11</v>
      </c>
      <c r="H14" s="62" t="s">
        <v>106</v>
      </c>
      <c r="J14" s="63">
        <v>415</v>
      </c>
      <c r="K14" s="63" t="s">
        <v>665</v>
      </c>
    </row>
    <row r="15" spans="1:11" ht="15.6">
      <c r="A15" s="51">
        <v>175</v>
      </c>
      <c r="B15" s="62" t="s">
        <v>58</v>
      </c>
      <c r="D15" s="63">
        <v>3</v>
      </c>
      <c r="E15" s="3" t="s">
        <v>30</v>
      </c>
      <c r="G15" s="51">
        <v>14</v>
      </c>
      <c r="H15" s="62" t="s">
        <v>589</v>
      </c>
      <c r="J15" s="63">
        <v>416</v>
      </c>
      <c r="K15" s="63" t="s">
        <v>666</v>
      </c>
    </row>
    <row r="16" spans="1:11" ht="15.6">
      <c r="A16" s="51">
        <v>177</v>
      </c>
      <c r="B16" s="62" t="s">
        <v>613</v>
      </c>
      <c r="D16" s="63">
        <v>4</v>
      </c>
      <c r="E16" s="3" t="s">
        <v>31</v>
      </c>
      <c r="G16" s="51">
        <v>15</v>
      </c>
      <c r="H16" s="62" t="s">
        <v>580</v>
      </c>
      <c r="J16" s="63">
        <v>417</v>
      </c>
      <c r="K16" s="63" t="s">
        <v>667</v>
      </c>
    </row>
    <row r="17" spans="1:11" ht="15.6">
      <c r="A17" s="51">
        <v>178</v>
      </c>
      <c r="B17" s="62" t="s">
        <v>50</v>
      </c>
      <c r="D17" s="63">
        <v>5</v>
      </c>
      <c r="E17" s="3" t="s">
        <v>396</v>
      </c>
      <c r="G17" s="51">
        <v>16</v>
      </c>
      <c r="H17" s="62" t="s">
        <v>553</v>
      </c>
      <c r="J17" s="63">
        <v>418</v>
      </c>
      <c r="K17" s="63" t="s">
        <v>668</v>
      </c>
    </row>
    <row r="18" spans="1:11" ht="15.6">
      <c r="A18" s="51">
        <v>181</v>
      </c>
      <c r="B18" s="62" t="s">
        <v>59</v>
      </c>
      <c r="D18" s="63">
        <v>6</v>
      </c>
      <c r="E18" s="3" t="s">
        <v>32</v>
      </c>
      <c r="G18" s="51">
        <v>18</v>
      </c>
      <c r="H18" s="62" t="s">
        <v>107</v>
      </c>
      <c r="J18" s="63">
        <v>419</v>
      </c>
      <c r="K18" s="63" t="s">
        <v>669</v>
      </c>
    </row>
    <row r="19" spans="1:11" ht="15.6">
      <c r="A19" s="51">
        <v>262</v>
      </c>
      <c r="B19" s="62" t="s">
        <v>506</v>
      </c>
      <c r="D19" s="63">
        <v>7</v>
      </c>
      <c r="E19" s="3" t="s">
        <v>33</v>
      </c>
      <c r="G19" s="51">
        <v>55</v>
      </c>
      <c r="H19" s="62" t="s">
        <v>684</v>
      </c>
      <c r="J19" s="63">
        <v>420</v>
      </c>
      <c r="K19" s="63" t="s">
        <v>671</v>
      </c>
    </row>
    <row r="20" spans="1:11" ht="15.6">
      <c r="A20" s="51">
        <v>267</v>
      </c>
      <c r="B20" s="62" t="s">
        <v>632</v>
      </c>
      <c r="D20" s="63">
        <v>8</v>
      </c>
      <c r="E20" s="3" t="s">
        <v>34</v>
      </c>
      <c r="G20" s="51">
        <v>56</v>
      </c>
      <c r="H20" s="62" t="s">
        <v>685</v>
      </c>
    </row>
    <row r="21" spans="1:11" ht="15.6">
      <c r="A21" s="51">
        <v>309</v>
      </c>
      <c r="B21" s="62" t="s">
        <v>81</v>
      </c>
      <c r="D21" s="63">
        <v>9</v>
      </c>
      <c r="E21" s="3" t="s">
        <v>35</v>
      </c>
    </row>
    <row r="22" spans="1:11" ht="15.6">
      <c r="A22" s="51">
        <v>470</v>
      </c>
      <c r="B22" s="62" t="s">
        <v>60</v>
      </c>
      <c r="D22" s="63">
        <v>10</v>
      </c>
      <c r="E22" s="3" t="s">
        <v>36</v>
      </c>
    </row>
    <row r="23" spans="1:11" ht="15.6">
      <c r="A23" s="51">
        <v>629</v>
      </c>
      <c r="B23" s="62" t="s">
        <v>196</v>
      </c>
      <c r="D23" s="63">
        <v>11</v>
      </c>
      <c r="E23" s="3" t="s">
        <v>37</v>
      </c>
    </row>
    <row r="24" spans="1:11" ht="15.6">
      <c r="A24" s="51">
        <v>643</v>
      </c>
      <c r="B24" s="62" t="s">
        <v>77</v>
      </c>
      <c r="D24" s="63">
        <v>12</v>
      </c>
      <c r="E24" s="3" t="s">
        <v>38</v>
      </c>
      <c r="G24" s="3" t="s">
        <v>672</v>
      </c>
    </row>
    <row r="25" spans="1:11" ht="15.6">
      <c r="A25" s="51">
        <v>704</v>
      </c>
      <c r="B25" s="62" t="s">
        <v>80</v>
      </c>
      <c r="D25" s="63">
        <v>13</v>
      </c>
      <c r="E25" s="3" t="s">
        <v>39</v>
      </c>
      <c r="G25" s="3" t="s">
        <v>673</v>
      </c>
    </row>
    <row r="26" spans="1:11" ht="15.6">
      <c r="A26" s="51">
        <v>802</v>
      </c>
      <c r="B26" s="62" t="s">
        <v>75</v>
      </c>
      <c r="D26" s="63">
        <v>14</v>
      </c>
      <c r="E26" s="3" t="s">
        <v>397</v>
      </c>
      <c r="G26" s="3" t="s">
        <v>674</v>
      </c>
    </row>
    <row r="27" spans="1:11" ht="15.6">
      <c r="D27" s="63">
        <v>15</v>
      </c>
      <c r="E27" s="3" t="s">
        <v>40</v>
      </c>
      <c r="G27" s="3" t="s">
        <v>675</v>
      </c>
    </row>
    <row r="28" spans="1:11" ht="15.6">
      <c r="D28" s="63">
        <v>99</v>
      </c>
      <c r="E28" s="3" t="s">
        <v>678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64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B5" sqref="B5"/>
    </sheetView>
  </sheetViews>
  <sheetFormatPr baseColWidth="10" defaultRowHeight="15"/>
  <cols>
    <col min="1" max="1" width="1.36328125" customWidth="1"/>
    <col min="2" max="2" width="4.81640625" customWidth="1"/>
    <col min="3" max="3" width="2.90625" customWidth="1"/>
    <col min="4" max="4" width="4.54296875" customWidth="1"/>
    <col min="5" max="5" width="1.90625" customWidth="1"/>
    <col min="6" max="6" width="7.54296875" customWidth="1"/>
    <col min="7" max="7" width="6.54296875" customWidth="1"/>
    <col min="8" max="8" width="4.54296875" customWidth="1"/>
    <col min="9" max="9" width="6.08984375" style="296" customWidth="1"/>
    <col min="10" max="10" width="6" style="372" customWidth="1"/>
    <col min="11" max="11" width="5.453125" style="89" customWidth="1"/>
    <col min="12" max="13" width="5.36328125" style="89" customWidth="1"/>
    <col min="14" max="14" width="1.6328125" style="89" customWidth="1"/>
    <col min="15" max="15" width="5.6328125" style="89" customWidth="1"/>
    <col min="16" max="16" width="4.453125" style="89" customWidth="1"/>
    <col min="17" max="17" width="1.90625" style="89" customWidth="1"/>
    <col min="18" max="18" width="6.453125" style="89" customWidth="1"/>
    <col min="19" max="19" width="6.36328125" customWidth="1"/>
    <col min="20" max="20" width="2.08984375" customWidth="1"/>
    <col min="21" max="21" width="6.36328125" customWidth="1"/>
    <col min="22" max="22" width="1.453125" customWidth="1"/>
    <col min="23" max="23" width="6.6328125" customWidth="1"/>
    <col min="24" max="24" width="6" customWidth="1"/>
    <col min="25" max="25" width="2.1796875" style="89" customWidth="1"/>
    <col min="26" max="26" width="6.90625" customWidth="1"/>
    <col min="27" max="27" width="5.54296875" customWidth="1"/>
    <col min="28" max="28" width="4.6328125" style="11" customWidth="1"/>
    <col min="29" max="29" width="6.36328125" style="89" customWidth="1"/>
    <col min="30" max="30" width="5.1796875" customWidth="1"/>
    <col min="31" max="31" width="6.90625" customWidth="1"/>
    <col min="32" max="32" width="6.6328125" style="11" customWidth="1"/>
    <col min="33" max="33" width="5.6328125" style="11" customWidth="1"/>
    <col min="34" max="34" width="6.81640625" style="11" customWidth="1"/>
    <col min="35" max="35" width="3.1796875" style="89" customWidth="1"/>
    <col min="36" max="36" width="5.1796875" style="11" customWidth="1"/>
    <col min="45" max="45" width="14" customWidth="1"/>
    <col min="46" max="46" width="12.54296875" customWidth="1"/>
    <col min="47" max="47" width="10.90625" customWidth="1"/>
  </cols>
  <sheetData>
    <row r="1" spans="1:62">
      <c r="A1" s="45"/>
      <c r="B1" s="45"/>
      <c r="C1" s="45"/>
      <c r="D1" s="45"/>
      <c r="E1" s="45"/>
      <c r="F1" s="45"/>
      <c r="G1" s="45"/>
      <c r="H1" s="45"/>
      <c r="I1" s="310"/>
      <c r="J1" s="367"/>
      <c r="K1" s="87"/>
      <c r="L1" s="87"/>
      <c r="M1" s="87"/>
      <c r="N1" s="87"/>
      <c r="O1" s="87"/>
      <c r="P1" s="87"/>
      <c r="Q1" s="87"/>
      <c r="R1" s="87"/>
      <c r="S1" s="45"/>
      <c r="T1" s="45"/>
      <c r="U1" s="45"/>
      <c r="V1" s="45"/>
      <c r="W1" s="45"/>
      <c r="X1" s="45"/>
      <c r="Y1" s="87"/>
      <c r="Z1" s="45"/>
      <c r="AA1" s="45"/>
      <c r="AB1" s="69"/>
      <c r="AC1" s="87"/>
      <c r="AD1" s="45"/>
      <c r="AE1" s="45"/>
      <c r="AF1" s="69"/>
      <c r="AG1" s="69"/>
      <c r="AH1" s="69"/>
      <c r="AI1" s="87"/>
      <c r="AJ1" s="69"/>
      <c r="AK1" s="45"/>
      <c r="AL1" s="4"/>
    </row>
    <row r="2" spans="1:62" s="169" customFormat="1" ht="31.8">
      <c r="A2" s="168"/>
      <c r="B2" s="168"/>
      <c r="C2" s="131" t="s">
        <v>421</v>
      </c>
      <c r="D2" s="131"/>
      <c r="E2" s="168"/>
      <c r="F2" s="168"/>
      <c r="G2" s="131" t="s">
        <v>428</v>
      </c>
      <c r="H2" s="168"/>
      <c r="I2" s="311"/>
      <c r="J2" s="368"/>
      <c r="K2" s="168"/>
      <c r="L2" s="168"/>
      <c r="M2" s="168"/>
      <c r="N2" s="168"/>
      <c r="O2" s="168"/>
      <c r="P2" s="168"/>
      <c r="Q2" s="168"/>
      <c r="R2" s="131" t="str">
        <f>+År!B2</f>
        <v>KJE</v>
      </c>
      <c r="S2" s="175"/>
      <c r="T2" s="175"/>
      <c r="U2" s="175"/>
      <c r="V2" s="175"/>
      <c r="W2" s="175"/>
      <c r="X2" s="175"/>
      <c r="Y2" s="131"/>
      <c r="Z2" s="175"/>
      <c r="AA2" s="175"/>
      <c r="AB2" s="178"/>
      <c r="AC2" s="178"/>
      <c r="AD2" s="178"/>
      <c r="AE2" s="178"/>
      <c r="AF2" s="178"/>
      <c r="AG2" s="175"/>
      <c r="AH2" s="168"/>
      <c r="AI2" s="168"/>
      <c r="AJ2" s="178"/>
      <c r="AK2" s="178"/>
      <c r="AL2" s="4"/>
      <c r="AM2" s="4"/>
      <c r="AN2" s="4"/>
      <c r="AO2" s="4"/>
      <c r="AP2" s="4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>
      <c r="A3" s="45"/>
      <c r="B3" s="45"/>
      <c r="C3" s="45"/>
      <c r="D3" s="45"/>
      <c r="E3" s="45"/>
      <c r="F3" s="45"/>
      <c r="G3" s="45"/>
      <c r="H3" s="45"/>
      <c r="I3" s="310"/>
      <c r="J3" s="367"/>
      <c r="K3" s="87"/>
      <c r="L3" s="87"/>
      <c r="M3" s="87"/>
      <c r="N3" s="87"/>
      <c r="O3" s="87"/>
      <c r="P3" s="87"/>
      <c r="Q3" s="87"/>
      <c r="R3" s="87"/>
      <c r="S3" s="45"/>
      <c r="T3" s="45"/>
      <c r="U3" s="45"/>
      <c r="V3" s="45"/>
      <c r="W3" s="45"/>
      <c r="X3" s="45"/>
      <c r="Y3" s="87"/>
      <c r="Z3" s="45"/>
      <c r="AA3" s="45"/>
      <c r="AB3" s="69"/>
      <c r="AC3" s="87"/>
      <c r="AD3" s="45"/>
      <c r="AE3" s="45"/>
      <c r="AF3" s="69"/>
      <c r="AG3" s="69"/>
      <c r="AH3" s="69"/>
      <c r="AI3" s="87"/>
      <c r="AJ3" s="69"/>
      <c r="AK3" s="45"/>
      <c r="AL3" s="4"/>
    </row>
    <row r="4" spans="1:62">
      <c r="A4" s="45"/>
      <c r="B4" s="45"/>
      <c r="C4" s="45"/>
      <c r="D4" s="45"/>
      <c r="E4" s="45"/>
      <c r="F4" s="45"/>
      <c r="G4" s="45"/>
      <c r="H4" s="45"/>
      <c r="I4" s="310"/>
      <c r="J4" s="367"/>
      <c r="K4" s="87"/>
      <c r="L4" s="87"/>
      <c r="M4" s="87"/>
      <c r="N4" s="87"/>
      <c r="O4" s="87"/>
      <c r="P4" s="87"/>
      <c r="Q4" s="87"/>
      <c r="R4" s="87"/>
      <c r="S4" s="45"/>
      <c r="T4" s="45"/>
      <c r="U4" s="45"/>
      <c r="V4" s="45"/>
      <c r="W4" s="45"/>
      <c r="X4" s="45"/>
      <c r="Y4" s="87"/>
      <c r="Z4" s="45"/>
      <c r="AA4" s="45"/>
      <c r="AB4" s="69"/>
      <c r="AC4" s="87"/>
      <c r="AD4" s="45"/>
      <c r="AE4" s="45"/>
      <c r="AF4" s="69"/>
      <c r="AG4" s="69"/>
      <c r="AH4" s="69"/>
      <c r="AI4" s="87"/>
      <c r="AJ4" s="69"/>
      <c r="AK4" s="45"/>
      <c r="AL4" s="4"/>
    </row>
    <row r="5" spans="1:62" s="173" customFormat="1" ht="19.8">
      <c r="A5" s="171"/>
      <c r="B5" s="171"/>
      <c r="C5" s="171"/>
      <c r="D5" s="171"/>
      <c r="E5" s="167" t="s">
        <v>5</v>
      </c>
      <c r="F5" s="171"/>
      <c r="G5" s="170">
        <f>+År!P2</f>
        <v>52</v>
      </c>
      <c r="H5" s="167"/>
      <c r="I5" s="312"/>
      <c r="J5" s="368"/>
      <c r="K5" s="167" t="s">
        <v>422</v>
      </c>
      <c r="L5" s="181"/>
      <c r="M5" s="181"/>
      <c r="N5" s="181"/>
      <c r="O5" s="181"/>
      <c r="P5" s="183"/>
      <c r="Q5" s="183"/>
      <c r="R5" s="181"/>
      <c r="S5" s="45"/>
      <c r="T5" s="45"/>
      <c r="U5" s="45"/>
      <c r="V5" s="45"/>
      <c r="W5" s="512">
        <f>SUM(I10:I17)</f>
        <v>16562</v>
      </c>
      <c r="X5" s="508"/>
      <c r="Y5" s="181"/>
      <c r="Z5" s="45"/>
      <c r="AA5" s="167"/>
      <c r="AB5" s="183"/>
      <c r="AC5" s="181"/>
      <c r="AD5" s="171"/>
      <c r="AE5" s="171"/>
      <c r="AF5" s="183"/>
      <c r="AG5" s="183"/>
      <c r="AH5" s="183"/>
      <c r="AI5" s="87"/>
      <c r="AJ5" s="183"/>
      <c r="AK5" s="183"/>
      <c r="AL5" s="4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</row>
    <row r="6" spans="1:62" ht="15" customHeight="1">
      <c r="A6" s="49"/>
      <c r="B6" s="49"/>
      <c r="C6" s="49"/>
      <c r="D6" s="49"/>
      <c r="E6" s="49"/>
      <c r="F6" s="49"/>
      <c r="G6" s="49"/>
      <c r="H6" s="49"/>
      <c r="I6" s="313"/>
      <c r="J6" s="367"/>
      <c r="K6" s="182"/>
      <c r="L6" s="182"/>
      <c r="M6" s="87"/>
      <c r="N6" s="87"/>
      <c r="O6" s="87"/>
      <c r="P6" s="87"/>
      <c r="Q6" s="87"/>
      <c r="R6" s="87"/>
      <c r="S6" s="45"/>
      <c r="T6" s="45"/>
      <c r="U6" s="45"/>
      <c r="V6" s="45"/>
      <c r="W6" s="45"/>
      <c r="X6" s="45"/>
      <c r="Y6" s="87"/>
      <c r="Z6" s="45"/>
      <c r="AA6" s="45"/>
      <c r="AB6" s="69"/>
      <c r="AC6" s="87"/>
      <c r="AD6" s="45"/>
      <c r="AE6" s="45"/>
      <c r="AF6" s="69"/>
      <c r="AG6" s="69"/>
      <c r="AH6" s="69"/>
      <c r="AI6" s="87"/>
      <c r="AJ6" s="70" t="s">
        <v>2</v>
      </c>
      <c r="AK6" s="45"/>
      <c r="AL6" s="4"/>
    </row>
    <row r="7" spans="1:62" ht="17.399999999999999">
      <c r="A7" s="59"/>
      <c r="B7" s="45"/>
      <c r="C7" s="45"/>
      <c r="D7" s="45"/>
      <c r="E7" s="45"/>
      <c r="F7" s="45"/>
      <c r="G7" s="49" t="s">
        <v>2</v>
      </c>
      <c r="H7" s="49"/>
      <c r="I7" s="310"/>
      <c r="J7" s="369"/>
      <c r="K7" s="91" t="s">
        <v>483</v>
      </c>
      <c r="L7" s="91"/>
      <c r="M7" s="87"/>
      <c r="N7" s="87"/>
      <c r="O7" s="87"/>
      <c r="P7" s="91"/>
      <c r="Q7" s="91"/>
      <c r="R7" s="91"/>
      <c r="S7" s="49"/>
      <c r="T7" s="49"/>
      <c r="U7" s="49"/>
      <c r="V7" s="49"/>
      <c r="W7" s="45"/>
      <c r="X7" s="49"/>
      <c r="Y7" s="91"/>
      <c r="Z7" s="49" t="s">
        <v>22</v>
      </c>
      <c r="AA7" s="49"/>
      <c r="AB7" s="70" t="s">
        <v>45</v>
      </c>
      <c r="AC7" s="91" t="s">
        <v>423</v>
      </c>
      <c r="AD7" s="45"/>
      <c r="AE7" s="45"/>
      <c r="AF7" s="70" t="s">
        <v>419</v>
      </c>
      <c r="AG7" s="180"/>
      <c r="AH7" s="180"/>
      <c r="AI7" s="87"/>
      <c r="AJ7" s="70" t="s">
        <v>8</v>
      </c>
      <c r="AK7" s="45"/>
      <c r="AL7" s="4"/>
    </row>
    <row r="8" spans="1:62" ht="15.6">
      <c r="A8" s="45"/>
      <c r="B8" s="45"/>
      <c r="C8" s="45"/>
      <c r="D8" s="45"/>
      <c r="E8" s="45"/>
      <c r="F8" s="45"/>
      <c r="G8" s="49" t="s">
        <v>462</v>
      </c>
      <c r="H8" s="113"/>
      <c r="I8" s="313" t="s">
        <v>2</v>
      </c>
      <c r="J8" s="370"/>
      <c r="K8" s="91" t="s">
        <v>509</v>
      </c>
      <c r="L8" s="164"/>
      <c r="M8" s="91" t="s">
        <v>1</v>
      </c>
      <c r="N8" s="91"/>
      <c r="O8" s="91" t="s">
        <v>22</v>
      </c>
      <c r="P8" s="164"/>
      <c r="Q8" s="164"/>
      <c r="R8" s="164" t="s">
        <v>2</v>
      </c>
      <c r="S8" s="411" t="s">
        <v>22</v>
      </c>
      <c r="T8" s="411"/>
      <c r="U8" s="411" t="s">
        <v>22</v>
      </c>
      <c r="V8" s="49"/>
      <c r="W8" s="49" t="s">
        <v>22</v>
      </c>
      <c r="X8" s="113"/>
      <c r="Y8" s="164"/>
      <c r="Z8" s="49" t="s">
        <v>464</v>
      </c>
      <c r="AA8" s="113"/>
      <c r="AB8" s="70" t="s">
        <v>1</v>
      </c>
      <c r="AC8" s="91" t="s">
        <v>412</v>
      </c>
      <c r="AD8" s="49" t="s">
        <v>460</v>
      </c>
      <c r="AE8" s="49" t="s">
        <v>410</v>
      </c>
      <c r="AF8" s="70" t="s">
        <v>1</v>
      </c>
      <c r="AG8" s="70" t="s">
        <v>1</v>
      </c>
      <c r="AH8" s="70" t="s">
        <v>0</v>
      </c>
      <c r="AI8" s="87"/>
      <c r="AJ8" s="70" t="s">
        <v>65</v>
      </c>
      <c r="AK8" s="45"/>
      <c r="AL8" s="5"/>
    </row>
    <row r="9" spans="1:62" ht="15.6">
      <c r="A9" s="45"/>
      <c r="B9" s="49" t="s">
        <v>85</v>
      </c>
      <c r="C9" s="49" t="s">
        <v>421</v>
      </c>
      <c r="D9" s="46"/>
      <c r="E9" s="49" t="s">
        <v>429</v>
      </c>
      <c r="F9" s="49"/>
      <c r="G9" s="50" t="s">
        <v>463</v>
      </c>
      <c r="H9" s="113" t="s">
        <v>465</v>
      </c>
      <c r="I9" s="314" t="s">
        <v>8</v>
      </c>
      <c r="J9" s="370" t="s">
        <v>465</v>
      </c>
      <c r="K9" s="92" t="s">
        <v>400</v>
      </c>
      <c r="L9" s="164" t="s">
        <v>465</v>
      </c>
      <c r="M9" s="92" t="s">
        <v>400</v>
      </c>
      <c r="N9" s="92"/>
      <c r="O9" s="92" t="s">
        <v>44</v>
      </c>
      <c r="P9" s="164" t="s">
        <v>465</v>
      </c>
      <c r="Q9" s="164"/>
      <c r="R9" s="164" t="s">
        <v>637</v>
      </c>
      <c r="S9" s="411" t="s">
        <v>637</v>
      </c>
      <c r="T9" s="411"/>
      <c r="U9" s="411" t="s">
        <v>639</v>
      </c>
      <c r="V9" s="49"/>
      <c r="W9" s="50" t="s">
        <v>0</v>
      </c>
      <c r="X9" s="113" t="s">
        <v>465</v>
      </c>
      <c r="Y9" s="164"/>
      <c r="Z9" s="50" t="s">
        <v>411</v>
      </c>
      <c r="AA9" s="113" t="s">
        <v>465</v>
      </c>
      <c r="AB9" s="71" t="s">
        <v>499</v>
      </c>
      <c r="AC9" s="92" t="s">
        <v>1</v>
      </c>
      <c r="AD9" s="50" t="s">
        <v>461</v>
      </c>
      <c r="AE9" s="50" t="s">
        <v>411</v>
      </c>
      <c r="AF9" s="71" t="s">
        <v>0</v>
      </c>
      <c r="AG9" s="71" t="s">
        <v>487</v>
      </c>
      <c r="AH9" s="71" t="s">
        <v>487</v>
      </c>
      <c r="AI9" s="87"/>
      <c r="AJ9" s="71" t="s">
        <v>516</v>
      </c>
      <c r="AK9" s="45"/>
      <c r="AL9" s="5"/>
    </row>
    <row r="10" spans="1:62" ht="15.6">
      <c r="A10" s="45"/>
      <c r="B10" s="51">
        <f>+'Ark1'!C345</f>
        <v>2024</v>
      </c>
      <c r="C10" s="51">
        <f>+'Ark1'!G345</f>
        <v>1</v>
      </c>
      <c r="D10" s="52" t="str">
        <f>VLOOKUP(C10,Regioner!$C$10:$D$13,2)</f>
        <v>Øst</v>
      </c>
      <c r="E10" s="52">
        <f>+'Ark1'!H345</f>
        <v>1</v>
      </c>
      <c r="F10" s="52" t="str">
        <f>VLOOKUP(E10,Organisasjon!$C$10:$D$11,2)</f>
        <v>Nortura</v>
      </c>
      <c r="G10" s="51">
        <f>+'Ark1'!Q345</f>
        <v>114</v>
      </c>
      <c r="H10" s="51">
        <f t="shared" ref="H10:H16" si="0">+G10-G20</f>
        <v>21</v>
      </c>
      <c r="I10" s="325">
        <f>+'Ark1'!R345</f>
        <v>4688</v>
      </c>
      <c r="J10" s="371">
        <f t="shared" ref="J10:J16" si="1">+I10-I20</f>
        <v>2566</v>
      </c>
      <c r="K10" s="165">
        <f>+'Ark1'!AG345</f>
        <v>67.969897888687569</v>
      </c>
      <c r="L10" s="145">
        <f t="shared" ref="L10:L16" si="2">+K10-K20</f>
        <v>37.81884724599702</v>
      </c>
      <c r="M10" s="165">
        <f>+'Ark1'!AH345</f>
        <v>2.1117747440273038</v>
      </c>
      <c r="N10" s="92"/>
      <c r="O10" s="145">
        <f>+'Ark1'!U345</f>
        <v>7.4501706484641597</v>
      </c>
      <c r="P10" s="145">
        <f t="shared" ref="P10:P16" si="3">+O10-O20</f>
        <v>-0.67904707066873993</v>
      </c>
      <c r="Q10" s="164"/>
      <c r="R10" s="184">
        <f>+'Ark1'!AI345</f>
        <v>4672</v>
      </c>
      <c r="S10" s="177">
        <f>+IF(R10=0,"",'Ark1'!AJ345)</f>
        <v>78.540903253424673</v>
      </c>
      <c r="T10" s="113"/>
      <c r="U10" s="177">
        <f>+IF(R10=0,"",'Ark1'!AK345)</f>
        <v>14.99687919550785</v>
      </c>
      <c r="V10" s="49"/>
      <c r="W10" s="53">
        <f>+'Ark1'!S345</f>
        <v>5.7412542662116044</v>
      </c>
      <c r="X10" s="53">
        <f t="shared" ref="X10:X16" si="4">+W10-W20</f>
        <v>-4.2440361498106149E-2</v>
      </c>
      <c r="Y10" s="164"/>
      <c r="Z10" s="53">
        <f>+'Ark1'!T345</f>
        <v>5.0866040955631409</v>
      </c>
      <c r="AA10" s="53">
        <f t="shared" ref="AA10:AA16" si="5">+Z10-Z20</f>
        <v>0.93014792214184006</v>
      </c>
      <c r="AB10" s="72">
        <f>+'Ark1'!X345</f>
        <v>0.89590443686006849</v>
      </c>
      <c r="AC10" s="145">
        <f>+'Ark1'!Z345</f>
        <v>2.8538811017442245</v>
      </c>
      <c r="AD10" s="53">
        <f>+'Ark1'!AA345</f>
        <v>1.2488169678971128</v>
      </c>
      <c r="AE10" s="53">
        <f>+'Ark1'!AB345</f>
        <v>1.3029599029857701</v>
      </c>
      <c r="AF10" s="72">
        <f>+'Ark1'!AC345</f>
        <v>38.322297031883934</v>
      </c>
      <c r="AG10" s="72">
        <f>+'Ark1'!AD345</f>
        <v>23.924165306887399</v>
      </c>
      <c r="AH10" s="72">
        <f>+'Ark1'!AE345</f>
        <v>57.157615314429137</v>
      </c>
      <c r="AI10" s="87"/>
      <c r="AJ10" s="72">
        <f>+'Ark1'!AF345</f>
        <v>70.464452126860053</v>
      </c>
      <c r="AK10" s="45"/>
      <c r="AL10" s="5"/>
    </row>
    <row r="11" spans="1:62" ht="15.6">
      <c r="A11" s="45"/>
      <c r="B11" s="51">
        <f>+'Ark1'!C346</f>
        <v>2024</v>
      </c>
      <c r="C11" s="51">
        <f>+'Ark1'!G346</f>
        <v>1</v>
      </c>
      <c r="D11" s="52" t="str">
        <f>VLOOKUP(C11,Regioner!$C$10:$D$13,2)</f>
        <v>Øst</v>
      </c>
      <c r="E11" s="52">
        <f>+'Ark1'!H346</f>
        <v>2</v>
      </c>
      <c r="F11" s="52" t="str">
        <f>VLOOKUP(E11,Organisasjon!$C$10:$D$11,2)</f>
        <v>KLF</v>
      </c>
      <c r="G11" s="51">
        <f>+'Ark1'!Q346</f>
        <v>92</v>
      </c>
      <c r="H11" s="51">
        <f t="shared" si="0"/>
        <v>-38</v>
      </c>
      <c r="I11" s="325">
        <f>+'Ark1'!R346</f>
        <v>1965</v>
      </c>
      <c r="J11" s="371">
        <f t="shared" si="1"/>
        <v>-2022</v>
      </c>
      <c r="K11" s="165">
        <f>+'Ark1'!AG346</f>
        <v>32.030102111312438</v>
      </c>
      <c r="L11" s="145">
        <f t="shared" si="2"/>
        <v>-40.61968559115649</v>
      </c>
      <c r="M11" s="165">
        <f>+'Ark1'!AH346</f>
        <v>6.1577608142493645</v>
      </c>
      <c r="N11" s="92"/>
      <c r="O11" s="145">
        <f>+'Ark1'!U346</f>
        <v>8.3759287531806628</v>
      </c>
      <c r="P11" s="145">
        <f t="shared" si="3"/>
        <v>0.84427588134720644</v>
      </c>
      <c r="Q11" s="164"/>
      <c r="R11" s="184">
        <f>+'Ark1'!AI346</f>
        <v>1928</v>
      </c>
      <c r="S11" s="177">
        <f>+IF(R11=0,"",'Ark1'!AJ346)</f>
        <v>82.497251037344355</v>
      </c>
      <c r="T11" s="113"/>
      <c r="U11" s="177">
        <f>+IF(R11=0,"",'Ark1'!AK346)</f>
        <v>14.045333650215204</v>
      </c>
      <c r="V11" s="49"/>
      <c r="W11" s="53">
        <f>+'Ark1'!S346</f>
        <v>5.5302798982188301</v>
      </c>
      <c r="X11" s="53">
        <f t="shared" si="4"/>
        <v>0.10590066571318602</v>
      </c>
      <c r="Y11" s="164"/>
      <c r="Z11" s="53">
        <f>+'Ark1'!T346</f>
        <v>4.325699745547074</v>
      </c>
      <c r="AA11" s="53">
        <f t="shared" si="5"/>
        <v>-4.0741187485281216E-2</v>
      </c>
      <c r="AB11" s="72">
        <f>+'Ark1'!X346</f>
        <v>3.3078880407124682</v>
      </c>
      <c r="AC11" s="145">
        <f>+'Ark1'!Z346</f>
        <v>3.9181973467208393</v>
      </c>
      <c r="AD11" s="53">
        <f>+'Ark1'!AA346</f>
        <v>1.5438375150261212</v>
      </c>
      <c r="AE11" s="53">
        <f>+'Ark1'!AB346</f>
        <v>1.4007544609868239</v>
      </c>
      <c r="AF11" s="72">
        <f>+'Ark1'!AC346</f>
        <v>49.857658662753053</v>
      </c>
      <c r="AG11" s="72">
        <f>+'Ark1'!AD346</f>
        <v>32.357720175077631</v>
      </c>
      <c r="AH11" s="72">
        <f>+'Ark1'!AE346</f>
        <v>57.528805313251205</v>
      </c>
      <c r="AI11" s="87"/>
      <c r="AJ11" s="72">
        <f>+'Ark1'!AF346</f>
        <v>29.535547873139944</v>
      </c>
      <c r="AK11" s="45"/>
      <c r="AL11" s="5"/>
      <c r="AN11" s="2"/>
      <c r="AO11" s="2"/>
      <c r="AP11" s="2"/>
    </row>
    <row r="12" spans="1:62" ht="15.6">
      <c r="A12" s="45"/>
      <c r="B12" s="51">
        <f>+'Ark1'!C347</f>
        <v>2024</v>
      </c>
      <c r="C12" s="51">
        <f>+'Ark1'!G347</f>
        <v>2</v>
      </c>
      <c r="D12" s="52" t="str">
        <f>VLOOKUP(C12,Regioner!$C$10:$D$13,2)</f>
        <v>Vest</v>
      </c>
      <c r="E12" s="52">
        <f>+'Ark1'!H347</f>
        <v>1</v>
      </c>
      <c r="F12" s="52" t="str">
        <f>VLOOKUP(E12,Organisasjon!$C$10:$D$11,2)</f>
        <v>Nortura</v>
      </c>
      <c r="G12" s="51">
        <f>+'Ark1'!Q347</f>
        <v>160</v>
      </c>
      <c r="H12" s="51">
        <f t="shared" si="0"/>
        <v>70</v>
      </c>
      <c r="I12" s="325">
        <f>+'Ark1'!R347</f>
        <v>3913</v>
      </c>
      <c r="J12" s="371">
        <f t="shared" si="1"/>
        <v>2630</v>
      </c>
      <c r="K12" s="165">
        <f>+'Ark1'!AG347</f>
        <v>79.35923149741609</v>
      </c>
      <c r="L12" s="145">
        <f t="shared" si="2"/>
        <v>52.009019199885017</v>
      </c>
      <c r="M12" s="165">
        <f>+'Ark1'!AH347</f>
        <v>0.94556606184513114</v>
      </c>
      <c r="N12" s="92"/>
      <c r="O12" s="145">
        <f>+'Ark1'!U347</f>
        <v>8.1197291081012057</v>
      </c>
      <c r="P12" s="145">
        <f t="shared" si="3"/>
        <v>-0.69149458636489136</v>
      </c>
      <c r="Q12" s="164"/>
      <c r="R12" s="184">
        <f>+'Ark1'!AI347</f>
        <v>3629</v>
      </c>
      <c r="S12" s="177">
        <f>+IF(R12=0,"",'Ark1'!AJ347)</f>
        <v>80.304739597685341</v>
      </c>
      <c r="T12" s="113"/>
      <c r="U12" s="177">
        <f>+IF(R12=0,"",'Ark1'!AK347)</f>
        <v>15.21575580992118</v>
      </c>
      <c r="V12" s="49"/>
      <c r="W12" s="53">
        <f>+'Ark1'!S347</f>
        <v>5.5701507794531055</v>
      </c>
      <c r="X12" s="53">
        <f t="shared" si="4"/>
        <v>0.51247346066900512</v>
      </c>
      <c r="Y12" s="164"/>
      <c r="Z12" s="53">
        <f>+'Ark1'!T347</f>
        <v>4.3600817786864292</v>
      </c>
      <c r="AA12" s="53">
        <f t="shared" si="5"/>
        <v>0.24628598757185394</v>
      </c>
      <c r="AB12" s="72">
        <f>+'Ark1'!X347</f>
        <v>2.6578073089700998</v>
      </c>
      <c r="AC12" s="145">
        <f>+'Ark1'!Z347</f>
        <v>3.0852615733419095</v>
      </c>
      <c r="AD12" s="53">
        <f>+'Ark1'!AA347</f>
        <v>1.5232245521588577</v>
      </c>
      <c r="AE12" s="53">
        <f>+'Ark1'!AB347</f>
        <v>1.3388038699356104</v>
      </c>
      <c r="AF12" s="72">
        <f>+'Ark1'!AC347</f>
        <v>38.174781656208978</v>
      </c>
      <c r="AG12" s="72">
        <f>+'Ark1'!AD347</f>
        <v>33.034960913046881</v>
      </c>
      <c r="AH12" s="72">
        <f>+'Ark1'!AE347</f>
        <v>58.380800994697204</v>
      </c>
      <c r="AI12" s="87"/>
      <c r="AJ12" s="72">
        <f>+'Ark1'!AF347</f>
        <v>80.316091954023008</v>
      </c>
      <c r="AK12" s="45"/>
      <c r="AL12" s="5"/>
      <c r="AN12" s="2"/>
      <c r="AO12" s="2"/>
      <c r="AP12" s="4"/>
      <c r="AQ12" s="4"/>
      <c r="AR12" s="4"/>
    </row>
    <row r="13" spans="1:62" ht="15.6">
      <c r="A13" s="45"/>
      <c r="B13" s="51">
        <f>+'Ark1'!C348</f>
        <v>2024</v>
      </c>
      <c r="C13" s="51">
        <f>+'Ark1'!G348</f>
        <v>2</v>
      </c>
      <c r="D13" s="52" t="str">
        <f>VLOOKUP(C13,Regioner!$C$10:$D$13,2)</f>
        <v>Vest</v>
      </c>
      <c r="E13" s="52">
        <f>+'Ark1'!H348</f>
        <v>2</v>
      </c>
      <c r="F13" s="52" t="str">
        <f>VLOOKUP(E13,Organisasjon!$C$10:$D$11,2)</f>
        <v>KLF</v>
      </c>
      <c r="G13" s="51">
        <f>+'Ark1'!Q348</f>
        <v>75</v>
      </c>
      <c r="H13" s="51">
        <f t="shared" si="0"/>
        <v>20</v>
      </c>
      <c r="I13" s="325">
        <f>+'Ark1'!R348</f>
        <v>959</v>
      </c>
      <c r="J13" s="371">
        <f t="shared" si="1"/>
        <v>134</v>
      </c>
      <c r="K13" s="165">
        <f>+'Ark1'!AG348</f>
        <v>20.640768502583889</v>
      </c>
      <c r="L13" s="145">
        <f t="shared" si="2"/>
        <v>-9.7801626522031206</v>
      </c>
      <c r="M13" s="165">
        <f>+'Ark1'!AH348</f>
        <v>0</v>
      </c>
      <c r="N13" s="92"/>
      <c r="O13" s="145">
        <f>+'Ark1'!U348</f>
        <v>8.6171011470281496</v>
      </c>
      <c r="P13" s="145">
        <f t="shared" si="3"/>
        <v>0.34146478339178188</v>
      </c>
      <c r="Q13" s="164"/>
      <c r="R13" s="184">
        <f>+'Ark1'!AI348</f>
        <v>938</v>
      </c>
      <c r="S13" s="177">
        <f>+IF(R13=0,"",'Ark1'!AJ348)</f>
        <v>83.973240938166214</v>
      </c>
      <c r="T13" s="113"/>
      <c r="U13" s="177">
        <f>+IF(R13=0,"",'Ark1'!AK348)</f>
        <v>14.095000432778837</v>
      </c>
      <c r="V13" s="49"/>
      <c r="W13" s="53">
        <f>+'Ark1'!S348</f>
        <v>5.1230448383733052</v>
      </c>
      <c r="X13" s="53">
        <f t="shared" si="4"/>
        <v>-0.29150061617214895</v>
      </c>
      <c r="Y13" s="164"/>
      <c r="Z13" s="53">
        <f>+'Ark1'!T348</f>
        <v>3.7288842544317009</v>
      </c>
      <c r="AA13" s="53">
        <f t="shared" si="5"/>
        <v>-0.39838847284102519</v>
      </c>
      <c r="AB13" s="72">
        <f>+'Ark1'!X348</f>
        <v>2.1897810218978111</v>
      </c>
      <c r="AC13" s="145">
        <f>+'Ark1'!Z348</f>
        <v>2.8973972609187673</v>
      </c>
      <c r="AD13" s="53">
        <f>+'Ark1'!AA348</f>
        <v>1.3575881473260289</v>
      </c>
      <c r="AE13" s="53">
        <f>+'Ark1'!AB348</f>
        <v>1.3083153907928498</v>
      </c>
      <c r="AF13" s="72">
        <f>+'Ark1'!AC348</f>
        <v>60.004299150725373</v>
      </c>
      <c r="AG13" s="72">
        <f>+'Ark1'!AD348</f>
        <v>50.99032328336984</v>
      </c>
      <c r="AH13" s="72">
        <f>+'Ark1'!AE348</f>
        <v>71.976118075486383</v>
      </c>
      <c r="AI13" s="87"/>
      <c r="AJ13" s="72">
        <f>+'Ark1'!AF348</f>
        <v>19.683908045977017</v>
      </c>
      <c r="AK13" s="45"/>
      <c r="AL13" s="5"/>
      <c r="AN13" s="1"/>
      <c r="AO13" s="1"/>
      <c r="AP13" s="11"/>
      <c r="AQ13" s="11"/>
      <c r="AR13" s="11"/>
    </row>
    <row r="14" spans="1:62" ht="15.6">
      <c r="A14" s="45"/>
      <c r="B14" s="51">
        <f>+'Ark1'!C349</f>
        <v>2024</v>
      </c>
      <c r="C14" s="51">
        <f>+'Ark1'!G349</f>
        <v>3</v>
      </c>
      <c r="D14" s="52" t="str">
        <f>VLOOKUP(C14,Regioner!$C$10:$D$13,2)</f>
        <v>Midt</v>
      </c>
      <c r="E14" s="52">
        <f>+'Ark1'!H349</f>
        <v>1</v>
      </c>
      <c r="F14" s="52" t="str">
        <f>VLOOKUP(E14,Organisasjon!$C$10:$D$11,2)</f>
        <v>Nortura</v>
      </c>
      <c r="G14" s="51">
        <f>+'Ark1'!Q349</f>
        <v>58</v>
      </c>
      <c r="H14" s="51">
        <f t="shared" si="0"/>
        <v>-2</v>
      </c>
      <c r="I14" s="325">
        <f>+'Ark1'!R349</f>
        <v>1061</v>
      </c>
      <c r="J14" s="371">
        <f t="shared" si="1"/>
        <v>-893</v>
      </c>
      <c r="K14" s="165">
        <f>+'Ark1'!AG349</f>
        <v>33.860499785419059</v>
      </c>
      <c r="L14" s="145">
        <f t="shared" si="2"/>
        <v>-35.718569059793928</v>
      </c>
      <c r="M14" s="165">
        <f>+'Ark1'!AH349</f>
        <v>2.0735155513666355</v>
      </c>
      <c r="N14" s="92"/>
      <c r="O14" s="145">
        <f>+'Ark1'!U349</f>
        <v>8.4773798303487311</v>
      </c>
      <c r="P14" s="145">
        <f t="shared" si="3"/>
        <v>0.48572169319418101</v>
      </c>
      <c r="Q14" s="164"/>
      <c r="R14" s="184">
        <f>+'Ark1'!AI349</f>
        <v>919</v>
      </c>
      <c r="S14" s="177">
        <f>+IF(R14=0,"",'Ark1'!AJ349)</f>
        <v>84.040043525571349</v>
      </c>
      <c r="T14" s="113"/>
      <c r="U14" s="177">
        <f>+IF(R14=0,"",'Ark1'!AK349)</f>
        <v>14.300045815015345</v>
      </c>
      <c r="V14" s="49"/>
      <c r="W14" s="53">
        <f>+'Ark1'!S349</f>
        <v>5.1988689915174371</v>
      </c>
      <c r="X14" s="53">
        <f t="shared" si="4"/>
        <v>0.61698567524312953</v>
      </c>
      <c r="Y14" s="164"/>
      <c r="Z14" s="53">
        <f>+'Ark1'!T349</f>
        <v>4.2573044297832245</v>
      </c>
      <c r="AA14" s="53">
        <f t="shared" si="5"/>
        <v>0.24655724452222394</v>
      </c>
      <c r="AB14" s="72">
        <f>+'Ark1'!X349</f>
        <v>3.2987747408105568</v>
      </c>
      <c r="AC14" s="145">
        <f>+'Ark1'!Z349</f>
        <v>3.2663850892537121</v>
      </c>
      <c r="AD14" s="53">
        <f>+'Ark1'!AA349</f>
        <v>1.669439973030802</v>
      </c>
      <c r="AE14" s="53">
        <f>+'Ark1'!AB349</f>
        <v>1.5303267596188839</v>
      </c>
      <c r="AF14" s="72">
        <f>+'Ark1'!AC349</f>
        <v>58.959005694729491</v>
      </c>
      <c r="AG14" s="72">
        <f>+'Ark1'!AD349</f>
        <v>44.560225125049747</v>
      </c>
      <c r="AH14" s="72">
        <f>+'Ark1'!AE349</f>
        <v>57.761786703305361</v>
      </c>
      <c r="AI14" s="87"/>
      <c r="AJ14" s="72">
        <f>+'Ark1'!AF349</f>
        <v>34.12672885172082</v>
      </c>
      <c r="AK14" s="45"/>
      <c r="AL14" s="5"/>
      <c r="AN14" s="1"/>
      <c r="AO14" s="1"/>
      <c r="AP14" s="11"/>
      <c r="AQ14" s="11"/>
      <c r="AR14" s="11"/>
    </row>
    <row r="15" spans="1:62" ht="15.6">
      <c r="A15" s="45"/>
      <c r="B15" s="51">
        <f>+'Ark1'!C350</f>
        <v>2024</v>
      </c>
      <c r="C15" s="51">
        <f>+'Ark1'!G350</f>
        <v>3</v>
      </c>
      <c r="D15" s="52" t="str">
        <f>VLOOKUP(C15,Regioner!$C$10:$D$13,2)</f>
        <v>Midt</v>
      </c>
      <c r="E15" s="52">
        <f>+'Ark1'!H350</f>
        <v>2</v>
      </c>
      <c r="F15" s="52" t="str">
        <f>VLOOKUP(E15,Organisasjon!$C$10:$D$11,2)</f>
        <v>KLF</v>
      </c>
      <c r="G15" s="51">
        <f>+'Ark1'!Q350</f>
        <v>79</v>
      </c>
      <c r="H15" s="51">
        <f t="shared" si="0"/>
        <v>13</v>
      </c>
      <c r="I15" s="325">
        <f>+'Ark1'!R350</f>
        <v>2048</v>
      </c>
      <c r="J15" s="371">
        <f t="shared" si="1"/>
        <v>430</v>
      </c>
      <c r="K15" s="165">
        <f>+'Ark1'!AG350</f>
        <v>66.139500214580906</v>
      </c>
      <c r="L15" s="145">
        <f t="shared" si="2"/>
        <v>-13.809915584447751</v>
      </c>
      <c r="M15" s="165">
        <f>+'Ark1'!AH350</f>
        <v>0.830078125</v>
      </c>
      <c r="N15" s="92"/>
      <c r="O15" s="145">
        <f>+'Ark1'!U350</f>
        <v>8.5785644531249989</v>
      </c>
      <c r="P15" s="145">
        <f t="shared" si="3"/>
        <v>-0.97489660991579896</v>
      </c>
      <c r="Q15" s="164"/>
      <c r="R15" s="184">
        <f>+'Ark1'!AI350</f>
        <v>1155</v>
      </c>
      <c r="S15" s="177">
        <f>+IF(R15=0,"",'Ark1'!AJ350)</f>
        <v>86.93653679653687</v>
      </c>
      <c r="T15" s="113"/>
      <c r="U15" s="177">
        <f>+IF(R15=0,"",'Ark1'!AK350)</f>
        <v>14.453598387711228</v>
      </c>
      <c r="V15" s="49"/>
      <c r="W15" s="53">
        <f>+'Ark1'!S350</f>
        <v>5.29833984375</v>
      </c>
      <c r="X15" s="53">
        <f t="shared" si="4"/>
        <v>0.18400115400957961</v>
      </c>
      <c r="Y15" s="164"/>
      <c r="Z15" s="53">
        <f>+'Ark1'!T350</f>
        <v>4.23193359375</v>
      </c>
      <c r="AA15" s="53">
        <f t="shared" si="5"/>
        <v>0.21462827854604516</v>
      </c>
      <c r="AB15" s="72">
        <f>+'Ark1'!X350</f>
        <v>6.0546875</v>
      </c>
      <c r="AC15" s="145">
        <f>+'Ark1'!Z350</f>
        <v>3.7982564988942809</v>
      </c>
      <c r="AD15" s="53">
        <f>+'Ark1'!AA350</f>
        <v>1.3507655445639801</v>
      </c>
      <c r="AE15" s="53">
        <f>+'Ark1'!AB350</f>
        <v>1.3662419128178618</v>
      </c>
      <c r="AF15" s="72">
        <f>+'Ark1'!AC350</f>
        <v>65.287451667545213</v>
      </c>
      <c r="AG15" s="72">
        <f>+'Ark1'!AD350</f>
        <v>23.190035092673785</v>
      </c>
      <c r="AH15" s="72">
        <f>+'Ark1'!AE350</f>
        <v>54.035550090182433</v>
      </c>
      <c r="AI15" s="87"/>
      <c r="AJ15" s="72">
        <f>+'Ark1'!AF350</f>
        <v>65.873271148279187</v>
      </c>
      <c r="AK15" s="45"/>
      <c r="AL15" s="5"/>
      <c r="AN15" s="1"/>
      <c r="AO15" s="1"/>
      <c r="AP15" s="11"/>
      <c r="AQ15" s="11"/>
      <c r="AR15" s="11"/>
    </row>
    <row r="16" spans="1:62" ht="15.6">
      <c r="A16" s="45"/>
      <c r="B16" s="51">
        <f>+'Ark1'!C351</f>
        <v>2024</v>
      </c>
      <c r="C16" s="51">
        <f>+'Ark1'!G351</f>
        <v>4</v>
      </c>
      <c r="D16" s="52" t="str">
        <f>VLOOKUP(C16,Regioner!$C$10:$D$13,2)</f>
        <v>Nord</v>
      </c>
      <c r="E16" s="52">
        <f>+'Ark1'!H351</f>
        <v>1</v>
      </c>
      <c r="F16" s="52" t="str">
        <f>VLOOKUP(E16,Organisasjon!$C$10:$D$11,2)</f>
        <v>Nortura</v>
      </c>
      <c r="G16" s="51">
        <f>+'Ark1'!Q351</f>
        <v>60</v>
      </c>
      <c r="H16" s="51">
        <f t="shared" si="0"/>
        <v>35</v>
      </c>
      <c r="I16" s="325">
        <f>+'Ark1'!R351</f>
        <v>1552</v>
      </c>
      <c r="J16" s="371">
        <f t="shared" si="1"/>
        <v>1082</v>
      </c>
      <c r="K16" s="165">
        <f>+'Ark1'!AG351</f>
        <v>82.956708087447396</v>
      </c>
      <c r="L16" s="145">
        <f t="shared" si="2"/>
        <v>62.906123886476081</v>
      </c>
      <c r="M16" s="165">
        <f>+'Ark1'!AH351</f>
        <v>0.64432989690721676</v>
      </c>
      <c r="N16" s="92"/>
      <c r="O16" s="145">
        <f>+'Ark1'!U351</f>
        <v>10.02680412371134</v>
      </c>
      <c r="P16" s="145">
        <f t="shared" si="3"/>
        <v>1.7787190173283633</v>
      </c>
      <c r="Q16" s="164"/>
      <c r="R16" s="184">
        <f>+'Ark1'!AI351</f>
        <v>1354</v>
      </c>
      <c r="S16" s="177">
        <f>+IF(R16=0,"",'Ark1'!AJ351)</f>
        <v>88.26196454948294</v>
      </c>
      <c r="T16" s="113"/>
      <c r="U16" s="177">
        <f>+IF(R16=0,"",'Ark1'!AK351)</f>
        <v>15.017868043744922</v>
      </c>
      <c r="V16" s="49"/>
      <c r="W16" s="53">
        <f>+'Ark1'!S351</f>
        <v>5.6675257731958757</v>
      </c>
      <c r="X16" s="53">
        <f t="shared" si="4"/>
        <v>0.29944066681289527</v>
      </c>
      <c r="Y16" s="164"/>
      <c r="Z16" s="53">
        <f>+'Ark1'!T351</f>
        <v>4.2905927835051552</v>
      </c>
      <c r="AA16" s="53">
        <f t="shared" si="5"/>
        <v>0.20974171967536925</v>
      </c>
      <c r="AB16" s="72">
        <f>+'Ark1'!X351</f>
        <v>3.7371134020618562</v>
      </c>
      <c r="AC16" s="145">
        <f>+'Ark1'!Z351</f>
        <v>3.0344207641663226</v>
      </c>
      <c r="AD16" s="53">
        <f>+'Ark1'!AA351</f>
        <v>1.5478708562021799</v>
      </c>
      <c r="AE16" s="53">
        <f>+'Ark1'!AB351</f>
        <v>1.2533312967166212</v>
      </c>
      <c r="AF16" s="72">
        <f>+'Ark1'!AC351</f>
        <v>62.244103146460354</v>
      </c>
      <c r="AG16" s="72">
        <f>+'Ark1'!AD351</f>
        <v>34.69247887150209</v>
      </c>
      <c r="AH16" s="72">
        <f>+'Ark1'!AE351</f>
        <v>58.519450422587923</v>
      </c>
      <c r="AI16" s="87"/>
      <c r="AJ16" s="72">
        <f>+'Ark1'!AF351</f>
        <v>80.497925311203289</v>
      </c>
      <c r="AK16" s="45"/>
      <c r="AL16" s="5"/>
      <c r="AN16" s="1"/>
      <c r="AO16" s="1"/>
      <c r="AP16" s="11"/>
      <c r="AQ16" s="11"/>
      <c r="AR16" s="11"/>
    </row>
    <row r="17" spans="1:44" ht="15.6">
      <c r="A17" s="45"/>
      <c r="B17" s="51">
        <f>+'Ark1'!C352</f>
        <v>2024</v>
      </c>
      <c r="C17" s="51">
        <f>+'Ark1'!G352</f>
        <v>4</v>
      </c>
      <c r="D17" s="52" t="str">
        <f>VLOOKUP(C17,Regioner!$C$10:$D$13,2)</f>
        <v>Nord</v>
      </c>
      <c r="E17" s="52">
        <f>+'Ark1'!H352</f>
        <v>2</v>
      </c>
      <c r="F17" s="52" t="str">
        <f>VLOOKUP(E17,Organisasjon!$C$10:$D$11,2)</f>
        <v>KLF</v>
      </c>
      <c r="G17" s="51">
        <f>+'Ark1'!Q352</f>
        <v>19</v>
      </c>
      <c r="H17" s="51">
        <f>+G17-G28</f>
        <v>-101</v>
      </c>
      <c r="I17" s="325">
        <f>+'Ark1'!R352</f>
        <v>376</v>
      </c>
      <c r="J17" s="371">
        <f>+I17-I28</f>
        <v>-4713</v>
      </c>
      <c r="K17" s="165">
        <f>+'Ark1'!AG352</f>
        <v>17.043291912552579</v>
      </c>
      <c r="L17" s="145">
        <f>+K17-K28</f>
        <v>-51.255664600712066</v>
      </c>
      <c r="M17" s="165">
        <f>+'Ark1'!AH352</f>
        <v>1.8617021276595749</v>
      </c>
      <c r="N17" s="92"/>
      <c r="O17" s="145">
        <f>+'Ark1'!U352</f>
        <v>8.5029255319148973</v>
      </c>
      <c r="P17" s="145">
        <f>+O17-O28</f>
        <v>0.79111574610235813</v>
      </c>
      <c r="Q17" s="164"/>
      <c r="R17" s="184">
        <f>+'Ark1'!AI352</f>
        <v>184</v>
      </c>
      <c r="S17" s="177">
        <f>+IF(R17=0,"",'Ark1'!AJ352)</f>
        <v>83.70380434782615</v>
      </c>
      <c r="T17" s="113"/>
      <c r="U17" s="177">
        <f>+IF(R17=0,"",'Ark1'!AK352)</f>
        <v>14.92192754736902</v>
      </c>
      <c r="V17" s="49"/>
      <c r="W17" s="53">
        <f>+'Ark1'!S352</f>
        <v>5.6835106382978715</v>
      </c>
      <c r="X17" s="53">
        <f>+W17-W28</f>
        <v>0.28009149897776631</v>
      </c>
      <c r="Y17" s="164"/>
      <c r="Z17" s="53">
        <f>+'Ark1'!T352</f>
        <v>3.6170212765957448</v>
      </c>
      <c r="AA17" s="53">
        <f>+Z17-Z28</f>
        <v>-1.3994849132254394</v>
      </c>
      <c r="AB17" s="72">
        <f>+'Ark1'!X352</f>
        <v>1.5957446808510645</v>
      </c>
      <c r="AC17" s="145">
        <f>+'Ark1'!Z352</f>
        <v>3.0060518665255436</v>
      </c>
      <c r="AD17" s="53">
        <f>+'Ark1'!AA352</f>
        <v>0.96389304545593246</v>
      </c>
      <c r="AE17" s="53">
        <f>+'Ark1'!AB352</f>
        <v>1.4036910536209133</v>
      </c>
      <c r="AF17" s="72">
        <f>+'Ark1'!AC352</f>
        <v>39.803780703530514</v>
      </c>
      <c r="AG17" s="72">
        <f>+'Ark1'!AD352</f>
        <v>16.477263412578761</v>
      </c>
      <c r="AH17" s="72">
        <f>+'Ark1'!AE352</f>
        <v>44.114772049567655</v>
      </c>
      <c r="AI17" s="87"/>
      <c r="AJ17" s="72">
        <f>+'Ark1'!AF352</f>
        <v>19.502074688796682</v>
      </c>
      <c r="AK17" s="45"/>
      <c r="AL17" s="5"/>
      <c r="AN17" s="1"/>
      <c r="AO17" s="1"/>
      <c r="AP17" s="11"/>
      <c r="AQ17" s="11"/>
      <c r="AR17" s="11"/>
    </row>
    <row r="18" spans="1:44" ht="15.6">
      <c r="A18" s="45"/>
      <c r="B18" s="45"/>
      <c r="C18" s="45"/>
      <c r="D18" s="45"/>
      <c r="E18" s="45"/>
      <c r="F18" s="45"/>
      <c r="G18" s="45"/>
      <c r="H18" s="45"/>
      <c r="I18" s="310"/>
      <c r="J18" s="45"/>
      <c r="K18" s="45"/>
      <c r="L18" s="45"/>
      <c r="M18" s="45"/>
      <c r="N18" s="45"/>
      <c r="O18" s="45"/>
      <c r="P18" s="45"/>
      <c r="Q18" s="164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87"/>
      <c r="AJ18" s="45"/>
      <c r="AK18" s="45"/>
      <c r="AL18" s="5"/>
      <c r="AN18" s="1"/>
      <c r="AO18" s="1"/>
      <c r="AP18" s="11"/>
      <c r="AQ18" s="11"/>
      <c r="AR18" s="11"/>
    </row>
    <row r="19" spans="1:44" ht="15.6">
      <c r="A19" s="45"/>
      <c r="B19" s="51">
        <f>+'Ark1'!C353</f>
        <v>2023</v>
      </c>
      <c r="C19" s="51">
        <f>+'Ark1'!G353</f>
        <v>1</v>
      </c>
      <c r="D19" s="52" t="str">
        <f>VLOOKUP(C19,Regioner!$C$10:$D$13,2)</f>
        <v>Øst</v>
      </c>
      <c r="E19" s="52">
        <f>+'Ark1'!H353</f>
        <v>1</v>
      </c>
      <c r="F19" s="52" t="str">
        <f>VLOOKUP(E19,Organisasjon!$C$10:$D$11,2)</f>
        <v>Nortura</v>
      </c>
      <c r="G19" s="51">
        <f>+'Ark1'!Q353</f>
        <v>121</v>
      </c>
      <c r="H19" s="51">
        <f t="shared" ref="H19:H26" si="6">+G19-G28</f>
        <v>1</v>
      </c>
      <c r="I19" s="325">
        <f>+'Ark1'!R353</f>
        <v>5270</v>
      </c>
      <c r="J19" s="371">
        <f t="shared" ref="J19:J26" si="7">+I19-I28</f>
        <v>181</v>
      </c>
      <c r="K19" s="165">
        <f>+'Ark1'!AG353</f>
        <v>69.848949357309451</v>
      </c>
      <c r="L19" s="145">
        <f t="shared" ref="L19:L26" si="8">+K19-K28</f>
        <v>1.5499928440448087</v>
      </c>
      <c r="M19" s="165">
        <f>+'Ark1'!AH353</f>
        <v>0.664136622390892</v>
      </c>
      <c r="N19" s="92"/>
      <c r="O19" s="145">
        <f>+'Ark1'!U353</f>
        <v>7.5829981024668109</v>
      </c>
      <c r="P19" s="145">
        <f t="shared" ref="P19:P26" si="9">+O19-O28</f>
        <v>-0.12881168334572823</v>
      </c>
      <c r="Q19" s="164"/>
      <c r="R19" s="184">
        <f>+'Ark1'!AI353</f>
        <v>1786</v>
      </c>
      <c r="S19" s="177">
        <f>+IF(R19=0,"",'Ark1'!AJ353)</f>
        <v>83.792161254199158</v>
      </c>
      <c r="T19" s="113"/>
      <c r="U19" s="177">
        <f>+IF(R19=0,"",'Ark1'!AK353)</f>
        <v>14.280131460047501</v>
      </c>
      <c r="V19" s="49"/>
      <c r="W19" s="53">
        <f>+'Ark1'!S353</f>
        <v>5.4468690702087299</v>
      </c>
      <c r="X19" s="53">
        <f t="shared" ref="X19:X26" si="10">+W19-W28</f>
        <v>4.3449930888624699E-2</v>
      </c>
      <c r="Y19" s="164"/>
      <c r="Z19" s="53">
        <f>+'Ark1'!T353</f>
        <v>4.958254269449716</v>
      </c>
      <c r="AA19" s="53">
        <f t="shared" ref="AA19:AA26" si="11">+Z19-Z28</f>
        <v>-5.8251920371468202E-2</v>
      </c>
      <c r="AB19" s="72">
        <f>+'Ark1'!X353</f>
        <v>1.1954459203036056</v>
      </c>
      <c r="AC19" s="145">
        <f>+'Ark1'!Z353</f>
        <v>2.6113319185791846</v>
      </c>
      <c r="AD19" s="53">
        <f>+'Ark1'!AA353</f>
        <v>1.248803855753142</v>
      </c>
      <c r="AE19" s="53">
        <f>+'Ark1'!AB353</f>
        <v>1.5422460726582459</v>
      </c>
      <c r="AF19" s="72">
        <f>+'Ark1'!AC353</f>
        <v>40.191812301690796</v>
      </c>
      <c r="AG19" s="72">
        <f>+'Ark1'!AD353</f>
        <v>24.811393472924099</v>
      </c>
      <c r="AH19" s="72">
        <f>+'Ark1'!AE353</f>
        <v>36.860847340491596</v>
      </c>
      <c r="AI19" s="87"/>
      <c r="AJ19" s="72">
        <f>+'Ark1'!AF353</f>
        <v>71.293290043290014</v>
      </c>
      <c r="AK19" s="45"/>
      <c r="AL19" s="5"/>
      <c r="AN19" s="1"/>
      <c r="AO19" s="1"/>
      <c r="AP19" s="11"/>
      <c r="AQ19" s="11"/>
      <c r="AR19" s="11"/>
    </row>
    <row r="20" spans="1:44" ht="15.6">
      <c r="A20" s="45"/>
      <c r="B20" s="51">
        <f>+'Ark1'!C354</f>
        <v>2023</v>
      </c>
      <c r="C20" s="51">
        <f>+'Ark1'!G354</f>
        <v>1</v>
      </c>
      <c r="D20" s="52" t="str">
        <f>VLOOKUP(C20,Regioner!$C$10:$D$13,2)</f>
        <v>Øst</v>
      </c>
      <c r="E20" s="52">
        <f>+'Ark1'!H354</f>
        <v>2</v>
      </c>
      <c r="F20" s="52" t="str">
        <f>VLOOKUP(E20,Organisasjon!$C$10:$D$11,2)</f>
        <v>KLF</v>
      </c>
      <c r="G20" s="51">
        <f>+'Ark1'!Q354</f>
        <v>93</v>
      </c>
      <c r="H20" s="51">
        <f t="shared" si="6"/>
        <v>19</v>
      </c>
      <c r="I20" s="325">
        <f>+'Ark1'!R354</f>
        <v>2122</v>
      </c>
      <c r="J20" s="371">
        <f t="shared" si="7"/>
        <v>-161</v>
      </c>
      <c r="K20" s="165">
        <f>+'Ark1'!AG354</f>
        <v>30.151050642690553</v>
      </c>
      <c r="L20" s="145">
        <f t="shared" si="8"/>
        <v>-1.5499928440448087</v>
      </c>
      <c r="M20" s="165">
        <f>+'Ark1'!AH354</f>
        <v>4.8067860508953828</v>
      </c>
      <c r="N20" s="92"/>
      <c r="O20" s="145">
        <f>+'Ark1'!U354</f>
        <v>8.1292177191328996</v>
      </c>
      <c r="P20" s="145">
        <f t="shared" si="9"/>
        <v>0.15033029031118161</v>
      </c>
      <c r="Q20" s="164"/>
      <c r="R20" s="184">
        <f>+'Ark1'!AI354</f>
        <v>363</v>
      </c>
      <c r="S20" s="177">
        <f>+IF(R20=0,"",'Ark1'!AJ354)</f>
        <v>85.947382920110144</v>
      </c>
      <c r="T20" s="113"/>
      <c r="U20" s="177">
        <f>+IF(R20=0,"",'Ark1'!AK354)</f>
        <v>13.277438542558547</v>
      </c>
      <c r="V20" s="49"/>
      <c r="W20" s="53">
        <f>+'Ark1'!S354</f>
        <v>5.7836946277097105</v>
      </c>
      <c r="X20" s="53">
        <f t="shared" si="10"/>
        <v>-0.15848671263194447</v>
      </c>
      <c r="Y20" s="164"/>
      <c r="Z20" s="53">
        <f>+'Ark1'!T354</f>
        <v>4.1564561734213008</v>
      </c>
      <c r="AA20" s="53">
        <f t="shared" si="11"/>
        <v>-4.4595074936124135E-2</v>
      </c>
      <c r="AB20" s="72">
        <f>+'Ark1'!X354</f>
        <v>3.3930254476908597</v>
      </c>
      <c r="AC20" s="145">
        <f>+'Ark1'!Z354</f>
        <v>3.6949483116971846</v>
      </c>
      <c r="AD20" s="53">
        <f>+'Ark1'!AA354</f>
        <v>1.8872202571058596</v>
      </c>
      <c r="AE20" s="53">
        <f>+'Ark1'!AB354</f>
        <v>1.4777738419676496</v>
      </c>
      <c r="AF20" s="72">
        <f>+'Ark1'!AC354</f>
        <v>27.662944083301976</v>
      </c>
      <c r="AG20" s="72">
        <f>+'Ark1'!AD354</f>
        <v>19.436850495640154</v>
      </c>
      <c r="AH20" s="72">
        <f>+'Ark1'!AE354</f>
        <v>45.062645261025438</v>
      </c>
      <c r="AI20" s="87"/>
      <c r="AJ20" s="72">
        <f>+'Ark1'!AF354</f>
        <v>28.706709956709958</v>
      </c>
      <c r="AK20" s="45"/>
      <c r="AL20" s="5"/>
      <c r="AN20" s="1"/>
      <c r="AO20" s="1"/>
      <c r="AP20" s="11"/>
      <c r="AQ20" s="11"/>
      <c r="AR20" s="11"/>
    </row>
    <row r="21" spans="1:44" ht="15.6">
      <c r="A21" s="45"/>
      <c r="B21" s="51">
        <f>+'Ark1'!C355</f>
        <v>2023</v>
      </c>
      <c r="C21" s="51">
        <f>+'Ark1'!G355</f>
        <v>2</v>
      </c>
      <c r="D21" s="52" t="str">
        <f>VLOOKUP(C21,Regioner!$C$10:$D$13,2)</f>
        <v>Vest</v>
      </c>
      <c r="E21" s="52">
        <f>+'Ark1'!H355</f>
        <v>1</v>
      </c>
      <c r="F21" s="52" t="str">
        <f>VLOOKUP(E21,Organisasjon!$C$10:$D$11,2)</f>
        <v>Nortura</v>
      </c>
      <c r="G21" s="51">
        <f>+'Ark1'!Q355</f>
        <v>130</v>
      </c>
      <c r="H21" s="51">
        <f t="shared" si="6"/>
        <v>5</v>
      </c>
      <c r="I21" s="325">
        <f>+'Ark1'!R355</f>
        <v>3987</v>
      </c>
      <c r="J21" s="371">
        <f t="shared" si="7"/>
        <v>33</v>
      </c>
      <c r="K21" s="165">
        <f>+'Ark1'!AG355</f>
        <v>72.649787702468927</v>
      </c>
      <c r="L21" s="145">
        <f t="shared" si="8"/>
        <v>-3.8530650060610157</v>
      </c>
      <c r="M21" s="165">
        <f>+'Ark1'!AH355</f>
        <v>0.10032605969400556</v>
      </c>
      <c r="N21" s="92"/>
      <c r="O21" s="145">
        <f>+'Ark1'!U355</f>
        <v>7.5316528718334563</v>
      </c>
      <c r="P21" s="145">
        <f t="shared" si="9"/>
        <v>-0.14772244430210346</v>
      </c>
      <c r="Q21" s="164"/>
      <c r="R21" s="184">
        <f>+'Ark1'!AI355</f>
        <v>31</v>
      </c>
      <c r="S21" s="177">
        <f>+IF(R21=0,"",'Ark1'!AJ355)</f>
        <v>91.177419354838719</v>
      </c>
      <c r="T21" s="113"/>
      <c r="U21" s="177">
        <f>+IF(R21=0,"",'Ark1'!AK355)</f>
        <v>13.441340100877429</v>
      </c>
      <c r="V21" s="49"/>
      <c r="W21" s="53">
        <f>+'Ark1'!S355</f>
        <v>5.4243792325056441</v>
      </c>
      <c r="X21" s="53">
        <f t="shared" si="10"/>
        <v>0.22205247479193702</v>
      </c>
      <c r="Y21" s="164"/>
      <c r="Z21" s="53">
        <f>+'Ark1'!T355</f>
        <v>4.3664409330323553</v>
      </c>
      <c r="AA21" s="53">
        <f t="shared" si="11"/>
        <v>-0.17554186919323822</v>
      </c>
      <c r="AB21" s="72">
        <f>+'Ark1'!X355</f>
        <v>1.1286681715575622</v>
      </c>
      <c r="AC21" s="145">
        <f>+'Ark1'!Z355</f>
        <v>2.8045193295949153</v>
      </c>
      <c r="AD21" s="53">
        <f>+'Ark1'!AA355</f>
        <v>1.287195564013162</v>
      </c>
      <c r="AE21" s="53">
        <f>+'Ark1'!AB355</f>
        <v>1.6150494418076655</v>
      </c>
      <c r="AF21" s="72">
        <f>+'Ark1'!AC355</f>
        <v>21.101633783056563</v>
      </c>
      <c r="AG21" s="72">
        <f>+'Ark1'!AD355</f>
        <v>17.243912280752379</v>
      </c>
      <c r="AH21" s="72">
        <f>+'Ark1'!AE355</f>
        <v>48.102503125832818</v>
      </c>
      <c r="AI21" s="87"/>
      <c r="AJ21" s="72">
        <f>+'Ark1'!AF355</f>
        <v>75.654648956356738</v>
      </c>
      <c r="AK21" s="45"/>
      <c r="AL21" s="5"/>
      <c r="AN21" s="1"/>
      <c r="AO21" s="1"/>
      <c r="AP21" s="11"/>
      <c r="AQ21" s="11"/>
      <c r="AR21" s="11"/>
    </row>
    <row r="22" spans="1:44" ht="15.6">
      <c r="A22" s="45"/>
      <c r="B22" s="51">
        <f>+'Ark1'!C356</f>
        <v>2023</v>
      </c>
      <c r="C22" s="51">
        <f>+'Ark1'!G356</f>
        <v>2</v>
      </c>
      <c r="D22" s="52" t="str">
        <f>VLOOKUP(C22,Regioner!$C$10:$D$13,2)</f>
        <v>Vest</v>
      </c>
      <c r="E22" s="52">
        <f>+'Ark1'!H356</f>
        <v>2</v>
      </c>
      <c r="F22" s="52" t="str">
        <f>VLOOKUP(E22,Organisasjon!$C$10:$D$11,2)</f>
        <v>KLF</v>
      </c>
      <c r="G22" s="51">
        <f>+'Ark1'!Q356</f>
        <v>90</v>
      </c>
      <c r="H22" s="51">
        <f t="shared" si="6"/>
        <v>6</v>
      </c>
      <c r="I22" s="325">
        <f>+'Ark1'!R356</f>
        <v>1283</v>
      </c>
      <c r="J22" s="371">
        <f t="shared" si="7"/>
        <v>273</v>
      </c>
      <c r="K22" s="165">
        <f>+'Ark1'!AG356</f>
        <v>27.350212297531076</v>
      </c>
      <c r="L22" s="145">
        <f t="shared" si="8"/>
        <v>3.8530650060609801</v>
      </c>
      <c r="M22" s="165">
        <f>+'Ark1'!AH356</f>
        <v>0.23382696804364769</v>
      </c>
      <c r="N22" s="92"/>
      <c r="O22" s="145">
        <f>+'Ark1'!U356</f>
        <v>8.8112236944660971</v>
      </c>
      <c r="P22" s="145">
        <f t="shared" si="9"/>
        <v>-0.42253868177153109</v>
      </c>
      <c r="Q22" s="164"/>
      <c r="R22" s="184">
        <f>+'Ark1'!AI356</f>
        <v>206</v>
      </c>
      <c r="S22" s="177">
        <f>+IF(R22=0,"",'Ark1'!AJ356)</f>
        <v>84.684466019417442</v>
      </c>
      <c r="T22" s="113"/>
      <c r="U22" s="177">
        <f>+IF(R22=0,"",'Ark1'!AK356)</f>
        <v>15.407198084467652</v>
      </c>
      <c r="V22" s="49"/>
      <c r="W22" s="53">
        <f>+'Ark1'!S356</f>
        <v>5.0576773187841004</v>
      </c>
      <c r="X22" s="53">
        <f t="shared" si="10"/>
        <v>-0.35222367131491161</v>
      </c>
      <c r="Y22" s="164"/>
      <c r="Z22" s="53">
        <f>+'Ark1'!T356</f>
        <v>4.1137957911145753</v>
      </c>
      <c r="AA22" s="53">
        <f t="shared" si="11"/>
        <v>-0.23471906037057444</v>
      </c>
      <c r="AB22" s="72">
        <f>+'Ark1'!X356</f>
        <v>2.8838659392049881</v>
      </c>
      <c r="AC22" s="145">
        <f>+'Ark1'!Z356</f>
        <v>3.3014744785476755</v>
      </c>
      <c r="AD22" s="53">
        <f>+'Ark1'!AA356</f>
        <v>1.5668357234450039</v>
      </c>
      <c r="AE22" s="53">
        <f>+'Ark1'!AB356</f>
        <v>1.6543444810915002</v>
      </c>
      <c r="AF22" s="72">
        <f>+'Ark1'!AC356</f>
        <v>61.734205017417921</v>
      </c>
      <c r="AG22" s="72">
        <f>+'Ark1'!AD356</f>
        <v>49.386824547687809</v>
      </c>
      <c r="AH22" s="72">
        <f>+'Ark1'!AE356</f>
        <v>44.309555003150642</v>
      </c>
      <c r="AI22" s="87"/>
      <c r="AJ22" s="72">
        <f>+'Ark1'!AF356</f>
        <v>24.345351043643262</v>
      </c>
      <c r="AK22" s="45"/>
      <c r="AL22" s="5"/>
      <c r="AN22" s="1"/>
      <c r="AO22" s="1"/>
      <c r="AP22" s="11"/>
      <c r="AQ22" s="11"/>
      <c r="AR22" s="11"/>
    </row>
    <row r="23" spans="1:44" ht="15.6">
      <c r="A23" s="45"/>
      <c r="B23" s="51">
        <f>+'Ark1'!C357</f>
        <v>2023</v>
      </c>
      <c r="C23" s="51">
        <f>+'Ark1'!G357</f>
        <v>3</v>
      </c>
      <c r="D23" s="52" t="str">
        <f>VLOOKUP(C23,Regioner!$C$10:$D$13,2)</f>
        <v>Midt</v>
      </c>
      <c r="E23" s="52">
        <f>+'Ark1'!H357</f>
        <v>1</v>
      </c>
      <c r="F23" s="52" t="str">
        <f>VLOOKUP(E23,Organisasjon!$C$10:$D$11,2)</f>
        <v>Nortura</v>
      </c>
      <c r="G23" s="51">
        <f>+'Ark1'!Q357</f>
        <v>55</v>
      </c>
      <c r="H23" s="51">
        <f t="shared" si="6"/>
        <v>12</v>
      </c>
      <c r="I23" s="325">
        <f>+'Ark1'!R357</f>
        <v>825</v>
      </c>
      <c r="J23" s="371">
        <f t="shared" si="7"/>
        <v>-19</v>
      </c>
      <c r="K23" s="165">
        <f>+'Ark1'!AG357</f>
        <v>30.420931154787009</v>
      </c>
      <c r="L23" s="145">
        <f t="shared" si="8"/>
        <v>0.17118957682949798</v>
      </c>
      <c r="M23" s="165">
        <f>+'Ark1'!AH357</f>
        <v>0.12121212121212122</v>
      </c>
      <c r="N23" s="92"/>
      <c r="O23" s="145">
        <f>+'Ark1'!U357</f>
        <v>8.2756363636363677</v>
      </c>
      <c r="P23" s="145">
        <f t="shared" si="9"/>
        <v>-0.27122382593709737</v>
      </c>
      <c r="Q23" s="164"/>
      <c r="R23" s="184">
        <f>+'Ark1'!AI357</f>
        <v>0</v>
      </c>
      <c r="S23" s="177" t="str">
        <f>+IF(R23=0,"",'Ark1'!AJ357)</f>
        <v/>
      </c>
      <c r="T23" s="113"/>
      <c r="U23" s="177" t="str">
        <f>+IF(R23=0,"",'Ark1'!AK357)</f>
        <v/>
      </c>
      <c r="V23" s="49"/>
      <c r="W23" s="53">
        <f>+'Ark1'!S357</f>
        <v>5.4145454545454541</v>
      </c>
      <c r="X23" s="53">
        <f t="shared" si="10"/>
        <v>-5.8203360620423972E-2</v>
      </c>
      <c r="Y23" s="164"/>
      <c r="Z23" s="53">
        <f>+'Ark1'!T357</f>
        <v>4.1272727272727261</v>
      </c>
      <c r="AA23" s="53">
        <f t="shared" si="11"/>
        <v>-0.26135286514433442</v>
      </c>
      <c r="AB23" s="72">
        <f>+'Ark1'!X357</f>
        <v>1.2121212121212122</v>
      </c>
      <c r="AC23" s="145">
        <f>+'Ark1'!Z357</f>
        <v>3.1013272409804342</v>
      </c>
      <c r="AD23" s="53">
        <f>+'Ark1'!AA357</f>
        <v>1.7684869254562348</v>
      </c>
      <c r="AE23" s="53">
        <f>+'Ark1'!AB357</f>
        <v>1.7792188833054652</v>
      </c>
      <c r="AF23" s="72">
        <f>+'Ark1'!AC357</f>
        <v>41.657420615964384</v>
      </c>
      <c r="AG23" s="72">
        <f>+'Ark1'!AD357</f>
        <v>47.115918325814143</v>
      </c>
      <c r="AH23" s="72">
        <f>+'Ark1'!AE357</f>
        <v>57.956098012691506</v>
      </c>
      <c r="AI23" s="87"/>
      <c r="AJ23" s="72">
        <f>+'Ark1'!AF357</f>
        <v>29.686937747391156</v>
      </c>
      <c r="AK23" s="45"/>
      <c r="AL23" s="5"/>
      <c r="AN23" s="1"/>
      <c r="AO23" s="1"/>
      <c r="AP23" s="11"/>
      <c r="AQ23" s="11"/>
      <c r="AR23" s="11"/>
    </row>
    <row r="24" spans="1:44" ht="15.6">
      <c r="A24" s="45"/>
      <c r="B24" s="51">
        <f>+'Ark1'!C358</f>
        <v>2023</v>
      </c>
      <c r="C24" s="51">
        <f>+'Ark1'!G358</f>
        <v>3</v>
      </c>
      <c r="D24" s="52" t="str">
        <f>VLOOKUP(C24,Regioner!$C$10:$D$13,2)</f>
        <v>Midt</v>
      </c>
      <c r="E24" s="52">
        <f>+'Ark1'!H358</f>
        <v>2</v>
      </c>
      <c r="F24" s="52" t="str">
        <f>VLOOKUP(E24,Organisasjon!$C$10:$D$11,2)</f>
        <v>KLF</v>
      </c>
      <c r="G24" s="51">
        <f>+'Ark1'!Q358</f>
        <v>60</v>
      </c>
      <c r="H24" s="51">
        <f t="shared" si="6"/>
        <v>-8</v>
      </c>
      <c r="I24" s="325">
        <f>+'Ark1'!R358</f>
        <v>1954</v>
      </c>
      <c r="J24" s="371">
        <f t="shared" si="7"/>
        <v>-24</v>
      </c>
      <c r="K24" s="165">
        <f>+'Ark1'!AG358</f>
        <v>69.579068845212987</v>
      </c>
      <c r="L24" s="145">
        <f t="shared" si="8"/>
        <v>-0.17118957682950509</v>
      </c>
      <c r="M24" s="165">
        <f>+'Ark1'!AH358</f>
        <v>0.30706243602865929</v>
      </c>
      <c r="N24" s="92"/>
      <c r="O24" s="145">
        <f>+'Ark1'!U358</f>
        <v>7.9916581371545501</v>
      </c>
      <c r="P24" s="145">
        <f t="shared" si="9"/>
        <v>-0.41739140784038575</v>
      </c>
      <c r="Q24" s="164"/>
      <c r="R24" s="184">
        <f>+'Ark1'!AI358</f>
        <v>0</v>
      </c>
      <c r="S24" s="177" t="str">
        <f>+IF(R24=0,"",'Ark1'!AJ358)</f>
        <v/>
      </c>
      <c r="T24" s="113"/>
      <c r="U24" s="177" t="str">
        <f>+IF(R24=0,"",'Ark1'!AK358)</f>
        <v/>
      </c>
      <c r="V24" s="49"/>
      <c r="W24" s="53">
        <f>+'Ark1'!S358</f>
        <v>4.5818833162743076</v>
      </c>
      <c r="X24" s="53">
        <f t="shared" si="10"/>
        <v>0.22242932234104185</v>
      </c>
      <c r="Y24" s="164"/>
      <c r="Z24" s="53">
        <f>+'Ark1'!T358</f>
        <v>4.0107471852610006</v>
      </c>
      <c r="AA24" s="53">
        <f t="shared" si="11"/>
        <v>-2.4136535669232906E-2</v>
      </c>
      <c r="AB24" s="72">
        <f>+'Ark1'!X358</f>
        <v>5.1177072671443193</v>
      </c>
      <c r="AC24" s="145">
        <f>+'Ark1'!Z358</f>
        <v>3.7773861159272895</v>
      </c>
      <c r="AD24" s="53">
        <f>+'Ark1'!AA358</f>
        <v>1.3636227768265297</v>
      </c>
      <c r="AE24" s="53">
        <f>+'Ark1'!AB358</f>
        <v>1.4873699437582619</v>
      </c>
      <c r="AF24" s="72">
        <f>+'Ark1'!AC358</f>
        <v>47.922748213764656</v>
      </c>
      <c r="AG24" s="72">
        <f>+'Ark1'!AD358</f>
        <v>18.479873015412096</v>
      </c>
      <c r="AH24" s="72">
        <f>+'Ark1'!AE358</f>
        <v>50.28305394832401</v>
      </c>
      <c r="AI24" s="87"/>
      <c r="AJ24" s="72">
        <f>+'Ark1'!AF358</f>
        <v>70.313062252608873</v>
      </c>
      <c r="AK24" s="45"/>
      <c r="AL24" s="5"/>
      <c r="AN24" s="13"/>
      <c r="AO24" s="13"/>
      <c r="AP24" s="11"/>
      <c r="AQ24" s="11"/>
      <c r="AR24" s="11"/>
    </row>
    <row r="25" spans="1:44" ht="16.5" customHeight="1">
      <c r="A25" s="45"/>
      <c r="B25" s="51">
        <f>+'Ark1'!C359</f>
        <v>2023</v>
      </c>
      <c r="C25" s="51">
        <f>+'Ark1'!G359</f>
        <v>4</v>
      </c>
      <c r="D25" s="52" t="str">
        <f>VLOOKUP(C25,Regioner!$C$10:$D$13,2)</f>
        <v>Nord</v>
      </c>
      <c r="E25" s="52">
        <f>+'Ark1'!H359</f>
        <v>1</v>
      </c>
      <c r="F25" s="52" t="str">
        <f>VLOOKUP(E25,Organisasjon!$C$10:$D$11,2)</f>
        <v>Nortura</v>
      </c>
      <c r="G25" s="51">
        <f>+'Ark1'!Q359</f>
        <v>66</v>
      </c>
      <c r="H25" s="51">
        <f t="shared" si="6"/>
        <v>8</v>
      </c>
      <c r="I25" s="325">
        <f>+'Ark1'!R359</f>
        <v>1618</v>
      </c>
      <c r="J25" s="371">
        <f t="shared" si="7"/>
        <v>64</v>
      </c>
      <c r="K25" s="165">
        <f>+'Ark1'!AG359</f>
        <v>79.949415799028657</v>
      </c>
      <c r="L25" s="145">
        <f t="shared" si="8"/>
        <v>2.2183904285811025</v>
      </c>
      <c r="M25" s="165">
        <f>+'Ark1'!AH359</f>
        <v>0</v>
      </c>
      <c r="N25" s="92"/>
      <c r="O25" s="145">
        <f>+'Ark1'!U359</f>
        <v>9.5534610630407979</v>
      </c>
      <c r="P25" s="145">
        <f t="shared" si="9"/>
        <v>0.52833879791853455</v>
      </c>
      <c r="Q25" s="164"/>
      <c r="R25" s="184">
        <f>+'Ark1'!AI359</f>
        <v>5</v>
      </c>
      <c r="S25" s="177">
        <f>+IF(R25=0,"",'Ark1'!AJ359)</f>
        <v>80.319999999999993</v>
      </c>
      <c r="T25" s="113"/>
      <c r="U25" s="177">
        <f>+IF(R25=0,"",'Ark1'!AK359)</f>
        <v>13.697433569673173</v>
      </c>
      <c r="V25" s="49"/>
      <c r="W25" s="53">
        <f>+'Ark1'!S359</f>
        <v>5.1143386897404204</v>
      </c>
      <c r="X25" s="53">
        <f t="shared" si="10"/>
        <v>0.59696417236590449</v>
      </c>
      <c r="Y25" s="164"/>
      <c r="Z25" s="53">
        <f>+'Ark1'!T359</f>
        <v>4.0173053152039548</v>
      </c>
      <c r="AA25" s="53">
        <f t="shared" si="11"/>
        <v>0.71807751597615566</v>
      </c>
      <c r="AB25" s="72">
        <f>+'Ark1'!X359</f>
        <v>3.3992583436341173</v>
      </c>
      <c r="AC25" s="145">
        <f>+'Ark1'!Z359</f>
        <v>2.9787427369585</v>
      </c>
      <c r="AD25" s="53">
        <f>+'Ark1'!AA359</f>
        <v>1.3290161380427283</v>
      </c>
      <c r="AE25" s="53">
        <f>+'Ark1'!AB359</f>
        <v>1.5271574237026979</v>
      </c>
      <c r="AF25" s="72">
        <f>+'Ark1'!AC359</f>
        <v>49.207579067499125</v>
      </c>
      <c r="AG25" s="72">
        <f>+'Ark1'!AD359</f>
        <v>34.415774175617038</v>
      </c>
      <c r="AH25" s="72">
        <f>+'Ark1'!AE359</f>
        <v>48.837927743026761</v>
      </c>
      <c r="AI25" s="87"/>
      <c r="AJ25" s="72">
        <f>+'Ark1'!AF359</f>
        <v>77.490421455938716</v>
      </c>
      <c r="AK25" s="45"/>
      <c r="AL25" s="5"/>
      <c r="AN25" s="13"/>
      <c r="AO25" s="13"/>
      <c r="AP25" s="11"/>
      <c r="AQ25" s="11"/>
      <c r="AR25" s="11"/>
    </row>
    <row r="26" spans="1:44" ht="16.5" customHeight="1">
      <c r="A26" s="45"/>
      <c r="B26" s="51">
        <f>+'Ark1'!C360</f>
        <v>2023</v>
      </c>
      <c r="C26" s="51">
        <f>+'Ark1'!G360</f>
        <v>4</v>
      </c>
      <c r="D26" s="52" t="str">
        <f>VLOOKUP(C26,Regioner!$C$10:$D$13,2)</f>
        <v>Nord</v>
      </c>
      <c r="E26" s="52">
        <f>+'Ark1'!H360</f>
        <v>2</v>
      </c>
      <c r="F26" s="52" t="str">
        <f>VLOOKUP(E26,Organisasjon!$C$10:$D$11,2)</f>
        <v>KLF</v>
      </c>
      <c r="G26" s="51">
        <f>+'Ark1'!Q360</f>
        <v>25</v>
      </c>
      <c r="H26" s="51">
        <f t="shared" si="6"/>
        <v>2</v>
      </c>
      <c r="I26" s="325">
        <f>+'Ark1'!R360</f>
        <v>470</v>
      </c>
      <c r="J26" s="371">
        <f t="shared" si="7"/>
        <v>-10</v>
      </c>
      <c r="K26" s="165">
        <f>+'Ark1'!AG360</f>
        <v>20.050584200971318</v>
      </c>
      <c r="L26" s="145">
        <f t="shared" si="8"/>
        <v>-2.2183904285811202</v>
      </c>
      <c r="M26" s="165">
        <f>+'Ark1'!AH360</f>
        <v>0</v>
      </c>
      <c r="N26" s="92"/>
      <c r="O26" s="145">
        <f>+'Ark1'!U360</f>
        <v>8.2480851063829768</v>
      </c>
      <c r="P26" s="145">
        <f t="shared" si="9"/>
        <v>-0.12274822695035503</v>
      </c>
      <c r="Q26" s="164"/>
      <c r="R26" s="184">
        <f>+'Ark1'!AI360</f>
        <v>0</v>
      </c>
      <c r="S26" s="177" t="str">
        <f>+IF(R26=0,"",'Ark1'!AJ360)</f>
        <v/>
      </c>
      <c r="T26" s="113"/>
      <c r="U26" s="177" t="str">
        <f>+IF(R26=0,"",'Ark1'!AK360)</f>
        <v/>
      </c>
      <c r="V26" s="49"/>
      <c r="W26" s="53">
        <f>+'Ark1'!S360</f>
        <v>5.3680851063829804</v>
      </c>
      <c r="X26" s="53">
        <f t="shared" si="10"/>
        <v>4.1001773049645251E-2</v>
      </c>
      <c r="Y26" s="164"/>
      <c r="Z26" s="53">
        <f>+'Ark1'!T360</f>
        <v>4.0808510638297859</v>
      </c>
      <c r="AA26" s="53">
        <f t="shared" si="11"/>
        <v>0.25585106382978573</v>
      </c>
      <c r="AB26" s="72">
        <f>+'Ark1'!X360</f>
        <v>1.4893617021276597</v>
      </c>
      <c r="AC26" s="145">
        <f>+'Ark1'!Z360</f>
        <v>3.1740011920642042</v>
      </c>
      <c r="AD26" s="53">
        <f>+'Ark1'!AA360</f>
        <v>1.0471046977623839</v>
      </c>
      <c r="AE26" s="53">
        <f>+'Ark1'!AB360</f>
        <v>1.4767183712647398</v>
      </c>
      <c r="AF26" s="72">
        <f>+'Ark1'!AC360</f>
        <v>7.8154503875750176</v>
      </c>
      <c r="AG26" s="72">
        <f>+'Ark1'!AD360</f>
        <v>-2.9109844594425702</v>
      </c>
      <c r="AH26" s="72">
        <f>+'Ark1'!AE360</f>
        <v>53.252456597490713</v>
      </c>
      <c r="AI26" s="87"/>
      <c r="AJ26" s="72">
        <f>+'Ark1'!AF360</f>
        <v>22.509578544061295</v>
      </c>
      <c r="AK26" s="45"/>
      <c r="AL26" s="5"/>
      <c r="AN26" s="13"/>
      <c r="AO26" s="13"/>
      <c r="AP26" s="11"/>
      <c r="AQ26" s="11"/>
      <c r="AR26" s="11"/>
    </row>
    <row r="27" spans="1:44" s="500" customFormat="1" ht="15.6">
      <c r="A27" s="45"/>
      <c r="B27" s="45"/>
      <c r="C27" s="45"/>
      <c r="D27" s="45"/>
      <c r="E27" s="45"/>
      <c r="F27" s="45"/>
      <c r="G27" s="45"/>
      <c r="H27" s="45"/>
      <c r="I27" s="310"/>
      <c r="J27" s="45"/>
      <c r="K27" s="45"/>
      <c r="L27" s="45"/>
      <c r="M27" s="45"/>
      <c r="N27" s="45"/>
      <c r="O27" s="45"/>
      <c r="P27" s="45"/>
      <c r="Q27" s="164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87"/>
      <c r="AJ27" s="45"/>
      <c r="AK27" s="45"/>
      <c r="AL27" s="5"/>
      <c r="AN27" s="1"/>
      <c r="AO27" s="1"/>
      <c r="AP27" s="501"/>
      <c r="AQ27" s="501"/>
      <c r="AR27" s="501"/>
    </row>
    <row r="28" spans="1:44" ht="15.6">
      <c r="A28" s="45"/>
      <c r="B28" s="51">
        <f>+'Ark1'!C361</f>
        <v>2022</v>
      </c>
      <c r="C28" s="51">
        <f>+'Ark1'!G361</f>
        <v>1</v>
      </c>
      <c r="D28" s="52" t="str">
        <f>VLOOKUP(C28,Regioner!$C$10:$D$13,2)</f>
        <v>Øst</v>
      </c>
      <c r="E28" s="52">
        <f>+'Ark1'!H361</f>
        <v>1</v>
      </c>
      <c r="F28" s="52" t="str">
        <f>VLOOKUP(E28,Organisasjon!$C$10:$D$11,2)</f>
        <v>Nortura</v>
      </c>
      <c r="G28" s="51">
        <f>+'Ark1'!Q361</f>
        <v>120</v>
      </c>
      <c r="H28" s="45"/>
      <c r="I28" s="325">
        <f>+'Ark1'!R361</f>
        <v>5089</v>
      </c>
      <c r="J28" s="367"/>
      <c r="K28" s="165">
        <f>+'Ark1'!AG361</f>
        <v>68.298956513264642</v>
      </c>
      <c r="L28" s="45"/>
      <c r="M28" s="165">
        <f>+'Ark1'!AH361</f>
        <v>0.45195519748477103</v>
      </c>
      <c r="N28" s="165"/>
      <c r="O28" s="145">
        <f>+'Ark1'!U361</f>
        <v>7.7118097858125392</v>
      </c>
      <c r="P28" s="45"/>
      <c r="Q28" s="164"/>
      <c r="R28" s="184">
        <f>+'Ark1'!AI361</f>
        <v>0</v>
      </c>
      <c r="S28" s="177" t="str">
        <f>+IF(R28=0,"",'Ark1'!AJ361)</f>
        <v/>
      </c>
      <c r="T28" s="113"/>
      <c r="U28" s="177" t="str">
        <f>+IF(R28=0,"",'Ark1'!AK361)</f>
        <v/>
      </c>
      <c r="V28" s="49"/>
      <c r="W28" s="53">
        <f>+'Ark1'!S361</f>
        <v>5.4034191393201052</v>
      </c>
      <c r="X28" s="45"/>
      <c r="Y28" s="145"/>
      <c r="Z28" s="53">
        <f>+'Ark1'!T361</f>
        <v>5.0165061898211842</v>
      </c>
      <c r="AA28" s="45"/>
      <c r="AB28" s="72">
        <f>+'Ark1'!X361</f>
        <v>1.6309687561406956</v>
      </c>
      <c r="AC28" s="145">
        <f>+'Ark1'!Z361</f>
        <v>2.8379748144980219</v>
      </c>
      <c r="AD28" s="53">
        <f>+'Ark1'!AA361</f>
        <v>1.3166990191871024</v>
      </c>
      <c r="AE28" s="53">
        <f>+'Ark1'!AB361</f>
        <v>1.7500870752867339</v>
      </c>
      <c r="AF28" s="72">
        <f>+'Ark1'!AC361</f>
        <v>37.19298922995533</v>
      </c>
      <c r="AG28" s="72">
        <f>+'Ark1'!AD361</f>
        <v>16.830129028129971</v>
      </c>
      <c r="AH28" s="72">
        <f>+'Ark1'!AE361</f>
        <v>34.733441465803445</v>
      </c>
      <c r="AI28" s="87"/>
      <c r="AJ28" s="72">
        <f>+'Ark1'!AF361</f>
        <v>69.031470428648944</v>
      </c>
      <c r="AK28" s="45"/>
      <c r="AN28" s="13"/>
      <c r="AO28" s="13"/>
      <c r="AP28" s="11"/>
      <c r="AQ28" s="11"/>
      <c r="AR28" s="11"/>
    </row>
    <row r="29" spans="1:44" ht="15.6">
      <c r="A29" s="45"/>
      <c r="B29" s="51">
        <f>+'Ark1'!C362</f>
        <v>2022</v>
      </c>
      <c r="C29" s="51">
        <f>+'Ark1'!G362</f>
        <v>1</v>
      </c>
      <c r="D29" s="52" t="str">
        <f>VLOOKUP(C29,Regioner!$C$10:$D$13,2)</f>
        <v>Øst</v>
      </c>
      <c r="E29" s="52">
        <f>+'Ark1'!H362</f>
        <v>2</v>
      </c>
      <c r="F29" s="52" t="str">
        <f>VLOOKUP(E29,Organisasjon!$C$10:$D$11,2)</f>
        <v>KLF</v>
      </c>
      <c r="G29" s="51">
        <f>+'Ark1'!Q362</f>
        <v>74</v>
      </c>
      <c r="H29" s="45"/>
      <c r="I29" s="325">
        <f>+'Ark1'!R362</f>
        <v>2283</v>
      </c>
      <c r="J29" s="367"/>
      <c r="K29" s="165">
        <f>+'Ark1'!AG362</f>
        <v>31.701043486735362</v>
      </c>
      <c r="L29" s="45"/>
      <c r="M29" s="165">
        <f>+'Ark1'!AH362</f>
        <v>3.8983793254489698</v>
      </c>
      <c r="N29" s="165"/>
      <c r="O29" s="145">
        <f>+'Ark1'!U362</f>
        <v>7.978887428821718</v>
      </c>
      <c r="P29" s="45"/>
      <c r="Q29" s="164"/>
      <c r="R29" s="184">
        <f>+'Ark1'!AI362</f>
        <v>20</v>
      </c>
      <c r="S29" s="177">
        <f>+IF(R29=0,"",'Ark1'!AJ362)</f>
        <v>79.254999999999981</v>
      </c>
      <c r="T29" s="113"/>
      <c r="U29" s="177">
        <f>+IF(R29=0,"",'Ark1'!AK362)</f>
        <v>14.277864950119531</v>
      </c>
      <c r="V29" s="49"/>
      <c r="W29" s="53">
        <f>+'Ark1'!S362</f>
        <v>5.942181340341655</v>
      </c>
      <c r="X29" s="45"/>
      <c r="Y29" s="145"/>
      <c r="Z29" s="53">
        <f>+'Ark1'!T362</f>
        <v>4.2010512483574249</v>
      </c>
      <c r="AA29" s="45"/>
      <c r="AB29" s="72">
        <f>+'Ark1'!X362</f>
        <v>2.7595269382391594</v>
      </c>
      <c r="AC29" s="145">
        <f>+'Ark1'!Z362</f>
        <v>3.6847736548476511</v>
      </c>
      <c r="AD29" s="53">
        <f>+'Ark1'!AA362</f>
        <v>1.7869885420627258</v>
      </c>
      <c r="AE29" s="53">
        <f>+'Ark1'!AB362</f>
        <v>1.5040778964011061</v>
      </c>
      <c r="AF29" s="72">
        <f>+'Ark1'!AC362</f>
        <v>21.733300229934251</v>
      </c>
      <c r="AG29" s="72">
        <f>+'Ark1'!AD362</f>
        <v>23.644472582691233</v>
      </c>
      <c r="AH29" s="72">
        <f>+'Ark1'!AE362</f>
        <v>33.563864745381807</v>
      </c>
      <c r="AI29" s="87"/>
      <c r="AJ29" s="72">
        <f>+'Ark1'!AF362</f>
        <v>30.968529571351052</v>
      </c>
      <c r="AK29" s="45"/>
      <c r="AN29" s="13"/>
      <c r="AO29" s="13"/>
      <c r="AP29" s="11"/>
      <c r="AQ29" s="11"/>
      <c r="AR29" s="11"/>
    </row>
    <row r="30" spans="1:44" ht="17.25" customHeight="1">
      <c r="A30" s="45"/>
      <c r="B30" s="51">
        <f>+'Ark1'!C363</f>
        <v>2022</v>
      </c>
      <c r="C30" s="51">
        <f>+'Ark1'!G363</f>
        <v>2</v>
      </c>
      <c r="D30" s="52" t="str">
        <f>VLOOKUP(C30,Regioner!$C$10:$D$13,2)</f>
        <v>Vest</v>
      </c>
      <c r="E30" s="52">
        <f>+'Ark1'!H363</f>
        <v>1</v>
      </c>
      <c r="F30" s="52" t="str">
        <f>VLOOKUP(E30,Organisasjon!$C$10:$D$11,2)</f>
        <v>Nortura</v>
      </c>
      <c r="G30" s="51">
        <f>+'Ark1'!Q363</f>
        <v>125</v>
      </c>
      <c r="H30" s="45"/>
      <c r="I30" s="325">
        <f>+'Ark1'!R363</f>
        <v>3954</v>
      </c>
      <c r="J30" s="367"/>
      <c r="K30" s="165">
        <f>+'Ark1'!AG363</f>
        <v>76.502852708529943</v>
      </c>
      <c r="L30" s="45"/>
      <c r="M30" s="165">
        <f>+'Ark1'!AH363</f>
        <v>5.0581689428426911E-2</v>
      </c>
      <c r="N30" s="165"/>
      <c r="O30" s="145">
        <f>+'Ark1'!U363</f>
        <v>7.6793753161355598</v>
      </c>
      <c r="P30" s="45"/>
      <c r="Q30" s="164"/>
      <c r="R30" s="184">
        <f>+'Ark1'!AI363</f>
        <v>0</v>
      </c>
      <c r="S30" s="177" t="str">
        <f>+IF(R30=0,"",'Ark1'!AJ363)</f>
        <v/>
      </c>
      <c r="T30" s="113"/>
      <c r="U30" s="177" t="str">
        <f>+IF(R30=0,"",'Ark1'!AK363)</f>
        <v/>
      </c>
      <c r="V30" s="49"/>
      <c r="W30" s="53">
        <f>+'Ark1'!S363</f>
        <v>5.2023267577137071</v>
      </c>
      <c r="X30" s="45"/>
      <c r="Y30" s="145"/>
      <c r="Z30" s="53">
        <f>+'Ark1'!T363</f>
        <v>4.5419828022255935</v>
      </c>
      <c r="AA30" s="45"/>
      <c r="AB30" s="72">
        <f>+'Ark1'!X363</f>
        <v>2.0232675771370765</v>
      </c>
      <c r="AC30" s="145">
        <f>+'Ark1'!Z363</f>
        <v>3.0328441838408962</v>
      </c>
      <c r="AD30" s="53">
        <f>+'Ark1'!AA363</f>
        <v>1.1281269244058056</v>
      </c>
      <c r="AE30" s="53">
        <f>+'Ark1'!AB363</f>
        <v>1.1927884442957011</v>
      </c>
      <c r="AF30" s="72">
        <f>+'Ark1'!AC363</f>
        <v>26.013450123625343</v>
      </c>
      <c r="AG30" s="72">
        <f>+'Ark1'!AD363</f>
        <v>15.406360566050214</v>
      </c>
      <c r="AH30" s="72">
        <f>+'Ark1'!AE363</f>
        <v>39.796756536748653</v>
      </c>
      <c r="AI30" s="87"/>
      <c r="AJ30" s="72">
        <f>+'Ark1'!AF363</f>
        <v>79.653505237711514</v>
      </c>
      <c r="AK30" s="45"/>
      <c r="AL30" s="5"/>
      <c r="AN30" s="13"/>
      <c r="AO30" s="13"/>
      <c r="AP30" s="11"/>
      <c r="AQ30" s="11"/>
      <c r="AR30" s="11"/>
    </row>
    <row r="31" spans="1:44" ht="15.6">
      <c r="A31" s="45"/>
      <c r="B31" s="51">
        <f>+'Ark1'!C364</f>
        <v>2022</v>
      </c>
      <c r="C31" s="51">
        <f>+'Ark1'!G364</f>
        <v>2</v>
      </c>
      <c r="D31" s="52" t="str">
        <f>VLOOKUP(C31,Regioner!$C$10:$D$13,2)</f>
        <v>Vest</v>
      </c>
      <c r="E31" s="52">
        <f>+'Ark1'!H364</f>
        <v>2</v>
      </c>
      <c r="F31" s="52" t="str">
        <f>VLOOKUP(E31,Organisasjon!$C$10:$D$11,2)</f>
        <v>KLF</v>
      </c>
      <c r="G31" s="51">
        <f>+'Ark1'!Q364</f>
        <v>84</v>
      </c>
      <c r="H31" s="45"/>
      <c r="I31" s="325">
        <f>+'Ark1'!R364</f>
        <v>1010</v>
      </c>
      <c r="J31" s="367"/>
      <c r="K31" s="165">
        <f>+'Ark1'!AG364</f>
        <v>23.497147291470096</v>
      </c>
      <c r="L31" s="45"/>
      <c r="M31" s="165">
        <f>+'Ark1'!AH364</f>
        <v>1.089108910891089</v>
      </c>
      <c r="N31" s="165"/>
      <c r="O31" s="145">
        <f>+'Ark1'!U364</f>
        <v>9.2337623762376282</v>
      </c>
      <c r="P31" s="45"/>
      <c r="Q31" s="164"/>
      <c r="R31" s="184">
        <f>+'Ark1'!AI364</f>
        <v>301</v>
      </c>
      <c r="S31" s="177">
        <f>+IF(R31=0,"",'Ark1'!AJ364)</f>
        <v>84.128903654485029</v>
      </c>
      <c r="T31" s="113"/>
      <c r="U31" s="177">
        <f>+IF(R31=0,"",'Ark1'!AK364)</f>
        <v>15.003452595544749</v>
      </c>
      <c r="V31" s="49"/>
      <c r="W31" s="53">
        <f>+'Ark1'!S364</f>
        <v>5.409900990099012</v>
      </c>
      <c r="X31" s="45"/>
      <c r="Y31" s="145"/>
      <c r="Z31" s="53">
        <f>+'Ark1'!T364</f>
        <v>4.3485148514851497</v>
      </c>
      <c r="AA31" s="45"/>
      <c r="AB31" s="72">
        <f>+'Ark1'!X364</f>
        <v>3.6633663366336631</v>
      </c>
      <c r="AC31" s="145">
        <f>+'Ark1'!Z364</f>
        <v>3.4689141027770942</v>
      </c>
      <c r="AD31" s="53">
        <f>+'Ark1'!AA364</f>
        <v>1.3571595957789411</v>
      </c>
      <c r="AE31" s="53">
        <f>+'Ark1'!AB364</f>
        <v>1.5489769131598452</v>
      </c>
      <c r="AF31" s="72">
        <f>+'Ark1'!AC364</f>
        <v>51.752868418590509</v>
      </c>
      <c r="AG31" s="72">
        <f>+'Ark1'!AD364</f>
        <v>44.359966926812405</v>
      </c>
      <c r="AH31" s="72">
        <f>+'Ark1'!AE364</f>
        <v>50.852444536909758</v>
      </c>
      <c r="AI31" s="87"/>
      <c r="AJ31" s="72">
        <f>+'Ark1'!AF364</f>
        <v>20.346494762288479</v>
      </c>
      <c r="AK31" s="45"/>
      <c r="AN31" s="13"/>
      <c r="AO31" s="13"/>
      <c r="AP31" s="11"/>
      <c r="AQ31" s="11"/>
      <c r="AR31" s="11"/>
    </row>
    <row r="32" spans="1:44" ht="15.6">
      <c r="A32" s="45"/>
      <c r="B32" s="51">
        <f>+'Ark1'!C365</f>
        <v>2022</v>
      </c>
      <c r="C32" s="51">
        <f>+'Ark1'!G365</f>
        <v>3</v>
      </c>
      <c r="D32" s="52" t="str">
        <f>VLOOKUP(C32,Regioner!$C$10:$D$13,2)</f>
        <v>Midt</v>
      </c>
      <c r="E32" s="52">
        <f>+'Ark1'!H365</f>
        <v>1</v>
      </c>
      <c r="F32" s="52" t="str">
        <f>VLOOKUP(E32,Organisasjon!$C$10:$D$11,2)</f>
        <v>Nortura</v>
      </c>
      <c r="G32" s="51">
        <f>+'Ark1'!Q365</f>
        <v>43</v>
      </c>
      <c r="H32" s="45"/>
      <c r="I32" s="325">
        <f>+'Ark1'!R365</f>
        <v>844</v>
      </c>
      <c r="J32" s="367"/>
      <c r="K32" s="165">
        <f>+'Ark1'!AG365</f>
        <v>30.249741577957511</v>
      </c>
      <c r="L32" s="45"/>
      <c r="M32" s="165">
        <f>+'Ark1'!AH365</f>
        <v>0</v>
      </c>
      <c r="N32" s="165"/>
      <c r="O32" s="145">
        <f>+'Ark1'!U365</f>
        <v>8.546860189573465</v>
      </c>
      <c r="P32" s="45"/>
      <c r="Q32" s="164"/>
      <c r="R32" s="184">
        <f>+'Ark1'!AI365</f>
        <v>0</v>
      </c>
      <c r="S32" s="177" t="str">
        <f>+IF(R32=0,"",'Ark1'!AJ365)</f>
        <v/>
      </c>
      <c r="T32" s="113"/>
      <c r="U32" s="177" t="str">
        <f>+IF(R32=0,"",'Ark1'!AK365)</f>
        <v/>
      </c>
      <c r="V32" s="49"/>
      <c r="W32" s="53">
        <f>+'Ark1'!S365</f>
        <v>5.4727488151658781</v>
      </c>
      <c r="X32" s="45"/>
      <c r="Y32" s="145"/>
      <c r="Z32" s="53">
        <f>+'Ark1'!T365</f>
        <v>4.3886255924170605</v>
      </c>
      <c r="AA32" s="45"/>
      <c r="AB32" s="72">
        <f>+'Ark1'!X365</f>
        <v>1.0663507109004742</v>
      </c>
      <c r="AC32" s="145">
        <f>+'Ark1'!Z365</f>
        <v>3.214820386568078</v>
      </c>
      <c r="AD32" s="53">
        <f>+'Ark1'!AA365</f>
        <v>1.7573047351460811</v>
      </c>
      <c r="AE32" s="53">
        <f>+'Ark1'!AB365</f>
        <v>1.6488294015343099</v>
      </c>
      <c r="AF32" s="72">
        <f>+'Ark1'!AC365</f>
        <v>28.953880431814937</v>
      </c>
      <c r="AG32" s="72">
        <f>+'Ark1'!AD365</f>
        <v>45.220789754021609</v>
      </c>
      <c r="AH32" s="72">
        <f>+'Ark1'!AE365</f>
        <v>54.506064631940546</v>
      </c>
      <c r="AI32" s="87"/>
      <c r="AJ32" s="72">
        <f>+'Ark1'!AF365</f>
        <v>29.907866761162296</v>
      </c>
      <c r="AK32" s="45"/>
      <c r="AN32" s="13"/>
      <c r="AO32" s="13"/>
      <c r="AP32" s="11"/>
      <c r="AQ32" s="11"/>
      <c r="AR32" s="11"/>
    </row>
    <row r="33" spans="1:44" ht="15.6" customHeight="1">
      <c r="A33" s="45"/>
      <c r="B33" s="51">
        <f>+'Ark1'!C366</f>
        <v>2022</v>
      </c>
      <c r="C33" s="51">
        <f>+'Ark1'!G366</f>
        <v>3</v>
      </c>
      <c r="D33" s="52" t="str">
        <f>VLOOKUP(C33,Regioner!$C$10:$D$13,2)</f>
        <v>Midt</v>
      </c>
      <c r="E33" s="52">
        <f>+'Ark1'!H366</f>
        <v>2</v>
      </c>
      <c r="F33" s="52" t="str">
        <f>VLOOKUP(E33,Organisasjon!$C$10:$D$11,2)</f>
        <v>KLF</v>
      </c>
      <c r="G33" s="51">
        <f>+'Ark1'!Q366</f>
        <v>68</v>
      </c>
      <c r="H33" s="45"/>
      <c r="I33" s="325">
        <f>+'Ark1'!R366</f>
        <v>1978</v>
      </c>
      <c r="J33" s="367"/>
      <c r="K33" s="165">
        <f>+'Ark1'!AG366</f>
        <v>69.750258422042492</v>
      </c>
      <c r="L33" s="45"/>
      <c r="M33" s="165">
        <f>+'Ark1'!AH366</f>
        <v>0</v>
      </c>
      <c r="N33" s="165"/>
      <c r="O33" s="145">
        <f>+'Ark1'!U366</f>
        <v>8.4090495449949358</v>
      </c>
      <c r="P33" s="45"/>
      <c r="Q33" s="164"/>
      <c r="R33" s="184">
        <f>+'Ark1'!AI366</f>
        <v>0</v>
      </c>
      <c r="S33" s="177" t="str">
        <f>+IF(R33=0,"",'Ark1'!AJ366)</f>
        <v/>
      </c>
      <c r="T33" s="113"/>
      <c r="U33" s="177" t="str">
        <f>+IF(R33=0,"",'Ark1'!AK366)</f>
        <v/>
      </c>
      <c r="V33" s="49"/>
      <c r="W33" s="53">
        <f>+'Ark1'!S366</f>
        <v>4.3594539939332657</v>
      </c>
      <c r="X33" s="45"/>
      <c r="Y33" s="145"/>
      <c r="Z33" s="53">
        <f>+'Ark1'!T366</f>
        <v>4.0348837209302335</v>
      </c>
      <c r="AA33" s="45"/>
      <c r="AB33" s="72">
        <f>+'Ark1'!X366</f>
        <v>5.4095045500505563</v>
      </c>
      <c r="AC33" s="145">
        <f>+'Ark1'!Z366</f>
        <v>3.789957194677124</v>
      </c>
      <c r="AD33" s="53">
        <f>+'Ark1'!AA366</f>
        <v>1.3583111596491539</v>
      </c>
      <c r="AE33" s="53">
        <f>+'Ark1'!AB366</f>
        <v>1.4366629797271211</v>
      </c>
      <c r="AF33" s="72">
        <f>+'Ark1'!AC366</f>
        <v>27.460159436756346</v>
      </c>
      <c r="AG33" s="72">
        <f>+'Ark1'!AD366</f>
        <v>21.909718882895625</v>
      </c>
      <c r="AH33" s="72">
        <f>+'Ark1'!AE366</f>
        <v>55.860924155568306</v>
      </c>
      <c r="AI33" s="87"/>
      <c r="AJ33" s="72">
        <f>+'Ark1'!AF366</f>
        <v>70.09213323883769</v>
      </c>
      <c r="AK33" s="45"/>
      <c r="AN33" s="54"/>
      <c r="AO33" s="54"/>
      <c r="AP33" s="11"/>
      <c r="AQ33" s="11"/>
      <c r="AR33" s="11"/>
    </row>
    <row r="34" spans="1:44" ht="15.6">
      <c r="A34" s="45"/>
      <c r="B34" s="51">
        <f>+'Ark1'!C367</f>
        <v>2022</v>
      </c>
      <c r="C34" s="51">
        <f>+'Ark1'!G367</f>
        <v>4</v>
      </c>
      <c r="D34" s="52" t="str">
        <f>VLOOKUP(C34,Regioner!$C$10:$D$13,2)</f>
        <v>Nord</v>
      </c>
      <c r="E34" s="52">
        <f>+'Ark1'!H367</f>
        <v>1</v>
      </c>
      <c r="F34" s="52" t="str">
        <f>VLOOKUP(E34,Organisasjon!$C$10:$D$11,2)</f>
        <v>Nortura</v>
      </c>
      <c r="G34" s="51">
        <f>+'Ark1'!Q367</f>
        <v>58</v>
      </c>
      <c r="H34" s="45"/>
      <c r="I34" s="325">
        <f>+'Ark1'!R367</f>
        <v>1554</v>
      </c>
      <c r="J34" s="367"/>
      <c r="K34" s="165">
        <f>+'Ark1'!AG367</f>
        <v>77.731025370447554</v>
      </c>
      <c r="L34" s="45"/>
      <c r="M34" s="165">
        <f>+'Ark1'!AH367</f>
        <v>0</v>
      </c>
      <c r="N34" s="165"/>
      <c r="O34" s="145">
        <f>+'Ark1'!U367</f>
        <v>9.0251222651222633</v>
      </c>
      <c r="P34" s="45"/>
      <c r="Q34" s="164"/>
      <c r="R34" s="184">
        <f>+'Ark1'!AI367</f>
        <v>0</v>
      </c>
      <c r="S34" s="177" t="str">
        <f>+IF(R34=0,"",'Ark1'!AJ367)</f>
        <v/>
      </c>
      <c r="T34" s="113"/>
      <c r="U34" s="177" t="str">
        <f>+IF(R34=0,"",'Ark1'!AK367)</f>
        <v/>
      </c>
      <c r="V34" s="49"/>
      <c r="W34" s="53">
        <f>+'Ark1'!S367</f>
        <v>4.5173745173745159</v>
      </c>
      <c r="X34" s="45"/>
      <c r="Y34" s="145"/>
      <c r="Z34" s="53">
        <f>+'Ark1'!T367</f>
        <v>3.2992277992277992</v>
      </c>
      <c r="AA34" s="45"/>
      <c r="AB34" s="72">
        <f>+'Ark1'!X367</f>
        <v>1.93050193050193</v>
      </c>
      <c r="AC34" s="145">
        <f>+'Ark1'!Z367</f>
        <v>2.834621021653962</v>
      </c>
      <c r="AD34" s="53">
        <f>+'Ark1'!AA367</f>
        <v>1.4634172399004637</v>
      </c>
      <c r="AE34" s="53">
        <f>+'Ark1'!AB367</f>
        <v>1.547584798557182</v>
      </c>
      <c r="AF34" s="72">
        <f>+'Ark1'!AC367</f>
        <v>57.881732945691887</v>
      </c>
      <c r="AG34" s="72">
        <f>+'Ark1'!AD367</f>
        <v>25.54304477454161</v>
      </c>
      <c r="AH34" s="72">
        <f>+'Ark1'!AE367</f>
        <v>36.040411042357881</v>
      </c>
      <c r="AI34" s="87"/>
      <c r="AJ34" s="72">
        <f>+'Ark1'!AF367</f>
        <v>76.401179941002951</v>
      </c>
      <c r="AK34" s="45"/>
      <c r="AL34" s="4"/>
    </row>
    <row r="35" spans="1:44" ht="15.6">
      <c r="A35" s="45"/>
      <c r="B35" s="51">
        <f>+'Ark1'!C368</f>
        <v>2022</v>
      </c>
      <c r="C35" s="51">
        <f>+'Ark1'!G368</f>
        <v>4</v>
      </c>
      <c r="D35" s="52" t="str">
        <f>VLOOKUP(C35,Regioner!$C$10:$D$13,2)</f>
        <v>Nord</v>
      </c>
      <c r="E35" s="52">
        <f>+'Ark1'!H368</f>
        <v>2</v>
      </c>
      <c r="F35" s="52" t="str">
        <f>VLOOKUP(E35,Organisasjon!$C$10:$D$11,2)</f>
        <v>KLF</v>
      </c>
      <c r="G35" s="51">
        <f>+'Ark1'!Q368</f>
        <v>23</v>
      </c>
      <c r="H35" s="45"/>
      <c r="I35" s="325">
        <f>+'Ark1'!R368</f>
        <v>480</v>
      </c>
      <c r="J35" s="367"/>
      <c r="K35" s="165">
        <f>+'Ark1'!AG368</f>
        <v>22.268974629552439</v>
      </c>
      <c r="L35" s="45"/>
      <c r="M35" s="165">
        <f>+'Ark1'!AH368</f>
        <v>0</v>
      </c>
      <c r="N35" s="165"/>
      <c r="O35" s="145">
        <f>+'Ark1'!U368</f>
        <v>8.3708333333333318</v>
      </c>
      <c r="P35" s="45"/>
      <c r="Q35" s="164"/>
      <c r="R35" s="184">
        <f>+'Ark1'!AI368</f>
        <v>0</v>
      </c>
      <c r="S35" s="177" t="str">
        <f>+IF(R35=0,"",'Ark1'!AJ368)</f>
        <v/>
      </c>
      <c r="T35" s="113"/>
      <c r="U35" s="177" t="str">
        <f>+IF(R35=0,"",'Ark1'!AK368)</f>
        <v/>
      </c>
      <c r="V35" s="49"/>
      <c r="W35" s="53">
        <f>+'Ark1'!S368</f>
        <v>5.3270833333333352</v>
      </c>
      <c r="X35" s="45"/>
      <c r="Y35" s="145"/>
      <c r="Z35" s="53">
        <f>+'Ark1'!T368</f>
        <v>3.8250000000000002</v>
      </c>
      <c r="AA35" s="45"/>
      <c r="AB35" s="72">
        <f>+'Ark1'!X368</f>
        <v>2.5</v>
      </c>
      <c r="AC35" s="145">
        <f>+'Ark1'!Z368</f>
        <v>3.070610575366989</v>
      </c>
      <c r="AD35" s="53">
        <f>+'Ark1'!AA368</f>
        <v>1.0444774577377063</v>
      </c>
      <c r="AE35" s="53">
        <f>+'Ark1'!AB368</f>
        <v>1.514719445970111</v>
      </c>
      <c r="AF35" s="72">
        <f>+'Ark1'!AC368</f>
        <v>50.380338908583937</v>
      </c>
      <c r="AG35" s="72">
        <f>+'Ark1'!AD368</f>
        <v>24.499061451354457</v>
      </c>
      <c r="AH35" s="72">
        <f>+'Ark1'!AE368</f>
        <v>49.575103815424562</v>
      </c>
      <c r="AI35" s="87"/>
      <c r="AJ35" s="72">
        <f>+'Ark1'!AF368</f>
        <v>23.598820058997045</v>
      </c>
      <c r="AK35" s="45"/>
      <c r="AL35" s="18"/>
      <c r="AN35" s="1"/>
      <c r="AO35" s="5"/>
    </row>
    <row r="36" spans="1:44">
      <c r="A36" s="45"/>
      <c r="B36" s="45"/>
      <c r="C36" s="45"/>
      <c r="D36" s="45"/>
      <c r="E36" s="45"/>
      <c r="F36" s="45"/>
      <c r="G36" s="45"/>
      <c r="H36" s="45"/>
      <c r="I36" s="45"/>
      <c r="J36" s="367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44" ht="15.6">
      <c r="A37" s="45"/>
      <c r="B37" s="45"/>
      <c r="C37" s="45"/>
      <c r="D37" s="45"/>
      <c r="E37" s="45"/>
      <c r="F37" s="45"/>
      <c r="G37" s="45"/>
      <c r="H37" s="45"/>
      <c r="I37" s="310"/>
      <c r="J37" s="367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5"/>
    </row>
    <row r="38" spans="1:44">
      <c r="A38" s="45"/>
      <c r="B38" s="45"/>
      <c r="C38" s="45"/>
      <c r="D38" s="45"/>
      <c r="E38" s="45"/>
      <c r="F38" s="45"/>
      <c r="G38" s="45"/>
      <c r="H38" s="45"/>
      <c r="I38" s="310"/>
      <c r="J38" s="367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14"/>
      <c r="AM38" s="14"/>
      <c r="AN38" s="14"/>
      <c r="AO38" s="14"/>
      <c r="AP38" s="14"/>
      <c r="AQ38" s="14"/>
      <c r="AR38" s="14"/>
    </row>
    <row r="39" spans="1:44">
      <c r="A39" s="14"/>
      <c r="B39" s="14"/>
      <c r="C39" s="14"/>
      <c r="D39" s="14"/>
      <c r="E39" s="14"/>
      <c r="F39" s="14"/>
      <c r="G39" s="14"/>
      <c r="H39" s="14"/>
      <c r="I39" s="330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</row>
    <row r="40" spans="1:44">
      <c r="A40" s="14"/>
      <c r="B40" s="14"/>
      <c r="C40" s="14"/>
      <c r="D40" s="14"/>
      <c r="E40" s="14"/>
      <c r="F40" s="14"/>
      <c r="G40" s="14"/>
      <c r="H40" s="14"/>
      <c r="I40" s="330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</row>
    <row r="41" spans="1:44">
      <c r="A41" s="14"/>
      <c r="B41" s="14"/>
      <c r="C41" s="14"/>
      <c r="D41" s="14"/>
      <c r="E41" s="14"/>
      <c r="F41" s="14"/>
      <c r="G41" s="14"/>
      <c r="H41" s="14"/>
      <c r="I41" s="330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</row>
    <row r="42" spans="1:44">
      <c r="A42" s="14"/>
      <c r="B42" s="14"/>
      <c r="C42" s="14"/>
      <c r="D42" s="14"/>
      <c r="E42" s="14"/>
      <c r="F42" s="14"/>
      <c r="G42" s="14"/>
      <c r="H42" s="14"/>
      <c r="I42" s="330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</row>
    <row r="43" spans="1:44">
      <c r="A43" s="14"/>
      <c r="B43" s="14"/>
      <c r="C43" s="14"/>
      <c r="D43" s="14"/>
      <c r="E43" s="14"/>
      <c r="F43" s="14"/>
      <c r="G43" s="14"/>
      <c r="H43" s="14"/>
      <c r="I43" s="330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</row>
    <row r="44" spans="1:44">
      <c r="A44" s="14"/>
      <c r="B44" s="14"/>
      <c r="C44" s="14"/>
      <c r="D44" s="14"/>
      <c r="E44" s="14"/>
      <c r="F44" s="14"/>
      <c r="G44" s="14"/>
      <c r="H44" s="14"/>
      <c r="I44" s="330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</row>
    <row r="45" spans="1:44">
      <c r="A45" s="14"/>
      <c r="B45" s="14"/>
      <c r="C45" s="14"/>
      <c r="D45" s="14"/>
      <c r="E45" s="14"/>
      <c r="F45" s="14"/>
      <c r="G45" s="14"/>
      <c r="H45" s="14"/>
      <c r="I45" s="330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</row>
    <row r="46" spans="1:44">
      <c r="A46" s="14"/>
      <c r="B46" s="14"/>
      <c r="C46" s="14"/>
      <c r="D46" s="14"/>
      <c r="E46" s="14"/>
      <c r="F46" s="14"/>
      <c r="G46" s="14"/>
      <c r="H46" s="14"/>
      <c r="I46" s="330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</row>
    <row r="47" spans="1:44">
      <c r="A47" s="14"/>
      <c r="B47" s="14"/>
      <c r="C47" s="14"/>
      <c r="D47" s="14"/>
      <c r="E47" s="14"/>
      <c r="F47" s="14"/>
      <c r="G47" s="14"/>
      <c r="H47" s="14"/>
      <c r="I47" s="330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</row>
    <row r="48" spans="1:44">
      <c r="A48" s="14"/>
      <c r="B48" s="14"/>
      <c r="C48" s="14"/>
      <c r="D48" s="14"/>
      <c r="E48" s="14"/>
      <c r="F48" s="14"/>
      <c r="G48" s="14"/>
      <c r="H48" s="14"/>
      <c r="I48" s="330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</row>
    <row r="49" spans="1:44">
      <c r="A49" s="14"/>
      <c r="B49" s="14"/>
      <c r="C49" s="14"/>
      <c r="D49" s="14"/>
      <c r="E49" s="14"/>
      <c r="F49" s="14"/>
      <c r="G49" s="14"/>
      <c r="H49" s="14"/>
      <c r="I49" s="330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>
      <c r="A50" s="14"/>
      <c r="B50" s="14"/>
      <c r="C50" s="14"/>
      <c r="D50" s="14"/>
      <c r="E50" s="14"/>
      <c r="F50" s="14"/>
      <c r="G50" s="14"/>
      <c r="H50" s="14"/>
      <c r="I50" s="330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>
      <c r="A51" s="14"/>
      <c r="B51" s="14"/>
      <c r="C51" s="14"/>
      <c r="D51" s="14"/>
      <c r="E51" s="14"/>
      <c r="F51" s="14"/>
      <c r="G51" s="14"/>
      <c r="H51" s="14"/>
      <c r="I51" s="330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>
      <c r="A52" s="14"/>
      <c r="B52" s="14"/>
      <c r="C52" s="14"/>
      <c r="D52" s="14"/>
      <c r="E52" s="14"/>
      <c r="F52" s="14"/>
      <c r="G52" s="14"/>
      <c r="H52" s="14"/>
      <c r="I52" s="330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>
      <c r="G53" s="14"/>
      <c r="H53" s="14"/>
      <c r="I53" s="330"/>
      <c r="K53" s="147"/>
      <c r="L53" s="147"/>
      <c r="M53" s="147"/>
      <c r="N53" s="147"/>
      <c r="O53" s="147"/>
      <c r="P53" s="147"/>
      <c r="Q53" s="147"/>
      <c r="R53" s="147"/>
      <c r="S53" s="14"/>
      <c r="T53" s="14"/>
      <c r="U53" s="14"/>
      <c r="V53" s="14"/>
      <c r="W53" s="14"/>
      <c r="X53" s="14"/>
      <c r="Y53" s="147"/>
      <c r="Z53" s="14"/>
      <c r="AA53" s="14"/>
      <c r="AB53" s="73"/>
      <c r="AC53" s="147"/>
      <c r="AD53" s="14"/>
      <c r="AE53" s="14"/>
      <c r="AF53" s="73"/>
      <c r="AG53" s="73"/>
      <c r="AH53" s="73"/>
      <c r="AI53" s="147"/>
      <c r="AJ53" s="73"/>
      <c r="AK53" s="14"/>
      <c r="AL53" s="14"/>
      <c r="AM53" s="14"/>
      <c r="AN53" s="14"/>
      <c r="AO53" s="14"/>
      <c r="AP53" s="14"/>
      <c r="AQ53" s="14"/>
      <c r="AR53" s="14"/>
    </row>
    <row r="54" spans="1:44">
      <c r="G54" s="14"/>
      <c r="H54" s="14"/>
      <c r="I54" s="330"/>
      <c r="K54" s="147"/>
      <c r="L54" s="147"/>
      <c r="M54" s="147"/>
      <c r="N54" s="147"/>
      <c r="O54" s="147"/>
      <c r="P54" s="147"/>
      <c r="Q54" s="147"/>
      <c r="R54" s="147"/>
      <c r="S54" s="14"/>
      <c r="T54" s="14"/>
      <c r="U54" s="14"/>
      <c r="V54" s="14"/>
      <c r="W54" s="14"/>
      <c r="X54" s="14"/>
      <c r="Y54" s="147"/>
      <c r="Z54" s="14"/>
      <c r="AA54" s="14"/>
      <c r="AB54" s="73"/>
      <c r="AC54" s="147"/>
      <c r="AD54" s="14"/>
      <c r="AE54" s="14"/>
      <c r="AF54" s="73"/>
      <c r="AG54" s="73"/>
      <c r="AH54" s="73"/>
      <c r="AI54" s="147"/>
      <c r="AJ54" s="73"/>
      <c r="AK54" s="14"/>
      <c r="AL54" s="14"/>
      <c r="AM54" s="14"/>
      <c r="AN54" s="14"/>
      <c r="AO54" s="14"/>
      <c r="AP54" s="14"/>
      <c r="AQ54" s="14"/>
      <c r="AR54" s="14"/>
    </row>
    <row r="55" spans="1:44">
      <c r="G55" s="14"/>
      <c r="H55" s="14"/>
      <c r="I55" s="330"/>
      <c r="K55" s="147"/>
      <c r="L55" s="147"/>
      <c r="M55" s="147"/>
      <c r="N55" s="147"/>
      <c r="O55" s="147"/>
      <c r="P55" s="147"/>
      <c r="Q55" s="147"/>
      <c r="R55" s="147"/>
      <c r="S55" s="14"/>
      <c r="T55" s="14"/>
      <c r="U55" s="14"/>
      <c r="V55" s="14"/>
      <c r="W55" s="14"/>
      <c r="X55" s="14"/>
      <c r="Y55" s="147"/>
      <c r="Z55" s="14"/>
      <c r="AA55" s="14"/>
      <c r="AB55" s="73"/>
      <c r="AC55" s="147"/>
      <c r="AD55" s="14"/>
      <c r="AE55" s="14"/>
      <c r="AF55" s="73"/>
      <c r="AG55" s="73"/>
      <c r="AH55" s="73"/>
      <c r="AI55" s="147"/>
      <c r="AJ55" s="73"/>
      <c r="AK55" s="14"/>
      <c r="AL55" s="14"/>
      <c r="AM55" s="14"/>
      <c r="AN55" s="14"/>
      <c r="AO55" s="14"/>
      <c r="AP55" s="14"/>
      <c r="AQ55" s="14"/>
      <c r="AR55" s="14"/>
    </row>
    <row r="56" spans="1:44">
      <c r="G56" s="14"/>
      <c r="H56" s="14"/>
      <c r="I56" s="330"/>
      <c r="K56" s="147"/>
      <c r="L56" s="147"/>
      <c r="M56" s="147"/>
      <c r="N56" s="147"/>
      <c r="O56" s="147"/>
      <c r="P56" s="147"/>
      <c r="Q56" s="147"/>
      <c r="R56" s="147"/>
      <c r="S56" s="14"/>
      <c r="T56" s="14"/>
      <c r="U56" s="14"/>
      <c r="V56" s="14"/>
      <c r="W56" s="14"/>
      <c r="X56" s="14"/>
      <c r="Y56" s="147"/>
      <c r="Z56" s="14"/>
      <c r="AA56" s="14"/>
      <c r="AB56" s="73"/>
      <c r="AC56" s="147"/>
      <c r="AD56" s="14"/>
      <c r="AE56" s="14"/>
      <c r="AF56" s="73"/>
      <c r="AG56" s="73"/>
      <c r="AH56" s="73"/>
      <c r="AI56" s="147"/>
      <c r="AJ56" s="73"/>
      <c r="AK56" s="14"/>
      <c r="AL56" s="14"/>
      <c r="AM56" s="14"/>
      <c r="AN56" s="14"/>
      <c r="AO56" s="14"/>
      <c r="AP56" s="14"/>
      <c r="AQ56" s="14"/>
      <c r="AR56" s="14"/>
    </row>
    <row r="57" spans="1:44">
      <c r="G57" s="14"/>
      <c r="H57" s="14"/>
      <c r="I57" s="330"/>
      <c r="K57" s="147"/>
      <c r="L57" s="147"/>
      <c r="M57" s="147"/>
      <c r="N57" s="147"/>
      <c r="O57" s="147"/>
      <c r="P57" s="147"/>
      <c r="Q57" s="147"/>
      <c r="R57" s="147"/>
      <c r="S57" s="14"/>
      <c r="T57" s="14"/>
      <c r="U57" s="14"/>
      <c r="V57" s="14"/>
      <c r="W57" s="14"/>
      <c r="X57" s="14"/>
      <c r="Y57" s="147"/>
      <c r="Z57" s="14"/>
      <c r="AA57" s="14"/>
      <c r="AB57" s="73"/>
      <c r="AC57" s="147"/>
      <c r="AD57" s="14"/>
      <c r="AE57" s="14"/>
      <c r="AF57" s="73"/>
      <c r="AG57" s="73"/>
      <c r="AH57" s="73"/>
      <c r="AI57" s="147"/>
      <c r="AJ57" s="73"/>
      <c r="AK57" s="14"/>
      <c r="AL57" s="14"/>
      <c r="AM57" s="14"/>
      <c r="AN57" s="14"/>
      <c r="AO57" s="14"/>
      <c r="AP57" s="14"/>
      <c r="AQ57" s="14"/>
      <c r="AR57" s="14"/>
    </row>
    <row r="58" spans="1:44">
      <c r="G58" s="14"/>
      <c r="H58" s="14"/>
      <c r="I58" s="330"/>
      <c r="K58" s="147"/>
      <c r="L58" s="147"/>
      <c r="M58" s="147"/>
      <c r="N58" s="147"/>
      <c r="O58" s="147"/>
      <c r="P58" s="147"/>
      <c r="Q58" s="147"/>
      <c r="R58" s="147"/>
      <c r="S58" s="14"/>
      <c r="T58" s="14"/>
      <c r="U58" s="14"/>
      <c r="V58" s="14"/>
      <c r="W58" s="14"/>
      <c r="X58" s="14"/>
      <c r="Y58" s="147"/>
      <c r="Z58" s="14"/>
      <c r="AA58" s="14"/>
      <c r="AB58" s="73"/>
      <c r="AC58" s="147"/>
      <c r="AD58" s="14"/>
      <c r="AE58" s="14"/>
      <c r="AF58" s="73"/>
      <c r="AG58" s="73"/>
      <c r="AH58" s="73"/>
      <c r="AI58" s="147"/>
      <c r="AJ58" s="73"/>
      <c r="AK58" s="14"/>
      <c r="AL58" s="14"/>
      <c r="AM58" s="14"/>
      <c r="AN58" s="14"/>
      <c r="AO58" s="14"/>
      <c r="AP58" s="14"/>
      <c r="AQ58" s="14"/>
      <c r="AR58" s="14"/>
    </row>
    <row r="59" spans="1:44">
      <c r="G59" s="14"/>
      <c r="H59" s="14"/>
      <c r="I59" s="330"/>
      <c r="K59" s="147"/>
      <c r="L59" s="147"/>
      <c r="M59" s="147"/>
      <c r="N59" s="147"/>
      <c r="O59" s="147"/>
      <c r="P59" s="147"/>
      <c r="Q59" s="147"/>
      <c r="R59" s="147"/>
      <c r="S59" s="14"/>
      <c r="T59" s="14"/>
      <c r="U59" s="14"/>
      <c r="V59" s="14"/>
      <c r="W59" s="14"/>
      <c r="X59" s="14"/>
      <c r="Y59" s="147"/>
      <c r="Z59" s="14"/>
      <c r="AA59" s="14"/>
      <c r="AB59" s="73"/>
      <c r="AC59" s="147"/>
      <c r="AD59" s="14"/>
      <c r="AE59" s="14"/>
      <c r="AF59" s="73"/>
      <c r="AG59" s="73"/>
      <c r="AH59" s="73"/>
      <c r="AI59" s="147"/>
      <c r="AJ59" s="73"/>
      <c r="AK59" s="14"/>
      <c r="AL59" s="14"/>
      <c r="AM59" s="14"/>
      <c r="AN59" s="14"/>
      <c r="AO59" s="14"/>
      <c r="AP59" s="14"/>
      <c r="AQ59" s="14"/>
      <c r="AR59" s="14"/>
    </row>
    <row r="60" spans="1:44">
      <c r="G60" s="14"/>
      <c r="H60" s="14"/>
      <c r="I60" s="330"/>
      <c r="K60" s="147"/>
      <c r="L60" s="147"/>
      <c r="M60" s="147"/>
      <c r="N60" s="147"/>
      <c r="O60" s="147"/>
      <c r="P60" s="147"/>
      <c r="Q60" s="147"/>
      <c r="R60" s="147"/>
      <c r="S60" s="14"/>
      <c r="T60" s="14"/>
      <c r="U60" s="14"/>
      <c r="V60" s="14"/>
      <c r="W60" s="14"/>
      <c r="X60" s="14"/>
      <c r="Y60" s="147"/>
      <c r="Z60" s="14"/>
      <c r="AA60" s="14"/>
      <c r="AB60" s="73"/>
      <c r="AC60" s="147"/>
      <c r="AD60" s="14"/>
      <c r="AE60" s="14"/>
      <c r="AF60" s="73"/>
      <c r="AG60" s="73"/>
      <c r="AH60" s="73"/>
      <c r="AI60" s="147"/>
      <c r="AJ60" s="73"/>
      <c r="AK60" s="14"/>
      <c r="AL60" s="14"/>
      <c r="AM60" s="14"/>
      <c r="AN60" s="14"/>
      <c r="AO60" s="14"/>
      <c r="AP60" s="14"/>
      <c r="AQ60" s="14"/>
      <c r="AR60" s="14"/>
    </row>
    <row r="61" spans="1:44">
      <c r="G61" s="14"/>
      <c r="H61" s="14"/>
      <c r="I61" s="330"/>
      <c r="K61" s="147"/>
      <c r="L61" s="147"/>
      <c r="M61" s="147"/>
      <c r="N61" s="147"/>
      <c r="O61" s="147"/>
      <c r="P61" s="147"/>
      <c r="Q61" s="147"/>
      <c r="R61" s="147"/>
      <c r="S61" s="14"/>
      <c r="T61" s="14"/>
      <c r="U61" s="14"/>
      <c r="V61" s="14"/>
      <c r="W61" s="14"/>
      <c r="X61" s="14"/>
      <c r="Y61" s="147"/>
      <c r="Z61" s="14"/>
      <c r="AA61" s="14"/>
      <c r="AB61" s="73"/>
      <c r="AC61" s="147"/>
      <c r="AD61" s="14"/>
      <c r="AE61" s="14"/>
      <c r="AF61" s="73"/>
      <c r="AG61" s="73"/>
      <c r="AH61" s="73"/>
      <c r="AI61" s="147"/>
      <c r="AJ61" s="73"/>
      <c r="AK61" s="14"/>
      <c r="AL61" s="14"/>
      <c r="AM61" s="14"/>
      <c r="AN61" s="14"/>
      <c r="AO61" s="14"/>
      <c r="AP61" s="14"/>
      <c r="AQ61" s="14"/>
      <c r="AR61" s="14"/>
    </row>
    <row r="62" spans="1:44">
      <c r="G62" s="14"/>
      <c r="H62" s="14"/>
      <c r="I62" s="330"/>
      <c r="K62" s="147"/>
      <c r="L62" s="147"/>
      <c r="M62" s="147"/>
      <c r="N62" s="147"/>
      <c r="O62" s="147"/>
      <c r="P62" s="147"/>
      <c r="Q62" s="147"/>
      <c r="R62" s="147"/>
      <c r="S62" s="14"/>
      <c r="T62" s="14"/>
      <c r="U62" s="14"/>
      <c r="V62" s="14"/>
      <c r="W62" s="14"/>
      <c r="X62" s="14"/>
      <c r="Y62" s="147"/>
      <c r="Z62" s="14"/>
      <c r="AA62" s="14"/>
      <c r="AB62" s="73"/>
      <c r="AC62" s="147"/>
      <c r="AD62" s="14"/>
      <c r="AE62" s="14"/>
      <c r="AF62" s="73"/>
      <c r="AG62" s="73"/>
      <c r="AH62" s="73"/>
      <c r="AI62" s="147"/>
      <c r="AJ62" s="73"/>
      <c r="AK62" s="14"/>
      <c r="AL62" s="14"/>
      <c r="AM62" s="14"/>
      <c r="AN62" s="14"/>
      <c r="AO62" s="14"/>
      <c r="AP62" s="14"/>
      <c r="AQ62" s="14"/>
      <c r="AR62" s="14"/>
    </row>
    <row r="63" spans="1:44">
      <c r="G63" s="14"/>
      <c r="H63" s="14"/>
      <c r="I63" s="330"/>
      <c r="K63" s="147"/>
      <c r="L63" s="147"/>
      <c r="M63" s="147"/>
      <c r="N63" s="147"/>
      <c r="O63" s="147"/>
      <c r="P63" s="147"/>
      <c r="Q63" s="147"/>
      <c r="R63" s="147"/>
      <c r="S63" s="14"/>
      <c r="T63" s="14"/>
      <c r="U63" s="14"/>
      <c r="V63" s="14"/>
      <c r="W63" s="14"/>
      <c r="X63" s="14"/>
      <c r="Y63" s="147"/>
      <c r="Z63" s="14"/>
      <c r="AA63" s="14"/>
      <c r="AB63" s="73"/>
      <c r="AC63" s="147"/>
      <c r="AD63" s="14"/>
      <c r="AE63" s="14"/>
      <c r="AF63" s="73"/>
      <c r="AG63" s="73"/>
      <c r="AH63" s="73"/>
      <c r="AI63" s="147"/>
      <c r="AJ63" s="73"/>
      <c r="AK63" s="14"/>
      <c r="AL63" s="14"/>
      <c r="AM63" s="14"/>
      <c r="AN63" s="14"/>
      <c r="AO63" s="14"/>
      <c r="AP63" s="14"/>
      <c r="AQ63" s="14"/>
      <c r="AR63" s="14"/>
    </row>
    <row r="64" spans="1:44">
      <c r="G64" s="14"/>
      <c r="H64" s="14"/>
      <c r="I64" s="330"/>
      <c r="K64" s="147"/>
      <c r="L64" s="147"/>
      <c r="M64" s="147"/>
      <c r="N64" s="147"/>
      <c r="O64" s="147"/>
      <c r="P64" s="147"/>
      <c r="Q64" s="147"/>
      <c r="R64" s="147"/>
      <c r="S64" s="14"/>
      <c r="T64" s="14"/>
      <c r="U64" s="14"/>
      <c r="V64" s="14"/>
      <c r="W64" s="14"/>
      <c r="X64" s="14"/>
      <c r="Y64" s="147"/>
      <c r="Z64" s="14"/>
      <c r="AA64" s="14"/>
      <c r="AB64" s="73"/>
      <c r="AC64" s="147"/>
      <c r="AD64" s="14"/>
      <c r="AE64" s="14"/>
      <c r="AF64" s="73"/>
      <c r="AG64" s="73"/>
      <c r="AH64" s="73"/>
      <c r="AI64" s="147"/>
      <c r="AJ64" s="73"/>
      <c r="AK64" s="14"/>
      <c r="AL64" s="14"/>
      <c r="AM64" s="14"/>
      <c r="AN64" s="14"/>
      <c r="AO64" s="14"/>
      <c r="AP64" s="14"/>
      <c r="AQ64" s="14"/>
      <c r="AR64" s="14"/>
    </row>
    <row r="65" spans="7:44">
      <c r="G65" s="14"/>
      <c r="H65" s="14"/>
      <c r="I65" s="330"/>
      <c r="K65" s="147"/>
      <c r="L65" s="147"/>
      <c r="M65" s="147"/>
      <c r="N65" s="147"/>
      <c r="O65" s="147"/>
      <c r="P65" s="147"/>
      <c r="Q65" s="147"/>
      <c r="R65" s="147"/>
      <c r="S65" s="14"/>
      <c r="T65" s="14"/>
      <c r="U65" s="14"/>
      <c r="V65" s="14"/>
      <c r="W65" s="14"/>
      <c r="X65" s="14"/>
      <c r="Y65" s="147"/>
      <c r="Z65" s="14"/>
      <c r="AA65" s="14"/>
      <c r="AB65" s="73"/>
      <c r="AC65" s="147"/>
      <c r="AD65" s="14"/>
      <c r="AE65" s="14"/>
      <c r="AF65" s="73"/>
      <c r="AG65" s="73"/>
      <c r="AH65" s="73"/>
      <c r="AI65" s="147"/>
      <c r="AJ65" s="73"/>
      <c r="AK65" s="14"/>
      <c r="AL65" s="14"/>
      <c r="AM65" s="14"/>
      <c r="AN65" s="14"/>
      <c r="AO65" s="14"/>
      <c r="AP65" s="14"/>
      <c r="AQ65" s="14"/>
      <c r="AR65" s="14"/>
    </row>
    <row r="66" spans="7:44">
      <c r="G66" s="14"/>
      <c r="H66" s="14"/>
      <c r="I66" s="330"/>
      <c r="K66" s="147"/>
      <c r="L66" s="147"/>
      <c r="M66" s="147"/>
      <c r="N66" s="147"/>
      <c r="O66" s="147"/>
      <c r="P66" s="147"/>
      <c r="Q66" s="147"/>
      <c r="R66" s="147"/>
      <c r="S66" s="14"/>
      <c r="T66" s="14"/>
      <c r="U66" s="14"/>
      <c r="V66" s="14"/>
      <c r="W66" s="14"/>
      <c r="X66" s="14"/>
      <c r="Y66" s="147"/>
      <c r="Z66" s="14"/>
      <c r="AA66" s="14"/>
      <c r="AB66" s="73"/>
      <c r="AC66" s="147"/>
      <c r="AD66" s="14"/>
      <c r="AE66" s="14"/>
      <c r="AF66" s="73"/>
      <c r="AG66" s="73"/>
      <c r="AH66" s="73"/>
      <c r="AI66" s="147"/>
      <c r="AJ66" s="73"/>
      <c r="AK66" s="14"/>
      <c r="AL66" s="14"/>
      <c r="AM66" s="14"/>
      <c r="AN66" s="14"/>
      <c r="AO66" s="14"/>
      <c r="AP66" s="14"/>
      <c r="AQ66" s="14"/>
      <c r="AR66" s="14"/>
    </row>
    <row r="67" spans="7:44">
      <c r="G67" s="14"/>
      <c r="H67" s="14"/>
      <c r="I67" s="330"/>
      <c r="K67" s="147"/>
      <c r="L67" s="147"/>
      <c r="M67" s="147"/>
      <c r="N67" s="147"/>
      <c r="O67" s="147"/>
      <c r="P67" s="147"/>
      <c r="Q67" s="147"/>
      <c r="R67" s="147"/>
      <c r="S67" s="14"/>
      <c r="T67" s="14"/>
      <c r="U67" s="14"/>
      <c r="V67" s="14"/>
      <c r="W67" s="14"/>
      <c r="X67" s="14"/>
      <c r="Y67" s="147"/>
      <c r="Z67" s="14"/>
      <c r="AA67" s="14"/>
      <c r="AB67" s="73"/>
      <c r="AC67" s="147"/>
      <c r="AD67" s="14"/>
      <c r="AE67" s="14"/>
      <c r="AF67" s="73"/>
      <c r="AG67" s="73"/>
      <c r="AH67" s="73"/>
      <c r="AI67" s="147"/>
      <c r="AJ67" s="73"/>
      <c r="AK67" s="14"/>
      <c r="AL67" s="14"/>
      <c r="AM67" s="14"/>
      <c r="AN67" s="14"/>
      <c r="AO67" s="14"/>
      <c r="AP67" s="14"/>
      <c r="AQ67" s="14"/>
      <c r="AR67" s="14"/>
    </row>
    <row r="68" spans="7:44">
      <c r="G68" s="14"/>
      <c r="H68" s="14"/>
      <c r="I68" s="330"/>
      <c r="K68" s="147"/>
      <c r="L68" s="147"/>
      <c r="M68" s="147"/>
      <c r="N68" s="147"/>
      <c r="O68" s="147"/>
      <c r="P68" s="147"/>
      <c r="Q68" s="147"/>
      <c r="R68" s="147"/>
      <c r="S68" s="14"/>
      <c r="T68" s="14"/>
      <c r="U68" s="14"/>
      <c r="V68" s="14"/>
      <c r="W68" s="14"/>
      <c r="X68" s="14"/>
      <c r="Y68" s="147"/>
      <c r="Z68" s="14"/>
      <c r="AA68" s="14"/>
      <c r="AB68" s="73"/>
      <c r="AC68" s="147"/>
      <c r="AD68" s="14"/>
      <c r="AE68" s="14"/>
      <c r="AF68" s="73"/>
      <c r="AG68" s="73"/>
      <c r="AH68" s="73"/>
      <c r="AI68" s="147"/>
      <c r="AJ68" s="73"/>
      <c r="AK68" s="14"/>
      <c r="AL68" s="14"/>
      <c r="AM68" s="14"/>
      <c r="AN68" s="14"/>
      <c r="AO68" s="14"/>
      <c r="AP68" s="14"/>
      <c r="AQ68" s="14"/>
      <c r="AR68" s="14"/>
    </row>
    <row r="69" spans="7:44">
      <c r="G69" s="14"/>
      <c r="H69" s="14"/>
      <c r="I69" s="330"/>
      <c r="K69" s="147"/>
      <c r="L69" s="147"/>
      <c r="M69" s="147"/>
      <c r="N69" s="147"/>
      <c r="O69" s="147"/>
      <c r="P69" s="147"/>
      <c r="Q69" s="147"/>
      <c r="R69" s="147"/>
      <c r="S69" s="14"/>
      <c r="T69" s="14"/>
      <c r="U69" s="14"/>
      <c r="V69" s="14"/>
      <c r="W69" s="14"/>
      <c r="X69" s="14"/>
      <c r="Y69" s="147"/>
      <c r="Z69" s="14"/>
      <c r="AA69" s="14"/>
      <c r="AB69" s="73"/>
      <c r="AC69" s="147"/>
      <c r="AD69" s="14"/>
      <c r="AE69" s="14"/>
      <c r="AF69" s="73"/>
      <c r="AG69" s="73"/>
      <c r="AH69" s="73"/>
      <c r="AI69" s="147"/>
      <c r="AJ69" s="73"/>
      <c r="AK69" s="14"/>
      <c r="AL69" s="14"/>
      <c r="AM69" s="14"/>
      <c r="AN69" s="14"/>
      <c r="AO69" s="14"/>
      <c r="AP69" s="14"/>
      <c r="AQ69" s="14"/>
      <c r="AR69" s="14"/>
    </row>
    <row r="70" spans="7:44">
      <c r="G70" s="14"/>
      <c r="H70" s="14"/>
      <c r="I70" s="330"/>
      <c r="K70" s="147"/>
      <c r="L70" s="147"/>
      <c r="M70" s="147"/>
      <c r="N70" s="147"/>
      <c r="O70" s="147"/>
      <c r="P70" s="147"/>
      <c r="Q70" s="147"/>
      <c r="R70" s="147"/>
      <c r="S70" s="14"/>
      <c r="T70" s="14"/>
      <c r="U70" s="14"/>
      <c r="V70" s="14"/>
      <c r="W70" s="14"/>
      <c r="X70" s="14"/>
      <c r="Y70" s="147"/>
      <c r="Z70" s="14"/>
      <c r="AA70" s="14"/>
      <c r="AB70" s="73"/>
      <c r="AC70" s="147"/>
      <c r="AD70" s="14"/>
      <c r="AE70" s="14"/>
      <c r="AF70" s="73"/>
      <c r="AG70" s="73"/>
      <c r="AH70" s="73"/>
      <c r="AI70" s="147"/>
      <c r="AJ70" s="73"/>
      <c r="AK70" s="14"/>
      <c r="AL70" s="14"/>
      <c r="AM70" s="14"/>
      <c r="AN70" s="14"/>
      <c r="AO70" s="14"/>
      <c r="AP70" s="14"/>
      <c r="AQ70" s="14"/>
      <c r="AR70" s="14"/>
    </row>
    <row r="71" spans="7:44">
      <c r="G71" s="14"/>
      <c r="H71" s="14"/>
      <c r="I71" s="330"/>
      <c r="K71" s="147"/>
      <c r="L71" s="147"/>
      <c r="M71" s="147"/>
      <c r="N71" s="147"/>
      <c r="O71" s="147"/>
      <c r="P71" s="147"/>
      <c r="Q71" s="147"/>
      <c r="R71" s="147"/>
      <c r="S71" s="14"/>
      <c r="T71" s="14"/>
      <c r="U71" s="14"/>
      <c r="V71" s="14"/>
      <c r="W71" s="14"/>
      <c r="X71" s="14"/>
      <c r="Y71" s="147"/>
      <c r="Z71" s="14"/>
      <c r="AA71" s="14"/>
      <c r="AB71" s="73"/>
      <c r="AC71" s="147"/>
      <c r="AD71" s="14"/>
      <c r="AE71" s="14"/>
      <c r="AF71" s="73"/>
      <c r="AG71" s="73"/>
      <c r="AH71" s="73"/>
      <c r="AI71" s="147"/>
      <c r="AJ71" s="73"/>
      <c r="AK71" s="14"/>
      <c r="AL71" s="14"/>
      <c r="AM71" s="14"/>
      <c r="AN71" s="14"/>
      <c r="AO71" s="14"/>
      <c r="AP71" s="14"/>
      <c r="AQ71" s="14"/>
      <c r="AR71" s="14"/>
    </row>
    <row r="72" spans="7:44">
      <c r="G72" s="14"/>
      <c r="H72" s="14"/>
      <c r="I72" s="330"/>
      <c r="K72" s="147"/>
      <c r="L72" s="147"/>
      <c r="M72" s="147"/>
      <c r="N72" s="147"/>
      <c r="O72" s="147"/>
      <c r="P72" s="147"/>
      <c r="Q72" s="147"/>
      <c r="R72" s="147"/>
      <c r="S72" s="14"/>
      <c r="T72" s="14"/>
      <c r="U72" s="14"/>
      <c r="V72" s="14"/>
      <c r="W72" s="14"/>
      <c r="X72" s="14"/>
      <c r="Y72" s="147"/>
      <c r="Z72" s="14"/>
      <c r="AA72" s="14"/>
      <c r="AB72" s="73"/>
      <c r="AC72" s="147"/>
      <c r="AD72" s="14"/>
      <c r="AE72" s="14"/>
      <c r="AF72" s="73"/>
      <c r="AG72" s="73"/>
      <c r="AH72" s="73"/>
      <c r="AI72" s="147"/>
      <c r="AJ72" s="73"/>
      <c r="AK72" s="14"/>
      <c r="AL72" s="14"/>
      <c r="AM72" s="14"/>
      <c r="AN72" s="14"/>
      <c r="AO72" s="14"/>
      <c r="AP72" s="14"/>
      <c r="AQ72" s="14"/>
      <c r="AR72" s="14"/>
    </row>
    <row r="73" spans="7:44">
      <c r="G73" s="14"/>
      <c r="H73" s="14"/>
      <c r="I73" s="330"/>
      <c r="K73" s="147"/>
      <c r="L73" s="147"/>
      <c r="M73" s="147"/>
      <c r="N73" s="147"/>
      <c r="O73" s="147"/>
      <c r="P73" s="147"/>
      <c r="Q73" s="147"/>
      <c r="R73" s="147"/>
      <c r="S73" s="14"/>
      <c r="T73" s="14"/>
      <c r="U73" s="14"/>
      <c r="V73" s="14"/>
      <c r="W73" s="14"/>
      <c r="X73" s="14"/>
      <c r="Y73" s="147"/>
      <c r="Z73" s="14"/>
      <c r="AA73" s="14"/>
      <c r="AB73" s="73"/>
      <c r="AC73" s="147"/>
      <c r="AD73" s="14"/>
      <c r="AE73" s="14"/>
      <c r="AF73" s="73"/>
      <c r="AG73" s="73"/>
      <c r="AH73" s="73"/>
      <c r="AI73" s="147"/>
      <c r="AJ73" s="73"/>
      <c r="AK73" s="14"/>
      <c r="AL73" s="14"/>
      <c r="AM73" s="14"/>
      <c r="AN73" s="14"/>
      <c r="AO73" s="14"/>
      <c r="AP73" s="14"/>
      <c r="AQ73" s="14"/>
      <c r="AR73" s="14"/>
    </row>
    <row r="74" spans="7:44">
      <c r="G74" s="14"/>
      <c r="H74" s="14"/>
      <c r="I74" s="330"/>
      <c r="K74" s="147"/>
      <c r="L74" s="147"/>
      <c r="M74" s="147"/>
      <c r="N74" s="147"/>
      <c r="O74" s="147"/>
      <c r="P74" s="147"/>
      <c r="Q74" s="147"/>
      <c r="R74" s="147"/>
      <c r="S74" s="14"/>
      <c r="T74" s="14"/>
      <c r="U74" s="14"/>
      <c r="V74" s="14"/>
      <c r="W74" s="14"/>
      <c r="X74" s="14"/>
      <c r="Y74" s="147"/>
      <c r="Z74" s="14"/>
      <c r="AA74" s="14"/>
      <c r="AB74" s="73"/>
      <c r="AC74" s="147"/>
      <c r="AD74" s="14"/>
      <c r="AE74" s="14"/>
      <c r="AF74" s="73"/>
      <c r="AG74" s="73"/>
      <c r="AH74" s="73"/>
      <c r="AI74" s="147"/>
      <c r="AJ74" s="73"/>
      <c r="AK74" s="14"/>
      <c r="AL74" s="14"/>
      <c r="AM74" s="14"/>
      <c r="AN74" s="14"/>
      <c r="AO74" s="14"/>
      <c r="AP74" s="14"/>
      <c r="AQ74" s="14"/>
      <c r="AR74" s="14"/>
    </row>
    <row r="75" spans="7:44">
      <c r="G75" s="14"/>
      <c r="H75" s="14"/>
      <c r="I75" s="330"/>
      <c r="K75" s="147"/>
      <c r="L75" s="147"/>
      <c r="M75" s="147"/>
      <c r="N75" s="147"/>
      <c r="O75" s="147"/>
      <c r="P75" s="147"/>
      <c r="Q75" s="147"/>
      <c r="R75" s="147"/>
      <c r="S75" s="14"/>
      <c r="T75" s="14"/>
      <c r="U75" s="14"/>
      <c r="V75" s="14"/>
      <c r="W75" s="14"/>
      <c r="X75" s="14"/>
      <c r="Y75" s="147"/>
      <c r="Z75" s="14"/>
      <c r="AA75" s="14"/>
      <c r="AB75" s="73"/>
      <c r="AC75" s="147"/>
      <c r="AD75" s="14"/>
      <c r="AE75" s="14"/>
      <c r="AF75" s="73"/>
      <c r="AG75" s="73"/>
      <c r="AH75" s="73"/>
      <c r="AI75" s="147"/>
      <c r="AJ75" s="73"/>
      <c r="AK75" s="14"/>
      <c r="AL75" s="14"/>
      <c r="AM75" s="14"/>
      <c r="AN75" s="14"/>
      <c r="AO75" s="14"/>
      <c r="AP75" s="14"/>
      <c r="AQ75" s="14"/>
      <c r="AR75" s="14"/>
    </row>
    <row r="76" spans="7:44">
      <c r="G76" s="14"/>
      <c r="H76" s="14"/>
      <c r="I76" s="330"/>
      <c r="K76" s="147"/>
      <c r="L76" s="147"/>
      <c r="M76" s="147"/>
      <c r="N76" s="147"/>
      <c r="O76" s="147"/>
      <c r="P76" s="147"/>
      <c r="Q76" s="147"/>
      <c r="R76" s="147"/>
      <c r="S76" s="14"/>
      <c r="T76" s="14"/>
      <c r="U76" s="14"/>
      <c r="V76" s="14"/>
      <c r="W76" s="14"/>
      <c r="X76" s="14"/>
      <c r="Y76" s="147"/>
      <c r="Z76" s="14"/>
      <c r="AA76" s="14"/>
      <c r="AB76" s="73"/>
      <c r="AC76" s="147"/>
      <c r="AD76" s="14"/>
      <c r="AE76" s="14"/>
      <c r="AF76" s="73"/>
      <c r="AG76" s="73"/>
      <c r="AH76" s="73"/>
      <c r="AI76" s="147"/>
      <c r="AJ76" s="73"/>
      <c r="AK76" s="14"/>
      <c r="AL76" s="14"/>
      <c r="AM76" s="14"/>
      <c r="AN76" s="14"/>
      <c r="AO76" s="14"/>
      <c r="AP76" s="14"/>
      <c r="AQ76" s="14"/>
      <c r="AR76" s="14"/>
    </row>
    <row r="77" spans="7:44">
      <c r="G77" s="14"/>
      <c r="H77" s="14"/>
      <c r="I77" s="330"/>
      <c r="K77" s="147"/>
      <c r="L77" s="147"/>
      <c r="M77" s="147"/>
      <c r="N77" s="147"/>
      <c r="O77" s="147"/>
      <c r="P77" s="147"/>
      <c r="Q77" s="147"/>
      <c r="R77" s="147"/>
      <c r="S77" s="14"/>
      <c r="T77" s="14"/>
      <c r="U77" s="14"/>
      <c r="V77" s="14"/>
      <c r="W77" s="14"/>
      <c r="X77" s="14"/>
      <c r="Y77" s="147"/>
      <c r="Z77" s="14"/>
      <c r="AA77" s="14"/>
      <c r="AB77" s="73"/>
      <c r="AC77" s="147"/>
      <c r="AD77" s="14"/>
      <c r="AE77" s="14"/>
      <c r="AF77" s="73"/>
      <c r="AG77" s="73"/>
      <c r="AH77" s="73"/>
      <c r="AI77" s="147"/>
      <c r="AJ77" s="73"/>
      <c r="AK77" s="14"/>
      <c r="AL77" s="14"/>
      <c r="AM77" s="14"/>
      <c r="AN77" s="14"/>
      <c r="AO77" s="14"/>
      <c r="AP77" s="14"/>
      <c r="AQ77" s="14"/>
      <c r="AR77" s="14"/>
    </row>
    <row r="78" spans="7:44">
      <c r="G78" s="14"/>
      <c r="H78" s="14"/>
      <c r="I78" s="330"/>
      <c r="K78" s="147"/>
      <c r="L78" s="147"/>
      <c r="M78" s="147"/>
      <c r="N78" s="147"/>
      <c r="O78" s="147"/>
      <c r="P78" s="147"/>
      <c r="Q78" s="147"/>
      <c r="R78" s="147"/>
      <c r="S78" s="14"/>
      <c r="T78" s="14"/>
      <c r="U78" s="14"/>
      <c r="V78" s="14"/>
      <c r="W78" s="14"/>
      <c r="X78" s="14"/>
      <c r="Y78" s="147"/>
      <c r="Z78" s="14"/>
      <c r="AA78" s="14"/>
      <c r="AB78" s="73"/>
      <c r="AC78" s="147"/>
      <c r="AD78" s="14"/>
      <c r="AE78" s="14"/>
      <c r="AF78" s="73"/>
      <c r="AG78" s="73"/>
      <c r="AH78" s="73"/>
      <c r="AI78" s="147"/>
      <c r="AJ78" s="73"/>
      <c r="AK78" s="14"/>
      <c r="AL78" s="14"/>
      <c r="AM78" s="14"/>
      <c r="AN78" s="14"/>
      <c r="AO78" s="14"/>
      <c r="AP78" s="14"/>
      <c r="AQ78" s="14"/>
      <c r="AR78" s="14"/>
    </row>
    <row r="79" spans="7:44">
      <c r="G79" s="14"/>
      <c r="H79" s="14"/>
      <c r="I79" s="330"/>
      <c r="K79" s="147"/>
      <c r="L79" s="147"/>
      <c r="M79" s="147"/>
      <c r="N79" s="147"/>
      <c r="O79" s="147"/>
      <c r="P79" s="147"/>
      <c r="Q79" s="147"/>
      <c r="R79" s="147"/>
      <c r="S79" s="14"/>
      <c r="T79" s="14"/>
      <c r="U79" s="14"/>
      <c r="V79" s="14"/>
      <c r="W79" s="14"/>
      <c r="X79" s="14"/>
      <c r="Y79" s="147"/>
      <c r="Z79" s="14"/>
      <c r="AA79" s="14"/>
      <c r="AB79" s="73"/>
      <c r="AC79" s="147"/>
      <c r="AD79" s="14"/>
      <c r="AE79" s="14"/>
      <c r="AF79" s="73"/>
      <c r="AG79" s="73"/>
      <c r="AH79" s="73"/>
      <c r="AI79" s="147"/>
      <c r="AJ79" s="73"/>
      <c r="AK79" s="14"/>
      <c r="AL79" s="14"/>
      <c r="AM79" s="14"/>
      <c r="AN79" s="14"/>
      <c r="AO79" s="14"/>
      <c r="AP79" s="14"/>
      <c r="AQ79" s="14"/>
      <c r="AR79" s="14"/>
    </row>
    <row r="80" spans="7:44">
      <c r="G80" s="14"/>
      <c r="H80" s="14"/>
      <c r="I80" s="330"/>
      <c r="K80" s="147"/>
      <c r="L80" s="147"/>
      <c r="M80" s="147"/>
      <c r="N80" s="147"/>
      <c r="O80" s="147"/>
      <c r="P80" s="147"/>
      <c r="Q80" s="147"/>
      <c r="R80" s="147"/>
      <c r="S80" s="14"/>
      <c r="T80" s="14"/>
      <c r="U80" s="14"/>
      <c r="V80" s="14"/>
      <c r="W80" s="14"/>
      <c r="X80" s="14"/>
      <c r="Y80" s="147"/>
      <c r="Z80" s="14"/>
      <c r="AA80" s="14"/>
      <c r="AB80" s="73"/>
      <c r="AC80" s="147"/>
      <c r="AD80" s="14"/>
      <c r="AE80" s="14"/>
      <c r="AF80" s="73"/>
      <c r="AG80" s="73"/>
      <c r="AH80" s="73"/>
      <c r="AI80" s="147"/>
      <c r="AJ80" s="73"/>
      <c r="AK80" s="14"/>
      <c r="AL80" s="14"/>
      <c r="AM80" s="14"/>
      <c r="AN80" s="14"/>
      <c r="AO80" s="14"/>
      <c r="AP80" s="14"/>
      <c r="AQ80" s="14"/>
      <c r="AR80" s="14"/>
    </row>
    <row r="81" spans="7:44">
      <c r="G81" s="14"/>
      <c r="H81" s="14"/>
      <c r="I81" s="330"/>
      <c r="K81" s="147"/>
      <c r="L81" s="147"/>
      <c r="M81" s="147"/>
      <c r="N81" s="147"/>
      <c r="O81" s="147"/>
      <c r="P81" s="147"/>
      <c r="Q81" s="147"/>
      <c r="R81" s="147"/>
      <c r="S81" s="14"/>
      <c r="T81" s="14"/>
      <c r="U81" s="14"/>
      <c r="V81" s="14"/>
      <c r="W81" s="14"/>
      <c r="X81" s="14"/>
      <c r="Y81" s="147"/>
      <c r="Z81" s="14"/>
      <c r="AA81" s="14"/>
      <c r="AB81" s="73"/>
      <c r="AC81" s="147"/>
      <c r="AD81" s="14"/>
      <c r="AE81" s="14"/>
      <c r="AF81" s="73"/>
      <c r="AG81" s="73"/>
      <c r="AH81" s="73"/>
      <c r="AI81" s="147"/>
      <c r="AJ81" s="73"/>
      <c r="AK81" s="14"/>
      <c r="AL81" s="14"/>
      <c r="AM81" s="14"/>
      <c r="AN81" s="14"/>
      <c r="AO81" s="14"/>
      <c r="AP81" s="14"/>
      <c r="AQ81" s="14"/>
      <c r="AR81" s="14"/>
    </row>
    <row r="82" spans="7:44">
      <c r="G82" s="14"/>
      <c r="H82" s="14"/>
      <c r="I82" s="330"/>
      <c r="K82" s="147"/>
      <c r="L82" s="147"/>
      <c r="M82" s="147"/>
      <c r="N82" s="147"/>
      <c r="O82" s="147"/>
      <c r="P82" s="147"/>
      <c r="Q82" s="147"/>
      <c r="R82" s="147"/>
      <c r="S82" s="14"/>
      <c r="T82" s="14"/>
      <c r="U82" s="14"/>
      <c r="V82" s="14"/>
      <c r="W82" s="14"/>
      <c r="X82" s="14"/>
      <c r="Y82" s="147"/>
      <c r="Z82" s="14"/>
      <c r="AA82" s="14"/>
      <c r="AB82" s="73"/>
      <c r="AC82" s="147"/>
      <c r="AD82" s="14"/>
      <c r="AE82" s="14"/>
      <c r="AF82" s="73"/>
      <c r="AG82" s="73"/>
      <c r="AH82" s="73"/>
      <c r="AI82" s="147"/>
      <c r="AJ82" s="73"/>
      <c r="AK82" s="14"/>
      <c r="AL82" s="14"/>
      <c r="AM82" s="14"/>
      <c r="AN82" s="14"/>
      <c r="AO82" s="14"/>
      <c r="AP82" s="14"/>
      <c r="AQ82" s="14"/>
      <c r="AR82" s="14"/>
    </row>
    <row r="83" spans="7:44">
      <c r="G83" s="14"/>
      <c r="H83" s="14"/>
      <c r="I83" s="330"/>
      <c r="K83" s="147"/>
      <c r="L83" s="147"/>
      <c r="M83" s="147"/>
      <c r="N83" s="147"/>
      <c r="O83" s="147"/>
      <c r="P83" s="147"/>
      <c r="Q83" s="147"/>
      <c r="R83" s="147"/>
      <c r="S83" s="14"/>
      <c r="T83" s="14"/>
      <c r="U83" s="14"/>
      <c r="V83" s="14"/>
      <c r="W83" s="14"/>
      <c r="X83" s="14"/>
      <c r="Y83" s="147"/>
      <c r="Z83" s="14"/>
      <c r="AA83" s="14"/>
      <c r="AB83" s="73"/>
      <c r="AC83" s="147"/>
      <c r="AD83" s="14"/>
      <c r="AE83" s="14"/>
      <c r="AF83" s="73"/>
      <c r="AG83" s="73"/>
      <c r="AH83" s="73"/>
      <c r="AI83" s="147"/>
      <c r="AJ83" s="73"/>
      <c r="AK83" s="14"/>
      <c r="AL83" s="14"/>
      <c r="AM83" s="14"/>
      <c r="AN83" s="14"/>
      <c r="AO83" s="14"/>
      <c r="AP83" s="14"/>
      <c r="AQ83" s="14"/>
      <c r="AR83" s="14"/>
    </row>
    <row r="84" spans="7:44">
      <c r="G84" s="14"/>
      <c r="H84" s="14"/>
      <c r="I84" s="330"/>
      <c r="K84" s="147"/>
      <c r="L84" s="147"/>
      <c r="M84" s="147"/>
      <c r="N84" s="147"/>
      <c r="O84" s="147"/>
      <c r="P84" s="147"/>
      <c r="Q84" s="147"/>
      <c r="R84" s="147"/>
      <c r="S84" s="14"/>
      <c r="T84" s="14"/>
      <c r="U84" s="14"/>
      <c r="V84" s="14"/>
      <c r="W84" s="14"/>
      <c r="X84" s="14"/>
      <c r="Y84" s="147"/>
      <c r="Z84" s="14"/>
      <c r="AA84" s="14"/>
      <c r="AB84" s="73"/>
      <c r="AC84" s="147"/>
      <c r="AD84" s="14"/>
      <c r="AE84" s="14"/>
      <c r="AF84" s="73"/>
      <c r="AG84" s="73"/>
      <c r="AH84" s="73"/>
      <c r="AI84" s="147"/>
      <c r="AJ84" s="73"/>
      <c r="AK84" s="14"/>
      <c r="AL84" s="14"/>
      <c r="AM84" s="14"/>
      <c r="AN84" s="14"/>
      <c r="AO84" s="14"/>
      <c r="AP84" s="14"/>
      <c r="AQ84" s="14"/>
      <c r="AR84" s="14"/>
    </row>
    <row r="85" spans="7:44">
      <c r="G85" s="14"/>
      <c r="H85" s="14"/>
      <c r="I85" s="330"/>
      <c r="K85" s="147"/>
      <c r="L85" s="147"/>
      <c r="M85" s="147"/>
      <c r="N85" s="147"/>
      <c r="O85" s="147"/>
      <c r="P85" s="147"/>
      <c r="Q85" s="147"/>
      <c r="R85" s="147"/>
      <c r="S85" s="14"/>
      <c r="T85" s="14"/>
      <c r="U85" s="14"/>
      <c r="V85" s="14"/>
      <c r="W85" s="14"/>
      <c r="X85" s="14"/>
      <c r="Y85" s="147"/>
      <c r="Z85" s="14"/>
      <c r="AA85" s="14"/>
      <c r="AB85" s="73"/>
      <c r="AC85" s="147"/>
      <c r="AD85" s="14"/>
      <c r="AE85" s="14"/>
      <c r="AF85" s="73"/>
      <c r="AG85" s="73"/>
      <c r="AH85" s="73"/>
      <c r="AI85" s="147"/>
      <c r="AJ85" s="73"/>
      <c r="AK85" s="14"/>
      <c r="AL85" s="14"/>
      <c r="AM85" s="14"/>
      <c r="AN85" s="14"/>
      <c r="AO85" s="14"/>
      <c r="AP85" s="14"/>
      <c r="AQ85" s="14"/>
      <c r="AR85" s="14"/>
    </row>
    <row r="86" spans="7:44">
      <c r="G86" s="14"/>
      <c r="H86" s="14"/>
      <c r="I86" s="330"/>
      <c r="K86" s="147"/>
      <c r="L86" s="147"/>
      <c r="M86" s="147"/>
      <c r="N86" s="147"/>
      <c r="O86" s="147"/>
      <c r="P86" s="147"/>
      <c r="Q86" s="147"/>
      <c r="R86" s="147"/>
      <c r="S86" s="14"/>
      <c r="T86" s="14"/>
      <c r="U86" s="14"/>
      <c r="V86" s="14"/>
      <c r="W86" s="14"/>
      <c r="X86" s="14"/>
      <c r="Y86" s="147"/>
      <c r="Z86" s="14"/>
      <c r="AA86" s="14"/>
      <c r="AB86" s="73"/>
      <c r="AC86" s="147"/>
      <c r="AD86" s="14"/>
      <c r="AE86" s="14"/>
      <c r="AF86" s="73"/>
      <c r="AG86" s="73"/>
      <c r="AH86" s="73"/>
      <c r="AI86" s="147"/>
      <c r="AJ86" s="73"/>
      <c r="AK86" s="14"/>
      <c r="AL86" s="14"/>
      <c r="AM86" s="14"/>
      <c r="AN86" s="14"/>
      <c r="AO86" s="14"/>
      <c r="AP86" s="14"/>
      <c r="AQ86" s="14"/>
      <c r="AR86" s="14"/>
    </row>
    <row r="87" spans="7:44">
      <c r="G87" s="14"/>
      <c r="H87" s="14"/>
      <c r="I87" s="330"/>
      <c r="K87" s="147"/>
      <c r="L87" s="147"/>
      <c r="M87" s="147"/>
      <c r="N87" s="147"/>
      <c r="O87" s="147"/>
      <c r="P87" s="147"/>
      <c r="Q87" s="147"/>
      <c r="R87" s="147"/>
      <c r="S87" s="14"/>
      <c r="T87" s="14"/>
      <c r="U87" s="14"/>
      <c r="V87" s="14"/>
      <c r="W87" s="14"/>
      <c r="X87" s="14"/>
      <c r="Y87" s="147"/>
      <c r="Z87" s="14"/>
      <c r="AA87" s="14"/>
      <c r="AB87" s="73"/>
      <c r="AC87" s="147"/>
      <c r="AD87" s="14"/>
      <c r="AE87" s="14"/>
      <c r="AF87" s="73"/>
      <c r="AG87" s="73"/>
      <c r="AH87" s="73"/>
      <c r="AI87" s="147"/>
      <c r="AJ87" s="73"/>
      <c r="AK87" s="14"/>
      <c r="AL87" s="14"/>
      <c r="AM87" s="14"/>
      <c r="AN87" s="14"/>
      <c r="AO87" s="14"/>
      <c r="AP87" s="14"/>
      <c r="AQ87" s="14"/>
      <c r="AR87" s="14"/>
    </row>
    <row r="88" spans="7:44">
      <c r="G88" s="14"/>
      <c r="H88" s="14"/>
      <c r="I88" s="330"/>
      <c r="K88" s="147"/>
      <c r="L88" s="147"/>
      <c r="M88" s="147"/>
      <c r="N88" s="147"/>
      <c r="O88" s="147"/>
      <c r="P88" s="147"/>
      <c r="Q88" s="147"/>
      <c r="R88" s="147"/>
      <c r="S88" s="14"/>
      <c r="T88" s="14"/>
      <c r="U88" s="14"/>
      <c r="V88" s="14"/>
      <c r="W88" s="14"/>
      <c r="X88" s="14"/>
      <c r="Y88" s="147"/>
      <c r="Z88" s="14"/>
      <c r="AA88" s="14"/>
      <c r="AB88" s="73"/>
      <c r="AC88" s="147"/>
      <c r="AD88" s="14"/>
      <c r="AE88" s="14"/>
      <c r="AF88" s="73"/>
      <c r="AG88" s="73"/>
      <c r="AH88" s="73"/>
      <c r="AI88" s="147"/>
      <c r="AJ88" s="73"/>
      <c r="AK88" s="14"/>
      <c r="AL88" s="14"/>
      <c r="AM88" s="14"/>
      <c r="AN88" s="14"/>
      <c r="AO88" s="14"/>
      <c r="AP88" s="14"/>
      <c r="AQ88" s="14"/>
      <c r="AR88" s="14"/>
    </row>
    <row r="89" spans="7:44">
      <c r="G89" s="14"/>
      <c r="H89" s="14"/>
      <c r="I89" s="330"/>
      <c r="K89" s="147"/>
      <c r="L89" s="147"/>
      <c r="M89" s="147"/>
      <c r="N89" s="147"/>
      <c r="O89" s="147"/>
      <c r="P89" s="147"/>
      <c r="Q89" s="147"/>
      <c r="R89" s="147"/>
      <c r="S89" s="14"/>
      <c r="T89" s="14"/>
      <c r="U89" s="14"/>
      <c r="V89" s="14"/>
      <c r="W89" s="14"/>
      <c r="X89" s="14"/>
      <c r="Y89" s="147"/>
      <c r="Z89" s="14"/>
      <c r="AA89" s="14"/>
      <c r="AB89" s="73"/>
      <c r="AC89" s="147"/>
      <c r="AD89" s="14"/>
      <c r="AE89" s="14"/>
      <c r="AF89" s="73"/>
      <c r="AG89" s="73"/>
      <c r="AH89" s="73"/>
      <c r="AI89" s="147"/>
      <c r="AJ89" s="73"/>
      <c r="AK89" s="14"/>
      <c r="AL89" s="14"/>
      <c r="AM89" s="14"/>
      <c r="AN89" s="14"/>
      <c r="AO89" s="14"/>
      <c r="AP89" s="14"/>
      <c r="AQ89" s="14"/>
      <c r="AR89" s="14"/>
    </row>
    <row r="90" spans="7:44">
      <c r="G90" s="14"/>
      <c r="H90" s="14"/>
      <c r="I90" s="330"/>
      <c r="K90" s="147"/>
      <c r="L90" s="147"/>
      <c r="M90" s="147"/>
      <c r="N90" s="147"/>
      <c r="O90" s="147"/>
      <c r="P90" s="147"/>
      <c r="Q90" s="147"/>
      <c r="R90" s="147"/>
      <c r="S90" s="14"/>
      <c r="T90" s="14"/>
      <c r="U90" s="14"/>
      <c r="V90" s="14"/>
      <c r="W90" s="14"/>
      <c r="X90" s="14"/>
      <c r="Y90" s="147"/>
      <c r="Z90" s="14"/>
      <c r="AA90" s="14"/>
      <c r="AB90" s="73"/>
      <c r="AC90" s="147"/>
      <c r="AD90" s="14"/>
      <c r="AE90" s="14"/>
      <c r="AF90" s="73"/>
      <c r="AG90" s="73"/>
      <c r="AH90" s="73"/>
      <c r="AI90" s="147"/>
      <c r="AJ90" s="73"/>
      <c r="AK90" s="14"/>
      <c r="AL90" s="14"/>
      <c r="AM90" s="14"/>
      <c r="AN90" s="14"/>
      <c r="AO90" s="14"/>
      <c r="AP90" s="14"/>
      <c r="AQ90" s="14"/>
      <c r="AR90" s="14"/>
    </row>
    <row r="91" spans="7:44">
      <c r="G91" s="14"/>
      <c r="H91" s="14"/>
      <c r="I91" s="330"/>
      <c r="K91" s="147"/>
      <c r="L91" s="147"/>
      <c r="M91" s="147"/>
      <c r="N91" s="147"/>
      <c r="O91" s="147"/>
      <c r="P91" s="147"/>
      <c r="Q91" s="147"/>
      <c r="R91" s="147"/>
      <c r="S91" s="14"/>
      <c r="T91" s="14"/>
      <c r="U91" s="14"/>
      <c r="V91" s="14"/>
      <c r="W91" s="14"/>
      <c r="X91" s="14"/>
      <c r="Y91" s="147"/>
      <c r="Z91" s="14"/>
      <c r="AA91" s="14"/>
      <c r="AB91" s="73"/>
      <c r="AC91" s="147"/>
      <c r="AD91" s="14"/>
      <c r="AE91" s="14"/>
      <c r="AF91" s="73"/>
      <c r="AG91" s="73"/>
      <c r="AH91" s="73"/>
      <c r="AI91" s="147"/>
      <c r="AJ91" s="73"/>
      <c r="AK91" s="14"/>
      <c r="AL91" s="14"/>
      <c r="AM91" s="14"/>
      <c r="AN91" s="14"/>
      <c r="AO91" s="14"/>
      <c r="AP91" s="14"/>
      <c r="AQ91" s="14"/>
      <c r="AR91" s="14"/>
    </row>
    <row r="92" spans="7:44">
      <c r="G92" s="14"/>
      <c r="H92" s="14"/>
      <c r="I92" s="330"/>
      <c r="K92" s="147"/>
      <c r="L92" s="147"/>
      <c r="M92" s="147"/>
      <c r="N92" s="147"/>
      <c r="O92" s="147"/>
      <c r="P92" s="147"/>
      <c r="Q92" s="147"/>
      <c r="R92" s="147"/>
      <c r="S92" s="14"/>
      <c r="T92" s="14"/>
      <c r="U92" s="14"/>
      <c r="V92" s="14"/>
      <c r="W92" s="14"/>
      <c r="X92" s="14"/>
      <c r="Y92" s="147"/>
      <c r="Z92" s="14"/>
      <c r="AA92" s="14"/>
      <c r="AB92" s="73"/>
      <c r="AC92" s="147"/>
      <c r="AD92" s="14"/>
      <c r="AE92" s="14"/>
      <c r="AF92" s="73"/>
      <c r="AG92" s="73"/>
      <c r="AH92" s="73"/>
      <c r="AI92" s="147"/>
      <c r="AJ92" s="73"/>
      <c r="AK92" s="14"/>
      <c r="AL92" s="14"/>
      <c r="AM92" s="14"/>
      <c r="AN92" s="14"/>
      <c r="AO92" s="14"/>
      <c r="AP92" s="14"/>
      <c r="AQ92" s="14"/>
      <c r="AR92" s="14"/>
    </row>
    <row r="93" spans="7:44">
      <c r="G93" s="14"/>
      <c r="H93" s="14"/>
      <c r="I93" s="330"/>
      <c r="K93" s="147"/>
      <c r="L93" s="147"/>
      <c r="M93" s="147"/>
      <c r="N93" s="147"/>
      <c r="O93" s="147"/>
      <c r="P93" s="147"/>
      <c r="Q93" s="147"/>
      <c r="R93" s="147"/>
      <c r="S93" s="14"/>
      <c r="T93" s="14"/>
      <c r="U93" s="14"/>
      <c r="V93" s="14"/>
      <c r="W93" s="14"/>
      <c r="X93" s="14"/>
      <c r="Y93" s="147"/>
      <c r="Z93" s="14"/>
      <c r="AA93" s="14"/>
      <c r="AB93" s="73"/>
      <c r="AC93" s="147"/>
      <c r="AD93" s="14"/>
      <c r="AE93" s="14"/>
      <c r="AF93" s="73"/>
      <c r="AG93" s="73"/>
      <c r="AH93" s="73"/>
      <c r="AI93" s="147"/>
      <c r="AJ93" s="73"/>
      <c r="AK93" s="14"/>
      <c r="AL93" s="14"/>
      <c r="AM93" s="14"/>
      <c r="AN93" s="14"/>
      <c r="AO93" s="14"/>
      <c r="AP93" s="14"/>
      <c r="AQ93" s="14"/>
      <c r="AR93" s="14"/>
    </row>
    <row r="94" spans="7:44">
      <c r="G94" s="14"/>
      <c r="H94" s="14"/>
      <c r="I94" s="330"/>
      <c r="K94" s="147"/>
      <c r="L94" s="147"/>
      <c r="M94" s="147"/>
      <c r="N94" s="147"/>
      <c r="O94" s="147"/>
      <c r="P94" s="147"/>
      <c r="Q94" s="147"/>
      <c r="R94" s="147"/>
      <c r="S94" s="14"/>
      <c r="T94" s="14"/>
      <c r="U94" s="14"/>
      <c r="V94" s="14"/>
      <c r="W94" s="14"/>
      <c r="X94" s="14"/>
      <c r="Y94" s="147"/>
      <c r="Z94" s="14"/>
      <c r="AA94" s="14"/>
      <c r="AB94" s="73"/>
      <c r="AC94" s="147"/>
      <c r="AD94" s="14"/>
      <c r="AE94" s="14"/>
      <c r="AF94" s="73"/>
      <c r="AG94" s="73"/>
      <c r="AH94" s="73"/>
      <c r="AI94" s="147"/>
      <c r="AJ94" s="73"/>
      <c r="AK94" s="14"/>
      <c r="AL94" s="14"/>
      <c r="AM94" s="14"/>
      <c r="AN94" s="14"/>
      <c r="AO94" s="14"/>
      <c r="AP94" s="14"/>
      <c r="AQ94" s="14"/>
      <c r="AR94" s="14"/>
    </row>
    <row r="95" spans="7:44">
      <c r="G95" s="14"/>
      <c r="H95" s="14"/>
      <c r="I95" s="330"/>
      <c r="K95" s="147"/>
      <c r="L95" s="147"/>
      <c r="M95" s="147"/>
      <c r="N95" s="147"/>
      <c r="O95" s="147"/>
      <c r="P95" s="147"/>
      <c r="Q95" s="147"/>
      <c r="R95" s="147"/>
      <c r="S95" s="14"/>
      <c r="T95" s="14"/>
      <c r="U95" s="14"/>
      <c r="V95" s="14"/>
      <c r="W95" s="14"/>
      <c r="X95" s="14"/>
      <c r="Y95" s="147"/>
      <c r="Z95" s="14"/>
      <c r="AA95" s="14"/>
      <c r="AB95" s="73"/>
      <c r="AC95" s="147"/>
      <c r="AD95" s="14"/>
      <c r="AE95" s="14"/>
      <c r="AF95" s="73"/>
      <c r="AG95" s="73"/>
      <c r="AH95" s="73"/>
      <c r="AI95" s="147"/>
      <c r="AJ95" s="73"/>
      <c r="AK95" s="14"/>
      <c r="AL95" s="14"/>
      <c r="AM95" s="14"/>
      <c r="AN95" s="14"/>
      <c r="AO95" s="14"/>
      <c r="AP95" s="14"/>
      <c r="AQ95" s="14"/>
      <c r="AR95" s="14"/>
    </row>
    <row r="96" spans="7:44">
      <c r="G96" s="14"/>
      <c r="H96" s="14"/>
      <c r="I96" s="330"/>
      <c r="K96" s="147"/>
      <c r="L96" s="147"/>
      <c r="M96" s="147"/>
      <c r="N96" s="147"/>
      <c r="O96" s="147"/>
      <c r="P96" s="147"/>
      <c r="Q96" s="147"/>
      <c r="R96" s="147"/>
      <c r="S96" s="14"/>
      <c r="T96" s="14"/>
      <c r="U96" s="14"/>
      <c r="V96" s="14"/>
      <c r="W96" s="14"/>
      <c r="X96" s="14"/>
      <c r="Y96" s="147"/>
      <c r="Z96" s="14"/>
      <c r="AA96" s="14"/>
      <c r="AB96" s="73"/>
      <c r="AC96" s="147"/>
      <c r="AD96" s="14"/>
      <c r="AE96" s="14"/>
      <c r="AF96" s="73"/>
      <c r="AG96" s="73"/>
      <c r="AH96" s="73"/>
      <c r="AI96" s="147"/>
      <c r="AJ96" s="73"/>
      <c r="AK96" s="14"/>
      <c r="AL96" s="14"/>
      <c r="AM96" s="14"/>
      <c r="AN96" s="14"/>
      <c r="AO96" s="14"/>
      <c r="AP96" s="14"/>
      <c r="AQ96" s="14"/>
      <c r="AR96" s="14"/>
    </row>
    <row r="97" spans="1:44">
      <c r="G97" s="14"/>
      <c r="H97" s="14"/>
      <c r="I97" s="330"/>
      <c r="K97" s="147"/>
      <c r="L97" s="147"/>
      <c r="M97" s="147"/>
      <c r="N97" s="147"/>
      <c r="O97" s="147"/>
      <c r="P97" s="147"/>
      <c r="Q97" s="147"/>
      <c r="R97" s="147"/>
      <c r="S97" s="14"/>
      <c r="T97" s="14"/>
      <c r="U97" s="14"/>
      <c r="V97" s="14"/>
      <c r="W97" s="14"/>
      <c r="X97" s="14"/>
      <c r="Y97" s="147"/>
      <c r="Z97" s="14"/>
      <c r="AA97" s="14"/>
      <c r="AB97" s="73"/>
      <c r="AC97" s="147"/>
      <c r="AD97" s="14"/>
      <c r="AE97" s="14"/>
      <c r="AF97" s="73"/>
      <c r="AG97" s="73"/>
      <c r="AH97" s="73"/>
      <c r="AI97" s="147"/>
      <c r="AJ97" s="73"/>
      <c r="AK97" s="14"/>
      <c r="AL97" s="14"/>
      <c r="AM97" s="14"/>
      <c r="AN97" s="14"/>
      <c r="AO97" s="14"/>
      <c r="AP97" s="14"/>
      <c r="AQ97" s="14"/>
      <c r="AR97" s="14"/>
    </row>
    <row r="98" spans="1:44">
      <c r="G98" s="14"/>
      <c r="H98" s="14"/>
      <c r="I98" s="330"/>
      <c r="K98" s="147"/>
      <c r="L98" s="147"/>
      <c r="M98" s="147"/>
      <c r="N98" s="147"/>
      <c r="O98" s="147"/>
      <c r="P98" s="147"/>
      <c r="Q98" s="147"/>
      <c r="R98" s="147"/>
      <c r="S98" s="14"/>
      <c r="T98" s="14"/>
      <c r="U98" s="14"/>
      <c r="V98" s="14"/>
      <c r="W98" s="14"/>
      <c r="X98" s="14"/>
      <c r="Y98" s="147"/>
      <c r="Z98" s="14"/>
      <c r="AA98" s="14"/>
      <c r="AB98" s="73"/>
      <c r="AC98" s="147"/>
      <c r="AD98" s="14"/>
      <c r="AE98" s="14"/>
      <c r="AF98" s="73"/>
      <c r="AG98" s="73"/>
      <c r="AH98" s="73"/>
      <c r="AI98" s="147"/>
      <c r="AJ98" s="73"/>
      <c r="AK98" s="14"/>
      <c r="AL98" s="14"/>
      <c r="AM98" s="14"/>
      <c r="AN98" s="14"/>
      <c r="AO98" s="14"/>
      <c r="AP98" s="14"/>
      <c r="AQ98" s="14"/>
      <c r="AR98" s="14"/>
    </row>
    <row r="99" spans="1:44">
      <c r="G99" s="14"/>
      <c r="H99" s="14"/>
      <c r="I99" s="330"/>
      <c r="K99" s="147"/>
      <c r="L99" s="147"/>
      <c r="M99" s="147"/>
      <c r="N99" s="147"/>
      <c r="O99" s="147"/>
      <c r="P99" s="147"/>
      <c r="Q99" s="147"/>
      <c r="R99" s="147"/>
      <c r="S99" s="14"/>
      <c r="T99" s="14"/>
      <c r="U99" s="14"/>
      <c r="V99" s="14"/>
      <c r="W99" s="14"/>
      <c r="X99" s="14"/>
      <c r="Y99" s="147"/>
      <c r="Z99" s="14"/>
      <c r="AA99" s="14"/>
      <c r="AB99" s="73"/>
      <c r="AC99" s="147"/>
      <c r="AD99" s="14"/>
      <c r="AE99" s="14"/>
      <c r="AF99" s="73"/>
      <c r="AG99" s="73"/>
      <c r="AH99" s="73"/>
      <c r="AI99" s="147"/>
      <c r="AJ99" s="73"/>
      <c r="AK99" s="14"/>
      <c r="AL99" s="14"/>
      <c r="AM99" s="14"/>
      <c r="AN99" s="14"/>
      <c r="AO99" s="14"/>
      <c r="AP99" s="14"/>
      <c r="AQ99" s="14"/>
      <c r="AR99" s="14"/>
    </row>
    <row r="100" spans="1:44">
      <c r="G100" s="14"/>
      <c r="H100" s="14"/>
      <c r="I100" s="330"/>
      <c r="K100" s="147"/>
      <c r="L100" s="147"/>
      <c r="M100" s="147"/>
      <c r="N100" s="147"/>
      <c r="O100" s="147"/>
      <c r="P100" s="147"/>
      <c r="Q100" s="147"/>
      <c r="R100" s="147"/>
      <c r="S100" s="14"/>
      <c r="T100" s="14"/>
      <c r="U100" s="14"/>
      <c r="V100" s="14"/>
      <c r="W100" s="14"/>
      <c r="X100" s="14"/>
      <c r="Y100" s="147"/>
      <c r="Z100" s="14"/>
      <c r="AA100" s="14"/>
      <c r="AB100" s="73"/>
      <c r="AC100" s="147"/>
      <c r="AD100" s="14"/>
      <c r="AE100" s="14"/>
      <c r="AF100" s="73"/>
      <c r="AG100" s="73"/>
      <c r="AH100" s="73"/>
      <c r="AI100" s="147"/>
      <c r="AJ100" s="73"/>
      <c r="AK100" s="14"/>
      <c r="AL100" s="14"/>
      <c r="AM100" s="14"/>
      <c r="AN100" s="14"/>
      <c r="AO100" s="14"/>
      <c r="AP100" s="14"/>
      <c r="AQ100" s="14"/>
      <c r="AR100" s="14"/>
    </row>
    <row r="101" spans="1:44">
      <c r="G101" s="14"/>
      <c r="H101" s="14"/>
      <c r="I101" s="330"/>
      <c r="K101" s="147"/>
      <c r="L101" s="147"/>
      <c r="M101" s="147"/>
      <c r="N101" s="147"/>
      <c r="O101" s="147"/>
      <c r="P101" s="147"/>
      <c r="Q101" s="147"/>
      <c r="R101" s="147"/>
      <c r="S101" s="14"/>
      <c r="T101" s="14"/>
      <c r="U101" s="14"/>
      <c r="V101" s="14"/>
      <c r="W101" s="14"/>
      <c r="X101" s="14"/>
      <c r="Y101" s="147"/>
      <c r="Z101" s="14"/>
      <c r="AA101" s="14"/>
      <c r="AB101" s="73"/>
      <c r="AC101" s="147"/>
      <c r="AD101" s="14"/>
      <c r="AE101" s="14"/>
      <c r="AF101" s="73"/>
      <c r="AG101" s="73"/>
      <c r="AH101" s="73"/>
      <c r="AI101" s="147"/>
      <c r="AJ101" s="73"/>
      <c r="AK101" s="14"/>
      <c r="AL101" s="14"/>
      <c r="AM101" s="14"/>
      <c r="AN101" s="14"/>
      <c r="AO101" s="14"/>
      <c r="AP101" s="14"/>
      <c r="AQ101" s="14"/>
      <c r="AR101" s="14"/>
    </row>
    <row r="102" spans="1:44">
      <c r="G102" s="14"/>
      <c r="H102" s="14"/>
      <c r="I102" s="330"/>
      <c r="K102" s="147"/>
      <c r="L102" s="147"/>
      <c r="M102" s="147"/>
      <c r="N102" s="147"/>
      <c r="O102" s="147"/>
      <c r="P102" s="147"/>
      <c r="Q102" s="147"/>
      <c r="R102" s="147"/>
      <c r="S102" s="14"/>
      <c r="T102" s="14"/>
      <c r="U102" s="14"/>
      <c r="V102" s="14"/>
      <c r="W102" s="14"/>
      <c r="X102" s="14"/>
      <c r="Y102" s="147"/>
      <c r="Z102" s="14"/>
      <c r="AA102" s="14"/>
      <c r="AB102" s="73"/>
      <c r="AC102" s="147"/>
      <c r="AD102" s="14"/>
      <c r="AE102" s="14"/>
      <c r="AF102" s="73"/>
      <c r="AG102" s="73"/>
      <c r="AH102" s="73"/>
      <c r="AI102" s="147"/>
      <c r="AJ102" s="73"/>
      <c r="AK102" s="14"/>
      <c r="AL102" s="14"/>
      <c r="AM102" s="14"/>
      <c r="AN102" s="14"/>
      <c r="AO102" s="14"/>
      <c r="AP102" s="14"/>
      <c r="AQ102" s="14"/>
      <c r="AR102" s="14"/>
    </row>
    <row r="103" spans="1:44">
      <c r="G103" s="14"/>
      <c r="H103" s="14"/>
      <c r="I103" s="330"/>
      <c r="K103" s="147"/>
      <c r="L103" s="147"/>
      <c r="M103" s="147"/>
      <c r="N103" s="147"/>
      <c r="O103" s="147"/>
      <c r="P103" s="147"/>
      <c r="Q103" s="147"/>
      <c r="R103" s="147"/>
      <c r="S103" s="14"/>
      <c r="T103" s="14"/>
      <c r="U103" s="14"/>
      <c r="V103" s="14"/>
      <c r="W103" s="14"/>
      <c r="X103" s="14"/>
      <c r="Y103" s="147"/>
      <c r="Z103" s="14"/>
      <c r="AA103" s="14"/>
      <c r="AB103" s="73"/>
      <c r="AC103" s="147"/>
      <c r="AD103" s="14"/>
      <c r="AE103" s="14"/>
      <c r="AF103" s="73"/>
      <c r="AG103" s="73"/>
      <c r="AH103" s="73"/>
      <c r="AI103" s="147"/>
      <c r="AJ103" s="73"/>
      <c r="AK103" s="14"/>
      <c r="AL103" s="14"/>
      <c r="AM103" s="14"/>
      <c r="AN103" s="14"/>
      <c r="AO103" s="14"/>
      <c r="AP103" s="14"/>
      <c r="AQ103" s="14"/>
      <c r="AR103" s="14"/>
    </row>
    <row r="104" spans="1:44">
      <c r="G104" s="14"/>
      <c r="H104" s="14"/>
      <c r="I104" s="330"/>
      <c r="K104" s="147"/>
      <c r="L104" s="147"/>
      <c r="M104" s="147"/>
      <c r="N104" s="147"/>
      <c r="O104" s="147"/>
      <c r="P104" s="147"/>
      <c r="Q104" s="147"/>
      <c r="R104" s="147"/>
      <c r="S104" s="14"/>
      <c r="T104" s="14"/>
      <c r="U104" s="14"/>
      <c r="V104" s="14"/>
      <c r="W104" s="14"/>
      <c r="X104" s="14"/>
      <c r="Y104" s="147"/>
      <c r="Z104" s="14"/>
      <c r="AA104" s="14"/>
      <c r="AB104" s="73"/>
      <c r="AC104" s="147"/>
      <c r="AD104" s="14"/>
      <c r="AE104" s="14"/>
      <c r="AF104" s="73"/>
      <c r="AG104" s="73"/>
      <c r="AH104" s="73"/>
      <c r="AI104" s="147"/>
      <c r="AJ104" s="73"/>
      <c r="AK104" s="14"/>
      <c r="AL104" s="14"/>
      <c r="AM104" s="14"/>
      <c r="AN104" s="14"/>
      <c r="AO104" s="14"/>
      <c r="AP104" s="14"/>
      <c r="AQ104" s="14"/>
      <c r="AR104" s="14"/>
    </row>
    <row r="105" spans="1:44">
      <c r="G105" s="14"/>
      <c r="H105" s="14"/>
      <c r="I105" s="330"/>
      <c r="K105" s="147"/>
      <c r="L105" s="147"/>
      <c r="M105" s="147"/>
      <c r="N105" s="147"/>
      <c r="O105" s="147"/>
      <c r="P105" s="147"/>
      <c r="Q105" s="147"/>
      <c r="R105" s="147"/>
      <c r="S105" s="14"/>
      <c r="T105" s="14"/>
      <c r="U105" s="14"/>
      <c r="V105" s="14"/>
      <c r="W105" s="14"/>
      <c r="X105" s="14"/>
      <c r="Y105" s="147"/>
      <c r="Z105" s="14"/>
      <c r="AA105" s="14"/>
      <c r="AB105" s="73"/>
      <c r="AC105" s="147"/>
      <c r="AD105" s="14"/>
      <c r="AE105" s="14"/>
      <c r="AF105" s="73"/>
      <c r="AG105" s="73"/>
      <c r="AH105" s="73"/>
      <c r="AI105" s="147"/>
      <c r="AJ105" s="73"/>
      <c r="AK105" s="14"/>
      <c r="AL105" s="14"/>
      <c r="AM105" s="14"/>
      <c r="AN105" s="14"/>
      <c r="AO105" s="14"/>
      <c r="AP105" s="14"/>
      <c r="AQ105" s="14"/>
      <c r="AR105" s="14"/>
    </row>
    <row r="106" spans="1:44">
      <c r="A106" s="30"/>
      <c r="B106" s="30"/>
      <c r="C106" s="30"/>
      <c r="D106" s="30"/>
      <c r="E106" s="30"/>
      <c r="F106" s="30"/>
      <c r="G106" s="30"/>
      <c r="H106" s="30"/>
      <c r="I106" s="331"/>
      <c r="J106" s="331"/>
      <c r="K106" s="148"/>
      <c r="L106" s="147"/>
      <c r="M106" s="147"/>
      <c r="N106" s="147"/>
      <c r="O106" s="147"/>
      <c r="P106" s="147"/>
      <c r="Q106" s="147"/>
      <c r="R106" s="147"/>
      <c r="S106" s="14"/>
      <c r="T106" s="14"/>
      <c r="U106" s="14"/>
      <c r="V106" s="14"/>
      <c r="W106" s="14"/>
      <c r="X106" s="14"/>
      <c r="Y106" s="147"/>
      <c r="Z106" s="14"/>
      <c r="AA106" s="14"/>
      <c r="AB106" s="73"/>
      <c r="AC106" s="147"/>
      <c r="AD106" s="14"/>
      <c r="AE106" s="14"/>
      <c r="AF106" s="73"/>
      <c r="AG106" s="73"/>
      <c r="AH106" s="73"/>
      <c r="AI106" s="147"/>
      <c r="AJ106" s="73"/>
      <c r="AK106" s="14"/>
      <c r="AL106" s="14"/>
      <c r="AM106" s="14"/>
      <c r="AN106" s="14"/>
      <c r="AO106" s="14"/>
      <c r="AP106" s="14"/>
      <c r="AQ106" s="14"/>
      <c r="AR106" s="14"/>
    </row>
    <row r="107" spans="1:44">
      <c r="A107" s="34"/>
      <c r="B107" s="34"/>
      <c r="C107" s="34"/>
      <c r="D107" s="34"/>
      <c r="E107" s="34"/>
      <c r="F107" s="34"/>
      <c r="G107" s="34"/>
      <c r="H107" s="34"/>
      <c r="I107" s="332"/>
      <c r="J107" s="332"/>
      <c r="K107" s="149"/>
      <c r="L107" s="148"/>
      <c r="M107" s="148"/>
      <c r="N107" s="148"/>
      <c r="O107" s="148"/>
      <c r="P107" s="148"/>
      <c r="Q107" s="148"/>
      <c r="R107" s="148"/>
      <c r="S107" s="30"/>
      <c r="T107" s="30"/>
      <c r="U107" s="30"/>
      <c r="V107" s="30"/>
      <c r="W107" s="30"/>
      <c r="X107" s="30"/>
      <c r="Y107" s="148"/>
      <c r="Z107" s="30"/>
      <c r="AA107" s="30"/>
      <c r="AB107" s="74"/>
      <c r="AC107" s="148"/>
      <c r="AD107" s="30"/>
      <c r="AF107" s="74"/>
      <c r="AH107" s="74"/>
      <c r="AJ107" s="74"/>
    </row>
    <row r="108" spans="1:44">
      <c r="A108" s="34"/>
      <c r="B108" s="34"/>
      <c r="C108" s="34"/>
      <c r="D108" s="34"/>
      <c r="E108" s="34"/>
      <c r="F108" s="34"/>
      <c r="G108" s="34"/>
      <c r="H108" s="34"/>
      <c r="I108" s="332"/>
      <c r="J108" s="332"/>
      <c r="K108" s="149"/>
      <c r="L108" s="149"/>
      <c r="M108" s="149"/>
      <c r="N108" s="149"/>
      <c r="O108" s="149"/>
      <c r="P108" s="149"/>
      <c r="Q108" s="149"/>
      <c r="R108" s="149"/>
      <c r="S108" s="34"/>
      <c r="T108" s="34"/>
      <c r="U108" s="34"/>
      <c r="V108" s="34"/>
      <c r="W108" s="34"/>
      <c r="X108" s="34"/>
      <c r="Y108" s="149"/>
      <c r="Z108" s="34"/>
      <c r="AA108" s="34"/>
      <c r="AB108" s="75"/>
      <c r="AC108" s="149"/>
      <c r="AD108" s="34"/>
      <c r="AF108" s="75"/>
      <c r="AH108" s="75"/>
      <c r="AJ108" s="75"/>
    </row>
    <row r="109" spans="1:44">
      <c r="A109" s="34"/>
      <c r="B109" s="34"/>
      <c r="C109" s="34"/>
      <c r="D109" s="34"/>
      <c r="E109" s="34"/>
      <c r="F109" s="34"/>
      <c r="G109" s="34"/>
      <c r="H109" s="34"/>
      <c r="I109" s="332"/>
      <c r="J109" s="332"/>
      <c r="K109" s="149"/>
      <c r="L109" s="149"/>
      <c r="M109" s="149"/>
      <c r="N109" s="149"/>
      <c r="O109" s="149"/>
      <c r="P109" s="149"/>
      <c r="Q109" s="149"/>
      <c r="R109" s="149"/>
      <c r="S109" s="34"/>
      <c r="T109" s="34"/>
      <c r="U109" s="34"/>
      <c r="V109" s="34"/>
      <c r="W109" s="34"/>
      <c r="X109" s="34"/>
      <c r="Y109" s="149"/>
      <c r="Z109" s="34"/>
      <c r="AA109" s="34"/>
      <c r="AB109" s="75"/>
      <c r="AC109" s="149"/>
      <c r="AD109" s="34"/>
      <c r="AF109" s="75"/>
      <c r="AH109" s="75"/>
      <c r="AJ109" s="75"/>
    </row>
    <row r="110" spans="1:44">
      <c r="A110" s="34"/>
      <c r="B110" s="34"/>
      <c r="C110" s="34"/>
      <c r="D110" s="34"/>
      <c r="E110" s="34"/>
      <c r="F110" s="34"/>
      <c r="G110" s="34"/>
      <c r="H110" s="34"/>
      <c r="I110" s="332"/>
      <c r="J110" s="332"/>
      <c r="K110" s="149"/>
      <c r="L110" s="149"/>
      <c r="M110" s="149"/>
      <c r="N110" s="149"/>
      <c r="O110" s="149"/>
      <c r="P110" s="149"/>
      <c r="Q110" s="149"/>
      <c r="R110" s="149"/>
      <c r="S110" s="34"/>
      <c r="T110" s="34"/>
      <c r="U110" s="34"/>
      <c r="V110" s="34"/>
      <c r="W110" s="34"/>
      <c r="X110" s="34"/>
      <c r="Y110" s="149"/>
      <c r="Z110" s="34"/>
      <c r="AA110" s="34"/>
      <c r="AB110" s="75"/>
      <c r="AC110" s="149"/>
      <c r="AD110" s="34"/>
      <c r="AF110" s="75"/>
      <c r="AH110" s="75"/>
      <c r="AJ110" s="75"/>
    </row>
    <row r="111" spans="1:44">
      <c r="A111" s="34"/>
      <c r="B111" s="34"/>
      <c r="C111" s="34"/>
      <c r="D111" s="34"/>
      <c r="E111" s="34"/>
      <c r="F111" s="34"/>
      <c r="G111" s="34"/>
      <c r="H111" s="34"/>
      <c r="I111" s="332"/>
      <c r="J111" s="332"/>
      <c r="K111" s="149"/>
      <c r="L111" s="149"/>
      <c r="M111" s="149"/>
      <c r="N111" s="149"/>
      <c r="O111" s="149"/>
      <c r="P111" s="149"/>
      <c r="Q111" s="149"/>
      <c r="R111" s="149"/>
      <c r="S111" s="34"/>
      <c r="T111" s="34"/>
      <c r="U111" s="34"/>
      <c r="V111" s="34"/>
      <c r="W111" s="34"/>
      <c r="X111" s="34"/>
      <c r="Y111" s="149"/>
      <c r="Z111" s="34"/>
      <c r="AA111" s="34"/>
      <c r="AB111" s="75"/>
      <c r="AC111" s="149"/>
      <c r="AD111" s="34"/>
      <c r="AF111" s="75"/>
      <c r="AH111" s="75"/>
      <c r="AJ111" s="75"/>
    </row>
    <row r="112" spans="1:44">
      <c r="A112" s="34"/>
      <c r="B112" s="34"/>
      <c r="C112" s="34"/>
      <c r="D112" s="34"/>
      <c r="E112" s="34"/>
      <c r="F112" s="34"/>
      <c r="G112" s="34"/>
      <c r="H112" s="34"/>
      <c r="I112" s="332"/>
      <c r="J112" s="332"/>
      <c r="K112" s="149"/>
      <c r="L112" s="149"/>
      <c r="M112" s="149"/>
      <c r="N112" s="149"/>
      <c r="O112" s="149"/>
      <c r="P112" s="149"/>
      <c r="Q112" s="149"/>
      <c r="R112" s="149"/>
      <c r="S112" s="34"/>
      <c r="T112" s="34"/>
      <c r="U112" s="34"/>
      <c r="V112" s="34"/>
      <c r="W112" s="34"/>
      <c r="X112" s="34"/>
      <c r="Y112" s="149"/>
      <c r="Z112" s="34"/>
      <c r="AA112" s="34"/>
      <c r="AB112" s="75"/>
      <c r="AC112" s="149"/>
      <c r="AD112" s="34"/>
      <c r="AF112" s="75"/>
      <c r="AH112" s="75"/>
      <c r="AJ112" s="75"/>
    </row>
    <row r="113" spans="1:36">
      <c r="A113" s="34"/>
      <c r="B113" s="34"/>
      <c r="C113" s="34"/>
      <c r="D113" s="34"/>
      <c r="E113" s="34"/>
      <c r="F113" s="34"/>
      <c r="G113" s="34"/>
      <c r="H113" s="34"/>
      <c r="I113" s="332"/>
      <c r="J113" s="332"/>
      <c r="K113" s="149"/>
      <c r="L113" s="149"/>
      <c r="M113" s="149"/>
      <c r="N113" s="149"/>
      <c r="O113" s="149"/>
      <c r="P113" s="149"/>
      <c r="Q113" s="149"/>
      <c r="R113" s="149"/>
      <c r="S113" s="34"/>
      <c r="T113" s="34"/>
      <c r="U113" s="34"/>
      <c r="V113" s="34"/>
      <c r="W113" s="34"/>
      <c r="X113" s="34"/>
      <c r="Y113" s="149"/>
      <c r="Z113" s="34"/>
      <c r="AA113" s="34"/>
      <c r="AB113" s="75"/>
      <c r="AC113" s="149"/>
      <c r="AD113" s="34"/>
      <c r="AF113" s="75"/>
      <c r="AH113" s="75"/>
      <c r="AJ113" s="75"/>
    </row>
    <row r="114" spans="1:36">
      <c r="A114" s="34"/>
      <c r="B114" s="34"/>
      <c r="C114" s="34"/>
      <c r="D114" s="34"/>
      <c r="E114" s="34"/>
      <c r="F114" s="34"/>
      <c r="G114" s="34"/>
      <c r="H114" s="34"/>
      <c r="I114" s="332"/>
      <c r="J114" s="332"/>
      <c r="K114" s="149"/>
      <c r="L114" s="149"/>
      <c r="M114" s="149"/>
      <c r="N114" s="149"/>
      <c r="O114" s="149"/>
      <c r="P114" s="149"/>
      <c r="Q114" s="149"/>
      <c r="R114" s="149"/>
      <c r="S114" s="34"/>
      <c r="T114" s="34"/>
      <c r="U114" s="34"/>
      <c r="V114" s="34"/>
      <c r="W114" s="34"/>
      <c r="X114" s="34"/>
      <c r="Y114" s="149"/>
      <c r="Z114" s="34"/>
      <c r="AA114" s="34"/>
      <c r="AB114" s="75"/>
      <c r="AC114" s="149"/>
      <c r="AD114" s="34"/>
      <c r="AF114" s="75"/>
      <c r="AH114" s="75"/>
      <c r="AJ114" s="75"/>
    </row>
    <row r="115" spans="1:36">
      <c r="A115" s="34"/>
      <c r="B115" s="34"/>
      <c r="C115" s="34"/>
      <c r="D115" s="34"/>
      <c r="E115" s="34"/>
      <c r="F115" s="34"/>
      <c r="G115" s="34"/>
      <c r="H115" s="34"/>
      <c r="I115" s="332"/>
      <c r="J115" s="332"/>
      <c r="K115" s="149"/>
      <c r="L115" s="149"/>
      <c r="M115" s="149"/>
      <c r="N115" s="149"/>
      <c r="O115" s="149"/>
      <c r="P115" s="149"/>
      <c r="Q115" s="149"/>
      <c r="R115" s="149"/>
      <c r="S115" s="34"/>
      <c r="T115" s="34"/>
      <c r="U115" s="34"/>
      <c r="V115" s="34"/>
      <c r="W115" s="34"/>
      <c r="X115" s="34"/>
      <c r="Y115" s="149"/>
      <c r="Z115" s="34"/>
      <c r="AA115" s="34"/>
      <c r="AB115" s="75"/>
      <c r="AC115" s="149"/>
      <c r="AD115" s="34"/>
      <c r="AF115" s="75"/>
      <c r="AH115" s="75"/>
      <c r="AJ115" s="75"/>
    </row>
    <row r="116" spans="1:36">
      <c r="A116" s="34"/>
      <c r="B116" s="34"/>
      <c r="C116" s="34"/>
      <c r="D116" s="34"/>
      <c r="E116" s="34"/>
      <c r="F116" s="34"/>
      <c r="G116" s="34"/>
      <c r="H116" s="34"/>
      <c r="I116" s="332"/>
      <c r="J116" s="332"/>
      <c r="K116" s="149"/>
      <c r="L116" s="149"/>
      <c r="M116" s="149"/>
      <c r="N116" s="149"/>
      <c r="O116" s="149"/>
      <c r="P116" s="149"/>
      <c r="Q116" s="149"/>
      <c r="R116" s="149"/>
      <c r="S116" s="34"/>
      <c r="T116" s="34"/>
      <c r="U116" s="34"/>
      <c r="V116" s="34"/>
      <c r="W116" s="34"/>
      <c r="X116" s="34"/>
      <c r="Y116" s="149"/>
      <c r="Z116" s="34"/>
      <c r="AA116" s="34"/>
      <c r="AB116" s="75"/>
      <c r="AC116" s="149"/>
      <c r="AD116" s="34"/>
      <c r="AF116" s="75"/>
      <c r="AH116" s="75"/>
      <c r="AJ116" s="75"/>
    </row>
    <row r="117" spans="1:36">
      <c r="A117" s="34"/>
      <c r="B117" s="34"/>
      <c r="C117" s="34"/>
      <c r="D117" s="34"/>
      <c r="E117" s="34"/>
      <c r="F117" s="34"/>
      <c r="G117" s="34"/>
      <c r="H117" s="34"/>
      <c r="I117" s="332"/>
      <c r="J117" s="332"/>
      <c r="K117" s="149"/>
      <c r="L117" s="149"/>
      <c r="M117" s="149"/>
      <c r="N117" s="149"/>
      <c r="O117" s="149"/>
      <c r="P117" s="149"/>
      <c r="Q117" s="149"/>
      <c r="R117" s="149"/>
      <c r="S117" s="34"/>
      <c r="T117" s="34"/>
      <c r="U117" s="34"/>
      <c r="V117" s="34"/>
      <c r="W117" s="34"/>
      <c r="X117" s="34"/>
      <c r="Y117" s="149"/>
      <c r="Z117" s="34"/>
      <c r="AA117" s="34"/>
      <c r="AB117" s="75"/>
      <c r="AC117" s="149"/>
      <c r="AD117" s="34"/>
      <c r="AF117" s="75"/>
      <c r="AH117" s="75"/>
      <c r="AJ117" s="75"/>
    </row>
    <row r="118" spans="1:36">
      <c r="A118" s="34"/>
      <c r="B118" s="34"/>
      <c r="C118" s="34"/>
      <c r="D118" s="34"/>
      <c r="E118" s="34"/>
      <c r="F118" s="34"/>
      <c r="G118" s="34"/>
      <c r="H118" s="34"/>
      <c r="I118" s="332"/>
      <c r="J118" s="332"/>
      <c r="K118" s="149"/>
      <c r="L118" s="149"/>
      <c r="M118" s="149"/>
      <c r="N118" s="149"/>
      <c r="O118" s="149"/>
      <c r="P118" s="149"/>
      <c r="Q118" s="149"/>
      <c r="R118" s="149"/>
      <c r="S118" s="34"/>
      <c r="T118" s="34"/>
      <c r="U118" s="34"/>
      <c r="V118" s="34"/>
      <c r="W118" s="34"/>
      <c r="X118" s="34"/>
      <c r="Y118" s="149"/>
      <c r="Z118" s="34"/>
      <c r="AA118" s="34"/>
      <c r="AB118" s="75"/>
      <c r="AC118" s="149"/>
      <c r="AD118" s="34"/>
      <c r="AF118" s="75"/>
      <c r="AH118" s="75"/>
      <c r="AJ118" s="75"/>
    </row>
    <row r="119" spans="1:36">
      <c r="A119" s="34"/>
      <c r="B119" s="34"/>
      <c r="C119" s="34"/>
      <c r="D119" s="34"/>
      <c r="E119" s="34"/>
      <c r="F119" s="34"/>
      <c r="G119" s="34"/>
      <c r="H119" s="34"/>
      <c r="I119" s="332"/>
      <c r="J119" s="332"/>
      <c r="K119" s="149"/>
      <c r="L119" s="149"/>
      <c r="M119" s="149"/>
      <c r="N119" s="149"/>
      <c r="O119" s="149"/>
      <c r="P119" s="149"/>
      <c r="Q119" s="149"/>
      <c r="R119" s="149"/>
      <c r="S119" s="34"/>
      <c r="T119" s="34"/>
      <c r="U119" s="34"/>
      <c r="V119" s="34"/>
      <c r="W119" s="34"/>
      <c r="X119" s="34"/>
      <c r="Y119" s="149"/>
      <c r="Z119" s="34"/>
      <c r="AA119" s="34"/>
      <c r="AB119" s="75"/>
      <c r="AC119" s="149"/>
      <c r="AD119" s="34"/>
      <c r="AF119" s="75"/>
      <c r="AH119" s="75"/>
      <c r="AJ119" s="75"/>
    </row>
    <row r="120" spans="1:36">
      <c r="A120" s="34"/>
      <c r="B120" s="34"/>
      <c r="C120" s="34"/>
      <c r="D120" s="34"/>
      <c r="E120" s="34"/>
      <c r="F120" s="34"/>
      <c r="G120" s="34"/>
      <c r="H120" s="34"/>
      <c r="I120" s="332"/>
      <c r="J120" s="332"/>
      <c r="K120" s="149"/>
      <c r="L120" s="149"/>
      <c r="M120" s="149"/>
      <c r="N120" s="149"/>
      <c r="O120" s="149"/>
      <c r="P120" s="149"/>
      <c r="Q120" s="149"/>
      <c r="R120" s="149"/>
      <c r="S120" s="34"/>
      <c r="T120" s="34"/>
      <c r="U120" s="34"/>
      <c r="V120" s="34"/>
      <c r="W120" s="34"/>
      <c r="X120" s="34"/>
      <c r="Y120" s="149"/>
      <c r="Z120" s="34"/>
      <c r="AA120" s="34"/>
      <c r="AB120" s="75"/>
      <c r="AC120" s="149"/>
      <c r="AD120" s="34"/>
      <c r="AF120" s="75"/>
      <c r="AH120" s="75"/>
      <c r="AJ120" s="75"/>
    </row>
    <row r="121" spans="1:36">
      <c r="A121" s="34"/>
      <c r="B121" s="34"/>
      <c r="C121" s="34"/>
      <c r="D121" s="34"/>
      <c r="E121" s="34"/>
      <c r="F121" s="34"/>
      <c r="G121" s="34"/>
      <c r="H121" s="34"/>
      <c r="I121" s="332"/>
      <c r="J121" s="332"/>
      <c r="K121" s="149"/>
      <c r="L121" s="149"/>
      <c r="M121" s="149"/>
      <c r="N121" s="149"/>
      <c r="O121" s="149"/>
      <c r="P121" s="149"/>
      <c r="Q121" s="149"/>
      <c r="R121" s="149"/>
      <c r="S121" s="34"/>
      <c r="T121" s="34"/>
      <c r="U121" s="34"/>
      <c r="V121" s="34"/>
      <c r="W121" s="34"/>
      <c r="X121" s="34"/>
      <c r="Y121" s="149"/>
      <c r="Z121" s="34"/>
      <c r="AA121" s="34"/>
      <c r="AB121" s="75"/>
      <c r="AC121" s="149"/>
      <c r="AD121" s="34"/>
      <c r="AF121" s="75"/>
      <c r="AH121" s="75"/>
      <c r="AJ121" s="75"/>
    </row>
    <row r="122" spans="1:36">
      <c r="A122" s="34"/>
      <c r="B122" s="34"/>
      <c r="C122" s="34"/>
      <c r="D122" s="34"/>
      <c r="E122" s="34"/>
      <c r="F122" s="34"/>
      <c r="G122" s="34"/>
      <c r="H122" s="34"/>
      <c r="I122" s="332"/>
      <c r="J122" s="332"/>
      <c r="K122" s="149"/>
      <c r="L122" s="149"/>
      <c r="M122" s="149"/>
      <c r="N122" s="149"/>
      <c r="O122" s="149"/>
      <c r="P122" s="149"/>
      <c r="Q122" s="149"/>
      <c r="R122" s="149"/>
      <c r="S122" s="34"/>
      <c r="T122" s="34"/>
      <c r="U122" s="34"/>
      <c r="V122" s="34"/>
      <c r="W122" s="34"/>
      <c r="X122" s="34"/>
      <c r="Y122" s="149"/>
      <c r="Z122" s="34"/>
      <c r="AA122" s="34"/>
      <c r="AB122" s="75"/>
      <c r="AC122" s="149"/>
      <c r="AD122" s="34"/>
      <c r="AF122" s="75"/>
      <c r="AH122" s="75"/>
      <c r="AJ122" s="75"/>
    </row>
    <row r="123" spans="1:36">
      <c r="A123" s="34"/>
      <c r="B123" s="34"/>
      <c r="C123" s="34"/>
      <c r="D123" s="34"/>
      <c r="E123" s="34"/>
      <c r="F123" s="34"/>
      <c r="G123" s="34"/>
      <c r="H123" s="34"/>
      <c r="I123" s="332"/>
      <c r="J123" s="332"/>
      <c r="K123" s="149"/>
      <c r="L123" s="149"/>
      <c r="M123" s="149"/>
      <c r="N123" s="149"/>
      <c r="O123" s="149"/>
      <c r="P123" s="149"/>
      <c r="Q123" s="149"/>
      <c r="R123" s="149"/>
      <c r="S123" s="34"/>
      <c r="T123" s="34"/>
      <c r="U123" s="34"/>
      <c r="V123" s="34"/>
      <c r="W123" s="34"/>
      <c r="X123" s="34"/>
      <c r="Y123" s="149"/>
      <c r="Z123" s="34"/>
      <c r="AA123" s="34"/>
      <c r="AB123" s="75"/>
      <c r="AC123" s="149"/>
      <c r="AD123" s="34"/>
      <c r="AF123" s="75"/>
      <c r="AH123" s="75"/>
      <c r="AJ123" s="75"/>
    </row>
    <row r="124" spans="1:36">
      <c r="A124" s="34"/>
      <c r="B124" s="34"/>
      <c r="C124" s="34"/>
      <c r="D124" s="34"/>
      <c r="E124" s="34"/>
      <c r="F124" s="34"/>
      <c r="G124" s="34"/>
      <c r="H124" s="34"/>
      <c r="I124" s="332"/>
      <c r="J124" s="332"/>
      <c r="K124" s="149"/>
      <c r="L124" s="149"/>
      <c r="M124" s="149"/>
      <c r="N124" s="149"/>
      <c r="O124" s="149"/>
      <c r="P124" s="149"/>
      <c r="Q124" s="149"/>
      <c r="R124" s="149"/>
      <c r="S124" s="34"/>
      <c r="T124" s="34"/>
      <c r="U124" s="34"/>
      <c r="V124" s="34"/>
      <c r="W124" s="34"/>
      <c r="X124" s="34"/>
      <c r="Y124" s="149"/>
      <c r="Z124" s="34"/>
      <c r="AA124" s="34"/>
      <c r="AB124" s="75"/>
      <c r="AC124" s="149"/>
      <c r="AD124" s="34"/>
      <c r="AF124" s="75"/>
      <c r="AH124" s="75"/>
      <c r="AJ124" s="75"/>
    </row>
    <row r="125" spans="1:36">
      <c r="A125" s="34"/>
      <c r="B125" s="34"/>
      <c r="C125" s="34"/>
      <c r="D125" s="34"/>
      <c r="E125" s="34"/>
      <c r="F125" s="34"/>
      <c r="G125" s="34"/>
      <c r="H125" s="34"/>
      <c r="I125" s="332"/>
      <c r="J125" s="332"/>
      <c r="K125" s="149"/>
      <c r="L125" s="149"/>
      <c r="M125" s="149"/>
      <c r="N125" s="149"/>
      <c r="O125" s="149"/>
      <c r="P125" s="149"/>
      <c r="Q125" s="149"/>
      <c r="R125" s="149"/>
      <c r="S125" s="34"/>
      <c r="T125" s="34"/>
      <c r="U125" s="34"/>
      <c r="V125" s="34"/>
      <c r="W125" s="34"/>
      <c r="X125" s="34"/>
      <c r="Y125" s="149"/>
      <c r="Z125" s="34"/>
      <c r="AA125" s="34"/>
      <c r="AB125" s="75"/>
      <c r="AC125" s="149"/>
      <c r="AD125" s="34"/>
      <c r="AF125" s="75"/>
      <c r="AH125" s="75"/>
      <c r="AJ125" s="75"/>
    </row>
    <row r="126" spans="1:36">
      <c r="A126" s="34"/>
      <c r="B126" s="34"/>
      <c r="C126" s="34"/>
      <c r="D126" s="34"/>
      <c r="E126" s="34"/>
      <c r="F126" s="34"/>
      <c r="G126" s="34"/>
      <c r="H126" s="34"/>
      <c r="I126" s="332"/>
      <c r="J126" s="332"/>
      <c r="K126" s="149"/>
      <c r="L126" s="149"/>
      <c r="M126" s="149"/>
      <c r="N126" s="149"/>
      <c r="O126" s="149"/>
      <c r="P126" s="149"/>
      <c r="Q126" s="149"/>
      <c r="R126" s="149"/>
      <c r="S126" s="34"/>
      <c r="T126" s="34"/>
      <c r="U126" s="34"/>
      <c r="V126" s="34"/>
      <c r="W126" s="34"/>
      <c r="X126" s="34"/>
      <c r="Y126" s="149"/>
      <c r="Z126" s="34"/>
      <c r="AA126" s="34"/>
      <c r="AB126" s="75"/>
      <c r="AC126" s="149"/>
      <c r="AD126" s="34"/>
      <c r="AF126" s="75"/>
      <c r="AH126" s="75"/>
      <c r="AJ126" s="75"/>
    </row>
    <row r="127" spans="1:36">
      <c r="A127" s="34"/>
      <c r="B127" s="34"/>
      <c r="C127" s="34"/>
      <c r="D127" s="34"/>
      <c r="E127" s="34"/>
      <c r="F127" s="34"/>
      <c r="G127" s="34"/>
      <c r="H127" s="34"/>
      <c r="I127" s="332"/>
      <c r="J127" s="332"/>
      <c r="K127" s="149"/>
      <c r="L127" s="149"/>
      <c r="M127" s="149"/>
      <c r="N127" s="149"/>
      <c r="O127" s="149"/>
      <c r="P127" s="149"/>
      <c r="Q127" s="149"/>
      <c r="R127" s="149"/>
      <c r="S127" s="34"/>
      <c r="T127" s="34"/>
      <c r="U127" s="34"/>
      <c r="V127" s="34"/>
      <c r="W127" s="34"/>
      <c r="X127" s="34"/>
      <c r="Y127" s="149"/>
      <c r="Z127" s="34"/>
      <c r="AA127" s="34"/>
      <c r="AB127" s="75"/>
      <c r="AC127" s="149"/>
      <c r="AD127" s="34"/>
      <c r="AF127" s="75"/>
      <c r="AH127" s="75"/>
      <c r="AJ127" s="75"/>
    </row>
    <row r="128" spans="1:36">
      <c r="A128" s="34"/>
      <c r="B128" s="34"/>
      <c r="C128" s="34"/>
      <c r="D128" s="34"/>
      <c r="E128" s="34"/>
      <c r="F128" s="34"/>
      <c r="G128" s="34"/>
      <c r="H128" s="34"/>
      <c r="I128" s="332"/>
      <c r="J128" s="332"/>
      <c r="K128" s="149"/>
      <c r="L128" s="149"/>
      <c r="M128" s="149"/>
      <c r="N128" s="149"/>
      <c r="O128" s="149"/>
      <c r="P128" s="149"/>
      <c r="Q128" s="149"/>
      <c r="R128" s="149"/>
      <c r="S128" s="34"/>
      <c r="T128" s="34"/>
      <c r="U128" s="34"/>
      <c r="V128" s="34"/>
      <c r="W128" s="34"/>
      <c r="X128" s="34"/>
      <c r="Y128" s="149"/>
      <c r="Z128" s="34"/>
      <c r="AA128" s="34"/>
      <c r="AB128" s="75"/>
      <c r="AC128" s="149"/>
      <c r="AD128" s="34"/>
      <c r="AF128" s="75"/>
      <c r="AH128" s="75"/>
      <c r="AJ128" s="75"/>
    </row>
    <row r="129" spans="1:36">
      <c r="A129" s="34"/>
      <c r="B129" s="34"/>
      <c r="C129" s="34"/>
      <c r="D129" s="34"/>
      <c r="E129" s="34"/>
      <c r="F129" s="34"/>
      <c r="G129" s="34"/>
      <c r="H129" s="34"/>
      <c r="I129" s="332"/>
      <c r="J129" s="332"/>
      <c r="K129" s="149"/>
      <c r="L129" s="149"/>
      <c r="M129" s="149"/>
      <c r="N129" s="149"/>
      <c r="O129" s="149"/>
      <c r="P129" s="149"/>
      <c r="Q129" s="149"/>
      <c r="R129" s="149"/>
      <c r="S129" s="34"/>
      <c r="T129" s="34"/>
      <c r="U129" s="34"/>
      <c r="V129" s="34"/>
      <c r="W129" s="34"/>
      <c r="X129" s="34"/>
      <c r="Y129" s="149"/>
      <c r="Z129" s="34"/>
      <c r="AA129" s="34"/>
      <c r="AB129" s="75"/>
      <c r="AC129" s="149"/>
      <c r="AD129" s="34"/>
      <c r="AF129" s="75"/>
      <c r="AH129" s="75"/>
      <c r="AJ129" s="75"/>
    </row>
    <row r="130" spans="1:36">
      <c r="A130" s="34"/>
      <c r="B130" s="34"/>
      <c r="C130" s="34"/>
      <c r="D130" s="34"/>
      <c r="E130" s="34"/>
      <c r="F130" s="34"/>
      <c r="G130" s="34"/>
      <c r="H130" s="34"/>
      <c r="I130" s="332"/>
      <c r="J130" s="332"/>
      <c r="K130" s="149"/>
      <c r="L130" s="149"/>
      <c r="M130" s="149"/>
      <c r="N130" s="149"/>
      <c r="O130" s="149"/>
      <c r="P130" s="149"/>
      <c r="Q130" s="149"/>
      <c r="R130" s="149"/>
      <c r="S130" s="34"/>
      <c r="T130" s="34"/>
      <c r="U130" s="34"/>
      <c r="V130" s="34"/>
      <c r="W130" s="34"/>
      <c r="X130" s="34"/>
      <c r="Y130" s="149"/>
      <c r="Z130" s="34"/>
      <c r="AA130" s="34"/>
      <c r="AB130" s="75"/>
      <c r="AC130" s="149"/>
      <c r="AD130" s="34"/>
      <c r="AF130" s="75"/>
      <c r="AH130" s="75"/>
      <c r="AJ130" s="75"/>
    </row>
    <row r="131" spans="1:36">
      <c r="A131" s="34"/>
      <c r="B131" s="34"/>
      <c r="C131" s="34"/>
      <c r="D131" s="34"/>
      <c r="E131" s="34"/>
      <c r="F131" s="34"/>
      <c r="G131" s="34"/>
      <c r="H131" s="34"/>
      <c r="I131" s="332"/>
      <c r="J131" s="332"/>
      <c r="K131" s="149"/>
      <c r="L131" s="149"/>
      <c r="M131" s="149"/>
      <c r="N131" s="149"/>
      <c r="O131" s="149"/>
      <c r="P131" s="149"/>
      <c r="Q131" s="149"/>
      <c r="R131" s="149"/>
      <c r="S131" s="34"/>
      <c r="T131" s="34"/>
      <c r="U131" s="34"/>
      <c r="V131" s="34"/>
      <c r="W131" s="34"/>
      <c r="X131" s="34"/>
      <c r="Y131" s="149"/>
      <c r="Z131" s="34"/>
      <c r="AA131" s="34"/>
      <c r="AB131" s="75"/>
      <c r="AC131" s="149"/>
      <c r="AD131" s="34"/>
      <c r="AF131" s="75"/>
      <c r="AH131" s="75"/>
      <c r="AJ131" s="75"/>
    </row>
    <row r="132" spans="1:36">
      <c r="A132" s="34"/>
      <c r="B132" s="34"/>
      <c r="C132" s="34"/>
      <c r="D132" s="34"/>
      <c r="E132" s="34"/>
      <c r="F132" s="34"/>
      <c r="G132" s="34"/>
      <c r="H132" s="34"/>
      <c r="I132" s="332"/>
      <c r="J132" s="332"/>
      <c r="K132" s="149"/>
      <c r="L132" s="149"/>
      <c r="M132" s="149"/>
      <c r="N132" s="149"/>
      <c r="O132" s="149"/>
      <c r="P132" s="149"/>
      <c r="Q132" s="149"/>
      <c r="R132" s="149"/>
      <c r="S132" s="34"/>
      <c r="T132" s="34"/>
      <c r="U132" s="34"/>
      <c r="V132" s="34"/>
      <c r="W132" s="34"/>
      <c r="X132" s="34"/>
      <c r="Y132" s="149"/>
      <c r="Z132" s="34"/>
      <c r="AA132" s="34"/>
      <c r="AB132" s="75"/>
      <c r="AC132" s="149"/>
      <c r="AD132" s="34"/>
      <c r="AF132" s="75"/>
      <c r="AH132" s="75"/>
      <c r="AJ132" s="75"/>
    </row>
    <row r="133" spans="1:36">
      <c r="A133" s="34"/>
      <c r="B133" s="34"/>
      <c r="C133" s="34"/>
      <c r="D133" s="34"/>
      <c r="E133" s="34"/>
      <c r="F133" s="34"/>
      <c r="G133" s="34"/>
      <c r="H133" s="34"/>
      <c r="I133" s="332"/>
      <c r="J133" s="332"/>
      <c r="K133" s="149"/>
      <c r="L133" s="149"/>
      <c r="M133" s="149"/>
      <c r="N133" s="149"/>
      <c r="O133" s="149"/>
      <c r="P133" s="149"/>
      <c r="Q133" s="149"/>
      <c r="R133" s="149"/>
      <c r="S133" s="34"/>
      <c r="T133" s="34"/>
      <c r="U133" s="34"/>
      <c r="V133" s="34"/>
      <c r="W133" s="34"/>
      <c r="X133" s="34"/>
      <c r="Y133" s="149"/>
      <c r="Z133" s="34"/>
      <c r="AA133" s="34"/>
      <c r="AB133" s="75"/>
      <c r="AC133" s="149"/>
      <c r="AD133" s="34"/>
      <c r="AF133" s="75"/>
      <c r="AH133" s="75"/>
      <c r="AJ133" s="75"/>
    </row>
    <row r="134" spans="1:36">
      <c r="A134" s="34"/>
      <c r="B134" s="34"/>
      <c r="C134" s="34"/>
      <c r="D134" s="34"/>
      <c r="E134" s="34"/>
      <c r="F134" s="34"/>
      <c r="G134" s="34"/>
      <c r="H134" s="34"/>
      <c r="I134" s="332"/>
      <c r="J134" s="332"/>
      <c r="K134" s="149"/>
      <c r="L134" s="149"/>
      <c r="M134" s="149"/>
      <c r="N134" s="149"/>
      <c r="O134" s="149"/>
      <c r="P134" s="149"/>
      <c r="Q134" s="149"/>
      <c r="R134" s="149"/>
      <c r="S134" s="34"/>
      <c r="T134" s="34"/>
      <c r="U134" s="34"/>
      <c r="V134" s="34"/>
      <c r="W134" s="34"/>
      <c r="X134" s="34"/>
      <c r="Y134" s="149"/>
      <c r="Z134" s="34"/>
      <c r="AA134" s="34"/>
      <c r="AB134" s="75"/>
      <c r="AC134" s="149"/>
      <c r="AD134" s="34"/>
      <c r="AF134" s="75"/>
      <c r="AH134" s="75"/>
      <c r="AJ134" s="75"/>
    </row>
    <row r="135" spans="1:36">
      <c r="A135" s="34"/>
      <c r="B135" s="34"/>
      <c r="C135" s="34"/>
      <c r="D135" s="34"/>
      <c r="E135" s="34"/>
      <c r="F135" s="34"/>
      <c r="G135" s="34"/>
      <c r="H135" s="34"/>
      <c r="I135" s="332"/>
      <c r="J135" s="332"/>
      <c r="K135" s="149"/>
      <c r="L135" s="149"/>
      <c r="M135" s="149"/>
      <c r="N135" s="149"/>
      <c r="O135" s="149"/>
      <c r="P135" s="149"/>
      <c r="Q135" s="149"/>
      <c r="R135" s="149"/>
      <c r="S135" s="34"/>
      <c r="T135" s="34"/>
      <c r="U135" s="34"/>
      <c r="V135" s="34"/>
      <c r="W135" s="34"/>
      <c r="X135" s="34"/>
      <c r="Y135" s="149"/>
      <c r="Z135" s="34"/>
      <c r="AA135" s="34"/>
      <c r="AB135" s="75"/>
      <c r="AC135" s="149"/>
      <c r="AD135" s="34"/>
      <c r="AF135" s="75"/>
      <c r="AH135" s="75"/>
      <c r="AJ135" s="75"/>
    </row>
    <row r="136" spans="1:36">
      <c r="A136" s="34"/>
      <c r="B136" s="34"/>
      <c r="C136" s="34"/>
      <c r="D136" s="34"/>
      <c r="E136" s="34"/>
      <c r="F136" s="34"/>
      <c r="G136" s="34"/>
      <c r="H136" s="34"/>
      <c r="I136" s="332"/>
      <c r="J136" s="332"/>
      <c r="K136" s="149"/>
      <c r="L136" s="149"/>
      <c r="M136" s="149"/>
      <c r="N136" s="149"/>
      <c r="O136" s="149"/>
      <c r="P136" s="149"/>
      <c r="Q136" s="149"/>
      <c r="R136" s="149"/>
      <c r="S136" s="34"/>
      <c r="T136" s="34"/>
      <c r="U136" s="34"/>
      <c r="V136" s="34"/>
      <c r="W136" s="34"/>
      <c r="X136" s="34"/>
      <c r="Y136" s="149"/>
      <c r="Z136" s="34"/>
      <c r="AA136" s="34"/>
      <c r="AB136" s="75"/>
      <c r="AC136" s="149"/>
      <c r="AD136" s="34"/>
      <c r="AF136" s="75"/>
      <c r="AH136" s="75"/>
      <c r="AJ136" s="75"/>
    </row>
    <row r="137" spans="1:36">
      <c r="A137" s="34"/>
      <c r="B137" s="34"/>
      <c r="C137" s="34"/>
      <c r="D137" s="34"/>
      <c r="E137" s="34"/>
      <c r="F137" s="34"/>
      <c r="G137" s="34"/>
      <c r="H137" s="34"/>
      <c r="I137" s="332"/>
      <c r="J137" s="332"/>
      <c r="K137" s="149"/>
      <c r="L137" s="149"/>
      <c r="M137" s="149"/>
      <c r="N137" s="149"/>
      <c r="O137" s="149"/>
      <c r="P137" s="149"/>
      <c r="Q137" s="149"/>
      <c r="R137" s="149"/>
      <c r="S137" s="34"/>
      <c r="T137" s="34"/>
      <c r="U137" s="34"/>
      <c r="V137" s="34"/>
      <c r="W137" s="34"/>
      <c r="X137" s="34"/>
      <c r="Y137" s="149"/>
      <c r="Z137" s="34"/>
      <c r="AA137" s="34"/>
      <c r="AB137" s="75"/>
      <c r="AC137" s="149"/>
      <c r="AD137" s="34"/>
      <c r="AF137" s="75"/>
      <c r="AH137" s="75"/>
      <c r="AJ137" s="75"/>
    </row>
    <row r="138" spans="1:36">
      <c r="A138" s="34"/>
      <c r="B138" s="34"/>
      <c r="C138" s="34"/>
      <c r="D138" s="34"/>
      <c r="E138" s="34"/>
      <c r="F138" s="34"/>
      <c r="G138" s="34"/>
      <c r="H138" s="34"/>
      <c r="I138" s="332"/>
      <c r="J138" s="332"/>
      <c r="K138" s="149"/>
      <c r="L138" s="149"/>
      <c r="M138" s="149"/>
      <c r="N138" s="149"/>
      <c r="O138" s="149"/>
      <c r="P138" s="149"/>
      <c r="Q138" s="149"/>
      <c r="R138" s="149"/>
      <c r="S138" s="34"/>
      <c r="T138" s="34"/>
      <c r="U138" s="34"/>
      <c r="V138" s="34"/>
      <c r="W138" s="34"/>
      <c r="X138" s="34"/>
      <c r="Y138" s="149"/>
      <c r="Z138" s="34"/>
      <c r="AA138" s="34"/>
      <c r="AB138" s="75"/>
      <c r="AC138" s="149"/>
      <c r="AD138" s="34"/>
      <c r="AF138" s="75"/>
      <c r="AH138" s="75"/>
      <c r="AJ138" s="75"/>
    </row>
    <row r="139" spans="1:36">
      <c r="A139" s="34"/>
      <c r="B139" s="34"/>
      <c r="C139" s="34"/>
      <c r="D139" s="34"/>
      <c r="E139" s="34"/>
      <c r="F139" s="34"/>
      <c r="G139" s="34"/>
      <c r="H139" s="34"/>
      <c r="I139" s="332"/>
      <c r="J139" s="332"/>
      <c r="K139" s="149"/>
      <c r="L139" s="149"/>
      <c r="M139" s="149"/>
      <c r="N139" s="149"/>
      <c r="O139" s="149"/>
      <c r="P139" s="149"/>
      <c r="Q139" s="149"/>
      <c r="R139" s="149"/>
      <c r="S139" s="34"/>
      <c r="T139" s="34"/>
      <c r="U139" s="34"/>
      <c r="V139" s="34"/>
      <c r="W139" s="34"/>
      <c r="X139" s="34"/>
      <c r="Y139" s="149"/>
      <c r="Z139" s="34"/>
      <c r="AA139" s="34"/>
      <c r="AB139" s="75"/>
      <c r="AC139" s="149"/>
      <c r="AD139" s="34"/>
      <c r="AF139" s="75"/>
      <c r="AH139" s="75"/>
      <c r="AJ139" s="75"/>
    </row>
    <row r="140" spans="1:36">
      <c r="A140" s="34"/>
      <c r="B140" s="34"/>
      <c r="C140" s="34"/>
      <c r="D140" s="34"/>
      <c r="E140" s="34"/>
      <c r="F140" s="34"/>
      <c r="G140" s="34"/>
      <c r="H140" s="34"/>
      <c r="I140" s="332"/>
      <c r="J140" s="332"/>
      <c r="K140" s="149"/>
      <c r="L140" s="149"/>
      <c r="M140" s="149"/>
      <c r="N140" s="149"/>
      <c r="O140" s="149"/>
      <c r="P140" s="149"/>
      <c r="Q140" s="149"/>
      <c r="R140" s="149"/>
      <c r="S140" s="34"/>
      <c r="T140" s="34"/>
      <c r="U140" s="34"/>
      <c r="V140" s="34"/>
      <c r="W140" s="34"/>
      <c r="X140" s="34"/>
      <c r="Y140" s="149"/>
      <c r="Z140" s="34"/>
      <c r="AA140" s="34"/>
      <c r="AB140" s="75"/>
      <c r="AC140" s="149"/>
      <c r="AD140" s="34"/>
      <c r="AF140" s="75"/>
      <c r="AH140" s="75"/>
      <c r="AJ140" s="75"/>
    </row>
    <row r="141" spans="1:36">
      <c r="L141" s="149"/>
      <c r="M141" s="149"/>
      <c r="N141" s="149"/>
      <c r="O141" s="149"/>
      <c r="P141" s="149"/>
      <c r="Q141" s="149"/>
      <c r="R141" s="149"/>
      <c r="S141" s="34"/>
      <c r="T141" s="34"/>
      <c r="U141" s="34"/>
      <c r="V141" s="34"/>
      <c r="W141" s="34"/>
      <c r="X141" s="34"/>
      <c r="Y141" s="149"/>
      <c r="Z141" s="34"/>
      <c r="AA141" s="34"/>
      <c r="AB141" s="75"/>
      <c r="AC141" s="149"/>
      <c r="AD141" s="34"/>
      <c r="AF141" s="75"/>
      <c r="AH141" s="75"/>
      <c r="AJ141" s="75"/>
    </row>
    <row r="142" spans="1:36">
      <c r="L142" s="149"/>
      <c r="M142" s="149"/>
      <c r="N142" s="149"/>
      <c r="O142" s="149"/>
      <c r="P142" s="149"/>
      <c r="Q142" s="149"/>
      <c r="R142" s="149"/>
      <c r="S142" s="34"/>
      <c r="T142" s="34"/>
      <c r="U142" s="34"/>
      <c r="V142" s="34"/>
      <c r="W142" s="34"/>
      <c r="X142" s="34"/>
      <c r="Y142" s="149"/>
      <c r="Z142" s="34"/>
      <c r="AA142" s="34"/>
      <c r="AB142" s="75"/>
      <c r="AD142" s="34"/>
      <c r="AF142" s="75"/>
      <c r="AH142" s="75"/>
      <c r="AJ142" s="75"/>
    </row>
    <row r="143" spans="1:36">
      <c r="L143" s="149"/>
      <c r="M143" s="149"/>
      <c r="N143" s="149"/>
      <c r="O143" s="149"/>
      <c r="P143" s="149"/>
      <c r="Q143" s="149"/>
      <c r="R143" s="149"/>
      <c r="S143" s="34"/>
      <c r="T143" s="34"/>
      <c r="U143" s="34"/>
      <c r="V143" s="34"/>
      <c r="W143" s="34"/>
      <c r="X143" s="34"/>
      <c r="Y143" s="149"/>
      <c r="Z143" s="34"/>
      <c r="AA143" s="34"/>
      <c r="AB143" s="75"/>
      <c r="AD143" s="34"/>
      <c r="AF143" s="75"/>
      <c r="AH143" s="75"/>
      <c r="AJ143" s="75"/>
    </row>
    <row r="144" spans="1:36">
      <c r="L144" s="149"/>
      <c r="M144" s="149"/>
      <c r="N144" s="149"/>
      <c r="O144" s="149"/>
      <c r="P144" s="149"/>
      <c r="Q144" s="149"/>
      <c r="R144" s="149"/>
      <c r="S144" s="34"/>
      <c r="T144" s="34"/>
      <c r="U144" s="34"/>
      <c r="V144" s="34"/>
      <c r="W144" s="34"/>
      <c r="X144" s="34"/>
      <c r="Y144" s="149"/>
      <c r="Z144" s="34"/>
      <c r="AA144" s="34"/>
      <c r="AB144" s="75"/>
      <c r="AD144" s="34"/>
      <c r="AF144" s="75"/>
      <c r="AH144" s="75"/>
      <c r="AJ144" s="75"/>
    </row>
    <row r="145" spans="12:36">
      <c r="L145" s="149"/>
      <c r="M145" s="149"/>
      <c r="N145" s="149"/>
      <c r="O145" s="149"/>
      <c r="P145" s="149"/>
      <c r="Q145" s="149"/>
      <c r="R145" s="149"/>
      <c r="S145" s="34"/>
      <c r="T145" s="34"/>
      <c r="U145" s="34"/>
      <c r="V145" s="34"/>
      <c r="W145" s="34"/>
      <c r="X145" s="34"/>
      <c r="Y145" s="149"/>
      <c r="Z145" s="34"/>
      <c r="AA145" s="34"/>
      <c r="AB145" s="75"/>
      <c r="AD145" s="34"/>
      <c r="AF145" s="75"/>
      <c r="AH145" s="75"/>
      <c r="AJ145" s="75"/>
    </row>
    <row r="146" spans="12:36">
      <c r="L146" s="149"/>
      <c r="M146" s="149"/>
      <c r="N146" s="149"/>
      <c r="O146" s="149"/>
      <c r="P146" s="149"/>
      <c r="Q146" s="149"/>
      <c r="R146" s="149"/>
      <c r="S146" s="34"/>
      <c r="T146" s="34"/>
      <c r="U146" s="34"/>
      <c r="V146" s="34"/>
      <c r="W146" s="34"/>
      <c r="X146" s="34"/>
      <c r="Y146" s="149"/>
      <c r="Z146" s="34"/>
      <c r="AA146" s="34"/>
      <c r="AB146" s="75"/>
      <c r="AD146" s="34"/>
      <c r="AF146" s="75"/>
      <c r="AH146" s="75"/>
      <c r="AJ146" s="75"/>
    </row>
    <row r="147" spans="12:36">
      <c r="L147" s="149"/>
      <c r="M147" s="149"/>
      <c r="N147" s="149"/>
      <c r="O147" s="149"/>
      <c r="P147" s="149"/>
      <c r="Q147" s="149"/>
      <c r="R147" s="149"/>
      <c r="S147" s="34"/>
      <c r="T147" s="34"/>
      <c r="U147" s="34"/>
      <c r="V147" s="34"/>
      <c r="W147" s="34"/>
      <c r="X147" s="34"/>
      <c r="Y147" s="149"/>
      <c r="Z147" s="34"/>
      <c r="AA147" s="34"/>
      <c r="AB147" s="75"/>
      <c r="AD147" s="34"/>
      <c r="AF147" s="75"/>
      <c r="AH147" s="75"/>
      <c r="AJ147" s="75"/>
    </row>
    <row r="148" spans="12:36">
      <c r="L148" s="149"/>
      <c r="M148" s="149"/>
      <c r="N148" s="149"/>
      <c r="O148" s="149"/>
      <c r="P148" s="149"/>
      <c r="Q148" s="149"/>
      <c r="R148" s="149"/>
      <c r="S148" s="34"/>
      <c r="T148" s="34"/>
      <c r="U148" s="34"/>
      <c r="V148" s="34"/>
      <c r="W148" s="34"/>
      <c r="X148" s="34"/>
      <c r="Y148" s="149"/>
      <c r="Z148" s="34"/>
      <c r="AA148" s="34"/>
      <c r="AB148" s="75"/>
      <c r="AD148" s="34"/>
      <c r="AF148" s="75"/>
      <c r="AH148" s="75"/>
      <c r="AJ148" s="75"/>
    </row>
    <row r="149" spans="12:36">
      <c r="L149" s="149"/>
      <c r="M149" s="149"/>
      <c r="N149" s="149"/>
      <c r="O149" s="149"/>
      <c r="P149" s="149"/>
      <c r="Q149" s="149"/>
      <c r="R149" s="149"/>
      <c r="S149" s="34"/>
      <c r="T149" s="34"/>
      <c r="U149" s="34"/>
      <c r="V149" s="34"/>
      <c r="W149" s="34"/>
      <c r="X149" s="34"/>
      <c r="Y149" s="149"/>
      <c r="Z149" s="34"/>
      <c r="AA149" s="34"/>
      <c r="AB149" s="75"/>
      <c r="AD149" s="34"/>
      <c r="AF149" s="75"/>
      <c r="AH149" s="75"/>
      <c r="AJ149" s="75"/>
    </row>
    <row r="150" spans="12:36">
      <c r="L150" s="149"/>
      <c r="M150" s="149"/>
      <c r="N150" s="149"/>
      <c r="O150" s="149"/>
      <c r="P150" s="149"/>
      <c r="Q150" s="149"/>
      <c r="R150" s="149"/>
      <c r="S150" s="34"/>
      <c r="T150" s="34"/>
      <c r="U150" s="34"/>
      <c r="V150" s="34"/>
      <c r="W150" s="34"/>
      <c r="X150" s="34"/>
      <c r="Y150" s="149"/>
      <c r="Z150" s="34"/>
      <c r="AA150" s="34"/>
      <c r="AB150" s="75"/>
      <c r="AD150" s="34"/>
      <c r="AF150" s="75"/>
      <c r="AH150" s="75"/>
      <c r="AJ150" s="75"/>
    </row>
    <row r="151" spans="12:36">
      <c r="L151" s="149"/>
      <c r="M151" s="149"/>
      <c r="N151" s="149"/>
      <c r="O151" s="149"/>
      <c r="P151" s="149"/>
      <c r="Q151" s="149"/>
      <c r="R151" s="149"/>
      <c r="S151" s="34"/>
      <c r="T151" s="34"/>
      <c r="U151" s="34"/>
      <c r="V151" s="34"/>
      <c r="W151" s="34"/>
      <c r="X151" s="34"/>
      <c r="Y151" s="149"/>
      <c r="Z151" s="34"/>
      <c r="AA151" s="34"/>
      <c r="AB151" s="75"/>
      <c r="AD151" s="34"/>
      <c r="AF151" s="75"/>
      <c r="AH151" s="75"/>
      <c r="AJ151" s="75"/>
    </row>
    <row r="152" spans="12:36">
      <c r="L152" s="149"/>
      <c r="M152" s="149"/>
      <c r="N152" s="149"/>
      <c r="O152" s="149"/>
      <c r="P152" s="149"/>
      <c r="Q152" s="149"/>
      <c r="R152" s="149"/>
      <c r="S152" s="34"/>
      <c r="T152" s="34"/>
      <c r="U152" s="34"/>
      <c r="V152" s="34"/>
      <c r="W152" s="34"/>
      <c r="X152" s="34"/>
      <c r="Y152" s="149"/>
      <c r="Z152" s="34"/>
      <c r="AA152" s="34"/>
      <c r="AB152" s="75"/>
      <c r="AD152" s="34"/>
      <c r="AF152" s="75"/>
      <c r="AH152" s="75"/>
      <c r="AJ152" s="75"/>
    </row>
    <row r="153" spans="12:36">
      <c r="L153" s="149"/>
      <c r="M153" s="149"/>
      <c r="N153" s="149"/>
      <c r="O153" s="149"/>
      <c r="P153" s="149"/>
      <c r="Q153" s="149"/>
      <c r="R153" s="149"/>
      <c r="S153" s="34"/>
      <c r="T153" s="34"/>
      <c r="U153" s="34"/>
      <c r="V153" s="34"/>
      <c r="W153" s="34"/>
      <c r="X153" s="34"/>
      <c r="Y153" s="149"/>
      <c r="Z153" s="34"/>
      <c r="AA153" s="34"/>
      <c r="AB153" s="75"/>
      <c r="AD153" s="34"/>
      <c r="AF153" s="75"/>
      <c r="AH153" s="75"/>
      <c r="AJ153" s="75"/>
    </row>
    <row r="154" spans="12:36">
      <c r="L154" s="149"/>
      <c r="M154" s="149"/>
      <c r="N154" s="149"/>
      <c r="O154" s="149"/>
      <c r="P154" s="149"/>
      <c r="Q154" s="149"/>
      <c r="R154" s="149"/>
      <c r="S154" s="34"/>
      <c r="T154" s="34"/>
      <c r="U154" s="34"/>
      <c r="V154" s="34"/>
      <c r="W154" s="34"/>
      <c r="X154" s="34"/>
      <c r="Y154" s="149"/>
      <c r="Z154" s="34"/>
      <c r="AA154" s="34"/>
      <c r="AB154" s="75"/>
      <c r="AD154" s="34"/>
      <c r="AF154" s="75"/>
      <c r="AH154" s="75"/>
      <c r="AJ154" s="75"/>
    </row>
    <row r="155" spans="12:36">
      <c r="L155" s="149"/>
      <c r="M155" s="149"/>
      <c r="N155" s="149"/>
      <c r="O155" s="149"/>
      <c r="P155" s="149"/>
      <c r="Q155" s="149"/>
      <c r="R155" s="149"/>
      <c r="S155" s="34"/>
      <c r="T155" s="34"/>
      <c r="U155" s="34"/>
      <c r="V155" s="34"/>
      <c r="W155" s="34"/>
      <c r="X155" s="34"/>
      <c r="Y155" s="149"/>
      <c r="Z155" s="34"/>
      <c r="AA155" s="34"/>
      <c r="AB155" s="75"/>
      <c r="AD155" s="34"/>
      <c r="AF155" s="75"/>
      <c r="AH155" s="75"/>
      <c r="AJ155" s="75"/>
    </row>
    <row r="156" spans="12:36">
      <c r="L156" s="149"/>
      <c r="M156" s="149"/>
      <c r="N156" s="149"/>
      <c r="O156" s="149"/>
      <c r="P156" s="149"/>
      <c r="Q156" s="149"/>
      <c r="R156" s="149"/>
      <c r="S156" s="34"/>
      <c r="T156" s="34"/>
      <c r="U156" s="34"/>
      <c r="V156" s="34"/>
      <c r="W156" s="34"/>
      <c r="X156" s="34"/>
      <c r="Y156" s="149"/>
      <c r="Z156" s="34"/>
      <c r="AA156" s="34"/>
      <c r="AB156" s="75"/>
      <c r="AD156" s="34"/>
      <c r="AF156" s="75"/>
      <c r="AH156" s="75"/>
      <c r="AJ156" s="75"/>
    </row>
    <row r="157" spans="12:36">
      <c r="L157" s="149"/>
      <c r="M157" s="149"/>
      <c r="N157" s="149"/>
      <c r="O157" s="149"/>
      <c r="P157" s="149"/>
      <c r="Q157" s="149"/>
      <c r="R157" s="149"/>
      <c r="S157" s="34"/>
      <c r="T157" s="34"/>
      <c r="U157" s="34"/>
      <c r="V157" s="34"/>
      <c r="W157" s="34"/>
      <c r="X157" s="34"/>
      <c r="Y157" s="149"/>
      <c r="Z157" s="34"/>
      <c r="AA157" s="34"/>
      <c r="AB157" s="75"/>
      <c r="AD157" s="34"/>
      <c r="AF157" s="75"/>
      <c r="AH157" s="75"/>
      <c r="AJ157" s="75"/>
    </row>
    <row r="158" spans="12:36">
      <c r="L158" s="149"/>
      <c r="M158" s="149"/>
      <c r="N158" s="149"/>
      <c r="O158" s="149"/>
      <c r="P158" s="149"/>
      <c r="Q158" s="149"/>
      <c r="R158" s="149"/>
      <c r="S158" s="34"/>
      <c r="T158" s="34"/>
      <c r="U158" s="34"/>
      <c r="V158" s="34"/>
      <c r="W158" s="34"/>
      <c r="X158" s="34"/>
      <c r="Y158" s="149"/>
      <c r="Z158" s="34"/>
      <c r="AA158" s="34"/>
      <c r="AB158" s="75"/>
      <c r="AD158" s="34"/>
      <c r="AF158" s="75"/>
      <c r="AH158" s="75"/>
      <c r="AJ158" s="75"/>
    </row>
    <row r="159" spans="12:36">
      <c r="L159" s="149"/>
      <c r="M159" s="149"/>
      <c r="N159" s="149"/>
      <c r="O159" s="149"/>
      <c r="P159" s="149"/>
      <c r="Q159" s="149"/>
      <c r="R159" s="149"/>
      <c r="S159" s="34"/>
      <c r="T159" s="34"/>
      <c r="U159" s="34"/>
      <c r="V159" s="34"/>
      <c r="W159" s="34"/>
      <c r="X159" s="34"/>
      <c r="Y159" s="149"/>
      <c r="Z159" s="34"/>
      <c r="AA159" s="34"/>
      <c r="AB159" s="75"/>
      <c r="AD159" s="34"/>
      <c r="AF159" s="75"/>
      <c r="AH159" s="75"/>
      <c r="AJ159" s="75"/>
    </row>
    <row r="160" spans="12:36">
      <c r="L160" s="149"/>
      <c r="M160" s="149"/>
      <c r="N160" s="149"/>
      <c r="O160" s="149"/>
      <c r="P160" s="149"/>
      <c r="Q160" s="149"/>
      <c r="R160" s="149"/>
      <c r="S160" s="34"/>
      <c r="T160" s="34"/>
      <c r="U160" s="34"/>
      <c r="V160" s="34"/>
      <c r="W160" s="34"/>
      <c r="X160" s="34"/>
      <c r="Y160" s="149"/>
      <c r="Z160" s="34"/>
      <c r="AA160" s="34"/>
      <c r="AB160" s="75"/>
      <c r="AD160" s="34"/>
      <c r="AF160" s="75"/>
      <c r="AH160" s="75"/>
      <c r="AJ160" s="75"/>
    </row>
    <row r="161" spans="12:36">
      <c r="L161" s="149"/>
      <c r="M161" s="149"/>
      <c r="N161" s="149"/>
      <c r="O161" s="149"/>
      <c r="P161" s="149"/>
      <c r="Q161" s="149"/>
      <c r="R161" s="149"/>
      <c r="S161" s="34"/>
      <c r="T161" s="34"/>
      <c r="U161" s="34"/>
      <c r="V161" s="34"/>
      <c r="W161" s="34"/>
      <c r="X161" s="34"/>
      <c r="Y161" s="149"/>
      <c r="Z161" s="34"/>
      <c r="AA161" s="34"/>
      <c r="AB161" s="75"/>
      <c r="AD161" s="34"/>
      <c r="AF161" s="75"/>
      <c r="AH161" s="75"/>
      <c r="AJ161" s="75"/>
    </row>
    <row r="162" spans="12:36">
      <c r="L162" s="149"/>
      <c r="M162" s="149"/>
      <c r="N162" s="149"/>
      <c r="O162" s="149"/>
      <c r="P162" s="149"/>
      <c r="Q162" s="149"/>
      <c r="R162" s="149"/>
      <c r="S162" s="34"/>
      <c r="T162" s="34"/>
      <c r="U162" s="34"/>
      <c r="V162" s="34"/>
      <c r="W162" s="34"/>
      <c r="X162" s="34"/>
      <c r="Y162" s="149"/>
      <c r="Z162" s="34"/>
      <c r="AA162" s="34"/>
      <c r="AB162" s="75"/>
      <c r="AD162" s="34"/>
      <c r="AF162" s="75"/>
      <c r="AH162" s="75"/>
      <c r="AJ162" s="75"/>
    </row>
    <row r="163" spans="12:36">
      <c r="L163" s="149"/>
      <c r="M163" s="149"/>
      <c r="N163" s="149"/>
      <c r="O163" s="149"/>
      <c r="P163" s="149"/>
      <c r="Q163" s="149"/>
      <c r="R163" s="149"/>
      <c r="S163" s="34"/>
      <c r="T163" s="34"/>
      <c r="U163" s="34"/>
      <c r="V163" s="34"/>
      <c r="W163" s="34"/>
      <c r="X163" s="34"/>
      <c r="Y163" s="149"/>
      <c r="Z163" s="34"/>
      <c r="AA163" s="34"/>
      <c r="AB163" s="75"/>
      <c r="AD163" s="34"/>
      <c r="AF163" s="75"/>
      <c r="AH163" s="75"/>
      <c r="AJ163" s="75"/>
    </row>
    <row r="164" spans="12:36">
      <c r="L164" s="149"/>
      <c r="M164" s="149"/>
      <c r="N164" s="149"/>
      <c r="O164" s="149"/>
      <c r="P164" s="149"/>
      <c r="Q164" s="149"/>
      <c r="R164" s="149"/>
      <c r="S164" s="34"/>
      <c r="T164" s="34"/>
      <c r="U164" s="34"/>
      <c r="V164" s="34"/>
      <c r="W164" s="34"/>
      <c r="X164" s="34"/>
      <c r="Y164" s="149"/>
      <c r="Z164" s="34"/>
      <c r="AA164" s="34"/>
      <c r="AB164" s="75"/>
      <c r="AD164" s="34"/>
      <c r="AF164" s="75"/>
      <c r="AH164" s="75"/>
      <c r="AJ164" s="75"/>
    </row>
  </sheetData>
  <mergeCells count="1">
    <mergeCell ref="W5:X5"/>
  </mergeCells>
  <conditionalFormatting sqref="H10:H17 AA37 L37 H37 P36:Q37 H19:H26 R37:V37 X37:Y37 J28:J37 P28:P35">
    <cfRule type="cellIs" dxfId="119" priority="17" operator="lessThan">
      <formula>0</formula>
    </cfRule>
    <cfRule type="cellIs" dxfId="118" priority="18" operator="greaterThan">
      <formula>0</formula>
    </cfRule>
  </conditionalFormatting>
  <conditionalFormatting sqref="J10:J17 J19:J26">
    <cfRule type="cellIs" dxfId="117" priority="15" operator="lessThan">
      <formula>0</formula>
    </cfRule>
    <cfRule type="cellIs" dxfId="116" priority="16" operator="greaterThan">
      <formula>0</formula>
    </cfRule>
  </conditionalFormatting>
  <conditionalFormatting sqref="L10:L17 L19:L26">
    <cfRule type="cellIs" dxfId="115" priority="13" operator="lessThan">
      <formula>0</formula>
    </cfRule>
    <cfRule type="cellIs" dxfId="114" priority="14" operator="greaterThan">
      <formula>0</formula>
    </cfRule>
  </conditionalFormatting>
  <conditionalFormatting sqref="Y28:Y35">
    <cfRule type="cellIs" dxfId="113" priority="11" operator="lessThan">
      <formula>0</formula>
    </cfRule>
    <cfRule type="cellIs" dxfId="112" priority="12" operator="greaterThan">
      <formula>0</formula>
    </cfRule>
  </conditionalFormatting>
  <conditionalFormatting sqref="X10:Y17 X19:Y26">
    <cfRule type="cellIs" dxfId="111" priority="9" operator="lessThan">
      <formula>0</formula>
    </cfRule>
    <cfRule type="cellIs" dxfId="110" priority="10" operator="greaterThan">
      <formula>0</formula>
    </cfRule>
  </conditionalFormatting>
  <conditionalFormatting sqref="AA10:AA17 AA19:AA26">
    <cfRule type="cellIs" dxfId="109" priority="7" operator="lessThan">
      <formula>0</formula>
    </cfRule>
    <cfRule type="cellIs" dxfId="108" priority="8" operator="greaterThan">
      <formula>0</formula>
    </cfRule>
  </conditionalFormatting>
  <conditionalFormatting sqref="P10:P17 P19:P26">
    <cfRule type="cellIs" dxfId="107" priority="5" operator="lessThan">
      <formula>0</formula>
    </cfRule>
    <cfRule type="cellIs" dxfId="106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V2:AR347"/>
  <sheetViews>
    <sheetView zoomScale="95" zoomScaleNormal="95" workbookViewId="0">
      <selection activeCell="A2" sqref="A2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69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73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4"/>
      <c r="X31" s="54"/>
      <c r="Y31" s="11"/>
      <c r="Z31" s="11"/>
      <c r="AA31" s="11"/>
    </row>
    <row r="33" spans="23:24" ht="15.6">
      <c r="W33" s="1"/>
      <c r="X33" s="5"/>
    </row>
    <row r="131" s="500" customFormat="1"/>
    <row r="132" s="500" customFormat="1"/>
    <row r="133" s="500" customFormat="1"/>
    <row r="134" s="500" customFormat="1"/>
    <row r="135" s="500" customFormat="1"/>
    <row r="136" s="500" customFormat="1"/>
    <row r="137" s="500" customFormat="1"/>
    <row r="138" s="500" customFormat="1"/>
    <row r="139" s="500" customFormat="1"/>
    <row r="140" s="500" customFormat="1"/>
    <row r="141" s="500" customFormat="1"/>
    <row r="142" s="500" customFormat="1"/>
    <row r="143" s="500" customFormat="1"/>
    <row r="144" s="500" customFormat="1"/>
    <row r="145" s="500" customFormat="1"/>
    <row r="146" s="500" customFormat="1"/>
    <row r="147" s="500" customFormat="1"/>
    <row r="148" s="500" customFormat="1"/>
    <row r="149" s="500" customFormat="1"/>
    <row r="150" s="500" customFormat="1"/>
    <row r="151" s="500" customFormat="1"/>
    <row r="152" s="500" customFormat="1"/>
    <row r="153" s="500" customFormat="1"/>
    <row r="154" s="500" customFormat="1"/>
    <row r="155" s="500" customFormat="1"/>
    <row r="156" s="500" customFormat="1"/>
    <row r="157" s="500" customFormat="1"/>
    <row r="158" s="500" customFormat="1"/>
    <row r="159" s="500" customFormat="1"/>
    <row r="160" s="500" customFormat="1"/>
    <row r="161" s="500" customFormat="1"/>
    <row r="162" s="500" customFormat="1"/>
    <row r="163" s="500" customFormat="1"/>
    <row r="164" s="500" customFormat="1"/>
    <row r="165" s="500" customFormat="1"/>
    <row r="166" s="500" customFormat="1"/>
    <row r="167" s="500" customFormat="1"/>
    <row r="168" s="500" customFormat="1"/>
    <row r="169" s="500" customFormat="1"/>
    <row r="170" s="500" customFormat="1"/>
    <row r="171" s="500" customFormat="1"/>
    <row r="172" s="500" customFormat="1"/>
    <row r="173" s="500" customFormat="1"/>
    <row r="174" s="500" customFormat="1"/>
    <row r="175" s="500" customFormat="1"/>
    <row r="176" s="500" customFormat="1"/>
    <row r="177" s="500" customFormat="1"/>
    <row r="178" s="500" customFormat="1"/>
    <row r="179" s="500" customFormat="1"/>
    <row r="180" s="500" customFormat="1"/>
    <row r="181" s="500" customFormat="1"/>
    <row r="182" s="500" customFormat="1"/>
    <row r="183" s="500" customFormat="1"/>
    <row r="184" s="500" customFormat="1"/>
    <row r="185" s="500" customFormat="1"/>
    <row r="186" s="500" customFormat="1"/>
    <row r="187" s="500" customFormat="1"/>
    <row r="188" s="500" customFormat="1"/>
    <row r="189" s="500" customFormat="1"/>
    <row r="190" s="500" customFormat="1"/>
    <row r="191" s="500" customFormat="1"/>
    <row r="192" s="500" customFormat="1"/>
    <row r="193" s="500" customFormat="1"/>
    <row r="194" s="500" customFormat="1"/>
    <row r="195" s="500" customFormat="1"/>
    <row r="196" s="500" customFormat="1"/>
    <row r="197" s="500" customFormat="1"/>
    <row r="241" spans="22:27">
      <c r="V241" s="1"/>
      <c r="W241" s="1"/>
      <c r="X241" s="1"/>
      <c r="Y241" s="1"/>
      <c r="Z241" s="1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"/>
      <c r="W245" s="1"/>
      <c r="X245" s="1"/>
      <c r="Y245" s="1"/>
      <c r="Z245" s="1"/>
      <c r="AA245" s="14"/>
    </row>
    <row r="246" spans="22:27">
      <c r="V246" s="1"/>
      <c r="W246" s="1"/>
      <c r="X246" s="1"/>
      <c r="Y246" s="1"/>
      <c r="Z246" s="1"/>
      <c r="AA246" s="14"/>
    </row>
    <row r="247" spans="22:27">
      <c r="V247" s="1"/>
      <c r="W247" s="1"/>
      <c r="X247" s="1"/>
      <c r="Y247" s="1"/>
      <c r="Z247" s="1"/>
      <c r="AA247" s="14"/>
    </row>
    <row r="248" spans="22:27">
      <c r="V248" s="1"/>
      <c r="W248" s="1"/>
      <c r="X248" s="1"/>
      <c r="Y248" s="1"/>
      <c r="Z248" s="1"/>
      <c r="AA248" s="14"/>
    </row>
    <row r="249" spans="22:27">
      <c r="V249" s="1"/>
      <c r="W249" s="1"/>
      <c r="X249" s="1"/>
      <c r="Y249" s="1"/>
      <c r="Z249" s="1"/>
      <c r="AA249" s="14"/>
    </row>
    <row r="250" spans="22:27">
      <c r="V250" s="1"/>
      <c r="W250" s="1"/>
      <c r="X250" s="1"/>
      <c r="Y250" s="1"/>
      <c r="Z250" s="1"/>
      <c r="AA250" s="14"/>
    </row>
    <row r="251" spans="22:27">
      <c r="V251" s="1"/>
      <c r="W251" s="1"/>
      <c r="X251" s="1"/>
      <c r="Y251" s="1"/>
      <c r="Z251" s="1"/>
      <c r="AA251" s="14"/>
    </row>
    <row r="252" spans="22:27">
      <c r="V252" s="1"/>
      <c r="W252" s="1"/>
      <c r="X252" s="1"/>
      <c r="Y252" s="1"/>
      <c r="Z252" s="1"/>
      <c r="AA252" s="14"/>
    </row>
    <row r="253" spans="22:27">
      <c r="V253" s="1"/>
      <c r="W253" s="1"/>
      <c r="X253" s="1"/>
      <c r="Y253" s="1"/>
      <c r="Z253" s="1"/>
      <c r="AA253" s="14"/>
    </row>
    <row r="254" spans="22:27">
      <c r="V254" s="1"/>
      <c r="W254" s="1"/>
      <c r="X254" s="1"/>
      <c r="Y254" s="1"/>
      <c r="Z254" s="1"/>
      <c r="AA254" s="14"/>
    </row>
    <row r="255" spans="22:27">
      <c r="V255" s="1"/>
      <c r="W255" s="1"/>
      <c r="X255" s="1"/>
      <c r="Y255" s="1"/>
      <c r="Z255" s="1"/>
      <c r="AA255" s="14"/>
    </row>
    <row r="256" spans="22:27">
      <c r="V256" s="1"/>
      <c r="W256" s="1"/>
      <c r="X256" s="1"/>
      <c r="Y256" s="1"/>
      <c r="Z256" s="1"/>
      <c r="AA256" s="14"/>
    </row>
    <row r="257" spans="22:27">
      <c r="V257" s="1"/>
      <c r="W257" s="1"/>
      <c r="X257" s="1"/>
      <c r="Y257" s="1"/>
      <c r="Z257" s="1"/>
      <c r="AA257" s="14"/>
    </row>
    <row r="258" spans="22:27">
      <c r="V258" s="1"/>
      <c r="W258" s="1"/>
      <c r="X258" s="1"/>
      <c r="Y258" s="1"/>
      <c r="Z258" s="1"/>
      <c r="AA258" s="14"/>
    </row>
    <row r="259" spans="22:27">
      <c r="V259" s="1"/>
      <c r="W259" s="1"/>
      <c r="X259" s="1"/>
      <c r="Y259" s="1"/>
      <c r="Z259" s="1"/>
      <c r="AA259" s="14"/>
    </row>
    <row r="260" spans="22:27">
      <c r="V260" s="1"/>
      <c r="W260" s="1"/>
      <c r="X260" s="1"/>
      <c r="Y260" s="1"/>
      <c r="Z260" s="1"/>
      <c r="AA260" s="14"/>
    </row>
    <row r="261" spans="22:27">
      <c r="V261" s="1"/>
      <c r="W261" s="1"/>
      <c r="X261" s="1"/>
      <c r="Y261" s="1"/>
      <c r="Z261" s="1"/>
      <c r="AA261" s="14"/>
    </row>
    <row r="262" spans="22:27">
      <c r="V262" s="1"/>
      <c r="W262" s="1"/>
      <c r="X262" s="1"/>
      <c r="Y262" s="1"/>
      <c r="Z262" s="1"/>
      <c r="AA262" s="14"/>
    </row>
    <row r="263" spans="22:27">
      <c r="V263" s="1"/>
      <c r="W263" s="1"/>
      <c r="X263" s="1"/>
      <c r="Y263" s="1"/>
      <c r="Z263" s="1"/>
      <c r="AA263" s="14"/>
    </row>
    <row r="264" spans="22:27">
      <c r="V264" s="1"/>
      <c r="W264" s="1"/>
      <c r="X264" s="1"/>
      <c r="Y264" s="1"/>
      <c r="Z264" s="1"/>
      <c r="AA264" s="14"/>
    </row>
    <row r="265" spans="22:27">
      <c r="V265" s="1"/>
      <c r="W265" s="1"/>
      <c r="X265" s="1"/>
      <c r="Y265" s="1"/>
      <c r="Z265" s="1"/>
      <c r="AA265" s="14"/>
    </row>
    <row r="266" spans="22:27">
      <c r="V266" s="1"/>
      <c r="W266" s="1"/>
      <c r="X266" s="1"/>
      <c r="Y266" s="1"/>
      <c r="Z266" s="1"/>
      <c r="AA266" s="14"/>
    </row>
    <row r="267" spans="22:27">
      <c r="V267" s="1"/>
      <c r="W267" s="1"/>
      <c r="X267" s="1"/>
      <c r="Y267" s="1"/>
      <c r="Z267" s="1"/>
      <c r="AA267" s="14"/>
    </row>
    <row r="268" spans="22:27">
      <c r="V268" s="1"/>
      <c r="W268" s="1"/>
      <c r="X268" s="1"/>
      <c r="Y268" s="1"/>
      <c r="Z268" s="1"/>
      <c r="AA268" s="14"/>
    </row>
    <row r="269" spans="22:27">
      <c r="V269" s="1"/>
      <c r="W269" s="1"/>
      <c r="X269" s="1"/>
      <c r="Y269" s="1"/>
      <c r="Z269" s="1"/>
      <c r="AA269" s="14"/>
    </row>
    <row r="270" spans="22:27">
      <c r="V270" s="1"/>
      <c r="W270" s="1"/>
      <c r="X270" s="1"/>
      <c r="Y270" s="1"/>
      <c r="Z270" s="1"/>
      <c r="AA270" s="14"/>
    </row>
    <row r="271" spans="22:27">
      <c r="V271" s="1"/>
      <c r="W271" s="1"/>
      <c r="X271" s="1"/>
      <c r="Y271" s="1"/>
      <c r="Z271" s="1"/>
      <c r="AA271" s="14"/>
    </row>
    <row r="272" spans="22:27">
      <c r="V272" s="1"/>
      <c r="W272" s="1"/>
      <c r="X272" s="1"/>
      <c r="Y272" s="1"/>
      <c r="Z272" s="1"/>
      <c r="AA272" s="14"/>
    </row>
    <row r="273" spans="22:27">
      <c r="V273" s="1"/>
      <c r="W273" s="1"/>
      <c r="X273" s="1"/>
      <c r="Y273" s="1"/>
      <c r="Z273" s="1"/>
      <c r="AA273" s="14"/>
    </row>
    <row r="274" spans="22:27">
      <c r="V274" s="1"/>
      <c r="W274" s="1"/>
      <c r="X274" s="1"/>
      <c r="Y274" s="1"/>
      <c r="Z274" s="1"/>
      <c r="AA274" s="14"/>
    </row>
    <row r="275" spans="22:27">
      <c r="V275" s="1"/>
      <c r="W275" s="1"/>
      <c r="X275" s="1"/>
      <c r="Y275" s="1"/>
      <c r="Z275" s="1"/>
      <c r="AA275" s="14"/>
    </row>
    <row r="276" spans="22:27">
      <c r="V276" s="1"/>
      <c r="W276" s="1"/>
      <c r="X276" s="1"/>
      <c r="Y276" s="1"/>
      <c r="Z276" s="1"/>
      <c r="AA276" s="14"/>
    </row>
    <row r="277" spans="22:27">
      <c r="V277" s="1"/>
      <c r="W277" s="1"/>
      <c r="X277" s="1"/>
      <c r="Y277" s="1"/>
      <c r="Z277" s="1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  <row r="281" spans="22:27">
      <c r="V281" s="14"/>
      <c r="W281" s="14"/>
      <c r="X281" s="14"/>
      <c r="Y281" s="14"/>
      <c r="Z281" s="14"/>
      <c r="AA281" s="14"/>
    </row>
    <row r="282" spans="22:27">
      <c r="V282" s="14"/>
      <c r="W282" s="14"/>
      <c r="X282" s="14"/>
      <c r="Y282" s="14"/>
      <c r="Z282" s="14"/>
      <c r="AA282" s="14"/>
    </row>
    <row r="283" spans="22:27">
      <c r="V283" s="14"/>
      <c r="W283" s="14"/>
      <c r="X283" s="14"/>
      <c r="Y283" s="14"/>
      <c r="Z283" s="14"/>
      <c r="AA283" s="14"/>
    </row>
    <row r="284" spans="22:27">
      <c r="V284" s="14"/>
      <c r="W284" s="14"/>
      <c r="X284" s="14"/>
      <c r="Y284" s="14"/>
      <c r="Z284" s="14"/>
      <c r="AA284" s="14"/>
    </row>
    <row r="285" spans="22:27">
      <c r="V285" s="14"/>
      <c r="W285" s="14"/>
      <c r="X285" s="14"/>
      <c r="Y285" s="14"/>
      <c r="Z285" s="14"/>
      <c r="AA285" s="14"/>
    </row>
    <row r="286" spans="22:27">
      <c r="V286" s="14"/>
      <c r="W286" s="14"/>
      <c r="X286" s="14"/>
      <c r="Y286" s="14"/>
      <c r="Z286" s="14"/>
      <c r="AA286" s="14"/>
    </row>
    <row r="287" spans="22:27">
      <c r="V287" s="14"/>
      <c r="W287" s="14"/>
      <c r="X287" s="14"/>
      <c r="Y287" s="14"/>
      <c r="Z287" s="14"/>
      <c r="AA287" s="14"/>
    </row>
    <row r="288" spans="22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  <row r="315" spans="22:27">
      <c r="V315" s="14"/>
      <c r="W315" s="14"/>
      <c r="X315" s="14"/>
      <c r="Y315" s="14"/>
      <c r="Z315" s="14"/>
      <c r="AA315" s="14"/>
    </row>
    <row r="316" spans="22:27">
      <c r="V316" s="14"/>
      <c r="W316" s="14"/>
      <c r="X316" s="14"/>
      <c r="Y316" s="14"/>
      <c r="Z316" s="14"/>
      <c r="AA316" s="14"/>
    </row>
    <row r="317" spans="22:27">
      <c r="V317" s="14"/>
      <c r="W317" s="14"/>
      <c r="X317" s="14"/>
      <c r="Y317" s="14"/>
      <c r="Z317" s="14"/>
      <c r="AA317" s="14"/>
    </row>
    <row r="318" spans="22:27">
      <c r="V318" s="14"/>
      <c r="W318" s="14"/>
      <c r="X318" s="14"/>
      <c r="Y318" s="14"/>
      <c r="Z318" s="14"/>
      <c r="AA318" s="14"/>
    </row>
    <row r="319" spans="22:27">
      <c r="V319" s="14"/>
      <c r="W319" s="14"/>
      <c r="X319" s="14"/>
      <c r="Y319" s="14"/>
      <c r="Z319" s="14"/>
      <c r="AA319" s="14"/>
    </row>
    <row r="320" spans="22:27">
      <c r="V320" s="14"/>
      <c r="W320" s="14"/>
      <c r="X320" s="14"/>
      <c r="Y320" s="14"/>
      <c r="Z320" s="14"/>
      <c r="AA320" s="14"/>
    </row>
    <row r="321" spans="22:27">
      <c r="V321" s="14"/>
      <c r="W321" s="14"/>
      <c r="X321" s="14"/>
      <c r="Y321" s="14"/>
      <c r="Z321" s="14"/>
      <c r="AA321" s="14"/>
    </row>
    <row r="322" spans="22:27">
      <c r="V322" s="14"/>
      <c r="W322" s="14"/>
      <c r="X322" s="14"/>
      <c r="Y322" s="14"/>
      <c r="Z322" s="14"/>
      <c r="AA322" s="14"/>
    </row>
    <row r="323" spans="22:27">
      <c r="V323" s="14"/>
      <c r="W323" s="14"/>
      <c r="X323" s="14"/>
      <c r="Y323" s="14"/>
      <c r="Z323" s="14"/>
      <c r="AA323" s="14"/>
    </row>
    <row r="324" spans="22:27">
      <c r="V324" s="14"/>
      <c r="W324" s="14"/>
      <c r="X324" s="14"/>
      <c r="Y324" s="14"/>
      <c r="Z324" s="14"/>
      <c r="AA324" s="14"/>
    </row>
    <row r="325" spans="22:27">
      <c r="V325" s="14"/>
      <c r="W325" s="14"/>
      <c r="X325" s="14"/>
      <c r="Y325" s="14"/>
      <c r="Z325" s="14"/>
      <c r="AA325" s="14"/>
    </row>
    <row r="326" spans="22:27">
      <c r="V326" s="14"/>
      <c r="W326" s="14"/>
      <c r="X326" s="14"/>
      <c r="Y326" s="14"/>
      <c r="Z326" s="14"/>
      <c r="AA326" s="14"/>
    </row>
    <row r="327" spans="22:27">
      <c r="V327" s="14"/>
      <c r="W327" s="14"/>
      <c r="X327" s="14"/>
      <c r="Y327" s="14"/>
      <c r="Z327" s="14"/>
      <c r="AA327" s="14"/>
    </row>
    <row r="328" spans="22:27">
      <c r="V328" s="14"/>
      <c r="W328" s="14"/>
      <c r="X328" s="14"/>
      <c r="Y328" s="14"/>
      <c r="Z328" s="14"/>
      <c r="AA328" s="14"/>
    </row>
    <row r="329" spans="22:27">
      <c r="V329" s="14"/>
      <c r="W329" s="14"/>
      <c r="X329" s="14"/>
      <c r="Y329" s="14"/>
      <c r="Z329" s="14"/>
      <c r="AA329" s="14"/>
    </row>
    <row r="330" spans="22:27">
      <c r="V330" s="14"/>
      <c r="W330" s="14"/>
      <c r="X330" s="14"/>
      <c r="Y330" s="14"/>
      <c r="Z330" s="14"/>
      <c r="AA330" s="14"/>
    </row>
    <row r="331" spans="22:27">
      <c r="V331" s="14"/>
      <c r="W331" s="14"/>
      <c r="X331" s="14"/>
      <c r="Y331" s="14"/>
      <c r="Z331" s="14"/>
      <c r="AA331" s="14"/>
    </row>
    <row r="332" spans="22:27">
      <c r="V332" s="14"/>
      <c r="W332" s="14"/>
      <c r="X332" s="14"/>
      <c r="Y332" s="14"/>
      <c r="Z332" s="14"/>
      <c r="AA332" s="14"/>
    </row>
    <row r="333" spans="22:27">
      <c r="V333" s="14"/>
      <c r="W333" s="14"/>
      <c r="X333" s="14"/>
      <c r="Y333" s="14"/>
      <c r="Z333" s="14"/>
      <c r="AA333" s="14"/>
    </row>
    <row r="334" spans="22:27">
      <c r="V334" s="14"/>
      <c r="W334" s="14"/>
      <c r="X334" s="14"/>
      <c r="Y334" s="14"/>
      <c r="Z334" s="14"/>
      <c r="AA334" s="14"/>
    </row>
    <row r="335" spans="22:27">
      <c r="V335" s="14"/>
      <c r="W335" s="14"/>
      <c r="X335" s="14"/>
      <c r="Y335" s="14"/>
      <c r="Z335" s="14"/>
      <c r="AA335" s="14"/>
    </row>
    <row r="336" spans="22:27">
      <c r="V336" s="14"/>
      <c r="W336" s="14"/>
      <c r="X336" s="14"/>
      <c r="Y336" s="14"/>
      <c r="Z336" s="14"/>
      <c r="AA336" s="14"/>
    </row>
    <row r="337" spans="22:27">
      <c r="V337" s="14"/>
      <c r="W337" s="14"/>
      <c r="X337" s="14"/>
      <c r="Y337" s="14"/>
      <c r="Z337" s="14"/>
      <c r="AA337" s="14"/>
    </row>
    <row r="338" spans="22:27">
      <c r="V338" s="14"/>
      <c r="W338" s="14"/>
      <c r="X338" s="14"/>
      <c r="Y338" s="14"/>
      <c r="Z338" s="14"/>
      <c r="AA338" s="14"/>
    </row>
    <row r="339" spans="22:27">
      <c r="V339" s="14"/>
      <c r="W339" s="14"/>
      <c r="X339" s="14"/>
      <c r="Y339" s="14"/>
      <c r="Z339" s="14"/>
      <c r="AA339" s="14"/>
    </row>
    <row r="340" spans="22:27">
      <c r="V340" s="14"/>
      <c r="W340" s="14"/>
      <c r="X340" s="14"/>
      <c r="Y340" s="14"/>
      <c r="Z340" s="14"/>
      <c r="AA340" s="14"/>
    </row>
    <row r="341" spans="22:27">
      <c r="V341" s="14"/>
      <c r="W341" s="14"/>
      <c r="X341" s="14"/>
      <c r="Y341" s="14"/>
      <c r="Z341" s="14"/>
      <c r="AA341" s="14"/>
    </row>
    <row r="342" spans="22:27">
      <c r="V342" s="14"/>
      <c r="W342" s="14"/>
      <c r="X342" s="14"/>
      <c r="Y342" s="14"/>
      <c r="Z342" s="14"/>
      <c r="AA342" s="14"/>
    </row>
    <row r="343" spans="22:27">
      <c r="V343" s="14"/>
      <c r="W343" s="14"/>
      <c r="X343" s="14"/>
      <c r="Y343" s="14"/>
      <c r="Z343" s="14"/>
      <c r="AA343" s="14"/>
    </row>
    <row r="344" spans="22:27">
      <c r="V344" s="14"/>
      <c r="W344" s="14"/>
      <c r="X344" s="14"/>
      <c r="Y344" s="14"/>
      <c r="Z344" s="14"/>
      <c r="AA344" s="14"/>
    </row>
    <row r="345" spans="22:27">
      <c r="V345" s="14"/>
      <c r="W345" s="14"/>
      <c r="X345" s="14"/>
      <c r="Y345" s="14"/>
      <c r="Z345" s="14"/>
      <c r="AA345" s="14"/>
    </row>
    <row r="346" spans="22:27">
      <c r="V346" s="14"/>
      <c r="W346" s="14"/>
      <c r="X346" s="14"/>
      <c r="Y346" s="14"/>
      <c r="Z346" s="14"/>
      <c r="AA346" s="14"/>
    </row>
    <row r="347" spans="22:27">
      <c r="V347" s="14"/>
      <c r="W347" s="14"/>
      <c r="X347" s="14"/>
      <c r="Y347" s="14"/>
      <c r="Z347" s="14"/>
      <c r="AA347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208"/>
  <sheetViews>
    <sheetView zoomScale="94" zoomScaleNormal="94" workbookViewId="0">
      <pane xSplit="5" ySplit="9" topLeftCell="F10" activePane="bottomRight" state="frozen"/>
      <selection pane="topRight" activeCell="F1" sqref="F1"/>
      <selection pane="bottomLeft" activeCell="A11" sqref="A11"/>
      <selection pane="bottomRight"/>
    </sheetView>
  </sheetViews>
  <sheetFormatPr baseColWidth="10" defaultRowHeight="15"/>
  <cols>
    <col min="1" max="1" width="1.54296875" customWidth="1"/>
    <col min="2" max="2" width="5.1796875" customWidth="1"/>
    <col min="3" max="3" width="4.08984375" customWidth="1"/>
    <col min="4" max="4" width="7.26953125" customWidth="1"/>
    <col min="5" max="5" width="10" customWidth="1"/>
    <col min="6" max="6" width="7.08984375" customWidth="1"/>
    <col min="7" max="7" width="3.90625" customWidth="1"/>
    <col min="8" max="8" width="6.453125" style="296" customWidth="1"/>
    <col min="9" max="9" width="5" customWidth="1"/>
    <col min="10" max="10" width="4.1796875" style="11" customWidth="1"/>
    <col min="11" max="11" width="4.1796875" style="89" customWidth="1"/>
    <col min="12" max="12" width="4.54296875" style="11" customWidth="1"/>
    <col min="13" max="13" width="1.08984375" style="11" customWidth="1"/>
    <col min="14" max="14" width="6.54296875" style="89" customWidth="1"/>
    <col min="15" max="15" width="1.08984375" style="89" customWidth="1"/>
    <col min="16" max="16" width="5.453125" customWidth="1"/>
    <col min="17" max="17" width="5.81640625" customWidth="1"/>
    <col min="18" max="18" width="1.08984375" customWidth="1"/>
    <col min="19" max="19" width="6.26953125" customWidth="1"/>
    <col min="20" max="20" width="5.81640625" customWidth="1"/>
    <col min="21" max="21" width="1.6328125" customWidth="1"/>
    <col min="22" max="22" width="6.08984375" customWidth="1"/>
    <col min="23" max="23" width="5.36328125" customWidth="1"/>
    <col min="24" max="24" width="5.54296875" style="89" customWidth="1"/>
    <col min="25" max="25" width="5.453125" style="89" customWidth="1"/>
    <col min="26" max="27" width="5.08984375" style="89" customWidth="1"/>
    <col min="28" max="28" width="1.54296875" style="11" customWidth="1"/>
    <col min="29" max="29" width="5.08984375" style="89" customWidth="1"/>
    <col min="30" max="30" width="5.453125" customWidth="1"/>
    <col min="31" max="31" width="5.81640625" customWidth="1"/>
    <col min="32" max="32" width="5.90625" style="11" customWidth="1"/>
    <col min="33" max="33" width="4.81640625" style="11" customWidth="1"/>
    <col min="34" max="34" width="5.08984375" style="11" customWidth="1"/>
    <col min="35" max="35" width="7.08984375" style="89" customWidth="1"/>
    <col min="36" max="36" width="5.453125" style="11" customWidth="1"/>
    <col min="37" max="37" width="6.7265625" customWidth="1"/>
    <col min="45" max="45" width="14" customWidth="1"/>
    <col min="46" max="46" width="12.54296875" customWidth="1"/>
    <col min="47" max="47" width="10.90625" customWidth="1"/>
  </cols>
  <sheetData>
    <row r="1" spans="1:54">
      <c r="A1" s="45"/>
      <c r="B1" s="45"/>
      <c r="C1" s="45"/>
      <c r="D1" s="45"/>
      <c r="E1" s="45"/>
      <c r="F1" s="45"/>
      <c r="G1" s="45"/>
      <c r="H1" s="310"/>
      <c r="I1" s="45"/>
      <c r="J1" s="69"/>
      <c r="K1" s="87"/>
      <c r="L1" s="69"/>
      <c r="M1" s="69"/>
      <c r="N1" s="87"/>
      <c r="O1" s="87"/>
      <c r="P1" s="45"/>
      <c r="Q1" s="45"/>
      <c r="R1" s="45"/>
      <c r="S1" s="45"/>
      <c r="T1" s="45"/>
      <c r="U1" s="45"/>
      <c r="V1" s="45"/>
      <c r="W1" s="45"/>
      <c r="X1" s="87"/>
      <c r="Y1" s="87"/>
      <c r="Z1" s="87"/>
      <c r="AA1" s="87"/>
      <c r="AB1" s="69"/>
      <c r="AC1" s="87"/>
      <c r="AD1" s="45"/>
      <c r="AE1" s="45"/>
      <c r="AF1" s="69"/>
      <c r="AG1" s="69"/>
      <c r="AH1" s="69"/>
      <c r="AI1" s="87"/>
      <c r="AJ1" s="69"/>
      <c r="AK1" s="45"/>
    </row>
    <row r="2" spans="1:54" s="169" customFormat="1" ht="31.8">
      <c r="A2" s="168"/>
      <c r="B2" s="168"/>
      <c r="C2" s="131" t="s">
        <v>439</v>
      </c>
      <c r="D2" s="168"/>
      <c r="E2" s="168"/>
      <c r="F2" s="168"/>
      <c r="G2" s="168"/>
      <c r="H2" s="311"/>
      <c r="I2" s="168"/>
      <c r="J2" s="178"/>
      <c r="K2" s="159" t="str">
        <f>+År!B2</f>
        <v>KJE</v>
      </c>
      <c r="L2" s="178"/>
      <c r="M2" s="178"/>
      <c r="N2" s="175"/>
      <c r="O2" s="175"/>
      <c r="P2" s="168"/>
      <c r="Q2" s="168"/>
      <c r="R2" s="168"/>
      <c r="S2" s="168"/>
      <c r="T2" s="168"/>
      <c r="U2" s="168"/>
      <c r="V2" s="168"/>
      <c r="W2" s="168"/>
      <c r="X2" s="175"/>
      <c r="Y2" s="175"/>
      <c r="Z2" s="175"/>
      <c r="AA2" s="175"/>
      <c r="AB2" s="178"/>
      <c r="AC2" s="175"/>
      <c r="AD2" s="168"/>
      <c r="AE2" s="168"/>
      <c r="AF2" s="178"/>
      <c r="AG2" s="178"/>
      <c r="AH2" s="178"/>
      <c r="AI2" s="175"/>
      <c r="AJ2" s="178"/>
      <c r="AK2" s="168"/>
      <c r="AL2"/>
      <c r="AM2"/>
      <c r="AN2"/>
      <c r="AO2"/>
      <c r="AP2"/>
      <c r="AQ2"/>
      <c r="AR2"/>
      <c r="AS2"/>
      <c r="AT2"/>
      <c r="AU2"/>
      <c r="AV2"/>
    </row>
    <row r="3" spans="1:54">
      <c r="A3" s="45"/>
      <c r="B3" s="45"/>
      <c r="C3" s="45"/>
      <c r="D3" s="45"/>
      <c r="E3" s="45"/>
      <c r="F3" s="45"/>
      <c r="G3" s="45"/>
      <c r="H3" s="310"/>
      <c r="I3" s="45"/>
      <c r="J3" s="69"/>
      <c r="K3" s="87"/>
      <c r="L3" s="69"/>
      <c r="M3" s="69"/>
      <c r="N3" s="87"/>
      <c r="O3" s="87"/>
      <c r="P3" s="45"/>
      <c r="Q3" s="45"/>
      <c r="R3" s="45"/>
      <c r="S3" s="45"/>
      <c r="T3" s="45"/>
      <c r="U3" s="45"/>
      <c r="V3" s="45"/>
      <c r="W3" s="45"/>
      <c r="X3" s="87"/>
      <c r="Y3" s="87"/>
      <c r="Z3" s="87"/>
      <c r="AA3" s="87"/>
      <c r="AB3" s="69"/>
      <c r="AC3" s="87"/>
      <c r="AD3" s="45"/>
      <c r="AE3" s="45"/>
      <c r="AF3" s="69"/>
      <c r="AG3" s="69"/>
      <c r="AH3" s="69"/>
      <c r="AI3" s="87"/>
      <c r="AJ3" s="69"/>
      <c r="AK3" s="45"/>
    </row>
    <row r="4" spans="1:54" s="173" customFormat="1" ht="19.8">
      <c r="A4" s="171"/>
      <c r="B4" s="171"/>
      <c r="C4" s="171"/>
      <c r="D4" s="167" t="s">
        <v>5</v>
      </c>
      <c r="E4" s="167"/>
      <c r="F4" s="170">
        <f>+År!P2</f>
        <v>52</v>
      </c>
      <c r="G4" s="171"/>
      <c r="H4" s="414"/>
      <c r="I4" s="171"/>
      <c r="J4" s="183"/>
      <c r="K4" s="185" t="s">
        <v>422</v>
      </c>
      <c r="L4" s="183"/>
      <c r="M4" s="183"/>
      <c r="N4" s="181"/>
      <c r="O4" s="181"/>
      <c r="P4" s="181"/>
      <c r="Q4" s="181"/>
      <c r="R4" s="181"/>
      <c r="S4" s="181"/>
      <c r="T4" s="181"/>
      <c r="U4" s="181"/>
      <c r="V4" s="181"/>
      <c r="W4" s="512">
        <f>SUM(H10:H15)</f>
        <v>16562</v>
      </c>
      <c r="X4" s="514"/>
      <c r="Y4" s="514"/>
      <c r="Z4" s="185"/>
      <c r="AA4" s="181"/>
      <c r="AB4" s="181"/>
      <c r="AC4" s="183"/>
      <c r="AD4" s="183"/>
      <c r="AE4" s="181"/>
      <c r="AF4" s="171"/>
      <c r="AG4" s="171"/>
      <c r="AH4" s="183"/>
      <c r="AI4" s="183"/>
      <c r="AJ4" s="183"/>
      <c r="AK4" s="181"/>
      <c r="AL4" s="4"/>
      <c r="AM4" s="4"/>
      <c r="AN4" s="4"/>
      <c r="AO4"/>
      <c r="AP4"/>
      <c r="AQ4"/>
      <c r="AR4"/>
      <c r="AS4"/>
      <c r="AT4"/>
      <c r="AU4"/>
      <c r="AV4"/>
      <c r="AW4"/>
      <c r="AX4"/>
      <c r="AY4"/>
      <c r="BA4" s="172"/>
      <c r="BB4" s="172"/>
    </row>
    <row r="5" spans="1:54" ht="16.5" customHeight="1">
      <c r="A5" s="49"/>
      <c r="B5" s="49"/>
      <c r="C5" s="49"/>
      <c r="D5" s="49"/>
      <c r="E5" s="49"/>
      <c r="F5" s="49"/>
      <c r="G5" s="49"/>
      <c r="H5" s="313"/>
      <c r="I5" s="49"/>
      <c r="J5" s="69"/>
      <c r="K5" s="163"/>
      <c r="L5" s="179"/>
      <c r="M5" s="179"/>
      <c r="N5" s="87"/>
      <c r="O5" s="87"/>
      <c r="P5" s="45"/>
      <c r="Q5" s="45"/>
      <c r="R5" s="45"/>
      <c r="S5" s="45"/>
      <c r="T5" s="45"/>
      <c r="U5" s="45"/>
      <c r="V5" s="45"/>
      <c r="W5" s="45"/>
      <c r="X5" s="87"/>
      <c r="Y5" s="87"/>
      <c r="Z5" s="87"/>
      <c r="AA5" s="87"/>
      <c r="AB5" s="69"/>
      <c r="AC5" s="87"/>
      <c r="AD5" s="45"/>
      <c r="AE5" s="45"/>
      <c r="AF5" s="69"/>
      <c r="AG5" s="69"/>
      <c r="AH5" s="69"/>
      <c r="AI5" s="87"/>
      <c r="AJ5" s="69"/>
      <c r="AK5" s="45"/>
    </row>
    <row r="6" spans="1:54" ht="16.5" customHeight="1">
      <c r="A6" s="49"/>
      <c r="B6" s="49"/>
      <c r="C6" s="49"/>
      <c r="D6" s="49"/>
      <c r="E6" s="49"/>
      <c r="F6" s="49"/>
      <c r="G6" s="49"/>
      <c r="H6" s="313"/>
      <c r="I6" s="49"/>
      <c r="J6" s="69"/>
      <c r="K6" s="163"/>
      <c r="L6" s="179"/>
      <c r="M6" s="179"/>
      <c r="N6" s="87"/>
      <c r="O6" s="87"/>
      <c r="P6" s="45"/>
      <c r="Q6" s="45"/>
      <c r="R6" s="45"/>
      <c r="S6" s="45"/>
      <c r="T6" s="45"/>
      <c r="U6" s="45"/>
      <c r="V6" s="49" t="s">
        <v>22</v>
      </c>
      <c r="W6" s="45"/>
      <c r="X6" s="87"/>
      <c r="Y6" s="87"/>
      <c r="Z6" s="87"/>
      <c r="AA6" s="87"/>
      <c r="AB6" s="69"/>
      <c r="AC6" s="87"/>
      <c r="AD6" s="45"/>
      <c r="AE6" s="45"/>
      <c r="AF6" s="69"/>
      <c r="AG6" s="69"/>
      <c r="AH6" s="69"/>
      <c r="AI6" s="91" t="s">
        <v>76</v>
      </c>
      <c r="AJ6" s="69"/>
      <c r="AK6" s="45"/>
    </row>
    <row r="7" spans="1:54" ht="15.6">
      <c r="A7" s="45"/>
      <c r="B7" s="45"/>
      <c r="C7" s="45"/>
      <c r="D7" s="45"/>
      <c r="E7" s="45"/>
      <c r="F7" s="49" t="s">
        <v>2</v>
      </c>
      <c r="G7" s="49"/>
      <c r="H7" s="310"/>
      <c r="I7" s="49"/>
      <c r="J7" s="69"/>
      <c r="K7" s="91"/>
      <c r="L7" s="69"/>
      <c r="M7" s="69"/>
      <c r="N7" s="91"/>
      <c r="O7" s="91"/>
      <c r="P7" s="49" t="s">
        <v>22</v>
      </c>
      <c r="Q7" s="49"/>
      <c r="R7" s="49"/>
      <c r="S7" s="49"/>
      <c r="T7" s="49"/>
      <c r="U7" s="49"/>
      <c r="V7" s="49" t="s">
        <v>464</v>
      </c>
      <c r="W7" s="49"/>
      <c r="X7" s="87"/>
      <c r="Y7" s="91"/>
      <c r="Z7" s="91" t="s">
        <v>45</v>
      </c>
      <c r="AA7" s="91"/>
      <c r="AB7" s="70"/>
      <c r="AC7" s="91" t="s">
        <v>423</v>
      </c>
      <c r="AD7" s="45"/>
      <c r="AE7" s="45"/>
      <c r="AF7" s="70" t="s">
        <v>419</v>
      </c>
      <c r="AG7" s="180"/>
      <c r="AH7" s="180"/>
      <c r="AI7" s="91" t="s">
        <v>43</v>
      </c>
      <c r="AJ7" s="70" t="s">
        <v>2</v>
      </c>
      <c r="AK7" s="45"/>
    </row>
    <row r="8" spans="1:54" ht="15.6">
      <c r="A8" s="45"/>
      <c r="B8" s="45"/>
      <c r="C8" s="45"/>
      <c r="D8" s="45"/>
      <c r="E8" s="45"/>
      <c r="F8" s="49" t="s">
        <v>462</v>
      </c>
      <c r="G8" s="113"/>
      <c r="H8" s="313" t="s">
        <v>2</v>
      </c>
      <c r="I8" s="113"/>
      <c r="J8" s="70" t="s">
        <v>2</v>
      </c>
      <c r="K8" s="164"/>
      <c r="L8" s="70" t="s">
        <v>1</v>
      </c>
      <c r="M8" s="70"/>
      <c r="N8" s="413" t="s">
        <v>2</v>
      </c>
      <c r="O8" s="413"/>
      <c r="P8" s="50" t="s">
        <v>0</v>
      </c>
      <c r="Q8" s="113"/>
      <c r="R8" s="113"/>
      <c r="S8" s="411" t="s">
        <v>22</v>
      </c>
      <c r="T8" s="411" t="s">
        <v>22</v>
      </c>
      <c r="U8" s="411"/>
      <c r="V8" s="50" t="s">
        <v>411</v>
      </c>
      <c r="W8" s="113"/>
      <c r="X8" s="91" t="s">
        <v>22</v>
      </c>
      <c r="Y8" s="164"/>
      <c r="Z8" s="91" t="s">
        <v>4</v>
      </c>
      <c r="AA8" s="164"/>
      <c r="AB8" s="70"/>
      <c r="AC8" s="91"/>
      <c r="AD8" s="49" t="s">
        <v>460</v>
      </c>
      <c r="AE8" s="49" t="s">
        <v>410</v>
      </c>
      <c r="AF8" s="70" t="s">
        <v>1</v>
      </c>
      <c r="AG8" s="70" t="s">
        <v>1</v>
      </c>
      <c r="AH8" s="70" t="s">
        <v>424</v>
      </c>
      <c r="AI8" s="91" t="s">
        <v>534</v>
      </c>
      <c r="AJ8" s="70" t="s">
        <v>427</v>
      </c>
      <c r="AK8" s="45"/>
    </row>
    <row r="9" spans="1:54" ht="15.6">
      <c r="A9" s="45"/>
      <c r="B9" s="49" t="s">
        <v>85</v>
      </c>
      <c r="C9" s="49" t="s">
        <v>421</v>
      </c>
      <c r="D9" s="46"/>
      <c r="E9" s="49" t="s">
        <v>429</v>
      </c>
      <c r="F9" s="50" t="s">
        <v>463</v>
      </c>
      <c r="G9" s="113" t="s">
        <v>465</v>
      </c>
      <c r="H9" s="314" t="s">
        <v>8</v>
      </c>
      <c r="I9" s="113" t="s">
        <v>465</v>
      </c>
      <c r="J9" s="71" t="s">
        <v>400</v>
      </c>
      <c r="K9" s="164" t="s">
        <v>465</v>
      </c>
      <c r="L9" s="71" t="s">
        <v>400</v>
      </c>
      <c r="M9" s="71"/>
      <c r="N9" s="413" t="s">
        <v>637</v>
      </c>
      <c r="O9" s="413"/>
      <c r="P9" s="50"/>
      <c r="Q9" s="113" t="s">
        <v>465</v>
      </c>
      <c r="R9" s="113"/>
      <c r="S9" s="411" t="s">
        <v>637</v>
      </c>
      <c r="T9" s="411" t="s">
        <v>639</v>
      </c>
      <c r="U9" s="411"/>
      <c r="V9" s="50"/>
      <c r="W9" s="113" t="s">
        <v>465</v>
      </c>
      <c r="X9" s="92" t="s">
        <v>44</v>
      </c>
      <c r="Y9" s="164" t="s">
        <v>465</v>
      </c>
      <c r="Z9" s="92"/>
      <c r="AA9" s="164" t="s">
        <v>465</v>
      </c>
      <c r="AB9" s="71"/>
      <c r="AC9" s="92" t="s">
        <v>1</v>
      </c>
      <c r="AD9" s="50" t="s">
        <v>461</v>
      </c>
      <c r="AE9" s="50" t="s">
        <v>493</v>
      </c>
      <c r="AF9" s="71" t="s">
        <v>43</v>
      </c>
      <c r="AG9" s="71" t="s">
        <v>487</v>
      </c>
      <c r="AH9" s="71" t="s">
        <v>487</v>
      </c>
      <c r="AI9" s="92" t="s">
        <v>44</v>
      </c>
      <c r="AJ9" s="71" t="s">
        <v>516</v>
      </c>
      <c r="AK9" s="45"/>
    </row>
    <row r="10" spans="1:54" ht="15.6">
      <c r="A10" s="45"/>
      <c r="B10" s="51">
        <f>+'Ark1'!C369</f>
        <v>2024</v>
      </c>
      <c r="C10" s="51">
        <f>+'Ark1'!I369</f>
        <v>6</v>
      </c>
      <c r="D10" s="52" t="s">
        <v>72</v>
      </c>
      <c r="E10" s="52" t="s">
        <v>432</v>
      </c>
      <c r="F10" s="51">
        <f>+'Ark1'!Q369</f>
        <v>92</v>
      </c>
      <c r="G10" s="51">
        <f t="shared" ref="G10" si="0">+F10-F17</f>
        <v>-11</v>
      </c>
      <c r="H10" s="325">
        <f>+'Ark1'!R369</f>
        <v>4140</v>
      </c>
      <c r="I10" s="51">
        <f t="shared" ref="I10" si="1">+H10-H17</f>
        <v>-404</v>
      </c>
      <c r="J10" s="254">
        <f>+'Ark1'!AF369</f>
        <v>24.996981040937087</v>
      </c>
      <c r="K10" s="145">
        <f t="shared" ref="K10" si="2">+J10-J17</f>
        <v>-0.92577553388178657</v>
      </c>
      <c r="L10" s="254">
        <f>+'Ark1'!AG369</f>
        <v>22.35594379257515</v>
      </c>
      <c r="M10" s="71"/>
      <c r="N10" s="412">
        <f>+'Ark1'!AI369</f>
        <v>4128</v>
      </c>
      <c r="O10" s="413"/>
      <c r="P10" s="53">
        <f>+'Ark1'!S369</f>
        <v>5.7096618357487916</v>
      </c>
      <c r="Q10" s="53">
        <f t="shared" ref="Q10" si="3">+P10-P17</f>
        <v>0.33796289208681696</v>
      </c>
      <c r="R10" s="113"/>
      <c r="S10" s="276">
        <f>+IF(N10=0,"",'Ark1'!AJ369)</f>
        <v>78.546584302325599</v>
      </c>
      <c r="T10" s="276">
        <f>+IF(N10=0,"",'Ark1'!AK369)</f>
        <v>14.919511056443804</v>
      </c>
      <c r="U10" s="411"/>
      <c r="V10" s="53">
        <f>+'Ark1'!T369</f>
        <v>5.1507246376811597</v>
      </c>
      <c r="W10" s="53">
        <f t="shared" ref="W10" si="4">+V10-V17</f>
        <v>0.11353273627270788</v>
      </c>
      <c r="X10" s="145">
        <f>+'Ark1'!U369</f>
        <v>7.3841304347826062</v>
      </c>
      <c r="Y10" s="145">
        <f t="shared" ref="Y10" si="5">+X10-X17</f>
        <v>-0.22308787507657168</v>
      </c>
      <c r="Z10" s="145">
        <f>+'Ark1'!W369</f>
        <v>4.8309178743961345E-2</v>
      </c>
      <c r="AA10" s="145">
        <f t="shared" ref="AA10" si="6">+Z10-Z17</f>
        <v>-0.19376828604477106</v>
      </c>
      <c r="AB10" s="71"/>
      <c r="AC10" s="145">
        <f>+'Ark1'!Z369</f>
        <v>2.5220815807374422</v>
      </c>
      <c r="AD10" s="53">
        <f>+'Ark1'!AA369</f>
        <v>1.2027558458703804</v>
      </c>
      <c r="AE10" s="53">
        <f>+'Ark1'!AB369</f>
        <v>1.29621781901057</v>
      </c>
      <c r="AF10" s="72">
        <f>+'Ark1'!AC369</f>
        <v>50.988071042916658</v>
      </c>
      <c r="AG10" s="72">
        <f>+'Ark1'!AD369</f>
        <v>31.838263795723559</v>
      </c>
      <c r="AH10" s="72">
        <f>+'Ark1'!AE369</f>
        <v>62.673086290782287</v>
      </c>
      <c r="AI10" s="145">
        <f t="shared" ref="AI10:AI17" si="7">+X10/P10</f>
        <v>1.2932693121245449</v>
      </c>
      <c r="AJ10" s="72">
        <f t="shared" ref="AJ10:AJ17" si="8">+H10/F10</f>
        <v>45</v>
      </c>
      <c r="AK10" s="45"/>
    </row>
    <row r="11" spans="1:54" ht="15.6">
      <c r="A11" s="45"/>
      <c r="B11" s="51">
        <f>+'Ark1'!C370</f>
        <v>2024</v>
      </c>
      <c r="C11" s="51">
        <f>+'Ark1'!I370</f>
        <v>24</v>
      </c>
      <c r="D11" s="52" t="s">
        <v>72</v>
      </c>
      <c r="E11" s="52" t="s">
        <v>104</v>
      </c>
      <c r="F11" s="51">
        <f>+'Ark1'!Q370</f>
        <v>186</v>
      </c>
      <c r="G11" s="51">
        <f t="shared" ref="G11:G15" si="9">+F11-F18</f>
        <v>29</v>
      </c>
      <c r="H11" s="325">
        <f>+'Ark1'!R370</f>
        <v>4465</v>
      </c>
      <c r="I11" s="51">
        <f t="shared" ref="I11:I15" si="10">+H11-H18</f>
        <v>-232</v>
      </c>
      <c r="J11" s="254">
        <f>+'Ark1'!AF370</f>
        <v>26.959304431831903</v>
      </c>
      <c r="K11" s="145">
        <f t="shared" ref="K11:K15" si="11">+J11-J18</f>
        <v>0.16370856213027096</v>
      </c>
      <c r="L11" s="254">
        <f>+'Ark1'!AG370</f>
        <v>26.677026695967296</v>
      </c>
      <c r="M11" s="71"/>
      <c r="N11" s="412">
        <f>+'Ark1'!AI370</f>
        <v>4168</v>
      </c>
      <c r="O11" s="413"/>
      <c r="P11" s="53">
        <f>+'Ark1'!S370</f>
        <v>5.5086226203807378</v>
      </c>
      <c r="Q11" s="53">
        <f t="shared" ref="Q11:Q15" si="12">+P11-P18</f>
        <v>0.14072821969944993</v>
      </c>
      <c r="R11" s="113"/>
      <c r="S11" s="276">
        <f>+IF(N11=0,"",'Ark1'!AJ370)</f>
        <v>80.5855326295585</v>
      </c>
      <c r="T11" s="276">
        <f>+IF(N11=0,"",'Ark1'!AK370)</f>
        <v>15.099062897223588</v>
      </c>
      <c r="U11" s="411"/>
      <c r="V11" s="53">
        <f>+'Ark1'!T370</f>
        <v>4.3101903695408748</v>
      </c>
      <c r="W11" s="53">
        <f t="shared" ref="W11:W15" si="13">+V11-V18</f>
        <v>-4.3652508892168207E-2</v>
      </c>
      <c r="X11" s="145">
        <f>+'Ark1'!U370</f>
        <v>8.1700111982082948</v>
      </c>
      <c r="Y11" s="145">
        <f t="shared" ref="Y11:Y15" si="14">+X11-X18</f>
        <v>0.57064990376503122</v>
      </c>
      <c r="Z11" s="145">
        <f>+'Ark1'!W370</f>
        <v>6.718924972004478E-2</v>
      </c>
      <c r="AA11" s="145">
        <f t="shared" ref="AA11:AA15" si="15">+Z11-Z18</f>
        <v>6.718924972004478E-2</v>
      </c>
      <c r="AB11" s="71"/>
      <c r="AC11" s="145">
        <f>+'Ark1'!Z370</f>
        <v>3.3462711610037101</v>
      </c>
      <c r="AD11" s="53">
        <f>+'Ark1'!AA370</f>
        <v>1.5222072461192064</v>
      </c>
      <c r="AE11" s="53">
        <f>+'Ark1'!AB370</f>
        <v>1.3529765897639343</v>
      </c>
      <c r="AF11" s="72">
        <f>+'Ark1'!AC370</f>
        <v>33.475149837026954</v>
      </c>
      <c r="AG11" s="72">
        <f>+'Ark1'!AD370</f>
        <v>29.391770411997545</v>
      </c>
      <c r="AH11" s="72">
        <f>+'Ark1'!AE370</f>
        <v>58.261454725056879</v>
      </c>
      <c r="AI11" s="145">
        <f t="shared" ref="AI11:AI15" si="16">+X11/P11</f>
        <v>1.4831314034802425</v>
      </c>
      <c r="AJ11" s="72">
        <f t="shared" ref="AJ11:AJ15" si="17">+H11/F11</f>
        <v>24.00537634408602</v>
      </c>
      <c r="AK11" s="45"/>
      <c r="AM11" s="2"/>
      <c r="AN11" s="2"/>
      <c r="AO11" s="2"/>
    </row>
    <row r="12" spans="1:54" ht="15.6">
      <c r="A12" s="45"/>
      <c r="B12" s="51">
        <f>+'Ark1'!C371</f>
        <v>2024</v>
      </c>
      <c r="C12" s="51">
        <f>+'Ark1'!I371</f>
        <v>49</v>
      </c>
      <c r="D12" s="52" t="s">
        <v>72</v>
      </c>
      <c r="E12" s="52" t="s">
        <v>105</v>
      </c>
      <c r="F12" s="51">
        <f>+'Ark1'!Q371</f>
        <v>115</v>
      </c>
      <c r="G12" s="51">
        <f t="shared" si="9"/>
        <v>-2</v>
      </c>
      <c r="H12" s="325">
        <f>+'Ark1'!R371</f>
        <v>2609</v>
      </c>
      <c r="I12" s="51">
        <f t="shared" si="10"/>
        <v>150</v>
      </c>
      <c r="J12" s="254">
        <f>+'Ark1'!AF371</f>
        <v>15.752928390291029</v>
      </c>
      <c r="K12" s="145">
        <f t="shared" si="11"/>
        <v>1.7247465202471055</v>
      </c>
      <c r="L12" s="254">
        <f>+'Ark1'!AG371</f>
        <v>17.701462958019924</v>
      </c>
      <c r="M12" s="71"/>
      <c r="N12" s="412">
        <f>+'Ark1'!AI371</f>
        <v>2278</v>
      </c>
      <c r="O12" s="413"/>
      <c r="P12" s="53">
        <f>+'Ark1'!S371</f>
        <v>5.6684553468761987</v>
      </c>
      <c r="Q12" s="53">
        <f t="shared" si="12"/>
        <v>0.19793887676639788</v>
      </c>
      <c r="R12" s="113"/>
      <c r="S12" s="276">
        <f>+IF(N12=0,"",'Ark1'!AJ371)</f>
        <v>85.596005267778622</v>
      </c>
      <c r="T12" s="276">
        <f>+IF(N12=0,"",'Ark1'!AK371)</f>
        <v>15.03015674899841</v>
      </c>
      <c r="U12" s="411"/>
      <c r="V12" s="53">
        <f>+'Ark1'!T371</f>
        <v>4.4131851284016861</v>
      </c>
      <c r="W12" s="53">
        <f t="shared" si="13"/>
        <v>0.30379106577460124</v>
      </c>
      <c r="X12" s="145">
        <f>+'Ark1'!U371</f>
        <v>9.2777309313913268</v>
      </c>
      <c r="Y12" s="145">
        <f t="shared" si="14"/>
        <v>0.32506724696677836</v>
      </c>
      <c r="Z12" s="145">
        <f>+'Ark1'!W371</f>
        <v>0</v>
      </c>
      <c r="AA12" s="145">
        <f t="shared" si="15"/>
        <v>0</v>
      </c>
      <c r="AB12" s="71"/>
      <c r="AC12" s="145">
        <f>+'Ark1'!Z371</f>
        <v>3.2074389009340898</v>
      </c>
      <c r="AD12" s="53">
        <f>+'Ark1'!AA371</f>
        <v>1.62698283956316</v>
      </c>
      <c r="AE12" s="53">
        <f>+'Ark1'!AB371</f>
        <v>1.3353963515407372</v>
      </c>
      <c r="AF12" s="72">
        <f>+'Ark1'!AC371</f>
        <v>52.19738002498061</v>
      </c>
      <c r="AG12" s="72">
        <f>+'Ark1'!AD371</f>
        <v>30.458561650895991</v>
      </c>
      <c r="AH12" s="72">
        <f>+'Ark1'!AE371</f>
        <v>54.201492525203598</v>
      </c>
      <c r="AI12" s="145">
        <f t="shared" si="16"/>
        <v>1.6367300020285325</v>
      </c>
      <c r="AJ12" s="72">
        <f t="shared" si="17"/>
        <v>22.68695652173913</v>
      </c>
      <c r="AK12" s="45"/>
      <c r="AM12" s="2"/>
      <c r="AN12" s="2"/>
      <c r="AO12" s="4"/>
      <c r="AP12" s="4"/>
      <c r="AQ12" s="4"/>
    </row>
    <row r="13" spans="1:54" ht="15.6">
      <c r="A13" s="45"/>
      <c r="B13" s="51">
        <f>+'Ark1'!C372</f>
        <v>2024</v>
      </c>
      <c r="C13" s="51">
        <f>+'Ark1'!I372</f>
        <v>80</v>
      </c>
      <c r="D13" s="52" t="s">
        <v>7</v>
      </c>
      <c r="E13" s="52" t="s">
        <v>6</v>
      </c>
      <c r="F13" s="51">
        <f>+'Ark1'!Q372</f>
        <v>103</v>
      </c>
      <c r="G13" s="51">
        <f t="shared" si="9"/>
        <v>3</v>
      </c>
      <c r="H13" s="325">
        <f>+'Ark1'!R372</f>
        <v>1310</v>
      </c>
      <c r="I13" s="51">
        <f t="shared" si="10"/>
        <v>-153</v>
      </c>
      <c r="J13" s="254">
        <f>+'Ark1'!AF372</f>
        <v>7.9096727448375805</v>
      </c>
      <c r="K13" s="145">
        <f t="shared" si="11"/>
        <v>-0.43649646047932222</v>
      </c>
      <c r="L13" s="254">
        <f>+'Ark1'!AG372</f>
        <v>8.1568776578045643</v>
      </c>
      <c r="M13" s="71"/>
      <c r="N13" s="412">
        <f>+'Ark1'!AI372</f>
        <v>1285</v>
      </c>
      <c r="O13" s="413"/>
      <c r="P13" s="53">
        <f>+'Ark1'!S372</f>
        <v>5.1557251908396955</v>
      </c>
      <c r="Q13" s="53">
        <f t="shared" si="12"/>
        <v>0.19742033779800039</v>
      </c>
      <c r="R13" s="113"/>
      <c r="S13" s="276">
        <f>+IF(N13=0,"",'Ark1'!AJ372)</f>
        <v>83.71922178988325</v>
      </c>
      <c r="T13" s="276">
        <f>+IF(N13=0,"",'Ark1'!AK372)</f>
        <v>14.170806203427309</v>
      </c>
      <c r="U13" s="411"/>
      <c r="V13" s="53">
        <f>+'Ark1'!T372</f>
        <v>3.6931297709923654</v>
      </c>
      <c r="W13" s="53">
        <f t="shared" si="13"/>
        <v>-0.35745122695705378</v>
      </c>
      <c r="X13" s="145">
        <f>+'Ark1'!U372</f>
        <v>8.5145038167938818</v>
      </c>
      <c r="Y13" s="145">
        <f t="shared" si="14"/>
        <v>-9.1101104600520344E-2</v>
      </c>
      <c r="Z13" s="145">
        <f>+'Ark1'!W372</f>
        <v>7.633587786259545E-2</v>
      </c>
      <c r="AA13" s="145">
        <f t="shared" si="15"/>
        <v>-6.0369522000699158E-2</v>
      </c>
      <c r="AB13" s="71"/>
      <c r="AC13" s="145">
        <f>+'Ark1'!Z372</f>
        <v>3.0438054260020619</v>
      </c>
      <c r="AD13" s="53">
        <f>+'Ark1'!AA372</f>
        <v>1.4244945698182763</v>
      </c>
      <c r="AE13" s="53">
        <f>+'Ark1'!AB372</f>
        <v>1.3942735031119617</v>
      </c>
      <c r="AF13" s="72">
        <f>+'Ark1'!AC372</f>
        <v>63.097463021159761</v>
      </c>
      <c r="AG13" s="72">
        <f>+'Ark1'!AD372</f>
        <v>57.944552633858521</v>
      </c>
      <c r="AH13" s="72">
        <f>+'Ark1'!AE372</f>
        <v>69.128142908180379</v>
      </c>
      <c r="AI13" s="145">
        <f t="shared" si="16"/>
        <v>1.6514657980456002</v>
      </c>
      <c r="AJ13" s="72">
        <f t="shared" si="17"/>
        <v>12.718446601941748</v>
      </c>
      <c r="AK13" s="45"/>
      <c r="AM13" s="1"/>
      <c r="AN13" s="1"/>
      <c r="AO13" s="11"/>
      <c r="AP13" s="11"/>
      <c r="AQ13" s="11"/>
    </row>
    <row r="14" spans="1:54" ht="15.6">
      <c r="A14" s="45"/>
      <c r="B14" s="51">
        <f>+'Ark1'!C373</f>
        <v>2024</v>
      </c>
      <c r="C14" s="51">
        <f>+'Ark1'!I373</f>
        <v>81</v>
      </c>
      <c r="D14" s="52" t="s">
        <v>7</v>
      </c>
      <c r="E14" s="52" t="s">
        <v>3</v>
      </c>
      <c r="F14" s="51">
        <f>+'Ark1'!Q373</f>
        <v>10</v>
      </c>
      <c r="G14" s="51">
        <f t="shared" si="9"/>
        <v>2</v>
      </c>
      <c r="H14" s="325">
        <f>+'Ark1'!R373</f>
        <v>84</v>
      </c>
      <c r="I14" s="51">
        <f t="shared" si="10"/>
        <v>-42</v>
      </c>
      <c r="J14" s="254">
        <f>+'Ark1'!AF373</f>
        <v>0.50718512256973791</v>
      </c>
      <c r="K14" s="145">
        <f t="shared" si="11"/>
        <v>-0.21162370851018686</v>
      </c>
      <c r="L14" s="254">
        <f>+'Ark1'!AG373</f>
        <v>0.58840091119504789</v>
      </c>
      <c r="M14" s="71"/>
      <c r="N14" s="412">
        <f>+'Ark1'!AI373</f>
        <v>75</v>
      </c>
      <c r="O14" s="413"/>
      <c r="P14" s="53">
        <f>+'Ark1'!S373</f>
        <v>5.6071428571428559</v>
      </c>
      <c r="Q14" s="53">
        <f t="shared" si="12"/>
        <v>1.0515873015872996</v>
      </c>
      <c r="R14" s="113"/>
      <c r="S14" s="276">
        <f>+IF(N14=0,"",'Ark1'!AJ373)</f>
        <v>85.517333333333355</v>
      </c>
      <c r="T14" s="276">
        <f>+IF(N14=0,"",'Ark1'!AK373)</f>
        <v>14.067041069406011</v>
      </c>
      <c r="U14" s="411"/>
      <c r="V14" s="53">
        <f>+'Ark1'!T373</f>
        <v>4.1904761904761907</v>
      </c>
      <c r="W14" s="53">
        <f t="shared" si="13"/>
        <v>0.88095238095238049</v>
      </c>
      <c r="X14" s="145">
        <f>+'Ark1'!U373</f>
        <v>9.5785714285714363</v>
      </c>
      <c r="Y14" s="145">
        <f t="shared" si="14"/>
        <v>2.3920634920635022</v>
      </c>
      <c r="Z14" s="145">
        <f>+'Ark1'!W373</f>
        <v>0</v>
      </c>
      <c r="AA14" s="145">
        <f t="shared" si="15"/>
        <v>0</v>
      </c>
      <c r="AB14" s="71"/>
      <c r="AC14" s="145">
        <f>+'Ark1'!Z373</f>
        <v>3.4787132072407529</v>
      </c>
      <c r="AD14" s="53">
        <f>+'Ark1'!AA373</f>
        <v>1.8193265181357197</v>
      </c>
      <c r="AE14" s="53">
        <f>+'Ark1'!AB373</f>
        <v>1.3581867330430155</v>
      </c>
      <c r="AF14" s="72">
        <f>+'Ark1'!AC373</f>
        <v>78.286352785806656</v>
      </c>
      <c r="AG14" s="72">
        <f>+'Ark1'!AD373</f>
        <v>79.405406265852307</v>
      </c>
      <c r="AH14" s="72">
        <f>+'Ark1'!AE373</f>
        <v>76.740991789101116</v>
      </c>
      <c r="AI14" s="145">
        <f t="shared" si="16"/>
        <v>1.7082802547770719</v>
      </c>
      <c r="AJ14" s="72">
        <f t="shared" si="17"/>
        <v>8.4</v>
      </c>
      <c r="AK14" s="45"/>
      <c r="AM14" s="1"/>
      <c r="AN14" s="1"/>
      <c r="AO14" s="11"/>
      <c r="AP14" s="11"/>
      <c r="AQ14" s="11"/>
    </row>
    <row r="15" spans="1:54" ht="15.6">
      <c r="A15" s="45"/>
      <c r="B15" s="51">
        <f>+'Ark1'!C374</f>
        <v>2024</v>
      </c>
      <c r="C15" s="51">
        <f>+'Ark1'!I374</f>
        <v>83</v>
      </c>
      <c r="D15" s="52" t="s">
        <v>7</v>
      </c>
      <c r="E15" s="52" t="s">
        <v>433</v>
      </c>
      <c r="F15" s="51">
        <f>+'Ark1'!Q374</f>
        <v>154</v>
      </c>
      <c r="G15" s="51">
        <f t="shared" si="9"/>
        <v>-6</v>
      </c>
      <c r="H15" s="325">
        <f>+'Ark1'!R374</f>
        <v>3954</v>
      </c>
      <c r="I15" s="51">
        <f t="shared" si="10"/>
        <v>-286</v>
      </c>
      <c r="J15" s="254">
        <f>+'Ark1'!AF374</f>
        <v>23.873928269532659</v>
      </c>
      <c r="K15" s="145">
        <f t="shared" si="11"/>
        <v>-0.31455937950606838</v>
      </c>
      <c r="L15" s="254">
        <f>+'Ark1'!AG374</f>
        <v>24.520287984438017</v>
      </c>
      <c r="M15" s="71"/>
      <c r="N15" s="412">
        <f>+'Ark1'!AI374</f>
        <v>2845</v>
      </c>
      <c r="O15" s="413"/>
      <c r="P15" s="53">
        <f>+'Ark1'!S374</f>
        <v>5.4484066767830042</v>
      </c>
      <c r="Q15" s="53">
        <f t="shared" si="12"/>
        <v>0.16302931829244027</v>
      </c>
      <c r="R15" s="113"/>
      <c r="S15" s="276">
        <f>+IF(N15=0,"",'Ark1'!AJ374)</f>
        <v>84.232618629174084</v>
      </c>
      <c r="T15" s="276">
        <f>+IF(N15=0,"",'Ark1'!AK374)</f>
        <v>14.226903493312578</v>
      </c>
      <c r="U15" s="411"/>
      <c r="V15" s="53">
        <f>+'Ark1'!T374</f>
        <v>4.2774405665149224</v>
      </c>
      <c r="W15" s="53">
        <f t="shared" si="13"/>
        <v>0.14772358538284447</v>
      </c>
      <c r="X15" s="145">
        <f>+'Ark1'!U374</f>
        <v>8.4799949418310536</v>
      </c>
      <c r="Y15" s="145">
        <f t="shared" si="14"/>
        <v>0.33098550786878889</v>
      </c>
      <c r="Z15" s="145">
        <f>+'Ark1'!W374</f>
        <v>0</v>
      </c>
      <c r="AA15" s="145">
        <f t="shared" si="15"/>
        <v>-2.3584905660377353E-2</v>
      </c>
      <c r="AB15" s="71"/>
      <c r="AC15" s="145">
        <f>+'Ark1'!Z374</f>
        <v>3.8288071495099327</v>
      </c>
      <c r="AD15" s="53">
        <f>+'Ark1'!AA374</f>
        <v>1.3925859543957471</v>
      </c>
      <c r="AE15" s="53">
        <f>+'Ark1'!AB374</f>
        <v>1.3655053572806111</v>
      </c>
      <c r="AF15" s="72">
        <f>+'Ark1'!AC374</f>
        <v>54.045143726141838</v>
      </c>
      <c r="AG15" s="72">
        <f>+'Ark1'!AD374</f>
        <v>21.624572420487105</v>
      </c>
      <c r="AH15" s="72">
        <f>+'Ark1'!AE374</f>
        <v>51.751157883190707</v>
      </c>
      <c r="AI15" s="145">
        <f t="shared" si="16"/>
        <v>1.5564173977626137</v>
      </c>
      <c r="AJ15" s="72">
        <f t="shared" si="17"/>
        <v>25.675324675324674</v>
      </c>
      <c r="AK15" s="45"/>
      <c r="AM15" s="1"/>
      <c r="AN15" s="1"/>
      <c r="AO15" s="11"/>
      <c r="AP15" s="11"/>
      <c r="AQ15" s="11"/>
    </row>
    <row r="16" spans="1:54" ht="15.6">
      <c r="A16" s="45"/>
      <c r="B16" s="45"/>
      <c r="C16" s="45"/>
      <c r="D16" s="45"/>
      <c r="E16" s="45"/>
      <c r="F16" s="45"/>
      <c r="G16" s="45"/>
      <c r="H16" s="310"/>
      <c r="I16" s="45"/>
      <c r="J16" s="45"/>
      <c r="K16" s="45"/>
      <c r="L16" s="45"/>
      <c r="M16" s="71"/>
      <c r="N16" s="45"/>
      <c r="O16" s="413"/>
      <c r="P16" s="45"/>
      <c r="Q16" s="45"/>
      <c r="R16" s="113"/>
      <c r="S16" s="45"/>
      <c r="T16" s="45"/>
      <c r="U16" s="411"/>
      <c r="V16" s="45"/>
      <c r="W16" s="45"/>
      <c r="X16" s="45"/>
      <c r="Y16" s="45"/>
      <c r="Z16" s="45"/>
      <c r="AA16" s="45"/>
      <c r="AB16" s="71"/>
      <c r="AC16" s="45"/>
      <c r="AD16" s="45"/>
      <c r="AE16" s="45"/>
      <c r="AF16" s="45"/>
      <c r="AG16" s="45"/>
      <c r="AH16" s="45"/>
      <c r="AI16" s="45"/>
      <c r="AJ16" s="45"/>
      <c r="AK16" s="45"/>
      <c r="AM16" s="1"/>
      <c r="AN16" s="1"/>
      <c r="AO16" s="11"/>
      <c r="AP16" s="11"/>
      <c r="AQ16" s="11"/>
    </row>
    <row r="17" spans="1:43" ht="15.6">
      <c r="A17" s="45"/>
      <c r="B17">
        <f>+'Ark1'!C375</f>
        <v>2023</v>
      </c>
      <c r="C17">
        <f>+'Ark1'!I375</f>
        <v>6</v>
      </c>
      <c r="D17" s="3" t="str">
        <f>+D10</f>
        <v>Nortura</v>
      </c>
      <c r="E17" s="3" t="str">
        <f>+E10</f>
        <v>Øst</v>
      </c>
      <c r="F17">
        <f>+'Ark1'!Q375</f>
        <v>103</v>
      </c>
      <c r="H17" s="296">
        <f>+'Ark1'!R375</f>
        <v>4544</v>
      </c>
      <c r="J17" s="184">
        <f>+'Ark1'!AF375</f>
        <v>25.922756574818873</v>
      </c>
      <c r="L17" s="184">
        <f>+'Ark1'!AG375</f>
        <v>24.633970267232954</v>
      </c>
      <c r="M17" s="71"/>
      <c r="N17" s="412">
        <f>+'Ark1'!AI375</f>
        <v>1788</v>
      </c>
      <c r="O17" s="413"/>
      <c r="P17" s="1">
        <f>+'Ark1'!S375</f>
        <v>5.3716989436619746</v>
      </c>
      <c r="R17" s="113"/>
      <c r="S17" s="276">
        <f>+IF(N17=0,"",'Ark1'!AJ375)</f>
        <v>83.768400447427098</v>
      </c>
      <c r="T17" s="276">
        <f>+IF(N17=0,"",'Ark1'!AK375)</f>
        <v>14.290886035935284</v>
      </c>
      <c r="U17" s="411"/>
      <c r="V17" s="1">
        <f>+'Ark1'!T375</f>
        <v>5.0371919014084519</v>
      </c>
      <c r="X17" s="89">
        <f>+'Ark1'!U375</f>
        <v>7.6072183098591779</v>
      </c>
      <c r="Z17" s="89">
        <f>+'Ark1'!W375</f>
        <v>0.2420774647887324</v>
      </c>
      <c r="AB17" s="71"/>
      <c r="AC17" s="89">
        <f>+'Ark1'!Z375</f>
        <v>2.5938486634651996</v>
      </c>
      <c r="AD17" s="1">
        <f>+'Ark1'!AA375</f>
        <v>1.1704625158091888</v>
      </c>
      <c r="AE17" s="1">
        <f>+'Ark1'!AB375</f>
        <v>1.5478513737260688</v>
      </c>
      <c r="AF17" s="11">
        <f>+'Ark1'!AC375</f>
        <v>45.369611376920709</v>
      </c>
      <c r="AG17" s="11">
        <f>+'Ark1'!AD375</f>
        <v>24.997054031060561</v>
      </c>
      <c r="AH17" s="11">
        <f>+'Ark1'!AE375</f>
        <v>39.711301983575225</v>
      </c>
      <c r="AI17" s="89">
        <f t="shared" si="7"/>
        <v>1.4161661682166449</v>
      </c>
      <c r="AJ17" s="11">
        <f t="shared" si="8"/>
        <v>44.116504854368934</v>
      </c>
      <c r="AK17" s="45"/>
      <c r="AM17" s="1"/>
      <c r="AN17" s="1"/>
      <c r="AO17" s="11"/>
      <c r="AP17" s="11"/>
      <c r="AQ17" s="11"/>
    </row>
    <row r="18" spans="1:43" ht="15.6">
      <c r="A18" s="45"/>
      <c r="B18">
        <f>+'Ark1'!C376</f>
        <v>2023</v>
      </c>
      <c r="C18">
        <f>+'Ark1'!I376</f>
        <v>24</v>
      </c>
      <c r="D18" s="3" t="str">
        <f t="shared" ref="D18:E18" si="18">+D11</f>
        <v>Nortura</v>
      </c>
      <c r="E18" s="3" t="str">
        <f t="shared" si="18"/>
        <v>Vest</v>
      </c>
      <c r="F18">
        <f>+'Ark1'!Q376</f>
        <v>157</v>
      </c>
      <c r="H18" s="296">
        <f>+'Ark1'!R376</f>
        <v>4697</v>
      </c>
      <c r="J18" s="184">
        <f>+'Ark1'!AF376</f>
        <v>26.795595869701632</v>
      </c>
      <c r="L18" s="184">
        <f>+'Ark1'!AG376</f>
        <v>25.43711557524658</v>
      </c>
      <c r="M18" s="71"/>
      <c r="N18" s="412">
        <f>+'Ark1'!AI376</f>
        <v>29</v>
      </c>
      <c r="O18" s="413"/>
      <c r="P18" s="1">
        <f>+'Ark1'!S376</f>
        <v>5.3678944006812879</v>
      </c>
      <c r="R18" s="113"/>
      <c r="S18" s="276">
        <f>+IF(N18=0,"",'Ark1'!AJ376)</f>
        <v>93.151724137931026</v>
      </c>
      <c r="T18" s="276">
        <f>+IF(N18=0,"",'Ark1'!AK376)</f>
        <v>12.72041719033613</v>
      </c>
      <c r="U18" s="411"/>
      <c r="V18" s="1">
        <f>+'Ark1'!T376</f>
        <v>4.353842878433043</v>
      </c>
      <c r="X18" s="89">
        <f>+'Ark1'!U376</f>
        <v>7.5993612944432636</v>
      </c>
      <c r="Z18" s="89">
        <f>+'Ark1'!W376</f>
        <v>0</v>
      </c>
      <c r="AB18" s="71"/>
      <c r="AC18" s="89">
        <f>+'Ark1'!Z376</f>
        <v>2.8633039096626525</v>
      </c>
      <c r="AD18" s="1">
        <f>+'Ark1'!AA376</f>
        <v>1.2987177374124077</v>
      </c>
      <c r="AE18" s="1">
        <f>+'Ark1'!AB376</f>
        <v>1.6040926696265012</v>
      </c>
      <c r="AF18" s="11">
        <f>+'Ark1'!AC376</f>
        <v>22.874830631546121</v>
      </c>
      <c r="AG18" s="11">
        <f>+'Ark1'!AD376</f>
        <v>18.200987295884627</v>
      </c>
      <c r="AH18" s="11">
        <f>+'Ark1'!AE376</f>
        <v>49.438072933164356</v>
      </c>
      <c r="AI18" s="89">
        <f t="shared" ref="AI18:AI29" si="19">+X18/P18</f>
        <v>1.4157061833181295</v>
      </c>
      <c r="AJ18" s="11">
        <f t="shared" ref="AJ18:AJ29" si="20">+H18/F18</f>
        <v>29.917197452229299</v>
      </c>
      <c r="AK18" s="45"/>
      <c r="AM18" s="1"/>
      <c r="AN18" s="1"/>
      <c r="AO18" s="11"/>
      <c r="AP18" s="11"/>
      <c r="AQ18" s="11"/>
    </row>
    <row r="19" spans="1:43" ht="15.6">
      <c r="A19" s="45"/>
      <c r="B19">
        <f>+'Ark1'!C377</f>
        <v>2023</v>
      </c>
      <c r="C19">
        <f>+'Ark1'!I377</f>
        <v>49</v>
      </c>
      <c r="D19" s="3" t="str">
        <f t="shared" ref="D19:E19" si="21">+D12</f>
        <v>Nortura</v>
      </c>
      <c r="E19" s="3" t="str">
        <f t="shared" si="21"/>
        <v>Nord</v>
      </c>
      <c r="F19">
        <f>+'Ark1'!Q377</f>
        <v>117</v>
      </c>
      <c r="H19" s="296">
        <f>+'Ark1'!R377</f>
        <v>2459</v>
      </c>
      <c r="J19" s="184">
        <f>+'Ark1'!AF377</f>
        <v>14.028181870043923</v>
      </c>
      <c r="L19" s="184">
        <f>+'Ark1'!AG377</f>
        <v>15.68848509121433</v>
      </c>
      <c r="M19" s="71"/>
      <c r="N19" s="412">
        <f>+'Ark1'!AI377</f>
        <v>5</v>
      </c>
      <c r="O19" s="413"/>
      <c r="P19" s="1">
        <f>+'Ark1'!S377</f>
        <v>5.4705164701098008</v>
      </c>
      <c r="R19" s="113"/>
      <c r="S19" s="276">
        <f>+IF(N19=0,"",'Ark1'!AJ377)</f>
        <v>80.319999999999993</v>
      </c>
      <c r="T19" s="276">
        <f>+IF(N19=0,"",'Ark1'!AK377)</f>
        <v>13.697433569673173</v>
      </c>
      <c r="U19" s="411"/>
      <c r="V19" s="1">
        <f>+'Ark1'!T377</f>
        <v>4.1093940626270848</v>
      </c>
      <c r="X19" s="89">
        <f>+'Ark1'!U377</f>
        <v>8.9526636844245484</v>
      </c>
      <c r="Z19" s="89">
        <f>+'Ark1'!W377</f>
        <v>0</v>
      </c>
      <c r="AB19" s="71"/>
      <c r="AC19" s="89">
        <f>+'Ark1'!Z377</f>
        <v>3.030132664784265</v>
      </c>
      <c r="AD19" s="1">
        <f>+'Ark1'!AA377</f>
        <v>1.5930681026560876</v>
      </c>
      <c r="AE19" s="1">
        <f>+'Ark1'!AB377</f>
        <v>1.5916584353077088</v>
      </c>
      <c r="AF19" s="11">
        <f>+'Ark1'!AC377</f>
        <v>30.222719203439755</v>
      </c>
      <c r="AG19" s="11">
        <f>+'Ark1'!AD377</f>
        <v>34.690321891677677</v>
      </c>
      <c r="AH19" s="11">
        <f>+'Ark1'!AE377</f>
        <v>50.735930496556819</v>
      </c>
      <c r="AI19" s="89">
        <f t="shared" si="19"/>
        <v>1.6365298840321116</v>
      </c>
      <c r="AJ19" s="11">
        <f t="shared" si="20"/>
        <v>21.017094017094017</v>
      </c>
      <c r="AK19" s="45"/>
      <c r="AM19" s="1"/>
      <c r="AN19" s="1"/>
      <c r="AO19" s="11"/>
      <c r="AP19" s="11"/>
      <c r="AQ19" s="11"/>
    </row>
    <row r="20" spans="1:43" ht="15.6">
      <c r="A20" s="45"/>
      <c r="B20">
        <f>+'Ark1'!C378</f>
        <v>2023</v>
      </c>
      <c r="C20">
        <f>+'Ark1'!I378</f>
        <v>80</v>
      </c>
      <c r="D20" s="3" t="str">
        <f t="shared" ref="D20:E20" si="22">+D13</f>
        <v>KLF</v>
      </c>
      <c r="E20" s="3" t="str">
        <f t="shared" si="22"/>
        <v>Fatland</v>
      </c>
      <c r="F20">
        <f>+'Ark1'!Q378</f>
        <v>100</v>
      </c>
      <c r="H20" s="296">
        <f>+'Ark1'!R378</f>
        <v>1463</v>
      </c>
      <c r="J20" s="184">
        <f>+'Ark1'!AF378</f>
        <v>8.3461692053169028</v>
      </c>
      <c r="L20" s="184">
        <f>+'Ark1'!AG378</f>
        <v>8.972137912948174</v>
      </c>
      <c r="M20" s="71"/>
      <c r="N20" s="412">
        <f>+'Ark1'!AI378</f>
        <v>439</v>
      </c>
      <c r="O20" s="413"/>
      <c r="P20" s="1">
        <f>+'Ark1'!S378</f>
        <v>4.9583048530416951</v>
      </c>
      <c r="R20" s="113"/>
      <c r="S20" s="276">
        <f>+IF(N20=0,"",'Ark1'!AJ378)</f>
        <v>85.328929384965804</v>
      </c>
      <c r="T20" s="276">
        <f>+IF(N20=0,"",'Ark1'!AK378)</f>
        <v>14.630781790459652</v>
      </c>
      <c r="U20" s="411"/>
      <c r="V20" s="1">
        <f>+'Ark1'!T378</f>
        <v>4.0505809979494192</v>
      </c>
      <c r="X20" s="89">
        <f>+'Ark1'!U378</f>
        <v>8.6056049213944021</v>
      </c>
      <c r="Z20" s="89">
        <f>+'Ark1'!W378</f>
        <v>0.13670539986329461</v>
      </c>
      <c r="AB20" s="71"/>
      <c r="AC20" s="89">
        <f>+'Ark1'!Z378</f>
        <v>3.3261648409711446</v>
      </c>
      <c r="AD20" s="1">
        <f>+'Ark1'!AA378</f>
        <v>1.5726769468791348</v>
      </c>
      <c r="AE20" s="1">
        <f>+'Ark1'!AB378</f>
        <v>1.6899560567624026</v>
      </c>
      <c r="AF20" s="11">
        <f>+'Ark1'!AC378</f>
        <v>63.415493189635917</v>
      </c>
      <c r="AG20" s="11">
        <f>+'Ark1'!AD378</f>
        <v>52.322220064449724</v>
      </c>
      <c r="AH20" s="11">
        <f>+'Ark1'!AE378</f>
        <v>51.104281007327891</v>
      </c>
      <c r="AI20" s="89">
        <f t="shared" si="19"/>
        <v>1.735594154948995</v>
      </c>
      <c r="AJ20" s="11">
        <f t="shared" si="20"/>
        <v>14.63</v>
      </c>
      <c r="AK20" s="45"/>
      <c r="AM20" s="1"/>
      <c r="AN20" s="1"/>
      <c r="AO20" s="11"/>
      <c r="AP20" s="11"/>
      <c r="AQ20" s="11"/>
    </row>
    <row r="21" spans="1:43" ht="15.6">
      <c r="A21" s="45"/>
      <c r="B21">
        <f>+'Ark1'!C379</f>
        <v>2023</v>
      </c>
      <c r="C21">
        <f>+'Ark1'!I379</f>
        <v>81</v>
      </c>
      <c r="D21" s="3" t="str">
        <f t="shared" ref="D21:E21" si="23">+D14</f>
        <v>KLF</v>
      </c>
      <c r="E21" s="3" t="str">
        <f t="shared" si="23"/>
        <v>Midt-Norge</v>
      </c>
      <c r="F21">
        <f>+'Ark1'!Q379</f>
        <v>8</v>
      </c>
      <c r="H21" s="296">
        <f>+'Ark1'!R379</f>
        <v>126</v>
      </c>
      <c r="J21" s="184">
        <f>+'Ark1'!AF379</f>
        <v>0.71880883107992477</v>
      </c>
      <c r="L21" s="184">
        <f>+'Ark1'!AG379</f>
        <v>0.64529554250790788</v>
      </c>
      <c r="M21" s="71"/>
      <c r="N21" s="412">
        <f>+'Ark1'!AI379</f>
        <v>0</v>
      </c>
      <c r="O21" s="413"/>
      <c r="P21" s="1">
        <f>+'Ark1'!S379</f>
        <v>4.5555555555555562</v>
      </c>
      <c r="R21" s="113"/>
      <c r="S21" s="276" t="str">
        <f>+IF(N21=0,"",'Ark1'!AJ379)</f>
        <v/>
      </c>
      <c r="T21" s="276" t="str">
        <f>+IF(N21=0,"",'Ark1'!AK379)</f>
        <v/>
      </c>
      <c r="U21" s="411"/>
      <c r="V21" s="1">
        <f>+'Ark1'!T379</f>
        <v>3.3095238095238102</v>
      </c>
      <c r="X21" s="89">
        <f>+'Ark1'!U379</f>
        <v>7.1865079365079341</v>
      </c>
      <c r="Z21" s="89">
        <f>+'Ark1'!W379</f>
        <v>0</v>
      </c>
      <c r="AB21" s="71"/>
      <c r="AC21" s="89">
        <f>+'Ark1'!Z379</f>
        <v>2.8224258724530928</v>
      </c>
      <c r="AD21" s="1">
        <f>+'Ark1'!AA379</f>
        <v>2.202291575478033</v>
      </c>
      <c r="AE21" s="1">
        <f>+'Ark1'!AB379</f>
        <v>2.0058022410959375</v>
      </c>
      <c r="AF21" s="11">
        <f>+'Ark1'!AC379</f>
        <v>75.453388316495349</v>
      </c>
      <c r="AG21" s="11">
        <f>+'Ark1'!AD379</f>
        <v>65.725010357277739</v>
      </c>
      <c r="AH21" s="11">
        <f>+'Ark1'!AE379</f>
        <v>50.366441290707797</v>
      </c>
      <c r="AI21" s="89">
        <f t="shared" si="19"/>
        <v>1.5775261324041805</v>
      </c>
      <c r="AJ21" s="11">
        <f t="shared" si="20"/>
        <v>15.75</v>
      </c>
      <c r="AK21" s="45"/>
      <c r="AM21" s="1"/>
      <c r="AN21" s="1"/>
      <c r="AO21" s="11"/>
      <c r="AP21" s="11"/>
      <c r="AQ21" s="11"/>
    </row>
    <row r="22" spans="1:43" ht="15.6">
      <c r="A22" s="45"/>
      <c r="B22">
        <f>+'Ark1'!C380</f>
        <v>2023</v>
      </c>
      <c r="C22">
        <f>+'Ark1'!I380</f>
        <v>83</v>
      </c>
      <c r="D22" s="3" t="str">
        <f t="shared" ref="D22:E22" si="24">+D15</f>
        <v>KLF</v>
      </c>
      <c r="E22" s="3" t="str">
        <f t="shared" si="24"/>
        <v>Uavhengig</v>
      </c>
      <c r="F22">
        <f>+'Ark1'!Q380</f>
        <v>160</v>
      </c>
      <c r="H22" s="296">
        <f>+'Ark1'!R380</f>
        <v>4240</v>
      </c>
      <c r="J22" s="184">
        <f>+'Ark1'!AF380</f>
        <v>24.188487649038727</v>
      </c>
      <c r="L22" s="184">
        <f>+'Ark1'!AG380</f>
        <v>24.622995610850072</v>
      </c>
      <c r="M22" s="71"/>
      <c r="N22" s="412">
        <f>+'Ark1'!AI380</f>
        <v>130</v>
      </c>
      <c r="O22" s="413"/>
      <c r="P22" s="1">
        <f>+'Ark1'!S380</f>
        <v>5.2853773584905639</v>
      </c>
      <c r="R22" s="113"/>
      <c r="S22" s="276">
        <f>+IF(N22=0,"",'Ark1'!AJ380)</f>
        <v>86.03461538461535</v>
      </c>
      <c r="T22" s="276">
        <f>+IF(N22=0,"",'Ark1'!AK380)</f>
        <v>12.08215223336382</v>
      </c>
      <c r="U22" s="411"/>
      <c r="V22" s="1">
        <f>+'Ark1'!T380</f>
        <v>4.129716981132078</v>
      </c>
      <c r="X22" s="89">
        <f>+'Ark1'!U380</f>
        <v>8.1490094339622647</v>
      </c>
      <c r="Z22" s="89">
        <f>+'Ark1'!W380</f>
        <v>2.3584905660377353E-2</v>
      </c>
      <c r="AB22" s="71"/>
      <c r="AC22" s="89">
        <f>+'Ark1'!Z380</f>
        <v>3.7168787575093623</v>
      </c>
      <c r="AD22" s="1">
        <f>+'Ark1'!AA380</f>
        <v>1.67998016302771</v>
      </c>
      <c r="AE22" s="1">
        <f>+'Ark1'!AB380</f>
        <v>1.4361123869060002</v>
      </c>
      <c r="AF22" s="11">
        <f>+'Ark1'!AC380</f>
        <v>29.565153687022505</v>
      </c>
      <c r="AG22" s="11">
        <f>+'Ark1'!AD380</f>
        <v>12.720396832671176</v>
      </c>
      <c r="AH22" s="11">
        <f>+'Ark1'!AE380</f>
        <v>42.367683840415992</v>
      </c>
      <c r="AI22" s="89">
        <f t="shared" si="19"/>
        <v>1.5418027666220444</v>
      </c>
      <c r="AJ22" s="11">
        <f t="shared" si="20"/>
        <v>26.5</v>
      </c>
      <c r="AK22" s="45"/>
      <c r="AM22" s="1"/>
      <c r="AN22" s="1"/>
      <c r="AO22" s="11"/>
      <c r="AP22" s="11"/>
      <c r="AQ22" s="11"/>
    </row>
    <row r="23" spans="1:43" ht="15.6">
      <c r="A23" s="45"/>
      <c r="B23" s="45"/>
      <c r="C23" s="45"/>
      <c r="D23" s="45"/>
      <c r="E23" s="45"/>
      <c r="F23" s="45"/>
      <c r="G23" s="45"/>
      <c r="H23" s="310"/>
      <c r="I23" s="45"/>
      <c r="J23" s="45"/>
      <c r="K23" s="45"/>
      <c r="L23" s="45"/>
      <c r="M23" s="71"/>
      <c r="N23" s="45"/>
      <c r="O23" s="413"/>
      <c r="P23" s="45"/>
      <c r="Q23" s="45"/>
      <c r="R23" s="113"/>
      <c r="S23" s="45"/>
      <c r="T23" s="45"/>
      <c r="U23" s="411"/>
      <c r="V23" s="45"/>
      <c r="W23" s="45"/>
      <c r="X23" s="45"/>
      <c r="Y23" s="45"/>
      <c r="Z23" s="45"/>
      <c r="AA23" s="45"/>
      <c r="AB23" s="71"/>
      <c r="AC23" s="45"/>
      <c r="AD23" s="45"/>
      <c r="AE23" s="45"/>
      <c r="AF23" s="45"/>
      <c r="AG23" s="45"/>
      <c r="AH23" s="45"/>
      <c r="AI23" s="45"/>
      <c r="AJ23" s="45"/>
      <c r="AK23" s="45"/>
      <c r="AM23" s="1"/>
      <c r="AN23" s="1"/>
      <c r="AO23" s="11"/>
      <c r="AP23" s="11"/>
      <c r="AQ23" s="11"/>
    </row>
    <row r="24" spans="1:43" ht="15.6">
      <c r="A24" s="45"/>
      <c r="B24">
        <f>+'Ark1'!C381</f>
        <v>2022</v>
      </c>
      <c r="C24">
        <f>+'Ark1'!I381</f>
        <v>6</v>
      </c>
      <c r="D24" s="3" t="str">
        <f>+D17</f>
        <v>Nortura</v>
      </c>
      <c r="E24" s="3" t="str">
        <f>+E17</f>
        <v>Øst</v>
      </c>
      <c r="F24">
        <f>+'Ark1'!Q381</f>
        <v>102</v>
      </c>
      <c r="H24" s="296">
        <f>+'Ark1'!R381</f>
        <v>4381</v>
      </c>
      <c r="J24" s="184">
        <f>+'Ark1'!AF381</f>
        <v>25.482782689623079</v>
      </c>
      <c r="L24" s="184">
        <f>+'Ark1'!AG381</f>
        <v>23.89391809221496</v>
      </c>
      <c r="M24" s="71"/>
      <c r="N24" s="45"/>
      <c r="O24" s="413"/>
      <c r="P24" s="1">
        <f>+'Ark1'!S381</f>
        <v>5.2716274823099747</v>
      </c>
      <c r="R24" s="113"/>
      <c r="S24" s="45"/>
      <c r="T24" s="45"/>
      <c r="U24" s="411"/>
      <c r="V24" s="1">
        <f>+'Ark1'!T381</f>
        <v>5.1232595297877195</v>
      </c>
      <c r="X24" s="89">
        <f>+'Ark1'!U381</f>
        <v>7.5832914859621132</v>
      </c>
      <c r="Z24" s="89">
        <f>+'Ark1'!W381</f>
        <v>0</v>
      </c>
      <c r="AB24" s="71"/>
      <c r="AC24" s="89">
        <f>+'Ark1'!Z381</f>
        <v>2.8007546565430541</v>
      </c>
      <c r="AD24" s="1">
        <f>+'Ark1'!AA381</f>
        <v>1.244826160488248</v>
      </c>
      <c r="AE24" s="1">
        <f>+'Ark1'!AB381</f>
        <v>1.785932491108559</v>
      </c>
      <c r="AF24" s="11">
        <f>+'Ark1'!AC381</f>
        <v>40.31113668038379</v>
      </c>
      <c r="AG24" s="11">
        <f>+'Ark1'!AD381</f>
        <v>18.121741734078316</v>
      </c>
      <c r="AH24" s="11">
        <f>+'Ark1'!AE381</f>
        <v>41.616352908068713</v>
      </c>
      <c r="AI24" s="89">
        <f t="shared" si="19"/>
        <v>1.4385105001082494</v>
      </c>
      <c r="AJ24" s="11">
        <f t="shared" si="20"/>
        <v>42.950980392156865</v>
      </c>
      <c r="AK24" s="45"/>
      <c r="AM24" s="1"/>
      <c r="AN24" s="1"/>
      <c r="AO24" s="11"/>
      <c r="AP24" s="11"/>
      <c r="AQ24" s="11"/>
    </row>
    <row r="25" spans="1:43" ht="15.6">
      <c r="A25" s="45"/>
      <c r="B25">
        <f>+'Ark1'!C382</f>
        <v>2022</v>
      </c>
      <c r="C25">
        <f>+'Ark1'!I382</f>
        <v>24</v>
      </c>
      <c r="D25" s="3" t="str">
        <f t="shared" ref="D25:E25" si="25">+D18</f>
        <v>Nortura</v>
      </c>
      <c r="E25" s="3" t="str">
        <f t="shared" si="25"/>
        <v>Vest</v>
      </c>
      <c r="F25">
        <f>+'Ark1'!Q382</f>
        <v>149</v>
      </c>
      <c r="H25" s="296">
        <f>+'Ark1'!R382</f>
        <v>4511</v>
      </c>
      <c r="J25" s="184">
        <f>+'Ark1'!AF382</f>
        <v>26.23894834806887</v>
      </c>
      <c r="L25" s="184">
        <f>+'Ark1'!AG382</f>
        <v>25.66037241900316</v>
      </c>
      <c r="M25" s="71"/>
      <c r="N25" s="45"/>
      <c r="O25" s="413"/>
      <c r="P25" s="1">
        <f>+'Ark1'!S382</f>
        <v>5.1733540234981161</v>
      </c>
      <c r="R25" s="113"/>
      <c r="S25" s="45"/>
      <c r="T25" s="45"/>
      <c r="U25" s="411"/>
      <c r="V25" s="1">
        <f>+'Ark1'!T382</f>
        <v>4.5134116603857244</v>
      </c>
      <c r="X25" s="89">
        <f>+'Ark1'!U382</f>
        <v>7.909221902017288</v>
      </c>
      <c r="Z25" s="89">
        <f>+'Ark1'!W382</f>
        <v>0</v>
      </c>
      <c r="AB25" s="71"/>
      <c r="AC25" s="89">
        <f>+'Ark1'!Z382</f>
        <v>3.0712586144096052</v>
      </c>
      <c r="AD25" s="1">
        <f>+'Ark1'!AA382</f>
        <v>1.1419372357213238</v>
      </c>
      <c r="AE25" s="1">
        <f>+'Ark1'!AB382</f>
        <v>1.2072839778161988</v>
      </c>
      <c r="AF25" s="11">
        <f>+'Ark1'!AC382</f>
        <v>24.55123358526528</v>
      </c>
      <c r="AG25" s="11">
        <f>+'Ark1'!AD382</f>
        <v>14.879495912119276</v>
      </c>
      <c r="AH25" s="11">
        <f>+'Ark1'!AE382</f>
        <v>39.531914578257727</v>
      </c>
      <c r="AI25" s="89">
        <f t="shared" si="19"/>
        <v>1.5288383254060069</v>
      </c>
      <c r="AJ25" s="11">
        <f t="shared" si="20"/>
        <v>30.275167785234899</v>
      </c>
      <c r="AK25" s="45"/>
      <c r="AM25" s="13"/>
      <c r="AN25" s="13"/>
      <c r="AO25" s="11"/>
      <c r="AP25" s="11"/>
      <c r="AQ25" s="11"/>
    </row>
    <row r="26" spans="1:43" ht="16.5" customHeight="1">
      <c r="A26" s="45"/>
      <c r="B26">
        <f>+'Ark1'!C383</f>
        <v>2022</v>
      </c>
      <c r="C26">
        <f>+'Ark1'!I383</f>
        <v>49</v>
      </c>
      <c r="D26" s="3" t="str">
        <f t="shared" ref="D26:E26" si="26">+D19</f>
        <v>Nortura</v>
      </c>
      <c r="E26" s="3" t="str">
        <f t="shared" si="26"/>
        <v>Nord</v>
      </c>
      <c r="F26">
        <f>+'Ark1'!Q383</f>
        <v>99</v>
      </c>
      <c r="H26" s="296">
        <f>+'Ark1'!R383</f>
        <v>2549</v>
      </c>
      <c r="J26" s="184">
        <f>+'Ark1'!AF383</f>
        <v>14.826663564448582</v>
      </c>
      <c r="L26" s="184">
        <f>+'Ark1'!AG383</f>
        <v>15.784770043765439</v>
      </c>
      <c r="M26" s="71"/>
      <c r="N26" s="45"/>
      <c r="O26" s="45"/>
      <c r="P26" s="1">
        <f>+'Ark1'!S383</f>
        <v>5.207924676343664</v>
      </c>
      <c r="R26" s="113"/>
      <c r="S26" s="45"/>
      <c r="T26" s="45"/>
      <c r="U26" s="411"/>
      <c r="V26" s="1">
        <f>+'Ark1'!T383</f>
        <v>3.732444095723813</v>
      </c>
      <c r="X26" s="89">
        <f>+'Ark1'!U383</f>
        <v>8.6101765398195393</v>
      </c>
      <c r="Z26" s="89">
        <f>+'Ark1'!W383</f>
        <v>0</v>
      </c>
      <c r="AB26" s="71"/>
      <c r="AC26" s="89">
        <f>+'Ark1'!Z383</f>
        <v>2.9787785720508002</v>
      </c>
      <c r="AD26" s="1">
        <f>+'Ark1'!AA383</f>
        <v>1.7814923944948362</v>
      </c>
      <c r="AE26" s="1">
        <f>+'Ark1'!AB383</f>
        <v>1.6679574164906668</v>
      </c>
      <c r="AF26" s="11">
        <f>+'Ark1'!AC383</f>
        <v>33.319469343941435</v>
      </c>
      <c r="AG26" s="11">
        <f>+'Ark1'!AD383</f>
        <v>26.24771907417092</v>
      </c>
      <c r="AH26" s="11">
        <f>+'Ark1'!AE383</f>
        <v>51.289730340742032</v>
      </c>
      <c r="AI26" s="89">
        <f t="shared" si="19"/>
        <v>1.6532836158192095</v>
      </c>
      <c r="AJ26" s="11">
        <f t="shared" si="20"/>
        <v>25.747474747474747</v>
      </c>
      <c r="AK26" s="45"/>
      <c r="AM26" s="13"/>
      <c r="AN26" s="13"/>
      <c r="AO26" s="11"/>
      <c r="AP26" s="11"/>
      <c r="AQ26" s="11"/>
    </row>
    <row r="27" spans="1:43" ht="16.5" customHeight="1">
      <c r="A27" s="45"/>
      <c r="B27">
        <f>+'Ark1'!C384</f>
        <v>2022</v>
      </c>
      <c r="C27">
        <f>+'Ark1'!I384</f>
        <v>80</v>
      </c>
      <c r="D27" s="3" t="str">
        <f t="shared" ref="D27:E27" si="27">+D20</f>
        <v>KLF</v>
      </c>
      <c r="E27" s="3" t="str">
        <f t="shared" si="27"/>
        <v>Fatland</v>
      </c>
      <c r="F27">
        <f>+'Ark1'!Q384</f>
        <v>93</v>
      </c>
      <c r="H27" s="296">
        <f>+'Ark1'!R384</f>
        <v>1275</v>
      </c>
      <c r="J27" s="184">
        <f>+'Ark1'!AF384</f>
        <v>7.4162401116798531</v>
      </c>
      <c r="L27" s="184">
        <f>+'Ark1'!AG384</f>
        <v>8.1874989032031049</v>
      </c>
      <c r="M27" s="71"/>
      <c r="N27" s="45"/>
      <c r="O27" s="45"/>
      <c r="P27" s="1">
        <f>+'Ark1'!S384</f>
        <v>5.2737254901960782</v>
      </c>
      <c r="R27" s="113"/>
      <c r="S27" s="45"/>
      <c r="T27" s="45"/>
      <c r="U27" s="411"/>
      <c r="V27" s="1">
        <f>+'Ark1'!T384</f>
        <v>4.330980392156861</v>
      </c>
      <c r="X27" s="89">
        <f>+'Ark1'!U384</f>
        <v>8.9286274509803896</v>
      </c>
      <c r="Z27" s="89">
        <f>+'Ark1'!W384</f>
        <v>0.15686274509803921</v>
      </c>
      <c r="AB27" s="71"/>
      <c r="AC27" s="89">
        <f>+'Ark1'!Z384</f>
        <v>3.544018445713891</v>
      </c>
      <c r="AD27" s="1">
        <f>+'Ark1'!AA384</f>
        <v>1.3695483165303219</v>
      </c>
      <c r="AE27" s="1">
        <f>+'Ark1'!AB384</f>
        <v>1.5990993235801068</v>
      </c>
      <c r="AF27" s="11">
        <f>+'Ark1'!AC384</f>
        <v>55.286803239911123</v>
      </c>
      <c r="AG27" s="11">
        <f>+'Ark1'!AD384</f>
        <v>43.074127573535378</v>
      </c>
      <c r="AH27" s="11">
        <f>+'Ark1'!AE384</f>
        <v>53.557451630280191</v>
      </c>
      <c r="AI27" s="89">
        <f t="shared" si="19"/>
        <v>1.6930398572278402</v>
      </c>
      <c r="AJ27" s="11">
        <f t="shared" si="20"/>
        <v>13.709677419354838</v>
      </c>
      <c r="AK27" s="45"/>
      <c r="AM27" s="13"/>
      <c r="AN27" s="13"/>
      <c r="AO27" s="11"/>
      <c r="AP27" s="11"/>
      <c r="AQ27" s="11"/>
    </row>
    <row r="28" spans="1:43" ht="15.6">
      <c r="A28" s="45"/>
      <c r="B28">
        <f>+'Ark1'!C385</f>
        <v>2022</v>
      </c>
      <c r="C28">
        <f>+'Ark1'!I385</f>
        <v>81</v>
      </c>
      <c r="D28" s="3" t="str">
        <f t="shared" ref="D28:E28" si="28">+D21</f>
        <v>KLF</v>
      </c>
      <c r="E28" s="3" t="str">
        <f t="shared" si="28"/>
        <v>Midt-Norge</v>
      </c>
      <c r="F28">
        <f>+'Ark1'!Q385</f>
        <v>9</v>
      </c>
      <c r="H28" s="296">
        <f>+'Ark1'!R385</f>
        <v>140</v>
      </c>
      <c r="J28" s="184">
        <f>+'Ark1'!AF385</f>
        <v>0.81433224755700306</v>
      </c>
      <c r="L28" s="184">
        <f>+'Ark1'!AG385</f>
        <v>0.68950765974181483</v>
      </c>
      <c r="M28" s="71"/>
      <c r="N28" s="45"/>
      <c r="O28" s="45"/>
      <c r="P28" s="1">
        <f>+'Ark1'!S385</f>
        <v>3.8857142857142848</v>
      </c>
      <c r="R28" s="113"/>
      <c r="S28" s="45"/>
      <c r="T28" s="45"/>
      <c r="U28" s="411"/>
      <c r="V28" s="1">
        <f>+'Ark1'!T385</f>
        <v>2.9</v>
      </c>
      <c r="X28" s="89">
        <f>+'Ark1'!U385</f>
        <v>6.8478571428571371</v>
      </c>
      <c r="Z28" s="89">
        <f>+'Ark1'!W385</f>
        <v>0</v>
      </c>
      <c r="AB28" s="71"/>
      <c r="AC28" s="89">
        <f>+'Ark1'!Z385</f>
        <v>3.7137479693150808</v>
      </c>
      <c r="AD28" s="1">
        <f>+'Ark1'!AA385</f>
        <v>2.2554243005497225</v>
      </c>
      <c r="AE28" s="1">
        <f>+'Ark1'!AB385</f>
        <v>1.5914952537966118</v>
      </c>
      <c r="AF28" s="11">
        <f>+'Ark1'!AC385</f>
        <v>82.749756588186273</v>
      </c>
      <c r="AG28" s="11">
        <f>+'Ark1'!AD385</f>
        <v>73.55904564298298</v>
      </c>
      <c r="AH28" s="11">
        <f>+'Ark1'!AE385</f>
        <v>67.33931830168936</v>
      </c>
      <c r="AI28" s="89">
        <f t="shared" si="19"/>
        <v>1.7623161764705872</v>
      </c>
      <c r="AJ28" s="11">
        <f t="shared" si="20"/>
        <v>15.555555555555555</v>
      </c>
      <c r="AK28" s="45"/>
      <c r="AM28" s="13"/>
      <c r="AN28" s="13"/>
      <c r="AO28" s="11"/>
      <c r="AP28" s="11"/>
      <c r="AQ28" s="11"/>
    </row>
    <row r="29" spans="1:43" ht="17.25" customHeight="1">
      <c r="A29" s="45"/>
      <c r="B29">
        <f>+'Ark1'!C386</f>
        <v>2022</v>
      </c>
      <c r="C29">
        <f>+'Ark1'!I386</f>
        <v>83</v>
      </c>
      <c r="D29" s="3" t="str">
        <f t="shared" ref="D29:E29" si="29">+D22</f>
        <v>KLF</v>
      </c>
      <c r="E29" s="3" t="str">
        <f t="shared" si="29"/>
        <v>Uavhengig</v>
      </c>
      <c r="F29">
        <f>+'Ark1'!Q386</f>
        <v>149</v>
      </c>
      <c r="H29" s="296">
        <f>+'Ark1'!R386</f>
        <v>4336</v>
      </c>
      <c r="J29" s="184">
        <f>+'Ark1'!AF386</f>
        <v>25.221033038622608</v>
      </c>
      <c r="L29" s="184">
        <f>+'Ark1'!AG386</f>
        <v>25.783932882071529</v>
      </c>
      <c r="M29" s="71"/>
      <c r="N29" s="45"/>
      <c r="O29" s="45"/>
      <c r="P29" s="1">
        <f>+'Ark1'!S386</f>
        <v>5.2910516605166045</v>
      </c>
      <c r="R29" s="113"/>
      <c r="S29" s="45"/>
      <c r="T29" s="45"/>
      <c r="U29" s="411"/>
      <c r="V29" s="1">
        <f>+'Ark1'!T386</f>
        <v>4.1217712177121779</v>
      </c>
      <c r="X29" s="89">
        <f>+'Ark1'!U386</f>
        <v>8.2680581180811767</v>
      </c>
      <c r="Z29" s="89">
        <f>+'Ark1'!W386</f>
        <v>4.6125461254612546E-2</v>
      </c>
      <c r="AB29" s="71"/>
      <c r="AC29" s="89">
        <f>+'Ark1'!Z386</f>
        <v>3.6725421673266361</v>
      </c>
      <c r="AD29" s="1">
        <f>+'Ark1'!AA386</f>
        <v>1.7075567883742753</v>
      </c>
      <c r="AE29" s="1">
        <f>+'Ark1'!AB386</f>
        <v>1.4419666124762751</v>
      </c>
      <c r="AF29" s="11">
        <f>+'Ark1'!AC386</f>
        <v>14.972064397943983</v>
      </c>
      <c r="AG29" s="11">
        <f>+'Ark1'!AD386</f>
        <v>18.706776052715639</v>
      </c>
      <c r="AH29" s="11">
        <f>+'Ark1'!AE386</f>
        <v>36.551379386734432</v>
      </c>
      <c r="AI29" s="89">
        <f t="shared" si="19"/>
        <v>1.5626492895126836</v>
      </c>
      <c r="AJ29" s="11">
        <f t="shared" si="20"/>
        <v>29.100671140939596</v>
      </c>
      <c r="AK29" s="45"/>
      <c r="AM29" s="13"/>
      <c r="AN29" s="13"/>
      <c r="AO29" s="11"/>
      <c r="AP29" s="11"/>
      <c r="AQ29" s="11"/>
    </row>
    <row r="30" spans="1:43" ht="15.6">
      <c r="A30" s="45"/>
      <c r="B30" s="45"/>
      <c r="C30" s="45"/>
      <c r="D30" s="45"/>
      <c r="E30" s="45"/>
      <c r="F30" s="45"/>
      <c r="G30" s="45"/>
      <c r="H30" s="310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11"/>
      <c r="V30" s="45"/>
      <c r="W30" s="45"/>
      <c r="X30" s="45"/>
      <c r="Y30" s="45"/>
      <c r="Z30" s="45"/>
      <c r="AA30" s="45"/>
      <c r="AB30" s="71"/>
      <c r="AC30" s="45"/>
      <c r="AD30" s="45"/>
      <c r="AE30" s="45"/>
      <c r="AF30" s="45"/>
      <c r="AG30" s="45"/>
      <c r="AH30" s="45"/>
      <c r="AI30" s="45"/>
      <c r="AJ30" s="45"/>
      <c r="AK30" s="45"/>
      <c r="AM30" s="1"/>
      <c r="AN30" s="1"/>
      <c r="AO30" s="11"/>
      <c r="AP30" s="11"/>
      <c r="AQ30" s="11"/>
    </row>
    <row r="31" spans="1:43">
      <c r="A31" s="45"/>
      <c r="B31" s="45"/>
      <c r="C31" s="45"/>
      <c r="D31" s="45"/>
      <c r="E31" s="45"/>
      <c r="F31" s="45"/>
      <c r="G31" s="45"/>
      <c r="H31" s="310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1"/>
      <c r="AM31" s="1"/>
      <c r="AN31" s="1"/>
      <c r="AO31" s="1"/>
      <c r="AP31" s="1"/>
      <c r="AQ31" s="1"/>
    </row>
    <row r="32" spans="1:43">
      <c r="A32" s="45"/>
      <c r="B32" s="45"/>
      <c r="C32" s="45"/>
      <c r="D32" s="45"/>
      <c r="E32" s="45"/>
      <c r="F32" s="45"/>
      <c r="G32" s="45"/>
      <c r="H32" s="310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1"/>
      <c r="AM32" s="1"/>
      <c r="AN32" s="1"/>
      <c r="AO32" s="1"/>
      <c r="AP32" s="1"/>
      <c r="AQ32" s="1"/>
    </row>
    <row r="33" spans="1:44">
      <c r="A33" s="1"/>
      <c r="B33" s="1"/>
      <c r="C33" s="1"/>
      <c r="D33" s="1"/>
      <c r="E33" s="1"/>
      <c r="F33" s="1"/>
      <c r="G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4">
      <c r="A34" s="1"/>
      <c r="B34" s="1"/>
      <c r="C34" s="1"/>
      <c r="D34" s="1"/>
      <c r="E34" s="1"/>
      <c r="F34" s="1"/>
      <c r="G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4">
      <c r="A35" s="1"/>
      <c r="B35" s="1"/>
      <c r="C35" s="1"/>
      <c r="D35" s="1"/>
      <c r="E35" s="1"/>
      <c r="F35" s="1"/>
      <c r="G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4">
      <c r="Q36" s="3"/>
      <c r="R36" s="3"/>
      <c r="S36" s="3"/>
      <c r="T36" s="3"/>
      <c r="U36" s="3"/>
      <c r="V36" s="3"/>
      <c r="W36" s="3"/>
      <c r="X36" s="56"/>
      <c r="Z36" s="56"/>
      <c r="AA36" s="177"/>
      <c r="AB36" s="16"/>
      <c r="AD36" s="3"/>
      <c r="AE36" s="1"/>
      <c r="AF36" s="16"/>
      <c r="AH36" s="16"/>
      <c r="AJ36" s="16"/>
      <c r="AK36" s="1"/>
      <c r="AL36" s="1"/>
      <c r="AM36" s="1"/>
      <c r="AN36" s="1"/>
      <c r="AO36" s="1"/>
      <c r="AP36" s="1"/>
      <c r="AQ36" s="1"/>
    </row>
    <row r="37" spans="1:44">
      <c r="Q37" s="3"/>
      <c r="R37" s="3"/>
      <c r="S37" s="3"/>
      <c r="T37" s="3"/>
      <c r="U37" s="3"/>
      <c r="V37" s="3"/>
      <c r="W37" s="3"/>
      <c r="X37" s="56"/>
      <c r="Z37" s="56"/>
      <c r="AA37" s="177"/>
      <c r="AB37" s="16"/>
      <c r="AD37" s="3"/>
      <c r="AE37" s="1"/>
      <c r="AF37" s="16"/>
      <c r="AH37" s="16"/>
      <c r="AJ37" s="16"/>
      <c r="AK37" s="1"/>
      <c r="AL37" s="1"/>
      <c r="AM37" s="1"/>
      <c r="AN37" s="1"/>
      <c r="AO37" s="1"/>
      <c r="AP37" s="1"/>
      <c r="AQ37" s="1"/>
    </row>
    <row r="38" spans="1:44">
      <c r="Q38" s="3"/>
      <c r="R38" s="3"/>
      <c r="S38" s="3"/>
      <c r="T38" s="3"/>
      <c r="U38" s="3"/>
      <c r="V38" s="3"/>
      <c r="W38" s="3"/>
      <c r="X38" s="56"/>
      <c r="Z38" s="56"/>
      <c r="AA38" s="177"/>
      <c r="AB38" s="16"/>
      <c r="AD38" s="3"/>
      <c r="AE38" s="1"/>
      <c r="AF38" s="16"/>
      <c r="AH38" s="16"/>
      <c r="AJ38" s="16"/>
      <c r="AK38" s="1"/>
      <c r="AL38" s="1"/>
      <c r="AM38" s="1"/>
      <c r="AN38" s="1"/>
      <c r="AO38" s="1"/>
      <c r="AP38" s="1"/>
      <c r="AQ38" s="1"/>
    </row>
    <row r="39" spans="1:44">
      <c r="Q39" s="3"/>
      <c r="R39" s="3"/>
      <c r="S39" s="3"/>
      <c r="T39" s="3"/>
      <c r="U39" s="3"/>
      <c r="V39" s="3"/>
      <c r="W39" s="3"/>
      <c r="X39" s="56"/>
      <c r="Z39" s="56"/>
      <c r="AA39" s="177"/>
      <c r="AB39" s="16"/>
      <c r="AD39" s="3"/>
      <c r="AE39" s="1"/>
      <c r="AF39" s="16"/>
      <c r="AH39" s="16"/>
      <c r="AJ39" s="16"/>
      <c r="AK39" s="1"/>
      <c r="AL39" s="1"/>
      <c r="AM39" s="1"/>
      <c r="AN39" s="1"/>
      <c r="AO39" s="1"/>
      <c r="AP39" s="1"/>
      <c r="AQ39" s="1"/>
    </row>
    <row r="40" spans="1:44">
      <c r="Q40" s="3"/>
      <c r="R40" s="3"/>
      <c r="S40" s="3"/>
      <c r="T40" s="3"/>
      <c r="U40" s="3"/>
      <c r="V40" s="3"/>
      <c r="W40" s="3"/>
      <c r="X40" s="56"/>
      <c r="Z40" s="56"/>
      <c r="AA40" s="177"/>
      <c r="AB40" s="16"/>
      <c r="AD40" s="3"/>
      <c r="AE40" s="1"/>
      <c r="AF40" s="16"/>
      <c r="AH40" s="16"/>
      <c r="AJ40" s="16"/>
      <c r="AK40" s="1"/>
      <c r="AL40" s="1"/>
      <c r="AM40" s="1"/>
      <c r="AN40" s="1"/>
      <c r="AO40" s="1"/>
      <c r="AP40" s="1"/>
      <c r="AQ40" s="1"/>
    </row>
    <row r="41" spans="1:44">
      <c r="Q41" s="3"/>
      <c r="R41" s="3"/>
      <c r="S41" s="3"/>
      <c r="T41" s="3"/>
      <c r="U41" s="3"/>
      <c r="V41" s="3"/>
      <c r="W41" s="3"/>
      <c r="X41" s="56"/>
      <c r="Z41" s="56"/>
      <c r="AA41" s="177"/>
      <c r="AB41" s="16"/>
      <c r="AD41" s="3"/>
      <c r="AE41" s="1"/>
      <c r="AF41" s="16"/>
      <c r="AH41" s="16"/>
      <c r="AJ41" s="16"/>
      <c r="AK41" s="1"/>
      <c r="AL41" s="1"/>
      <c r="AM41" s="1"/>
      <c r="AN41" s="1"/>
      <c r="AO41" s="1"/>
      <c r="AP41" s="1"/>
      <c r="AQ41" s="1"/>
    </row>
    <row r="42" spans="1:44">
      <c r="Q42" s="3"/>
      <c r="R42" s="3"/>
      <c r="S42" s="3"/>
      <c r="T42" s="3"/>
      <c r="U42" s="3"/>
      <c r="V42" s="3"/>
      <c r="W42" s="3"/>
      <c r="X42" s="56"/>
      <c r="Z42" s="56"/>
      <c r="AA42" s="177"/>
      <c r="AB42" s="16"/>
      <c r="AD42" s="3"/>
      <c r="AE42" s="1"/>
      <c r="AF42" s="16"/>
      <c r="AH42" s="16"/>
      <c r="AJ42" s="16"/>
      <c r="AK42" s="1"/>
      <c r="AL42" s="1"/>
      <c r="AM42" s="1"/>
      <c r="AN42" s="1"/>
      <c r="AO42" s="1"/>
      <c r="AP42" s="1"/>
      <c r="AQ42" s="1"/>
    </row>
    <row r="43" spans="1:44">
      <c r="Q43" s="3"/>
      <c r="R43" s="3"/>
      <c r="S43" s="3"/>
      <c r="T43" s="3"/>
      <c r="U43" s="3"/>
      <c r="V43" s="3"/>
      <c r="W43" s="3"/>
      <c r="X43" s="56"/>
      <c r="Z43" s="56"/>
      <c r="AA43" s="177"/>
      <c r="AB43" s="16"/>
      <c r="AD43" s="3"/>
      <c r="AE43" s="1"/>
      <c r="AF43" s="16"/>
      <c r="AH43" s="16"/>
      <c r="AJ43" s="16"/>
      <c r="AK43" s="1"/>
      <c r="AL43" s="1"/>
      <c r="AM43" s="1"/>
      <c r="AN43" s="1"/>
      <c r="AO43" s="1"/>
      <c r="AP43" s="1"/>
      <c r="AQ43" s="1"/>
    </row>
    <row r="44" spans="1:44">
      <c r="G44" s="14"/>
      <c r="H44" s="330"/>
      <c r="I44" s="14"/>
      <c r="J44" s="73"/>
      <c r="K44" s="147"/>
      <c r="L44" s="73"/>
      <c r="M44" s="73"/>
      <c r="Q44" s="3"/>
      <c r="R44" s="3"/>
      <c r="S44" s="3"/>
      <c r="T44" s="3"/>
      <c r="U44" s="3"/>
      <c r="V44" s="3"/>
      <c r="W44" s="3"/>
      <c r="X44" s="56"/>
      <c r="Z44" s="56"/>
      <c r="AA44" s="177"/>
      <c r="AB44" s="16"/>
      <c r="AD44" s="3"/>
      <c r="AE44" s="1"/>
      <c r="AF44" s="16"/>
      <c r="AH44" s="16"/>
      <c r="AJ44" s="16"/>
      <c r="AK44" s="1"/>
      <c r="AL44" s="1"/>
      <c r="AM44" s="1"/>
      <c r="AN44" s="1"/>
      <c r="AO44" s="1"/>
      <c r="AP44" s="1"/>
      <c r="AQ44" s="1"/>
      <c r="AR44" s="14"/>
    </row>
    <row r="45" spans="1:44">
      <c r="G45" s="14"/>
      <c r="H45" s="330"/>
      <c r="I45" s="14"/>
      <c r="J45" s="73"/>
      <c r="K45" s="147"/>
      <c r="L45" s="73"/>
      <c r="M45" s="73"/>
      <c r="Q45" s="3"/>
      <c r="R45" s="3"/>
      <c r="S45" s="3"/>
      <c r="T45" s="3"/>
      <c r="U45" s="3"/>
      <c r="V45" s="3"/>
      <c r="W45" s="3"/>
      <c r="X45" s="56"/>
      <c r="Z45" s="56"/>
      <c r="AA45" s="177"/>
      <c r="AB45" s="16"/>
      <c r="AD45" s="3"/>
      <c r="AE45" s="1"/>
      <c r="AF45" s="16"/>
      <c r="AH45" s="16"/>
      <c r="AJ45" s="16"/>
      <c r="AK45" s="1"/>
      <c r="AL45" s="1"/>
      <c r="AM45" s="1"/>
      <c r="AN45" s="1"/>
      <c r="AO45" s="1"/>
      <c r="AP45" s="1"/>
      <c r="AQ45" s="1"/>
      <c r="AR45" s="14"/>
    </row>
    <row r="46" spans="1:44">
      <c r="G46" s="14"/>
      <c r="H46" s="330"/>
      <c r="I46" s="14"/>
      <c r="J46" s="73"/>
      <c r="K46" s="147"/>
      <c r="L46" s="73"/>
      <c r="M46" s="73"/>
      <c r="Q46" s="3"/>
      <c r="R46" s="3"/>
      <c r="S46" s="3"/>
      <c r="T46" s="3"/>
      <c r="U46" s="3"/>
      <c r="V46" s="3"/>
      <c r="W46" s="3"/>
      <c r="X46" s="56"/>
      <c r="Z46" s="56"/>
      <c r="AA46" s="177"/>
      <c r="AB46" s="16"/>
      <c r="AD46" s="3"/>
      <c r="AE46" s="1"/>
      <c r="AF46" s="16"/>
      <c r="AH46" s="16"/>
      <c r="AJ46" s="16"/>
      <c r="AK46" s="1"/>
      <c r="AL46" s="1"/>
      <c r="AM46" s="1"/>
      <c r="AN46" s="1"/>
      <c r="AO46" s="1"/>
      <c r="AP46" s="1"/>
      <c r="AQ46" s="1"/>
      <c r="AR46" s="14"/>
    </row>
    <row r="47" spans="1:44">
      <c r="G47" s="14"/>
      <c r="H47" s="330"/>
      <c r="I47" s="14"/>
      <c r="J47" s="73"/>
      <c r="K47" s="147"/>
      <c r="L47" s="73"/>
      <c r="M47" s="73"/>
      <c r="Q47" s="3"/>
      <c r="R47" s="3"/>
      <c r="S47" s="3"/>
      <c r="T47" s="3"/>
      <c r="U47" s="3"/>
      <c r="V47" s="3"/>
      <c r="W47" s="3"/>
      <c r="X47" s="56"/>
      <c r="Z47" s="56"/>
      <c r="AA47" s="177"/>
      <c r="AB47" s="16"/>
      <c r="AD47" s="3"/>
      <c r="AE47" s="1"/>
      <c r="AF47" s="16"/>
      <c r="AH47" s="16"/>
      <c r="AJ47" s="16"/>
      <c r="AK47" s="1"/>
      <c r="AL47" s="1"/>
      <c r="AM47" s="1"/>
      <c r="AN47" s="1"/>
      <c r="AO47" s="1"/>
      <c r="AP47" s="1"/>
      <c r="AQ47" s="1"/>
      <c r="AR47" s="14"/>
    </row>
    <row r="48" spans="1:44">
      <c r="G48" s="14"/>
      <c r="H48" s="330"/>
      <c r="I48" s="14"/>
      <c r="J48" s="73"/>
      <c r="K48" s="147"/>
      <c r="L48" s="73"/>
      <c r="M48" s="73"/>
      <c r="Q48" s="3"/>
      <c r="R48" s="3"/>
      <c r="S48" s="3"/>
      <c r="T48" s="3"/>
      <c r="U48" s="3"/>
      <c r="V48" s="3"/>
      <c r="W48" s="3"/>
      <c r="X48" s="56"/>
      <c r="Z48" s="56"/>
      <c r="AA48" s="177"/>
      <c r="AB48" s="16"/>
      <c r="AD48" s="3"/>
      <c r="AE48" s="1"/>
      <c r="AF48" s="16"/>
      <c r="AH48" s="16"/>
      <c r="AJ48" s="16"/>
      <c r="AK48" s="1"/>
      <c r="AL48" s="1"/>
      <c r="AM48" s="1"/>
      <c r="AN48" s="1"/>
      <c r="AO48" s="1"/>
      <c r="AP48" s="1"/>
      <c r="AQ48" s="1"/>
      <c r="AR48" s="14"/>
    </row>
    <row r="49" spans="7:44">
      <c r="G49" s="14"/>
      <c r="H49" s="330"/>
      <c r="I49" s="14"/>
      <c r="J49" s="73"/>
      <c r="K49" s="147"/>
      <c r="L49" s="73"/>
      <c r="M49" s="73"/>
      <c r="Q49" s="3"/>
      <c r="R49" s="3"/>
      <c r="S49" s="3"/>
      <c r="T49" s="3"/>
      <c r="U49" s="3"/>
      <c r="V49" s="3"/>
      <c r="W49" s="3"/>
      <c r="X49" s="56"/>
      <c r="Z49" s="56"/>
      <c r="AA49" s="177"/>
      <c r="AB49" s="16"/>
      <c r="AD49" s="3"/>
      <c r="AE49" s="1"/>
      <c r="AF49" s="16"/>
      <c r="AH49" s="16"/>
      <c r="AJ49" s="16"/>
      <c r="AK49" s="1"/>
      <c r="AL49" s="1"/>
      <c r="AM49" s="1"/>
      <c r="AN49" s="1"/>
      <c r="AO49" s="1"/>
      <c r="AP49" s="1"/>
      <c r="AQ49" s="1"/>
      <c r="AR49" s="14"/>
    </row>
    <row r="50" spans="7:44">
      <c r="G50" s="14"/>
      <c r="H50" s="330"/>
      <c r="I50" s="14"/>
      <c r="J50" s="73"/>
      <c r="K50" s="147"/>
      <c r="L50" s="73"/>
      <c r="M50" s="73"/>
      <c r="Q50" s="3"/>
      <c r="R50" s="3"/>
      <c r="S50" s="3"/>
      <c r="T50" s="3"/>
      <c r="U50" s="3"/>
      <c r="V50" s="3"/>
      <c r="W50" s="3"/>
      <c r="X50" s="56"/>
      <c r="Z50" s="56"/>
      <c r="AA50" s="177"/>
      <c r="AB50" s="16"/>
      <c r="AD50" s="3"/>
      <c r="AE50" s="1"/>
      <c r="AF50" s="16"/>
      <c r="AH50" s="16"/>
      <c r="AJ50" s="16"/>
      <c r="AK50" s="1"/>
      <c r="AL50" s="1"/>
      <c r="AM50" s="1"/>
      <c r="AN50" s="1"/>
      <c r="AO50" s="1"/>
      <c r="AP50" s="1"/>
      <c r="AQ50" s="1"/>
      <c r="AR50" s="14"/>
    </row>
    <row r="51" spans="7:44">
      <c r="G51" s="14"/>
      <c r="H51" s="330"/>
      <c r="I51" s="14"/>
      <c r="J51" s="73"/>
      <c r="K51" s="147"/>
      <c r="L51" s="73"/>
      <c r="M51" s="73"/>
      <c r="Q51" s="3"/>
      <c r="R51" s="3"/>
      <c r="S51" s="3"/>
      <c r="T51" s="3"/>
      <c r="U51" s="3"/>
      <c r="V51" s="3"/>
      <c r="W51" s="3"/>
      <c r="X51" s="56"/>
      <c r="Z51" s="56"/>
      <c r="AA51" s="177"/>
      <c r="AB51" s="16"/>
      <c r="AD51" s="3"/>
      <c r="AE51" s="1"/>
      <c r="AF51" s="16"/>
      <c r="AH51" s="16"/>
      <c r="AJ51" s="16"/>
      <c r="AK51" s="1"/>
      <c r="AL51" s="1"/>
      <c r="AM51" s="1"/>
      <c r="AN51" s="1"/>
      <c r="AO51" s="1"/>
      <c r="AP51" s="1"/>
      <c r="AQ51" s="1"/>
      <c r="AR51" s="14"/>
    </row>
    <row r="52" spans="7:44">
      <c r="G52" s="14"/>
      <c r="H52" s="330"/>
      <c r="I52" s="14"/>
      <c r="J52" s="73"/>
      <c r="K52" s="147"/>
      <c r="L52" s="73"/>
      <c r="M52" s="73"/>
      <c r="Q52" s="3"/>
      <c r="R52" s="3"/>
      <c r="S52" s="3"/>
      <c r="T52" s="3"/>
      <c r="U52" s="3"/>
      <c r="V52" s="3"/>
      <c r="W52" s="3"/>
      <c r="X52" s="56"/>
      <c r="Z52" s="56"/>
      <c r="AA52" s="177"/>
      <c r="AB52" s="16"/>
      <c r="AD52" s="3"/>
      <c r="AE52" s="1"/>
      <c r="AF52" s="16"/>
      <c r="AH52" s="16"/>
      <c r="AJ52" s="16"/>
      <c r="AK52" s="1"/>
      <c r="AL52" s="1"/>
      <c r="AM52" s="1"/>
      <c r="AN52" s="1"/>
      <c r="AO52" s="1"/>
      <c r="AP52" s="1"/>
      <c r="AQ52" s="1"/>
      <c r="AR52" s="14"/>
    </row>
    <row r="53" spans="7:44">
      <c r="G53" s="14"/>
      <c r="H53" s="330"/>
      <c r="I53" s="14"/>
      <c r="J53" s="73"/>
      <c r="K53" s="147"/>
      <c r="L53" s="73"/>
      <c r="M53" s="73"/>
      <c r="Q53" s="3"/>
      <c r="R53" s="3"/>
      <c r="S53" s="3"/>
      <c r="T53" s="3"/>
      <c r="U53" s="3"/>
      <c r="V53" s="3"/>
      <c r="W53" s="3"/>
      <c r="X53" s="56"/>
      <c r="Z53" s="56"/>
      <c r="AA53" s="177"/>
      <c r="AB53" s="16"/>
      <c r="AD53" s="3"/>
      <c r="AE53" s="1"/>
      <c r="AF53" s="16"/>
      <c r="AH53" s="16"/>
      <c r="AJ53" s="16"/>
      <c r="AK53" s="1"/>
      <c r="AL53" s="1"/>
      <c r="AM53" s="1"/>
      <c r="AN53" s="1"/>
      <c r="AO53" s="1"/>
      <c r="AP53" s="1"/>
      <c r="AQ53" s="1"/>
      <c r="AR53" s="14"/>
    </row>
    <row r="54" spans="7:44">
      <c r="G54" s="14"/>
      <c r="H54" s="330"/>
      <c r="I54" s="14"/>
      <c r="J54" s="73"/>
      <c r="K54" s="147"/>
      <c r="L54" s="73"/>
      <c r="M54" s="73"/>
      <c r="Q54" s="3"/>
      <c r="R54" s="3"/>
      <c r="S54" s="3"/>
      <c r="T54" s="3"/>
      <c r="U54" s="3"/>
      <c r="V54" s="3"/>
      <c r="W54" s="3"/>
      <c r="X54" s="56"/>
      <c r="Z54" s="56"/>
      <c r="AA54" s="177"/>
      <c r="AB54" s="16"/>
      <c r="AD54" s="3"/>
      <c r="AE54" s="1"/>
      <c r="AF54" s="16"/>
      <c r="AH54" s="16"/>
      <c r="AJ54" s="16"/>
      <c r="AK54" s="1"/>
      <c r="AL54" s="1"/>
      <c r="AM54" s="1"/>
      <c r="AN54" s="1"/>
      <c r="AO54" s="1"/>
      <c r="AP54" s="1"/>
      <c r="AQ54" s="1"/>
      <c r="AR54" s="14"/>
    </row>
    <row r="55" spans="7:44">
      <c r="G55" s="14"/>
      <c r="H55" s="330"/>
      <c r="I55" s="14"/>
      <c r="J55" s="73"/>
      <c r="K55" s="147"/>
      <c r="L55" s="73"/>
      <c r="M55" s="73"/>
      <c r="Q55" s="3"/>
      <c r="R55" s="3"/>
      <c r="S55" s="3"/>
      <c r="T55" s="3"/>
      <c r="U55" s="3"/>
      <c r="V55" s="3"/>
      <c r="W55" s="3"/>
      <c r="X55" s="56"/>
      <c r="Z55" s="56"/>
      <c r="AA55" s="177"/>
      <c r="AB55" s="16"/>
      <c r="AD55" s="3"/>
      <c r="AE55" s="1"/>
      <c r="AF55" s="16"/>
      <c r="AH55" s="16"/>
      <c r="AJ55" s="16"/>
      <c r="AK55" s="1"/>
      <c r="AL55" s="1"/>
      <c r="AM55" s="1"/>
      <c r="AN55" s="1"/>
      <c r="AO55" s="1"/>
      <c r="AP55" s="1"/>
      <c r="AQ55" s="1"/>
      <c r="AR55" s="14"/>
    </row>
    <row r="56" spans="7:44">
      <c r="G56" s="14"/>
      <c r="H56" s="330"/>
      <c r="I56" s="14"/>
      <c r="J56" s="73"/>
      <c r="K56" s="147"/>
      <c r="L56" s="73"/>
      <c r="M56" s="73"/>
      <c r="Q56" s="3"/>
      <c r="R56" s="3"/>
      <c r="S56" s="3"/>
      <c r="T56" s="3"/>
      <c r="U56" s="3"/>
      <c r="V56" s="3"/>
      <c r="W56" s="3"/>
      <c r="X56" s="56"/>
      <c r="Z56" s="56"/>
      <c r="AA56" s="177"/>
      <c r="AB56" s="16"/>
      <c r="AD56" s="3"/>
      <c r="AE56" s="1"/>
      <c r="AF56" s="16"/>
      <c r="AH56" s="16"/>
      <c r="AJ56" s="16"/>
      <c r="AK56" s="1"/>
      <c r="AL56" s="1"/>
      <c r="AM56" s="1"/>
      <c r="AN56" s="1"/>
      <c r="AO56" s="1"/>
      <c r="AP56" s="1"/>
      <c r="AQ56" s="1"/>
      <c r="AR56" s="14"/>
    </row>
    <row r="57" spans="7:44">
      <c r="G57" s="14"/>
      <c r="H57" s="330"/>
      <c r="I57" s="14"/>
      <c r="J57" s="73"/>
      <c r="K57" s="147"/>
      <c r="L57" s="73"/>
      <c r="M57" s="73"/>
      <c r="Q57" s="3"/>
      <c r="R57" s="3"/>
      <c r="S57" s="3"/>
      <c r="T57" s="3"/>
      <c r="U57" s="3"/>
      <c r="V57" s="3"/>
      <c r="W57" s="3"/>
      <c r="X57" s="56"/>
      <c r="Z57" s="56"/>
      <c r="AA57" s="177"/>
      <c r="AB57" s="16"/>
      <c r="AD57" s="3"/>
      <c r="AE57" s="1"/>
      <c r="AF57" s="16"/>
      <c r="AH57" s="16"/>
      <c r="AJ57" s="16"/>
      <c r="AK57" s="1"/>
      <c r="AL57" s="1"/>
      <c r="AM57" s="1"/>
      <c r="AN57" s="1"/>
      <c r="AO57" s="1"/>
      <c r="AP57" s="1"/>
      <c r="AQ57" s="1"/>
      <c r="AR57" s="14"/>
    </row>
    <row r="58" spans="7:44">
      <c r="G58" s="14"/>
      <c r="H58" s="330"/>
      <c r="I58" s="14"/>
      <c r="J58" s="73"/>
      <c r="K58" s="147"/>
      <c r="L58" s="73"/>
      <c r="M58" s="73"/>
      <c r="Q58" s="3"/>
      <c r="R58" s="3"/>
      <c r="S58" s="3"/>
      <c r="T58" s="3"/>
      <c r="U58" s="3"/>
      <c r="V58" s="3"/>
      <c r="W58" s="3"/>
      <c r="X58" s="56"/>
      <c r="Z58" s="56"/>
      <c r="AA58" s="177"/>
      <c r="AB58" s="16"/>
      <c r="AD58" s="3"/>
      <c r="AE58" s="1"/>
      <c r="AF58" s="16"/>
      <c r="AH58" s="16"/>
      <c r="AJ58" s="16"/>
      <c r="AK58" s="1"/>
      <c r="AL58" s="1"/>
      <c r="AM58" s="1"/>
      <c r="AN58" s="1"/>
      <c r="AO58" s="1"/>
      <c r="AP58" s="1"/>
      <c r="AQ58" s="1"/>
      <c r="AR58" s="14"/>
    </row>
    <row r="59" spans="7:44">
      <c r="G59" s="14"/>
      <c r="H59" s="330"/>
      <c r="I59" s="14"/>
      <c r="J59" s="73"/>
      <c r="K59" s="147"/>
      <c r="L59" s="73"/>
      <c r="M59" s="73"/>
      <c r="Q59" s="3"/>
      <c r="R59" s="3"/>
      <c r="S59" s="3"/>
      <c r="T59" s="3"/>
      <c r="U59" s="3"/>
      <c r="V59" s="3"/>
      <c r="W59" s="3"/>
      <c r="X59" s="56"/>
      <c r="Z59" s="56"/>
      <c r="AA59" s="177"/>
      <c r="AB59" s="16"/>
      <c r="AD59" s="3"/>
      <c r="AE59" s="1"/>
      <c r="AF59" s="16"/>
      <c r="AH59" s="16"/>
      <c r="AJ59" s="16"/>
      <c r="AK59" s="1"/>
      <c r="AL59" s="1"/>
      <c r="AM59" s="1"/>
      <c r="AN59" s="1"/>
      <c r="AO59" s="1"/>
      <c r="AP59" s="1"/>
      <c r="AQ59" s="1"/>
      <c r="AR59" s="14"/>
    </row>
    <row r="60" spans="7:44">
      <c r="G60" s="14"/>
      <c r="H60" s="330"/>
      <c r="I60" s="14"/>
      <c r="J60" s="73"/>
      <c r="K60" s="147"/>
      <c r="L60" s="73"/>
      <c r="M60" s="73"/>
      <c r="Q60" s="3"/>
      <c r="R60" s="3"/>
      <c r="S60" s="3"/>
      <c r="T60" s="3"/>
      <c r="U60" s="3"/>
      <c r="V60" s="3"/>
      <c r="W60" s="3"/>
      <c r="X60" s="56"/>
      <c r="Z60" s="56"/>
      <c r="AA60" s="177"/>
      <c r="AB60" s="16"/>
      <c r="AD60" s="3"/>
      <c r="AE60" s="1"/>
      <c r="AF60" s="16"/>
      <c r="AH60" s="16"/>
      <c r="AJ60" s="16"/>
      <c r="AK60" s="1"/>
      <c r="AL60" s="1"/>
      <c r="AM60" s="1"/>
      <c r="AN60" s="1"/>
      <c r="AO60" s="1"/>
      <c r="AP60" s="1"/>
      <c r="AQ60" s="1"/>
      <c r="AR60" s="14"/>
    </row>
    <row r="61" spans="7:44">
      <c r="G61" s="14"/>
      <c r="H61" s="330"/>
      <c r="I61" s="14"/>
      <c r="J61" s="73"/>
      <c r="K61" s="147"/>
      <c r="L61" s="73"/>
      <c r="M61" s="73"/>
      <c r="Q61" s="3"/>
      <c r="R61" s="3"/>
      <c r="S61" s="3"/>
      <c r="T61" s="3"/>
      <c r="U61" s="3"/>
      <c r="V61" s="3"/>
      <c r="W61" s="3"/>
      <c r="X61" s="56"/>
      <c r="Z61" s="56"/>
      <c r="AA61" s="177"/>
      <c r="AB61" s="16"/>
      <c r="AD61" s="3"/>
      <c r="AE61" s="1"/>
      <c r="AF61" s="16"/>
      <c r="AH61" s="16"/>
      <c r="AJ61" s="16"/>
      <c r="AK61" s="1"/>
      <c r="AL61" s="1"/>
      <c r="AM61" s="1"/>
      <c r="AN61" s="1"/>
      <c r="AO61" s="1"/>
      <c r="AP61" s="1"/>
      <c r="AQ61" s="1"/>
      <c r="AR61" s="14"/>
    </row>
    <row r="62" spans="7:44">
      <c r="G62" s="14"/>
      <c r="H62" s="330"/>
      <c r="I62" s="14"/>
      <c r="J62" s="73"/>
      <c r="K62" s="147"/>
      <c r="L62" s="73"/>
      <c r="M62" s="73"/>
      <c r="Q62" s="3"/>
      <c r="R62" s="3"/>
      <c r="S62" s="3"/>
      <c r="T62" s="3"/>
      <c r="U62" s="3"/>
      <c r="V62" s="3"/>
      <c r="W62" s="3"/>
      <c r="X62" s="56"/>
      <c r="Z62" s="56"/>
      <c r="AA62" s="177"/>
      <c r="AB62" s="16"/>
      <c r="AD62" s="3"/>
      <c r="AE62" s="1"/>
      <c r="AF62" s="16"/>
      <c r="AH62" s="16"/>
      <c r="AJ62" s="16"/>
      <c r="AK62" s="1"/>
      <c r="AL62" s="1"/>
      <c r="AM62" s="1"/>
      <c r="AN62" s="1"/>
      <c r="AO62" s="1"/>
      <c r="AP62" s="1"/>
      <c r="AQ62" s="1"/>
      <c r="AR62" s="14"/>
    </row>
    <row r="63" spans="7:44">
      <c r="G63" s="14"/>
      <c r="H63" s="330"/>
      <c r="I63" s="14"/>
      <c r="J63" s="73"/>
      <c r="K63" s="147"/>
      <c r="L63" s="73"/>
      <c r="M63" s="73"/>
      <c r="Q63" s="3"/>
      <c r="R63" s="3"/>
      <c r="S63" s="3"/>
      <c r="T63" s="3"/>
      <c r="U63" s="3"/>
      <c r="V63" s="3"/>
      <c r="W63" s="3"/>
      <c r="X63" s="56"/>
      <c r="Z63" s="56"/>
      <c r="AA63" s="177"/>
      <c r="AB63" s="16"/>
      <c r="AD63" s="3"/>
      <c r="AE63" s="1"/>
      <c r="AF63" s="16"/>
      <c r="AH63" s="16"/>
      <c r="AJ63" s="16"/>
      <c r="AK63" s="1"/>
      <c r="AL63" s="1"/>
      <c r="AM63" s="1"/>
      <c r="AN63" s="1"/>
      <c r="AO63" s="1"/>
      <c r="AP63" s="1"/>
      <c r="AQ63" s="1"/>
      <c r="AR63" s="14"/>
    </row>
    <row r="64" spans="7:44">
      <c r="G64" s="14"/>
      <c r="H64" s="330"/>
      <c r="I64" s="14"/>
      <c r="J64" s="73"/>
      <c r="K64" s="147"/>
      <c r="L64" s="73"/>
      <c r="M64" s="73"/>
      <c r="Q64" s="3"/>
      <c r="R64" s="3"/>
      <c r="S64" s="3"/>
      <c r="T64" s="3"/>
      <c r="U64" s="3"/>
      <c r="V64" s="3"/>
      <c r="W64" s="3"/>
      <c r="X64" s="56"/>
      <c r="Z64" s="56"/>
      <c r="AA64" s="177"/>
      <c r="AB64" s="16"/>
      <c r="AD64" s="3"/>
      <c r="AE64" s="1"/>
      <c r="AF64" s="16"/>
      <c r="AH64" s="16"/>
      <c r="AJ64" s="16"/>
      <c r="AK64" s="1"/>
      <c r="AL64" s="1"/>
      <c r="AM64" s="1"/>
      <c r="AN64" s="1"/>
      <c r="AO64" s="1"/>
      <c r="AP64" s="1"/>
      <c r="AQ64" s="1"/>
      <c r="AR64" s="14"/>
    </row>
    <row r="65" spans="7:44">
      <c r="G65" s="14"/>
      <c r="H65" s="330"/>
      <c r="I65" s="14"/>
      <c r="J65" s="73"/>
      <c r="K65" s="147"/>
      <c r="L65" s="73"/>
      <c r="M65" s="73"/>
      <c r="Q65" s="3"/>
      <c r="R65" s="3"/>
      <c r="S65" s="3"/>
      <c r="T65" s="3"/>
      <c r="U65" s="3"/>
      <c r="V65" s="3"/>
      <c r="W65" s="3"/>
      <c r="X65" s="56"/>
      <c r="Z65" s="56"/>
      <c r="AA65" s="177"/>
      <c r="AB65" s="16"/>
      <c r="AD65" s="3"/>
      <c r="AE65" s="1"/>
      <c r="AF65" s="16"/>
      <c r="AH65" s="16"/>
      <c r="AJ65" s="16"/>
      <c r="AK65" s="1"/>
      <c r="AL65" s="1"/>
      <c r="AM65" s="1"/>
      <c r="AN65" s="1"/>
      <c r="AO65" s="1"/>
      <c r="AP65" s="1"/>
      <c r="AQ65" s="1"/>
      <c r="AR65" s="14"/>
    </row>
    <row r="66" spans="7:44">
      <c r="G66" s="14"/>
      <c r="H66" s="330"/>
      <c r="I66" s="14"/>
      <c r="J66" s="73"/>
      <c r="K66" s="147"/>
      <c r="L66" s="73"/>
      <c r="M66" s="73"/>
      <c r="Q66" s="3"/>
      <c r="R66" s="3"/>
      <c r="S66" s="3"/>
      <c r="T66" s="3"/>
      <c r="U66" s="3"/>
      <c r="V66" s="3"/>
      <c r="W66" s="3"/>
      <c r="X66" s="56"/>
      <c r="Z66" s="56"/>
      <c r="AA66" s="177"/>
      <c r="AB66" s="16"/>
      <c r="AD66" s="3"/>
      <c r="AE66" s="1"/>
      <c r="AF66" s="16"/>
      <c r="AH66" s="16"/>
      <c r="AJ66" s="16"/>
      <c r="AK66" s="1"/>
      <c r="AL66" s="1"/>
      <c r="AM66" s="1"/>
      <c r="AN66" s="1"/>
      <c r="AO66" s="1"/>
      <c r="AP66" s="1"/>
      <c r="AQ66" s="1"/>
      <c r="AR66" s="14"/>
    </row>
    <row r="67" spans="7:44">
      <c r="G67" s="14"/>
      <c r="H67" s="330"/>
      <c r="I67" s="14"/>
      <c r="J67" s="73"/>
      <c r="K67" s="147"/>
      <c r="L67" s="73"/>
      <c r="M67" s="73"/>
      <c r="Q67" s="3"/>
      <c r="R67" s="3"/>
      <c r="S67" s="3"/>
      <c r="T67" s="3"/>
      <c r="U67" s="3"/>
      <c r="V67" s="3"/>
      <c r="W67" s="3"/>
      <c r="X67" s="56"/>
      <c r="Z67" s="56"/>
      <c r="AA67" s="177"/>
      <c r="AB67" s="16"/>
      <c r="AD67" s="3"/>
      <c r="AE67" s="1"/>
      <c r="AF67" s="16"/>
      <c r="AH67" s="16"/>
      <c r="AJ67" s="16"/>
      <c r="AK67" s="1"/>
      <c r="AL67" s="1"/>
      <c r="AM67" s="1"/>
      <c r="AN67" s="1"/>
      <c r="AO67" s="1"/>
      <c r="AP67" s="1"/>
      <c r="AQ67" s="1"/>
      <c r="AR67" s="14"/>
    </row>
    <row r="68" spans="7:44">
      <c r="G68" s="14"/>
      <c r="H68" s="330"/>
      <c r="I68" s="14"/>
      <c r="J68" s="73"/>
      <c r="K68" s="147"/>
      <c r="L68" s="73"/>
      <c r="M68" s="73"/>
      <c r="Q68" s="3"/>
      <c r="R68" s="3"/>
      <c r="S68" s="3"/>
      <c r="T68" s="3"/>
      <c r="U68" s="3"/>
      <c r="V68" s="3"/>
      <c r="W68" s="3"/>
      <c r="X68" s="56"/>
      <c r="Z68" s="56"/>
      <c r="AA68" s="177"/>
      <c r="AB68" s="16"/>
      <c r="AD68" s="3"/>
      <c r="AE68" s="1"/>
      <c r="AF68" s="16"/>
      <c r="AH68" s="16"/>
      <c r="AJ68" s="16"/>
      <c r="AK68" s="1"/>
      <c r="AL68" s="1"/>
      <c r="AM68" s="1"/>
      <c r="AN68" s="1"/>
      <c r="AO68" s="1"/>
      <c r="AP68" s="1"/>
      <c r="AQ68" s="1"/>
      <c r="AR68" s="14"/>
    </row>
    <row r="69" spans="7:44">
      <c r="G69" s="14"/>
      <c r="H69" s="330"/>
      <c r="I69" s="14"/>
      <c r="J69" s="73"/>
      <c r="K69" s="147"/>
      <c r="L69" s="73"/>
      <c r="M69" s="73"/>
      <c r="Q69" s="3"/>
      <c r="R69" s="3"/>
      <c r="S69" s="3"/>
      <c r="T69" s="3"/>
      <c r="U69" s="3"/>
      <c r="V69" s="3"/>
      <c r="W69" s="3"/>
      <c r="X69" s="56"/>
      <c r="Z69" s="56"/>
      <c r="AA69" s="177"/>
      <c r="AB69" s="16"/>
      <c r="AD69" s="3"/>
      <c r="AE69" s="1"/>
      <c r="AF69" s="16"/>
      <c r="AH69" s="16"/>
      <c r="AJ69" s="16"/>
      <c r="AK69" s="1"/>
      <c r="AL69" s="1"/>
      <c r="AM69" s="1"/>
      <c r="AN69" s="1"/>
      <c r="AO69" s="1"/>
      <c r="AP69" s="1"/>
      <c r="AQ69" s="1"/>
      <c r="AR69" s="14"/>
    </row>
    <row r="70" spans="7:44">
      <c r="G70" s="14"/>
      <c r="H70" s="330"/>
      <c r="I70" s="14"/>
      <c r="J70" s="73"/>
      <c r="K70" s="147"/>
      <c r="L70" s="73"/>
      <c r="M70" s="73"/>
      <c r="Q70" s="3"/>
      <c r="R70" s="3"/>
      <c r="S70" s="3"/>
      <c r="T70" s="3"/>
      <c r="U70" s="3"/>
      <c r="V70" s="3"/>
      <c r="W70" s="3"/>
      <c r="X70" s="56"/>
      <c r="Z70" s="56"/>
      <c r="AA70" s="177"/>
      <c r="AB70" s="16"/>
      <c r="AD70" s="3"/>
      <c r="AE70" s="1"/>
      <c r="AF70" s="16"/>
      <c r="AH70" s="16"/>
      <c r="AJ70" s="16"/>
      <c r="AK70" s="1"/>
      <c r="AL70" s="1"/>
      <c r="AM70" s="1"/>
      <c r="AN70" s="1"/>
      <c r="AO70" s="1"/>
      <c r="AP70" s="1"/>
      <c r="AQ70" s="1"/>
      <c r="AR70" s="14"/>
    </row>
    <row r="71" spans="7:44">
      <c r="G71" s="14"/>
      <c r="H71" s="330"/>
      <c r="I71" s="14"/>
      <c r="J71" s="73"/>
      <c r="K71" s="147"/>
      <c r="L71" s="73"/>
      <c r="M71" s="73"/>
      <c r="Q71" s="3"/>
      <c r="R71" s="3"/>
      <c r="S71" s="3"/>
      <c r="T71" s="3"/>
      <c r="U71" s="3"/>
      <c r="V71" s="3"/>
      <c r="W71" s="3"/>
      <c r="X71" s="56"/>
      <c r="Z71" s="56"/>
      <c r="AA71" s="177"/>
      <c r="AB71" s="16"/>
      <c r="AD71" s="3"/>
      <c r="AE71" s="1"/>
      <c r="AF71" s="16"/>
      <c r="AH71" s="16"/>
      <c r="AJ71" s="16"/>
      <c r="AK71" s="1"/>
      <c r="AL71" s="1"/>
      <c r="AM71" s="1"/>
      <c r="AN71" s="1"/>
      <c r="AO71" s="1"/>
      <c r="AP71" s="1"/>
      <c r="AQ71" s="1"/>
      <c r="AR71" s="14"/>
    </row>
    <row r="72" spans="7:44">
      <c r="G72" s="14"/>
      <c r="H72" s="330"/>
      <c r="I72" s="14"/>
      <c r="J72" s="73"/>
      <c r="K72" s="147"/>
      <c r="L72" s="73"/>
      <c r="M72" s="73"/>
      <c r="Q72" s="3"/>
      <c r="R72" s="3"/>
      <c r="S72" s="3"/>
      <c r="T72" s="3"/>
      <c r="U72" s="3"/>
      <c r="V72" s="3"/>
      <c r="W72" s="3"/>
      <c r="X72" s="56"/>
      <c r="Z72" s="56"/>
      <c r="AA72" s="177"/>
      <c r="AB72" s="16"/>
      <c r="AD72" s="3"/>
      <c r="AE72" s="1"/>
      <c r="AF72" s="16"/>
      <c r="AH72" s="16"/>
      <c r="AJ72" s="16"/>
      <c r="AK72" s="1"/>
      <c r="AL72" s="1"/>
      <c r="AM72" s="1"/>
      <c r="AN72" s="1"/>
      <c r="AO72" s="1"/>
      <c r="AP72" s="1"/>
      <c r="AQ72" s="1"/>
      <c r="AR72" s="14"/>
    </row>
    <row r="73" spans="7:44">
      <c r="G73" s="14"/>
      <c r="H73" s="330"/>
      <c r="I73" s="14"/>
      <c r="J73" s="73"/>
      <c r="K73" s="147"/>
      <c r="L73" s="73"/>
      <c r="M73" s="73"/>
      <c r="Q73" s="3"/>
      <c r="R73" s="3"/>
      <c r="S73" s="3"/>
      <c r="T73" s="3"/>
      <c r="U73" s="3"/>
      <c r="V73" s="3"/>
      <c r="W73" s="3"/>
      <c r="X73" s="56"/>
      <c r="Z73" s="56"/>
      <c r="AA73" s="177"/>
      <c r="AB73" s="16"/>
      <c r="AD73" s="3"/>
      <c r="AE73" s="1"/>
      <c r="AF73" s="16"/>
      <c r="AH73" s="16"/>
      <c r="AJ73" s="16"/>
      <c r="AK73" s="1"/>
      <c r="AL73" s="1"/>
      <c r="AM73" s="1"/>
      <c r="AN73" s="1"/>
      <c r="AO73" s="1"/>
      <c r="AP73" s="1"/>
      <c r="AQ73" s="1"/>
      <c r="AR73" s="14"/>
    </row>
    <row r="74" spans="7:44">
      <c r="G74" s="14"/>
      <c r="H74" s="330"/>
      <c r="I74" s="14"/>
      <c r="J74" s="73"/>
      <c r="K74" s="147"/>
      <c r="L74" s="73"/>
      <c r="M74" s="73"/>
      <c r="Q74" s="3"/>
      <c r="R74" s="3"/>
      <c r="S74" s="3"/>
      <c r="T74" s="3"/>
      <c r="U74" s="3"/>
      <c r="V74" s="3"/>
      <c r="W74" s="3"/>
      <c r="X74" s="56"/>
      <c r="Z74" s="56"/>
      <c r="AA74" s="177"/>
      <c r="AB74" s="16"/>
      <c r="AD74" s="3"/>
      <c r="AE74" s="1"/>
      <c r="AF74" s="16"/>
      <c r="AH74" s="16"/>
      <c r="AJ74" s="16"/>
      <c r="AK74" s="1"/>
      <c r="AL74" s="1"/>
      <c r="AM74" s="1"/>
      <c r="AN74" s="1"/>
      <c r="AO74" s="1"/>
      <c r="AP74" s="1"/>
      <c r="AQ74" s="1"/>
      <c r="AR74" s="14"/>
    </row>
    <row r="75" spans="7:44">
      <c r="G75" s="14"/>
      <c r="H75" s="330"/>
      <c r="I75" s="14"/>
      <c r="J75" s="73"/>
      <c r="K75" s="147"/>
      <c r="L75" s="73"/>
      <c r="M75" s="73"/>
      <c r="Q75" s="3"/>
      <c r="R75" s="3"/>
      <c r="S75" s="3"/>
      <c r="T75" s="3"/>
      <c r="U75" s="3"/>
      <c r="V75" s="3"/>
      <c r="W75" s="3"/>
      <c r="X75" s="56"/>
      <c r="Z75" s="56"/>
      <c r="AA75" s="177"/>
      <c r="AB75" s="16"/>
      <c r="AD75" s="3"/>
      <c r="AE75" s="1"/>
      <c r="AF75" s="16"/>
      <c r="AH75" s="16"/>
      <c r="AJ75" s="16"/>
      <c r="AK75" s="1"/>
      <c r="AL75" s="1"/>
      <c r="AM75" s="1"/>
      <c r="AN75" s="1"/>
      <c r="AO75" s="1"/>
      <c r="AP75" s="1"/>
      <c r="AQ75" s="1"/>
      <c r="AR75" s="14"/>
    </row>
    <row r="76" spans="7:44">
      <c r="G76" s="14"/>
      <c r="H76" s="330"/>
      <c r="I76" s="14"/>
      <c r="J76" s="73"/>
      <c r="K76" s="147"/>
      <c r="L76" s="73"/>
      <c r="M76" s="73"/>
      <c r="Q76" s="3"/>
      <c r="R76" s="3"/>
      <c r="S76" s="3"/>
      <c r="T76" s="3"/>
      <c r="U76" s="3"/>
      <c r="V76" s="3"/>
      <c r="W76" s="3"/>
      <c r="X76" s="56"/>
      <c r="Z76" s="56"/>
      <c r="AA76" s="177"/>
      <c r="AB76" s="16"/>
      <c r="AD76" s="3"/>
      <c r="AE76" s="1"/>
      <c r="AF76" s="16"/>
      <c r="AH76" s="16"/>
      <c r="AJ76" s="16"/>
      <c r="AK76" s="1"/>
      <c r="AL76" s="1"/>
      <c r="AM76" s="1"/>
      <c r="AN76" s="1"/>
      <c r="AO76" s="1"/>
      <c r="AP76" s="1"/>
      <c r="AQ76" s="1"/>
      <c r="AR76" s="14"/>
    </row>
    <row r="77" spans="7:44">
      <c r="G77" s="14"/>
      <c r="H77" s="330"/>
      <c r="I77" s="14"/>
      <c r="J77" s="73"/>
      <c r="K77" s="147"/>
      <c r="L77" s="73"/>
      <c r="M77" s="73"/>
      <c r="Q77" s="3"/>
      <c r="R77" s="3"/>
      <c r="S77" s="3"/>
      <c r="T77" s="3"/>
      <c r="U77" s="3"/>
      <c r="V77" s="3"/>
      <c r="W77" s="3"/>
      <c r="X77" s="56"/>
      <c r="Z77" s="56"/>
      <c r="AA77" s="177"/>
      <c r="AB77" s="16"/>
      <c r="AD77" s="3"/>
      <c r="AE77" s="1"/>
      <c r="AF77" s="16"/>
      <c r="AH77" s="16"/>
      <c r="AJ77" s="16"/>
      <c r="AK77" s="1"/>
      <c r="AL77" s="1"/>
      <c r="AM77" s="1"/>
      <c r="AN77" s="1"/>
      <c r="AO77" s="1"/>
      <c r="AP77" s="1"/>
      <c r="AQ77" s="1"/>
      <c r="AR77" s="14"/>
    </row>
    <row r="78" spans="7:44">
      <c r="G78" s="14"/>
      <c r="H78" s="330"/>
      <c r="I78" s="14"/>
      <c r="J78" s="73"/>
      <c r="K78" s="147"/>
      <c r="L78" s="73"/>
      <c r="M78" s="73"/>
      <c r="Q78" s="3"/>
      <c r="R78" s="3"/>
      <c r="S78" s="3"/>
      <c r="T78" s="3"/>
      <c r="U78" s="3"/>
      <c r="V78" s="3"/>
      <c r="W78" s="3"/>
      <c r="X78" s="56"/>
      <c r="Z78" s="56"/>
      <c r="AA78" s="177"/>
      <c r="AB78" s="16"/>
      <c r="AD78" s="3"/>
      <c r="AE78" s="1"/>
      <c r="AF78" s="16"/>
      <c r="AH78" s="16"/>
      <c r="AJ78" s="16"/>
      <c r="AK78" s="1"/>
      <c r="AL78" s="1"/>
      <c r="AM78" s="1"/>
      <c r="AN78" s="1"/>
      <c r="AO78" s="1"/>
      <c r="AP78" s="1"/>
      <c r="AQ78" s="1"/>
      <c r="AR78" s="14"/>
    </row>
    <row r="79" spans="7:44">
      <c r="G79" s="14"/>
      <c r="H79" s="330"/>
      <c r="I79" s="14"/>
      <c r="J79" s="73"/>
      <c r="K79" s="147"/>
      <c r="L79" s="73"/>
      <c r="M79" s="73"/>
      <c r="Q79" s="3"/>
      <c r="R79" s="3"/>
      <c r="S79" s="3"/>
      <c r="T79" s="3"/>
      <c r="U79" s="3"/>
      <c r="V79" s="3"/>
      <c r="W79" s="3"/>
      <c r="X79" s="56"/>
      <c r="Z79" s="56"/>
      <c r="AA79" s="177"/>
      <c r="AB79" s="16"/>
      <c r="AD79" s="3"/>
      <c r="AE79" s="1"/>
      <c r="AF79" s="16"/>
      <c r="AH79" s="16"/>
      <c r="AJ79" s="16"/>
      <c r="AK79" s="1"/>
      <c r="AL79" s="1"/>
      <c r="AM79" s="1"/>
      <c r="AN79" s="1"/>
      <c r="AO79" s="1"/>
      <c r="AP79" s="1"/>
      <c r="AQ79" s="1"/>
      <c r="AR79" s="14"/>
    </row>
    <row r="80" spans="7:44">
      <c r="G80" s="14"/>
      <c r="H80" s="330"/>
      <c r="I80" s="14"/>
      <c r="J80" s="73"/>
      <c r="K80" s="147"/>
      <c r="L80" s="73"/>
      <c r="M80" s="73"/>
      <c r="Q80" s="3"/>
      <c r="R80" s="3"/>
      <c r="S80" s="3"/>
      <c r="T80" s="3"/>
      <c r="U80" s="3"/>
      <c r="V80" s="3"/>
      <c r="W80" s="3"/>
      <c r="X80" s="56"/>
      <c r="Z80" s="56"/>
      <c r="AA80" s="177"/>
      <c r="AB80" s="16"/>
      <c r="AD80" s="3"/>
      <c r="AE80" s="1"/>
      <c r="AF80" s="16"/>
      <c r="AH80" s="16"/>
      <c r="AJ80" s="16"/>
      <c r="AK80" s="1"/>
      <c r="AL80" s="1"/>
      <c r="AM80" s="1"/>
      <c r="AN80" s="1"/>
      <c r="AO80" s="1"/>
      <c r="AP80" s="1"/>
      <c r="AQ80" s="1"/>
      <c r="AR80" s="14"/>
    </row>
    <row r="81" spans="7:44">
      <c r="G81" s="14"/>
      <c r="H81" s="330"/>
      <c r="I81" s="14"/>
      <c r="J81" s="73"/>
      <c r="K81" s="147"/>
      <c r="L81" s="73"/>
      <c r="M81" s="73"/>
      <c r="N81" s="147"/>
      <c r="O81" s="147"/>
      <c r="P81" s="14"/>
      <c r="Q81" s="14"/>
      <c r="R81" s="14"/>
      <c r="S81" s="14"/>
      <c r="T81" s="14"/>
      <c r="U81" s="14"/>
      <c r="V81" s="14"/>
      <c r="W81" s="14"/>
      <c r="X81" s="147"/>
      <c r="Y81" s="147"/>
      <c r="Z81" s="147"/>
      <c r="AA81" s="147"/>
      <c r="AB81" s="73"/>
      <c r="AC81" s="147"/>
      <c r="AD81" s="14"/>
      <c r="AE81" s="14"/>
      <c r="AF81" s="73"/>
      <c r="AG81" s="73"/>
      <c r="AH81" s="73"/>
      <c r="AI81" s="147"/>
      <c r="AJ81" s="73"/>
      <c r="AK81" s="14"/>
      <c r="AL81" s="14"/>
      <c r="AM81" s="14"/>
      <c r="AN81" s="14"/>
      <c r="AO81" s="14"/>
      <c r="AP81" s="14"/>
      <c r="AQ81" s="14"/>
      <c r="AR81" s="14"/>
    </row>
    <row r="82" spans="7:44">
      <c r="G82" s="14"/>
      <c r="H82" s="330"/>
      <c r="I82" s="14"/>
      <c r="J82" s="73"/>
      <c r="K82" s="147"/>
      <c r="L82" s="73"/>
      <c r="M82" s="73"/>
      <c r="N82" s="147"/>
      <c r="O82" s="147"/>
      <c r="P82" s="14"/>
      <c r="Q82" s="14"/>
      <c r="R82" s="14"/>
      <c r="S82" s="14"/>
      <c r="T82" s="14"/>
      <c r="U82" s="14"/>
      <c r="V82" s="14"/>
      <c r="W82" s="14"/>
      <c r="X82" s="147"/>
      <c r="Y82" s="147"/>
      <c r="Z82" s="147"/>
      <c r="AA82" s="147"/>
      <c r="AB82" s="73"/>
      <c r="AC82" s="147"/>
      <c r="AD82" s="14"/>
      <c r="AE82" s="14"/>
      <c r="AF82" s="73"/>
      <c r="AG82" s="73"/>
      <c r="AH82" s="73"/>
      <c r="AI82" s="147"/>
      <c r="AJ82" s="73"/>
      <c r="AK82" s="14"/>
      <c r="AL82" s="14"/>
      <c r="AM82" s="14"/>
      <c r="AN82" s="14"/>
      <c r="AO82" s="14"/>
      <c r="AP82" s="14"/>
      <c r="AQ82" s="14"/>
      <c r="AR82" s="14"/>
    </row>
    <row r="83" spans="7:44">
      <c r="G83" s="14"/>
      <c r="H83" s="330"/>
      <c r="I83" s="14"/>
      <c r="J83" s="73"/>
      <c r="K83" s="147"/>
      <c r="L83" s="73"/>
      <c r="M83" s="73"/>
      <c r="N83" s="147"/>
      <c r="O83" s="147"/>
      <c r="P83" s="14"/>
      <c r="Q83" s="14"/>
      <c r="R83" s="14"/>
      <c r="S83" s="14"/>
      <c r="T83" s="14"/>
      <c r="U83" s="14"/>
      <c r="V83" s="14"/>
      <c r="W83" s="14"/>
      <c r="X83" s="147"/>
      <c r="Y83" s="147"/>
      <c r="Z83" s="147"/>
      <c r="AA83" s="147"/>
      <c r="AB83" s="73"/>
      <c r="AC83" s="147"/>
      <c r="AD83" s="14"/>
      <c r="AE83" s="14"/>
      <c r="AF83" s="73"/>
      <c r="AG83" s="73"/>
      <c r="AH83" s="73"/>
      <c r="AI83" s="147"/>
      <c r="AJ83" s="73"/>
      <c r="AK83" s="14"/>
      <c r="AL83" s="14"/>
      <c r="AM83" s="14"/>
      <c r="AN83" s="14"/>
      <c r="AO83" s="14"/>
      <c r="AP83" s="14"/>
      <c r="AQ83" s="14"/>
      <c r="AR83" s="14"/>
    </row>
    <row r="84" spans="7:44">
      <c r="G84" s="14"/>
      <c r="H84" s="330"/>
      <c r="I84" s="14"/>
      <c r="J84" s="73"/>
      <c r="K84" s="147"/>
      <c r="L84" s="73"/>
      <c r="M84" s="73"/>
      <c r="N84" s="147"/>
      <c r="O84" s="147"/>
      <c r="P84" s="14"/>
      <c r="Q84" s="14"/>
      <c r="R84" s="14"/>
      <c r="S84" s="14"/>
      <c r="T84" s="14"/>
      <c r="U84" s="14"/>
      <c r="V84" s="14"/>
      <c r="W84" s="14"/>
      <c r="X84" s="147"/>
      <c r="Y84" s="147"/>
      <c r="Z84" s="147"/>
      <c r="AA84" s="147"/>
      <c r="AB84" s="73"/>
      <c r="AC84" s="147"/>
      <c r="AD84" s="14"/>
      <c r="AE84" s="14"/>
      <c r="AF84" s="73"/>
      <c r="AG84" s="73"/>
      <c r="AH84" s="73"/>
      <c r="AI84" s="147"/>
      <c r="AJ84" s="73"/>
      <c r="AK84" s="14"/>
      <c r="AL84" s="14"/>
      <c r="AM84" s="14"/>
      <c r="AN84" s="14"/>
      <c r="AO84" s="14"/>
      <c r="AP84" s="14"/>
      <c r="AQ84" s="14"/>
      <c r="AR84" s="14"/>
    </row>
    <row r="85" spans="7:44">
      <c r="G85" s="14"/>
      <c r="H85" s="330"/>
      <c r="I85" s="14"/>
      <c r="J85" s="73"/>
      <c r="K85" s="147"/>
      <c r="L85" s="73"/>
      <c r="M85" s="73"/>
      <c r="N85" s="147"/>
      <c r="O85" s="147"/>
      <c r="P85" s="14"/>
      <c r="Q85" s="14"/>
      <c r="R85" s="14"/>
      <c r="S85" s="14"/>
      <c r="T85" s="14"/>
      <c r="U85" s="14"/>
      <c r="V85" s="14"/>
      <c r="W85" s="14"/>
      <c r="X85" s="147"/>
      <c r="Y85" s="147"/>
      <c r="Z85" s="147"/>
      <c r="AA85" s="147"/>
      <c r="AB85" s="73"/>
      <c r="AC85" s="147"/>
      <c r="AD85" s="14"/>
      <c r="AE85" s="14"/>
      <c r="AF85" s="73"/>
      <c r="AG85" s="73"/>
      <c r="AH85" s="73"/>
      <c r="AI85" s="147"/>
      <c r="AJ85" s="73"/>
      <c r="AK85" s="14"/>
      <c r="AL85" s="14"/>
      <c r="AM85" s="14"/>
      <c r="AN85" s="14"/>
      <c r="AO85" s="14"/>
      <c r="AP85" s="14"/>
      <c r="AQ85" s="14"/>
      <c r="AR85" s="14"/>
    </row>
    <row r="86" spans="7:44">
      <c r="G86" s="14"/>
      <c r="H86" s="330"/>
      <c r="I86" s="14"/>
      <c r="J86" s="73"/>
      <c r="K86" s="147"/>
      <c r="L86" s="73"/>
      <c r="M86" s="73"/>
      <c r="N86" s="147"/>
      <c r="O86" s="147"/>
      <c r="P86" s="14"/>
      <c r="Q86" s="14"/>
      <c r="R86" s="14"/>
      <c r="S86" s="14"/>
      <c r="T86" s="14"/>
      <c r="U86" s="14"/>
      <c r="V86" s="14"/>
      <c r="W86" s="14"/>
      <c r="X86" s="147"/>
      <c r="Y86" s="147"/>
      <c r="Z86" s="147"/>
      <c r="AA86" s="147"/>
      <c r="AB86" s="73"/>
      <c r="AC86" s="147"/>
      <c r="AD86" s="14"/>
      <c r="AE86" s="14"/>
      <c r="AF86" s="73"/>
      <c r="AG86" s="73"/>
      <c r="AH86" s="73"/>
      <c r="AI86" s="147"/>
      <c r="AJ86" s="73"/>
      <c r="AK86" s="14"/>
      <c r="AL86" s="14"/>
      <c r="AM86" s="14"/>
      <c r="AN86" s="14"/>
      <c r="AO86" s="14"/>
      <c r="AP86" s="14"/>
      <c r="AQ86" s="14"/>
      <c r="AR86" s="14"/>
    </row>
    <row r="87" spans="7:44">
      <c r="G87" s="14"/>
      <c r="H87" s="330"/>
      <c r="I87" s="14"/>
      <c r="J87" s="73"/>
      <c r="K87" s="147"/>
      <c r="L87" s="73"/>
      <c r="M87" s="73"/>
      <c r="N87" s="147"/>
      <c r="O87" s="147"/>
      <c r="P87" s="14"/>
      <c r="Q87" s="14"/>
      <c r="R87" s="14"/>
      <c r="S87" s="14"/>
      <c r="T87" s="14"/>
      <c r="U87" s="14"/>
      <c r="V87" s="14"/>
      <c r="W87" s="14"/>
      <c r="X87" s="147"/>
      <c r="Y87" s="147"/>
      <c r="Z87" s="147"/>
      <c r="AA87" s="147"/>
      <c r="AB87" s="73"/>
      <c r="AC87" s="147"/>
      <c r="AD87" s="14"/>
      <c r="AE87" s="14"/>
      <c r="AF87" s="73"/>
      <c r="AG87" s="73"/>
      <c r="AH87" s="73"/>
      <c r="AI87" s="147"/>
      <c r="AJ87" s="73"/>
      <c r="AK87" s="14"/>
      <c r="AL87" s="14"/>
      <c r="AM87" s="14"/>
      <c r="AN87" s="14"/>
      <c r="AO87" s="14"/>
      <c r="AP87" s="14"/>
      <c r="AQ87" s="14"/>
      <c r="AR87" s="14"/>
    </row>
    <row r="88" spans="7:44">
      <c r="G88" s="14"/>
      <c r="H88" s="330"/>
      <c r="I88" s="14"/>
      <c r="J88" s="73"/>
      <c r="K88" s="147"/>
      <c r="L88" s="73"/>
      <c r="M88" s="73"/>
      <c r="N88" s="147"/>
      <c r="O88" s="147"/>
      <c r="P88" s="14"/>
      <c r="Q88" s="14"/>
      <c r="R88" s="14"/>
      <c r="S88" s="14"/>
      <c r="T88" s="14"/>
      <c r="U88" s="14"/>
      <c r="V88" s="14"/>
      <c r="W88" s="14"/>
      <c r="X88" s="147"/>
      <c r="Y88" s="147"/>
      <c r="Z88" s="147"/>
      <c r="AA88" s="147"/>
      <c r="AB88" s="73"/>
      <c r="AC88" s="147"/>
      <c r="AD88" s="14"/>
      <c r="AE88" s="14"/>
      <c r="AF88" s="73"/>
      <c r="AG88" s="73"/>
      <c r="AH88" s="73"/>
      <c r="AI88" s="147"/>
      <c r="AJ88" s="73"/>
      <c r="AK88" s="14"/>
      <c r="AL88" s="14"/>
      <c r="AM88" s="14"/>
      <c r="AN88" s="14"/>
      <c r="AO88" s="14"/>
      <c r="AP88" s="14"/>
      <c r="AQ88" s="14"/>
      <c r="AR88" s="14"/>
    </row>
    <row r="89" spans="7:44">
      <c r="G89" s="14"/>
      <c r="H89" s="330"/>
      <c r="I89" s="14"/>
      <c r="J89" s="73"/>
      <c r="K89" s="147"/>
      <c r="L89" s="73"/>
      <c r="M89" s="73"/>
      <c r="N89" s="147"/>
      <c r="O89" s="147"/>
      <c r="P89" s="14"/>
      <c r="Q89" s="14"/>
      <c r="R89" s="14"/>
      <c r="S89" s="14"/>
      <c r="T89" s="14"/>
      <c r="U89" s="14"/>
      <c r="V89" s="14"/>
      <c r="W89" s="14"/>
      <c r="X89" s="147"/>
      <c r="Y89" s="147"/>
      <c r="Z89" s="147"/>
      <c r="AA89" s="147"/>
      <c r="AB89" s="73"/>
      <c r="AC89" s="147"/>
      <c r="AD89" s="14"/>
      <c r="AE89" s="14"/>
      <c r="AF89" s="73"/>
      <c r="AG89" s="73"/>
      <c r="AH89" s="73"/>
      <c r="AI89" s="147"/>
      <c r="AJ89" s="73"/>
      <c r="AK89" s="14"/>
      <c r="AL89" s="14"/>
      <c r="AM89" s="14"/>
      <c r="AN89" s="14"/>
      <c r="AO89" s="14"/>
      <c r="AP89" s="14"/>
      <c r="AQ89" s="14"/>
      <c r="AR89" s="14"/>
    </row>
    <row r="90" spans="7:44">
      <c r="G90" s="14"/>
      <c r="H90" s="330"/>
      <c r="I90" s="14"/>
      <c r="J90" s="73"/>
      <c r="K90" s="147"/>
      <c r="L90" s="73"/>
      <c r="M90" s="73"/>
      <c r="N90" s="147"/>
      <c r="O90" s="147"/>
      <c r="P90" s="14"/>
      <c r="Q90" s="14"/>
      <c r="R90" s="14"/>
      <c r="S90" s="14"/>
      <c r="T90" s="14"/>
      <c r="U90" s="14"/>
      <c r="V90" s="14"/>
      <c r="W90" s="14"/>
      <c r="X90" s="147"/>
      <c r="Y90" s="147"/>
      <c r="Z90" s="147"/>
      <c r="AA90" s="147"/>
      <c r="AB90" s="73"/>
      <c r="AC90" s="147"/>
      <c r="AD90" s="14"/>
      <c r="AE90" s="14"/>
      <c r="AF90" s="73"/>
      <c r="AG90" s="73"/>
      <c r="AH90" s="73"/>
      <c r="AI90" s="147"/>
      <c r="AJ90" s="73"/>
      <c r="AK90" s="14"/>
      <c r="AL90" s="14"/>
      <c r="AM90" s="14"/>
      <c r="AN90" s="14"/>
      <c r="AO90" s="14"/>
      <c r="AP90" s="14"/>
      <c r="AQ90" s="14"/>
      <c r="AR90" s="14"/>
    </row>
    <row r="91" spans="7:44">
      <c r="G91" s="14"/>
      <c r="H91" s="330"/>
      <c r="I91" s="14"/>
      <c r="J91" s="73"/>
      <c r="K91" s="147"/>
      <c r="L91" s="73"/>
      <c r="M91" s="73"/>
      <c r="N91" s="147"/>
      <c r="O91" s="147"/>
      <c r="P91" s="14"/>
      <c r="Q91" s="14"/>
      <c r="R91" s="14"/>
      <c r="S91" s="14"/>
      <c r="T91" s="14"/>
      <c r="U91" s="14"/>
      <c r="V91" s="14"/>
      <c r="W91" s="14"/>
      <c r="X91" s="147"/>
      <c r="Y91" s="147"/>
      <c r="Z91" s="147"/>
      <c r="AA91" s="147"/>
      <c r="AB91" s="73"/>
      <c r="AC91" s="147"/>
      <c r="AD91" s="14"/>
      <c r="AE91" s="14"/>
      <c r="AF91" s="73"/>
      <c r="AG91" s="73"/>
      <c r="AH91" s="73"/>
      <c r="AI91" s="147"/>
      <c r="AJ91" s="73"/>
      <c r="AK91" s="14"/>
      <c r="AL91" s="14"/>
      <c r="AM91" s="14"/>
      <c r="AN91" s="14"/>
      <c r="AO91" s="14"/>
      <c r="AP91" s="14"/>
      <c r="AQ91" s="14"/>
      <c r="AR91" s="14"/>
    </row>
    <row r="92" spans="7:44">
      <c r="G92" s="14"/>
      <c r="H92" s="330"/>
      <c r="I92" s="14"/>
      <c r="J92" s="73"/>
      <c r="K92" s="147"/>
      <c r="L92" s="73"/>
      <c r="M92" s="73"/>
      <c r="N92" s="147"/>
      <c r="O92" s="147"/>
      <c r="P92" s="14"/>
      <c r="Q92" s="14"/>
      <c r="R92" s="14"/>
      <c r="S92" s="14"/>
      <c r="T92" s="14"/>
      <c r="U92" s="14"/>
      <c r="V92" s="14"/>
      <c r="W92" s="14"/>
      <c r="X92" s="147"/>
      <c r="Y92" s="147"/>
      <c r="Z92" s="147"/>
      <c r="AA92" s="147"/>
      <c r="AB92" s="73"/>
      <c r="AC92" s="147"/>
      <c r="AD92" s="14"/>
      <c r="AE92" s="14"/>
      <c r="AF92" s="73"/>
      <c r="AG92" s="73"/>
      <c r="AH92" s="73"/>
      <c r="AI92" s="147"/>
      <c r="AJ92" s="73"/>
      <c r="AK92" s="14"/>
      <c r="AL92" s="14"/>
      <c r="AM92" s="14"/>
      <c r="AN92" s="14"/>
      <c r="AO92" s="14"/>
      <c r="AP92" s="14"/>
      <c r="AQ92" s="14"/>
      <c r="AR92" s="14"/>
    </row>
    <row r="93" spans="7:44">
      <c r="G93" s="14"/>
      <c r="H93" s="330"/>
      <c r="I93" s="14"/>
      <c r="J93" s="73"/>
      <c r="K93" s="147"/>
      <c r="L93" s="73"/>
      <c r="M93" s="73"/>
      <c r="N93" s="147"/>
      <c r="O93" s="147"/>
      <c r="P93" s="14"/>
      <c r="Q93" s="14"/>
      <c r="R93" s="14"/>
      <c r="S93" s="14"/>
      <c r="T93" s="14"/>
      <c r="U93" s="14"/>
      <c r="V93" s="14"/>
      <c r="W93" s="14"/>
      <c r="X93" s="147"/>
      <c r="Y93" s="147"/>
      <c r="Z93" s="147"/>
      <c r="AA93" s="147"/>
      <c r="AB93" s="73"/>
      <c r="AC93" s="147"/>
      <c r="AD93" s="14"/>
      <c r="AE93" s="14"/>
      <c r="AF93" s="73"/>
      <c r="AG93" s="73"/>
      <c r="AH93" s="73"/>
      <c r="AI93" s="147"/>
      <c r="AJ93" s="73"/>
      <c r="AK93" s="14"/>
      <c r="AL93" s="14"/>
      <c r="AM93" s="14"/>
      <c r="AN93" s="14"/>
      <c r="AO93" s="14"/>
      <c r="AP93" s="14"/>
      <c r="AQ93" s="14"/>
      <c r="AR93" s="14"/>
    </row>
    <row r="94" spans="7:44">
      <c r="G94" s="14"/>
      <c r="H94" s="330"/>
      <c r="I94" s="14"/>
      <c r="J94" s="73"/>
      <c r="K94" s="147"/>
      <c r="L94" s="73"/>
      <c r="M94" s="73"/>
      <c r="N94" s="147"/>
      <c r="O94" s="147"/>
      <c r="P94" s="14"/>
      <c r="Q94" s="14"/>
      <c r="R94" s="14"/>
      <c r="S94" s="14"/>
      <c r="T94" s="14"/>
      <c r="U94" s="14"/>
      <c r="V94" s="14"/>
      <c r="W94" s="14"/>
      <c r="X94" s="147"/>
      <c r="Y94" s="147"/>
      <c r="Z94" s="147"/>
      <c r="AA94" s="147"/>
      <c r="AB94" s="73"/>
      <c r="AC94" s="147"/>
      <c r="AD94" s="14"/>
      <c r="AE94" s="14"/>
      <c r="AF94" s="73"/>
      <c r="AG94" s="73"/>
      <c r="AH94" s="73"/>
      <c r="AI94" s="147"/>
      <c r="AJ94" s="73"/>
      <c r="AK94" s="14"/>
      <c r="AL94" s="14"/>
      <c r="AM94" s="14"/>
      <c r="AN94" s="14"/>
      <c r="AO94" s="14"/>
      <c r="AP94" s="14"/>
      <c r="AQ94" s="14"/>
      <c r="AR94" s="14"/>
    </row>
    <row r="95" spans="7:44">
      <c r="G95" s="14"/>
      <c r="H95" s="330"/>
      <c r="I95" s="14"/>
      <c r="J95" s="73"/>
      <c r="K95" s="147"/>
      <c r="L95" s="73"/>
      <c r="M95" s="73"/>
      <c r="N95" s="147"/>
      <c r="O95" s="147"/>
      <c r="P95" s="14"/>
      <c r="Q95" s="14"/>
      <c r="R95" s="14"/>
      <c r="S95" s="14"/>
      <c r="T95" s="14"/>
      <c r="U95" s="14"/>
      <c r="V95" s="14"/>
      <c r="W95" s="14"/>
      <c r="X95" s="147"/>
      <c r="Y95" s="147"/>
      <c r="Z95" s="147"/>
      <c r="AA95" s="147"/>
      <c r="AB95" s="73"/>
      <c r="AC95" s="147"/>
      <c r="AD95" s="14"/>
      <c r="AE95" s="14"/>
      <c r="AF95" s="73"/>
      <c r="AG95" s="73"/>
      <c r="AH95" s="73"/>
      <c r="AI95" s="147"/>
      <c r="AJ95" s="73"/>
      <c r="AK95" s="14"/>
      <c r="AL95" s="14"/>
      <c r="AM95" s="14"/>
      <c r="AN95" s="14"/>
      <c r="AO95" s="14"/>
      <c r="AP95" s="14"/>
      <c r="AQ95" s="14"/>
      <c r="AR95" s="14"/>
    </row>
    <row r="96" spans="7:44">
      <c r="G96" s="14"/>
      <c r="H96" s="330"/>
      <c r="I96" s="14"/>
      <c r="J96" s="73"/>
      <c r="K96" s="147"/>
      <c r="L96" s="73"/>
      <c r="M96" s="73"/>
      <c r="N96" s="147"/>
      <c r="O96" s="147"/>
      <c r="P96" s="14"/>
      <c r="Q96" s="14"/>
      <c r="R96" s="14"/>
      <c r="S96" s="14"/>
      <c r="T96" s="14"/>
      <c r="U96" s="14"/>
      <c r="V96" s="14"/>
      <c r="W96" s="14"/>
      <c r="X96" s="147"/>
      <c r="Y96" s="147"/>
      <c r="Z96" s="147"/>
      <c r="AA96" s="147"/>
      <c r="AB96" s="73"/>
      <c r="AC96" s="147"/>
      <c r="AD96" s="14"/>
      <c r="AE96" s="14"/>
      <c r="AF96" s="73"/>
      <c r="AG96" s="73"/>
      <c r="AH96" s="73"/>
      <c r="AI96" s="147"/>
      <c r="AJ96" s="73"/>
      <c r="AK96" s="14"/>
      <c r="AL96" s="14"/>
      <c r="AM96" s="14"/>
      <c r="AN96" s="14"/>
      <c r="AO96" s="14"/>
      <c r="AP96" s="14"/>
      <c r="AQ96" s="14"/>
      <c r="AR96" s="14"/>
    </row>
    <row r="97" spans="7:44">
      <c r="G97" s="14"/>
      <c r="H97" s="330"/>
      <c r="I97" s="14"/>
      <c r="J97" s="73"/>
      <c r="K97" s="147"/>
      <c r="L97" s="73"/>
      <c r="M97" s="73"/>
      <c r="N97" s="147"/>
      <c r="O97" s="147"/>
      <c r="P97" s="14"/>
      <c r="Q97" s="14"/>
      <c r="R97" s="14"/>
      <c r="S97" s="14"/>
      <c r="T97" s="14"/>
      <c r="U97" s="14"/>
      <c r="V97" s="14"/>
      <c r="W97" s="14"/>
      <c r="X97" s="147"/>
      <c r="Y97" s="147"/>
      <c r="Z97" s="147"/>
      <c r="AA97" s="147"/>
      <c r="AB97" s="73"/>
      <c r="AC97" s="147"/>
      <c r="AD97" s="14"/>
      <c r="AE97" s="14"/>
      <c r="AF97" s="73"/>
      <c r="AG97" s="73"/>
      <c r="AH97" s="73"/>
      <c r="AI97" s="147"/>
      <c r="AJ97" s="73"/>
      <c r="AK97" s="14"/>
      <c r="AL97" s="14"/>
      <c r="AM97" s="14"/>
      <c r="AN97" s="14"/>
      <c r="AO97" s="14"/>
      <c r="AP97" s="14"/>
      <c r="AQ97" s="14"/>
      <c r="AR97" s="14"/>
    </row>
    <row r="98" spans="7:44">
      <c r="G98" s="14"/>
      <c r="H98" s="330"/>
      <c r="I98" s="14"/>
      <c r="J98" s="73"/>
      <c r="K98" s="147"/>
      <c r="L98" s="73"/>
      <c r="M98" s="73"/>
      <c r="N98" s="147"/>
      <c r="O98" s="147"/>
      <c r="P98" s="14"/>
      <c r="Q98" s="14"/>
      <c r="R98" s="14"/>
      <c r="S98" s="14"/>
      <c r="T98" s="14"/>
      <c r="U98" s="14"/>
      <c r="V98" s="14"/>
      <c r="W98" s="14"/>
      <c r="X98" s="147"/>
      <c r="Y98" s="147"/>
      <c r="Z98" s="147"/>
      <c r="AA98" s="147"/>
      <c r="AB98" s="73"/>
      <c r="AC98" s="147"/>
      <c r="AD98" s="14"/>
      <c r="AE98" s="14"/>
      <c r="AF98" s="73"/>
      <c r="AG98" s="73"/>
      <c r="AH98" s="73"/>
      <c r="AI98" s="147"/>
      <c r="AJ98" s="73"/>
      <c r="AK98" s="14"/>
      <c r="AL98" s="14"/>
      <c r="AM98" s="14"/>
      <c r="AN98" s="14"/>
      <c r="AO98" s="14"/>
      <c r="AP98" s="14"/>
      <c r="AQ98" s="14"/>
      <c r="AR98" s="14"/>
    </row>
    <row r="99" spans="7:44">
      <c r="G99" s="14"/>
      <c r="H99" s="330"/>
      <c r="I99" s="14"/>
      <c r="J99" s="73"/>
      <c r="K99" s="147"/>
      <c r="L99" s="73"/>
      <c r="M99" s="73"/>
      <c r="N99" s="147"/>
      <c r="O99" s="147"/>
      <c r="P99" s="14"/>
      <c r="Q99" s="14"/>
      <c r="R99" s="14"/>
      <c r="S99" s="14"/>
      <c r="T99" s="14"/>
      <c r="U99" s="14"/>
      <c r="V99" s="14"/>
      <c r="W99" s="14"/>
      <c r="X99" s="147"/>
      <c r="Y99" s="147"/>
      <c r="Z99" s="147"/>
      <c r="AA99" s="147"/>
      <c r="AB99" s="73"/>
      <c r="AC99" s="147"/>
      <c r="AD99" s="14"/>
      <c r="AE99" s="14"/>
      <c r="AF99" s="73"/>
      <c r="AG99" s="73"/>
      <c r="AH99" s="73"/>
      <c r="AI99" s="147"/>
      <c r="AJ99" s="73"/>
      <c r="AK99" s="14"/>
      <c r="AL99" s="14"/>
      <c r="AM99" s="14"/>
      <c r="AN99" s="14"/>
      <c r="AO99" s="14"/>
      <c r="AP99" s="14"/>
      <c r="AQ99" s="14"/>
      <c r="AR99" s="14"/>
    </row>
    <row r="100" spans="7:44">
      <c r="G100" s="14"/>
      <c r="H100" s="330"/>
      <c r="I100" s="14"/>
      <c r="J100" s="73"/>
      <c r="K100" s="147"/>
      <c r="L100" s="73"/>
      <c r="M100" s="73"/>
      <c r="N100" s="147"/>
      <c r="O100" s="147"/>
      <c r="P100" s="14"/>
      <c r="Q100" s="14"/>
      <c r="R100" s="14"/>
      <c r="S100" s="14"/>
      <c r="T100" s="14"/>
      <c r="U100" s="14"/>
      <c r="V100" s="14"/>
      <c r="W100" s="14"/>
      <c r="X100" s="147"/>
      <c r="Y100" s="147"/>
      <c r="Z100" s="147"/>
      <c r="AA100" s="147"/>
      <c r="AB100" s="73"/>
      <c r="AC100" s="147"/>
      <c r="AD100" s="14"/>
      <c r="AE100" s="14"/>
      <c r="AF100" s="73"/>
      <c r="AG100" s="73"/>
      <c r="AH100" s="73"/>
      <c r="AI100" s="147"/>
      <c r="AJ100" s="73"/>
      <c r="AK100" s="14"/>
      <c r="AL100" s="14"/>
      <c r="AM100" s="14"/>
      <c r="AN100" s="14"/>
      <c r="AO100" s="14"/>
      <c r="AP100" s="14"/>
      <c r="AQ100" s="14"/>
      <c r="AR100" s="14"/>
    </row>
    <row r="101" spans="7:44">
      <c r="G101" s="14"/>
      <c r="H101" s="330"/>
      <c r="I101" s="14"/>
      <c r="J101" s="73"/>
      <c r="K101" s="147"/>
      <c r="L101" s="73"/>
      <c r="M101" s="73"/>
      <c r="N101" s="147"/>
      <c r="O101" s="147"/>
      <c r="P101" s="14"/>
      <c r="Q101" s="14"/>
      <c r="R101" s="14"/>
      <c r="S101" s="14"/>
      <c r="T101" s="14"/>
      <c r="U101" s="14"/>
      <c r="V101" s="14"/>
      <c r="W101" s="14"/>
      <c r="X101" s="147"/>
      <c r="Y101" s="147"/>
      <c r="Z101" s="147"/>
      <c r="AA101" s="147"/>
      <c r="AB101" s="73"/>
      <c r="AC101" s="147"/>
      <c r="AD101" s="14"/>
      <c r="AE101" s="14"/>
      <c r="AF101" s="73"/>
      <c r="AG101" s="73"/>
      <c r="AH101" s="73"/>
      <c r="AI101" s="147"/>
      <c r="AJ101" s="73"/>
      <c r="AK101" s="14"/>
      <c r="AL101" s="14"/>
      <c r="AM101" s="14"/>
      <c r="AN101" s="14"/>
      <c r="AO101" s="14"/>
      <c r="AP101" s="14"/>
      <c r="AQ101" s="14"/>
      <c r="AR101" s="14"/>
    </row>
    <row r="102" spans="7:44">
      <c r="G102" s="14"/>
      <c r="H102" s="330"/>
      <c r="I102" s="14"/>
      <c r="J102" s="73"/>
      <c r="K102" s="147"/>
      <c r="L102" s="73"/>
      <c r="M102" s="73"/>
      <c r="N102" s="147"/>
      <c r="O102" s="147"/>
      <c r="P102" s="14"/>
      <c r="Q102" s="14"/>
      <c r="R102" s="14"/>
      <c r="S102" s="14"/>
      <c r="T102" s="14"/>
      <c r="U102" s="14"/>
      <c r="V102" s="14"/>
      <c r="W102" s="14"/>
      <c r="X102" s="147"/>
      <c r="Y102" s="147"/>
      <c r="Z102" s="147"/>
      <c r="AA102" s="147"/>
      <c r="AB102" s="73"/>
      <c r="AC102" s="147"/>
      <c r="AD102" s="14"/>
      <c r="AE102" s="14"/>
      <c r="AF102" s="73"/>
      <c r="AG102" s="73"/>
      <c r="AH102" s="73"/>
      <c r="AI102" s="147"/>
      <c r="AJ102" s="73"/>
      <c r="AK102" s="14"/>
      <c r="AL102" s="14"/>
      <c r="AM102" s="14"/>
      <c r="AN102" s="14"/>
      <c r="AO102" s="14"/>
      <c r="AP102" s="14"/>
      <c r="AQ102" s="14"/>
      <c r="AR102" s="14"/>
    </row>
    <row r="103" spans="7:44">
      <c r="G103" s="14"/>
      <c r="H103" s="330"/>
      <c r="I103" s="14"/>
      <c r="J103" s="73"/>
      <c r="K103" s="147"/>
      <c r="L103" s="73"/>
      <c r="M103" s="73"/>
      <c r="N103" s="147"/>
      <c r="O103" s="147"/>
      <c r="P103" s="14"/>
      <c r="Q103" s="14"/>
      <c r="R103" s="14"/>
      <c r="S103" s="14"/>
      <c r="T103" s="14"/>
      <c r="U103" s="14"/>
      <c r="V103" s="14"/>
      <c r="W103" s="14"/>
      <c r="X103" s="147"/>
      <c r="Y103" s="147"/>
      <c r="Z103" s="147"/>
      <c r="AA103" s="147"/>
      <c r="AB103" s="73"/>
      <c r="AC103" s="147"/>
      <c r="AD103" s="14"/>
      <c r="AE103" s="14"/>
      <c r="AF103" s="73"/>
      <c r="AG103" s="73"/>
      <c r="AH103" s="73"/>
      <c r="AI103" s="147"/>
      <c r="AJ103" s="73"/>
      <c r="AK103" s="14"/>
      <c r="AL103" s="14"/>
      <c r="AM103" s="14"/>
      <c r="AN103" s="14"/>
      <c r="AO103" s="14"/>
      <c r="AP103" s="14"/>
      <c r="AQ103" s="14"/>
      <c r="AR103" s="14"/>
    </row>
    <row r="104" spans="7:44">
      <c r="G104" s="14"/>
      <c r="H104" s="330"/>
      <c r="I104" s="14"/>
      <c r="J104" s="73"/>
      <c r="K104" s="147"/>
      <c r="L104" s="73"/>
      <c r="M104" s="73"/>
      <c r="N104" s="147"/>
      <c r="O104" s="147"/>
      <c r="P104" s="14"/>
      <c r="Q104" s="14"/>
      <c r="R104" s="14"/>
      <c r="S104" s="14"/>
      <c r="T104" s="14"/>
      <c r="U104" s="14"/>
      <c r="V104" s="14"/>
      <c r="W104" s="14"/>
      <c r="X104" s="147"/>
      <c r="Y104" s="147"/>
      <c r="Z104" s="147"/>
      <c r="AA104" s="147"/>
      <c r="AB104" s="73"/>
      <c r="AC104" s="147"/>
      <c r="AD104" s="14"/>
      <c r="AE104" s="14"/>
      <c r="AF104" s="73"/>
      <c r="AG104" s="73"/>
      <c r="AH104" s="73"/>
      <c r="AI104" s="147"/>
      <c r="AJ104" s="73"/>
      <c r="AK104" s="14"/>
      <c r="AL104" s="14"/>
      <c r="AM104" s="14"/>
      <c r="AN104" s="14"/>
      <c r="AO104" s="14"/>
      <c r="AP104" s="14"/>
      <c r="AQ104" s="14"/>
      <c r="AR104" s="14"/>
    </row>
    <row r="105" spans="7:44">
      <c r="G105" s="14"/>
      <c r="H105" s="330"/>
      <c r="I105" s="14"/>
      <c r="J105" s="73"/>
      <c r="K105" s="147"/>
      <c r="L105" s="73"/>
      <c r="M105" s="73"/>
      <c r="N105" s="147"/>
      <c r="O105" s="147"/>
      <c r="P105" s="14"/>
      <c r="Q105" s="14"/>
      <c r="R105" s="14"/>
      <c r="S105" s="14"/>
      <c r="T105" s="14"/>
      <c r="U105" s="14"/>
      <c r="V105" s="14"/>
      <c r="W105" s="14"/>
      <c r="X105" s="147"/>
      <c r="Y105" s="147"/>
      <c r="Z105" s="147"/>
      <c r="AA105" s="147"/>
      <c r="AB105" s="73"/>
      <c r="AC105" s="147"/>
      <c r="AD105" s="14"/>
      <c r="AE105" s="14"/>
      <c r="AF105" s="73"/>
      <c r="AG105" s="73"/>
      <c r="AH105" s="73"/>
      <c r="AI105" s="147"/>
      <c r="AJ105" s="73"/>
      <c r="AK105" s="14"/>
      <c r="AL105" s="14"/>
      <c r="AM105" s="14"/>
      <c r="AN105" s="14"/>
      <c r="AO105" s="14"/>
      <c r="AP105" s="14"/>
      <c r="AQ105" s="14"/>
      <c r="AR105" s="14"/>
    </row>
    <row r="106" spans="7:44">
      <c r="G106" s="14"/>
      <c r="H106" s="330"/>
      <c r="I106" s="14"/>
      <c r="J106" s="73"/>
      <c r="K106" s="147"/>
      <c r="L106" s="73"/>
      <c r="M106" s="73"/>
      <c r="N106" s="147"/>
      <c r="O106" s="147"/>
      <c r="P106" s="14"/>
      <c r="Q106" s="14"/>
      <c r="R106" s="14"/>
      <c r="S106" s="14"/>
      <c r="T106" s="14"/>
      <c r="U106" s="14"/>
      <c r="V106" s="14"/>
      <c r="W106" s="14"/>
      <c r="X106" s="147"/>
      <c r="Y106" s="147"/>
      <c r="Z106" s="147"/>
      <c r="AA106" s="147"/>
      <c r="AB106" s="73"/>
      <c r="AC106" s="147"/>
      <c r="AD106" s="14"/>
      <c r="AE106" s="14"/>
      <c r="AF106" s="73"/>
      <c r="AG106" s="73"/>
      <c r="AH106" s="73"/>
      <c r="AI106" s="147"/>
      <c r="AJ106" s="73"/>
      <c r="AK106" s="14"/>
      <c r="AL106" s="14"/>
      <c r="AM106" s="14"/>
      <c r="AN106" s="14"/>
      <c r="AO106" s="14"/>
      <c r="AP106" s="14"/>
      <c r="AQ106" s="14"/>
      <c r="AR106" s="14"/>
    </row>
    <row r="107" spans="7:44">
      <c r="G107" s="14"/>
      <c r="H107" s="330"/>
      <c r="I107" s="14"/>
      <c r="J107" s="73"/>
      <c r="K107" s="147"/>
      <c r="L107" s="73"/>
      <c r="M107" s="73"/>
      <c r="N107" s="147"/>
      <c r="O107" s="147"/>
      <c r="P107" s="14"/>
      <c r="Q107" s="14"/>
      <c r="R107" s="14"/>
      <c r="S107" s="14"/>
      <c r="T107" s="14"/>
      <c r="U107" s="14"/>
      <c r="V107" s="14"/>
      <c r="W107" s="14"/>
      <c r="X107" s="147"/>
      <c r="Y107" s="147"/>
      <c r="Z107" s="147"/>
      <c r="AA107" s="147"/>
      <c r="AB107" s="73"/>
      <c r="AC107" s="147"/>
      <c r="AD107" s="14"/>
      <c r="AE107" s="14"/>
      <c r="AF107" s="73"/>
      <c r="AG107" s="73"/>
      <c r="AH107" s="73"/>
      <c r="AI107" s="147"/>
      <c r="AJ107" s="73"/>
      <c r="AK107" s="14"/>
      <c r="AL107" s="14"/>
      <c r="AM107" s="14"/>
      <c r="AN107" s="14"/>
      <c r="AO107" s="14"/>
      <c r="AP107" s="14"/>
      <c r="AQ107" s="14"/>
      <c r="AR107" s="14"/>
    </row>
    <row r="108" spans="7:44">
      <c r="G108" s="14"/>
      <c r="H108" s="330"/>
      <c r="I108" s="14"/>
      <c r="J108" s="73"/>
      <c r="K108" s="147"/>
      <c r="L108" s="73"/>
      <c r="M108" s="73"/>
      <c r="N108" s="147"/>
      <c r="O108" s="147"/>
      <c r="P108" s="14"/>
      <c r="Q108" s="14"/>
      <c r="R108" s="14"/>
      <c r="S108" s="14"/>
      <c r="T108" s="14"/>
      <c r="U108" s="14"/>
      <c r="V108" s="14"/>
      <c r="W108" s="14"/>
      <c r="X108" s="147"/>
      <c r="Y108" s="147"/>
      <c r="Z108" s="147"/>
      <c r="AA108" s="147"/>
      <c r="AB108" s="73"/>
      <c r="AC108" s="147"/>
      <c r="AD108" s="14"/>
      <c r="AE108" s="14"/>
      <c r="AF108" s="73"/>
      <c r="AG108" s="73"/>
      <c r="AH108" s="73"/>
      <c r="AI108" s="147"/>
      <c r="AJ108" s="73"/>
      <c r="AK108" s="14"/>
      <c r="AL108" s="14"/>
      <c r="AM108" s="14"/>
      <c r="AN108" s="14"/>
      <c r="AO108" s="14"/>
      <c r="AP108" s="14"/>
      <c r="AQ108" s="14"/>
      <c r="AR108" s="14"/>
    </row>
    <row r="109" spans="7:44">
      <c r="G109" s="14"/>
      <c r="H109" s="330"/>
      <c r="I109" s="14"/>
      <c r="J109" s="73"/>
      <c r="K109" s="147"/>
      <c r="L109" s="73"/>
      <c r="M109" s="73"/>
      <c r="N109" s="147"/>
      <c r="O109" s="147"/>
      <c r="P109" s="14"/>
      <c r="Q109" s="14"/>
      <c r="R109" s="14"/>
      <c r="S109" s="14"/>
      <c r="T109" s="14"/>
      <c r="U109" s="14"/>
      <c r="V109" s="14"/>
      <c r="W109" s="14"/>
      <c r="X109" s="147"/>
      <c r="Y109" s="147"/>
      <c r="Z109" s="147"/>
      <c r="AA109" s="147"/>
      <c r="AB109" s="73"/>
      <c r="AC109" s="147"/>
      <c r="AD109" s="14"/>
      <c r="AE109" s="14"/>
      <c r="AF109" s="73"/>
      <c r="AG109" s="73"/>
      <c r="AH109" s="73"/>
      <c r="AI109" s="147"/>
      <c r="AJ109" s="73"/>
      <c r="AK109" s="14"/>
      <c r="AL109" s="14"/>
      <c r="AM109" s="14"/>
      <c r="AN109" s="14"/>
      <c r="AO109" s="14"/>
      <c r="AP109" s="14"/>
      <c r="AQ109" s="14"/>
      <c r="AR109" s="14"/>
    </row>
    <row r="110" spans="7:44">
      <c r="G110" s="14"/>
      <c r="H110" s="330"/>
      <c r="I110" s="14"/>
      <c r="J110" s="73"/>
      <c r="K110" s="147"/>
      <c r="L110" s="73"/>
      <c r="M110" s="73"/>
      <c r="N110" s="147"/>
      <c r="O110" s="147"/>
      <c r="P110" s="14"/>
      <c r="Q110" s="14"/>
      <c r="R110" s="14"/>
      <c r="S110" s="14"/>
      <c r="T110" s="14"/>
      <c r="U110" s="14"/>
      <c r="V110" s="14"/>
      <c r="W110" s="14"/>
      <c r="X110" s="147"/>
      <c r="Y110" s="147"/>
      <c r="Z110" s="147"/>
      <c r="AA110" s="147"/>
      <c r="AB110" s="73"/>
      <c r="AC110" s="147"/>
      <c r="AD110" s="14"/>
      <c r="AE110" s="14"/>
      <c r="AF110" s="73"/>
      <c r="AG110" s="73"/>
      <c r="AH110" s="73"/>
      <c r="AI110" s="147"/>
      <c r="AJ110" s="73"/>
      <c r="AK110" s="14"/>
      <c r="AL110" s="14"/>
      <c r="AM110" s="14"/>
      <c r="AN110" s="14"/>
      <c r="AO110" s="14"/>
      <c r="AP110" s="14"/>
      <c r="AQ110" s="14"/>
      <c r="AR110" s="14"/>
    </row>
    <row r="111" spans="7:44">
      <c r="G111" s="14"/>
      <c r="H111" s="330"/>
      <c r="I111" s="14"/>
      <c r="J111" s="73"/>
      <c r="K111" s="147"/>
      <c r="L111" s="73"/>
      <c r="M111" s="73"/>
      <c r="N111" s="147"/>
      <c r="O111" s="147"/>
      <c r="P111" s="14"/>
      <c r="Q111" s="14"/>
      <c r="R111" s="14"/>
      <c r="S111" s="14"/>
      <c r="T111" s="14"/>
      <c r="U111" s="14"/>
      <c r="V111" s="14"/>
      <c r="W111" s="14"/>
      <c r="X111" s="147"/>
      <c r="Y111" s="147"/>
      <c r="Z111" s="147"/>
      <c r="AA111" s="147"/>
      <c r="AB111" s="73"/>
      <c r="AC111" s="147"/>
      <c r="AD111" s="14"/>
      <c r="AE111" s="14"/>
      <c r="AF111" s="73"/>
      <c r="AG111" s="73"/>
      <c r="AH111" s="73"/>
      <c r="AI111" s="147"/>
      <c r="AJ111" s="73"/>
      <c r="AK111" s="14"/>
      <c r="AL111" s="14"/>
      <c r="AM111" s="14"/>
      <c r="AN111" s="14"/>
      <c r="AO111" s="14"/>
      <c r="AP111" s="14"/>
      <c r="AQ111" s="14"/>
      <c r="AR111" s="14"/>
    </row>
    <row r="112" spans="7:44">
      <c r="G112" s="14"/>
      <c r="H112" s="330"/>
      <c r="I112" s="14"/>
      <c r="J112" s="73"/>
      <c r="K112" s="147"/>
      <c r="L112" s="73"/>
      <c r="M112" s="73"/>
      <c r="N112" s="147"/>
      <c r="O112" s="147"/>
      <c r="P112" s="14"/>
      <c r="Q112" s="14"/>
      <c r="R112" s="14"/>
      <c r="S112" s="14"/>
      <c r="T112" s="14"/>
      <c r="U112" s="14"/>
      <c r="V112" s="14"/>
      <c r="W112" s="14"/>
      <c r="X112" s="147"/>
      <c r="Y112" s="147"/>
      <c r="Z112" s="147"/>
      <c r="AA112" s="147"/>
      <c r="AB112" s="73"/>
      <c r="AC112" s="147"/>
      <c r="AD112" s="14"/>
      <c r="AE112" s="14"/>
      <c r="AF112" s="73"/>
      <c r="AG112" s="73"/>
      <c r="AH112" s="73"/>
      <c r="AI112" s="147"/>
      <c r="AJ112" s="73"/>
      <c r="AK112" s="14"/>
      <c r="AL112" s="14"/>
      <c r="AM112" s="14"/>
      <c r="AN112" s="14"/>
      <c r="AO112" s="14"/>
      <c r="AP112" s="14"/>
      <c r="AQ112" s="14"/>
      <c r="AR112" s="14"/>
    </row>
    <row r="113" spans="7:44">
      <c r="G113" s="14"/>
      <c r="H113" s="330"/>
      <c r="I113" s="14"/>
      <c r="J113" s="73"/>
      <c r="K113" s="147"/>
      <c r="L113" s="73"/>
      <c r="M113" s="73"/>
      <c r="N113" s="147"/>
      <c r="O113" s="147"/>
      <c r="P113" s="14"/>
      <c r="Q113" s="14"/>
      <c r="R113" s="14"/>
      <c r="S113" s="14"/>
      <c r="T113" s="14"/>
      <c r="U113" s="14"/>
      <c r="V113" s="14"/>
      <c r="W113" s="14"/>
      <c r="X113" s="147"/>
      <c r="Y113" s="147"/>
      <c r="Z113" s="147"/>
      <c r="AA113" s="147"/>
      <c r="AB113" s="73"/>
      <c r="AC113" s="147"/>
      <c r="AD113" s="14"/>
      <c r="AE113" s="14"/>
      <c r="AF113" s="73"/>
      <c r="AG113" s="73"/>
      <c r="AH113" s="73"/>
      <c r="AI113" s="147"/>
      <c r="AJ113" s="73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4"/>
      <c r="H114" s="330"/>
      <c r="I114" s="14"/>
      <c r="J114" s="73"/>
      <c r="K114" s="147"/>
      <c r="L114" s="73"/>
      <c r="M114" s="73"/>
      <c r="N114" s="147"/>
      <c r="O114" s="147"/>
      <c r="P114" s="14"/>
      <c r="Q114" s="14"/>
      <c r="R114" s="14"/>
      <c r="S114" s="14"/>
      <c r="T114" s="14"/>
      <c r="U114" s="14"/>
      <c r="V114" s="14"/>
      <c r="W114" s="14"/>
      <c r="X114" s="147"/>
      <c r="Y114" s="147"/>
      <c r="Z114" s="147"/>
      <c r="AA114" s="147"/>
      <c r="AB114" s="73"/>
      <c r="AC114" s="147"/>
      <c r="AD114" s="14"/>
      <c r="AE114" s="14"/>
      <c r="AF114" s="73"/>
      <c r="AG114" s="73"/>
      <c r="AH114" s="73"/>
      <c r="AI114" s="147"/>
      <c r="AJ114" s="73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4"/>
      <c r="H115" s="330"/>
      <c r="I115" s="14"/>
      <c r="J115" s="73"/>
      <c r="K115" s="147"/>
      <c r="L115" s="73"/>
      <c r="M115" s="73"/>
      <c r="N115" s="147"/>
      <c r="O115" s="147"/>
      <c r="P115" s="14"/>
      <c r="Q115" s="14"/>
      <c r="R115" s="14"/>
      <c r="S115" s="14"/>
      <c r="T115" s="14"/>
      <c r="U115" s="14"/>
      <c r="V115" s="14"/>
      <c r="W115" s="14"/>
      <c r="X115" s="147"/>
      <c r="Y115" s="147"/>
      <c r="Z115" s="147"/>
      <c r="AA115" s="147"/>
      <c r="AB115" s="73"/>
      <c r="AC115" s="147"/>
      <c r="AD115" s="14"/>
      <c r="AE115" s="14"/>
      <c r="AF115" s="73"/>
      <c r="AG115" s="73"/>
      <c r="AH115" s="73"/>
      <c r="AI115" s="147"/>
      <c r="AJ115" s="73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4"/>
      <c r="H116" s="330"/>
      <c r="I116" s="14"/>
      <c r="J116" s="73"/>
      <c r="K116" s="147"/>
      <c r="L116" s="73"/>
      <c r="M116" s="73"/>
      <c r="N116" s="147"/>
      <c r="O116" s="147"/>
      <c r="P116" s="14"/>
      <c r="Q116" s="14"/>
      <c r="R116" s="14"/>
      <c r="S116" s="14"/>
      <c r="T116" s="14"/>
      <c r="U116" s="14"/>
      <c r="V116" s="14"/>
      <c r="W116" s="14"/>
      <c r="X116" s="147"/>
      <c r="Y116" s="147"/>
      <c r="Z116" s="147"/>
      <c r="AA116" s="147"/>
      <c r="AB116" s="73"/>
      <c r="AC116" s="147"/>
      <c r="AD116" s="14"/>
      <c r="AE116" s="14"/>
      <c r="AF116" s="73"/>
      <c r="AG116" s="73"/>
      <c r="AH116" s="73"/>
      <c r="AI116" s="147"/>
      <c r="AJ116" s="73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4"/>
      <c r="H117" s="330"/>
      <c r="I117" s="14"/>
      <c r="J117" s="73"/>
      <c r="K117" s="147"/>
      <c r="L117" s="73"/>
      <c r="M117" s="73"/>
      <c r="N117" s="147"/>
      <c r="O117" s="147"/>
      <c r="P117" s="14"/>
      <c r="Q117" s="14"/>
      <c r="R117" s="14"/>
      <c r="S117" s="14"/>
      <c r="T117" s="14"/>
      <c r="U117" s="14"/>
      <c r="V117" s="14"/>
      <c r="W117" s="14"/>
      <c r="X117" s="147"/>
      <c r="Y117" s="147"/>
      <c r="Z117" s="147"/>
      <c r="AA117" s="147"/>
      <c r="AB117" s="73"/>
      <c r="AC117" s="147"/>
      <c r="AD117" s="14"/>
      <c r="AE117" s="14"/>
      <c r="AF117" s="73"/>
      <c r="AG117" s="73"/>
      <c r="AH117" s="73"/>
      <c r="AI117" s="147"/>
      <c r="AJ117" s="73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4"/>
      <c r="H118" s="330"/>
      <c r="I118" s="14"/>
      <c r="J118" s="73"/>
      <c r="K118" s="147"/>
      <c r="L118" s="73"/>
      <c r="M118" s="73"/>
      <c r="N118" s="147"/>
      <c r="O118" s="147"/>
      <c r="P118" s="14"/>
      <c r="Q118" s="14"/>
      <c r="R118" s="14"/>
      <c r="S118" s="14"/>
      <c r="T118" s="14"/>
      <c r="U118" s="14"/>
      <c r="V118" s="14"/>
      <c r="W118" s="14"/>
      <c r="X118" s="147"/>
      <c r="Y118" s="147"/>
      <c r="Z118" s="147"/>
      <c r="AA118" s="147"/>
      <c r="AB118" s="73"/>
      <c r="AC118" s="147"/>
      <c r="AD118" s="14"/>
      <c r="AE118" s="14"/>
      <c r="AF118" s="73"/>
      <c r="AG118" s="73"/>
      <c r="AH118" s="73"/>
      <c r="AI118" s="147"/>
      <c r="AJ118" s="73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4"/>
      <c r="H119" s="330"/>
      <c r="I119" s="14"/>
      <c r="J119" s="73"/>
      <c r="K119" s="147"/>
      <c r="L119" s="73"/>
      <c r="M119" s="73"/>
      <c r="N119" s="147"/>
      <c r="O119" s="147"/>
      <c r="P119" s="14"/>
      <c r="Q119" s="14"/>
      <c r="R119" s="14"/>
      <c r="S119" s="14"/>
      <c r="T119" s="14"/>
      <c r="U119" s="14"/>
      <c r="V119" s="14"/>
      <c r="W119" s="14"/>
      <c r="X119" s="147"/>
      <c r="Y119" s="147"/>
      <c r="Z119" s="147"/>
      <c r="AA119" s="147"/>
      <c r="AB119" s="73"/>
      <c r="AC119" s="147"/>
      <c r="AD119" s="14"/>
      <c r="AE119" s="14"/>
      <c r="AF119" s="73"/>
      <c r="AG119" s="73"/>
      <c r="AH119" s="73"/>
      <c r="AI119" s="147"/>
      <c r="AJ119" s="73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4"/>
      <c r="H120" s="330"/>
      <c r="I120" s="14"/>
      <c r="J120" s="73"/>
      <c r="K120" s="147"/>
      <c r="L120" s="73"/>
      <c r="M120" s="73"/>
      <c r="N120" s="147"/>
      <c r="O120" s="147"/>
      <c r="P120" s="14"/>
      <c r="Q120" s="14"/>
      <c r="R120" s="14"/>
      <c r="S120" s="14"/>
      <c r="T120" s="14"/>
      <c r="U120" s="14"/>
      <c r="V120" s="14"/>
      <c r="W120" s="14"/>
      <c r="X120" s="147"/>
      <c r="Y120" s="147"/>
      <c r="Z120" s="147"/>
      <c r="AA120" s="147"/>
      <c r="AB120" s="73"/>
      <c r="AC120" s="147"/>
      <c r="AD120" s="14"/>
      <c r="AE120" s="14"/>
      <c r="AF120" s="73"/>
      <c r="AG120" s="73"/>
      <c r="AH120" s="73"/>
      <c r="AI120" s="147"/>
      <c r="AJ120" s="73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4"/>
      <c r="H121" s="330"/>
      <c r="I121" s="14"/>
      <c r="J121" s="73"/>
      <c r="K121" s="147"/>
      <c r="L121" s="73"/>
      <c r="M121" s="73"/>
      <c r="N121" s="147"/>
      <c r="O121" s="147"/>
      <c r="P121" s="14"/>
      <c r="Q121" s="14"/>
      <c r="R121" s="14"/>
      <c r="S121" s="14"/>
      <c r="T121" s="14"/>
      <c r="U121" s="14"/>
      <c r="V121" s="14"/>
      <c r="W121" s="14"/>
      <c r="X121" s="147"/>
      <c r="Y121" s="147"/>
      <c r="Z121" s="147"/>
      <c r="AA121" s="147"/>
      <c r="AB121" s="73"/>
      <c r="AC121" s="147"/>
      <c r="AD121" s="14"/>
      <c r="AE121" s="14"/>
      <c r="AF121" s="73"/>
      <c r="AG121" s="73"/>
      <c r="AH121" s="73"/>
      <c r="AI121" s="147"/>
      <c r="AJ121" s="73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4"/>
      <c r="H122" s="330"/>
      <c r="I122" s="14"/>
      <c r="J122" s="73"/>
      <c r="K122" s="147"/>
      <c r="L122" s="73"/>
      <c r="M122" s="73"/>
      <c r="N122" s="147"/>
      <c r="O122" s="147"/>
      <c r="P122" s="14"/>
      <c r="Q122" s="14"/>
      <c r="R122" s="14"/>
      <c r="S122" s="14"/>
      <c r="T122" s="14"/>
      <c r="U122" s="14"/>
      <c r="V122" s="14"/>
      <c r="W122" s="14"/>
      <c r="X122" s="147"/>
      <c r="Y122" s="147"/>
      <c r="Z122" s="147"/>
      <c r="AA122" s="147"/>
      <c r="AB122" s="73"/>
      <c r="AC122" s="147"/>
      <c r="AD122" s="14"/>
      <c r="AE122" s="14"/>
      <c r="AF122" s="73"/>
      <c r="AG122" s="73"/>
      <c r="AH122" s="73"/>
      <c r="AI122" s="147"/>
      <c r="AJ122" s="73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4"/>
      <c r="H123" s="330"/>
      <c r="I123" s="14"/>
      <c r="J123" s="73"/>
      <c r="K123" s="147"/>
      <c r="L123" s="73"/>
      <c r="M123" s="73"/>
      <c r="N123" s="147"/>
      <c r="O123" s="147"/>
      <c r="P123" s="14"/>
      <c r="Q123" s="14"/>
      <c r="R123" s="14"/>
      <c r="S123" s="14"/>
      <c r="T123" s="14"/>
      <c r="U123" s="14"/>
      <c r="V123" s="14"/>
      <c r="W123" s="14"/>
      <c r="X123" s="147"/>
      <c r="Y123" s="147"/>
      <c r="Z123" s="147"/>
      <c r="AA123" s="147"/>
      <c r="AB123" s="73"/>
      <c r="AC123" s="147"/>
      <c r="AD123" s="14"/>
      <c r="AE123" s="14"/>
      <c r="AF123" s="73"/>
      <c r="AG123" s="73"/>
      <c r="AH123" s="73"/>
      <c r="AI123" s="147"/>
      <c r="AJ123" s="73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4"/>
      <c r="H124" s="330"/>
      <c r="I124" s="14"/>
      <c r="J124" s="73"/>
      <c r="K124" s="147"/>
      <c r="L124" s="73"/>
      <c r="M124" s="73"/>
      <c r="N124" s="147"/>
      <c r="O124" s="147"/>
      <c r="P124" s="14"/>
      <c r="Q124" s="14"/>
      <c r="R124" s="14"/>
      <c r="S124" s="14"/>
      <c r="T124" s="14"/>
      <c r="U124" s="14"/>
      <c r="V124" s="14"/>
      <c r="W124" s="14"/>
      <c r="X124" s="147"/>
      <c r="Y124" s="147"/>
      <c r="Z124" s="147"/>
      <c r="AA124" s="147"/>
      <c r="AB124" s="73"/>
      <c r="AC124" s="147"/>
      <c r="AD124" s="14"/>
      <c r="AE124" s="14"/>
      <c r="AF124" s="73"/>
      <c r="AG124" s="73"/>
      <c r="AH124" s="73"/>
      <c r="AI124" s="147"/>
      <c r="AJ124" s="73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4"/>
      <c r="H125" s="330"/>
      <c r="I125" s="14"/>
      <c r="J125" s="73"/>
      <c r="K125" s="147"/>
      <c r="L125" s="73"/>
      <c r="M125" s="73"/>
      <c r="N125" s="147"/>
      <c r="O125" s="147"/>
      <c r="P125" s="14"/>
      <c r="Q125" s="14"/>
      <c r="R125" s="14"/>
      <c r="S125" s="14"/>
      <c r="T125" s="14"/>
      <c r="U125" s="14"/>
      <c r="V125" s="14"/>
      <c r="W125" s="14"/>
      <c r="X125" s="147"/>
      <c r="Y125" s="147"/>
      <c r="Z125" s="147"/>
      <c r="AA125" s="147"/>
      <c r="AB125" s="73"/>
      <c r="AC125" s="147"/>
      <c r="AD125" s="14"/>
      <c r="AE125" s="14"/>
      <c r="AF125" s="73"/>
      <c r="AG125" s="73"/>
      <c r="AH125" s="73"/>
      <c r="AI125" s="147"/>
      <c r="AJ125" s="73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4"/>
      <c r="H126" s="330"/>
      <c r="I126" s="14"/>
      <c r="J126" s="73"/>
      <c r="K126" s="147"/>
      <c r="L126" s="73"/>
      <c r="M126" s="73"/>
      <c r="N126" s="147"/>
      <c r="O126" s="147"/>
      <c r="P126" s="14"/>
      <c r="Q126" s="14"/>
      <c r="R126" s="14"/>
      <c r="S126" s="14"/>
      <c r="T126" s="14"/>
      <c r="U126" s="14"/>
      <c r="V126" s="14"/>
      <c r="W126" s="14"/>
      <c r="X126" s="147"/>
      <c r="Y126" s="147"/>
      <c r="Z126" s="147"/>
      <c r="AA126" s="147"/>
      <c r="AB126" s="73"/>
      <c r="AC126" s="147"/>
      <c r="AD126" s="14"/>
      <c r="AE126" s="14"/>
      <c r="AF126" s="73"/>
      <c r="AG126" s="73"/>
      <c r="AH126" s="73"/>
      <c r="AI126" s="147"/>
      <c r="AJ126" s="73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4"/>
      <c r="H127" s="330"/>
      <c r="I127" s="14"/>
      <c r="J127" s="73"/>
      <c r="K127" s="147"/>
      <c r="L127" s="73"/>
      <c r="M127" s="73"/>
      <c r="N127" s="147"/>
      <c r="O127" s="147"/>
      <c r="P127" s="14"/>
      <c r="Q127" s="14"/>
      <c r="R127" s="14"/>
      <c r="S127" s="14"/>
      <c r="T127" s="14"/>
      <c r="U127" s="14"/>
      <c r="V127" s="14"/>
      <c r="W127" s="14"/>
      <c r="X127" s="147"/>
      <c r="Y127" s="147"/>
      <c r="Z127" s="147"/>
      <c r="AA127" s="147"/>
      <c r="AB127" s="73"/>
      <c r="AC127" s="147"/>
      <c r="AD127" s="14"/>
      <c r="AE127" s="14"/>
      <c r="AF127" s="73"/>
      <c r="AG127" s="73"/>
      <c r="AH127" s="73"/>
      <c r="AI127" s="147"/>
      <c r="AJ127" s="73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4"/>
      <c r="H128" s="330"/>
      <c r="I128" s="14"/>
      <c r="J128" s="73"/>
      <c r="K128" s="147"/>
      <c r="L128" s="73"/>
      <c r="M128" s="73"/>
      <c r="N128" s="147"/>
      <c r="O128" s="147"/>
      <c r="P128" s="14"/>
      <c r="Q128" s="14"/>
      <c r="R128" s="14"/>
      <c r="S128" s="14"/>
      <c r="T128" s="14"/>
      <c r="U128" s="14"/>
      <c r="V128" s="14"/>
      <c r="W128" s="14"/>
      <c r="X128" s="147"/>
      <c r="Y128" s="147"/>
      <c r="Z128" s="147"/>
      <c r="AA128" s="147"/>
      <c r="AB128" s="73"/>
      <c r="AC128" s="147"/>
      <c r="AD128" s="14"/>
      <c r="AE128" s="14"/>
      <c r="AF128" s="73"/>
      <c r="AG128" s="73"/>
      <c r="AH128" s="73"/>
      <c r="AI128" s="147"/>
      <c r="AJ128" s="73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4"/>
      <c r="H129" s="330"/>
      <c r="I129" s="14"/>
      <c r="J129" s="73"/>
      <c r="K129" s="147"/>
      <c r="L129" s="73"/>
      <c r="M129" s="73"/>
      <c r="N129" s="147"/>
      <c r="O129" s="147"/>
      <c r="P129" s="14"/>
      <c r="Q129" s="14"/>
      <c r="R129" s="14"/>
      <c r="S129" s="14"/>
      <c r="T129" s="14"/>
      <c r="U129" s="14"/>
      <c r="V129" s="14"/>
      <c r="W129" s="14"/>
      <c r="X129" s="147"/>
      <c r="Y129" s="147"/>
      <c r="Z129" s="147"/>
      <c r="AA129" s="147"/>
      <c r="AB129" s="73"/>
      <c r="AC129" s="147"/>
      <c r="AD129" s="14"/>
      <c r="AE129" s="14"/>
      <c r="AF129" s="73"/>
      <c r="AG129" s="73"/>
      <c r="AH129" s="73"/>
      <c r="AI129" s="147"/>
      <c r="AJ129" s="73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4"/>
      <c r="H130" s="330"/>
      <c r="I130" s="14"/>
      <c r="J130" s="73"/>
      <c r="K130" s="147"/>
      <c r="L130" s="73"/>
      <c r="M130" s="73"/>
      <c r="N130" s="147"/>
      <c r="O130" s="147"/>
      <c r="P130" s="14"/>
      <c r="Q130" s="14"/>
      <c r="R130" s="14"/>
      <c r="S130" s="14"/>
      <c r="T130" s="14"/>
      <c r="U130" s="14"/>
      <c r="V130" s="14"/>
      <c r="W130" s="14"/>
      <c r="X130" s="147"/>
      <c r="Y130" s="147"/>
      <c r="Z130" s="147"/>
      <c r="AA130" s="147"/>
      <c r="AB130" s="73"/>
      <c r="AC130" s="147"/>
      <c r="AD130" s="14"/>
      <c r="AE130" s="14"/>
      <c r="AF130" s="73"/>
      <c r="AG130" s="73"/>
      <c r="AH130" s="73"/>
      <c r="AI130" s="147"/>
      <c r="AJ130" s="73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4"/>
      <c r="H131" s="330"/>
      <c r="I131" s="14"/>
      <c r="J131" s="73"/>
      <c r="K131" s="147"/>
      <c r="L131" s="73"/>
      <c r="M131" s="73"/>
      <c r="N131" s="147"/>
      <c r="O131" s="147"/>
      <c r="P131" s="14"/>
      <c r="Q131" s="14"/>
      <c r="R131" s="14"/>
      <c r="S131" s="14"/>
      <c r="T131" s="14"/>
      <c r="U131" s="14"/>
      <c r="V131" s="14"/>
      <c r="W131" s="14"/>
      <c r="X131" s="147"/>
      <c r="Y131" s="147"/>
      <c r="Z131" s="147"/>
      <c r="AA131" s="147"/>
      <c r="AB131" s="73"/>
      <c r="AC131" s="147"/>
      <c r="AD131" s="14"/>
      <c r="AE131" s="14"/>
      <c r="AF131" s="73"/>
      <c r="AG131" s="73"/>
      <c r="AH131" s="73"/>
      <c r="AI131" s="147"/>
      <c r="AJ131" s="73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4"/>
      <c r="H132" s="330"/>
      <c r="I132" s="14"/>
      <c r="J132" s="73"/>
      <c r="K132" s="147"/>
      <c r="L132" s="73"/>
      <c r="M132" s="73"/>
      <c r="N132" s="147"/>
      <c r="O132" s="147"/>
      <c r="P132" s="14"/>
      <c r="Q132" s="14"/>
      <c r="R132" s="14"/>
      <c r="S132" s="14"/>
      <c r="T132" s="14"/>
      <c r="U132" s="14"/>
      <c r="V132" s="14"/>
      <c r="W132" s="14"/>
      <c r="X132" s="147"/>
      <c r="Y132" s="147"/>
      <c r="Z132" s="147"/>
      <c r="AA132" s="147"/>
      <c r="AB132" s="73"/>
      <c r="AC132" s="147"/>
      <c r="AD132" s="14"/>
      <c r="AE132" s="14"/>
      <c r="AF132" s="73"/>
      <c r="AG132" s="73"/>
      <c r="AH132" s="73"/>
      <c r="AI132" s="147"/>
      <c r="AJ132" s="73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4"/>
      <c r="H133" s="330"/>
      <c r="I133" s="14"/>
      <c r="J133" s="73"/>
      <c r="K133" s="147"/>
      <c r="L133" s="73"/>
      <c r="M133" s="73"/>
      <c r="N133" s="147"/>
      <c r="O133" s="147"/>
      <c r="P133" s="14"/>
      <c r="Q133" s="14"/>
      <c r="R133" s="14"/>
      <c r="S133" s="14"/>
      <c r="T133" s="14"/>
      <c r="U133" s="14"/>
      <c r="V133" s="14"/>
      <c r="W133" s="14"/>
      <c r="X133" s="147"/>
      <c r="Y133" s="147"/>
      <c r="Z133" s="147"/>
      <c r="AA133" s="147"/>
      <c r="AB133" s="73"/>
      <c r="AC133" s="147"/>
      <c r="AD133" s="14"/>
      <c r="AE133" s="14"/>
      <c r="AF133" s="73"/>
      <c r="AG133" s="73"/>
      <c r="AH133" s="73"/>
      <c r="AI133" s="147"/>
      <c r="AJ133" s="73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4"/>
      <c r="H134" s="330"/>
      <c r="I134" s="14"/>
      <c r="J134" s="73"/>
      <c r="K134" s="147"/>
      <c r="L134" s="73"/>
      <c r="M134" s="73"/>
      <c r="N134" s="147"/>
      <c r="O134" s="147"/>
      <c r="P134" s="14"/>
      <c r="Q134" s="14"/>
      <c r="R134" s="14"/>
      <c r="S134" s="14"/>
      <c r="T134" s="14"/>
      <c r="U134" s="14"/>
      <c r="V134" s="14"/>
      <c r="W134" s="14"/>
      <c r="X134" s="147"/>
      <c r="Y134" s="147"/>
      <c r="Z134" s="147"/>
      <c r="AA134" s="147"/>
      <c r="AB134" s="73"/>
      <c r="AC134" s="147"/>
      <c r="AD134" s="14"/>
      <c r="AE134" s="14"/>
      <c r="AF134" s="73"/>
      <c r="AG134" s="73"/>
      <c r="AH134" s="73"/>
      <c r="AI134" s="147"/>
      <c r="AJ134" s="73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4"/>
      <c r="H135" s="330"/>
      <c r="I135" s="14"/>
      <c r="J135" s="73"/>
      <c r="K135" s="147"/>
      <c r="L135" s="73"/>
      <c r="M135" s="73"/>
      <c r="N135" s="147"/>
      <c r="O135" s="147"/>
      <c r="P135" s="14"/>
      <c r="Q135" s="14"/>
      <c r="R135" s="14"/>
      <c r="S135" s="14"/>
      <c r="T135" s="14"/>
      <c r="U135" s="14"/>
      <c r="V135" s="14"/>
      <c r="W135" s="14"/>
      <c r="X135" s="147"/>
      <c r="Y135" s="147"/>
      <c r="Z135" s="147"/>
      <c r="AA135" s="147"/>
      <c r="AB135" s="73"/>
      <c r="AC135" s="147"/>
      <c r="AD135" s="14"/>
      <c r="AE135" s="14"/>
      <c r="AF135" s="73"/>
      <c r="AG135" s="73"/>
      <c r="AH135" s="73"/>
      <c r="AI135" s="147"/>
      <c r="AJ135" s="73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4"/>
      <c r="H136" s="330"/>
      <c r="I136" s="14"/>
      <c r="J136" s="73"/>
      <c r="K136" s="147"/>
      <c r="L136" s="73"/>
      <c r="M136" s="73"/>
      <c r="N136" s="147"/>
      <c r="O136" s="147"/>
      <c r="P136" s="14"/>
      <c r="Q136" s="14"/>
      <c r="R136" s="14"/>
      <c r="S136" s="14"/>
      <c r="T136" s="14"/>
      <c r="U136" s="14"/>
      <c r="V136" s="14"/>
      <c r="W136" s="14"/>
      <c r="X136" s="147"/>
      <c r="Y136" s="147"/>
      <c r="Z136" s="147"/>
      <c r="AA136" s="147"/>
      <c r="AB136" s="73"/>
      <c r="AC136" s="147"/>
      <c r="AD136" s="14"/>
      <c r="AE136" s="14"/>
      <c r="AF136" s="73"/>
      <c r="AG136" s="73"/>
      <c r="AH136" s="73"/>
      <c r="AI136" s="147"/>
      <c r="AJ136" s="73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4"/>
      <c r="H137" s="330"/>
      <c r="I137" s="14"/>
      <c r="J137" s="73"/>
      <c r="K137" s="147"/>
      <c r="L137" s="73"/>
      <c r="M137" s="73"/>
      <c r="N137" s="147"/>
      <c r="O137" s="147"/>
      <c r="P137" s="14"/>
      <c r="Q137" s="14"/>
      <c r="R137" s="14"/>
      <c r="S137" s="14"/>
      <c r="T137" s="14"/>
      <c r="U137" s="14"/>
      <c r="V137" s="14"/>
      <c r="W137" s="14"/>
      <c r="X137" s="147"/>
      <c r="Y137" s="147"/>
      <c r="Z137" s="147"/>
      <c r="AA137" s="147"/>
      <c r="AB137" s="73"/>
      <c r="AC137" s="147"/>
      <c r="AD137" s="14"/>
      <c r="AE137" s="14"/>
      <c r="AF137" s="73"/>
      <c r="AG137" s="73"/>
      <c r="AH137" s="73"/>
      <c r="AI137" s="147"/>
      <c r="AJ137" s="73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4"/>
      <c r="H138" s="330"/>
      <c r="I138" s="14"/>
      <c r="J138" s="73"/>
      <c r="K138" s="147"/>
      <c r="L138" s="73"/>
      <c r="M138" s="73"/>
      <c r="N138" s="147"/>
      <c r="O138" s="147"/>
      <c r="P138" s="14"/>
      <c r="Q138" s="14"/>
      <c r="R138" s="14"/>
      <c r="S138" s="14"/>
      <c r="T138" s="14"/>
      <c r="U138" s="14"/>
      <c r="V138" s="14"/>
      <c r="W138" s="14"/>
      <c r="X138" s="147"/>
      <c r="Y138" s="147"/>
      <c r="Z138" s="147"/>
      <c r="AA138" s="147"/>
      <c r="AB138" s="73"/>
      <c r="AC138" s="147"/>
      <c r="AD138" s="14"/>
      <c r="AE138" s="14"/>
      <c r="AF138" s="73"/>
      <c r="AG138" s="73"/>
      <c r="AH138" s="73"/>
      <c r="AI138" s="147"/>
      <c r="AJ138" s="73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4"/>
      <c r="H139" s="330"/>
      <c r="I139" s="14"/>
      <c r="J139" s="73"/>
      <c r="K139" s="147"/>
      <c r="L139" s="73"/>
      <c r="M139" s="73"/>
      <c r="N139" s="147"/>
      <c r="O139" s="147"/>
      <c r="P139" s="14"/>
      <c r="Q139" s="14"/>
      <c r="R139" s="14"/>
      <c r="S139" s="14"/>
      <c r="T139" s="14"/>
      <c r="U139" s="14"/>
      <c r="V139" s="14"/>
      <c r="W139" s="14"/>
      <c r="X139" s="147"/>
      <c r="Y139" s="147"/>
      <c r="Z139" s="147"/>
      <c r="AA139" s="147"/>
      <c r="AB139" s="73"/>
      <c r="AC139" s="147"/>
      <c r="AD139" s="14"/>
      <c r="AE139" s="14"/>
      <c r="AF139" s="73"/>
      <c r="AG139" s="73"/>
      <c r="AH139" s="73"/>
      <c r="AI139" s="147"/>
      <c r="AJ139" s="73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4"/>
      <c r="H140" s="330"/>
      <c r="I140" s="14"/>
      <c r="J140" s="73"/>
      <c r="K140" s="147"/>
      <c r="L140" s="73"/>
      <c r="M140" s="73"/>
      <c r="N140" s="147"/>
      <c r="O140" s="147"/>
      <c r="P140" s="14"/>
      <c r="Q140" s="14"/>
      <c r="R140" s="14"/>
      <c r="S140" s="14"/>
      <c r="T140" s="14"/>
      <c r="U140" s="14"/>
      <c r="V140" s="14"/>
      <c r="W140" s="14"/>
      <c r="X140" s="147"/>
      <c r="Y140" s="147"/>
      <c r="Z140" s="147"/>
      <c r="AA140" s="147"/>
      <c r="AB140" s="73"/>
      <c r="AC140" s="147"/>
      <c r="AD140" s="14"/>
      <c r="AE140" s="14"/>
      <c r="AF140" s="73"/>
      <c r="AG140" s="73"/>
      <c r="AH140" s="73"/>
      <c r="AI140" s="147"/>
      <c r="AJ140" s="73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4"/>
      <c r="H141" s="330"/>
      <c r="I141" s="14"/>
      <c r="J141" s="73"/>
      <c r="K141" s="147"/>
      <c r="L141" s="73"/>
      <c r="M141" s="73"/>
      <c r="N141" s="147"/>
      <c r="O141" s="147"/>
      <c r="P141" s="14"/>
      <c r="Q141" s="14"/>
      <c r="R141" s="14"/>
      <c r="S141" s="14"/>
      <c r="T141" s="14"/>
      <c r="U141" s="14"/>
      <c r="V141" s="14"/>
      <c r="W141" s="14"/>
      <c r="X141" s="147"/>
      <c r="Y141" s="147"/>
      <c r="Z141" s="147"/>
      <c r="AA141" s="147"/>
      <c r="AB141" s="73"/>
      <c r="AC141" s="147"/>
      <c r="AD141" s="14"/>
      <c r="AE141" s="14"/>
      <c r="AF141" s="73"/>
      <c r="AG141" s="73"/>
      <c r="AH141" s="73"/>
      <c r="AI141" s="147"/>
      <c r="AJ141" s="73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4"/>
      <c r="H142" s="330"/>
      <c r="I142" s="14"/>
      <c r="J142" s="73"/>
      <c r="K142" s="147"/>
      <c r="L142" s="73"/>
      <c r="M142" s="73"/>
      <c r="N142" s="147"/>
      <c r="O142" s="147"/>
      <c r="P142" s="14"/>
      <c r="Q142" s="14"/>
      <c r="R142" s="14"/>
      <c r="S142" s="14"/>
      <c r="T142" s="14"/>
      <c r="U142" s="14"/>
      <c r="V142" s="14"/>
      <c r="W142" s="14"/>
      <c r="X142" s="147"/>
      <c r="Y142" s="147"/>
      <c r="Z142" s="147"/>
      <c r="AA142" s="147"/>
      <c r="AB142" s="73"/>
      <c r="AC142" s="147"/>
      <c r="AD142" s="14"/>
      <c r="AE142" s="14"/>
      <c r="AF142" s="73"/>
      <c r="AG142" s="73"/>
      <c r="AH142" s="73"/>
      <c r="AI142" s="147"/>
      <c r="AJ142" s="73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4"/>
      <c r="H143" s="330"/>
      <c r="I143" s="14"/>
      <c r="J143" s="73"/>
      <c r="K143" s="147"/>
      <c r="L143" s="73"/>
      <c r="M143" s="73"/>
      <c r="N143" s="147"/>
      <c r="O143" s="147"/>
      <c r="P143" s="14"/>
      <c r="Q143" s="14"/>
      <c r="R143" s="14"/>
      <c r="S143" s="14"/>
      <c r="T143" s="14"/>
      <c r="U143" s="14"/>
      <c r="V143" s="14"/>
      <c r="W143" s="14"/>
      <c r="X143" s="147"/>
      <c r="Y143" s="147"/>
      <c r="Z143" s="147"/>
      <c r="AA143" s="147"/>
      <c r="AB143" s="73"/>
      <c r="AC143" s="147"/>
      <c r="AD143" s="14"/>
      <c r="AE143" s="14"/>
      <c r="AF143" s="73"/>
      <c r="AG143" s="73"/>
      <c r="AH143" s="73"/>
      <c r="AI143" s="147"/>
      <c r="AJ143" s="73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4"/>
      <c r="H144" s="330"/>
      <c r="I144" s="14"/>
      <c r="J144" s="73"/>
      <c r="K144" s="147"/>
      <c r="L144" s="73"/>
      <c r="M144" s="73"/>
      <c r="N144" s="147"/>
      <c r="O144" s="147"/>
      <c r="P144" s="14"/>
      <c r="Q144" s="14"/>
      <c r="R144" s="14"/>
      <c r="S144" s="14"/>
      <c r="T144" s="14"/>
      <c r="U144" s="14"/>
      <c r="V144" s="14"/>
      <c r="W144" s="14"/>
      <c r="X144" s="147"/>
      <c r="Y144" s="147"/>
      <c r="Z144" s="147"/>
      <c r="AA144" s="147"/>
      <c r="AB144" s="73"/>
      <c r="AC144" s="147"/>
      <c r="AD144" s="14"/>
      <c r="AE144" s="14"/>
      <c r="AF144" s="73"/>
      <c r="AG144" s="73"/>
      <c r="AH144" s="73"/>
      <c r="AI144" s="147"/>
      <c r="AJ144" s="73"/>
      <c r="AK144" s="14"/>
      <c r="AL144" s="14"/>
      <c r="AM144" s="14"/>
      <c r="AN144" s="14"/>
      <c r="AO144" s="14"/>
      <c r="AP144" s="14"/>
      <c r="AQ144" s="14"/>
      <c r="AR144" s="14"/>
    </row>
    <row r="145" spans="1:44">
      <c r="G145" s="14"/>
      <c r="H145" s="330"/>
      <c r="I145" s="14"/>
      <c r="J145" s="73"/>
      <c r="K145" s="147"/>
      <c r="L145" s="73"/>
      <c r="M145" s="73"/>
      <c r="N145" s="147"/>
      <c r="O145" s="147"/>
      <c r="P145" s="14"/>
      <c r="Q145" s="14"/>
      <c r="R145" s="14"/>
      <c r="S145" s="14"/>
      <c r="T145" s="14"/>
      <c r="U145" s="14"/>
      <c r="V145" s="14"/>
      <c r="W145" s="14"/>
      <c r="X145" s="147"/>
      <c r="Y145" s="147"/>
      <c r="Z145" s="147"/>
      <c r="AA145" s="147"/>
      <c r="AB145" s="73"/>
      <c r="AC145" s="147"/>
      <c r="AD145" s="14"/>
      <c r="AE145" s="14"/>
      <c r="AF145" s="73"/>
      <c r="AG145" s="73"/>
      <c r="AH145" s="73"/>
      <c r="AI145" s="147"/>
      <c r="AJ145" s="73"/>
      <c r="AK145" s="14"/>
      <c r="AL145" s="14"/>
      <c r="AM145" s="14"/>
      <c r="AN145" s="14"/>
      <c r="AO145" s="14"/>
      <c r="AP145" s="14"/>
      <c r="AQ145" s="14"/>
      <c r="AR145" s="14"/>
    </row>
    <row r="146" spans="1:44">
      <c r="G146" s="14"/>
      <c r="H146" s="330"/>
      <c r="I146" s="14"/>
      <c r="J146" s="73"/>
      <c r="K146" s="147"/>
      <c r="L146" s="73"/>
      <c r="M146" s="73"/>
      <c r="N146" s="147"/>
      <c r="O146" s="147"/>
      <c r="P146" s="14"/>
      <c r="Q146" s="14"/>
      <c r="R146" s="14"/>
      <c r="S146" s="14"/>
      <c r="T146" s="14"/>
      <c r="U146" s="14"/>
      <c r="V146" s="14"/>
      <c r="W146" s="14"/>
      <c r="X146" s="147"/>
      <c r="Y146" s="147"/>
      <c r="Z146" s="147"/>
      <c r="AA146" s="147"/>
      <c r="AB146" s="73"/>
      <c r="AC146" s="147"/>
      <c r="AD146" s="14"/>
      <c r="AE146" s="14"/>
      <c r="AF146" s="73"/>
      <c r="AG146" s="73"/>
      <c r="AH146" s="73"/>
      <c r="AI146" s="147"/>
      <c r="AJ146" s="73"/>
      <c r="AK146" s="14"/>
      <c r="AL146" s="14"/>
      <c r="AM146" s="14"/>
      <c r="AN146" s="14"/>
      <c r="AO146" s="14"/>
      <c r="AP146" s="14"/>
      <c r="AQ146" s="14"/>
      <c r="AR146" s="14"/>
    </row>
    <row r="147" spans="1:44">
      <c r="G147" s="14"/>
      <c r="H147" s="330"/>
      <c r="I147" s="14"/>
      <c r="J147" s="73"/>
      <c r="K147" s="147"/>
      <c r="L147" s="73"/>
      <c r="M147" s="73"/>
      <c r="N147" s="147"/>
      <c r="O147" s="147"/>
      <c r="P147" s="14"/>
      <c r="Q147" s="14"/>
      <c r="R147" s="14"/>
      <c r="S147" s="14"/>
      <c r="T147" s="14"/>
      <c r="U147" s="14"/>
      <c r="V147" s="14"/>
      <c r="W147" s="14"/>
      <c r="X147" s="147"/>
      <c r="Y147" s="147"/>
      <c r="Z147" s="147"/>
      <c r="AA147" s="147"/>
      <c r="AB147" s="73"/>
      <c r="AC147" s="147"/>
      <c r="AD147" s="14"/>
      <c r="AE147" s="14"/>
      <c r="AF147" s="73"/>
      <c r="AG147" s="73"/>
      <c r="AH147" s="73"/>
      <c r="AI147" s="147"/>
      <c r="AJ147" s="73"/>
      <c r="AK147" s="14"/>
      <c r="AL147" s="14"/>
      <c r="AM147" s="14"/>
      <c r="AN147" s="14"/>
      <c r="AO147" s="14"/>
      <c r="AP147" s="14"/>
      <c r="AQ147" s="14"/>
      <c r="AR147" s="14"/>
    </row>
    <row r="148" spans="1:44">
      <c r="G148" s="14"/>
      <c r="H148" s="330"/>
      <c r="I148" s="14"/>
      <c r="J148" s="73"/>
      <c r="K148" s="147"/>
      <c r="L148" s="73"/>
      <c r="M148" s="73"/>
      <c r="N148" s="147"/>
      <c r="O148" s="147"/>
      <c r="P148" s="14"/>
      <c r="Q148" s="14"/>
      <c r="R148" s="14"/>
      <c r="S148" s="14"/>
      <c r="T148" s="14"/>
      <c r="U148" s="14"/>
      <c r="V148" s="14"/>
      <c r="W148" s="14"/>
      <c r="X148" s="147"/>
      <c r="Y148" s="147"/>
      <c r="Z148" s="147"/>
      <c r="AA148" s="147"/>
      <c r="AB148" s="73"/>
      <c r="AC148" s="147"/>
      <c r="AD148" s="14"/>
      <c r="AE148" s="14"/>
      <c r="AF148" s="73"/>
      <c r="AG148" s="73"/>
      <c r="AH148" s="73"/>
      <c r="AI148" s="147"/>
      <c r="AJ148" s="73"/>
      <c r="AK148" s="14"/>
      <c r="AL148" s="14"/>
      <c r="AM148" s="14"/>
      <c r="AN148" s="14"/>
      <c r="AO148" s="14"/>
      <c r="AP148" s="14"/>
      <c r="AQ148" s="14"/>
      <c r="AR148" s="14"/>
    </row>
    <row r="149" spans="1:44">
      <c r="G149" s="14"/>
      <c r="H149" s="330"/>
      <c r="I149" s="14"/>
      <c r="J149" s="73"/>
      <c r="K149" s="147"/>
      <c r="L149" s="73"/>
      <c r="M149" s="73"/>
      <c r="N149" s="147"/>
      <c r="O149" s="147"/>
      <c r="P149" s="14"/>
      <c r="Q149" s="14"/>
      <c r="R149" s="14"/>
      <c r="S149" s="14"/>
      <c r="T149" s="14"/>
      <c r="U149" s="14"/>
      <c r="V149" s="14"/>
      <c r="W149" s="14"/>
      <c r="X149" s="147"/>
      <c r="Y149" s="147"/>
      <c r="Z149" s="147"/>
      <c r="AA149" s="147"/>
      <c r="AB149" s="73"/>
      <c r="AC149" s="147"/>
      <c r="AD149" s="14"/>
      <c r="AE149" s="14"/>
      <c r="AF149" s="73"/>
      <c r="AG149" s="73"/>
      <c r="AH149" s="73"/>
      <c r="AI149" s="147"/>
      <c r="AJ149" s="73"/>
      <c r="AK149" s="14"/>
      <c r="AL149" s="14"/>
      <c r="AM149" s="14"/>
      <c r="AN149" s="14"/>
      <c r="AO149" s="14"/>
      <c r="AP149" s="14"/>
      <c r="AQ149" s="14"/>
      <c r="AR149" s="14"/>
    </row>
    <row r="150" spans="1:44">
      <c r="A150" s="30"/>
      <c r="B150" s="30"/>
      <c r="C150" s="30"/>
      <c r="D150" s="30"/>
      <c r="E150" s="30"/>
      <c r="F150" s="30"/>
      <c r="G150" s="30"/>
      <c r="H150" s="331"/>
      <c r="I150" s="30"/>
      <c r="J150" s="74"/>
      <c r="K150" s="148"/>
      <c r="L150" s="74"/>
      <c r="M150" s="74"/>
      <c r="N150" s="147"/>
      <c r="O150" s="147"/>
      <c r="P150" s="14"/>
      <c r="Q150" s="14"/>
      <c r="R150" s="14"/>
      <c r="S150" s="14"/>
      <c r="T150" s="14"/>
      <c r="U150" s="14"/>
      <c r="V150" s="14"/>
      <c r="W150" s="14"/>
      <c r="X150" s="147"/>
      <c r="Y150" s="147"/>
      <c r="Z150" s="147"/>
      <c r="AA150" s="147"/>
      <c r="AB150" s="73"/>
      <c r="AC150" s="147"/>
      <c r="AD150" s="14"/>
      <c r="AE150" s="14"/>
      <c r="AF150" s="73"/>
      <c r="AG150" s="73"/>
      <c r="AH150" s="73"/>
      <c r="AI150" s="147"/>
      <c r="AJ150" s="73"/>
      <c r="AK150" s="14"/>
      <c r="AL150" s="14"/>
      <c r="AM150" s="14"/>
      <c r="AN150" s="14"/>
      <c r="AO150" s="14"/>
      <c r="AP150" s="14"/>
      <c r="AQ150" s="14"/>
    </row>
    <row r="151" spans="1:44">
      <c r="A151" s="34"/>
      <c r="B151" s="34"/>
      <c r="C151" s="34"/>
      <c r="D151" s="34"/>
      <c r="E151" s="34"/>
      <c r="F151" s="34"/>
      <c r="G151" s="34"/>
      <c r="H151" s="332"/>
      <c r="I151" s="34"/>
      <c r="J151" s="75"/>
      <c r="K151" s="149"/>
      <c r="L151" s="75"/>
      <c r="M151" s="75"/>
      <c r="N151" s="148"/>
      <c r="O151" s="148"/>
      <c r="P151" s="30"/>
      <c r="Q151" s="30"/>
      <c r="R151" s="30"/>
      <c r="S151" s="30"/>
      <c r="T151" s="30"/>
      <c r="U151" s="30"/>
      <c r="V151" s="30"/>
      <c r="W151" s="30"/>
      <c r="X151" s="148"/>
      <c r="Y151" s="148"/>
      <c r="Z151" s="148"/>
      <c r="AA151" s="148"/>
      <c r="AB151" s="74"/>
      <c r="AC151" s="148"/>
      <c r="AD151" s="30"/>
      <c r="AE151" s="30"/>
      <c r="AF151" s="74"/>
      <c r="AH151" s="74"/>
      <c r="AJ151" s="74"/>
    </row>
    <row r="152" spans="1:44">
      <c r="A152" s="34"/>
      <c r="B152" s="34"/>
      <c r="C152" s="34"/>
      <c r="D152" s="34"/>
      <c r="E152" s="34"/>
      <c r="F152" s="34"/>
      <c r="G152" s="34"/>
      <c r="H152" s="332"/>
      <c r="I152" s="34"/>
      <c r="J152" s="75"/>
      <c r="K152" s="149"/>
      <c r="L152" s="75"/>
      <c r="M152" s="75"/>
      <c r="N152" s="149"/>
      <c r="O152" s="149"/>
      <c r="P152" s="34"/>
      <c r="Q152" s="34"/>
      <c r="R152" s="34"/>
      <c r="S152" s="34"/>
      <c r="T152" s="34"/>
      <c r="U152" s="34"/>
      <c r="V152" s="34"/>
      <c r="W152" s="34"/>
      <c r="X152" s="149"/>
      <c r="Y152" s="149"/>
      <c r="Z152" s="149"/>
      <c r="AA152" s="149"/>
      <c r="AB152" s="75"/>
      <c r="AC152" s="149"/>
      <c r="AD152" s="34"/>
      <c r="AE152" s="34"/>
      <c r="AF152" s="75"/>
      <c r="AH152" s="75"/>
      <c r="AJ152" s="75"/>
    </row>
    <row r="153" spans="1:44">
      <c r="A153" s="34"/>
      <c r="B153" s="34"/>
      <c r="C153" s="34"/>
      <c r="D153" s="34"/>
      <c r="E153" s="34"/>
      <c r="F153" s="34"/>
      <c r="G153" s="34"/>
      <c r="H153" s="332"/>
      <c r="I153" s="34"/>
      <c r="J153" s="75"/>
      <c r="K153" s="149"/>
      <c r="L153" s="75"/>
      <c r="M153" s="75"/>
      <c r="N153" s="149"/>
      <c r="O153" s="149"/>
      <c r="P153" s="34"/>
      <c r="Q153" s="34"/>
      <c r="R153" s="34"/>
      <c r="S153" s="34"/>
      <c r="T153" s="34"/>
      <c r="U153" s="34"/>
      <c r="V153" s="34"/>
      <c r="W153" s="34"/>
      <c r="X153" s="149"/>
      <c r="Y153" s="149"/>
      <c r="Z153" s="149"/>
      <c r="AA153" s="149"/>
      <c r="AB153" s="75"/>
      <c r="AC153" s="149"/>
      <c r="AD153" s="34"/>
      <c r="AE153" s="34"/>
      <c r="AF153" s="75"/>
      <c r="AH153" s="75"/>
      <c r="AJ153" s="75"/>
    </row>
    <row r="154" spans="1:44">
      <c r="A154" s="34"/>
      <c r="B154" s="34"/>
      <c r="C154" s="34"/>
      <c r="D154" s="34"/>
      <c r="E154" s="34"/>
      <c r="F154" s="34"/>
      <c r="G154" s="34"/>
      <c r="H154" s="332"/>
      <c r="I154" s="34"/>
      <c r="J154" s="75"/>
      <c r="K154" s="149"/>
      <c r="L154" s="75"/>
      <c r="M154" s="75"/>
      <c r="N154" s="149"/>
      <c r="O154" s="149"/>
      <c r="P154" s="34"/>
      <c r="Q154" s="34"/>
      <c r="R154" s="34"/>
      <c r="S154" s="34"/>
      <c r="T154" s="34"/>
      <c r="U154" s="34"/>
      <c r="V154" s="34"/>
      <c r="W154" s="34"/>
      <c r="X154" s="149"/>
      <c r="Y154" s="149"/>
      <c r="Z154" s="149"/>
      <c r="AA154" s="149"/>
      <c r="AB154" s="75"/>
      <c r="AC154" s="149"/>
      <c r="AD154" s="34"/>
      <c r="AE154" s="34"/>
      <c r="AF154" s="75"/>
      <c r="AH154" s="75"/>
      <c r="AJ154" s="75"/>
    </row>
    <row r="155" spans="1:44">
      <c r="A155" s="34"/>
      <c r="B155" s="34"/>
      <c r="C155" s="34"/>
      <c r="D155" s="34"/>
      <c r="E155" s="34"/>
      <c r="F155" s="34"/>
      <c r="G155" s="34"/>
      <c r="H155" s="332"/>
      <c r="I155" s="34"/>
      <c r="J155" s="75"/>
      <c r="K155" s="149"/>
      <c r="L155" s="75"/>
      <c r="M155" s="75"/>
      <c r="N155" s="149"/>
      <c r="O155" s="149"/>
      <c r="P155" s="34"/>
      <c r="Q155" s="34"/>
      <c r="R155" s="34"/>
      <c r="S155" s="34"/>
      <c r="T155" s="34"/>
      <c r="U155" s="34"/>
      <c r="V155" s="34"/>
      <c r="W155" s="34"/>
      <c r="X155" s="149"/>
      <c r="Y155" s="149"/>
      <c r="Z155" s="149"/>
      <c r="AA155" s="149"/>
      <c r="AB155" s="75"/>
      <c r="AC155" s="149"/>
      <c r="AD155" s="34"/>
      <c r="AE155" s="34"/>
      <c r="AF155" s="75"/>
      <c r="AH155" s="75"/>
      <c r="AJ155" s="75"/>
    </row>
    <row r="156" spans="1:44">
      <c r="A156" s="34"/>
      <c r="B156" s="34"/>
      <c r="C156" s="34"/>
      <c r="D156" s="34"/>
      <c r="E156" s="34"/>
      <c r="F156" s="34"/>
      <c r="G156" s="34"/>
      <c r="H156" s="332"/>
      <c r="I156" s="34"/>
      <c r="J156" s="75"/>
      <c r="K156" s="149"/>
      <c r="L156" s="75"/>
      <c r="M156" s="75"/>
      <c r="N156" s="149"/>
      <c r="O156" s="149"/>
      <c r="P156" s="34"/>
      <c r="Q156" s="34"/>
      <c r="R156" s="34"/>
      <c r="S156" s="34"/>
      <c r="T156" s="34"/>
      <c r="U156" s="34"/>
      <c r="V156" s="34"/>
      <c r="W156" s="34"/>
      <c r="X156" s="149"/>
      <c r="Y156" s="149"/>
      <c r="Z156" s="149"/>
      <c r="AA156" s="149"/>
      <c r="AB156" s="75"/>
      <c r="AC156" s="149"/>
      <c r="AD156" s="34"/>
      <c r="AE156" s="34"/>
      <c r="AF156" s="75"/>
      <c r="AH156" s="75"/>
      <c r="AJ156" s="75"/>
    </row>
    <row r="157" spans="1:44">
      <c r="A157" s="34"/>
      <c r="B157" s="34"/>
      <c r="C157" s="34"/>
      <c r="D157" s="34"/>
      <c r="E157" s="34"/>
      <c r="F157" s="34"/>
      <c r="G157" s="34"/>
      <c r="H157" s="332"/>
      <c r="I157" s="34"/>
      <c r="J157" s="75"/>
      <c r="K157" s="149"/>
      <c r="L157" s="75"/>
      <c r="M157" s="75"/>
      <c r="N157" s="149"/>
      <c r="O157" s="149"/>
      <c r="P157" s="34"/>
      <c r="Q157" s="34"/>
      <c r="R157" s="34"/>
      <c r="S157" s="34"/>
      <c r="T157" s="34"/>
      <c r="U157" s="34"/>
      <c r="V157" s="34"/>
      <c r="W157" s="34"/>
      <c r="X157" s="149"/>
      <c r="Y157" s="149"/>
      <c r="Z157" s="149"/>
      <c r="AA157" s="149"/>
      <c r="AB157" s="75"/>
      <c r="AC157" s="149"/>
      <c r="AD157" s="34"/>
      <c r="AE157" s="34"/>
      <c r="AF157" s="75"/>
      <c r="AH157" s="75"/>
      <c r="AJ157" s="75"/>
    </row>
    <row r="158" spans="1:44">
      <c r="A158" s="34"/>
      <c r="B158" s="34"/>
      <c r="C158" s="34"/>
      <c r="D158" s="34"/>
      <c r="E158" s="34"/>
      <c r="F158" s="34"/>
      <c r="G158" s="34"/>
      <c r="H158" s="332"/>
      <c r="I158" s="34"/>
      <c r="J158" s="75"/>
      <c r="K158" s="149"/>
      <c r="L158" s="75"/>
      <c r="M158" s="75"/>
      <c r="N158" s="149"/>
      <c r="O158" s="149"/>
      <c r="P158" s="34"/>
      <c r="Q158" s="34"/>
      <c r="R158" s="34"/>
      <c r="S158" s="34"/>
      <c r="T158" s="34"/>
      <c r="U158" s="34"/>
      <c r="V158" s="34"/>
      <c r="W158" s="34"/>
      <c r="X158" s="149"/>
      <c r="Y158" s="149"/>
      <c r="Z158" s="149"/>
      <c r="AA158" s="149"/>
      <c r="AB158" s="75"/>
      <c r="AC158" s="149"/>
      <c r="AD158" s="34"/>
      <c r="AE158" s="34"/>
      <c r="AF158" s="75"/>
      <c r="AH158" s="75"/>
      <c r="AJ158" s="75"/>
    </row>
    <row r="159" spans="1:44">
      <c r="A159" s="34"/>
      <c r="B159" s="34"/>
      <c r="C159" s="34"/>
      <c r="D159" s="34"/>
      <c r="E159" s="34"/>
      <c r="F159" s="34"/>
      <c r="G159" s="34"/>
      <c r="H159" s="332"/>
      <c r="I159" s="34"/>
      <c r="J159" s="75"/>
      <c r="K159" s="149"/>
      <c r="L159" s="75"/>
      <c r="M159" s="75"/>
      <c r="N159" s="149"/>
      <c r="O159" s="149"/>
      <c r="P159" s="34"/>
      <c r="Q159" s="34"/>
      <c r="R159" s="34"/>
      <c r="S159" s="34"/>
      <c r="T159" s="34"/>
      <c r="U159" s="34"/>
      <c r="V159" s="34"/>
      <c r="W159" s="34"/>
      <c r="X159" s="149"/>
      <c r="Y159" s="149"/>
      <c r="Z159" s="149"/>
      <c r="AA159" s="149"/>
      <c r="AB159" s="75"/>
      <c r="AC159" s="149"/>
      <c r="AD159" s="34"/>
      <c r="AE159" s="34"/>
      <c r="AF159" s="75"/>
      <c r="AH159" s="75"/>
      <c r="AJ159" s="75"/>
    </row>
    <row r="160" spans="1:44">
      <c r="A160" s="34"/>
      <c r="B160" s="34"/>
      <c r="C160" s="34"/>
      <c r="D160" s="34"/>
      <c r="E160" s="34"/>
      <c r="F160" s="34"/>
      <c r="G160" s="34"/>
      <c r="H160" s="332"/>
      <c r="I160" s="34"/>
      <c r="J160" s="75"/>
      <c r="K160" s="149"/>
      <c r="L160" s="75"/>
      <c r="M160" s="75"/>
      <c r="N160" s="149"/>
      <c r="O160" s="149"/>
      <c r="P160" s="34"/>
      <c r="Q160" s="34"/>
      <c r="R160" s="34"/>
      <c r="S160" s="34"/>
      <c r="T160" s="34"/>
      <c r="U160" s="34"/>
      <c r="V160" s="34"/>
      <c r="W160" s="34"/>
      <c r="X160" s="149"/>
      <c r="Y160" s="149"/>
      <c r="Z160" s="149"/>
      <c r="AA160" s="149"/>
      <c r="AB160" s="75"/>
      <c r="AC160" s="149"/>
      <c r="AD160" s="34"/>
      <c r="AE160" s="34"/>
      <c r="AF160" s="75"/>
      <c r="AH160" s="75"/>
      <c r="AJ160" s="75"/>
    </row>
    <row r="161" spans="1:36">
      <c r="A161" s="34"/>
      <c r="B161" s="34"/>
      <c r="C161" s="34"/>
      <c r="D161" s="34"/>
      <c r="E161" s="34"/>
      <c r="F161" s="34"/>
      <c r="G161" s="34"/>
      <c r="H161" s="332"/>
      <c r="I161" s="34"/>
      <c r="J161" s="75"/>
      <c r="K161" s="149"/>
      <c r="L161" s="75"/>
      <c r="M161" s="75"/>
      <c r="N161" s="149"/>
      <c r="O161" s="149"/>
      <c r="P161" s="34"/>
      <c r="Q161" s="34"/>
      <c r="R161" s="34"/>
      <c r="S161" s="34"/>
      <c r="T161" s="34"/>
      <c r="U161" s="34"/>
      <c r="V161" s="34"/>
      <c r="W161" s="34"/>
      <c r="X161" s="149"/>
      <c r="Y161" s="149"/>
      <c r="Z161" s="149"/>
      <c r="AA161" s="149"/>
      <c r="AB161" s="75"/>
      <c r="AC161" s="149"/>
      <c r="AD161" s="34"/>
      <c r="AE161" s="34"/>
      <c r="AF161" s="75"/>
      <c r="AH161" s="75"/>
      <c r="AJ161" s="75"/>
    </row>
    <row r="162" spans="1:36">
      <c r="A162" s="34"/>
      <c r="B162" s="34"/>
      <c r="C162" s="34"/>
      <c r="D162" s="34"/>
      <c r="E162" s="34"/>
      <c r="F162" s="34"/>
      <c r="G162" s="34"/>
      <c r="H162" s="332"/>
      <c r="I162" s="34"/>
      <c r="J162" s="75"/>
      <c r="K162" s="149"/>
      <c r="L162" s="75"/>
      <c r="M162" s="75"/>
      <c r="N162" s="149"/>
      <c r="O162" s="149"/>
      <c r="P162" s="34"/>
      <c r="Q162" s="34"/>
      <c r="R162" s="34"/>
      <c r="S162" s="34"/>
      <c r="T162" s="34"/>
      <c r="U162" s="34"/>
      <c r="V162" s="34"/>
      <c r="W162" s="34"/>
      <c r="X162" s="149"/>
      <c r="Y162" s="149"/>
      <c r="Z162" s="149"/>
      <c r="AA162" s="149"/>
      <c r="AB162" s="75"/>
      <c r="AC162" s="149"/>
      <c r="AD162" s="34"/>
      <c r="AE162" s="34"/>
      <c r="AF162" s="75"/>
      <c r="AH162" s="75"/>
      <c r="AJ162" s="75"/>
    </row>
    <row r="163" spans="1:36">
      <c r="A163" s="34"/>
      <c r="B163" s="34"/>
      <c r="C163" s="34"/>
      <c r="D163" s="34"/>
      <c r="E163" s="34"/>
      <c r="F163" s="34"/>
      <c r="G163" s="34"/>
      <c r="H163" s="332"/>
      <c r="I163" s="34"/>
      <c r="J163" s="75"/>
      <c r="K163" s="149"/>
      <c r="L163" s="75"/>
      <c r="M163" s="75"/>
      <c r="N163" s="149"/>
      <c r="O163" s="149"/>
      <c r="P163" s="34"/>
      <c r="Q163" s="34"/>
      <c r="R163" s="34"/>
      <c r="S163" s="34"/>
      <c r="T163" s="34"/>
      <c r="U163" s="34"/>
      <c r="V163" s="34"/>
      <c r="W163" s="34"/>
      <c r="X163" s="149"/>
      <c r="Y163" s="149"/>
      <c r="Z163" s="149"/>
      <c r="AA163" s="149"/>
      <c r="AB163" s="75"/>
      <c r="AC163" s="149"/>
      <c r="AD163" s="34"/>
      <c r="AE163" s="34"/>
      <c r="AF163" s="75"/>
      <c r="AH163" s="75"/>
      <c r="AJ163" s="75"/>
    </row>
    <row r="164" spans="1:36">
      <c r="A164" s="34"/>
      <c r="B164" s="34"/>
      <c r="C164" s="34"/>
      <c r="D164" s="34"/>
      <c r="E164" s="34"/>
      <c r="F164" s="34"/>
      <c r="G164" s="34"/>
      <c r="H164" s="332"/>
      <c r="I164" s="34"/>
      <c r="J164" s="75"/>
      <c r="K164" s="149"/>
      <c r="L164" s="75"/>
      <c r="M164" s="75"/>
      <c r="N164" s="149"/>
      <c r="O164" s="149"/>
      <c r="P164" s="34"/>
      <c r="Q164" s="34"/>
      <c r="R164" s="34"/>
      <c r="S164" s="34"/>
      <c r="T164" s="34"/>
      <c r="U164" s="34"/>
      <c r="V164" s="34"/>
      <c r="W164" s="34"/>
      <c r="X164" s="149"/>
      <c r="Y164" s="149"/>
      <c r="Z164" s="149"/>
      <c r="AA164" s="149"/>
      <c r="AB164" s="75"/>
      <c r="AC164" s="149"/>
      <c r="AD164" s="34"/>
      <c r="AE164" s="34"/>
      <c r="AF164" s="75"/>
      <c r="AH164" s="75"/>
      <c r="AJ164" s="75"/>
    </row>
    <row r="165" spans="1:36">
      <c r="A165" s="34"/>
      <c r="B165" s="34"/>
      <c r="C165" s="34"/>
      <c r="D165" s="34"/>
      <c r="E165" s="34"/>
      <c r="F165" s="34"/>
      <c r="G165" s="34"/>
      <c r="H165" s="332"/>
      <c r="I165" s="34"/>
      <c r="J165" s="75"/>
      <c r="K165" s="149"/>
      <c r="L165" s="75"/>
      <c r="M165" s="75"/>
      <c r="N165" s="149"/>
      <c r="O165" s="149"/>
      <c r="P165" s="34"/>
      <c r="Q165" s="34"/>
      <c r="R165" s="34"/>
      <c r="S165" s="34"/>
      <c r="T165" s="34"/>
      <c r="U165" s="34"/>
      <c r="V165" s="34"/>
      <c r="W165" s="34"/>
      <c r="X165" s="149"/>
      <c r="Y165" s="149"/>
      <c r="Z165" s="149"/>
      <c r="AA165" s="149"/>
      <c r="AB165" s="75"/>
      <c r="AC165" s="149"/>
      <c r="AD165" s="34"/>
      <c r="AE165" s="34"/>
      <c r="AF165" s="75"/>
      <c r="AH165" s="75"/>
      <c r="AJ165" s="75"/>
    </row>
    <row r="166" spans="1:36">
      <c r="A166" s="34"/>
      <c r="B166" s="34"/>
      <c r="C166" s="34"/>
      <c r="D166" s="34"/>
      <c r="E166" s="34"/>
      <c r="F166" s="34"/>
      <c r="G166" s="34"/>
      <c r="H166" s="332"/>
      <c r="I166" s="34"/>
      <c r="J166" s="75"/>
      <c r="K166" s="149"/>
      <c r="L166" s="75"/>
      <c r="M166" s="75"/>
      <c r="N166" s="149"/>
      <c r="O166" s="149"/>
      <c r="P166" s="34"/>
      <c r="Q166" s="34"/>
      <c r="R166" s="34"/>
      <c r="S166" s="34"/>
      <c r="T166" s="34"/>
      <c r="U166" s="34"/>
      <c r="V166" s="34"/>
      <c r="W166" s="34"/>
      <c r="X166" s="149"/>
      <c r="Y166" s="149"/>
      <c r="Z166" s="149"/>
      <c r="AA166" s="149"/>
      <c r="AB166" s="75"/>
      <c r="AC166" s="149"/>
      <c r="AD166" s="34"/>
      <c r="AE166" s="34"/>
      <c r="AF166" s="75"/>
      <c r="AH166" s="75"/>
      <c r="AJ166" s="75"/>
    </row>
    <row r="167" spans="1:36">
      <c r="A167" s="34"/>
      <c r="B167" s="34"/>
      <c r="C167" s="34"/>
      <c r="D167" s="34"/>
      <c r="E167" s="34"/>
      <c r="F167" s="34"/>
      <c r="G167" s="34"/>
      <c r="H167" s="332"/>
      <c r="I167" s="34"/>
      <c r="J167" s="75"/>
      <c r="K167" s="149"/>
      <c r="L167" s="75"/>
      <c r="M167" s="75"/>
      <c r="N167" s="149"/>
      <c r="O167" s="149"/>
      <c r="P167" s="34"/>
      <c r="Q167" s="34"/>
      <c r="R167" s="34"/>
      <c r="S167" s="34"/>
      <c r="T167" s="34"/>
      <c r="U167" s="34"/>
      <c r="V167" s="34"/>
      <c r="W167" s="34"/>
      <c r="X167" s="149"/>
      <c r="Y167" s="149"/>
      <c r="Z167" s="149"/>
      <c r="AA167" s="149"/>
      <c r="AB167" s="75"/>
      <c r="AC167" s="149"/>
      <c r="AD167" s="34"/>
      <c r="AE167" s="34"/>
      <c r="AF167" s="75"/>
      <c r="AH167" s="75"/>
      <c r="AJ167" s="75"/>
    </row>
    <row r="168" spans="1:36">
      <c r="A168" s="34"/>
      <c r="B168" s="34"/>
      <c r="C168" s="34"/>
      <c r="D168" s="34"/>
      <c r="E168" s="34"/>
      <c r="F168" s="34"/>
      <c r="G168" s="34"/>
      <c r="H168" s="332"/>
      <c r="I168" s="34"/>
      <c r="J168" s="75"/>
      <c r="K168" s="149"/>
      <c r="L168" s="75"/>
      <c r="M168" s="75"/>
      <c r="N168" s="149"/>
      <c r="O168" s="149"/>
      <c r="P168" s="34"/>
      <c r="Q168" s="34"/>
      <c r="R168" s="34"/>
      <c r="S168" s="34"/>
      <c r="T168" s="34"/>
      <c r="U168" s="34"/>
      <c r="V168" s="34"/>
      <c r="W168" s="34"/>
      <c r="X168" s="149"/>
      <c r="Y168" s="149"/>
      <c r="Z168" s="149"/>
      <c r="AA168" s="149"/>
      <c r="AB168" s="75"/>
      <c r="AC168" s="149"/>
      <c r="AD168" s="34"/>
      <c r="AE168" s="34"/>
      <c r="AF168" s="75"/>
      <c r="AH168" s="75"/>
      <c r="AJ168" s="75"/>
    </row>
    <row r="169" spans="1:36">
      <c r="A169" s="34"/>
      <c r="B169" s="34"/>
      <c r="C169" s="34"/>
      <c r="D169" s="34"/>
      <c r="E169" s="34"/>
      <c r="F169" s="34"/>
      <c r="G169" s="34"/>
      <c r="H169" s="332"/>
      <c r="I169" s="34"/>
      <c r="J169" s="75"/>
      <c r="K169" s="149"/>
      <c r="L169" s="75"/>
      <c r="M169" s="75"/>
      <c r="N169" s="149"/>
      <c r="O169" s="149"/>
      <c r="P169" s="34"/>
      <c r="Q169" s="34"/>
      <c r="R169" s="34"/>
      <c r="S169" s="34"/>
      <c r="T169" s="34"/>
      <c r="U169" s="34"/>
      <c r="V169" s="34"/>
      <c r="W169" s="34"/>
      <c r="X169" s="149"/>
      <c r="Y169" s="149"/>
      <c r="Z169" s="149"/>
      <c r="AA169" s="149"/>
      <c r="AB169" s="75"/>
      <c r="AC169" s="149"/>
      <c r="AD169" s="34"/>
      <c r="AE169" s="34"/>
      <c r="AF169" s="75"/>
      <c r="AH169" s="75"/>
      <c r="AJ169" s="75"/>
    </row>
    <row r="170" spans="1:36">
      <c r="A170" s="34"/>
      <c r="B170" s="34"/>
      <c r="C170" s="34"/>
      <c r="D170" s="34"/>
      <c r="E170" s="34"/>
      <c r="F170" s="34"/>
      <c r="G170" s="34"/>
      <c r="H170" s="332"/>
      <c r="I170" s="34"/>
      <c r="J170" s="75"/>
      <c r="K170" s="149"/>
      <c r="L170" s="75"/>
      <c r="M170" s="75"/>
      <c r="N170" s="149"/>
      <c r="O170" s="149"/>
      <c r="P170" s="34"/>
      <c r="Q170" s="34"/>
      <c r="R170" s="34"/>
      <c r="S170" s="34"/>
      <c r="T170" s="34"/>
      <c r="U170" s="34"/>
      <c r="V170" s="34"/>
      <c r="W170" s="34"/>
      <c r="X170" s="149"/>
      <c r="Y170" s="149"/>
      <c r="Z170" s="149"/>
      <c r="AA170" s="149"/>
      <c r="AB170" s="75"/>
      <c r="AC170" s="149"/>
      <c r="AD170" s="34"/>
      <c r="AE170" s="34"/>
      <c r="AF170" s="75"/>
      <c r="AH170" s="75"/>
      <c r="AJ170" s="75"/>
    </row>
    <row r="171" spans="1:36">
      <c r="A171" s="34"/>
      <c r="B171" s="34"/>
      <c r="C171" s="34"/>
      <c r="D171" s="34"/>
      <c r="E171" s="34"/>
      <c r="F171" s="34"/>
      <c r="G171" s="34"/>
      <c r="H171" s="332"/>
      <c r="I171" s="34"/>
      <c r="J171" s="75"/>
      <c r="K171" s="149"/>
      <c r="L171" s="75"/>
      <c r="M171" s="75"/>
      <c r="N171" s="149"/>
      <c r="O171" s="149"/>
      <c r="P171" s="34"/>
      <c r="Q171" s="34"/>
      <c r="R171" s="34"/>
      <c r="S171" s="34"/>
      <c r="T171" s="34"/>
      <c r="U171" s="34"/>
      <c r="V171" s="34"/>
      <c r="W171" s="34"/>
      <c r="X171" s="149"/>
      <c r="Y171" s="149"/>
      <c r="Z171" s="149"/>
      <c r="AA171" s="149"/>
      <c r="AB171" s="75"/>
      <c r="AC171" s="149"/>
      <c r="AD171" s="34"/>
      <c r="AE171" s="34"/>
      <c r="AF171" s="75"/>
      <c r="AH171" s="75"/>
      <c r="AJ171" s="75"/>
    </row>
    <row r="172" spans="1:36">
      <c r="A172" s="34"/>
      <c r="B172" s="34"/>
      <c r="C172" s="34"/>
      <c r="D172" s="34"/>
      <c r="E172" s="34"/>
      <c r="F172" s="34"/>
      <c r="G172" s="34"/>
      <c r="H172" s="332"/>
      <c r="I172" s="34"/>
      <c r="J172" s="75"/>
      <c r="K172" s="149"/>
      <c r="L172" s="75"/>
      <c r="M172" s="75"/>
      <c r="N172" s="149"/>
      <c r="O172" s="149"/>
      <c r="P172" s="34"/>
      <c r="Q172" s="34"/>
      <c r="R172" s="34"/>
      <c r="S172" s="34"/>
      <c r="T172" s="34"/>
      <c r="U172" s="34"/>
      <c r="V172" s="34"/>
      <c r="W172" s="34"/>
      <c r="X172" s="149"/>
      <c r="Y172" s="149"/>
      <c r="Z172" s="149"/>
      <c r="AA172" s="149"/>
      <c r="AB172" s="75"/>
      <c r="AC172" s="149"/>
      <c r="AD172" s="34"/>
      <c r="AE172" s="34"/>
      <c r="AF172" s="75"/>
      <c r="AH172" s="75"/>
      <c r="AJ172" s="75"/>
    </row>
    <row r="173" spans="1:36">
      <c r="A173" s="34"/>
      <c r="B173" s="34"/>
      <c r="C173" s="34"/>
      <c r="D173" s="34"/>
      <c r="E173" s="34"/>
      <c r="F173" s="34"/>
      <c r="G173" s="34"/>
      <c r="H173" s="332"/>
      <c r="I173" s="34"/>
      <c r="J173" s="75"/>
      <c r="K173" s="149"/>
      <c r="L173" s="75"/>
      <c r="M173" s="75"/>
      <c r="N173" s="149"/>
      <c r="O173" s="149"/>
      <c r="P173" s="34"/>
      <c r="Q173" s="34"/>
      <c r="R173" s="34"/>
      <c r="S173" s="34"/>
      <c r="T173" s="34"/>
      <c r="U173" s="34"/>
      <c r="V173" s="34"/>
      <c r="W173" s="34"/>
      <c r="X173" s="149"/>
      <c r="Y173" s="149"/>
      <c r="Z173" s="149"/>
      <c r="AA173" s="149"/>
      <c r="AB173" s="75"/>
      <c r="AC173" s="149"/>
      <c r="AD173" s="34"/>
      <c r="AE173" s="34"/>
      <c r="AF173" s="75"/>
      <c r="AH173" s="75"/>
      <c r="AJ173" s="75"/>
    </row>
    <row r="174" spans="1:36">
      <c r="A174" s="34"/>
      <c r="B174" s="34"/>
      <c r="C174" s="34"/>
      <c r="D174" s="34"/>
      <c r="E174" s="34"/>
      <c r="F174" s="34"/>
      <c r="G174" s="34"/>
      <c r="H174" s="332"/>
      <c r="I174" s="34"/>
      <c r="J174" s="75"/>
      <c r="K174" s="149"/>
      <c r="L174" s="75"/>
      <c r="M174" s="75"/>
      <c r="N174" s="149"/>
      <c r="O174" s="149"/>
      <c r="P174" s="34"/>
      <c r="Q174" s="34"/>
      <c r="R174" s="34"/>
      <c r="S174" s="34"/>
      <c r="T174" s="34"/>
      <c r="U174" s="34"/>
      <c r="V174" s="34"/>
      <c r="W174" s="34"/>
      <c r="X174" s="149"/>
      <c r="Y174" s="149"/>
      <c r="Z174" s="149"/>
      <c r="AA174" s="149"/>
      <c r="AB174" s="75"/>
      <c r="AC174" s="149"/>
      <c r="AD174" s="34"/>
      <c r="AE174" s="34"/>
      <c r="AF174" s="75"/>
      <c r="AH174" s="75"/>
      <c r="AJ174" s="75"/>
    </row>
    <row r="175" spans="1:36">
      <c r="A175" s="34"/>
      <c r="B175" s="34"/>
      <c r="C175" s="34"/>
      <c r="D175" s="34"/>
      <c r="E175" s="34"/>
      <c r="F175" s="34"/>
      <c r="G175" s="34"/>
      <c r="H175" s="332"/>
      <c r="I175" s="34"/>
      <c r="J175" s="75"/>
      <c r="K175" s="149"/>
      <c r="L175" s="75"/>
      <c r="M175" s="75"/>
      <c r="N175" s="149"/>
      <c r="O175" s="149"/>
      <c r="P175" s="34"/>
      <c r="Q175" s="34"/>
      <c r="R175" s="34"/>
      <c r="S175" s="34"/>
      <c r="T175" s="34"/>
      <c r="U175" s="34"/>
      <c r="V175" s="34"/>
      <c r="W175" s="34"/>
      <c r="X175" s="149"/>
      <c r="Y175" s="149"/>
      <c r="Z175" s="149"/>
      <c r="AA175" s="149"/>
      <c r="AB175" s="75"/>
      <c r="AC175" s="149"/>
      <c r="AD175" s="34"/>
      <c r="AE175" s="34"/>
      <c r="AF175" s="75"/>
      <c r="AH175" s="75"/>
      <c r="AJ175" s="75"/>
    </row>
    <row r="176" spans="1:36">
      <c r="A176" s="34"/>
      <c r="B176" s="34"/>
      <c r="C176" s="34"/>
      <c r="D176" s="34"/>
      <c r="E176" s="34"/>
      <c r="F176" s="34"/>
      <c r="G176" s="34"/>
      <c r="H176" s="332"/>
      <c r="I176" s="34"/>
      <c r="J176" s="75"/>
      <c r="K176" s="149"/>
      <c r="L176" s="75"/>
      <c r="M176" s="75"/>
      <c r="N176" s="149"/>
      <c r="O176" s="149"/>
      <c r="P176" s="34"/>
      <c r="Q176" s="34"/>
      <c r="R176" s="34"/>
      <c r="S176" s="34"/>
      <c r="T176" s="34"/>
      <c r="U176" s="34"/>
      <c r="V176" s="34"/>
      <c r="W176" s="34"/>
      <c r="X176" s="149"/>
      <c r="Y176" s="149"/>
      <c r="Z176" s="149"/>
      <c r="AA176" s="149"/>
      <c r="AB176" s="75"/>
      <c r="AC176" s="149"/>
      <c r="AD176" s="34"/>
      <c r="AE176" s="34"/>
      <c r="AF176" s="75"/>
      <c r="AH176" s="75"/>
      <c r="AJ176" s="75"/>
    </row>
    <row r="177" spans="1:36">
      <c r="A177" s="34"/>
      <c r="B177" s="34"/>
      <c r="C177" s="34"/>
      <c r="D177" s="34"/>
      <c r="E177" s="34"/>
      <c r="F177" s="34"/>
      <c r="G177" s="34"/>
      <c r="H177" s="332"/>
      <c r="I177" s="34"/>
      <c r="J177" s="75"/>
      <c r="K177" s="149"/>
      <c r="L177" s="75"/>
      <c r="M177" s="75"/>
      <c r="N177" s="149"/>
      <c r="O177" s="149"/>
      <c r="P177" s="34"/>
      <c r="Q177" s="34"/>
      <c r="R177" s="34"/>
      <c r="S177" s="34"/>
      <c r="T177" s="34"/>
      <c r="U177" s="34"/>
      <c r="V177" s="34"/>
      <c r="W177" s="34"/>
      <c r="X177" s="149"/>
      <c r="Y177" s="149"/>
      <c r="Z177" s="149"/>
      <c r="AA177" s="149"/>
      <c r="AB177" s="75"/>
      <c r="AC177" s="149"/>
      <c r="AD177" s="34"/>
      <c r="AE177" s="34"/>
      <c r="AF177" s="75"/>
      <c r="AH177" s="75"/>
      <c r="AJ177" s="75"/>
    </row>
    <row r="178" spans="1:36">
      <c r="A178" s="34"/>
      <c r="B178" s="34"/>
      <c r="C178" s="34"/>
      <c r="D178" s="34"/>
      <c r="E178" s="34"/>
      <c r="F178" s="34"/>
      <c r="G178" s="34"/>
      <c r="H178" s="332"/>
      <c r="I178" s="34"/>
      <c r="J178" s="75"/>
      <c r="K178" s="149"/>
      <c r="L178" s="75"/>
      <c r="M178" s="75"/>
      <c r="N178" s="149"/>
      <c r="O178" s="149"/>
      <c r="P178" s="34"/>
      <c r="Q178" s="34"/>
      <c r="R178" s="34"/>
      <c r="S178" s="34"/>
      <c r="T178" s="34"/>
      <c r="U178" s="34"/>
      <c r="V178" s="34"/>
      <c r="W178" s="34"/>
      <c r="X178" s="149"/>
      <c r="Y178" s="149"/>
      <c r="Z178" s="149"/>
      <c r="AA178" s="149"/>
      <c r="AB178" s="75"/>
      <c r="AC178" s="149"/>
      <c r="AD178" s="34"/>
      <c r="AE178" s="34"/>
      <c r="AF178" s="75"/>
      <c r="AH178" s="75"/>
      <c r="AJ178" s="75"/>
    </row>
    <row r="179" spans="1:36">
      <c r="A179" s="34"/>
      <c r="B179" s="34"/>
      <c r="C179" s="34"/>
      <c r="D179" s="34"/>
      <c r="E179" s="34"/>
      <c r="F179" s="34"/>
      <c r="G179" s="34"/>
      <c r="H179" s="332"/>
      <c r="I179" s="34"/>
      <c r="J179" s="75"/>
      <c r="K179" s="149"/>
      <c r="L179" s="75"/>
      <c r="M179" s="75"/>
      <c r="N179" s="149"/>
      <c r="O179" s="149"/>
      <c r="P179" s="34"/>
      <c r="Q179" s="34"/>
      <c r="R179" s="34"/>
      <c r="S179" s="34"/>
      <c r="T179" s="34"/>
      <c r="U179" s="34"/>
      <c r="V179" s="34"/>
      <c r="W179" s="34"/>
      <c r="X179" s="149"/>
      <c r="Y179" s="149"/>
      <c r="Z179" s="149"/>
      <c r="AA179" s="149"/>
      <c r="AB179" s="75"/>
      <c r="AC179" s="149"/>
      <c r="AD179" s="34"/>
      <c r="AE179" s="34"/>
      <c r="AF179" s="75"/>
      <c r="AH179" s="75"/>
      <c r="AJ179" s="75"/>
    </row>
    <row r="180" spans="1:36">
      <c r="A180" s="34"/>
      <c r="B180" s="34"/>
      <c r="C180" s="34"/>
      <c r="D180" s="34"/>
      <c r="E180" s="34"/>
      <c r="F180" s="34"/>
      <c r="G180" s="34"/>
      <c r="H180" s="332"/>
      <c r="I180" s="34"/>
      <c r="J180" s="75"/>
      <c r="K180" s="149"/>
      <c r="L180" s="75"/>
      <c r="M180" s="75"/>
      <c r="N180" s="149"/>
      <c r="O180" s="149"/>
      <c r="P180" s="34"/>
      <c r="Q180" s="34"/>
      <c r="R180" s="34"/>
      <c r="S180" s="34"/>
      <c r="T180" s="34"/>
      <c r="U180" s="34"/>
      <c r="V180" s="34"/>
      <c r="W180" s="34"/>
      <c r="X180" s="149"/>
      <c r="Y180" s="149"/>
      <c r="Z180" s="149"/>
      <c r="AA180" s="149"/>
      <c r="AB180" s="75"/>
      <c r="AC180" s="149"/>
      <c r="AD180" s="34"/>
      <c r="AE180" s="34"/>
      <c r="AF180" s="75"/>
      <c r="AH180" s="75"/>
      <c r="AJ180" s="75"/>
    </row>
    <row r="181" spans="1:36">
      <c r="A181" s="34"/>
      <c r="B181" s="34"/>
      <c r="C181" s="34"/>
      <c r="D181" s="34"/>
      <c r="E181" s="34"/>
      <c r="F181" s="34"/>
      <c r="G181" s="34"/>
      <c r="H181" s="332"/>
      <c r="I181" s="34"/>
      <c r="J181" s="75"/>
      <c r="K181" s="149"/>
      <c r="L181" s="75"/>
      <c r="M181" s="75"/>
      <c r="N181" s="149"/>
      <c r="O181" s="149"/>
      <c r="P181" s="34"/>
      <c r="Q181" s="34"/>
      <c r="R181" s="34"/>
      <c r="S181" s="34"/>
      <c r="T181" s="34"/>
      <c r="U181" s="34"/>
      <c r="V181" s="34"/>
      <c r="W181" s="34"/>
      <c r="X181" s="149"/>
      <c r="Y181" s="149"/>
      <c r="Z181" s="149"/>
      <c r="AA181" s="149"/>
      <c r="AB181" s="75"/>
      <c r="AC181" s="149"/>
      <c r="AD181" s="34"/>
      <c r="AE181" s="34"/>
      <c r="AF181" s="75"/>
      <c r="AH181" s="75"/>
      <c r="AJ181" s="75"/>
    </row>
    <row r="182" spans="1:36">
      <c r="A182" s="34"/>
      <c r="B182" s="34"/>
      <c r="C182" s="34"/>
      <c r="D182" s="34"/>
      <c r="E182" s="34"/>
      <c r="F182" s="34"/>
      <c r="G182" s="34"/>
      <c r="H182" s="332"/>
      <c r="I182" s="34"/>
      <c r="J182" s="75"/>
      <c r="K182" s="149"/>
      <c r="L182" s="75"/>
      <c r="M182" s="75"/>
      <c r="N182" s="149"/>
      <c r="O182" s="149"/>
      <c r="P182" s="34"/>
      <c r="Q182" s="34"/>
      <c r="R182" s="34"/>
      <c r="S182" s="34"/>
      <c r="T182" s="34"/>
      <c r="U182" s="34"/>
      <c r="V182" s="34"/>
      <c r="W182" s="34"/>
      <c r="X182" s="149"/>
      <c r="Y182" s="149"/>
      <c r="Z182" s="149"/>
      <c r="AA182" s="149"/>
      <c r="AB182" s="75"/>
      <c r="AC182" s="149"/>
      <c r="AD182" s="34"/>
      <c r="AE182" s="34"/>
      <c r="AF182" s="75"/>
      <c r="AH182" s="75"/>
      <c r="AJ182" s="75"/>
    </row>
    <row r="183" spans="1:36">
      <c r="A183" s="34"/>
      <c r="B183" s="34"/>
      <c r="C183" s="34"/>
      <c r="D183" s="34"/>
      <c r="E183" s="34"/>
      <c r="F183" s="34"/>
      <c r="G183" s="34"/>
      <c r="H183" s="332"/>
      <c r="I183" s="34"/>
      <c r="J183" s="75"/>
      <c r="K183" s="149"/>
      <c r="L183" s="75"/>
      <c r="M183" s="75"/>
      <c r="N183" s="149"/>
      <c r="O183" s="149"/>
      <c r="P183" s="34"/>
      <c r="Q183" s="34"/>
      <c r="R183" s="34"/>
      <c r="S183" s="34"/>
      <c r="T183" s="34"/>
      <c r="U183" s="34"/>
      <c r="V183" s="34"/>
      <c r="W183" s="34"/>
      <c r="X183" s="149"/>
      <c r="Y183" s="149"/>
      <c r="Z183" s="149"/>
      <c r="AA183" s="149"/>
      <c r="AB183" s="75"/>
      <c r="AC183" s="149"/>
      <c r="AD183" s="34"/>
      <c r="AE183" s="34"/>
      <c r="AF183" s="75"/>
      <c r="AH183" s="75"/>
      <c r="AJ183" s="75"/>
    </row>
    <row r="184" spans="1:36">
      <c r="A184" s="34"/>
      <c r="B184" s="34"/>
      <c r="C184" s="34"/>
      <c r="D184" s="34"/>
      <c r="E184" s="34"/>
      <c r="F184" s="34"/>
      <c r="G184" s="34"/>
      <c r="H184" s="332"/>
      <c r="I184" s="34"/>
      <c r="J184" s="75"/>
      <c r="K184" s="149"/>
      <c r="L184" s="75"/>
      <c r="M184" s="75"/>
      <c r="N184" s="149"/>
      <c r="O184" s="149"/>
      <c r="P184" s="34"/>
      <c r="Q184" s="34"/>
      <c r="R184" s="34"/>
      <c r="S184" s="34"/>
      <c r="T184" s="34"/>
      <c r="U184" s="34"/>
      <c r="V184" s="34"/>
      <c r="W184" s="34"/>
      <c r="X184" s="149"/>
      <c r="Y184" s="149"/>
      <c r="Z184" s="149"/>
      <c r="AA184" s="149"/>
      <c r="AB184" s="75"/>
      <c r="AC184" s="149"/>
      <c r="AD184" s="34"/>
      <c r="AE184" s="34"/>
      <c r="AF184" s="75"/>
      <c r="AH184" s="75"/>
      <c r="AJ184" s="75"/>
    </row>
    <row r="185" spans="1:36">
      <c r="L185" s="75"/>
      <c r="M185" s="75"/>
      <c r="N185" s="149"/>
      <c r="O185" s="149"/>
      <c r="P185" s="34"/>
      <c r="Q185" s="34"/>
      <c r="R185" s="34"/>
      <c r="S185" s="34"/>
      <c r="T185" s="34"/>
      <c r="U185" s="34"/>
      <c r="V185" s="34"/>
      <c r="W185" s="34"/>
      <c r="X185" s="149"/>
      <c r="Y185" s="149"/>
      <c r="Z185" s="149"/>
      <c r="AA185" s="149"/>
      <c r="AB185" s="75"/>
      <c r="AC185" s="149"/>
      <c r="AD185" s="34"/>
      <c r="AE185" s="34"/>
      <c r="AF185" s="75"/>
      <c r="AH185" s="75"/>
      <c r="AJ185" s="75"/>
    </row>
    <row r="186" spans="1:36">
      <c r="L186" s="75"/>
      <c r="M186" s="75"/>
      <c r="N186" s="149"/>
      <c r="O186" s="149"/>
      <c r="P186" s="34"/>
      <c r="Q186" s="34"/>
      <c r="R186" s="34"/>
      <c r="S186" s="34"/>
      <c r="T186" s="34"/>
      <c r="U186" s="34"/>
      <c r="V186" s="34"/>
      <c r="W186" s="34"/>
      <c r="X186" s="149"/>
      <c r="Y186" s="149"/>
      <c r="Z186" s="149"/>
      <c r="AB186" s="75"/>
      <c r="AD186" s="34"/>
      <c r="AF186" s="75"/>
      <c r="AH186" s="75"/>
      <c r="AJ186" s="75"/>
    </row>
    <row r="187" spans="1:36">
      <c r="L187" s="75"/>
      <c r="M187" s="75"/>
      <c r="N187" s="149"/>
      <c r="O187" s="149"/>
      <c r="P187" s="34"/>
      <c r="Q187" s="34"/>
      <c r="R187" s="34"/>
      <c r="S187" s="34"/>
      <c r="T187" s="34"/>
      <c r="U187" s="34"/>
      <c r="V187" s="34"/>
      <c r="W187" s="34"/>
      <c r="X187" s="149"/>
      <c r="Y187" s="149"/>
      <c r="Z187" s="149"/>
      <c r="AB187" s="75"/>
      <c r="AD187" s="34"/>
      <c r="AF187" s="75"/>
      <c r="AH187" s="75"/>
      <c r="AJ187" s="75"/>
    </row>
    <row r="188" spans="1:36">
      <c r="L188" s="75"/>
      <c r="M188" s="75"/>
      <c r="N188" s="149"/>
      <c r="O188" s="149"/>
      <c r="P188" s="34"/>
      <c r="Q188" s="34"/>
      <c r="R188" s="34"/>
      <c r="S188" s="34"/>
      <c r="T188" s="34"/>
      <c r="U188" s="34"/>
      <c r="V188" s="34"/>
      <c r="W188" s="34"/>
      <c r="X188" s="149"/>
      <c r="Y188" s="149"/>
      <c r="Z188" s="149"/>
      <c r="AB188" s="75"/>
      <c r="AD188" s="34"/>
      <c r="AF188" s="75"/>
      <c r="AH188" s="75"/>
      <c r="AJ188" s="75"/>
    </row>
    <row r="189" spans="1:36">
      <c r="L189" s="75"/>
      <c r="M189" s="75"/>
      <c r="N189" s="149"/>
      <c r="O189" s="149"/>
      <c r="P189" s="34"/>
      <c r="Q189" s="34"/>
      <c r="R189" s="34"/>
      <c r="S189" s="34"/>
      <c r="T189" s="34"/>
      <c r="U189" s="34"/>
      <c r="V189" s="34"/>
      <c r="W189" s="34"/>
      <c r="X189" s="149"/>
      <c r="Y189" s="149"/>
      <c r="Z189" s="149"/>
      <c r="AB189" s="75"/>
      <c r="AD189" s="34"/>
      <c r="AF189" s="75"/>
      <c r="AH189" s="75"/>
      <c r="AJ189" s="75"/>
    </row>
    <row r="190" spans="1:36">
      <c r="L190" s="75"/>
      <c r="M190" s="75"/>
      <c r="N190" s="149"/>
      <c r="O190" s="149"/>
      <c r="P190" s="34"/>
      <c r="Q190" s="34"/>
      <c r="R190" s="34"/>
      <c r="S190" s="34"/>
      <c r="T190" s="34"/>
      <c r="U190" s="34"/>
      <c r="V190" s="34"/>
      <c r="W190" s="34"/>
      <c r="X190" s="149"/>
      <c r="Y190" s="149"/>
      <c r="Z190" s="149"/>
      <c r="AB190" s="75"/>
      <c r="AD190" s="34"/>
      <c r="AF190" s="75"/>
      <c r="AH190" s="75"/>
      <c r="AJ190" s="75"/>
    </row>
    <row r="191" spans="1:36">
      <c r="L191" s="75"/>
      <c r="M191" s="75"/>
      <c r="N191" s="149"/>
      <c r="O191" s="149"/>
      <c r="P191" s="34"/>
      <c r="Q191" s="34"/>
      <c r="R191" s="34"/>
      <c r="S191" s="34"/>
      <c r="T191" s="34"/>
      <c r="U191" s="34"/>
      <c r="V191" s="34"/>
      <c r="W191" s="34"/>
      <c r="X191" s="149"/>
      <c r="Y191" s="149"/>
      <c r="Z191" s="149"/>
      <c r="AB191" s="75"/>
      <c r="AD191" s="34"/>
      <c r="AF191" s="75"/>
      <c r="AH191" s="75"/>
      <c r="AJ191" s="75"/>
    </row>
    <row r="192" spans="1:36">
      <c r="L192" s="75"/>
      <c r="M192" s="75"/>
      <c r="N192" s="149"/>
      <c r="O192" s="149"/>
      <c r="P192" s="34"/>
      <c r="Q192" s="34"/>
      <c r="R192" s="34"/>
      <c r="S192" s="34"/>
      <c r="T192" s="34"/>
      <c r="U192" s="34"/>
      <c r="V192" s="34"/>
      <c r="W192" s="34"/>
      <c r="X192" s="149"/>
      <c r="Y192" s="149"/>
      <c r="Z192" s="149"/>
      <c r="AB192" s="75"/>
      <c r="AD192" s="34"/>
      <c r="AF192" s="75"/>
      <c r="AH192" s="75"/>
      <c r="AJ192" s="75"/>
    </row>
    <row r="193" spans="12:36">
      <c r="L193" s="75"/>
      <c r="M193" s="75"/>
      <c r="N193" s="149"/>
      <c r="O193" s="149"/>
      <c r="P193" s="34"/>
      <c r="Q193" s="34"/>
      <c r="R193" s="34"/>
      <c r="S193" s="34"/>
      <c r="T193" s="34"/>
      <c r="U193" s="34"/>
      <c r="V193" s="34"/>
      <c r="W193" s="34"/>
      <c r="X193" s="149"/>
      <c r="Y193" s="149"/>
      <c r="Z193" s="149"/>
      <c r="AB193" s="75"/>
      <c r="AD193" s="34"/>
      <c r="AF193" s="75"/>
      <c r="AH193" s="75"/>
      <c r="AJ193" s="75"/>
    </row>
    <row r="194" spans="12:36">
      <c r="L194" s="75"/>
      <c r="M194" s="75"/>
      <c r="N194" s="149"/>
      <c r="O194" s="149"/>
      <c r="P194" s="34"/>
      <c r="Q194" s="34"/>
      <c r="R194" s="34"/>
      <c r="S194" s="34"/>
      <c r="T194" s="34"/>
      <c r="U194" s="34"/>
      <c r="V194" s="34"/>
      <c r="W194" s="34"/>
      <c r="X194" s="149"/>
      <c r="Y194" s="149"/>
      <c r="Z194" s="149"/>
      <c r="AB194" s="75"/>
      <c r="AD194" s="34"/>
      <c r="AF194" s="75"/>
      <c r="AH194" s="75"/>
      <c r="AJ194" s="75"/>
    </row>
    <row r="195" spans="12:36">
      <c r="L195" s="75"/>
      <c r="M195" s="75"/>
      <c r="N195" s="149"/>
      <c r="O195" s="149"/>
      <c r="P195" s="34"/>
      <c r="Q195" s="34"/>
      <c r="R195" s="34"/>
      <c r="S195" s="34"/>
      <c r="T195" s="34"/>
      <c r="U195" s="34"/>
      <c r="V195" s="34"/>
      <c r="W195" s="34"/>
      <c r="X195" s="149"/>
      <c r="Y195" s="149"/>
      <c r="Z195" s="149"/>
      <c r="AB195" s="75"/>
      <c r="AD195" s="34"/>
      <c r="AF195" s="75"/>
      <c r="AH195" s="75"/>
      <c r="AJ195" s="75"/>
    </row>
    <row r="196" spans="12:36">
      <c r="L196" s="75"/>
      <c r="M196" s="75"/>
      <c r="N196" s="149"/>
      <c r="O196" s="149"/>
      <c r="P196" s="34"/>
      <c r="Q196" s="34"/>
      <c r="R196" s="34"/>
      <c r="S196" s="34"/>
      <c r="T196" s="34"/>
      <c r="U196" s="34"/>
      <c r="V196" s="34"/>
      <c r="W196" s="34"/>
      <c r="X196" s="149"/>
      <c r="Y196" s="149"/>
      <c r="Z196" s="149"/>
      <c r="AB196" s="75"/>
      <c r="AD196" s="34"/>
      <c r="AF196" s="75"/>
      <c r="AH196" s="75"/>
      <c r="AJ196" s="75"/>
    </row>
    <row r="197" spans="12:36">
      <c r="L197" s="75"/>
      <c r="M197" s="75"/>
      <c r="N197" s="149"/>
      <c r="O197" s="149"/>
      <c r="P197" s="34"/>
      <c r="Q197" s="34"/>
      <c r="R197" s="34"/>
      <c r="S197" s="34"/>
      <c r="T197" s="34"/>
      <c r="U197" s="34"/>
      <c r="V197" s="34"/>
      <c r="W197" s="34"/>
      <c r="X197" s="149"/>
      <c r="Y197" s="149"/>
      <c r="Z197" s="149"/>
      <c r="AB197" s="75"/>
      <c r="AD197" s="34"/>
      <c r="AF197" s="75"/>
      <c r="AH197" s="75"/>
      <c r="AJ197" s="75"/>
    </row>
    <row r="198" spans="12:36">
      <c r="L198" s="75"/>
      <c r="M198" s="75"/>
      <c r="N198" s="149"/>
      <c r="O198" s="149"/>
      <c r="P198" s="34"/>
      <c r="Q198" s="34"/>
      <c r="R198" s="34"/>
      <c r="S198" s="34"/>
      <c r="T198" s="34"/>
      <c r="U198" s="34"/>
      <c r="V198" s="34"/>
      <c r="W198" s="34"/>
      <c r="X198" s="149"/>
      <c r="Y198" s="149"/>
      <c r="Z198" s="149"/>
      <c r="AB198" s="75"/>
      <c r="AD198" s="34"/>
      <c r="AF198" s="75"/>
      <c r="AH198" s="75"/>
      <c r="AJ198" s="75"/>
    </row>
    <row r="199" spans="12:36">
      <c r="L199" s="75"/>
      <c r="M199" s="75"/>
      <c r="N199" s="149"/>
      <c r="O199" s="149"/>
      <c r="P199" s="34"/>
      <c r="Q199" s="34"/>
      <c r="R199" s="34"/>
      <c r="S199" s="34"/>
      <c r="T199" s="34"/>
      <c r="U199" s="34"/>
      <c r="V199" s="34"/>
      <c r="W199" s="34"/>
      <c r="X199" s="149"/>
      <c r="Y199" s="149"/>
      <c r="Z199" s="149"/>
      <c r="AB199" s="75"/>
      <c r="AD199" s="34"/>
      <c r="AF199" s="75"/>
      <c r="AH199" s="75"/>
      <c r="AJ199" s="75"/>
    </row>
    <row r="200" spans="12:36">
      <c r="L200" s="75"/>
      <c r="M200" s="75"/>
      <c r="N200" s="149"/>
      <c r="O200" s="149"/>
      <c r="P200" s="34"/>
      <c r="Q200" s="34"/>
      <c r="R200" s="34"/>
      <c r="S200" s="34"/>
      <c r="T200" s="34"/>
      <c r="U200" s="34"/>
      <c r="V200" s="34"/>
      <c r="W200" s="34"/>
      <c r="X200" s="149"/>
      <c r="Y200" s="149"/>
      <c r="Z200" s="149"/>
      <c r="AB200" s="75"/>
      <c r="AD200" s="34"/>
      <c r="AF200" s="75"/>
      <c r="AH200" s="75"/>
      <c r="AJ200" s="75"/>
    </row>
    <row r="201" spans="12:36">
      <c r="L201" s="75"/>
      <c r="M201" s="75"/>
      <c r="N201" s="149"/>
      <c r="O201" s="149"/>
      <c r="P201" s="34"/>
      <c r="Q201" s="34"/>
      <c r="R201" s="34"/>
      <c r="S201" s="34"/>
      <c r="T201" s="34"/>
      <c r="U201" s="34"/>
      <c r="V201" s="34"/>
      <c r="W201" s="34"/>
      <c r="X201" s="149"/>
      <c r="Y201" s="149"/>
      <c r="Z201" s="149"/>
      <c r="AB201" s="75"/>
      <c r="AD201" s="34"/>
      <c r="AF201" s="75"/>
      <c r="AH201" s="75"/>
      <c r="AJ201" s="75"/>
    </row>
    <row r="202" spans="12:36">
      <c r="L202" s="75"/>
      <c r="M202" s="75"/>
      <c r="N202" s="149"/>
      <c r="O202" s="149"/>
      <c r="P202" s="34"/>
      <c r="Q202" s="34"/>
      <c r="R202" s="34"/>
      <c r="S202" s="34"/>
      <c r="T202" s="34"/>
      <c r="U202" s="34"/>
      <c r="V202" s="34"/>
      <c r="W202" s="34"/>
      <c r="X202" s="149"/>
      <c r="Y202" s="149"/>
      <c r="Z202" s="149"/>
      <c r="AB202" s="75"/>
      <c r="AD202" s="34"/>
      <c r="AF202" s="75"/>
      <c r="AH202" s="75"/>
      <c r="AJ202" s="75"/>
    </row>
    <row r="203" spans="12:36">
      <c r="L203" s="75"/>
      <c r="M203" s="75"/>
      <c r="N203" s="149"/>
      <c r="O203" s="149"/>
      <c r="P203" s="34"/>
      <c r="Q203" s="34"/>
      <c r="R203" s="34"/>
      <c r="S203" s="34"/>
      <c r="T203" s="34"/>
      <c r="U203" s="34"/>
      <c r="V203" s="34"/>
      <c r="W203" s="34"/>
      <c r="X203" s="149"/>
      <c r="Y203" s="149"/>
      <c r="Z203" s="149"/>
      <c r="AB203" s="75"/>
      <c r="AD203" s="34"/>
      <c r="AF203" s="75"/>
      <c r="AH203" s="75"/>
      <c r="AJ203" s="75"/>
    </row>
    <row r="204" spans="12:36">
      <c r="L204" s="75"/>
      <c r="M204" s="75"/>
      <c r="N204" s="149"/>
      <c r="O204" s="149"/>
      <c r="P204" s="34"/>
      <c r="Q204" s="34"/>
      <c r="R204" s="34"/>
      <c r="S204" s="34"/>
      <c r="T204" s="34"/>
      <c r="U204" s="34"/>
      <c r="V204" s="34"/>
      <c r="W204" s="34"/>
      <c r="X204" s="149"/>
      <c r="Y204" s="149"/>
      <c r="Z204" s="149"/>
      <c r="AB204" s="75"/>
      <c r="AD204" s="34"/>
      <c r="AF204" s="75"/>
      <c r="AH204" s="75"/>
      <c r="AJ204" s="75"/>
    </row>
    <row r="205" spans="12:36">
      <c r="L205" s="75"/>
      <c r="M205" s="75"/>
      <c r="N205" s="149"/>
      <c r="O205" s="149"/>
      <c r="P205" s="34"/>
      <c r="Q205" s="34"/>
      <c r="R205" s="34"/>
      <c r="S205" s="34"/>
      <c r="T205" s="34"/>
      <c r="U205" s="34"/>
      <c r="V205" s="34"/>
      <c r="W205" s="34"/>
      <c r="X205" s="149"/>
      <c r="Y205" s="149"/>
      <c r="Z205" s="149"/>
      <c r="AB205" s="75"/>
      <c r="AD205" s="34"/>
      <c r="AF205" s="75"/>
      <c r="AH205" s="75"/>
      <c r="AJ205" s="75"/>
    </row>
    <row r="206" spans="12:36">
      <c r="L206" s="75"/>
      <c r="M206" s="75"/>
      <c r="N206" s="149"/>
      <c r="O206" s="149"/>
      <c r="P206" s="34"/>
      <c r="Q206" s="34"/>
      <c r="R206" s="34"/>
      <c r="S206" s="34"/>
      <c r="T206" s="34"/>
      <c r="U206" s="34"/>
      <c r="V206" s="34"/>
      <c r="W206" s="34"/>
      <c r="X206" s="149"/>
      <c r="Y206" s="149"/>
      <c r="Z206" s="149"/>
      <c r="AB206" s="75"/>
      <c r="AD206" s="34"/>
      <c r="AF206" s="75"/>
      <c r="AH206" s="75"/>
      <c r="AJ206" s="75"/>
    </row>
    <row r="207" spans="12:36">
      <c r="L207" s="75"/>
      <c r="M207" s="75"/>
      <c r="N207" s="149"/>
      <c r="O207" s="149"/>
      <c r="P207" s="34"/>
      <c r="Q207" s="34"/>
      <c r="R207" s="34"/>
      <c r="S207" s="34"/>
      <c r="T207" s="34"/>
      <c r="U207" s="34"/>
      <c r="V207" s="34"/>
      <c r="W207" s="34"/>
      <c r="X207" s="149"/>
      <c r="Y207" s="149"/>
      <c r="Z207" s="149"/>
      <c r="AB207" s="75"/>
      <c r="AD207" s="34"/>
      <c r="AF207" s="75"/>
      <c r="AH207" s="75"/>
      <c r="AJ207" s="75"/>
    </row>
    <row r="208" spans="12:36">
      <c r="N208" s="149"/>
      <c r="O208" s="149"/>
      <c r="P208" s="34"/>
      <c r="Q208" s="34"/>
      <c r="R208" s="34"/>
      <c r="S208" s="34"/>
      <c r="T208" s="34"/>
      <c r="U208" s="34"/>
      <c r="V208" s="34"/>
      <c r="W208" s="34"/>
      <c r="X208" s="149"/>
      <c r="Y208" s="149"/>
      <c r="Z208" s="149"/>
      <c r="AB208" s="75"/>
      <c r="AD208" s="34"/>
      <c r="AF208" s="75"/>
      <c r="AH208" s="75"/>
      <c r="AJ208" s="75"/>
    </row>
  </sheetData>
  <mergeCells count="1">
    <mergeCell ref="W4:Y4"/>
  </mergeCells>
  <conditionalFormatting sqref="G10:G15">
    <cfRule type="cellIs" dxfId="105" priority="17" operator="lessThan">
      <formula>0</formula>
    </cfRule>
    <cfRule type="cellIs" dxfId="104" priority="18" operator="greaterThan">
      <formula>0</formula>
    </cfRule>
  </conditionalFormatting>
  <conditionalFormatting sqref="I10:I15">
    <cfRule type="cellIs" dxfId="103" priority="15" operator="lessThan">
      <formula>0</formula>
    </cfRule>
    <cfRule type="cellIs" dxfId="102" priority="16" operator="greaterThan">
      <formula>0</formula>
    </cfRule>
  </conditionalFormatting>
  <conditionalFormatting sqref="K10:K15">
    <cfRule type="cellIs" dxfId="101" priority="13" operator="lessThan">
      <formula>0</formula>
    </cfRule>
    <cfRule type="cellIs" dxfId="100" priority="14" operator="greaterThan">
      <formula>0</formula>
    </cfRule>
  </conditionalFormatting>
  <conditionalFormatting sqref="Q10:Q15">
    <cfRule type="cellIs" dxfId="99" priority="9" operator="lessThan">
      <formula>0</formula>
    </cfRule>
    <cfRule type="cellIs" dxfId="98" priority="10" operator="greaterThan">
      <formula>0</formula>
    </cfRule>
  </conditionalFormatting>
  <conditionalFormatting sqref="W10:W15">
    <cfRule type="cellIs" dxfId="97" priority="7" operator="lessThan">
      <formula>0</formula>
    </cfRule>
    <cfRule type="cellIs" dxfId="96" priority="8" operator="greaterThan">
      <formula>0</formula>
    </cfRule>
  </conditionalFormatting>
  <conditionalFormatting sqref="Y10:Y15">
    <cfRule type="cellIs" dxfId="95" priority="5" operator="lessThan">
      <formula>0</formula>
    </cfRule>
    <cfRule type="cellIs" dxfId="94" priority="6" operator="greaterThan">
      <formula>0</formula>
    </cfRule>
  </conditionalFormatting>
  <conditionalFormatting sqref="AA10:AA15">
    <cfRule type="cellIs" dxfId="93" priority="1" operator="lessThan">
      <formula>0</formula>
    </cfRule>
    <cfRule type="cellIs" dxfId="9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2:AL279"/>
  <sheetViews>
    <sheetView zoomScale="99" zoomScaleNormal="99" workbookViewId="0">
      <selection activeCell="A9" sqref="A9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3:38" s="169" customFormat="1" ht="31.8">
      <c r="W2"/>
      <c r="X2"/>
      <c r="Y2"/>
      <c r="Z2"/>
      <c r="AA2"/>
      <c r="AB2"/>
      <c r="AC2"/>
      <c r="AD2"/>
      <c r="AE2"/>
      <c r="AF2"/>
      <c r="AG2"/>
    </row>
    <row r="5" spans="23:38" s="173" customFormat="1" ht="19.8">
      <c r="W5" s="4"/>
      <c r="X5" s="4"/>
      <c r="Y5"/>
      <c r="Z5"/>
      <c r="AA5"/>
      <c r="AB5"/>
      <c r="AC5"/>
      <c r="AD5"/>
      <c r="AE5"/>
      <c r="AF5"/>
      <c r="AG5"/>
      <c r="AH5"/>
      <c r="AI5"/>
      <c r="AK5" s="172"/>
      <c r="AL5" s="172"/>
    </row>
    <row r="6" spans="23:38" ht="16.5" customHeight="1">
      <c r="W6" s="1"/>
    </row>
    <row r="7" spans="23:38" ht="16.5" customHeight="1">
      <c r="W7" s="1"/>
    </row>
    <row r="8" spans="23:38">
      <c r="W8" s="1"/>
    </row>
    <row r="9" spans="23:38">
      <c r="W9" s="1"/>
    </row>
    <row r="10" spans="23:38">
      <c r="W10" s="1"/>
    </row>
    <row r="11" spans="23:38">
      <c r="W11" s="1"/>
    </row>
    <row r="12" spans="23:38" ht="15.6">
      <c r="W12" s="1"/>
      <c r="X12" s="2"/>
      <c r="Y12" s="2"/>
      <c r="Z12" s="2"/>
    </row>
    <row r="13" spans="23:38" ht="15.6">
      <c r="W13" s="1"/>
      <c r="X13" s="2"/>
      <c r="Y13" s="2"/>
      <c r="Z13" s="4"/>
      <c r="AA13" s="4"/>
      <c r="AB13" s="4"/>
    </row>
    <row r="14" spans="23:38">
      <c r="W14" s="1"/>
      <c r="X14" s="1"/>
      <c r="Y14" s="1"/>
      <c r="Z14" s="11"/>
      <c r="AA14" s="11"/>
      <c r="AB14" s="11"/>
    </row>
    <row r="15" spans="23:38">
      <c r="W15" s="1"/>
      <c r="X15" s="1"/>
      <c r="Y15" s="1"/>
      <c r="Z15" s="11"/>
      <c r="AA15" s="11"/>
      <c r="AB15" s="11"/>
    </row>
    <row r="16" spans="23:38">
      <c r="W16" s="1"/>
      <c r="X16" s="1"/>
      <c r="Y16" s="1"/>
      <c r="Z16" s="11"/>
      <c r="AA16" s="11"/>
      <c r="AB16" s="11"/>
    </row>
    <row r="17" spans="23:28">
      <c r="W17" s="1"/>
      <c r="X17" s="1"/>
      <c r="Y17" s="1"/>
      <c r="Z17" s="11"/>
      <c r="AA17" s="11"/>
      <c r="AB17" s="11"/>
    </row>
    <row r="18" spans="23:28">
      <c r="W18" s="1"/>
      <c r="X18" s="1"/>
      <c r="Y18" s="1"/>
      <c r="Z18" s="11"/>
      <c r="AA18" s="11"/>
      <c r="AB18" s="11"/>
    </row>
    <row r="19" spans="23:28">
      <c r="W19" s="1"/>
      <c r="X19" s="1"/>
      <c r="Y19" s="1"/>
      <c r="Z19" s="11"/>
      <c r="AA19" s="11"/>
      <c r="AB19" s="11"/>
    </row>
    <row r="20" spans="23:28">
      <c r="W20" s="1"/>
      <c r="X20" s="1"/>
      <c r="Y20" s="1"/>
      <c r="Z20" s="11"/>
      <c r="AA20" s="11"/>
      <c r="AB20" s="11"/>
    </row>
    <row r="21" spans="23:28">
      <c r="W21" s="1"/>
      <c r="X21" s="1"/>
      <c r="Y21" s="1"/>
      <c r="Z21" s="11"/>
      <c r="AA21" s="11"/>
      <c r="AB21" s="11"/>
    </row>
    <row r="22" spans="23:28">
      <c r="W22" s="1"/>
      <c r="X22" s="1"/>
      <c r="Y22" s="1"/>
      <c r="Z22" s="11"/>
      <c r="AA22" s="11"/>
      <c r="AB22" s="11"/>
    </row>
    <row r="23" spans="23:28">
      <c r="W23" s="1"/>
      <c r="X23" s="13"/>
      <c r="Y23" s="13"/>
      <c r="Z23" s="11"/>
      <c r="AA23" s="11"/>
      <c r="AB23" s="11"/>
    </row>
    <row r="24" spans="23:28" ht="16.5" customHeight="1">
      <c r="W24" s="1"/>
      <c r="X24" s="13"/>
      <c r="Y24" s="13"/>
      <c r="Z24" s="11"/>
      <c r="AA24" s="11"/>
      <c r="AB24" s="11"/>
    </row>
    <row r="25" spans="23:28" ht="16.5" customHeight="1">
      <c r="W25" s="1"/>
      <c r="X25" s="13"/>
      <c r="Y25" s="13"/>
      <c r="Z25" s="11"/>
      <c r="AA25" s="11"/>
      <c r="AB25" s="11"/>
    </row>
    <row r="26" spans="23:28">
      <c r="W26" s="1"/>
      <c r="X26" s="13"/>
      <c r="Y26" s="13"/>
      <c r="Z26" s="11"/>
      <c r="AA26" s="11"/>
      <c r="AB26" s="11"/>
    </row>
    <row r="27" spans="23:28" ht="17.25" customHeight="1">
      <c r="W27" s="1"/>
      <c r="X27" s="13"/>
      <c r="Y27" s="13"/>
      <c r="Z27" s="11"/>
      <c r="AA27" s="11"/>
      <c r="AB27" s="11"/>
    </row>
    <row r="28" spans="23:28">
      <c r="W28" s="1"/>
      <c r="X28" s="13"/>
      <c r="Y28" s="13"/>
      <c r="Z28" s="11"/>
      <c r="AA28" s="11"/>
      <c r="AB28" s="11"/>
    </row>
    <row r="29" spans="23:28">
      <c r="W29" s="1"/>
      <c r="X29" s="13"/>
      <c r="Y29" s="13"/>
      <c r="Z29" s="11"/>
      <c r="AA29" s="11"/>
      <c r="AB29" s="11"/>
    </row>
    <row r="30" spans="23:28" ht="21">
      <c r="W30" s="1"/>
      <c r="X30" s="54"/>
      <c r="Y30" s="54"/>
      <c r="Z30" s="11"/>
      <c r="AA30" s="11"/>
      <c r="AB30" s="11"/>
    </row>
    <row r="31" spans="23:28">
      <c r="W31" s="1"/>
    </row>
    <row r="32" spans="23:28" ht="15.6">
      <c r="W32" s="1"/>
      <c r="X32" s="1"/>
      <c r="Y32" s="5"/>
    </row>
    <row r="33" spans="23:23">
      <c r="W33" s="1"/>
    </row>
    <row r="34" spans="23:23">
      <c r="W34" s="1"/>
    </row>
    <row r="35" spans="23:23">
      <c r="W35" s="1"/>
    </row>
    <row r="36" spans="23:23">
      <c r="W36" s="1"/>
    </row>
    <row r="37" spans="23:23">
      <c r="W37" s="1"/>
    </row>
    <row r="38" spans="23:23">
      <c r="W38" s="1"/>
    </row>
    <row r="39" spans="23:23">
      <c r="W39" s="1"/>
    </row>
    <row r="40" spans="23:23">
      <c r="W40" s="1"/>
    </row>
    <row r="41" spans="23:23">
      <c r="W41" s="1"/>
    </row>
    <row r="42" spans="23:23">
      <c r="W42" s="1"/>
    </row>
    <row r="43" spans="23:23">
      <c r="W43" s="1"/>
    </row>
    <row r="44" spans="23:23">
      <c r="W44" s="1"/>
    </row>
    <row r="45" spans="23:23">
      <c r="W45" s="1"/>
    </row>
    <row r="46" spans="23:23">
      <c r="W46" s="1"/>
    </row>
    <row r="47" spans="23:23">
      <c r="W47" s="1"/>
    </row>
    <row r="48" spans="23:23">
      <c r="W48" s="1"/>
    </row>
    <row r="49" spans="23:23">
      <c r="W49" s="1"/>
    </row>
    <row r="50" spans="23:23">
      <c r="W50" s="1"/>
    </row>
    <row r="51" spans="23:23">
      <c r="W51" s="1"/>
    </row>
    <row r="52" spans="23:23">
      <c r="W52" s="1"/>
    </row>
    <row r="53" spans="23:23">
      <c r="W53" s="1"/>
    </row>
    <row r="54" spans="23:23">
      <c r="W54" s="1"/>
    </row>
    <row r="55" spans="23:23">
      <c r="W55" s="1"/>
    </row>
    <row r="56" spans="23:23">
      <c r="W56" s="1"/>
    </row>
    <row r="57" spans="23:23">
      <c r="W57" s="1"/>
    </row>
    <row r="58" spans="23:23">
      <c r="W58" s="1"/>
    </row>
    <row r="59" spans="23:23">
      <c r="W59" s="1"/>
    </row>
    <row r="60" spans="23:23">
      <c r="W60" s="1"/>
    </row>
    <row r="61" spans="23:23">
      <c r="W61" s="1"/>
    </row>
    <row r="62" spans="23:23">
      <c r="W62" s="1"/>
    </row>
    <row r="63" spans="23:23">
      <c r="W63" s="1"/>
    </row>
    <row r="64" spans="23:23">
      <c r="W64" s="1"/>
    </row>
    <row r="65" spans="23:23">
      <c r="W65" s="1"/>
    </row>
    <row r="66" spans="23:23">
      <c r="W66" s="1"/>
    </row>
    <row r="67" spans="23:23">
      <c r="W67" s="1"/>
    </row>
    <row r="68" spans="23:23">
      <c r="W68" s="1"/>
    </row>
    <row r="69" spans="23:23">
      <c r="W69" s="1"/>
    </row>
    <row r="70" spans="23:23">
      <c r="W70" s="1"/>
    </row>
    <row r="71" spans="23:23">
      <c r="W71" s="1"/>
    </row>
    <row r="72" spans="23:23">
      <c r="W72" s="1"/>
    </row>
    <row r="73" spans="23:23">
      <c r="W73" s="1"/>
    </row>
    <row r="74" spans="23:23">
      <c r="W74" s="1"/>
    </row>
    <row r="75" spans="23:23">
      <c r="W75" s="1"/>
    </row>
    <row r="76" spans="23:23">
      <c r="W76" s="1"/>
    </row>
    <row r="77" spans="23:23">
      <c r="W77" s="1"/>
    </row>
    <row r="78" spans="23:23">
      <c r="W78" s="1"/>
    </row>
    <row r="79" spans="23:23">
      <c r="W79" s="1"/>
    </row>
    <row r="80" spans="23:23">
      <c r="W80" s="1"/>
    </row>
    <row r="81" spans="23:23">
      <c r="W81" s="1"/>
    </row>
    <row r="82" spans="23:23">
      <c r="W82" s="1"/>
    </row>
    <row r="83" spans="23:23">
      <c r="W83" s="1"/>
    </row>
    <row r="84" spans="23:23">
      <c r="W84" s="1"/>
    </row>
    <row r="85" spans="23:23">
      <c r="W85" s="1"/>
    </row>
    <row r="86" spans="23:23">
      <c r="W86" s="1"/>
    </row>
    <row r="87" spans="23:23">
      <c r="W87" s="1"/>
    </row>
    <row r="88" spans="23:23">
      <c r="W88" s="1"/>
    </row>
    <row r="89" spans="23:23">
      <c r="W89" s="1"/>
    </row>
    <row r="90" spans="23:23">
      <c r="W90" s="1"/>
    </row>
    <row r="91" spans="23:23">
      <c r="W91" s="1"/>
    </row>
    <row r="92" spans="23:23">
      <c r="W92" s="1"/>
    </row>
    <row r="93" spans="23:23">
      <c r="W93" s="1"/>
    </row>
    <row r="94" spans="23:23">
      <c r="W94" s="1"/>
    </row>
    <row r="95" spans="23:23">
      <c r="W95" s="1"/>
    </row>
    <row r="96" spans="23:23">
      <c r="W96" s="1"/>
    </row>
    <row r="97" spans="23:23">
      <c r="W97" s="1"/>
    </row>
    <row r="98" spans="23:23">
      <c r="W98" s="1"/>
    </row>
    <row r="99" spans="23:23">
      <c r="W99" s="1"/>
    </row>
    <row r="100" spans="23:23">
      <c r="W100" s="1"/>
    </row>
    <row r="101" spans="23:23">
      <c r="W101" s="1"/>
    </row>
    <row r="102" spans="23:23">
      <c r="W102" s="1"/>
    </row>
    <row r="103" spans="23:23">
      <c r="W103" s="1"/>
    </row>
    <row r="104" spans="23:23">
      <c r="W104" s="1"/>
    </row>
    <row r="105" spans="23:23">
      <c r="W105" s="1"/>
    </row>
    <row r="106" spans="23:23">
      <c r="W106" s="1"/>
    </row>
    <row r="107" spans="23:23">
      <c r="W107" s="1"/>
    </row>
    <row r="108" spans="23:23">
      <c r="W108" s="1"/>
    </row>
    <row r="109" spans="23:23">
      <c r="W109" s="1"/>
    </row>
    <row r="110" spans="23:23">
      <c r="W110" s="1"/>
    </row>
    <row r="111" spans="23:23">
      <c r="W111" s="1"/>
    </row>
    <row r="112" spans="23:23">
      <c r="W112" s="1"/>
    </row>
    <row r="113" spans="23:23">
      <c r="W113" s="1"/>
    </row>
    <row r="114" spans="23:23">
      <c r="W114" s="1"/>
    </row>
    <row r="115" spans="23:23">
      <c r="W115" s="1"/>
    </row>
    <row r="116" spans="23:23">
      <c r="W116" s="1"/>
    </row>
    <row r="117" spans="23:23">
      <c r="W117" s="1"/>
    </row>
    <row r="118" spans="23:23">
      <c r="W118" s="1"/>
    </row>
    <row r="119" spans="23:23">
      <c r="W119" s="1"/>
    </row>
    <row r="120" spans="23:23">
      <c r="W120" s="1"/>
    </row>
    <row r="121" spans="23:23">
      <c r="W121" s="1"/>
    </row>
    <row r="122" spans="23:23">
      <c r="W122" s="1"/>
    </row>
    <row r="123" spans="23:23">
      <c r="W123" s="1"/>
    </row>
    <row r="124" spans="23:23">
      <c r="W124" s="1"/>
    </row>
    <row r="125" spans="23:23">
      <c r="W125" s="1"/>
    </row>
    <row r="126" spans="23:23">
      <c r="W126" s="1"/>
    </row>
    <row r="127" spans="23:23">
      <c r="W127" s="1"/>
    </row>
    <row r="128" spans="23:23">
      <c r="W128" s="1"/>
    </row>
    <row r="129" spans="23:31">
      <c r="W129" s="1"/>
    </row>
    <row r="130" spans="23:31">
      <c r="W130" s="1"/>
    </row>
    <row r="131" spans="23:31">
      <c r="W131" s="1"/>
    </row>
    <row r="132" spans="23:31">
      <c r="W132" s="1"/>
    </row>
    <row r="133" spans="23:31">
      <c r="W133" s="1"/>
      <c r="X133" s="1"/>
      <c r="Y133" s="1"/>
      <c r="Z133" s="1"/>
      <c r="AA133" s="1"/>
      <c r="AB133" s="1"/>
      <c r="AD133" s="13"/>
      <c r="AE133" s="13"/>
    </row>
    <row r="134" spans="23:31">
      <c r="W134" s="1"/>
      <c r="X134" s="1"/>
      <c r="Y134" s="1"/>
      <c r="Z134" s="1"/>
      <c r="AA134" s="1"/>
      <c r="AB134" s="1"/>
      <c r="AD134" s="13"/>
      <c r="AE134" s="13"/>
    </row>
    <row r="135" spans="23:31">
      <c r="W135" s="1"/>
      <c r="X135" s="1"/>
      <c r="Y135" s="1"/>
      <c r="Z135" s="1"/>
      <c r="AA135" s="1"/>
      <c r="AB135" s="1"/>
      <c r="AD135" s="13"/>
      <c r="AE135" s="13"/>
    </row>
    <row r="136" spans="23:31">
      <c r="W136" s="1"/>
      <c r="X136" s="1"/>
      <c r="Y136" s="1"/>
      <c r="Z136" s="1"/>
      <c r="AA136" s="1"/>
      <c r="AB136" s="1"/>
      <c r="AD136" s="13"/>
      <c r="AE136" s="13"/>
    </row>
    <row r="137" spans="23:31">
      <c r="W137" s="1"/>
      <c r="X137" s="1"/>
      <c r="Y137" s="1"/>
      <c r="Z137" s="1"/>
      <c r="AA137" s="1"/>
      <c r="AB137" s="1"/>
      <c r="AD137" s="13"/>
      <c r="AE137" s="13"/>
    </row>
    <row r="138" spans="23:31">
      <c r="W138" s="1"/>
      <c r="X138" s="1"/>
      <c r="Y138" s="1"/>
      <c r="Z138" s="1"/>
      <c r="AA138" s="1"/>
      <c r="AB138" s="1"/>
      <c r="AD138" s="13"/>
      <c r="AE138" s="13"/>
    </row>
    <row r="139" spans="23:31">
      <c r="W139" s="1"/>
      <c r="X139" s="1"/>
      <c r="Y139" s="1"/>
      <c r="Z139" s="1"/>
      <c r="AA139" s="1"/>
      <c r="AB139" s="1"/>
      <c r="AD139" s="13"/>
      <c r="AE139" s="13"/>
    </row>
    <row r="140" spans="23:31">
      <c r="W140" s="1"/>
      <c r="X140" s="1"/>
      <c r="Y140" s="1"/>
      <c r="Z140" s="1"/>
      <c r="AA140" s="1"/>
      <c r="AB140" s="1"/>
      <c r="AD140" s="13"/>
      <c r="AE140" s="13"/>
    </row>
    <row r="141" spans="23:31">
      <c r="W141" s="1"/>
      <c r="X141" s="1"/>
      <c r="Y141" s="1"/>
      <c r="Z141" s="1"/>
      <c r="AA141" s="1"/>
      <c r="AB141" s="1"/>
      <c r="AD141" s="13"/>
      <c r="AE141" s="13"/>
    </row>
    <row r="142" spans="23:31">
      <c r="W142" s="1"/>
      <c r="X142" s="1"/>
      <c r="Y142" s="1"/>
      <c r="Z142" s="1"/>
      <c r="AA142" s="1"/>
      <c r="AB142" s="1"/>
      <c r="AD142" s="13"/>
      <c r="AE142" s="13"/>
    </row>
    <row r="143" spans="23:31">
      <c r="W143" s="1"/>
      <c r="X143" s="1"/>
      <c r="Y143" s="1"/>
      <c r="Z143" s="1"/>
      <c r="AA143" s="1"/>
      <c r="AB143" s="1"/>
      <c r="AD143" s="13"/>
      <c r="AE143" s="13"/>
    </row>
    <row r="144" spans="23:31">
      <c r="W144" s="1"/>
      <c r="X144" s="1"/>
      <c r="Y144" s="1"/>
      <c r="Z144" s="1"/>
      <c r="AA144" s="1"/>
      <c r="AB144" s="1"/>
      <c r="AD144" s="13"/>
      <c r="AE144" s="13"/>
    </row>
    <row r="145" spans="23:31">
      <c r="W145" s="1"/>
      <c r="X145" s="1"/>
      <c r="Y145" s="1"/>
      <c r="Z145" s="1"/>
      <c r="AA145" s="1"/>
      <c r="AB145" s="1"/>
      <c r="AD145" s="13"/>
      <c r="AE145" s="13"/>
    </row>
    <row r="146" spans="23:31">
      <c r="W146" s="1"/>
      <c r="X146" s="1"/>
      <c r="Y146" s="1"/>
      <c r="Z146" s="1"/>
      <c r="AA146" s="1"/>
      <c r="AB146" s="1"/>
      <c r="AD146" s="13"/>
      <c r="AE146" s="13"/>
    </row>
    <row r="147" spans="23:31">
      <c r="AD147" s="13"/>
      <c r="AE147" s="13"/>
    </row>
    <row r="148" spans="23:31">
      <c r="AD148" s="13"/>
      <c r="AE148" s="13"/>
    </row>
    <row r="149" spans="23:31">
      <c r="W149" s="1"/>
      <c r="X149" s="1"/>
      <c r="Y149" s="1"/>
      <c r="Z149" s="1"/>
      <c r="AA149" s="1"/>
      <c r="AB149" s="1"/>
      <c r="AD149" s="13"/>
      <c r="AE149" s="13"/>
    </row>
    <row r="150" spans="23:31">
      <c r="W150" s="1"/>
      <c r="X150" s="1"/>
      <c r="Y150" s="1"/>
      <c r="Z150" s="1"/>
      <c r="AA150" s="1"/>
      <c r="AB150" s="1"/>
      <c r="AD150" s="13"/>
      <c r="AE150" s="13"/>
    </row>
    <row r="151" spans="23:31">
      <c r="W151" s="1"/>
      <c r="X151" s="1"/>
      <c r="Y151" s="1"/>
      <c r="Z151" s="1"/>
      <c r="AA151" s="1"/>
      <c r="AB151" s="1"/>
      <c r="AD151" s="13"/>
      <c r="AE151" s="13"/>
    </row>
    <row r="152" spans="23:31">
      <c r="W152" s="1"/>
      <c r="X152" s="1"/>
      <c r="Y152" s="1"/>
      <c r="Z152" s="1"/>
      <c r="AA152" s="1"/>
      <c r="AB152" s="1"/>
    </row>
    <row r="153" spans="23:31">
      <c r="W153" s="1"/>
      <c r="X153" s="1"/>
      <c r="Y153" s="1"/>
      <c r="Z153" s="1"/>
      <c r="AA153" s="1"/>
      <c r="AB153" s="1"/>
    </row>
    <row r="154" spans="23:31">
      <c r="W154" s="1"/>
      <c r="X154" s="1"/>
      <c r="Y154" s="1"/>
      <c r="Z154" s="1"/>
      <c r="AA154" s="1"/>
      <c r="AB154" s="1"/>
    </row>
    <row r="155" spans="23:31">
      <c r="W155" s="1"/>
      <c r="X155" s="1"/>
      <c r="Y155" s="1"/>
      <c r="Z155" s="1"/>
      <c r="AA155" s="1"/>
      <c r="AB155" s="1"/>
    </row>
    <row r="156" spans="23:31">
      <c r="W156" s="1"/>
      <c r="X156" s="1"/>
      <c r="Y156" s="1"/>
      <c r="Z156" s="1"/>
      <c r="AA156" s="1"/>
      <c r="AB156" s="1"/>
    </row>
    <row r="157" spans="23:31">
      <c r="W157" s="1"/>
      <c r="X157" s="1"/>
      <c r="Y157" s="1"/>
      <c r="Z157" s="1"/>
      <c r="AA157" s="1"/>
      <c r="AB157" s="1"/>
    </row>
    <row r="158" spans="23:31">
      <c r="W158" s="1"/>
      <c r="X158" s="1"/>
      <c r="Y158" s="1"/>
      <c r="Z158" s="1"/>
      <c r="AA158" s="1"/>
      <c r="AB158" s="1"/>
    </row>
    <row r="159" spans="23:31">
      <c r="W159" s="1"/>
      <c r="X159" s="1"/>
      <c r="Y159" s="1"/>
      <c r="Z159" s="1"/>
      <c r="AA159" s="1"/>
      <c r="AB159" s="1"/>
    </row>
    <row r="160" spans="23:31">
      <c r="W160" s="1"/>
      <c r="X160" s="1"/>
      <c r="Y160" s="1"/>
      <c r="Z160" s="1"/>
      <c r="AA160" s="1"/>
      <c r="AB160" s="1"/>
    </row>
    <row r="161" spans="23:29">
      <c r="W161" s="1"/>
      <c r="X161" s="1"/>
      <c r="Y161" s="1"/>
      <c r="Z161" s="1"/>
      <c r="AA161" s="1"/>
      <c r="AB161" s="1"/>
    </row>
    <row r="162" spans="23:29">
      <c r="W162" s="1"/>
      <c r="X162" s="1"/>
      <c r="Y162" s="1"/>
      <c r="Z162" s="1"/>
      <c r="AA162" s="1"/>
      <c r="AB162" s="1"/>
    </row>
    <row r="163" spans="23:29">
      <c r="W163" s="1"/>
      <c r="X163" s="1"/>
      <c r="Y163" s="1"/>
      <c r="Z163" s="1"/>
      <c r="AA163" s="1"/>
      <c r="AB163" s="1"/>
    </row>
    <row r="164" spans="23:29">
      <c r="W164" s="1"/>
      <c r="X164" s="1"/>
      <c r="Y164" s="1"/>
      <c r="Z164" s="1"/>
      <c r="AA164" s="1"/>
      <c r="AB164" s="1"/>
    </row>
    <row r="165" spans="23:29">
      <c r="W165" s="1"/>
      <c r="X165" s="1"/>
      <c r="Y165" s="1"/>
      <c r="Z165" s="1"/>
      <c r="AA165" s="1"/>
      <c r="AB165" s="1"/>
    </row>
    <row r="166" spans="23:29">
      <c r="W166" s="1"/>
      <c r="X166" s="1"/>
      <c r="Y166" s="1"/>
      <c r="Z166" s="1"/>
      <c r="AA166" s="1"/>
      <c r="AB166" s="1"/>
    </row>
    <row r="167" spans="23:29">
      <c r="W167" s="1"/>
      <c r="X167" s="1"/>
      <c r="Y167" s="1"/>
      <c r="Z167" s="1"/>
      <c r="AA167" s="1"/>
      <c r="AB167" s="1"/>
    </row>
    <row r="168" spans="23:29">
      <c r="W168" s="1"/>
      <c r="X168" s="1"/>
      <c r="Y168" s="1"/>
      <c r="Z168" s="1"/>
      <c r="AA168" s="1"/>
      <c r="AB168" s="1"/>
    </row>
    <row r="169" spans="23:29">
      <c r="W169" s="1"/>
      <c r="X169" s="1"/>
      <c r="Y169" s="1"/>
      <c r="Z169" s="1"/>
      <c r="AA169" s="1"/>
      <c r="AB169" s="1"/>
    </row>
    <row r="170" spans="23:29">
      <c r="W170" s="1"/>
      <c r="X170" s="1"/>
      <c r="Y170" s="1"/>
      <c r="Z170" s="1"/>
      <c r="AA170" s="1"/>
      <c r="AB170" s="1"/>
    </row>
    <row r="171" spans="23:29">
      <c r="W171" s="1"/>
      <c r="X171" s="1"/>
      <c r="Y171" s="1"/>
      <c r="Z171" s="1"/>
      <c r="AA171" s="1"/>
      <c r="AB171" s="1"/>
    </row>
    <row r="172" spans="23:29">
      <c r="W172" s="1"/>
      <c r="X172" s="1"/>
      <c r="Y172" s="1"/>
      <c r="Z172" s="1"/>
      <c r="AA172" s="1"/>
      <c r="AB172" s="1"/>
    </row>
    <row r="173" spans="23:29">
      <c r="W173" s="1"/>
      <c r="X173" s="1"/>
      <c r="Y173" s="1"/>
      <c r="Z173" s="1"/>
      <c r="AA173" s="1"/>
      <c r="AB173" s="1"/>
      <c r="AC173" s="14"/>
    </row>
    <row r="174" spans="23:29">
      <c r="W174" s="1"/>
      <c r="X174" s="1"/>
      <c r="Y174" s="1"/>
      <c r="Z174" s="1"/>
      <c r="AA174" s="1"/>
      <c r="AB174" s="1"/>
      <c r="AC174" s="14"/>
    </row>
    <row r="175" spans="23:29">
      <c r="W175" s="1"/>
      <c r="X175" s="1"/>
      <c r="Y175" s="1"/>
      <c r="Z175" s="1"/>
      <c r="AA175" s="1"/>
      <c r="AB175" s="1"/>
      <c r="AC175" s="14"/>
    </row>
    <row r="176" spans="23:29">
      <c r="W176" s="1"/>
      <c r="X176" s="1"/>
      <c r="Y176" s="1"/>
      <c r="Z176" s="1"/>
      <c r="AA176" s="1"/>
      <c r="AB176" s="1"/>
      <c r="AC176" s="14"/>
    </row>
    <row r="177" spans="23:29">
      <c r="W177" s="1"/>
      <c r="X177" s="1"/>
      <c r="Y177" s="1"/>
      <c r="Z177" s="1"/>
      <c r="AA177" s="1"/>
      <c r="AB177" s="1"/>
      <c r="AC177" s="14"/>
    </row>
    <row r="178" spans="23:29">
      <c r="W178" s="1"/>
      <c r="X178" s="1"/>
      <c r="Y178" s="1"/>
      <c r="Z178" s="1"/>
      <c r="AA178" s="1"/>
      <c r="AB178" s="1"/>
      <c r="AC178" s="14"/>
    </row>
    <row r="179" spans="23:29">
      <c r="W179" s="1"/>
      <c r="X179" s="1"/>
      <c r="Y179" s="1"/>
      <c r="Z179" s="1"/>
      <c r="AA179" s="1"/>
      <c r="AB179" s="1"/>
      <c r="AC179" s="14"/>
    </row>
    <row r="180" spans="23:29">
      <c r="W180" s="1"/>
      <c r="X180" s="1"/>
      <c r="Y180" s="1"/>
      <c r="Z180" s="1"/>
      <c r="AA180" s="1"/>
      <c r="AB180" s="1"/>
      <c r="AC180" s="14"/>
    </row>
    <row r="181" spans="23:29">
      <c r="W181" s="1"/>
      <c r="X181" s="1"/>
      <c r="Y181" s="1"/>
      <c r="Z181" s="1"/>
      <c r="AA181" s="1"/>
      <c r="AB181" s="1"/>
      <c r="AC181" s="14"/>
    </row>
    <row r="182" spans="23:29">
      <c r="W182" s="1"/>
      <c r="X182" s="1"/>
      <c r="Y182" s="1"/>
      <c r="Z182" s="1"/>
      <c r="AA182" s="1"/>
      <c r="AB182" s="1"/>
      <c r="AC182" s="14"/>
    </row>
    <row r="183" spans="23:29">
      <c r="W183" s="1"/>
      <c r="X183" s="1"/>
      <c r="Y183" s="1"/>
      <c r="Z183" s="1"/>
      <c r="AA183" s="1"/>
      <c r="AB183" s="1"/>
      <c r="AC183" s="14"/>
    </row>
    <row r="184" spans="23:29">
      <c r="W184" s="1"/>
      <c r="X184" s="1"/>
      <c r="Y184" s="1"/>
      <c r="Z184" s="1"/>
      <c r="AA184" s="1"/>
      <c r="AB184" s="1"/>
      <c r="AC184" s="14"/>
    </row>
    <row r="185" spans="23:29">
      <c r="W185" s="1"/>
      <c r="X185" s="1"/>
      <c r="Y185" s="1"/>
      <c r="Z185" s="1"/>
      <c r="AA185" s="1"/>
      <c r="AB185" s="1"/>
      <c r="AC185" s="14"/>
    </row>
    <row r="186" spans="23:29">
      <c r="W186" s="1"/>
      <c r="X186" s="1"/>
      <c r="Y186" s="1"/>
      <c r="Z186" s="1"/>
      <c r="AA186" s="1"/>
      <c r="AB186" s="1"/>
      <c r="AC186" s="14"/>
    </row>
    <row r="187" spans="23:29">
      <c r="W187" s="1"/>
      <c r="X187" s="1"/>
      <c r="Y187" s="1"/>
      <c r="Z187" s="1"/>
      <c r="AA187" s="1"/>
      <c r="AB187" s="1"/>
      <c r="AC187" s="14"/>
    </row>
    <row r="188" spans="23:29">
      <c r="W188" s="1"/>
      <c r="X188" s="1"/>
      <c r="Y188" s="1"/>
      <c r="Z188" s="1"/>
      <c r="AA188" s="1"/>
      <c r="AB188" s="1"/>
      <c r="AC188" s="14"/>
    </row>
    <row r="189" spans="23:29">
      <c r="W189" s="1"/>
      <c r="X189" s="1"/>
      <c r="Y189" s="1"/>
      <c r="Z189" s="1"/>
      <c r="AA189" s="1"/>
      <c r="AB189" s="1"/>
      <c r="AC189" s="14"/>
    </row>
    <row r="190" spans="23:29">
      <c r="W190" s="1"/>
      <c r="X190" s="1"/>
      <c r="Y190" s="1"/>
      <c r="Z190" s="1"/>
      <c r="AA190" s="1"/>
      <c r="AB190" s="1"/>
      <c r="AC190" s="14"/>
    </row>
    <row r="191" spans="23:29">
      <c r="W191" s="1"/>
      <c r="X191" s="1"/>
      <c r="Y191" s="1"/>
      <c r="Z191" s="1"/>
      <c r="AA191" s="1"/>
      <c r="AB191" s="1"/>
      <c r="AC191" s="14"/>
    </row>
    <row r="192" spans="23:29">
      <c r="W192" s="1"/>
      <c r="X192" s="1"/>
      <c r="Y192" s="1"/>
      <c r="Z192" s="1"/>
      <c r="AA192" s="1"/>
      <c r="AB192" s="1"/>
      <c r="AC192" s="14"/>
    </row>
    <row r="193" spans="23:29">
      <c r="W193" s="1"/>
      <c r="X193" s="1"/>
      <c r="Y193" s="1"/>
      <c r="Z193" s="1"/>
      <c r="AA193" s="1"/>
      <c r="AB193" s="1"/>
      <c r="AC193" s="14"/>
    </row>
    <row r="194" spans="23:29">
      <c r="W194" s="1"/>
      <c r="X194" s="1"/>
      <c r="Y194" s="1"/>
      <c r="Z194" s="1"/>
      <c r="AA194" s="1"/>
      <c r="AB194" s="1"/>
      <c r="AC194" s="14"/>
    </row>
    <row r="195" spans="23:29">
      <c r="W195" s="1"/>
      <c r="X195" s="1"/>
      <c r="Y195" s="1"/>
      <c r="Z195" s="1"/>
      <c r="AA195" s="1"/>
      <c r="AB195" s="1"/>
      <c r="AC195" s="14"/>
    </row>
    <row r="196" spans="23:29">
      <c r="W196" s="1"/>
      <c r="X196" s="1"/>
      <c r="Y196" s="1"/>
      <c r="Z196" s="1"/>
      <c r="AA196" s="1"/>
      <c r="AB196" s="1"/>
      <c r="AC196" s="14"/>
    </row>
    <row r="197" spans="23:29">
      <c r="W197" s="1"/>
      <c r="X197" s="1"/>
      <c r="Y197" s="1"/>
      <c r="Z197" s="1"/>
      <c r="AA197" s="1"/>
      <c r="AB197" s="1"/>
      <c r="AC197" s="14"/>
    </row>
    <row r="198" spans="23:29">
      <c r="W198" s="1"/>
      <c r="X198" s="1"/>
      <c r="Y198" s="1"/>
      <c r="Z198" s="1"/>
      <c r="AA198" s="1"/>
      <c r="AB198" s="1"/>
      <c r="AC198" s="14"/>
    </row>
    <row r="199" spans="23:29">
      <c r="W199" s="1"/>
      <c r="X199" s="1"/>
      <c r="Y199" s="1"/>
      <c r="Z199" s="1"/>
      <c r="AA199" s="1"/>
      <c r="AB199" s="1"/>
      <c r="AC199" s="14"/>
    </row>
    <row r="200" spans="23:29">
      <c r="W200" s="1"/>
      <c r="X200" s="1"/>
      <c r="Y200" s="1"/>
      <c r="Z200" s="1"/>
      <c r="AA200" s="1"/>
      <c r="AB200" s="1"/>
      <c r="AC200" s="14"/>
    </row>
    <row r="201" spans="23:29">
      <c r="W201" s="1"/>
      <c r="X201" s="1"/>
      <c r="Y201" s="1"/>
      <c r="Z201" s="1"/>
      <c r="AA201" s="1"/>
      <c r="AB201" s="1"/>
      <c r="AC201" s="14"/>
    </row>
    <row r="202" spans="23:29">
      <c r="W202" s="1"/>
      <c r="X202" s="1"/>
      <c r="Y202" s="1"/>
      <c r="Z202" s="1"/>
      <c r="AA202" s="1"/>
      <c r="AB202" s="1"/>
      <c r="AC202" s="14"/>
    </row>
    <row r="203" spans="23:29">
      <c r="W203" s="1"/>
      <c r="X203" s="1"/>
      <c r="Y203" s="1"/>
      <c r="Z203" s="1"/>
      <c r="AA203" s="1"/>
      <c r="AB203" s="1"/>
      <c r="AC203" s="14"/>
    </row>
    <row r="204" spans="23:29">
      <c r="W204" s="1"/>
      <c r="X204" s="1"/>
      <c r="Y204" s="1"/>
      <c r="Z204" s="1"/>
      <c r="AA204" s="1"/>
      <c r="AB204" s="1"/>
      <c r="AC204" s="14"/>
    </row>
    <row r="205" spans="23:29">
      <c r="W205" s="1"/>
      <c r="X205" s="1"/>
      <c r="Y205" s="1"/>
      <c r="Z205" s="1"/>
      <c r="AA205" s="1"/>
      <c r="AB205" s="1"/>
      <c r="AC205" s="14"/>
    </row>
    <row r="206" spans="23:29">
      <c r="W206" s="1"/>
      <c r="X206" s="1"/>
      <c r="Y206" s="1"/>
      <c r="Z206" s="1"/>
      <c r="AA206" s="1"/>
      <c r="AB206" s="1"/>
      <c r="AC206" s="14"/>
    </row>
    <row r="207" spans="23:29">
      <c r="W207" s="1"/>
      <c r="X207" s="1"/>
      <c r="Y207" s="1"/>
      <c r="Z207" s="1"/>
      <c r="AA207" s="1"/>
      <c r="AB207" s="1"/>
      <c r="AC207" s="14"/>
    </row>
    <row r="208" spans="23:29">
      <c r="W208" s="1"/>
      <c r="X208" s="1"/>
      <c r="Y208" s="1"/>
      <c r="Z208" s="1"/>
      <c r="AA208" s="1"/>
      <c r="AB208" s="1"/>
      <c r="AC208" s="14"/>
    </row>
    <row r="209" spans="23:29">
      <c r="W209" s="1"/>
      <c r="X209" s="1"/>
      <c r="Y209" s="1"/>
      <c r="Z209" s="1"/>
      <c r="AA209" s="1"/>
      <c r="AB209" s="1"/>
      <c r="AC209" s="14"/>
    </row>
    <row r="210" spans="23:29">
      <c r="W210" s="14"/>
      <c r="X210" s="14"/>
      <c r="Y210" s="14"/>
      <c r="Z210" s="14"/>
      <c r="AA210" s="14"/>
      <c r="AB210" s="14"/>
      <c r="AC210" s="14"/>
    </row>
    <row r="211" spans="23:29">
      <c r="W211" s="14"/>
      <c r="X211" s="14"/>
      <c r="Y211" s="14"/>
      <c r="Z211" s="14"/>
      <c r="AA211" s="14"/>
      <c r="AB211" s="14"/>
      <c r="AC211" s="14"/>
    </row>
    <row r="212" spans="23:29">
      <c r="W212" s="14"/>
      <c r="X212" s="14"/>
      <c r="Y212" s="14"/>
      <c r="Z212" s="14"/>
      <c r="AA212" s="14"/>
      <c r="AB212" s="14"/>
      <c r="AC212" s="14"/>
    </row>
    <row r="213" spans="23:29">
      <c r="W213" s="14"/>
      <c r="X213" s="14"/>
      <c r="Y213" s="14"/>
      <c r="Z213" s="14"/>
      <c r="AA213" s="14"/>
      <c r="AB213" s="14"/>
      <c r="AC213" s="14"/>
    </row>
    <row r="214" spans="23:29">
      <c r="W214" s="14"/>
      <c r="X214" s="14"/>
      <c r="Y214" s="14"/>
      <c r="Z214" s="14"/>
      <c r="AA214" s="14"/>
      <c r="AB214" s="14"/>
      <c r="AC214" s="14"/>
    </row>
    <row r="215" spans="23:29">
      <c r="W215" s="14"/>
      <c r="X215" s="14"/>
      <c r="Y215" s="14"/>
      <c r="Z215" s="14"/>
      <c r="AA215" s="14"/>
      <c r="AB215" s="14"/>
      <c r="AC215" s="14"/>
    </row>
    <row r="216" spans="23:29">
      <c r="W216" s="14"/>
      <c r="X216" s="14"/>
      <c r="Y216" s="14"/>
      <c r="Z216" s="14"/>
      <c r="AA216" s="14"/>
      <c r="AB216" s="14"/>
      <c r="AC216" s="14"/>
    </row>
    <row r="217" spans="23:29">
      <c r="W217" s="14"/>
      <c r="X217" s="14"/>
      <c r="Y217" s="14"/>
      <c r="Z217" s="14"/>
      <c r="AA217" s="14"/>
      <c r="AB217" s="14"/>
      <c r="AC217" s="14"/>
    </row>
    <row r="218" spans="23:29">
      <c r="W218" s="14"/>
      <c r="X218" s="14"/>
      <c r="Y218" s="14"/>
      <c r="Z218" s="14"/>
      <c r="AA218" s="14"/>
      <c r="AB218" s="14"/>
      <c r="AC218" s="14"/>
    </row>
    <row r="219" spans="23:29">
      <c r="W219" s="14"/>
      <c r="X219" s="14"/>
      <c r="Y219" s="14"/>
      <c r="Z219" s="14"/>
      <c r="AA219" s="14"/>
      <c r="AB219" s="14"/>
      <c r="AC219" s="14"/>
    </row>
    <row r="220" spans="23:29">
      <c r="W220" s="14"/>
      <c r="X220" s="14"/>
      <c r="Y220" s="14"/>
      <c r="Z220" s="14"/>
      <c r="AA220" s="14"/>
      <c r="AB220" s="14"/>
      <c r="AC220" s="14"/>
    </row>
    <row r="221" spans="23:29">
      <c r="W221" s="14"/>
      <c r="X221" s="14"/>
      <c r="Y221" s="14"/>
      <c r="Z221" s="14"/>
      <c r="AA221" s="14"/>
      <c r="AB221" s="14"/>
      <c r="AC221" s="14"/>
    </row>
    <row r="222" spans="23:29">
      <c r="W222" s="14"/>
      <c r="X222" s="14"/>
      <c r="Y222" s="14"/>
      <c r="Z222" s="14"/>
      <c r="AA222" s="14"/>
      <c r="AB222" s="14"/>
      <c r="AC222" s="14"/>
    </row>
    <row r="223" spans="23:29">
      <c r="W223" s="14"/>
      <c r="X223" s="14"/>
      <c r="Y223" s="14"/>
      <c r="Z223" s="14"/>
      <c r="AA223" s="14"/>
      <c r="AB223" s="14"/>
      <c r="AC223" s="14"/>
    </row>
    <row r="224" spans="23:29">
      <c r="W224" s="14"/>
      <c r="X224" s="14"/>
      <c r="Y224" s="14"/>
      <c r="Z224" s="14"/>
      <c r="AA224" s="14"/>
      <c r="AB224" s="14"/>
      <c r="AC224" s="14"/>
    </row>
    <row r="225" spans="23:29">
      <c r="W225" s="14"/>
      <c r="X225" s="14"/>
      <c r="Y225" s="14"/>
      <c r="Z225" s="14"/>
      <c r="AA225" s="14"/>
      <c r="AB225" s="14"/>
      <c r="AC225" s="14"/>
    </row>
    <row r="226" spans="23:29">
      <c r="W226" s="14"/>
      <c r="X226" s="14"/>
      <c r="Y226" s="14"/>
      <c r="Z226" s="14"/>
      <c r="AA226" s="14"/>
      <c r="AB226" s="14"/>
      <c r="AC226" s="14"/>
    </row>
    <row r="227" spans="23:29">
      <c r="W227" s="14"/>
      <c r="X227" s="14"/>
      <c r="Y227" s="14"/>
      <c r="Z227" s="14"/>
      <c r="AA227" s="14"/>
      <c r="AB227" s="14"/>
      <c r="AC227" s="14"/>
    </row>
    <row r="228" spans="23:29">
      <c r="W228" s="14"/>
      <c r="X228" s="14"/>
      <c r="Y228" s="14"/>
      <c r="Z228" s="14"/>
      <c r="AA228" s="14"/>
      <c r="AB228" s="14"/>
      <c r="AC228" s="14"/>
    </row>
    <row r="229" spans="23:29">
      <c r="W229" s="14"/>
      <c r="X229" s="14"/>
      <c r="Y229" s="14"/>
      <c r="Z229" s="14"/>
      <c r="AA229" s="14"/>
      <c r="AB229" s="14"/>
      <c r="AC229" s="14"/>
    </row>
    <row r="230" spans="23:29">
      <c r="W230" s="14"/>
      <c r="X230" s="14"/>
      <c r="Y230" s="14"/>
      <c r="Z230" s="14"/>
      <c r="AA230" s="14"/>
      <c r="AB230" s="14"/>
      <c r="AC230" s="14"/>
    </row>
    <row r="231" spans="23:29">
      <c r="W231" s="14"/>
      <c r="X231" s="14"/>
      <c r="Y231" s="14"/>
      <c r="Z231" s="14"/>
      <c r="AA231" s="14"/>
      <c r="AB231" s="14"/>
      <c r="AC231" s="14"/>
    </row>
    <row r="232" spans="23:29">
      <c r="W232" s="14"/>
      <c r="X232" s="14"/>
      <c r="Y232" s="14"/>
      <c r="Z232" s="14"/>
      <c r="AA232" s="14"/>
      <c r="AB232" s="14"/>
      <c r="AC232" s="14"/>
    </row>
    <row r="233" spans="23:29">
      <c r="W233" s="14"/>
      <c r="X233" s="14"/>
      <c r="Y233" s="14"/>
      <c r="Z233" s="14"/>
      <c r="AA233" s="14"/>
      <c r="AB233" s="14"/>
      <c r="AC233" s="14"/>
    </row>
    <row r="234" spans="23:29">
      <c r="W234" s="14"/>
      <c r="X234" s="14"/>
      <c r="Y234" s="14"/>
      <c r="Z234" s="14"/>
      <c r="AA234" s="14"/>
      <c r="AB234" s="14"/>
      <c r="AC234" s="14"/>
    </row>
    <row r="235" spans="23:29">
      <c r="W235" s="14"/>
      <c r="X235" s="14"/>
      <c r="Y235" s="14"/>
      <c r="Z235" s="14"/>
      <c r="AA235" s="14"/>
      <c r="AB235" s="14"/>
      <c r="AC235" s="14"/>
    </row>
    <row r="236" spans="23:29">
      <c r="W236" s="14"/>
      <c r="X236" s="14"/>
      <c r="Y236" s="14"/>
      <c r="Z236" s="14"/>
      <c r="AA236" s="14"/>
      <c r="AB236" s="14"/>
      <c r="AC236" s="14"/>
    </row>
    <row r="237" spans="23:29">
      <c r="W237" s="14"/>
      <c r="X237" s="14"/>
      <c r="Y237" s="14"/>
      <c r="Z237" s="14"/>
      <c r="AA237" s="14"/>
      <c r="AB237" s="14"/>
      <c r="AC237" s="14"/>
    </row>
    <row r="238" spans="23:29">
      <c r="W238" s="14"/>
      <c r="X238" s="14"/>
      <c r="Y238" s="14"/>
      <c r="Z238" s="14"/>
      <c r="AA238" s="14"/>
      <c r="AB238" s="14"/>
      <c r="AC238" s="14"/>
    </row>
    <row r="239" spans="23:29">
      <c r="W239" s="14"/>
      <c r="X239" s="14"/>
      <c r="Y239" s="14"/>
      <c r="Z239" s="14"/>
      <c r="AA239" s="14"/>
      <c r="AB239" s="14"/>
      <c r="AC239" s="14"/>
    </row>
    <row r="240" spans="23:29">
      <c r="W240" s="14"/>
      <c r="X240" s="14"/>
      <c r="Y240" s="14"/>
      <c r="Z240" s="14"/>
      <c r="AA240" s="14"/>
      <c r="AB240" s="14"/>
      <c r="AC240" s="14"/>
    </row>
    <row r="241" spans="23:29">
      <c r="W241" s="14"/>
      <c r="X241" s="14"/>
      <c r="Y241" s="14"/>
      <c r="Z241" s="14"/>
      <c r="AA241" s="14"/>
      <c r="AB241" s="14"/>
      <c r="AC241" s="14"/>
    </row>
    <row r="242" spans="23:29">
      <c r="W242" s="14"/>
      <c r="X242" s="14"/>
      <c r="Y242" s="14"/>
      <c r="Z242" s="14"/>
      <c r="AA242" s="14"/>
      <c r="AB242" s="14"/>
      <c r="AC242" s="14"/>
    </row>
    <row r="243" spans="23:29">
      <c r="W243" s="14"/>
      <c r="X243" s="14"/>
      <c r="Y243" s="14"/>
      <c r="Z243" s="14"/>
      <c r="AA243" s="14"/>
      <c r="AB243" s="14"/>
      <c r="AC243" s="14"/>
    </row>
    <row r="244" spans="23:29">
      <c r="W244" s="14"/>
      <c r="X244" s="14"/>
      <c r="Y244" s="14"/>
      <c r="Z244" s="14"/>
      <c r="AA244" s="14"/>
      <c r="AB244" s="14"/>
      <c r="AC244" s="14"/>
    </row>
    <row r="245" spans="23:29">
      <c r="W245" s="14"/>
      <c r="X245" s="14"/>
      <c r="Y245" s="14"/>
      <c r="Z245" s="14"/>
      <c r="AA245" s="14"/>
      <c r="AB245" s="14"/>
      <c r="AC245" s="14"/>
    </row>
    <row r="246" spans="23:29">
      <c r="W246" s="14"/>
      <c r="X246" s="14"/>
      <c r="Y246" s="14"/>
      <c r="Z246" s="14"/>
      <c r="AA246" s="14"/>
      <c r="AB246" s="14"/>
      <c r="AC246" s="14"/>
    </row>
    <row r="247" spans="23:29">
      <c r="W247" s="14"/>
      <c r="X247" s="14"/>
      <c r="Y247" s="14"/>
      <c r="Z247" s="14"/>
      <c r="AA247" s="14"/>
      <c r="AB247" s="14"/>
      <c r="AC247" s="14"/>
    </row>
    <row r="248" spans="23:29">
      <c r="W248" s="14"/>
      <c r="X248" s="14"/>
      <c r="Y248" s="14"/>
      <c r="Z248" s="14"/>
      <c r="AA248" s="14"/>
      <c r="AB248" s="14"/>
      <c r="AC248" s="14"/>
    </row>
    <row r="249" spans="23:29">
      <c r="W249" s="14"/>
      <c r="X249" s="14"/>
      <c r="Y249" s="14"/>
      <c r="Z249" s="14"/>
      <c r="AA249" s="14"/>
      <c r="AB249" s="14"/>
      <c r="AC249" s="14"/>
    </row>
    <row r="250" spans="23:29">
      <c r="W250" s="14"/>
      <c r="X250" s="14"/>
      <c r="Y250" s="14"/>
      <c r="Z250" s="14"/>
      <c r="AA250" s="14"/>
      <c r="AB250" s="14"/>
      <c r="AC250" s="14"/>
    </row>
    <row r="251" spans="23:29">
      <c r="W251" s="14"/>
      <c r="X251" s="14"/>
      <c r="Y251" s="14"/>
      <c r="Z251" s="14"/>
      <c r="AA251" s="14"/>
      <c r="AB251" s="14"/>
      <c r="AC251" s="14"/>
    </row>
    <row r="252" spans="23:29">
      <c r="W252" s="14"/>
      <c r="X252" s="14"/>
      <c r="Y252" s="14"/>
      <c r="Z252" s="14"/>
      <c r="AA252" s="14"/>
      <c r="AB252" s="14"/>
      <c r="AC252" s="14"/>
    </row>
    <row r="253" spans="23:29">
      <c r="W253" s="14"/>
      <c r="X253" s="14"/>
      <c r="Y253" s="14"/>
      <c r="Z253" s="14"/>
      <c r="AA253" s="14"/>
      <c r="AB253" s="14"/>
      <c r="AC253" s="14"/>
    </row>
    <row r="254" spans="23:29">
      <c r="W254" s="14"/>
      <c r="X254" s="14"/>
      <c r="Y254" s="14"/>
      <c r="Z254" s="14"/>
      <c r="AA254" s="14"/>
      <c r="AB254" s="14"/>
      <c r="AC254" s="14"/>
    </row>
    <row r="255" spans="23:29">
      <c r="W255" s="14"/>
      <c r="X255" s="14"/>
      <c r="Y255" s="14"/>
      <c r="Z255" s="14"/>
      <c r="AA255" s="14"/>
      <c r="AB255" s="14"/>
      <c r="AC255" s="14"/>
    </row>
    <row r="256" spans="23:29">
      <c r="W256" s="14"/>
      <c r="X256" s="14"/>
      <c r="Y256" s="14"/>
      <c r="Z256" s="14"/>
      <c r="AA256" s="14"/>
      <c r="AB256" s="14"/>
      <c r="AC256" s="14"/>
    </row>
    <row r="257" spans="23:29">
      <c r="W257" s="14"/>
      <c r="X257" s="14"/>
      <c r="Y257" s="14"/>
      <c r="Z257" s="14"/>
      <c r="AA257" s="14"/>
      <c r="AB257" s="14"/>
      <c r="AC257" s="14"/>
    </row>
    <row r="258" spans="23:29">
      <c r="W258" s="14"/>
      <c r="X258" s="14"/>
      <c r="Y258" s="14"/>
      <c r="Z258" s="14"/>
      <c r="AA258" s="14"/>
      <c r="AB258" s="14"/>
      <c r="AC258" s="14"/>
    </row>
    <row r="259" spans="23:29">
      <c r="W259" s="14"/>
      <c r="X259" s="14"/>
      <c r="Y259" s="14"/>
      <c r="Z259" s="14"/>
      <c r="AA259" s="14"/>
      <c r="AB259" s="14"/>
      <c r="AC259" s="14"/>
    </row>
    <row r="260" spans="23:29">
      <c r="W260" s="14"/>
      <c r="X260" s="14"/>
      <c r="Y260" s="14"/>
      <c r="Z260" s="14"/>
      <c r="AA260" s="14"/>
      <c r="AB260" s="14"/>
      <c r="AC260" s="14"/>
    </row>
    <row r="261" spans="23:29">
      <c r="W261" s="14"/>
      <c r="X261" s="14"/>
      <c r="Y261" s="14"/>
      <c r="Z261" s="14"/>
      <c r="AA261" s="14"/>
      <c r="AB261" s="14"/>
      <c r="AC261" s="14"/>
    </row>
    <row r="262" spans="23:29">
      <c r="W262" s="14"/>
      <c r="X262" s="14"/>
      <c r="Y262" s="14"/>
      <c r="Z262" s="14"/>
      <c r="AA262" s="14"/>
      <c r="AB262" s="14"/>
      <c r="AC262" s="14"/>
    </row>
    <row r="263" spans="23:29">
      <c r="W263" s="14"/>
      <c r="X263" s="14"/>
      <c r="Y263" s="14"/>
      <c r="Z263" s="14"/>
      <c r="AA263" s="14"/>
      <c r="AB263" s="14"/>
      <c r="AC263" s="14"/>
    </row>
    <row r="264" spans="23:29">
      <c r="W264" s="14"/>
      <c r="X264" s="14"/>
      <c r="Y264" s="14"/>
      <c r="Z264" s="14"/>
      <c r="AA264" s="14"/>
      <c r="AB264" s="14"/>
      <c r="AC264" s="14"/>
    </row>
    <row r="265" spans="23:29">
      <c r="W265" s="14"/>
      <c r="X265" s="14"/>
      <c r="Y265" s="14"/>
      <c r="Z265" s="14"/>
      <c r="AA265" s="14"/>
      <c r="AB265" s="14"/>
      <c r="AC265" s="14"/>
    </row>
    <row r="266" spans="23:29">
      <c r="W266" s="14"/>
      <c r="X266" s="14"/>
      <c r="Y266" s="14"/>
      <c r="Z266" s="14"/>
      <c r="AA266" s="14"/>
      <c r="AB266" s="14"/>
      <c r="AC266" s="14"/>
    </row>
    <row r="267" spans="23:29">
      <c r="W267" s="14"/>
      <c r="X267" s="14"/>
      <c r="Y267" s="14"/>
      <c r="Z267" s="14"/>
      <c r="AA267" s="14"/>
      <c r="AB267" s="14"/>
      <c r="AC267" s="14"/>
    </row>
    <row r="268" spans="23:29">
      <c r="W268" s="14"/>
      <c r="X268" s="14"/>
      <c r="Y268" s="14"/>
      <c r="Z268" s="14"/>
      <c r="AA268" s="14"/>
      <c r="AB268" s="14"/>
      <c r="AC268" s="14"/>
    </row>
    <row r="269" spans="23:29">
      <c r="W269" s="14"/>
      <c r="X269" s="14"/>
      <c r="Y269" s="14"/>
      <c r="Z269" s="14"/>
      <c r="AA269" s="14"/>
      <c r="AB269" s="14"/>
      <c r="AC269" s="14"/>
    </row>
    <row r="270" spans="23:29">
      <c r="W270" s="14"/>
      <c r="X270" s="14"/>
      <c r="Y270" s="14"/>
      <c r="Z270" s="14"/>
      <c r="AA270" s="14"/>
      <c r="AB270" s="14"/>
      <c r="AC270" s="14"/>
    </row>
    <row r="271" spans="23:29">
      <c r="W271" s="14"/>
      <c r="X271" s="14"/>
      <c r="Y271" s="14"/>
      <c r="Z271" s="14"/>
      <c r="AA271" s="14"/>
      <c r="AB271" s="14"/>
      <c r="AC271" s="14"/>
    </row>
    <row r="272" spans="23:29">
      <c r="W272" s="14"/>
      <c r="X272" s="14"/>
      <c r="Y272" s="14"/>
      <c r="Z272" s="14"/>
      <c r="AA272" s="14"/>
      <c r="AB272" s="14"/>
      <c r="AC272" s="14"/>
    </row>
    <row r="273" spans="23:29">
      <c r="W273" s="14"/>
      <c r="X273" s="14"/>
      <c r="Y273" s="14"/>
      <c r="Z273" s="14"/>
      <c r="AA273" s="14"/>
      <c r="AB273" s="14"/>
      <c r="AC273" s="14"/>
    </row>
    <row r="274" spans="23:29">
      <c r="W274" s="14"/>
      <c r="X274" s="14"/>
      <c r="Y274" s="14"/>
      <c r="Z274" s="14"/>
      <c r="AA274" s="14"/>
      <c r="AB274" s="14"/>
      <c r="AC274" s="14"/>
    </row>
    <row r="275" spans="23:29">
      <c r="W275" s="14"/>
      <c r="X275" s="14"/>
      <c r="Y275" s="14"/>
      <c r="Z275" s="14"/>
      <c r="AA275" s="14"/>
      <c r="AB275" s="14"/>
      <c r="AC275" s="14"/>
    </row>
    <row r="276" spans="23:29">
      <c r="W276" s="14"/>
      <c r="X276" s="14"/>
      <c r="Y276" s="14"/>
      <c r="Z276" s="14"/>
      <c r="AA276" s="14"/>
      <c r="AB276" s="14"/>
      <c r="AC276" s="14"/>
    </row>
    <row r="277" spans="23:29">
      <c r="W277" s="14"/>
      <c r="X277" s="14"/>
      <c r="Y277" s="14"/>
      <c r="Z277" s="14"/>
      <c r="AA277" s="14"/>
      <c r="AB277" s="14"/>
      <c r="AC277" s="14"/>
    </row>
    <row r="278" spans="23:29">
      <c r="W278" s="14"/>
      <c r="X278" s="14"/>
      <c r="Y278" s="14"/>
      <c r="Z278" s="14"/>
      <c r="AA278" s="14"/>
      <c r="AB278" s="14"/>
      <c r="AC278" s="14"/>
    </row>
    <row r="279" spans="23:29">
      <c r="W279" s="14"/>
      <c r="X279" s="14"/>
      <c r="Y279" s="14"/>
      <c r="Z279" s="14"/>
      <c r="AA279" s="14"/>
      <c r="AB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21"/>
  <sheetViews>
    <sheetView zoomScale="86" zoomScaleNormal="86" workbookViewId="0">
      <pane ySplit="8" topLeftCell="A9" activePane="bottomLeft" state="frozen"/>
      <selection pane="bottomLeft" activeCell="G34" sqref="G34"/>
    </sheetView>
  </sheetViews>
  <sheetFormatPr baseColWidth="10" defaultRowHeight="15"/>
  <cols>
    <col min="1" max="1" width="2.6328125" style="15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style="296" customWidth="1"/>
    <col min="8" max="8" width="6.453125" customWidth="1"/>
    <col min="9" max="9" width="5.54296875" style="89" customWidth="1"/>
    <col min="10" max="10" width="5.90625" style="89" customWidth="1"/>
    <col min="11" max="11" width="5.81640625" style="89" customWidth="1"/>
    <col min="12" max="12" width="1.1796875" style="89" customWidth="1"/>
    <col min="13" max="13" width="5.54296875" style="89" customWidth="1"/>
    <col min="14" max="14" width="2.453125" style="89" customWidth="1"/>
    <col min="15" max="15" width="5.26953125" style="89" customWidth="1"/>
    <col min="16" max="16" width="1.6328125" style="89" customWidth="1"/>
    <col min="17" max="17" width="5.08984375" style="89" customWidth="1"/>
    <col min="18" max="18" width="4.81640625" style="89" customWidth="1"/>
    <col min="19" max="19" width="1.81640625" style="89" customWidth="1"/>
    <col min="20" max="20" width="7" style="89" customWidth="1"/>
    <col min="21" max="21" width="7.1796875" style="89" customWidth="1"/>
    <col min="22" max="22" width="2.6328125" style="89" customWidth="1"/>
    <col min="23" max="23" width="6.90625" customWidth="1"/>
    <col min="24" max="24" width="5.90625" customWidth="1"/>
    <col min="25" max="25" width="7.453125" customWidth="1"/>
    <col min="26" max="26" width="5.6328125" customWidth="1"/>
    <col min="27" max="27" width="5.453125" style="11" customWidth="1"/>
    <col min="28" max="28" width="2" style="11" customWidth="1"/>
    <col min="29" max="29" width="4.6328125" customWidth="1"/>
    <col min="30" max="30" width="5" customWidth="1"/>
    <col min="31" max="31" width="4.54296875" style="11" customWidth="1"/>
    <col min="32" max="32" width="2.90625" style="11" customWidth="1"/>
    <col min="33" max="33" width="5.1796875" style="89" customWidth="1"/>
    <col min="34" max="34" width="4.90625" customWidth="1"/>
    <col min="35" max="35" width="5" customWidth="1"/>
    <col min="36" max="36" width="2.90625" customWidth="1"/>
    <col min="37" max="37" width="8.90625" customWidth="1"/>
    <col min="38" max="38" width="6.6328125" style="11" customWidth="1"/>
    <col min="39" max="40" width="10.6328125" customWidth="1"/>
    <col min="41" max="41" width="10.54296875" customWidth="1"/>
    <col min="43" max="43" width="9.08984375" customWidth="1"/>
    <col min="44" max="44" width="10.81640625" customWidth="1"/>
    <col min="55" max="55" width="14" customWidth="1"/>
    <col min="56" max="56" width="12.54296875" customWidth="1"/>
    <col min="57" max="57" width="10.90625" customWidth="1"/>
  </cols>
  <sheetData>
    <row r="1" spans="1:59" ht="15.6">
      <c r="A1" s="150"/>
      <c r="B1" s="45"/>
      <c r="C1" s="45"/>
      <c r="D1" s="45"/>
      <c r="E1" s="45"/>
      <c r="F1" s="45"/>
      <c r="G1" s="310"/>
      <c r="H1" s="45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45"/>
      <c r="X1" s="45"/>
      <c r="Y1" s="45"/>
      <c r="Z1" s="45"/>
      <c r="AA1" s="69"/>
      <c r="AB1" s="69"/>
      <c r="AC1" s="45"/>
      <c r="AD1" s="45"/>
      <c r="AE1" s="69"/>
      <c r="AF1" s="69"/>
      <c r="AG1" s="87"/>
      <c r="AH1" s="45"/>
      <c r="AI1" s="45"/>
      <c r="AJ1" s="45"/>
      <c r="AK1" s="45"/>
      <c r="AL1" s="69"/>
      <c r="AM1" s="45"/>
      <c r="AN1" s="2"/>
      <c r="AO1" s="5"/>
      <c r="AP1" s="5"/>
    </row>
    <row r="2" spans="1:59" ht="31.8">
      <c r="A2" s="150"/>
      <c r="B2" s="45"/>
      <c r="C2" s="45"/>
      <c r="D2" s="131" t="s">
        <v>434</v>
      </c>
      <c r="E2" s="131"/>
      <c r="F2" s="131"/>
      <c r="G2" s="326"/>
      <c r="H2" s="131"/>
      <c r="I2" s="159"/>
      <c r="J2" s="159" t="str">
        <f>+År!B2</f>
        <v>KJE</v>
      </c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45"/>
      <c r="X2" s="45"/>
      <c r="Y2" s="45"/>
      <c r="Z2" s="45"/>
      <c r="AA2" s="69"/>
      <c r="AB2" s="69"/>
      <c r="AC2" s="45"/>
      <c r="AD2" s="45"/>
      <c r="AE2" s="69"/>
      <c r="AF2" s="69"/>
      <c r="AG2" s="87"/>
      <c r="AH2" s="45"/>
      <c r="AI2" s="45"/>
      <c r="AJ2" s="45"/>
      <c r="AK2" s="45"/>
      <c r="AL2" s="69"/>
      <c r="AM2" s="45"/>
      <c r="AN2" s="2"/>
      <c r="AO2" s="5"/>
      <c r="AP2" s="5"/>
    </row>
    <row r="3" spans="1:59" ht="18" customHeight="1">
      <c r="A3" s="150"/>
      <c r="B3" s="45"/>
      <c r="C3" s="45"/>
      <c r="D3" s="131"/>
      <c r="E3" s="131"/>
      <c r="F3" s="131"/>
      <c r="G3" s="326"/>
      <c r="H3" s="131"/>
      <c r="I3" s="159"/>
      <c r="J3" s="159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45"/>
      <c r="X3" s="45"/>
      <c r="Y3" s="45"/>
      <c r="Z3" s="45"/>
      <c r="AA3" s="69"/>
      <c r="AB3" s="69"/>
      <c r="AC3" s="45"/>
      <c r="AD3" s="45"/>
      <c r="AE3" s="69"/>
      <c r="AF3" s="69"/>
      <c r="AG3" s="87"/>
      <c r="AH3" s="45"/>
      <c r="AI3" s="45"/>
      <c r="AJ3" s="45"/>
      <c r="AK3" s="45"/>
      <c r="AL3" s="69"/>
      <c r="AM3" s="45"/>
      <c r="AN3" s="2"/>
      <c r="AO3" s="5"/>
      <c r="AP3" s="5"/>
    </row>
    <row r="4" spans="1:59" ht="24.6">
      <c r="A4" s="150"/>
      <c r="B4" s="45"/>
      <c r="C4" s="45"/>
      <c r="D4" s="45"/>
      <c r="E4" s="45"/>
      <c r="F4" s="134" t="s">
        <v>5</v>
      </c>
      <c r="G4" s="327"/>
      <c r="H4" s="132">
        <f>+År!P2</f>
        <v>52</v>
      </c>
      <c r="I4" s="137"/>
      <c r="J4" s="137"/>
      <c r="K4" s="521">
        <f>+År!G2</f>
        <v>2024</v>
      </c>
      <c r="L4" s="521"/>
      <c r="M4" s="522"/>
      <c r="N4" s="87"/>
      <c r="O4" s="87"/>
      <c r="P4" s="87"/>
      <c r="Q4" s="137"/>
      <c r="R4" s="137"/>
      <c r="S4" s="137"/>
      <c r="T4" s="87"/>
      <c r="U4" s="87"/>
      <c r="V4" s="87"/>
      <c r="W4" s="133"/>
      <c r="X4" s="133"/>
      <c r="Y4" s="174" t="s">
        <v>422</v>
      </c>
      <c r="Z4" s="133"/>
      <c r="AA4" s="158"/>
      <c r="AB4" s="158"/>
      <c r="AC4" s="518">
        <f>SUM(G9:G33)</f>
        <v>16562</v>
      </c>
      <c r="AD4" s="508"/>
      <c r="AE4" s="508"/>
      <c r="AF4" s="69"/>
      <c r="AG4" s="87"/>
      <c r="AH4" s="45"/>
      <c r="AI4" s="45"/>
      <c r="AJ4" s="45"/>
      <c r="AK4" s="45"/>
      <c r="AL4" s="69"/>
      <c r="AM4" s="45"/>
      <c r="AN4" s="2"/>
      <c r="AO4" s="5"/>
      <c r="AP4" s="5"/>
      <c r="BG4" s="5"/>
    </row>
    <row r="5" spans="1:59" ht="13.5" customHeight="1">
      <c r="A5" s="150"/>
      <c r="B5" s="45"/>
      <c r="C5" s="45"/>
      <c r="D5" s="45"/>
      <c r="E5" s="45"/>
      <c r="F5" s="49"/>
      <c r="G5" s="313"/>
      <c r="H5" s="49"/>
      <c r="I5" s="91"/>
      <c r="J5" s="91"/>
      <c r="K5" s="91"/>
      <c r="L5" s="91"/>
      <c r="M5" s="91"/>
      <c r="N5" s="91"/>
      <c r="O5" s="91"/>
      <c r="P5" s="91"/>
      <c r="Q5" s="87"/>
      <c r="R5" s="163"/>
      <c r="S5" s="163"/>
      <c r="T5" s="87"/>
      <c r="U5" s="87"/>
      <c r="V5" s="87"/>
      <c r="W5" s="49"/>
      <c r="X5" s="49"/>
      <c r="Y5" s="49"/>
      <c r="Z5" s="61"/>
      <c r="AA5" s="69"/>
      <c r="AB5" s="69"/>
      <c r="AC5" s="45"/>
      <c r="AD5" s="45"/>
      <c r="AE5" s="69"/>
      <c r="AF5" s="69"/>
      <c r="AG5" s="87"/>
      <c r="AH5" s="45"/>
      <c r="AI5" s="45"/>
      <c r="AJ5" s="45"/>
      <c r="AK5" s="45"/>
      <c r="AL5" s="69"/>
      <c r="AM5" s="45"/>
      <c r="AN5" s="2"/>
      <c r="AO5" s="5"/>
      <c r="AP5" s="5"/>
    </row>
    <row r="6" spans="1:59" ht="17.25" customHeight="1">
      <c r="A6" s="151"/>
      <c r="B6" s="45"/>
      <c r="C6" s="45"/>
      <c r="D6" s="45"/>
      <c r="E6" s="49" t="s">
        <v>2</v>
      </c>
      <c r="F6" s="49"/>
      <c r="G6" s="310"/>
      <c r="H6" s="49"/>
      <c r="I6" s="87"/>
      <c r="J6" s="91"/>
      <c r="K6" s="87"/>
      <c r="L6" s="87"/>
      <c r="M6" s="351"/>
      <c r="N6" s="351"/>
      <c r="O6" s="351"/>
      <c r="P6" s="351"/>
      <c r="Q6" s="87"/>
      <c r="R6" s="91"/>
      <c r="S6" s="91"/>
      <c r="T6" s="87"/>
      <c r="U6" s="87"/>
      <c r="V6" s="87"/>
      <c r="W6" s="45"/>
      <c r="X6" s="49"/>
      <c r="Y6" s="49" t="s">
        <v>22</v>
      </c>
      <c r="Z6" s="49"/>
      <c r="AA6" s="69"/>
      <c r="AB6" s="69"/>
      <c r="AC6" s="45"/>
      <c r="AD6" s="45"/>
      <c r="AE6" s="69"/>
      <c r="AF6" s="69"/>
      <c r="AG6" s="91" t="s">
        <v>423</v>
      </c>
      <c r="AH6" s="45"/>
      <c r="AI6" s="45"/>
      <c r="AJ6" s="45"/>
      <c r="AK6" s="49" t="s">
        <v>76</v>
      </c>
      <c r="AL6" s="70" t="s">
        <v>502</v>
      </c>
      <c r="AM6" s="45"/>
      <c r="AN6" s="2"/>
      <c r="AO6" s="5"/>
      <c r="AP6" s="5"/>
    </row>
    <row r="7" spans="1:59" ht="15.6">
      <c r="A7" s="150"/>
      <c r="B7" s="45"/>
      <c r="C7" s="45"/>
      <c r="D7" s="45"/>
      <c r="E7" s="49" t="s">
        <v>462</v>
      </c>
      <c r="F7" s="113"/>
      <c r="G7" s="313" t="s">
        <v>2</v>
      </c>
      <c r="H7" s="113"/>
      <c r="I7" s="91" t="s">
        <v>2</v>
      </c>
      <c r="J7" s="164"/>
      <c r="K7" s="91" t="s">
        <v>1</v>
      </c>
      <c r="L7" s="91"/>
      <c r="M7" s="351" t="s">
        <v>2</v>
      </c>
      <c r="N7" s="351"/>
      <c r="O7" s="351" t="s">
        <v>676</v>
      </c>
      <c r="P7" s="351"/>
      <c r="Q7" s="91" t="s">
        <v>22</v>
      </c>
      <c r="R7" s="164"/>
      <c r="S7" s="164"/>
      <c r="T7" s="91" t="s">
        <v>22</v>
      </c>
      <c r="U7" s="91" t="s">
        <v>22</v>
      </c>
      <c r="V7" s="87"/>
      <c r="W7" s="49" t="s">
        <v>22</v>
      </c>
      <c r="X7" s="113"/>
      <c r="Y7" s="49" t="s">
        <v>464</v>
      </c>
      <c r="Z7" s="113"/>
      <c r="AA7" s="70" t="s">
        <v>496</v>
      </c>
      <c r="AB7" s="70"/>
      <c r="AC7" s="49" t="s">
        <v>500</v>
      </c>
      <c r="AD7" s="49"/>
      <c r="AE7" s="70"/>
      <c r="AF7" s="70"/>
      <c r="AG7" s="91"/>
      <c r="AH7" s="49" t="s">
        <v>460</v>
      </c>
      <c r="AI7" s="49" t="s">
        <v>410</v>
      </c>
      <c r="AJ7" s="49"/>
      <c r="AK7" s="49" t="s">
        <v>425</v>
      </c>
      <c r="AL7" s="70" t="s">
        <v>65</v>
      </c>
      <c r="AM7" s="45"/>
      <c r="AN7" s="4"/>
      <c r="AO7" s="4"/>
      <c r="AP7" s="4"/>
      <c r="AQ7" s="4"/>
      <c r="AR7" s="4"/>
    </row>
    <row r="8" spans="1:59" ht="15.6">
      <c r="A8" s="150"/>
      <c r="B8" s="49" t="s">
        <v>85</v>
      </c>
      <c r="C8" s="49" t="s">
        <v>434</v>
      </c>
      <c r="D8" s="46"/>
      <c r="E8" s="50" t="s">
        <v>463</v>
      </c>
      <c r="F8" s="113" t="s">
        <v>465</v>
      </c>
      <c r="G8" s="314" t="s">
        <v>8</v>
      </c>
      <c r="H8" s="113" t="s">
        <v>465</v>
      </c>
      <c r="I8" s="92" t="s">
        <v>400</v>
      </c>
      <c r="J8" s="164" t="s">
        <v>465</v>
      </c>
      <c r="K8" s="92" t="s">
        <v>400</v>
      </c>
      <c r="L8" s="92"/>
      <c r="M8" s="351" t="s">
        <v>637</v>
      </c>
      <c r="N8" s="351"/>
      <c r="O8" s="351" t="s">
        <v>637</v>
      </c>
      <c r="P8" s="351"/>
      <c r="Q8" s="92" t="s">
        <v>44</v>
      </c>
      <c r="R8" s="164" t="s">
        <v>465</v>
      </c>
      <c r="S8" s="164"/>
      <c r="T8" s="91" t="s">
        <v>637</v>
      </c>
      <c r="U8" s="91" t="s">
        <v>639</v>
      </c>
      <c r="V8" s="87"/>
      <c r="W8" s="50" t="s">
        <v>0</v>
      </c>
      <c r="X8" s="113" t="s">
        <v>465</v>
      </c>
      <c r="Y8" s="50" t="s">
        <v>411</v>
      </c>
      <c r="Z8" s="113" t="s">
        <v>465</v>
      </c>
      <c r="AA8" s="71" t="s">
        <v>467</v>
      </c>
      <c r="AB8" s="71"/>
      <c r="AC8" s="50" t="s">
        <v>499</v>
      </c>
      <c r="AD8" s="50" t="s">
        <v>494</v>
      </c>
      <c r="AE8" s="71" t="s">
        <v>495</v>
      </c>
      <c r="AF8" s="71"/>
      <c r="AG8" s="92" t="s">
        <v>1</v>
      </c>
      <c r="AH8" s="50" t="s">
        <v>461</v>
      </c>
      <c r="AI8" s="50" t="s">
        <v>493</v>
      </c>
      <c r="AJ8" s="50"/>
      <c r="AK8" s="50" t="s">
        <v>426</v>
      </c>
      <c r="AL8" s="71" t="s">
        <v>516</v>
      </c>
      <c r="AM8" s="45"/>
      <c r="AN8" s="4"/>
      <c r="AO8" s="56"/>
      <c r="AP8" s="56"/>
      <c r="AQ8" s="1"/>
      <c r="AR8" s="5"/>
    </row>
    <row r="9" spans="1:59" ht="15.6">
      <c r="A9" s="150">
        <v>1</v>
      </c>
      <c r="B9" s="51">
        <f>+'Ark1'!C387</f>
        <v>2024</v>
      </c>
      <c r="C9" s="51">
        <f>+'Ark1'!J387</f>
        <v>103</v>
      </c>
      <c r="D9" s="62" t="str">
        <f>VLOOKUP(C9,RNR!$A$1:$B$26,2)</f>
        <v>Rudshøgda</v>
      </c>
      <c r="E9" s="51" t="str">
        <f>+IF(G9=0,"",'Ark1'!Q387)</f>
        <v/>
      </c>
      <c r="F9" s="51" t="str">
        <f>+IF(G9=0,"",IF(G35=0,"",E9-E35))</f>
        <v/>
      </c>
      <c r="G9" s="328">
        <f>+'Ark1'!R387</f>
        <v>0</v>
      </c>
      <c r="H9" s="72">
        <f>+G9-G35</f>
        <v>0</v>
      </c>
      <c r="I9" s="165" t="str">
        <f>+IF(G9=0,"",'Ark1'!AF387)</f>
        <v/>
      </c>
      <c r="J9" s="145" t="str">
        <f>+IF(G9=0,"",IF(G9=0,"",I9-I35))</f>
        <v/>
      </c>
      <c r="K9" s="165">
        <f>+'Ark1'!AG387</f>
        <v>0</v>
      </c>
      <c r="L9" s="92"/>
      <c r="M9" s="353">
        <f>+'Ark1'!AI387</f>
        <v>0</v>
      </c>
      <c r="N9" s="351"/>
      <c r="O9" s="467" t="str">
        <f>IF(G9&gt;0,100*M9/G9,"")</f>
        <v/>
      </c>
      <c r="P9" s="351"/>
      <c r="Q9" s="145" t="str">
        <f>+IF(G9=0,"",'Ark1'!U387)</f>
        <v/>
      </c>
      <c r="R9" s="145" t="str">
        <f t="shared" ref="R9:R33" si="0">+IF(G9=0,"",Q9-Q35)</f>
        <v/>
      </c>
      <c r="S9" s="164"/>
      <c r="T9" s="438">
        <f>+'Ark1'!AJ387</f>
        <v>0</v>
      </c>
      <c r="U9" s="438">
        <f>+'Ark1'!AK387</f>
        <v>0</v>
      </c>
      <c r="V9" s="87"/>
      <c r="W9" s="53" t="str">
        <f>+IF(G9=0,"",'Ark1'!S387)</f>
        <v/>
      </c>
      <c r="X9" s="53" t="str">
        <f>+IF(G9=0,"",W9-W35)</f>
        <v/>
      </c>
      <c r="Y9" s="53" t="str">
        <f>+IF(G9=0,"",'Ark1'!T387)</f>
        <v/>
      </c>
      <c r="Z9" s="53" t="str">
        <f>+IF(G9=0,"",Y9-Y35)</f>
        <v/>
      </c>
      <c r="AA9" s="72" t="str">
        <f>+IF(G9=0,"",'Ark1'!W387)</f>
        <v/>
      </c>
      <c r="AB9" s="71"/>
      <c r="AC9" s="72" t="str">
        <f>+IF(G9=0,"",'Ark1'!X387)</f>
        <v/>
      </c>
      <c r="AD9" s="72" t="str">
        <f>+IF(G9=0,"",'Ark1'!Y387)</f>
        <v/>
      </c>
      <c r="AE9" s="72" t="str">
        <f>+IF(G9=0,"",'Ark1'!Z387)</f>
        <v/>
      </c>
      <c r="AF9" s="71"/>
      <c r="AG9" s="72" t="str">
        <f>+IF(G9=0,"",'Ark1'!AA387)</f>
        <v/>
      </c>
      <c r="AH9" s="72" t="str">
        <f>+IF(G9=0,"",'Ark1'!AB387)</f>
        <v/>
      </c>
      <c r="AI9" s="72" t="str">
        <f>+IF(G9=0,"",'Ark1'!AC387)</f>
        <v/>
      </c>
      <c r="AJ9" s="50"/>
      <c r="AK9" s="53" t="str">
        <f t="shared" ref="AK9:AK33" si="1">+IF(G9=0,"",Q9/W9)</f>
        <v/>
      </c>
      <c r="AL9" s="72" t="str">
        <f>+IF(G9=0,"",G9/E9)</f>
        <v/>
      </c>
      <c r="AM9" s="45"/>
      <c r="AN9" s="4"/>
      <c r="AO9" s="56"/>
      <c r="AP9" s="56"/>
      <c r="AQ9" s="1"/>
      <c r="AR9" s="5"/>
    </row>
    <row r="10" spans="1:59" ht="15.6">
      <c r="A10" s="150">
        <f>1+A9</f>
        <v>2</v>
      </c>
      <c r="B10" s="51">
        <f>+'Ark1'!C388</f>
        <v>2024</v>
      </c>
      <c r="C10" s="51">
        <f>+'Ark1'!J388</f>
        <v>106</v>
      </c>
      <c r="D10" s="62" t="str">
        <f>VLOOKUP(C10,RNR!$A$1:$B$26,2)</f>
        <v>Furuseth</v>
      </c>
      <c r="E10" s="51">
        <f>+IF(G10=0,"",'Ark1'!Q388)</f>
        <v>13</v>
      </c>
      <c r="F10" s="51">
        <f>+IF(G10=0,"",IF(G36=0,"",E10-E36))</f>
        <v>-4</v>
      </c>
      <c r="G10" s="328">
        <f>+'Ark1'!R388</f>
        <v>160</v>
      </c>
      <c r="H10" s="72">
        <f t="shared" ref="H10:H33" si="2">+G10-G36</f>
        <v>-25</v>
      </c>
      <c r="I10" s="165">
        <f>+IF(G10=0,"",'Ark1'!AF388)</f>
        <v>0.96606690013283425</v>
      </c>
      <c r="J10" s="145">
        <f t="shared" ref="J10:J33" si="3">+IF(G10=0,"",IF(G10=0,"",I10-I36))</f>
        <v>-8.9327018516261458E-2</v>
      </c>
      <c r="K10" s="165">
        <f>+'Ark1'!AG388</f>
        <v>1.3540680178582529</v>
      </c>
      <c r="L10" s="92"/>
      <c r="M10" s="353">
        <f>+'Ark1'!AI388</f>
        <v>154</v>
      </c>
      <c r="N10" s="351"/>
      <c r="O10" s="467">
        <f t="shared" ref="O10:O33" si="4">IF(G10&gt;0,100*M10/G10,"")</f>
        <v>96.25</v>
      </c>
      <c r="P10" s="351"/>
      <c r="Q10" s="145">
        <f>+IF(G10=0,"",'Ark1'!U388)</f>
        <v>11.572500000000002</v>
      </c>
      <c r="R10" s="145">
        <f t="shared" si="0"/>
        <v>-3.1824324324325914E-2</v>
      </c>
      <c r="S10" s="164"/>
      <c r="T10" s="438">
        <f>+'Ark1'!AJ388</f>
        <v>89.120129870129887</v>
      </c>
      <c r="U10" s="438">
        <f>+'Ark1'!AK388</f>
        <v>15.900603529806636</v>
      </c>
      <c r="V10" s="87"/>
      <c r="W10" s="53">
        <f>+IF(G10=0,"",'Ark1'!S388)</f>
        <v>6.45</v>
      </c>
      <c r="X10" s="53">
        <f t="shared" ref="X10:X33" si="5">+IF(G10=0,"",W10-W36)</f>
        <v>-0.73918918918919019</v>
      </c>
      <c r="Y10" s="53">
        <f>+IF(G10=0,"",'Ark1'!T388)</f>
        <v>4.3062500000000004</v>
      </c>
      <c r="Z10" s="53">
        <f t="shared" ref="Z10:Z33" si="6">+IF(G10=0,"",Y10-Y36)</f>
        <v>0.39273648648648773</v>
      </c>
      <c r="AA10" s="72">
        <f>+IF(G10=0,"",'Ark1'!W388)</f>
        <v>0</v>
      </c>
      <c r="AB10" s="71"/>
      <c r="AC10" s="72">
        <f>+IF(G10=0,"",'Ark1'!X388)</f>
        <v>14.375</v>
      </c>
      <c r="AD10" s="72">
        <f>+IF(G10=0,"",'Ark1'!Y388)</f>
        <v>0.625</v>
      </c>
      <c r="AE10" s="72">
        <f>+IF(G10=0,"",'Ark1'!Z388)</f>
        <v>4.4488615116678991</v>
      </c>
      <c r="AF10" s="71"/>
      <c r="AG10" s="72">
        <f>+IF(G10=0,"",'Ark1'!AA388)</f>
        <v>1.6500000000000004</v>
      </c>
      <c r="AH10" s="72">
        <f>+IF(G10=0,"",'Ark1'!AB388)</f>
        <v>1.50829736375159</v>
      </c>
      <c r="AI10" s="72">
        <f>+IF(G10=0,"",'Ark1'!AC388)</f>
        <v>70.189901550358996</v>
      </c>
      <c r="AJ10" s="50"/>
      <c r="AK10" s="53">
        <f t="shared" si="1"/>
        <v>1.7941860465116282</v>
      </c>
      <c r="AL10" s="72">
        <f t="shared" ref="AL10:AL33" si="7">+IF(G10=0,"",G10/E10)</f>
        <v>12.307692307692308</v>
      </c>
      <c r="AM10" s="45"/>
      <c r="AN10" s="4"/>
      <c r="AO10" s="56"/>
      <c r="AP10" s="56"/>
      <c r="AQ10" s="1"/>
      <c r="AR10" s="5"/>
    </row>
    <row r="11" spans="1:59" ht="15.6">
      <c r="A11" s="150">
        <f>1+A10</f>
        <v>3</v>
      </c>
      <c r="B11" s="51">
        <f>+'Ark1'!C389</f>
        <v>2024</v>
      </c>
      <c r="C11" s="51">
        <f>+'Ark1'!J389</f>
        <v>110</v>
      </c>
      <c r="D11" s="62" t="str">
        <f>VLOOKUP(C11,RNR!$A$1:$B$26,2)</f>
        <v>Gol</v>
      </c>
      <c r="E11" s="51">
        <f>+IF(G11=0,"",'Ark1'!Q389)</f>
        <v>92</v>
      </c>
      <c r="F11" s="51">
        <f t="shared" ref="F11:F31" si="8">+IF(G11=0,"",IF(G39=0,"",E11-E39))</f>
        <v>83</v>
      </c>
      <c r="G11" s="328">
        <f>+'Ark1'!R389</f>
        <v>4140</v>
      </c>
      <c r="H11" s="72">
        <f t="shared" si="2"/>
        <v>3883</v>
      </c>
      <c r="I11" s="165">
        <f>+IF(G11=0,"",'Ark1'!AF389)</f>
        <v>24.996981040937087</v>
      </c>
      <c r="J11" s="145">
        <f t="shared" si="3"/>
        <v>23.530839218813746</v>
      </c>
      <c r="K11" s="165">
        <f>+'Ark1'!AG389</f>
        <v>22.35594379257515</v>
      </c>
      <c r="L11" s="92"/>
      <c r="M11" s="353">
        <f>+'Ark1'!AI389</f>
        <v>4128</v>
      </c>
      <c r="N11" s="351"/>
      <c r="O11" s="467">
        <f t="shared" si="4"/>
        <v>99.710144927536234</v>
      </c>
      <c r="P11" s="351"/>
      <c r="Q11" s="145">
        <f>+IF(G11=0,"",'Ark1'!U389)</f>
        <v>7.3841304347826062</v>
      </c>
      <c r="R11" s="145">
        <f t="shared" si="0"/>
        <v>-2.0431069193030025</v>
      </c>
      <c r="S11" s="164"/>
      <c r="T11" s="438">
        <f>+'Ark1'!AJ389</f>
        <v>78.546584302325599</v>
      </c>
      <c r="U11" s="438">
        <f>+'Ark1'!AK389</f>
        <v>14.919511056443804</v>
      </c>
      <c r="V11" s="87"/>
      <c r="W11" s="53">
        <f>+IF(G11=0,"",'Ark1'!S389)</f>
        <v>5.7096618357487916</v>
      </c>
      <c r="X11" s="53">
        <f t="shared" si="5"/>
        <v>-1.3487039230060711</v>
      </c>
      <c r="Y11" s="53">
        <f>+IF(G11=0,"",'Ark1'!T389)</f>
        <v>5.1507246376811597</v>
      </c>
      <c r="Z11" s="53">
        <f t="shared" si="6"/>
        <v>1.656561213556647</v>
      </c>
      <c r="AA11" s="72">
        <f>+IF(G11=0,"",'Ark1'!W389)</f>
        <v>4.8309178743961345E-2</v>
      </c>
      <c r="AB11" s="71"/>
      <c r="AC11" s="72">
        <f>+IF(G11=0,"",'Ark1'!X389)</f>
        <v>0.79710144927536242</v>
      </c>
      <c r="AD11" s="72">
        <f>+IF(G11=0,"",'Ark1'!Y389)</f>
        <v>2.4154589371980673E-2</v>
      </c>
      <c r="AE11" s="72">
        <f>+IF(G11=0,"",'Ark1'!Z389)</f>
        <v>2.5220815807374422</v>
      </c>
      <c r="AF11" s="71"/>
      <c r="AG11" s="72">
        <f>+IF(G11=0,"",'Ark1'!AA389)</f>
        <v>1.2027558458703804</v>
      </c>
      <c r="AH11" s="72">
        <f>+IF(G11=0,"",'Ark1'!AB389)</f>
        <v>1.29621781901057</v>
      </c>
      <c r="AI11" s="72">
        <f>+IF(G11=0,"",'Ark1'!AC389)</f>
        <v>50.988071042916658</v>
      </c>
      <c r="AJ11" s="50"/>
      <c r="AK11" s="53">
        <f t="shared" si="1"/>
        <v>1.2932693121245449</v>
      </c>
      <c r="AL11" s="72">
        <f t="shared" si="7"/>
        <v>45</v>
      </c>
      <c r="AM11" s="45"/>
      <c r="AN11" s="4"/>
      <c r="AO11" s="56"/>
      <c r="AP11" s="56"/>
      <c r="AQ11" s="1"/>
      <c r="AR11" s="5"/>
      <c r="AT11" s="2"/>
      <c r="AU11" s="2"/>
      <c r="AV11" s="2"/>
    </row>
    <row r="12" spans="1:59" ht="15.6">
      <c r="A12" s="150">
        <f t="shared" ref="A12:A33" si="9">1+A11</f>
        <v>4</v>
      </c>
      <c r="B12" s="51">
        <f>+'Ark1'!C390</f>
        <v>2024</v>
      </c>
      <c r="C12" s="51">
        <f>+'Ark1'!J390</f>
        <v>111</v>
      </c>
      <c r="D12" s="62" t="str">
        <f>VLOOKUP(C12,RNR!$A$1:$B$26,2)</f>
        <v>Forus</v>
      </c>
      <c r="E12" s="51">
        <f>+IF(G12=0,"",'Ark1'!Q390)</f>
        <v>4</v>
      </c>
      <c r="F12" s="51">
        <f t="shared" si="8"/>
        <v>-41</v>
      </c>
      <c r="G12" s="328">
        <f>+'Ark1'!R390</f>
        <v>20</v>
      </c>
      <c r="H12" s="72">
        <f t="shared" si="2"/>
        <v>-4339</v>
      </c>
      <c r="I12" s="165">
        <f>+IF(G12=0,"",'Ark1'!AF390)</f>
        <v>0.12075836251660428</v>
      </c>
      <c r="J12" s="145">
        <f t="shared" si="3"/>
        <v>-24.746604293653171</v>
      </c>
      <c r="K12" s="165">
        <f>+'Ark1'!AG390</f>
        <v>0.194597915074574</v>
      </c>
      <c r="L12" s="92"/>
      <c r="M12" s="353">
        <f>+'Ark1'!AI390</f>
        <v>20</v>
      </c>
      <c r="N12" s="351"/>
      <c r="O12" s="467">
        <f t="shared" si="4"/>
        <v>100</v>
      </c>
      <c r="P12" s="351"/>
      <c r="Q12" s="145">
        <f>+IF(G12=0,"",'Ark1'!U390)</f>
        <v>13.305</v>
      </c>
      <c r="R12" s="145">
        <f t="shared" si="0"/>
        <v>5.8674225739848351</v>
      </c>
      <c r="S12" s="164"/>
      <c r="T12" s="438">
        <f>+'Ark1'!AJ390</f>
        <v>93.584999999999994</v>
      </c>
      <c r="U12" s="438">
        <f>+'Ark1'!AK390</f>
        <v>15.814885391079248</v>
      </c>
      <c r="V12" s="87"/>
      <c r="W12" s="53">
        <f>+IF(G12=0,"",'Ark1'!S390)</f>
        <v>6.2</v>
      </c>
      <c r="X12" s="53">
        <f t="shared" si="5"/>
        <v>0.90543702684101923</v>
      </c>
      <c r="Y12" s="53">
        <f>+IF(G12=0,"",'Ark1'!T390)</f>
        <v>4.25</v>
      </c>
      <c r="Z12" s="53">
        <f t="shared" si="6"/>
        <v>-0.83488185363615486</v>
      </c>
      <c r="AA12" s="72">
        <f>+IF(G12=0,"",'Ark1'!W390)</f>
        <v>0</v>
      </c>
      <c r="AB12" s="71"/>
      <c r="AC12" s="72">
        <f>+IF(G12=0,"",'Ark1'!X390)</f>
        <v>25</v>
      </c>
      <c r="AD12" s="72">
        <f>+IF(G12=0,"",'Ark1'!Y390)</f>
        <v>0</v>
      </c>
      <c r="AE12" s="72">
        <f>+IF(G12=0,"",'Ark1'!Z390)</f>
        <v>3.5252624015809002</v>
      </c>
      <c r="AF12" s="71"/>
      <c r="AG12" s="72">
        <f>+IF(G12=0,"",'Ark1'!AA390)</f>
        <v>1.1661903789690584</v>
      </c>
      <c r="AH12" s="72">
        <f>+IF(G12=0,"",'Ark1'!AB390)</f>
        <v>1.1346805717910218</v>
      </c>
      <c r="AI12" s="72">
        <f>+IF(G12=0,"",'Ark1'!AC390)</f>
        <v>74.164576495782939</v>
      </c>
      <c r="AJ12" s="50"/>
      <c r="AK12" s="53">
        <f t="shared" si="1"/>
        <v>2.1459677419354839</v>
      </c>
      <c r="AL12" s="72">
        <f t="shared" si="7"/>
        <v>5</v>
      </c>
      <c r="AM12" s="45"/>
      <c r="AN12" s="4"/>
      <c r="AO12" s="56"/>
      <c r="AP12" s="56"/>
      <c r="AQ12" s="1"/>
      <c r="AR12" s="5"/>
      <c r="AT12" s="2"/>
      <c r="AU12" s="2"/>
      <c r="AV12" s="4"/>
      <c r="AW12" s="4"/>
      <c r="AX12" s="4"/>
    </row>
    <row r="13" spans="1:59" ht="15.6">
      <c r="A13" s="150">
        <f t="shared" si="9"/>
        <v>5</v>
      </c>
      <c r="B13" s="51">
        <f>+'Ark1'!C391</f>
        <v>2024</v>
      </c>
      <c r="C13" s="51">
        <f>+'Ark1'!J391</f>
        <v>116</v>
      </c>
      <c r="D13" s="62" t="str">
        <f>VLOOKUP(C13,RNR!$A$1:$B$26,2)</f>
        <v>Sandeid</v>
      </c>
      <c r="E13" s="51">
        <f>+IF(G13=0,"",'Ark1'!Q391)</f>
        <v>43</v>
      </c>
      <c r="F13" s="51">
        <f t="shared" si="8"/>
        <v>34</v>
      </c>
      <c r="G13" s="328">
        <f>+'Ark1'!R391</f>
        <v>778</v>
      </c>
      <c r="H13" s="72">
        <f t="shared" si="2"/>
        <v>715</v>
      </c>
      <c r="I13" s="165">
        <f>+IF(G13=0,"",'Ark1'!AF391)</f>
        <v>4.6975003018959054</v>
      </c>
      <c r="J13" s="145">
        <f t="shared" si="3"/>
        <v>4.3380958863559433</v>
      </c>
      <c r="K13" s="165">
        <f>+'Ark1'!AG391</f>
        <v>4.8157316435516142</v>
      </c>
      <c r="L13" s="92"/>
      <c r="M13" s="353">
        <f>+'Ark1'!AI391</f>
        <v>562</v>
      </c>
      <c r="N13" s="351"/>
      <c r="O13" s="467">
        <f t="shared" si="4"/>
        <v>72.236503856041125</v>
      </c>
      <c r="P13" s="351"/>
      <c r="Q13" s="145">
        <f>+IF(G13=0,"",'Ark1'!U391)</f>
        <v>8.4642673521850877</v>
      </c>
      <c r="R13" s="145">
        <f t="shared" si="0"/>
        <v>-1.3420818541641157</v>
      </c>
      <c r="S13" s="164"/>
      <c r="T13" s="438">
        <f>+'Ark1'!AJ391</f>
        <v>83.514056939501756</v>
      </c>
      <c r="U13" s="438">
        <f>+'Ark1'!AK391</f>
        <v>14.73531314900422</v>
      </c>
      <c r="V13" s="87"/>
      <c r="W13" s="53">
        <f>+IF(G13=0,"",'Ark1'!S391)</f>
        <v>5.0334190231362461</v>
      </c>
      <c r="X13" s="53">
        <f t="shared" si="5"/>
        <v>-0.63324764353042173</v>
      </c>
      <c r="Y13" s="53">
        <f>+IF(G13=0,"",'Ark1'!T391)</f>
        <v>3.7185089974293057</v>
      </c>
      <c r="Z13" s="53">
        <f t="shared" si="6"/>
        <v>-0.23387195495164725</v>
      </c>
      <c r="AA13" s="72">
        <f>+IF(G13=0,"",'Ark1'!W391)</f>
        <v>0</v>
      </c>
      <c r="AB13" s="71"/>
      <c r="AC13" s="72">
        <f>+IF(G13=0,"",'Ark1'!X391)</f>
        <v>1.6709511568123387</v>
      </c>
      <c r="AD13" s="72">
        <f>+IF(G13=0,"",'Ark1'!Y391)</f>
        <v>0</v>
      </c>
      <c r="AE13" s="72">
        <f>+IF(G13=0,"",'Ark1'!Z391)</f>
        <v>3.0188794615862071</v>
      </c>
      <c r="AF13" s="71"/>
      <c r="AG13" s="72">
        <f>+IF(G13=0,"",'Ark1'!AA391)</f>
        <v>1.7487164243818656</v>
      </c>
      <c r="AH13" s="72">
        <f>+IF(G13=0,"",'Ark1'!AB391)</f>
        <v>1.3724021827454209</v>
      </c>
      <c r="AI13" s="72">
        <f>+IF(G13=0,"",'Ark1'!AC391)</f>
        <v>59.126294257970898</v>
      </c>
      <c r="AJ13" s="50"/>
      <c r="AK13" s="53">
        <f t="shared" si="1"/>
        <v>1.6816138917262511</v>
      </c>
      <c r="AL13" s="72">
        <f t="shared" si="7"/>
        <v>18.093023255813954</v>
      </c>
      <c r="AM13" s="45"/>
      <c r="AN13" s="4"/>
      <c r="AO13" s="56"/>
      <c r="AP13" s="56"/>
      <c r="AQ13" s="1"/>
      <c r="AR13" s="5"/>
      <c r="AT13" s="1"/>
      <c r="AU13" s="1"/>
      <c r="AV13" s="11"/>
      <c r="AW13" s="11"/>
      <c r="AX13" s="11"/>
    </row>
    <row r="14" spans="1:59" ht="15.6">
      <c r="A14" s="150">
        <f t="shared" si="9"/>
        <v>6</v>
      </c>
      <c r="B14" s="51">
        <f>+'Ark1'!C392</f>
        <v>2024</v>
      </c>
      <c r="C14" s="51">
        <f>+'Ark1'!J392</f>
        <v>117</v>
      </c>
      <c r="D14" s="62" t="str">
        <f>VLOOKUP(C14,RNR!$A$1:$B$26,2)</f>
        <v>Jæren</v>
      </c>
      <c r="E14" s="51">
        <f>+IF(G14=0,"",'Ark1'!Q392)</f>
        <v>9</v>
      </c>
      <c r="F14" s="51">
        <f t="shared" si="8"/>
        <v>-94</v>
      </c>
      <c r="G14" s="328">
        <f>+'Ark1'!R392</f>
        <v>128</v>
      </c>
      <c r="H14" s="72">
        <f t="shared" si="2"/>
        <v>-815</v>
      </c>
      <c r="I14" s="165">
        <f>+IF(G14=0,"",'Ark1'!AF392)</f>
        <v>0.7728535201062674</v>
      </c>
      <c r="J14" s="145">
        <f t="shared" si="3"/>
        <v>-4.6068030490077714</v>
      </c>
      <c r="K14" s="165">
        <f>+'Ark1'!AG392</f>
        <v>0.90519841893764674</v>
      </c>
      <c r="L14" s="92"/>
      <c r="M14" s="353">
        <f>+'Ark1'!AI392</f>
        <v>127</v>
      </c>
      <c r="N14" s="351"/>
      <c r="O14" s="467">
        <f t="shared" si="4"/>
        <v>99.21875</v>
      </c>
      <c r="P14" s="351"/>
      <c r="Q14" s="145">
        <f>+IF(G14=0,"",'Ark1'!U392)</f>
        <v>9.6703125000000068</v>
      </c>
      <c r="R14" s="145">
        <f t="shared" si="0"/>
        <v>1.462041025980918</v>
      </c>
      <c r="S14" s="164"/>
      <c r="T14" s="438">
        <f>+'Ark1'!AJ392</f>
        <v>85.458267716535488</v>
      </c>
      <c r="U14" s="438">
        <f>+'Ark1'!AK392</f>
        <v>15.16842222278809</v>
      </c>
      <c r="V14" s="87"/>
      <c r="W14" s="53">
        <f>+IF(G14=0,"",'Ark1'!S392)</f>
        <v>5.484375</v>
      </c>
      <c r="X14" s="53">
        <f t="shared" si="5"/>
        <v>0.33485220042417918</v>
      </c>
      <c r="Y14" s="53">
        <f>+IF(G14=0,"",'Ark1'!T392)</f>
        <v>3.96875</v>
      </c>
      <c r="Z14" s="53">
        <f t="shared" si="6"/>
        <v>0.19356442205726498</v>
      </c>
      <c r="AA14" s="72">
        <f>+IF(G14=0,"",'Ark1'!W392)</f>
        <v>0</v>
      </c>
      <c r="AB14" s="71"/>
      <c r="AC14" s="72">
        <f>+IF(G14=0,"",'Ark1'!X392)</f>
        <v>3.125</v>
      </c>
      <c r="AD14" s="72">
        <f>+IF(G14=0,"",'Ark1'!Y392)</f>
        <v>0</v>
      </c>
      <c r="AE14" s="72">
        <f>+IF(G14=0,"",'Ark1'!Z392)</f>
        <v>2.634220691655063</v>
      </c>
      <c r="AF14" s="71"/>
      <c r="AG14" s="72">
        <f>+IF(G14=0,"",'Ark1'!AA392)</f>
        <v>1.1109144248658398</v>
      </c>
      <c r="AH14" s="72">
        <f>+IF(G14=0,"",'Ark1'!AB392)</f>
        <v>1.2865743031399313</v>
      </c>
      <c r="AI14" s="72">
        <f>+IF(G14=0,"",'Ark1'!AC392)</f>
        <v>42.645444638791965</v>
      </c>
      <c r="AJ14" s="50"/>
      <c r="AK14" s="53">
        <f t="shared" si="1"/>
        <v>1.7632478632478645</v>
      </c>
      <c r="AL14" s="72">
        <f t="shared" si="7"/>
        <v>14.222222222222221</v>
      </c>
      <c r="AM14" s="45"/>
      <c r="AN14" s="4"/>
      <c r="AO14" s="56"/>
      <c r="AP14" s="56"/>
      <c r="AQ14" s="1"/>
      <c r="AR14" s="5"/>
      <c r="AT14" s="1"/>
      <c r="AU14" s="1"/>
      <c r="AV14" s="11"/>
      <c r="AW14" s="11"/>
      <c r="AX14" s="11"/>
    </row>
    <row r="15" spans="1:59" ht="15.6">
      <c r="A15" s="150">
        <f t="shared" si="9"/>
        <v>7</v>
      </c>
      <c r="B15" s="51">
        <f>+'Ark1'!C393</f>
        <v>2024</v>
      </c>
      <c r="C15" s="51">
        <f>+'Ark1'!J393</f>
        <v>134</v>
      </c>
      <c r="D15" s="62" t="str">
        <f>VLOOKUP(C15,RNR!$A$1:$B$26,2)</f>
        <v>Førde</v>
      </c>
      <c r="E15" s="51">
        <f>+IF(G15=0,"",'Ark1'!Q393)</f>
        <v>139</v>
      </c>
      <c r="F15" s="51">
        <f t="shared" si="8"/>
        <v>69</v>
      </c>
      <c r="G15" s="328">
        <f>+'Ark1'!R393</f>
        <v>3667</v>
      </c>
      <c r="H15" s="72">
        <f t="shared" si="2"/>
        <v>3461</v>
      </c>
      <c r="I15" s="165">
        <f>+IF(G15=0,"",'Ark1'!AF393)</f>
        <v>22.141045767419392</v>
      </c>
      <c r="J15" s="145">
        <f t="shared" si="3"/>
        <v>20.96585037692364</v>
      </c>
      <c r="K15" s="165">
        <f>+'Ark1'!AG393</f>
        <v>21.666697137341064</v>
      </c>
      <c r="L15" s="92"/>
      <c r="M15" s="353">
        <f>+'Ark1'!AI393</f>
        <v>3586</v>
      </c>
      <c r="N15" s="351"/>
      <c r="O15" s="467">
        <f t="shared" si="4"/>
        <v>97.791109899100078</v>
      </c>
      <c r="P15" s="351"/>
      <c r="Q15" s="145">
        <f>+IF(G15=0,"",'Ark1'!U393)</f>
        <v>8.0795745841287108</v>
      </c>
      <c r="R15" s="145">
        <f t="shared" si="0"/>
        <v>-1.5170273576188649</v>
      </c>
      <c r="S15" s="164"/>
      <c r="T15" s="438">
        <f>+'Ark1'!AJ393</f>
        <v>80.054071388733988</v>
      </c>
      <c r="U15" s="438">
        <f>+'Ark1'!AK393</f>
        <v>15.152077651440614</v>
      </c>
      <c r="V15" s="87"/>
      <c r="W15" s="53">
        <f>+IF(G15=0,"",'Ark1'!S393)</f>
        <v>5.6056722116171249</v>
      </c>
      <c r="X15" s="53">
        <f t="shared" si="5"/>
        <v>6.6837260160816037E-2</v>
      </c>
      <c r="Y15" s="53">
        <f>+IF(G15=0,"",'Ark1'!T393)</f>
        <v>4.4360512680665405</v>
      </c>
      <c r="Z15" s="53">
        <f t="shared" si="6"/>
        <v>0.47003185059081343</v>
      </c>
      <c r="AA15" s="72">
        <f>+IF(G15=0,"",'Ark1'!W393)</f>
        <v>8.1810744477774713E-2</v>
      </c>
      <c r="AB15" s="71"/>
      <c r="AC15" s="72">
        <f>+IF(G15=0,"",'Ark1'!X393)</f>
        <v>2.7815653122443433</v>
      </c>
      <c r="AD15" s="72">
        <f>+IF(G15=0,"",'Ark1'!Y393)</f>
        <v>0.21816198527406599</v>
      </c>
      <c r="AE15" s="72">
        <f>+IF(G15=0,"",'Ark1'!Z393)</f>
        <v>3.3856439943840488</v>
      </c>
      <c r="AF15" s="71"/>
      <c r="AG15" s="72">
        <f>+IF(G15=0,"",'Ark1'!AA393)</f>
        <v>1.4509338950178188</v>
      </c>
      <c r="AH15" s="72">
        <f>+IF(G15=0,"",'Ark1'!AB393)</f>
        <v>1.316107550454626</v>
      </c>
      <c r="AI15" s="72">
        <f>+IF(G15=0,"",'Ark1'!AC393)</f>
        <v>28.833620653289593</v>
      </c>
      <c r="AJ15" s="50"/>
      <c r="AK15" s="53">
        <f t="shared" si="1"/>
        <v>1.4413212687293242</v>
      </c>
      <c r="AL15" s="72">
        <f t="shared" si="7"/>
        <v>26.381294964028775</v>
      </c>
      <c r="AM15" s="45"/>
      <c r="AN15" s="4"/>
      <c r="AO15" s="56"/>
      <c r="AP15" s="56"/>
      <c r="AQ15" s="1"/>
      <c r="AR15" s="5"/>
      <c r="AT15" s="1"/>
      <c r="AU15" s="1"/>
      <c r="AV15" s="11"/>
      <c r="AW15" s="11"/>
      <c r="AX15" s="11"/>
    </row>
    <row r="16" spans="1:59" ht="15.6">
      <c r="A16" s="150">
        <f t="shared" si="9"/>
        <v>8</v>
      </c>
      <c r="B16" s="51">
        <f>+'Ark1'!C394</f>
        <v>2024</v>
      </c>
      <c r="C16" s="51">
        <f>+'Ark1'!J394</f>
        <v>141</v>
      </c>
      <c r="D16" s="62" t="str">
        <f>VLOOKUP(C16,RNR!$A$1:$B$26,2)</f>
        <v>Ølen</v>
      </c>
      <c r="E16" s="51">
        <f>+IF(G16=0,"",'Ark1'!Q394)</f>
        <v>74</v>
      </c>
      <c r="F16" s="51">
        <f t="shared" si="8"/>
        <v>57</v>
      </c>
      <c r="G16" s="328">
        <f>+'Ark1'!R394</f>
        <v>914</v>
      </c>
      <c r="H16" s="72">
        <f t="shared" si="2"/>
        <v>-2776</v>
      </c>
      <c r="I16" s="165">
        <f>+IF(G16=0,"",'Ark1'!AF394)</f>
        <v>5.5186571670088158</v>
      </c>
      <c r="J16" s="145">
        <f t="shared" si="3"/>
        <v>-15.532172886046112</v>
      </c>
      <c r="K16" s="165">
        <f>+'Ark1'!AG394</f>
        <v>5.5892236194042093</v>
      </c>
      <c r="L16" s="92"/>
      <c r="M16" s="353">
        <f>+'Ark1'!AI394</f>
        <v>897</v>
      </c>
      <c r="N16" s="351"/>
      <c r="O16" s="467">
        <f t="shared" si="4"/>
        <v>98.140043763676147</v>
      </c>
      <c r="P16" s="351"/>
      <c r="Q16" s="145">
        <f>+IF(G16=0,"",'Ark1'!U394)</f>
        <v>8.3620350109409181</v>
      </c>
      <c r="R16" s="145">
        <f t="shared" si="0"/>
        <v>0.95726536324444567</v>
      </c>
      <c r="S16" s="164"/>
      <c r="T16" s="438">
        <f>+'Ark1'!AJ394</f>
        <v>83.403567447045603</v>
      </c>
      <c r="U16" s="438">
        <f>+'Ark1'!AK394</f>
        <v>13.963615262881584</v>
      </c>
      <c r="V16" s="87"/>
      <c r="W16" s="53">
        <f>+IF(G16=0,"",'Ark1'!S394)</f>
        <v>5.0284463894967182</v>
      </c>
      <c r="X16" s="53">
        <f t="shared" si="5"/>
        <v>-0.3899817947851254</v>
      </c>
      <c r="Y16" s="53">
        <f>+IF(G16=0,"",'Ark1'!T394)</f>
        <v>3.6641137855579857</v>
      </c>
      <c r="Z16" s="53">
        <f t="shared" si="6"/>
        <v>-0.84455830116288189</v>
      </c>
      <c r="AA16" s="72">
        <f>+IF(G16=0,"",'Ark1'!W394)</f>
        <v>0</v>
      </c>
      <c r="AB16" s="71"/>
      <c r="AC16" s="72">
        <f>+IF(G16=0,"",'Ark1'!X394)</f>
        <v>1.9693654266958425</v>
      </c>
      <c r="AD16" s="72">
        <f>+IF(G16=0,"",'Ark1'!Y394)</f>
        <v>0</v>
      </c>
      <c r="AE16" s="72">
        <f>+IF(G16=0,"",'Ark1'!Z394)</f>
        <v>2.9185876456946636</v>
      </c>
      <c r="AF16" s="71"/>
      <c r="AG16" s="72">
        <f>+IF(G16=0,"",'Ark1'!AA394)</f>
        <v>1.4108288584002124</v>
      </c>
      <c r="AH16" s="72">
        <f>+IF(G16=0,"",'Ark1'!AB394)</f>
        <v>1.2929208583339471</v>
      </c>
      <c r="AI16" s="72">
        <f>+IF(G16=0,"",'Ark1'!AC394)</f>
        <v>62.064031635747646</v>
      </c>
      <c r="AJ16" s="50"/>
      <c r="AK16" s="53">
        <f t="shared" si="1"/>
        <v>1.6629460400348126</v>
      </c>
      <c r="AL16" s="72">
        <f t="shared" si="7"/>
        <v>12.351351351351351</v>
      </c>
      <c r="AM16" s="45"/>
      <c r="AN16" s="4"/>
      <c r="AO16" s="56"/>
      <c r="AP16" s="56"/>
      <c r="AQ16" s="1"/>
      <c r="AR16" s="5"/>
      <c r="AT16" s="1"/>
      <c r="AU16" s="1"/>
      <c r="AV16" s="11"/>
      <c r="AW16" s="11"/>
      <c r="AX16" s="11"/>
    </row>
    <row r="17" spans="1:50" ht="15.6">
      <c r="A17" s="150">
        <f t="shared" si="9"/>
        <v>9</v>
      </c>
      <c r="B17" s="51">
        <f>+'Ark1'!C395</f>
        <v>2024</v>
      </c>
      <c r="C17" s="51">
        <f>+'Ark1'!J395</f>
        <v>143</v>
      </c>
      <c r="D17" s="62" t="str">
        <f>VLOOKUP(C17,RNR!$A$1:$B$26,2)</f>
        <v>Nordfjord</v>
      </c>
      <c r="E17" s="51">
        <f>+IF(G17=0,"",'Ark1'!Q395)</f>
        <v>1</v>
      </c>
      <c r="F17" s="51">
        <f t="shared" si="8"/>
        <v>-7</v>
      </c>
      <c r="G17" s="328">
        <f>+'Ark1'!R395</f>
        <v>5</v>
      </c>
      <c r="H17" s="72">
        <f t="shared" si="2"/>
        <v>-1018</v>
      </c>
      <c r="I17" s="165">
        <f>+IF(G17=0,"",'Ark1'!AF395)</f>
        <v>3.018959062915107E-2</v>
      </c>
      <c r="J17" s="145">
        <f t="shared" si="3"/>
        <v>-5.8058535379007141</v>
      </c>
      <c r="K17" s="165">
        <f>+'Ark1'!AG395</f>
        <v>4.6876085517775966E-2</v>
      </c>
      <c r="L17" s="92"/>
      <c r="M17" s="353">
        <f>+'Ark1'!AI395</f>
        <v>0</v>
      </c>
      <c r="N17" s="351"/>
      <c r="O17" s="467">
        <f t="shared" si="4"/>
        <v>0</v>
      </c>
      <c r="P17" s="351"/>
      <c r="Q17" s="145">
        <f>+IF(G17=0,"",'Ark1'!U395)</f>
        <v>12.82</v>
      </c>
      <c r="R17" s="145">
        <f t="shared" si="0"/>
        <v>4.5029912023460383</v>
      </c>
      <c r="S17" s="164"/>
      <c r="T17" s="438">
        <f>+'Ark1'!AJ395</f>
        <v>0</v>
      </c>
      <c r="U17" s="438">
        <f>+'Ark1'!AK395</f>
        <v>0</v>
      </c>
      <c r="V17" s="87"/>
      <c r="W17" s="53">
        <f>+IF(G17=0,"",'Ark1'!S395)</f>
        <v>6.6</v>
      </c>
      <c r="X17" s="53">
        <f t="shared" si="5"/>
        <v>1.8639296187683287</v>
      </c>
      <c r="Y17" s="53">
        <f>+IF(G17=0,"",'Ark1'!T395)</f>
        <v>4.4000000000000004</v>
      </c>
      <c r="Z17" s="53">
        <f t="shared" si="6"/>
        <v>0.37653958944281563</v>
      </c>
      <c r="AA17" s="72">
        <f>+IF(G17=0,"",'Ark1'!W395)</f>
        <v>0</v>
      </c>
      <c r="AB17" s="71"/>
      <c r="AC17" s="72">
        <f>+IF(G17=0,"",'Ark1'!X395)</f>
        <v>20</v>
      </c>
      <c r="AD17" s="72">
        <f>+IF(G17=0,"",'Ark1'!Y395)</f>
        <v>0</v>
      </c>
      <c r="AE17" s="72">
        <f>+IF(G17=0,"",'Ark1'!Z395)</f>
        <v>2.7845286854331475</v>
      </c>
      <c r="AF17" s="71"/>
      <c r="AG17" s="72">
        <f>+IF(G17=0,"",'Ark1'!AA395)</f>
        <v>1.2000000000000015</v>
      </c>
      <c r="AH17" s="72">
        <f>+IF(G17=0,"",'Ark1'!AB395)</f>
        <v>1.1999999999999991</v>
      </c>
      <c r="AI17" s="72">
        <f>+IF(G17=0,"",'Ark1'!AC395)</f>
        <v>-88.345292072913622</v>
      </c>
      <c r="AJ17" s="50"/>
      <c r="AK17" s="53">
        <f t="shared" si="1"/>
        <v>1.9424242424242426</v>
      </c>
      <c r="AL17" s="72">
        <f t="shared" si="7"/>
        <v>5</v>
      </c>
      <c r="AM17" s="45"/>
      <c r="AN17" s="4"/>
      <c r="AO17" s="56"/>
      <c r="AP17" s="56"/>
      <c r="AQ17" s="1"/>
      <c r="AR17" s="5"/>
      <c r="AT17" s="1"/>
      <c r="AU17" s="1"/>
      <c r="AV17" s="11"/>
      <c r="AW17" s="11"/>
      <c r="AX17" s="11"/>
    </row>
    <row r="18" spans="1:50" ht="15.6">
      <c r="A18" s="150">
        <f t="shared" si="9"/>
        <v>10</v>
      </c>
      <c r="B18" s="51">
        <f>+'Ark1'!C396</f>
        <v>2024</v>
      </c>
      <c r="C18" s="51">
        <f>+'Ark1'!J396</f>
        <v>147</v>
      </c>
      <c r="D18" s="62" t="str">
        <f>VLOOKUP(C18,RNR!$A$1:$B$26,2)</f>
        <v>Midt-Norge</v>
      </c>
      <c r="E18" s="51">
        <f>+IF(G18=0,"",'Ark1'!Q396)</f>
        <v>10</v>
      </c>
      <c r="F18" s="51">
        <f t="shared" si="8"/>
        <v>-36</v>
      </c>
      <c r="G18" s="328">
        <f>+'Ark1'!R396</f>
        <v>84</v>
      </c>
      <c r="H18" s="72">
        <f t="shared" si="2"/>
        <v>-100</v>
      </c>
      <c r="I18" s="165">
        <f>+IF(G18=0,"",'Ark1'!AF396)</f>
        <v>0.50718512256973791</v>
      </c>
      <c r="J18" s="145">
        <f t="shared" si="3"/>
        <v>-0.54250396408666024</v>
      </c>
      <c r="K18" s="165">
        <f>+'Ark1'!AG396</f>
        <v>0.58840091119504789</v>
      </c>
      <c r="L18" s="92"/>
      <c r="M18" s="353">
        <f>+'Ark1'!AI396</f>
        <v>75</v>
      </c>
      <c r="N18" s="351"/>
      <c r="O18" s="467">
        <f t="shared" si="4"/>
        <v>89.285714285714292</v>
      </c>
      <c r="P18" s="351"/>
      <c r="Q18" s="145">
        <f>+IF(G18=0,"",'Ark1'!U396)</f>
        <v>9.5785714285714363</v>
      </c>
      <c r="R18" s="145">
        <f t="shared" si="0"/>
        <v>0.10302795031057421</v>
      </c>
      <c r="S18" s="164"/>
      <c r="T18" s="438">
        <f>+'Ark1'!AJ396</f>
        <v>85.517333333333355</v>
      </c>
      <c r="U18" s="438">
        <f>+'Ark1'!AK396</f>
        <v>14.067041069406011</v>
      </c>
      <c r="V18" s="87"/>
      <c r="W18" s="53">
        <f>+IF(G18=0,"",'Ark1'!S396)</f>
        <v>5.6071428571428559</v>
      </c>
      <c r="X18" s="53">
        <f t="shared" si="5"/>
        <v>-0.14285714285714413</v>
      </c>
      <c r="Y18" s="53">
        <f>+IF(G18=0,"",'Ark1'!T396)</f>
        <v>4.1904761904761907</v>
      </c>
      <c r="Z18" s="53">
        <f t="shared" si="6"/>
        <v>0.29917184265010333</v>
      </c>
      <c r="AA18" s="72">
        <f>+IF(G18=0,"",'Ark1'!W396)</f>
        <v>0</v>
      </c>
      <c r="AB18" s="71"/>
      <c r="AC18" s="72">
        <f>+IF(G18=0,"",'Ark1'!X396)</f>
        <v>4.7619047619047636</v>
      </c>
      <c r="AD18" s="72">
        <f>+IF(G18=0,"",'Ark1'!Y396)</f>
        <v>0</v>
      </c>
      <c r="AE18" s="72">
        <f>+IF(G18=0,"",'Ark1'!Z396)</f>
        <v>3.4787132072407529</v>
      </c>
      <c r="AF18" s="71"/>
      <c r="AG18" s="72">
        <f>+IF(G18=0,"",'Ark1'!AA396)</f>
        <v>1.8193265181357197</v>
      </c>
      <c r="AH18" s="72">
        <f>+IF(G18=0,"",'Ark1'!AB396)</f>
        <v>1.3581867330430155</v>
      </c>
      <c r="AI18" s="72">
        <f>+IF(G18=0,"",'Ark1'!AC396)</f>
        <v>78.286352785806656</v>
      </c>
      <c r="AJ18" s="50"/>
      <c r="AK18" s="53">
        <f t="shared" si="1"/>
        <v>1.7082802547770719</v>
      </c>
      <c r="AL18" s="72">
        <f t="shared" si="7"/>
        <v>8.4</v>
      </c>
      <c r="AM18" s="45"/>
      <c r="AN18" s="4"/>
      <c r="AO18" s="56"/>
      <c r="AP18" s="56"/>
      <c r="AQ18" s="1"/>
      <c r="AR18" s="5"/>
      <c r="AT18" s="1"/>
      <c r="AU18" s="1"/>
      <c r="AV18" s="11"/>
      <c r="AW18" s="11"/>
      <c r="AX18" s="11"/>
    </row>
    <row r="19" spans="1:50" ht="15.6">
      <c r="A19" s="150">
        <f t="shared" si="9"/>
        <v>11</v>
      </c>
      <c r="B19" s="51">
        <f>+'Ark1'!C397</f>
        <v>2024</v>
      </c>
      <c r="C19" s="51">
        <f>+'Ark1'!J397</f>
        <v>155</v>
      </c>
      <c r="D19" s="62" t="str">
        <f>VLOOKUP(C19,RNR!$A$1:$B$26,2)</f>
        <v>Målselv</v>
      </c>
      <c r="E19" s="51">
        <f>+IF(G19=0,"",'Ark1'!Q397)</f>
        <v>40</v>
      </c>
      <c r="F19" s="51">
        <f t="shared" si="8"/>
        <v>19</v>
      </c>
      <c r="G19" s="328">
        <f>+'Ark1'!R397</f>
        <v>1207</v>
      </c>
      <c r="H19" s="72">
        <f t="shared" si="2"/>
        <v>1081</v>
      </c>
      <c r="I19" s="165">
        <f>+IF(G19=0,"",'Ark1'!AF397)</f>
        <v>7.2877671778770692</v>
      </c>
      <c r="J19" s="145">
        <f t="shared" si="3"/>
        <v>6.5689583467971442</v>
      </c>
      <c r="K19" s="165">
        <f>+'Ark1'!AG397</f>
        <v>9.1926855755483832</v>
      </c>
      <c r="L19" s="92"/>
      <c r="M19" s="353">
        <f>+'Ark1'!AI397</f>
        <v>1173</v>
      </c>
      <c r="N19" s="351"/>
      <c r="O19" s="467">
        <f t="shared" si="4"/>
        <v>97.183098591549296</v>
      </c>
      <c r="P19" s="351"/>
      <c r="Q19" s="145">
        <f>+IF(G19=0,"",'Ark1'!U397)</f>
        <v>10.414581607290803</v>
      </c>
      <c r="R19" s="145">
        <f t="shared" si="0"/>
        <v>3.2280736707828686</v>
      </c>
      <c r="S19" s="164"/>
      <c r="T19" s="438">
        <f>+'Ark1'!AJ397</f>
        <v>88.031543052003315</v>
      </c>
      <c r="U19" s="438">
        <f>+'Ark1'!AK397</f>
        <v>15.127866620745364</v>
      </c>
      <c r="V19" s="87"/>
      <c r="W19" s="53">
        <f>+IF(G19=0,"",'Ark1'!S397)</f>
        <v>5.7713338856669436</v>
      </c>
      <c r="X19" s="53">
        <f t="shared" si="5"/>
        <v>1.2157783301113874</v>
      </c>
      <c r="Y19" s="53">
        <f>+IF(G19=0,"",'Ark1'!T397)</f>
        <v>4.2535211267605639</v>
      </c>
      <c r="Z19" s="53">
        <f t="shared" si="6"/>
        <v>0.94399731723675373</v>
      </c>
      <c r="AA19" s="72">
        <f>+IF(G19=0,"",'Ark1'!W397)</f>
        <v>0</v>
      </c>
      <c r="AB19" s="71"/>
      <c r="AC19" s="72">
        <f>+IF(G19=0,"",'Ark1'!X397)</f>
        <v>4.5567522783761394</v>
      </c>
      <c r="AD19" s="72">
        <f>+IF(G19=0,"",'Ark1'!Y397)</f>
        <v>0.16570008285004145</v>
      </c>
      <c r="AE19" s="72">
        <f>+IF(G19=0,"",'Ark1'!Z397)</f>
        <v>2.9293593356582792</v>
      </c>
      <c r="AF19" s="71"/>
      <c r="AG19" s="72">
        <f>+IF(G19=0,"",'Ark1'!AA397)</f>
        <v>1.5955842526311399</v>
      </c>
      <c r="AH19" s="72">
        <f>+IF(G19=0,"",'Ark1'!AB397)</f>
        <v>1.2435159201186201</v>
      </c>
      <c r="AI19" s="72">
        <f>+IF(G19=0,"",'Ark1'!AC397)</f>
        <v>63.317962281058243</v>
      </c>
      <c r="AJ19" s="50"/>
      <c r="AK19" s="53">
        <f t="shared" si="1"/>
        <v>1.804536319265001</v>
      </c>
      <c r="AL19" s="72">
        <f t="shared" si="7"/>
        <v>30.175000000000001</v>
      </c>
      <c r="AM19" s="45"/>
      <c r="AN19" s="4"/>
      <c r="AO19" s="56"/>
      <c r="AP19" s="56"/>
      <c r="AQ19" s="1"/>
      <c r="AR19" s="5"/>
      <c r="AT19" s="1"/>
      <c r="AU19" s="1"/>
      <c r="AV19" s="11"/>
      <c r="AW19" s="11"/>
      <c r="AX19" s="11"/>
    </row>
    <row r="20" spans="1:50" ht="15.6">
      <c r="A20" s="150">
        <f t="shared" si="9"/>
        <v>12</v>
      </c>
      <c r="B20" s="51">
        <f>+'Ark1'!C398</f>
        <v>2024</v>
      </c>
      <c r="C20" s="51">
        <f>+'Ark1'!J398</f>
        <v>160</v>
      </c>
      <c r="D20" s="62" t="str">
        <f>VLOOKUP(C20,RNR!$A$1:$B$26,2)</f>
        <v>Oslo</v>
      </c>
      <c r="E20" s="51">
        <f>+IF(G20=0,"",'Ark1'!Q398)</f>
        <v>20</v>
      </c>
      <c r="F20" s="51">
        <f t="shared" si="8"/>
        <v>19</v>
      </c>
      <c r="G20" s="328">
        <f>+'Ark1'!R398</f>
        <v>268</v>
      </c>
      <c r="H20" s="72">
        <f t="shared" si="2"/>
        <v>-908</v>
      </c>
      <c r="I20" s="165">
        <f>+IF(G20=0,"",'Ark1'!AF398)</f>
        <v>1.6181620577224971</v>
      </c>
      <c r="J20" s="145">
        <f t="shared" si="3"/>
        <v>-5.0907203656901352</v>
      </c>
      <c r="K20" s="165">
        <f>+'Ark1'!AG398</f>
        <v>1.6624556194627178</v>
      </c>
      <c r="L20" s="92"/>
      <c r="M20" s="353">
        <f>+'Ark1'!AI398</f>
        <v>261</v>
      </c>
      <c r="N20" s="351"/>
      <c r="O20" s="467">
        <f t="shared" si="4"/>
        <v>97.388059701492537</v>
      </c>
      <c r="P20" s="351"/>
      <c r="Q20" s="145">
        <f>+IF(G20=0,"",'Ark1'!U398)</f>
        <v>8.482462686567164</v>
      </c>
      <c r="R20" s="145">
        <f t="shared" si="0"/>
        <v>-1.3918570413240072</v>
      </c>
      <c r="S20" s="164"/>
      <c r="T20" s="438">
        <f>+'Ark1'!AJ398</f>
        <v>83.957854406130195</v>
      </c>
      <c r="U20" s="438">
        <f>+'Ark1'!AK398</f>
        <v>14.397446200403127</v>
      </c>
      <c r="V20" s="87"/>
      <c r="W20" s="53">
        <f>+IF(G20=0,"",'Ark1'!S398)</f>
        <v>5.4328358208955239</v>
      </c>
      <c r="X20" s="53">
        <f t="shared" si="5"/>
        <v>0.22025078688191879</v>
      </c>
      <c r="Y20" s="53">
        <f>+IF(G20=0,"",'Ark1'!T398)</f>
        <v>3.6604477611940305</v>
      </c>
      <c r="Z20" s="53">
        <f t="shared" si="6"/>
        <v>-0.32934815717331656</v>
      </c>
      <c r="AA20" s="72">
        <f>+IF(G20=0,"",'Ark1'!W398)</f>
        <v>0.37313432835820903</v>
      </c>
      <c r="AB20" s="71"/>
      <c r="AC20" s="72">
        <f>+IF(G20=0,"",'Ark1'!X398)</f>
        <v>0.74626865671641807</v>
      </c>
      <c r="AD20" s="72">
        <f>+IF(G20=0,"",'Ark1'!Y398)</f>
        <v>0</v>
      </c>
      <c r="AE20" s="72">
        <f>+IF(G20=0,"",'Ark1'!Z398)</f>
        <v>3.4933345778050304</v>
      </c>
      <c r="AF20" s="71"/>
      <c r="AG20" s="72">
        <f>+IF(G20=0,"",'Ark1'!AA398)</f>
        <v>1.5353922207542556</v>
      </c>
      <c r="AH20" s="72">
        <f>+IF(G20=0,"",'Ark1'!AB398)</f>
        <v>1.7235211552644896</v>
      </c>
      <c r="AI20" s="72">
        <f>+IF(G20=0,"",'Ark1'!AC398)</f>
        <v>71.267218753306096</v>
      </c>
      <c r="AJ20" s="50"/>
      <c r="AK20" s="53">
        <f t="shared" si="1"/>
        <v>1.561332417582417</v>
      </c>
      <c r="AL20" s="72">
        <f t="shared" si="7"/>
        <v>13.4</v>
      </c>
      <c r="AM20" s="45"/>
      <c r="AN20" s="4"/>
      <c r="AO20" s="56"/>
      <c r="AP20" s="56"/>
      <c r="AQ20" s="1"/>
      <c r="AR20" s="5"/>
      <c r="AT20" s="1"/>
      <c r="AU20" s="1"/>
      <c r="AV20" s="11"/>
      <c r="AW20" s="11"/>
      <c r="AX20" s="11"/>
    </row>
    <row r="21" spans="1:50" ht="15.6">
      <c r="A21" s="150">
        <f t="shared" si="9"/>
        <v>13</v>
      </c>
      <c r="B21" s="51">
        <f>+'Ark1'!C399</f>
        <v>2024</v>
      </c>
      <c r="C21" s="51">
        <f>+'Ark1'!J399</f>
        <v>171</v>
      </c>
      <c r="D21" s="62" t="str">
        <f>VLOOKUP(C21,RNR!$A$1:$B$26,2)</f>
        <v>Prima</v>
      </c>
      <c r="E21" s="51" t="str">
        <f>+IF(G21=0,"",'Ark1'!Q399)</f>
        <v/>
      </c>
      <c r="F21" s="51" t="str">
        <f t="shared" si="8"/>
        <v/>
      </c>
      <c r="G21" s="328">
        <f>+'Ark1'!R399</f>
        <v>0</v>
      </c>
      <c r="H21" s="72">
        <f t="shared" si="2"/>
        <v>-234</v>
      </c>
      <c r="I21" s="165" t="str">
        <f>+IF(G21=0,"",'Ark1'!AF399)</f>
        <v/>
      </c>
      <c r="J21" s="145" t="str">
        <f t="shared" si="3"/>
        <v/>
      </c>
      <c r="K21" s="165">
        <f>+'Ark1'!AG399</f>
        <v>0</v>
      </c>
      <c r="L21" s="92"/>
      <c r="M21" s="353">
        <f>+'Ark1'!AI399</f>
        <v>0</v>
      </c>
      <c r="N21" s="351"/>
      <c r="O21" s="467" t="str">
        <f t="shared" si="4"/>
        <v/>
      </c>
      <c r="P21" s="351"/>
      <c r="Q21" s="145" t="str">
        <f>+IF(G21=0,"",'Ark1'!U399)</f>
        <v/>
      </c>
      <c r="R21" s="145" t="str">
        <f t="shared" si="0"/>
        <v/>
      </c>
      <c r="S21" s="164"/>
      <c r="T21" s="438">
        <f>+'Ark1'!AJ399</f>
        <v>0</v>
      </c>
      <c r="U21" s="438">
        <f>+'Ark1'!AK399</f>
        <v>0</v>
      </c>
      <c r="V21" s="87"/>
      <c r="W21" s="53" t="str">
        <f>+IF(G21=0,"",'Ark1'!S399)</f>
        <v/>
      </c>
      <c r="X21" s="53" t="str">
        <f t="shared" si="5"/>
        <v/>
      </c>
      <c r="Y21" s="53" t="str">
        <f>+IF(G21=0,"",'Ark1'!T399)</f>
        <v/>
      </c>
      <c r="Z21" s="53" t="str">
        <f t="shared" si="6"/>
        <v/>
      </c>
      <c r="AA21" s="72" t="str">
        <f>+IF(G21=0,"",'Ark1'!W399)</f>
        <v/>
      </c>
      <c r="AB21" s="71"/>
      <c r="AC21" s="72" t="str">
        <f>+IF(G21=0,"",'Ark1'!X399)</f>
        <v/>
      </c>
      <c r="AD21" s="72" t="str">
        <f>+IF(G21=0,"",'Ark1'!Y399)</f>
        <v/>
      </c>
      <c r="AE21" s="72" t="str">
        <f>+IF(G21=0,"",'Ark1'!Z399)</f>
        <v/>
      </c>
      <c r="AF21" s="71"/>
      <c r="AG21" s="72" t="str">
        <f>+IF(G21=0,"",'Ark1'!AA399)</f>
        <v/>
      </c>
      <c r="AH21" s="72" t="str">
        <f>+IF(G21=0,"",'Ark1'!AB399)</f>
        <v/>
      </c>
      <c r="AI21" s="72" t="str">
        <f>+IF(G21=0,"",'Ark1'!AC399)</f>
        <v/>
      </c>
      <c r="AJ21" s="50"/>
      <c r="AK21" s="53" t="str">
        <f t="shared" si="1"/>
        <v/>
      </c>
      <c r="AL21" s="72" t="str">
        <f t="shared" si="7"/>
        <v/>
      </c>
      <c r="AM21" s="45"/>
      <c r="AN21" s="4"/>
      <c r="AO21" s="56"/>
      <c r="AP21" s="56"/>
      <c r="AQ21" s="1"/>
      <c r="AR21" s="5"/>
      <c r="AT21" s="1"/>
      <c r="AU21" s="1"/>
      <c r="AV21" s="11"/>
      <c r="AW21" s="11"/>
      <c r="AX21" s="11"/>
    </row>
    <row r="22" spans="1:50" ht="15.6">
      <c r="A22" s="150">
        <f t="shared" si="9"/>
        <v>14</v>
      </c>
      <c r="B22" s="51">
        <f>+'Ark1'!C400</f>
        <v>2024</v>
      </c>
      <c r="C22" s="51">
        <f>+'Ark1'!J400</f>
        <v>172</v>
      </c>
      <c r="D22" s="62" t="str">
        <f>VLOOKUP(C22,RNR!$A$1:$B$26,2)</f>
        <v>Prima</v>
      </c>
      <c r="E22" s="51" t="str">
        <f>+IF(G22=0,"",'Ark1'!Q400)</f>
        <v/>
      </c>
      <c r="F22" s="51" t="str">
        <f t="shared" si="8"/>
        <v/>
      </c>
      <c r="G22" s="328">
        <f>+'Ark1'!R400</f>
        <v>0</v>
      </c>
      <c r="H22" s="72">
        <f t="shared" si="2"/>
        <v>-1</v>
      </c>
      <c r="I22" s="165" t="str">
        <f>+IF(G22=0,"",'Ark1'!AF400)</f>
        <v/>
      </c>
      <c r="J22" s="145" t="str">
        <f t="shared" si="3"/>
        <v/>
      </c>
      <c r="K22" s="165">
        <f>+'Ark1'!AG400</f>
        <v>0</v>
      </c>
      <c r="L22" s="92"/>
      <c r="M22" s="353">
        <f>+'Ark1'!AI400</f>
        <v>0</v>
      </c>
      <c r="N22" s="351"/>
      <c r="O22" s="467" t="str">
        <f t="shared" si="4"/>
        <v/>
      </c>
      <c r="P22" s="351"/>
      <c r="Q22" s="145" t="str">
        <f>+IF(G22=0,"",'Ark1'!U400)</f>
        <v/>
      </c>
      <c r="R22" s="145" t="str">
        <f t="shared" si="0"/>
        <v/>
      </c>
      <c r="S22" s="164"/>
      <c r="T22" s="438">
        <f>+'Ark1'!AJ400</f>
        <v>0</v>
      </c>
      <c r="U22" s="438">
        <f>+'Ark1'!AK400</f>
        <v>0</v>
      </c>
      <c r="V22" s="87"/>
      <c r="W22" s="53" t="str">
        <f>+IF(G22=0,"",'Ark1'!S400)</f>
        <v/>
      </c>
      <c r="X22" s="53" t="str">
        <f t="shared" si="5"/>
        <v/>
      </c>
      <c r="Y22" s="53" t="str">
        <f>+IF(G22=0,"",'Ark1'!T400)</f>
        <v/>
      </c>
      <c r="Z22" s="53" t="str">
        <f t="shared" si="6"/>
        <v/>
      </c>
      <c r="AA22" s="72" t="str">
        <f>+IF(G22=0,"",'Ark1'!W400)</f>
        <v/>
      </c>
      <c r="AB22" s="71"/>
      <c r="AC22" s="72" t="str">
        <f>+IF(G22=0,"",'Ark1'!X400)</f>
        <v/>
      </c>
      <c r="AD22" s="72" t="str">
        <f>+IF(G22=0,"",'Ark1'!Y400)</f>
        <v/>
      </c>
      <c r="AE22" s="72" t="str">
        <f>+IF(G22=0,"",'Ark1'!Z400)</f>
        <v/>
      </c>
      <c r="AF22" s="71"/>
      <c r="AG22" s="72" t="str">
        <f>+IF(G22=0,"",'Ark1'!AA400)</f>
        <v/>
      </c>
      <c r="AH22" s="72" t="str">
        <f>+IF(G22=0,"",'Ark1'!AB400)</f>
        <v/>
      </c>
      <c r="AI22" s="72" t="str">
        <f>+IF(G22=0,"",'Ark1'!AC400)</f>
        <v/>
      </c>
      <c r="AJ22" s="50"/>
      <c r="AK22" s="53" t="str">
        <f t="shared" si="1"/>
        <v/>
      </c>
      <c r="AL22" s="72" t="str">
        <f t="shared" si="7"/>
        <v/>
      </c>
      <c r="AM22" s="45"/>
      <c r="AN22" s="4"/>
      <c r="AO22" s="56"/>
      <c r="AP22" s="56"/>
      <c r="AQ22" s="1"/>
      <c r="AR22" s="5"/>
      <c r="AT22" s="13"/>
      <c r="AU22" s="13"/>
      <c r="AV22" s="11"/>
      <c r="AW22" s="11"/>
      <c r="AX22" s="11"/>
    </row>
    <row r="23" spans="1:50" ht="16.5" customHeight="1">
      <c r="A23" s="150">
        <f t="shared" si="9"/>
        <v>15</v>
      </c>
      <c r="B23" s="51">
        <f>+'Ark1'!C401</f>
        <v>2024</v>
      </c>
      <c r="C23" s="51">
        <f>+'Ark1'!J401</f>
        <v>175</v>
      </c>
      <c r="D23" s="62" t="str">
        <f>VLOOKUP(C23,RNR!$A$1:$B$26,2)</f>
        <v>Ole Ringdal</v>
      </c>
      <c r="E23" s="51">
        <f>+IF(G23=0,"",'Ark1'!Q401)</f>
        <v>30</v>
      </c>
      <c r="F23" s="51">
        <f t="shared" si="8"/>
        <v>18</v>
      </c>
      <c r="G23" s="328">
        <f>+'Ark1'!R401</f>
        <v>1511</v>
      </c>
      <c r="H23" s="72">
        <f t="shared" si="2"/>
        <v>134</v>
      </c>
      <c r="I23" s="165">
        <f>+IF(G23=0,"",'Ark1'!AF401)</f>
        <v>9.1232942881294523</v>
      </c>
      <c r="J23" s="145">
        <f t="shared" si="3"/>
        <v>1.2677406341845598</v>
      </c>
      <c r="K23" s="165">
        <f>+'Ark1'!AG401</f>
        <v>8.4904949778234418</v>
      </c>
      <c r="L23" s="92"/>
      <c r="M23" s="353">
        <f>+'Ark1'!AI401</f>
        <v>650</v>
      </c>
      <c r="N23" s="351"/>
      <c r="O23" s="467">
        <f t="shared" si="4"/>
        <v>43.01786896095301</v>
      </c>
      <c r="P23" s="351"/>
      <c r="Q23" s="145">
        <f>+IF(G23=0,"",'Ark1'!U401)</f>
        <v>7.6837855724685618</v>
      </c>
      <c r="R23" s="145">
        <f t="shared" si="0"/>
        <v>0.38291411277357312</v>
      </c>
      <c r="S23" s="164"/>
      <c r="T23" s="438">
        <f>+'Ark1'!AJ401</f>
        <v>85.41261538461535</v>
      </c>
      <c r="U23" s="438">
        <f>+'Ark1'!AK401</f>
        <v>13.912366056812081</v>
      </c>
      <c r="V23" s="87"/>
      <c r="W23" s="53">
        <f>+IF(G23=0,"",'Ark1'!S401)</f>
        <v>5.0185307743216407</v>
      </c>
      <c r="X23" s="53">
        <f t="shared" si="5"/>
        <v>0.56972903140225206</v>
      </c>
      <c r="Y23" s="53">
        <f>+IF(G23=0,"",'Ark1'!T401)</f>
        <v>4.2329583057577755</v>
      </c>
      <c r="Z23" s="53">
        <f t="shared" si="6"/>
        <v>5.6487717522481162E-2</v>
      </c>
      <c r="AA23" s="72">
        <f>+IF(G23=0,"",'Ark1'!W401)</f>
        <v>0</v>
      </c>
      <c r="AB23" s="71"/>
      <c r="AC23" s="72">
        <f>+IF(G23=0,"",'Ark1'!X401)</f>
        <v>4.5003309066843133</v>
      </c>
      <c r="AD23" s="72">
        <f>+IF(G23=0,"",'Ark1'!Y401)</f>
        <v>0.19854401058901397</v>
      </c>
      <c r="AE23" s="72">
        <f>+IF(G23=0,"",'Ark1'!Z401)</f>
        <v>3.4088385862778594</v>
      </c>
      <c r="AF23" s="71"/>
      <c r="AG23" s="72">
        <f>+IF(G23=0,"",'Ark1'!AA401)</f>
        <v>1.1572237763329316</v>
      </c>
      <c r="AH23" s="72">
        <f>+IF(G23=0,"",'Ark1'!AB401)</f>
        <v>1.3915692726622149</v>
      </c>
      <c r="AI23" s="72">
        <f>+IF(G23=0,"",'Ark1'!AC401)</f>
        <v>53.670213379502528</v>
      </c>
      <c r="AJ23" s="50"/>
      <c r="AK23" s="53">
        <f t="shared" si="1"/>
        <v>1.5310826849531844</v>
      </c>
      <c r="AL23" s="72">
        <f t="shared" si="7"/>
        <v>50.366666666666667</v>
      </c>
      <c r="AM23" s="45"/>
      <c r="AN23" s="4"/>
      <c r="AO23" s="56"/>
      <c r="AP23" s="56"/>
      <c r="AQ23" s="1"/>
      <c r="AR23" s="5"/>
      <c r="AT23" s="13"/>
      <c r="AU23" s="13"/>
      <c r="AV23" s="11"/>
      <c r="AW23" s="11"/>
      <c r="AX23" s="11"/>
    </row>
    <row r="24" spans="1:50" ht="16.5" customHeight="1">
      <c r="A24" s="150">
        <f t="shared" si="9"/>
        <v>16</v>
      </c>
      <c r="B24" s="51">
        <f>+'Ark1'!C402</f>
        <v>2024</v>
      </c>
      <c r="C24" s="51">
        <f>+'Ark1'!J402</f>
        <v>177</v>
      </c>
      <c r="D24" s="62" t="str">
        <f>VLOOKUP(C24,RNR!$A$1:$B$26,2)</f>
        <v>Slakthuset</v>
      </c>
      <c r="E24" s="51">
        <f>+IF(G24=0,"",'Ark1'!Q402)</f>
        <v>52</v>
      </c>
      <c r="F24" s="51">
        <f t="shared" si="8"/>
        <v>29</v>
      </c>
      <c r="G24" s="328">
        <f>+'Ark1'!R402</f>
        <v>784</v>
      </c>
      <c r="H24" s="72">
        <f t="shared" si="2"/>
        <v>18</v>
      </c>
      <c r="I24" s="165">
        <f>+IF(G24=0,"",'Ark1'!AF402)</f>
        <v>4.7337278106508878</v>
      </c>
      <c r="J24" s="145">
        <f t="shared" si="3"/>
        <v>0.36382650424436225</v>
      </c>
      <c r="K24" s="165">
        <f>+'Ark1'!AG402</f>
        <v>6.6637902350020308</v>
      </c>
      <c r="L24" s="92"/>
      <c r="M24" s="353">
        <f>+'Ark1'!AI402</f>
        <v>754</v>
      </c>
      <c r="N24" s="351"/>
      <c r="O24" s="467">
        <f t="shared" si="4"/>
        <v>96.173469387755105</v>
      </c>
      <c r="P24" s="351"/>
      <c r="Q24" s="145">
        <f>+IF(G24=0,"",'Ark1'!U402)</f>
        <v>11.622831632653064</v>
      </c>
      <c r="R24" s="145">
        <f t="shared" si="0"/>
        <v>0.67609534022485462</v>
      </c>
      <c r="S24" s="164"/>
      <c r="T24" s="438">
        <f>+'Ark1'!AJ402</f>
        <v>90.749204244031745</v>
      </c>
      <c r="U24" s="438">
        <f>+'Ark1'!AK402</f>
        <v>15.127910924133101</v>
      </c>
      <c r="V24" s="87"/>
      <c r="W24" s="53">
        <f>+IF(G24=0,"",'Ark1'!S402)</f>
        <v>5.9515306122448974</v>
      </c>
      <c r="X24" s="53">
        <f t="shared" si="5"/>
        <v>0.93717029892897141</v>
      </c>
      <c r="Y24" s="53">
        <f>+IF(G24=0,"",'Ark1'!T402)</f>
        <v>4.283163265306122</v>
      </c>
      <c r="Z24" s="53">
        <f t="shared" si="6"/>
        <v>0.44634864389620033</v>
      </c>
      <c r="AA24" s="72">
        <f>+IF(G24=0,"",'Ark1'!W402)</f>
        <v>0</v>
      </c>
      <c r="AB24" s="71"/>
      <c r="AC24" s="72">
        <f>+IF(G24=0,"",'Ark1'!X402)</f>
        <v>9.6938775510204085</v>
      </c>
      <c r="AD24" s="72">
        <f>+IF(G24=0,"",'Ark1'!Y402)</f>
        <v>0</v>
      </c>
      <c r="AE24" s="72">
        <f>+IF(G24=0,"",'Ark1'!Z402)</f>
        <v>3.5171738483924058</v>
      </c>
      <c r="AF24" s="71"/>
      <c r="AG24" s="72">
        <f>+IF(G24=0,"",'Ark1'!AA402)</f>
        <v>1.4975141660880245</v>
      </c>
      <c r="AH24" s="72">
        <f>+IF(G24=0,"",'Ark1'!AB402)</f>
        <v>1.2490495136823669</v>
      </c>
      <c r="AI24" s="72">
        <f>+IF(G24=0,"",'Ark1'!AC402)</f>
        <v>48.815711474366367</v>
      </c>
      <c r="AJ24" s="50"/>
      <c r="AK24" s="53">
        <f t="shared" si="1"/>
        <v>1.9529147021003006</v>
      </c>
      <c r="AL24" s="72">
        <f t="shared" si="7"/>
        <v>15.076923076923077</v>
      </c>
      <c r="AM24" s="45"/>
      <c r="AN24" s="4"/>
      <c r="AO24" s="56"/>
      <c r="AP24" s="56"/>
      <c r="AQ24" s="1"/>
      <c r="AR24" s="5"/>
      <c r="AT24" s="13"/>
      <c r="AU24" s="13"/>
      <c r="AV24" s="11"/>
      <c r="AW24" s="11"/>
      <c r="AX24" s="11"/>
    </row>
    <row r="25" spans="1:50" ht="15.6">
      <c r="A25" s="150">
        <f t="shared" si="9"/>
        <v>17</v>
      </c>
      <c r="B25" s="51">
        <f>+'Ark1'!C403</f>
        <v>2024</v>
      </c>
      <c r="C25" s="51">
        <f>+'Ark1'!J403</f>
        <v>178</v>
      </c>
      <c r="D25" s="62" t="str">
        <f>VLOOKUP(C25,RNR!$A$1:$B$26,2)</f>
        <v>Røros</v>
      </c>
      <c r="E25" s="51">
        <f>+IF(G25=0,"",'Ark1'!Q403)</f>
        <v>13</v>
      </c>
      <c r="F25" s="51" t="str">
        <f t="shared" si="8"/>
        <v/>
      </c>
      <c r="G25" s="328">
        <f>+'Ark1'!R403</f>
        <v>357</v>
      </c>
      <c r="H25" s="72">
        <f t="shared" si="2"/>
        <v>-36</v>
      </c>
      <c r="I25" s="165">
        <f>+IF(G25=0,"",'Ark1'!AF403)</f>
        <v>2.1555367709213873</v>
      </c>
      <c r="J25" s="145">
        <f t="shared" si="3"/>
        <v>-8.64622022088537E-2</v>
      </c>
      <c r="K25" s="165">
        <f>+'Ark1'!AG403</f>
        <v>2.1675618950809357</v>
      </c>
      <c r="L25" s="92"/>
      <c r="M25" s="353">
        <f>+'Ark1'!AI403</f>
        <v>342</v>
      </c>
      <c r="N25" s="351"/>
      <c r="O25" s="467">
        <f t="shared" si="4"/>
        <v>95.798319327731093</v>
      </c>
      <c r="P25" s="351"/>
      <c r="Q25" s="145">
        <f>+IF(G25=0,"",'Ark1'!U403)</f>
        <v>8.3025210084033603</v>
      </c>
      <c r="R25" s="145">
        <f t="shared" si="0"/>
        <v>0.44068894733465935</v>
      </c>
      <c r="S25" s="164"/>
      <c r="T25" s="438">
        <f>+'Ark1'!AJ403</f>
        <v>84.054385964912299</v>
      </c>
      <c r="U25" s="438">
        <f>+'Ark1'!AK403</f>
        <v>13.573163825446656</v>
      </c>
      <c r="V25" s="87"/>
      <c r="W25" s="53">
        <f>+IF(G25=0,"",'Ark1'!S403)</f>
        <v>5.2521008403361318</v>
      </c>
      <c r="X25" s="53">
        <f t="shared" si="5"/>
        <v>0.81698633651933683</v>
      </c>
      <c r="Y25" s="53">
        <f>+IF(G25=0,"",'Ark1'!T403)</f>
        <v>4.1008403361344525</v>
      </c>
      <c r="Z25" s="53">
        <f t="shared" si="6"/>
        <v>0.32221438193597818</v>
      </c>
      <c r="AA25" s="72">
        <f>+IF(G25=0,"",'Ark1'!W403)</f>
        <v>0</v>
      </c>
      <c r="AB25" s="71"/>
      <c r="AC25" s="72">
        <f>+IF(G25=0,"",'Ark1'!X403)</f>
        <v>2.2408963585434174</v>
      </c>
      <c r="AD25" s="72">
        <f>+IF(G25=0,"",'Ark1'!Y403)</f>
        <v>0</v>
      </c>
      <c r="AE25" s="72">
        <f>+IF(G25=0,"",'Ark1'!Z403)</f>
        <v>3.3666130280106445</v>
      </c>
      <c r="AF25" s="71"/>
      <c r="AG25" s="72">
        <f>+IF(G25=0,"",'Ark1'!AA403)</f>
        <v>1.3276956347426541</v>
      </c>
      <c r="AH25" s="72">
        <f>+IF(G25=0,"",'Ark1'!AB403)</f>
        <v>1.5721399249733241</v>
      </c>
      <c r="AI25" s="72">
        <f>+IF(G25=0,"",'Ark1'!AC403)</f>
        <v>70.542743889140255</v>
      </c>
      <c r="AJ25" s="50"/>
      <c r="AK25" s="53">
        <f t="shared" si="1"/>
        <v>1.5808000000000006</v>
      </c>
      <c r="AL25" s="72">
        <f t="shared" si="7"/>
        <v>27.46153846153846</v>
      </c>
      <c r="AM25" s="45"/>
      <c r="AN25" s="2"/>
      <c r="AO25" s="56"/>
      <c r="AP25" s="56"/>
      <c r="AQ25" s="1"/>
      <c r="AT25" s="13"/>
      <c r="AU25" s="13"/>
      <c r="AV25" s="11"/>
      <c r="AW25" s="11"/>
      <c r="AX25" s="11"/>
    </row>
    <row r="26" spans="1:50" ht="17.25" customHeight="1">
      <c r="A26" s="150">
        <f t="shared" si="9"/>
        <v>18</v>
      </c>
      <c r="B26" s="51">
        <f>+'Ark1'!C404</f>
        <v>2024</v>
      </c>
      <c r="C26" s="51">
        <f>+'Ark1'!J404</f>
        <v>181</v>
      </c>
      <c r="D26" s="62" t="str">
        <f>VLOOKUP(C26,RNR!$A$1:$B$26,2)</f>
        <v>Horns</v>
      </c>
      <c r="E26" s="51">
        <f>+IF(G26=0,"",'Ark1'!Q404)</f>
        <v>17</v>
      </c>
      <c r="F26" s="51" t="str">
        <f t="shared" si="8"/>
        <v/>
      </c>
      <c r="G26" s="328">
        <f>+'Ark1'!R404</f>
        <v>333</v>
      </c>
      <c r="H26" s="72">
        <f t="shared" si="2"/>
        <v>-98</v>
      </c>
      <c r="I26" s="165">
        <f>+IF(G26=0,"",'Ark1'!AF404)</f>
        <v>2.0106267359014613</v>
      </c>
      <c r="J26" s="145">
        <f t="shared" si="3"/>
        <v>-0.4481558529512979</v>
      </c>
      <c r="K26" s="165">
        <f>+'Ark1'!AG404</f>
        <v>1.9778636644520589</v>
      </c>
      <c r="L26" s="92"/>
      <c r="M26" s="353">
        <f>+'Ark1'!AI404</f>
        <v>185</v>
      </c>
      <c r="N26" s="351"/>
      <c r="O26" s="467">
        <f t="shared" si="4"/>
        <v>55.555555555555557</v>
      </c>
      <c r="P26" s="351"/>
      <c r="Q26" s="145">
        <f>+IF(G26=0,"",'Ark1'!U404)</f>
        <v>8.1219219219219241</v>
      </c>
      <c r="R26" s="145">
        <f t="shared" si="0"/>
        <v>0.23375486855765537</v>
      </c>
      <c r="S26" s="164"/>
      <c r="T26" s="438">
        <f>+'Ark1'!AJ404</f>
        <v>83.742702702702786</v>
      </c>
      <c r="U26" s="438">
        <f>+'Ark1'!AK404</f>
        <v>14.92475081904016</v>
      </c>
      <c r="V26" s="87"/>
      <c r="W26" s="53">
        <f>+IF(G26=0,"",'Ark1'!S404)</f>
        <v>5.7297297297297298</v>
      </c>
      <c r="X26" s="53">
        <f t="shared" si="5"/>
        <v>0.37938170188750142</v>
      </c>
      <c r="Y26" s="53">
        <f>+IF(G26=0,"",'Ark1'!T404)</f>
        <v>3.6396396396396402</v>
      </c>
      <c r="Z26" s="53">
        <f t="shared" si="6"/>
        <v>-0.44156685688008102</v>
      </c>
      <c r="AA26" s="72">
        <f>+IF(G26=0,"",'Ark1'!W404)</f>
        <v>0</v>
      </c>
      <c r="AB26" s="71"/>
      <c r="AC26" s="72">
        <f>+IF(G26=0,"",'Ark1'!X404)</f>
        <v>0.6006006006006005</v>
      </c>
      <c r="AD26" s="72">
        <f>+IF(G26=0,"",'Ark1'!Y404)</f>
        <v>0</v>
      </c>
      <c r="AE26" s="72">
        <f>+IF(G26=0,"",'Ark1'!Z404)</f>
        <v>2.7425739044793991</v>
      </c>
      <c r="AF26" s="71"/>
      <c r="AG26" s="72">
        <f>+IF(G26=0,"",'Ark1'!AA404)</f>
        <v>0.9326826491100686</v>
      </c>
      <c r="AH26" s="72">
        <f>+IF(G26=0,"",'Ark1'!AB404)</f>
        <v>1.408635696266094</v>
      </c>
      <c r="AI26" s="72">
        <f>+IF(G26=0,"",'Ark1'!AC404)</f>
        <v>46.686316035022408</v>
      </c>
      <c r="AJ26" s="50"/>
      <c r="AK26" s="53">
        <f t="shared" si="1"/>
        <v>1.4175052410901472</v>
      </c>
      <c r="AL26" s="72">
        <f t="shared" si="7"/>
        <v>19.588235294117649</v>
      </c>
      <c r="AM26" s="45"/>
      <c r="AN26" s="2"/>
      <c r="AO26" s="56"/>
      <c r="AP26" s="56"/>
      <c r="AQ26" s="1"/>
      <c r="AR26" s="5"/>
      <c r="AT26" s="13"/>
      <c r="AU26" s="13"/>
      <c r="AV26" s="11"/>
      <c r="AW26" s="11"/>
      <c r="AX26" s="11"/>
    </row>
    <row r="27" spans="1:50" ht="15.6">
      <c r="A27" s="150">
        <f t="shared" si="9"/>
        <v>19</v>
      </c>
      <c r="B27" s="51">
        <f>+'Ark1'!C405</f>
        <v>2024</v>
      </c>
      <c r="C27" s="51">
        <f>+'Ark1'!J405</f>
        <v>262</v>
      </c>
      <c r="D27" s="62" t="str">
        <f>VLOOKUP(C27,RNR!$A$1:$B$26,2)</f>
        <v>Strilalam</v>
      </c>
      <c r="E27" s="51" t="str">
        <f>+IF(G27=0,"",'Ark1'!Q405)</f>
        <v/>
      </c>
      <c r="F27" s="51" t="str">
        <f t="shared" si="8"/>
        <v/>
      </c>
      <c r="G27" s="328">
        <f>+'Ark1'!R405</f>
        <v>0</v>
      </c>
      <c r="H27" s="72">
        <f t="shared" si="2"/>
        <v>0</v>
      </c>
      <c r="I27" s="165" t="str">
        <f>+IF(G27=0,"",'Ark1'!AF405)</f>
        <v/>
      </c>
      <c r="J27" s="145" t="str">
        <f t="shared" si="3"/>
        <v/>
      </c>
      <c r="K27" s="165">
        <f>+'Ark1'!AG405</f>
        <v>0</v>
      </c>
      <c r="L27" s="92"/>
      <c r="M27" s="353">
        <f>+'Ark1'!AI405</f>
        <v>0</v>
      </c>
      <c r="N27" s="351"/>
      <c r="O27" s="467" t="str">
        <f t="shared" si="4"/>
        <v/>
      </c>
      <c r="P27" s="351"/>
      <c r="Q27" s="145" t="str">
        <f>+IF(G27=0,"",'Ark1'!U405)</f>
        <v/>
      </c>
      <c r="R27" s="145" t="str">
        <f t="shared" si="0"/>
        <v/>
      </c>
      <c r="S27" s="164"/>
      <c r="T27" s="438">
        <f>+'Ark1'!AJ405</f>
        <v>0</v>
      </c>
      <c r="U27" s="438">
        <f>+'Ark1'!AK405</f>
        <v>0</v>
      </c>
      <c r="V27" s="87"/>
      <c r="W27" s="53" t="str">
        <f>+IF(G27=0,"",'Ark1'!S405)</f>
        <v/>
      </c>
      <c r="X27" s="53" t="str">
        <f t="shared" si="5"/>
        <v/>
      </c>
      <c r="Y27" s="53" t="str">
        <f>+IF(G27=0,"",'Ark1'!T405)</f>
        <v/>
      </c>
      <c r="Z27" s="53" t="str">
        <f t="shared" si="6"/>
        <v/>
      </c>
      <c r="AA27" s="72" t="str">
        <f>+IF(G27=0,"",'Ark1'!W405)</f>
        <v/>
      </c>
      <c r="AB27" s="71"/>
      <c r="AC27" s="72" t="str">
        <f>+IF(G27=0,"",'Ark1'!X405)</f>
        <v/>
      </c>
      <c r="AD27" s="72" t="str">
        <f>+IF(G27=0,"",'Ark1'!Y405)</f>
        <v/>
      </c>
      <c r="AE27" s="72" t="str">
        <f>+IF(G27=0,"",'Ark1'!Z405)</f>
        <v/>
      </c>
      <c r="AF27" s="71"/>
      <c r="AG27" s="72" t="str">
        <f>+IF(G27=0,"",'Ark1'!AA405)</f>
        <v/>
      </c>
      <c r="AH27" s="72" t="str">
        <f>+IF(G27=0,"",'Ark1'!AB405)</f>
        <v/>
      </c>
      <c r="AI27" s="72" t="str">
        <f>+IF(G27=0,"",'Ark1'!AC405)</f>
        <v/>
      </c>
      <c r="AJ27" s="50"/>
      <c r="AK27" s="53" t="str">
        <f t="shared" si="1"/>
        <v/>
      </c>
      <c r="AL27" s="72" t="str">
        <f t="shared" si="7"/>
        <v/>
      </c>
      <c r="AM27" s="45"/>
      <c r="AN27" s="14"/>
      <c r="AO27" s="56"/>
      <c r="AP27" s="56"/>
      <c r="AQ27" s="1"/>
      <c r="AT27" s="13"/>
      <c r="AU27" s="13"/>
      <c r="AV27" s="11"/>
      <c r="AW27" s="11"/>
      <c r="AX27" s="11"/>
    </row>
    <row r="28" spans="1:50" ht="15.6">
      <c r="A28" s="150">
        <f t="shared" si="9"/>
        <v>20</v>
      </c>
      <c r="B28" s="51">
        <f>+'Ark1'!C406</f>
        <v>2024</v>
      </c>
      <c r="C28" s="51">
        <f>+'Ark1'!J406</f>
        <v>267</v>
      </c>
      <c r="D28" s="62" t="str">
        <f>VLOOKUP(C28,RNR!$A$1:$B$26,2)</f>
        <v>Dalpro</v>
      </c>
      <c r="E28" s="51" t="str">
        <f>+IF(G28=0,"",'Ark1'!Q406)</f>
        <v/>
      </c>
      <c r="F28" s="51" t="str">
        <f t="shared" si="8"/>
        <v/>
      </c>
      <c r="G28" s="328">
        <f>+'Ark1'!R406</f>
        <v>0</v>
      </c>
      <c r="H28" s="72">
        <f t="shared" si="2"/>
        <v>0</v>
      </c>
      <c r="I28" s="165" t="str">
        <f>+IF(G28=0,"",'Ark1'!AF406)</f>
        <v/>
      </c>
      <c r="J28" s="145" t="str">
        <f t="shared" si="3"/>
        <v/>
      </c>
      <c r="K28" s="165">
        <f>+'Ark1'!AG406</f>
        <v>0</v>
      </c>
      <c r="L28" s="92"/>
      <c r="M28" s="353">
        <f>+'Ark1'!AI406</f>
        <v>0</v>
      </c>
      <c r="N28" s="351"/>
      <c r="O28" s="467" t="str">
        <f t="shared" si="4"/>
        <v/>
      </c>
      <c r="P28" s="351"/>
      <c r="Q28" s="145" t="str">
        <f>+IF(G28=0,"",'Ark1'!U406)</f>
        <v/>
      </c>
      <c r="R28" s="145" t="str">
        <f t="shared" si="0"/>
        <v/>
      </c>
      <c r="S28" s="164"/>
      <c r="T28" s="438">
        <f>+'Ark1'!AJ406</f>
        <v>0</v>
      </c>
      <c r="U28" s="438">
        <f>+'Ark1'!AK406</f>
        <v>0</v>
      </c>
      <c r="V28" s="87"/>
      <c r="W28" s="53" t="str">
        <f>+IF(G28=0,"",'Ark1'!S406)</f>
        <v/>
      </c>
      <c r="X28" s="53" t="str">
        <f t="shared" si="5"/>
        <v/>
      </c>
      <c r="Y28" s="53" t="str">
        <f>+IF(G28=0,"",'Ark1'!T406)</f>
        <v/>
      </c>
      <c r="Z28" s="53" t="str">
        <f t="shared" si="6"/>
        <v/>
      </c>
      <c r="AA28" s="72" t="str">
        <f>+IF(G28=0,"",'Ark1'!W406)</f>
        <v/>
      </c>
      <c r="AB28" s="71"/>
      <c r="AC28" s="72" t="str">
        <f>+IF(G28=0,"",'Ark1'!X406)</f>
        <v/>
      </c>
      <c r="AD28" s="72" t="str">
        <f>+IF(G28=0,"",'Ark1'!Y406)</f>
        <v/>
      </c>
      <c r="AE28" s="72" t="str">
        <f>+IF(G28=0,"",'Ark1'!Z406)</f>
        <v/>
      </c>
      <c r="AF28" s="71"/>
      <c r="AG28" s="72" t="str">
        <f>+IF(G28=0,"",'Ark1'!AA406)</f>
        <v/>
      </c>
      <c r="AH28" s="72" t="str">
        <f>+IF(G28=0,"",'Ark1'!AB406)</f>
        <v/>
      </c>
      <c r="AI28" s="72" t="str">
        <f>+IF(G28=0,"",'Ark1'!AC406)</f>
        <v/>
      </c>
      <c r="AJ28" s="50"/>
      <c r="AK28" s="53" t="str">
        <f t="shared" si="1"/>
        <v/>
      </c>
      <c r="AL28" s="72" t="str">
        <f t="shared" si="7"/>
        <v/>
      </c>
      <c r="AM28" s="45"/>
      <c r="AN28" s="2"/>
      <c r="AO28" s="56"/>
      <c r="AP28" s="56"/>
      <c r="AQ28" s="1"/>
      <c r="AT28" s="13"/>
      <c r="AU28" s="13"/>
      <c r="AV28" s="11"/>
      <c r="AW28" s="11"/>
      <c r="AX28" s="11"/>
    </row>
    <row r="29" spans="1:50" ht="17.399999999999999" customHeight="1">
      <c r="A29" s="150">
        <f t="shared" si="9"/>
        <v>21</v>
      </c>
      <c r="B29" s="51">
        <f>+'Ark1'!C407</f>
        <v>2024</v>
      </c>
      <c r="C29" s="51">
        <f>+'Ark1'!J407</f>
        <v>309</v>
      </c>
      <c r="D29" s="62" t="str">
        <f>VLOOKUP(C29,RNR!$A$1:$B$26,2)</f>
        <v>Malvik</v>
      </c>
      <c r="E29" s="51">
        <f>+IF(G29=0,"",'Ark1'!Q407)</f>
        <v>54</v>
      </c>
      <c r="F29" s="51">
        <f t="shared" si="8"/>
        <v>50</v>
      </c>
      <c r="G29" s="328">
        <f>+'Ark1'!R407</f>
        <v>891</v>
      </c>
      <c r="H29" s="72">
        <f t="shared" si="2"/>
        <v>50</v>
      </c>
      <c r="I29" s="165">
        <f>+IF(G29=0,"",'Ark1'!AF407)</f>
        <v>5.3797850501147195</v>
      </c>
      <c r="J29" s="145">
        <f t="shared" si="3"/>
        <v>0.58202134425585683</v>
      </c>
      <c r="K29" s="165">
        <f>+'Ark1'!AG407</f>
        <v>5.5930263595710255</v>
      </c>
      <c r="L29" s="92"/>
      <c r="M29" s="353">
        <f>+'Ark1'!AI407</f>
        <v>877</v>
      </c>
      <c r="N29" s="351"/>
      <c r="O29" s="467">
        <f t="shared" si="4"/>
        <v>98.428731762065098</v>
      </c>
      <c r="P29" s="351"/>
      <c r="Q29" s="145">
        <f>+IF(G29=0,"",'Ark1'!U407)</f>
        <v>8.5837261503928239</v>
      </c>
      <c r="R29" s="145">
        <f t="shared" si="0"/>
        <v>0.78693661412646865</v>
      </c>
      <c r="S29" s="164"/>
      <c r="T29" s="438">
        <f>+'Ark1'!AJ407</f>
        <v>81.722576966932749</v>
      </c>
      <c r="U29" s="438">
        <f>+'Ark1'!AK407</f>
        <v>15.149485783580763</v>
      </c>
      <c r="V29" s="87"/>
      <c r="W29" s="53">
        <f>+IF(G29=0,"",'Ark1'!S407)</f>
        <v>5.7912457912457924</v>
      </c>
      <c r="X29" s="53">
        <f t="shared" si="5"/>
        <v>-0.36452115286835607</v>
      </c>
      <c r="Y29" s="53">
        <f>+IF(G29=0,"",'Ark1'!T407)</f>
        <v>4.5016835016835035</v>
      </c>
      <c r="Z29" s="53">
        <f t="shared" si="6"/>
        <v>0.21511988693915107</v>
      </c>
      <c r="AA29" s="72">
        <f>+IF(G29=0,"",'Ark1'!W407)</f>
        <v>0</v>
      </c>
      <c r="AB29" s="71"/>
      <c r="AC29" s="72">
        <f>+IF(G29=0,"",'Ark1'!X407)</f>
        <v>3.1425364758698087</v>
      </c>
      <c r="AD29" s="72">
        <f>+IF(G29=0,"",'Ark1'!Y407)</f>
        <v>0</v>
      </c>
      <c r="AE29" s="72">
        <f>+IF(G29=0,"",'Ark1'!Z407)</f>
        <v>3.1711016310796358</v>
      </c>
      <c r="AF29" s="71"/>
      <c r="AG29" s="72">
        <f>+IF(G29=0,"",'Ark1'!AA407)</f>
        <v>1.7597481317750772</v>
      </c>
      <c r="AH29" s="72">
        <f>+IF(G29=0,"",'Ark1'!AB407)</f>
        <v>1.3644300803489435</v>
      </c>
      <c r="AI29" s="72">
        <f>+IF(G29=0,"",'Ark1'!AC407)</f>
        <v>43.832193137248389</v>
      </c>
      <c r="AJ29" s="50"/>
      <c r="AK29" s="53">
        <f t="shared" si="1"/>
        <v>1.482189922480621</v>
      </c>
      <c r="AL29" s="72">
        <f t="shared" si="7"/>
        <v>16.5</v>
      </c>
      <c r="AM29" s="45"/>
      <c r="AN29" s="4"/>
      <c r="AO29" s="56"/>
      <c r="AP29" s="56"/>
      <c r="AQ29" s="1"/>
      <c r="AT29" s="54"/>
      <c r="AU29" s="54"/>
      <c r="AV29" s="11"/>
      <c r="AW29" s="11"/>
      <c r="AX29" s="11"/>
    </row>
    <row r="30" spans="1:50" ht="17.399999999999999" customHeight="1">
      <c r="A30" s="150">
        <f t="shared" si="9"/>
        <v>22</v>
      </c>
      <c r="B30" s="51">
        <f>+'Ark1'!C408</f>
        <v>2024</v>
      </c>
      <c r="C30" s="51">
        <f>+'Ark1'!J408</f>
        <v>470</v>
      </c>
      <c r="D30" s="62" t="str">
        <f>VLOOKUP(C30,RNR!$A$1:$B$26,2)</f>
        <v>Jens Eide</v>
      </c>
      <c r="E30" s="51">
        <f>+IF(G30=0,"",'Ark1'!Q408)</f>
        <v>25</v>
      </c>
      <c r="F30" s="51">
        <f t="shared" si="8"/>
        <v>6</v>
      </c>
      <c r="G30" s="328">
        <f>+'Ark1'!R408</f>
        <v>760</v>
      </c>
      <c r="H30" s="72">
        <f t="shared" si="2"/>
        <v>-31</v>
      </c>
      <c r="I30" s="165">
        <f>+IF(G30=0,"",'Ark1'!AF408)</f>
        <v>4.5888177756309618</v>
      </c>
      <c r="J30" s="145">
        <f t="shared" si="3"/>
        <v>7.6295669406989397E-2</v>
      </c>
      <c r="K30" s="165">
        <f>+'Ark1'!AG408</f>
        <v>3.4509867013788602</v>
      </c>
      <c r="L30" s="92"/>
      <c r="M30" s="353">
        <f>+'Ark1'!AI408</f>
        <v>760</v>
      </c>
      <c r="N30" s="351"/>
      <c r="O30" s="467">
        <f t="shared" si="4"/>
        <v>100</v>
      </c>
      <c r="P30" s="351"/>
      <c r="Q30" s="145">
        <f>+IF(G30=0,"",'Ark1'!U408)</f>
        <v>6.2092105263157951</v>
      </c>
      <c r="R30" s="145">
        <f t="shared" si="0"/>
        <v>-6.3987956617200581E-2</v>
      </c>
      <c r="S30" s="164"/>
      <c r="T30" s="438">
        <f>+'Ark1'!AJ408</f>
        <v>75.967368421052683</v>
      </c>
      <c r="U30" s="438">
        <f>+'Ark1'!AK408</f>
        <v>13.387189199124576</v>
      </c>
      <c r="V30" s="87"/>
      <c r="W30" s="53">
        <f>+IF(G30=0,"",'Ark1'!S408)</f>
        <v>5.5394736842105283</v>
      </c>
      <c r="X30" s="53">
        <f t="shared" si="5"/>
        <v>-1.1533202475214566</v>
      </c>
      <c r="Y30" s="53">
        <f>+IF(G30=0,"",'Ark1'!T408)</f>
        <v>4.7631578947368443</v>
      </c>
      <c r="Z30" s="53">
        <f t="shared" si="6"/>
        <v>-3.9623394770108789E-2</v>
      </c>
      <c r="AA30" s="72">
        <f>+IF(G30=0,"",'Ark1'!W408)</f>
        <v>0</v>
      </c>
      <c r="AB30" s="71"/>
      <c r="AC30" s="72">
        <f>+IF(G30=0,"",'Ark1'!X408)</f>
        <v>0.78947368421052644</v>
      </c>
      <c r="AD30" s="72">
        <f>+IF(G30=0,"",'Ark1'!Y408)</f>
        <v>0</v>
      </c>
      <c r="AE30" s="72">
        <f>+IF(G30=0,"",'Ark1'!Z408)</f>
        <v>2.7607244296979796</v>
      </c>
      <c r="AF30" s="71"/>
      <c r="AG30" s="72">
        <f>+IF(G30=0,"",'Ark1'!AA408)</f>
        <v>1.5290243662104839</v>
      </c>
      <c r="AH30" s="72">
        <f>+IF(G30=0,"",'Ark1'!AB408)</f>
        <v>1.0707648650015915</v>
      </c>
      <c r="AI30" s="72">
        <f>+IF(G30=0,"",'Ark1'!AC408)</f>
        <v>52.077913066544717</v>
      </c>
      <c r="AJ30" s="50"/>
      <c r="AK30" s="53">
        <f t="shared" si="1"/>
        <v>1.120902612826604</v>
      </c>
      <c r="AL30" s="72">
        <f t="shared" si="7"/>
        <v>30.4</v>
      </c>
      <c r="AM30" s="45"/>
      <c r="AN30" s="4"/>
      <c r="AO30" s="56"/>
      <c r="AP30" s="56"/>
      <c r="AQ30" s="1"/>
      <c r="AT30" s="54"/>
      <c r="AU30" s="54"/>
      <c r="AV30" s="11"/>
      <c r="AW30" s="11"/>
      <c r="AX30" s="11"/>
    </row>
    <row r="31" spans="1:50" ht="15.6">
      <c r="A31" s="150">
        <f t="shared" si="9"/>
        <v>23</v>
      </c>
      <c r="B31" s="51">
        <f>+'Ark1'!C409</f>
        <v>2024</v>
      </c>
      <c r="C31" s="51">
        <f>+'Ark1'!J409</f>
        <v>629</v>
      </c>
      <c r="D31" s="62" t="str">
        <f>VLOOKUP(C31,RNR!$A$1:$B$26,2)</f>
        <v>Bø</v>
      </c>
      <c r="E31" s="51">
        <f>+IF(G31=0,"",'Ark1'!Q409)</f>
        <v>4</v>
      </c>
      <c r="F31" s="51" t="str">
        <f t="shared" si="8"/>
        <v/>
      </c>
      <c r="G31" s="328">
        <f>+'Ark1'!R409</f>
        <v>44</v>
      </c>
      <c r="H31" s="72">
        <f t="shared" si="2"/>
        <v>3</v>
      </c>
      <c r="I31" s="165">
        <f>+IF(G31=0,"",'Ark1'!AF409)</f>
        <v>0.26566839753652927</v>
      </c>
      <c r="J31" s="145">
        <f t="shared" si="3"/>
        <v>3.1770285835918871E-2</v>
      </c>
      <c r="K31" s="165">
        <f>+'Ark1'!AG409</f>
        <v>0.36864640732466247</v>
      </c>
      <c r="L31" s="92"/>
      <c r="M31" s="353">
        <f>+'Ark1'!AI409</f>
        <v>0</v>
      </c>
      <c r="N31" s="351"/>
      <c r="O31" s="467">
        <f t="shared" si="4"/>
        <v>0</v>
      </c>
      <c r="P31" s="351"/>
      <c r="Q31" s="145">
        <f>+IF(G31=0,"",'Ark1'!U409)</f>
        <v>11.45681818181818</v>
      </c>
      <c r="R31" s="145">
        <f t="shared" si="0"/>
        <v>-0.62610864745010986</v>
      </c>
      <c r="S31" s="164"/>
      <c r="T31" s="438">
        <f>+'Ark1'!AJ409</f>
        <v>0</v>
      </c>
      <c r="U31" s="438">
        <f>+'Ark1'!AK409</f>
        <v>0</v>
      </c>
      <c r="V31" s="87"/>
      <c r="W31" s="53">
        <f>+IF(G31=0,"",'Ark1'!S409)</f>
        <v>5.3636363636363633</v>
      </c>
      <c r="X31" s="53">
        <f t="shared" si="5"/>
        <v>-0.19733924611973386</v>
      </c>
      <c r="Y31" s="53">
        <f>+IF(G31=0,"",'Ark1'!T409)</f>
        <v>3.454545454545455</v>
      </c>
      <c r="Z31" s="53">
        <f t="shared" si="6"/>
        <v>-0.52106430155210592</v>
      </c>
      <c r="AA31" s="72">
        <f>+IF(G31=0,"",'Ark1'!W409)</f>
        <v>0</v>
      </c>
      <c r="AB31" s="71"/>
      <c r="AC31" s="72">
        <f>+IF(G31=0,"",'Ark1'!X409)</f>
        <v>9.0909090909090917</v>
      </c>
      <c r="AD31" s="72">
        <f>+IF(G31=0,"",'Ark1'!Y409)</f>
        <v>0</v>
      </c>
      <c r="AE31" s="72">
        <f>+IF(G31=0,"",'Ark1'!Z409)</f>
        <v>3.2692366169873996</v>
      </c>
      <c r="AF31" s="71"/>
      <c r="AG31" s="72">
        <f>+IF(G31=0,"",'Ark1'!AA409)</f>
        <v>1.1299820813323691</v>
      </c>
      <c r="AH31" s="72">
        <f>+IF(G31=0,"",'Ark1'!AB409)</f>
        <v>1.3391745329687481</v>
      </c>
      <c r="AI31" s="72">
        <f>+IF(G31=0,"",'Ark1'!AC409)</f>
        <v>53.826029042547937</v>
      </c>
      <c r="AJ31" s="50"/>
      <c r="AK31" s="53">
        <f t="shared" si="1"/>
        <v>2.136016949152542</v>
      </c>
      <c r="AL31" s="72">
        <f t="shared" si="7"/>
        <v>11</v>
      </c>
      <c r="AM31" s="45"/>
      <c r="AN31" s="4"/>
      <c r="AO31" s="56"/>
      <c r="AP31" s="56"/>
      <c r="AQ31" s="1"/>
      <c r="AR31" s="4"/>
    </row>
    <row r="32" spans="1:50" ht="15.6">
      <c r="A32" s="150">
        <f t="shared" si="9"/>
        <v>24</v>
      </c>
      <c r="B32" s="51">
        <f>+'Ark1'!C410</f>
        <v>2024</v>
      </c>
      <c r="C32" s="51">
        <f>+'Ark1'!J410</f>
        <v>643</v>
      </c>
      <c r="D32" s="62" t="str">
        <f>VLOOKUP(C32,RNR!$A$1:$B$26,2)</f>
        <v>Bjerka</v>
      </c>
      <c r="E32" s="51">
        <f>+IF(G32=0,"",'Ark1'!Q410)</f>
        <v>22</v>
      </c>
      <c r="F32" s="51" t="e">
        <f>+IF(G32=0,"",IF(#REF!=0,"",E32-#REF!))</f>
        <v>#REF!</v>
      </c>
      <c r="G32" s="328">
        <f>+'Ark1'!R410</f>
        <v>511</v>
      </c>
      <c r="H32" s="72">
        <f t="shared" si="2"/>
        <v>74</v>
      </c>
      <c r="I32" s="165">
        <f>+IF(G32=0,"",'Ark1'!AF410)</f>
        <v>3.0853761622992391</v>
      </c>
      <c r="J32" s="145">
        <f t="shared" si="3"/>
        <v>0.59236458149029447</v>
      </c>
      <c r="K32" s="165">
        <f>+'Ark1'!AG410</f>
        <v>2.9157510229005399</v>
      </c>
      <c r="L32" s="92"/>
      <c r="M32" s="353">
        <f>+'Ark1'!AI410</f>
        <v>228</v>
      </c>
      <c r="N32" s="351"/>
      <c r="O32" s="467">
        <f t="shared" si="4"/>
        <v>44.618395303326807</v>
      </c>
      <c r="P32" s="351"/>
      <c r="Q32" s="145">
        <f>+IF(G32=0,"",'Ark1'!U410)</f>
        <v>7.8025440313111556</v>
      </c>
      <c r="R32" s="145">
        <f t="shared" si="0"/>
        <v>-0.91576260484445271</v>
      </c>
      <c r="S32" s="164"/>
      <c r="T32" s="438">
        <f>+'Ark1'!AJ410</f>
        <v>87.964912280701739</v>
      </c>
      <c r="U32" s="438">
        <f>+'Ark1'!AK410</f>
        <v>14.068467087209376</v>
      </c>
      <c r="V32" s="87"/>
      <c r="W32" s="53">
        <f>+IF(G32=0,"",'Ark1'!S410)</f>
        <v>5.2113502935420755</v>
      </c>
      <c r="X32" s="53">
        <f t="shared" si="5"/>
        <v>0.38068667798143352</v>
      </c>
      <c r="Y32" s="53">
        <f>+IF(G32=0,"",'Ark1'!T410)</f>
        <v>4.6360078277886494</v>
      </c>
      <c r="Z32" s="53">
        <f t="shared" si="6"/>
        <v>0.53532132893281403</v>
      </c>
      <c r="AA32" s="72">
        <f>+IF(G32=0,"",'Ark1'!W410)</f>
        <v>0</v>
      </c>
      <c r="AB32" s="71"/>
      <c r="AC32" s="72">
        <f>+IF(G32=0,"",'Ark1'!X410)</f>
        <v>0.58708414872798442</v>
      </c>
      <c r="AD32" s="72">
        <f>+IF(G32=0,"",'Ark1'!Y410)</f>
        <v>0</v>
      </c>
      <c r="AE32" s="72">
        <f>+IF(G32=0,"",'Ark1'!Z410)</f>
        <v>2.9417524406770825</v>
      </c>
      <c r="AF32" s="71"/>
      <c r="AG32" s="72">
        <f>+IF(G32=0,"",'Ark1'!AA410)</f>
        <v>1.3571396825673228</v>
      </c>
      <c r="AH32" s="72">
        <f>+IF(G32=0,"",'Ark1'!AB410)</f>
        <v>1.4431818618718129</v>
      </c>
      <c r="AI32" s="72">
        <f>+IF(G32=0,"",'Ark1'!AC410)</f>
        <v>46.337188954494557</v>
      </c>
      <c r="AJ32" s="50"/>
      <c r="AK32" s="53">
        <f t="shared" si="1"/>
        <v>1.4972211791212917</v>
      </c>
      <c r="AL32" s="72">
        <f t="shared" si="7"/>
        <v>23.227272727272727</v>
      </c>
      <c r="AM32" s="45"/>
      <c r="AN32" s="4"/>
      <c r="AO32" s="56"/>
      <c r="AP32" s="56"/>
      <c r="AQ32" s="1"/>
      <c r="AR32" s="18"/>
      <c r="AT32" s="1"/>
      <c r="AU32" s="5"/>
    </row>
    <row r="33" spans="1:47" ht="15.6">
      <c r="A33" s="150">
        <f t="shared" si="9"/>
        <v>25</v>
      </c>
      <c r="B33" s="51">
        <f>+'Ark1'!C411</f>
        <v>2024</v>
      </c>
      <c r="C33" s="51">
        <f>+'Ark1'!J411</f>
        <v>704</v>
      </c>
      <c r="D33" s="62" t="str">
        <f>VLOOKUP(C33,RNR!$A$1:$B$26,2)</f>
        <v>Øre Vilt</v>
      </c>
      <c r="E33" s="51" t="str">
        <f>+IF(G33=0,"",'Ark1'!Q411)</f>
        <v/>
      </c>
      <c r="F33" s="51" t="str">
        <f>+IF(G33=0,"",IF(#REF!=0,"",E33-#REF!))</f>
        <v/>
      </c>
      <c r="G33" s="328">
        <f>+'Ark1'!R411</f>
        <v>0</v>
      </c>
      <c r="H33" s="72">
        <f t="shared" si="2"/>
        <v>0</v>
      </c>
      <c r="I33" s="165" t="str">
        <f>+IF(G33=0,"",'Ark1'!AF411)</f>
        <v/>
      </c>
      <c r="J33" s="145" t="str">
        <f t="shared" si="3"/>
        <v/>
      </c>
      <c r="K33" s="165">
        <f>+'Ark1'!AG411</f>
        <v>0</v>
      </c>
      <c r="L33" s="92"/>
      <c r="M33" s="353">
        <f>+'Ark1'!AI411</f>
        <v>0</v>
      </c>
      <c r="N33" s="351"/>
      <c r="O33" s="467" t="str">
        <f t="shared" si="4"/>
        <v/>
      </c>
      <c r="P33" s="351"/>
      <c r="Q33" s="145" t="str">
        <f>+IF(G33=0,"",'Ark1'!U411)</f>
        <v/>
      </c>
      <c r="R33" s="145" t="str">
        <f t="shared" si="0"/>
        <v/>
      </c>
      <c r="S33" s="164"/>
      <c r="T33" s="438">
        <f>+'Ark1'!AJ411</f>
        <v>0</v>
      </c>
      <c r="U33" s="438">
        <f>+'Ark1'!AK411</f>
        <v>0</v>
      </c>
      <c r="V33" s="87"/>
      <c r="W33" s="53" t="str">
        <f>+IF(G33=0,"",'Ark1'!S411)</f>
        <v/>
      </c>
      <c r="X33" s="53" t="str">
        <f t="shared" si="5"/>
        <v/>
      </c>
      <c r="Y33" s="53" t="str">
        <f>+IF(G33=0,"",'Ark1'!T411)</f>
        <v/>
      </c>
      <c r="Z33" s="53" t="str">
        <f t="shared" si="6"/>
        <v/>
      </c>
      <c r="AA33" s="72" t="str">
        <f>+IF(G33=0,"",'Ark1'!W411)</f>
        <v/>
      </c>
      <c r="AB33" s="71"/>
      <c r="AC33" s="72" t="str">
        <f>+IF(G33=0,"",'Ark1'!X411)</f>
        <v/>
      </c>
      <c r="AD33" s="72" t="str">
        <f>+IF(G33=0,"",'Ark1'!Y411)</f>
        <v/>
      </c>
      <c r="AE33" s="72" t="str">
        <f>+IF(G33=0,"",'Ark1'!Z411)</f>
        <v/>
      </c>
      <c r="AF33" s="71"/>
      <c r="AG33" s="72" t="str">
        <f>+IF(G33=0,"",'Ark1'!AA411)</f>
        <v/>
      </c>
      <c r="AH33" s="72" t="str">
        <f>+IF(G33=0,"",'Ark1'!AB411)</f>
        <v/>
      </c>
      <c r="AI33" s="72" t="str">
        <f>+IF(G33=0,"",'Ark1'!AC411)</f>
        <v/>
      </c>
      <c r="AJ33" s="50"/>
      <c r="AK33" s="53" t="str">
        <f t="shared" si="1"/>
        <v/>
      </c>
      <c r="AL33" s="72" t="str">
        <f t="shared" si="7"/>
        <v/>
      </c>
      <c r="AM33" s="45"/>
      <c r="AN33" s="4"/>
      <c r="AO33" s="56"/>
      <c r="AP33" s="56"/>
      <c r="AQ33" s="1"/>
      <c r="AR33" s="18"/>
      <c r="AT33" s="1"/>
      <c r="AU33" s="5"/>
    </row>
    <row r="34" spans="1:47" ht="15.6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92"/>
      <c r="M34" s="150"/>
      <c r="N34" s="351"/>
      <c r="O34" s="351"/>
      <c r="P34" s="351"/>
      <c r="Q34" s="150"/>
      <c r="R34" s="150"/>
      <c r="S34" s="164"/>
      <c r="T34" s="439"/>
      <c r="U34" s="439"/>
      <c r="V34" s="87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4"/>
      <c r="AO34" s="56"/>
      <c r="AP34" s="56"/>
      <c r="AQ34" s="1"/>
      <c r="AR34" s="18"/>
      <c r="AT34" s="1"/>
      <c r="AU34" s="5"/>
    </row>
    <row r="35" spans="1:47" ht="15.6">
      <c r="A35" s="150">
        <v>1</v>
      </c>
      <c r="B35" s="77">
        <f>+'Ark1'!C412</f>
        <v>2024</v>
      </c>
      <c r="C35" s="77">
        <f>+'Ark1'!J412</f>
        <v>802</v>
      </c>
      <c r="D35" s="78" t="str">
        <f>VLOOKUP(C35,RNR!$A$1:$B$26,2)</f>
        <v>Karasjok</v>
      </c>
      <c r="E35" s="77" t="str">
        <f>+IF(G35=0,"",'Ark1'!Q412)</f>
        <v/>
      </c>
      <c r="F35" s="77"/>
      <c r="G35" s="329">
        <f>+'Ark1'!R412</f>
        <v>0</v>
      </c>
      <c r="H35" s="77"/>
      <c r="I35" s="166" t="str">
        <f>+IF(G35=0,"",'Ark1'!AF412)</f>
        <v/>
      </c>
      <c r="J35" s="146"/>
      <c r="K35" s="166">
        <f>+'Ark1'!AG412</f>
        <v>0</v>
      </c>
      <c r="L35" s="92"/>
      <c r="M35" s="352">
        <f>+'Ark1'!AI412</f>
        <v>0</v>
      </c>
      <c r="N35" s="351"/>
      <c r="O35" s="351"/>
      <c r="P35" s="351"/>
      <c r="Q35" s="146">
        <f>+'Ark1'!U412</f>
        <v>0</v>
      </c>
      <c r="R35" s="146"/>
      <c r="S35" s="164"/>
      <c r="T35" s="440">
        <f>+'Ark1'!AJ412</f>
        <v>0</v>
      </c>
      <c r="U35" s="440">
        <f>+'Ark1'!AK412</f>
        <v>0</v>
      </c>
      <c r="V35" s="87"/>
      <c r="W35" s="79">
        <f>+'Ark1'!S412</f>
        <v>0</v>
      </c>
      <c r="X35" s="77"/>
      <c r="Y35" s="79">
        <f>+'Ark1'!T412</f>
        <v>0</v>
      </c>
      <c r="Z35" s="77"/>
      <c r="AA35" s="80" t="str">
        <f>+IF(G35=0,"",'Ark1'!W412)</f>
        <v/>
      </c>
      <c r="AB35" s="71"/>
      <c r="AC35" s="80" t="str">
        <f>+IF(G35=0,"",'Ark1'!X412)</f>
        <v/>
      </c>
      <c r="AD35" s="80" t="str">
        <f>+IF(G35=0,"",'Ark1'!Y412)</f>
        <v/>
      </c>
      <c r="AE35" s="80" t="str">
        <f>+IF(G35=0,"",'Ark1'!Z412)</f>
        <v/>
      </c>
      <c r="AF35" s="71"/>
      <c r="AG35" s="146" t="str">
        <f>+IF(G35=0,"",'Ark1'!AA412)</f>
        <v/>
      </c>
      <c r="AH35" s="79" t="str">
        <f>+IF(G35=0,"",'Ark1'!AB412)</f>
        <v/>
      </c>
      <c r="AI35" s="79" t="str">
        <f>+IF(G35=0,"",'Ark1'!AC412)</f>
        <v/>
      </c>
      <c r="AJ35" s="50"/>
      <c r="AK35" s="79" t="str">
        <f t="shared" ref="AK35:AK59" si="10">+IF(G35=0,"",Q35/W35)</f>
        <v/>
      </c>
      <c r="AL35" s="80" t="str">
        <f t="shared" ref="AL35:AL38" si="11">+IF(G35=0,"",G35/E35)</f>
        <v/>
      </c>
      <c r="AM35" s="45"/>
      <c r="AN35" s="4"/>
      <c r="AO35" s="56"/>
      <c r="AP35" s="56"/>
      <c r="AQ35" s="1"/>
      <c r="AR35" s="18"/>
    </row>
    <row r="36" spans="1:47" ht="15.6">
      <c r="A36" s="150">
        <f>1+A35</f>
        <v>2</v>
      </c>
      <c r="B36" s="77">
        <f>+'Ark1'!C413</f>
        <v>2023</v>
      </c>
      <c r="C36" s="77">
        <f>+'Ark1'!J413</f>
        <v>103</v>
      </c>
      <c r="D36" s="78" t="str">
        <f>VLOOKUP(C36,RNR!$A$1:$B$26,2)</f>
        <v>Rudshøgda</v>
      </c>
      <c r="E36" s="77">
        <f>+IF(G36=0,"",'Ark1'!Q413)</f>
        <v>17</v>
      </c>
      <c r="F36" s="77"/>
      <c r="G36" s="329">
        <f>+'Ark1'!R413</f>
        <v>185</v>
      </c>
      <c r="H36" s="77"/>
      <c r="I36" s="166">
        <f>+IF(G36=0,"",'Ark1'!AF413)</f>
        <v>1.0553939186490957</v>
      </c>
      <c r="J36" s="146"/>
      <c r="K36" s="166">
        <f>+'Ark1'!AG413</f>
        <v>1.5298956053627579</v>
      </c>
      <c r="L36" s="92"/>
      <c r="M36" s="352">
        <f>+'Ark1'!AI413</f>
        <v>0</v>
      </c>
      <c r="N36" s="351"/>
      <c r="O36" s="351"/>
      <c r="P36" s="351"/>
      <c r="Q36" s="146">
        <f>+'Ark1'!U413</f>
        <v>11.604324324324327</v>
      </c>
      <c r="R36" s="146"/>
      <c r="S36" s="164"/>
      <c r="T36" s="440">
        <f>+'Ark1'!AJ413</f>
        <v>0</v>
      </c>
      <c r="U36" s="440">
        <f>+'Ark1'!AK413</f>
        <v>0</v>
      </c>
      <c r="V36" s="87"/>
      <c r="W36" s="79">
        <f>+'Ark1'!S413</f>
        <v>7.1891891891891904</v>
      </c>
      <c r="X36" s="77"/>
      <c r="Y36" s="79">
        <f>+'Ark1'!T413</f>
        <v>3.9135135135135126</v>
      </c>
      <c r="Z36" s="77"/>
      <c r="AA36" s="80">
        <f>+IF(G36=0,"",'Ark1'!W413)</f>
        <v>0</v>
      </c>
      <c r="AB36" s="71"/>
      <c r="AC36" s="80">
        <f>+IF(G36=0,"",'Ark1'!X413)</f>
        <v>8.6486486486486491</v>
      </c>
      <c r="AD36" s="80">
        <f>+IF(G36=0,"",'Ark1'!Y413)</f>
        <v>0</v>
      </c>
      <c r="AE36" s="80">
        <f>+IF(G36=0,"",'Ark1'!Z413)</f>
        <v>3.4490708036117721</v>
      </c>
      <c r="AF36" s="71"/>
      <c r="AG36" s="146">
        <f>+IF(G36=0,"",'Ark1'!AA413)</f>
        <v>1.1540255708871856</v>
      </c>
      <c r="AH36" s="79">
        <f>+IF(G36=0,"",'Ark1'!AB413)</f>
        <v>1.9321129957111112</v>
      </c>
      <c r="AI36" s="79">
        <f>+IF(G36=0,"",'Ark1'!AC413)</f>
        <v>41.562455341937991</v>
      </c>
      <c r="AJ36" s="50"/>
      <c r="AK36" s="79">
        <f t="shared" si="10"/>
        <v>1.6141353383458648</v>
      </c>
      <c r="AL36" s="80">
        <f t="shared" si="11"/>
        <v>10.882352941176471</v>
      </c>
      <c r="AM36" s="45"/>
      <c r="AN36" s="4"/>
      <c r="AO36" s="56"/>
      <c r="AP36" s="56"/>
      <c r="AQ36" s="1"/>
      <c r="AR36" s="18"/>
    </row>
    <row r="37" spans="1:47" ht="15.6">
      <c r="A37" s="150">
        <f t="shared" ref="A37:A59" si="12">1+A36</f>
        <v>3</v>
      </c>
      <c r="B37" s="77">
        <f>+'Ark1'!C414</f>
        <v>2023</v>
      </c>
      <c r="C37" s="77">
        <f>+'Ark1'!J414</f>
        <v>106</v>
      </c>
      <c r="D37" s="78" t="str">
        <f>VLOOKUP(C37,RNR!$A$1:$B$26,2)</f>
        <v>Furuseth</v>
      </c>
      <c r="E37" s="77">
        <f>+IF(G37=0,"",'Ark1'!Q414)</f>
        <v>17</v>
      </c>
      <c r="F37" s="77"/>
      <c r="G37" s="329">
        <f>+'Ark1'!R414</f>
        <v>257</v>
      </c>
      <c r="H37" s="77"/>
      <c r="I37" s="166">
        <f>+IF(G37=0,"",'Ark1'!AF414)</f>
        <v>1.4661418221233389</v>
      </c>
      <c r="J37" s="146"/>
      <c r="K37" s="166">
        <f>+'Ark1'!AG414</f>
        <v>1.7265842522232588</v>
      </c>
      <c r="L37" s="92"/>
      <c r="M37" s="352">
        <f>+'Ark1'!AI414</f>
        <v>130</v>
      </c>
      <c r="N37" s="351"/>
      <c r="O37" s="351"/>
      <c r="P37" s="351"/>
      <c r="Q37" s="146">
        <f>+'Ark1'!U414</f>
        <v>9.4272373540856087</v>
      </c>
      <c r="R37" s="146"/>
      <c r="S37" s="164"/>
      <c r="T37" s="440">
        <f>+'Ark1'!AJ414</f>
        <v>86.03461538461535</v>
      </c>
      <c r="U37" s="440">
        <f>+'Ark1'!AK414</f>
        <v>12.08215223336382</v>
      </c>
      <c r="V37" s="87"/>
      <c r="W37" s="79">
        <f>+'Ark1'!S414</f>
        <v>7.0583657587548627</v>
      </c>
      <c r="X37" s="77"/>
      <c r="Y37" s="79">
        <f>+'Ark1'!T414</f>
        <v>3.4941634241245128</v>
      </c>
      <c r="Z37" s="77"/>
      <c r="AA37" s="80">
        <f>+IF(G37=0,"",'Ark1'!W414)</f>
        <v>0</v>
      </c>
      <c r="AB37" s="71"/>
      <c r="AC37" s="80">
        <f>+IF(G37=0,"",'Ark1'!X414)</f>
        <v>8.1712062256809315</v>
      </c>
      <c r="AD37" s="80">
        <f>+IF(G37=0,"",'Ark1'!Y414)</f>
        <v>0</v>
      </c>
      <c r="AE37" s="80">
        <f>+IF(G37=0,"",'Ark1'!Z414)</f>
        <v>3.7028169624330127</v>
      </c>
      <c r="AF37" s="71"/>
      <c r="AG37" s="146">
        <f>+IF(G37=0,"",'Ark1'!AA414)</f>
        <v>2.4047007414861006</v>
      </c>
      <c r="AH37" s="79">
        <f>+IF(G37=0,"",'Ark1'!AB414)</f>
        <v>1.7973621453295827</v>
      </c>
      <c r="AI37" s="79">
        <f>+IF(G37=0,"",'Ark1'!AC414)</f>
        <v>73.689605274253651</v>
      </c>
      <c r="AJ37" s="50"/>
      <c r="AK37" s="79">
        <f t="shared" si="10"/>
        <v>1.335611907386991</v>
      </c>
      <c r="AL37" s="80">
        <f t="shared" si="11"/>
        <v>15.117647058823529</v>
      </c>
      <c r="AM37" s="45"/>
      <c r="AN37" s="4"/>
      <c r="AO37" s="56"/>
      <c r="AP37" s="56"/>
      <c r="AQ37" s="1"/>
      <c r="AR37" s="18"/>
    </row>
    <row r="38" spans="1:47" ht="15.6">
      <c r="A38" s="150">
        <f t="shared" si="12"/>
        <v>4</v>
      </c>
      <c r="B38" s="77">
        <f>+'Ark1'!C415</f>
        <v>2023</v>
      </c>
      <c r="C38" s="77">
        <f>+'Ark1'!J415</f>
        <v>110</v>
      </c>
      <c r="D38" s="78" t="str">
        <f>VLOOKUP(C38,RNR!$A$1:$B$26,2)</f>
        <v>Gol</v>
      </c>
      <c r="E38" s="77">
        <f>+IF(G38=0,"",'Ark1'!Q415)</f>
        <v>92</v>
      </c>
      <c r="F38" s="77"/>
      <c r="G38" s="329">
        <f>+'Ark1'!R415</f>
        <v>4359</v>
      </c>
      <c r="H38" s="77"/>
      <c r="I38" s="166">
        <f>+IF(G38=0,"",'Ark1'!AF415)</f>
        <v>24.867362656169774</v>
      </c>
      <c r="J38" s="146"/>
      <c r="K38" s="166">
        <f>+'Ark1'!AG415</f>
        <v>23.104074661870168</v>
      </c>
      <c r="L38" s="92"/>
      <c r="M38" s="352">
        <f>+'Ark1'!AI415</f>
        <v>1788</v>
      </c>
      <c r="N38" s="351"/>
      <c r="O38" s="351"/>
      <c r="P38" s="351"/>
      <c r="Q38" s="146">
        <f>+'Ark1'!U415</f>
        <v>7.4375774260151646</v>
      </c>
      <c r="R38" s="146"/>
      <c r="S38" s="164"/>
      <c r="T38" s="440">
        <f>+'Ark1'!AJ415</f>
        <v>83.768400447427098</v>
      </c>
      <c r="U38" s="440">
        <f>+'Ark1'!AK415</f>
        <v>14.290886035935284</v>
      </c>
      <c r="V38" s="87"/>
      <c r="W38" s="79">
        <f>+'Ark1'!S415</f>
        <v>5.2945629731589809</v>
      </c>
      <c r="X38" s="77"/>
      <c r="Y38" s="79">
        <f>+'Ark1'!T415</f>
        <v>5.0848818536361549</v>
      </c>
      <c r="Z38" s="77"/>
      <c r="AA38" s="80">
        <f>+IF(G38=0,"",'Ark1'!W415)</f>
        <v>0.25235145675613674</v>
      </c>
      <c r="AB38" s="71"/>
      <c r="AC38" s="80">
        <f>+IF(G38=0,"",'Ark1'!X415)</f>
        <v>0.82587749483826556</v>
      </c>
      <c r="AD38" s="80">
        <f>+IF(G38=0,"",'Ark1'!Y415)</f>
        <v>0</v>
      </c>
      <c r="AE38" s="80">
        <f>+IF(G38=0,"",'Ark1'!Z415)</f>
        <v>2.4087058595401944</v>
      </c>
      <c r="AF38" s="71"/>
      <c r="AG38" s="146">
        <f>+IF(G38=0,"",'Ark1'!AA415)</f>
        <v>1.1070050722447695</v>
      </c>
      <c r="AH38" s="79">
        <f>+IF(G38=0,"",'Ark1'!AB415)</f>
        <v>1.5110356238712848</v>
      </c>
      <c r="AI38" s="79">
        <f>+IF(G38=0,"",'Ark1'!AC415)</f>
        <v>39.16312058681347</v>
      </c>
      <c r="AJ38" s="50"/>
      <c r="AK38" s="79">
        <f t="shared" si="10"/>
        <v>1.404757571818541</v>
      </c>
      <c r="AL38" s="80">
        <f t="shared" si="11"/>
        <v>47.380434782608695</v>
      </c>
      <c r="AM38" s="45"/>
      <c r="AN38" s="4"/>
      <c r="AO38" s="56"/>
      <c r="AP38" s="56"/>
      <c r="AQ38" s="1"/>
      <c r="AR38" s="18"/>
    </row>
    <row r="39" spans="1:47" ht="15.6">
      <c r="A39" s="150">
        <f t="shared" si="12"/>
        <v>5</v>
      </c>
      <c r="B39" s="77">
        <f>+'Ark1'!C416</f>
        <v>2023</v>
      </c>
      <c r="C39" s="77">
        <f>+'Ark1'!J416</f>
        <v>111</v>
      </c>
      <c r="D39" s="78" t="str">
        <f>VLOOKUP(C39,RNR!$A$1:$B$26,2)</f>
        <v>Forus</v>
      </c>
      <c r="E39" s="77">
        <f>+IF(G39=0,"",'Ark1'!Q416)</f>
        <v>9</v>
      </c>
      <c r="F39" s="77"/>
      <c r="G39" s="329">
        <f>+'Ark1'!R416</f>
        <v>63</v>
      </c>
      <c r="H39" s="77"/>
      <c r="I39" s="166">
        <f>+IF(G39=0,"",'Ark1'!AF416)</f>
        <v>0.35940441553996239</v>
      </c>
      <c r="J39" s="146"/>
      <c r="K39" s="166">
        <f>+'Ark1'!AG416</f>
        <v>0.44026900735658259</v>
      </c>
      <c r="L39" s="92"/>
      <c r="M39" s="352">
        <f>+'Ark1'!AI416</f>
        <v>26</v>
      </c>
      <c r="N39" s="351"/>
      <c r="O39" s="351"/>
      <c r="P39" s="351"/>
      <c r="Q39" s="146">
        <f>+'Ark1'!U416</f>
        <v>9.8063492063492035</v>
      </c>
      <c r="R39" s="146"/>
      <c r="S39" s="164"/>
      <c r="T39" s="440">
        <f>+'Ark1'!AJ416</f>
        <v>93.615384615384642</v>
      </c>
      <c r="U39" s="440">
        <f>+'Ark1'!AK416</f>
        <v>12.609835319600007</v>
      </c>
      <c r="V39" s="87"/>
      <c r="W39" s="79">
        <f>+'Ark1'!S416</f>
        <v>5.6666666666666679</v>
      </c>
      <c r="X39" s="77"/>
      <c r="Y39" s="79">
        <f>+'Ark1'!T416</f>
        <v>3.952380952380953</v>
      </c>
      <c r="Z39" s="77"/>
      <c r="AA39" s="80">
        <f>+IF(G39=0,"",'Ark1'!W416)</f>
        <v>0</v>
      </c>
      <c r="AB39" s="71"/>
      <c r="AC39" s="80">
        <f>+IF(G39=0,"",'Ark1'!X416)</f>
        <v>1.5873015873015868</v>
      </c>
      <c r="AD39" s="80">
        <f>+IF(G39=0,"",'Ark1'!Y416)</f>
        <v>0</v>
      </c>
      <c r="AE39" s="80">
        <f>+IF(G39=0,"",'Ark1'!Z416)</f>
        <v>2.7124564521921939</v>
      </c>
      <c r="AF39" s="71"/>
      <c r="AG39" s="146">
        <f>+IF(G39=0,"",'Ark1'!AA416)</f>
        <v>1.414213562373094</v>
      </c>
      <c r="AH39" s="79">
        <f>+IF(G39=0,"",'Ark1'!AB416)</f>
        <v>1.5058465048420853</v>
      </c>
      <c r="AI39" s="79">
        <f>+IF(G39=0,"",'Ark1'!AC416)</f>
        <v>35.806767119649223</v>
      </c>
      <c r="AJ39" s="50"/>
      <c r="AK39" s="79">
        <f t="shared" si="10"/>
        <v>1.7305322128851532</v>
      </c>
      <c r="AL39" s="80">
        <f t="shared" ref="AL39:AL59" si="13">+IF(G39=0,"",G39/E39)</f>
        <v>7</v>
      </c>
      <c r="AM39" s="45"/>
      <c r="AN39" s="4"/>
      <c r="AO39" s="56"/>
      <c r="AP39" s="56"/>
      <c r="AQ39" s="1"/>
      <c r="AR39" s="18"/>
    </row>
    <row r="40" spans="1:47" ht="15.6">
      <c r="A40" s="150">
        <f t="shared" si="12"/>
        <v>6</v>
      </c>
      <c r="B40" s="77">
        <f>+'Ark1'!C417</f>
        <v>2023</v>
      </c>
      <c r="C40" s="77">
        <f>+'Ark1'!J417</f>
        <v>116</v>
      </c>
      <c r="D40" s="78" t="str">
        <f>VLOOKUP(C40,RNR!$A$1:$B$26,2)</f>
        <v>Sandeid</v>
      </c>
      <c r="E40" s="77">
        <f>+IF(G40=0,"",'Ark1'!Q417)</f>
        <v>45</v>
      </c>
      <c r="F40" s="77"/>
      <c r="G40" s="329">
        <f>+'Ark1'!R417</f>
        <v>943</v>
      </c>
      <c r="H40" s="77"/>
      <c r="I40" s="166">
        <f>+IF(G40=0,"",'Ark1'!AF417)</f>
        <v>5.3796565691140383</v>
      </c>
      <c r="J40" s="146"/>
      <c r="K40" s="166">
        <f>+'Ark1'!AG417</f>
        <v>5.5161188484022228</v>
      </c>
      <c r="L40" s="92"/>
      <c r="M40" s="352">
        <f>+'Ark1'!AI417</f>
        <v>0</v>
      </c>
      <c r="N40" s="351"/>
      <c r="O40" s="351"/>
      <c r="P40" s="351"/>
      <c r="Q40" s="146">
        <f>+'Ark1'!U417</f>
        <v>8.2082714740190887</v>
      </c>
      <c r="R40" s="146"/>
      <c r="S40" s="164"/>
      <c r="T40" s="440">
        <f>+'Ark1'!AJ417</f>
        <v>0</v>
      </c>
      <c r="U40" s="440">
        <f>+'Ark1'!AK417</f>
        <v>0</v>
      </c>
      <c r="V40" s="87"/>
      <c r="W40" s="79">
        <f>+'Ark1'!S417</f>
        <v>5.1495227995758208</v>
      </c>
      <c r="X40" s="77"/>
      <c r="Y40" s="79">
        <f>+'Ark1'!T417</f>
        <v>3.775185577942735</v>
      </c>
      <c r="Z40" s="77"/>
      <c r="AA40" s="80">
        <f>+IF(G40=0,"",'Ark1'!W417)</f>
        <v>0</v>
      </c>
      <c r="AB40" s="71"/>
      <c r="AC40" s="80">
        <f>+IF(G40=0,"",'Ark1'!X417)</f>
        <v>1.59066808059385</v>
      </c>
      <c r="AD40" s="80">
        <f>+IF(G40=0,"",'Ark1'!Y417)</f>
        <v>0.10604453870625664</v>
      </c>
      <c r="AE40" s="80">
        <f>+IF(G40=0,"",'Ark1'!Z417)</f>
        <v>2.9973681425679435</v>
      </c>
      <c r="AF40" s="71"/>
      <c r="AG40" s="146">
        <f>+IF(G40=0,"",'Ark1'!AA417)</f>
        <v>1.172283885058738</v>
      </c>
      <c r="AH40" s="79">
        <f>+IF(G40=0,"",'Ark1'!AB417)</f>
        <v>1.5927790870261076</v>
      </c>
      <c r="AI40" s="79">
        <f>+IF(G40=0,"",'Ark1'!AC417)</f>
        <v>44.495001361179597</v>
      </c>
      <c r="AJ40" s="50"/>
      <c r="AK40" s="79">
        <f t="shared" si="10"/>
        <v>1.5939868204283365</v>
      </c>
      <c r="AL40" s="80">
        <f t="shared" si="13"/>
        <v>20.955555555555556</v>
      </c>
      <c r="AM40" s="45"/>
      <c r="AN40" s="4"/>
      <c r="AO40" s="56"/>
      <c r="AP40" s="56"/>
      <c r="AQ40" s="1"/>
      <c r="AR40" s="18"/>
    </row>
    <row r="41" spans="1:47" ht="15.6">
      <c r="A41" s="150">
        <f t="shared" si="12"/>
        <v>7</v>
      </c>
      <c r="B41" s="77">
        <f>+'Ark1'!C418</f>
        <v>2023</v>
      </c>
      <c r="C41" s="77">
        <f>+'Ark1'!J418</f>
        <v>117</v>
      </c>
      <c r="D41" s="78" t="str">
        <f>VLOOKUP(C41,RNR!$A$1:$B$26,2)</f>
        <v>Jæren</v>
      </c>
      <c r="E41" s="77">
        <f>+IF(G41=0,"",'Ark1'!Q418)</f>
        <v>9</v>
      </c>
      <c r="F41" s="77"/>
      <c r="G41" s="329">
        <f>+'Ark1'!R418</f>
        <v>206</v>
      </c>
      <c r="H41" s="77"/>
      <c r="I41" s="166">
        <f>+IF(G41=0,"",'Ark1'!AF418)</f>
        <v>1.1751953904957499</v>
      </c>
      <c r="J41" s="146"/>
      <c r="K41" s="166">
        <f>+'Ark1'!AG418</f>
        <v>1.4088180651395723</v>
      </c>
      <c r="L41" s="92"/>
      <c r="M41" s="352">
        <f>+'Ark1'!AI418</f>
        <v>206</v>
      </c>
      <c r="N41" s="351"/>
      <c r="O41" s="351"/>
      <c r="P41" s="351"/>
      <c r="Q41" s="146">
        <f>+'Ark1'!U418</f>
        <v>9.5966019417475756</v>
      </c>
      <c r="R41" s="146"/>
      <c r="S41" s="164"/>
      <c r="T41" s="440">
        <f>+'Ark1'!AJ418</f>
        <v>84.684466019417442</v>
      </c>
      <c r="U41" s="440">
        <f>+'Ark1'!AK418</f>
        <v>15.407198084467652</v>
      </c>
      <c r="V41" s="87"/>
      <c r="W41" s="79">
        <f>+'Ark1'!S418</f>
        <v>5.5388349514563089</v>
      </c>
      <c r="X41" s="77"/>
      <c r="Y41" s="79">
        <f>+'Ark1'!T418</f>
        <v>3.9660194174757271</v>
      </c>
      <c r="Z41" s="77"/>
      <c r="AA41" s="80">
        <f>+IF(G41=0,"",'Ark1'!W418)</f>
        <v>0</v>
      </c>
      <c r="AB41" s="71"/>
      <c r="AC41" s="80">
        <f>+IF(G41=0,"",'Ark1'!X418)</f>
        <v>2.4271844660194182</v>
      </c>
      <c r="AD41" s="80">
        <f>+IF(G41=0,"",'Ark1'!Y418)</f>
        <v>0</v>
      </c>
      <c r="AE41" s="80">
        <f>+IF(G41=0,"",'Ark1'!Z418)</f>
        <v>2.8489034011567305</v>
      </c>
      <c r="AF41" s="71"/>
      <c r="AG41" s="146">
        <f>+IF(G41=0,"",'Ark1'!AA418)</f>
        <v>0.96338128330937634</v>
      </c>
      <c r="AH41" s="79">
        <f>+IF(G41=0,"",'Ark1'!AB418)</f>
        <v>1.3159996309836779</v>
      </c>
      <c r="AI41" s="79">
        <f>+IF(G41=0,"",'Ark1'!AC418)</f>
        <v>32.487183761037279</v>
      </c>
      <c r="AJ41" s="50"/>
      <c r="AK41" s="79">
        <f t="shared" si="10"/>
        <v>1.7326029798422447</v>
      </c>
      <c r="AL41" s="80">
        <f t="shared" si="13"/>
        <v>22.888888888888889</v>
      </c>
      <c r="AM41" s="45"/>
      <c r="AN41" s="4"/>
      <c r="AO41" s="56"/>
      <c r="AP41" s="56"/>
      <c r="AQ41" s="1"/>
      <c r="AR41" s="18"/>
    </row>
    <row r="42" spans="1:47" ht="15.6">
      <c r="A42" s="150">
        <f t="shared" si="12"/>
        <v>8</v>
      </c>
      <c r="B42" s="77">
        <f>+'Ark1'!C419</f>
        <v>2023</v>
      </c>
      <c r="C42" s="77">
        <f>+'Ark1'!J419</f>
        <v>134</v>
      </c>
      <c r="D42" s="78" t="str">
        <f>VLOOKUP(C42,RNR!$A$1:$B$26,2)</f>
        <v>Førde</v>
      </c>
      <c r="E42" s="77">
        <f>+IF(G42=0,"",'Ark1'!Q419)</f>
        <v>103</v>
      </c>
      <c r="F42" s="77"/>
      <c r="G42" s="329">
        <f>+'Ark1'!R419</f>
        <v>3690</v>
      </c>
      <c r="H42" s="77"/>
      <c r="I42" s="166">
        <f>+IF(G42=0,"",'Ark1'!AF419)</f>
        <v>21.050830053054927</v>
      </c>
      <c r="J42" s="146"/>
      <c r="K42" s="166">
        <f>+'Ark1'!AG419</f>
        <v>19.471890983179534</v>
      </c>
      <c r="L42" s="92"/>
      <c r="M42" s="352">
        <f>+'Ark1'!AI419</f>
        <v>3</v>
      </c>
      <c r="N42" s="351"/>
      <c r="O42" s="351"/>
      <c r="P42" s="351"/>
      <c r="Q42" s="146">
        <f>+'Ark1'!U419</f>
        <v>7.4047696476964724</v>
      </c>
      <c r="R42" s="146"/>
      <c r="S42" s="164"/>
      <c r="T42" s="440">
        <f>+'Ark1'!AJ419</f>
        <v>89.133333333333312</v>
      </c>
      <c r="U42" s="440">
        <f>+'Ark1'!AK419</f>
        <v>13.678793403382508</v>
      </c>
      <c r="V42" s="87"/>
      <c r="W42" s="79">
        <f>+'Ark1'!S419</f>
        <v>5.4184281842818436</v>
      </c>
      <c r="X42" s="77"/>
      <c r="Y42" s="79">
        <f>+'Ark1'!T419</f>
        <v>4.5086720867208676</v>
      </c>
      <c r="Z42" s="77"/>
      <c r="AA42" s="80">
        <f>+IF(G42=0,"",'Ark1'!W419)</f>
        <v>0</v>
      </c>
      <c r="AB42" s="71"/>
      <c r="AC42" s="80">
        <f>+IF(G42=0,"",'Ark1'!X419)</f>
        <v>1.1924119241192417</v>
      </c>
      <c r="AD42" s="80">
        <f>+IF(G42=0,"",'Ark1'!Y419)</f>
        <v>2.7100271002710036E-2</v>
      </c>
      <c r="AE42" s="80">
        <f>+IF(G42=0,"",'Ark1'!Z419)</f>
        <v>2.791464732616558</v>
      </c>
      <c r="AF42" s="71"/>
      <c r="AG42" s="146">
        <f>+IF(G42=0,"",'Ark1'!AA419)</f>
        <v>1.3210764769121563</v>
      </c>
      <c r="AH42" s="79">
        <f>+IF(G42=0,"",'Ark1'!AB419)</f>
        <v>1.5735123307665895</v>
      </c>
      <c r="AI42" s="79">
        <f>+IF(G42=0,"",'Ark1'!AC419)</f>
        <v>18.751334991280014</v>
      </c>
      <c r="AJ42" s="50"/>
      <c r="AK42" s="79">
        <f t="shared" si="10"/>
        <v>1.3665899769930969</v>
      </c>
      <c r="AL42" s="80">
        <f t="shared" si="13"/>
        <v>35.825242718446603</v>
      </c>
      <c r="AM42" s="45"/>
      <c r="AN42" s="4"/>
      <c r="AO42" s="56"/>
      <c r="AP42" s="56"/>
      <c r="AQ42" s="1"/>
      <c r="AR42" s="18"/>
    </row>
    <row r="43" spans="1:47" ht="15.6">
      <c r="A43" s="150">
        <f t="shared" si="12"/>
        <v>9</v>
      </c>
      <c r="B43" s="77">
        <f>+'Ark1'!C420</f>
        <v>2023</v>
      </c>
      <c r="C43" s="77">
        <f>+'Ark1'!J420</f>
        <v>141</v>
      </c>
      <c r="D43" s="78" t="str">
        <f>VLOOKUP(C43,RNR!$A$1:$B$26,2)</f>
        <v>Ølen</v>
      </c>
      <c r="E43" s="77">
        <f>+IF(G43=0,"",'Ark1'!Q420)</f>
        <v>70</v>
      </c>
      <c r="F43" s="77"/>
      <c r="G43" s="329">
        <f>+'Ark1'!R420</f>
        <v>1023</v>
      </c>
      <c r="H43" s="77"/>
      <c r="I43" s="166">
        <f>+IF(G43=0,"",'Ark1'!AF420)</f>
        <v>5.8360431285298651</v>
      </c>
      <c r="J43" s="146"/>
      <c r="K43" s="166">
        <f>+'Ark1'!AG420</f>
        <v>6.063355123489826</v>
      </c>
      <c r="L43" s="92"/>
      <c r="M43" s="352">
        <f>+'Ark1'!AI420</f>
        <v>0</v>
      </c>
      <c r="N43" s="351"/>
      <c r="O43" s="351"/>
      <c r="P43" s="351"/>
      <c r="Q43" s="146">
        <f>+'Ark1'!U420</f>
        <v>8.3170087976539619</v>
      </c>
      <c r="R43" s="146"/>
      <c r="S43" s="164"/>
      <c r="T43" s="440">
        <f>+'Ark1'!AJ420</f>
        <v>0</v>
      </c>
      <c r="U43" s="440">
        <f>+'Ark1'!AK420</f>
        <v>0</v>
      </c>
      <c r="V43" s="87"/>
      <c r="W43" s="79">
        <f>+'Ark1'!S420</f>
        <v>4.7360703812316709</v>
      </c>
      <c r="X43" s="77"/>
      <c r="Y43" s="79">
        <f>+'Ark1'!T420</f>
        <v>4.0234604105571847</v>
      </c>
      <c r="Z43" s="77"/>
      <c r="AA43" s="80">
        <f>+IF(G43=0,"",'Ark1'!W420)</f>
        <v>0</v>
      </c>
      <c r="AB43" s="71"/>
      <c r="AC43" s="80">
        <f>+IF(G43=0,"",'Ark1'!X420)</f>
        <v>2.7370478983382203</v>
      </c>
      <c r="AD43" s="80">
        <f>+IF(G43=0,"",'Ark1'!Y420)</f>
        <v>0.19550342130987289</v>
      </c>
      <c r="AE43" s="80">
        <f>+IF(G43=0,"",'Ark1'!Z420)</f>
        <v>3.4080153991468158</v>
      </c>
      <c r="AF43" s="71"/>
      <c r="AG43" s="146">
        <f>+IF(G43=0,"",'Ark1'!AA420)</f>
        <v>1.6769202683623123</v>
      </c>
      <c r="AH43" s="79">
        <f>+IF(G43=0,"",'Ark1'!AB420)</f>
        <v>1.7612747955172048</v>
      </c>
      <c r="AI43" s="79">
        <f>+IF(G43=0,"",'Ark1'!AC420)</f>
        <v>68.229723308111133</v>
      </c>
      <c r="AJ43" s="50"/>
      <c r="AK43" s="79">
        <f t="shared" si="10"/>
        <v>1.7560990712074311</v>
      </c>
      <c r="AL43" s="80">
        <f t="shared" si="13"/>
        <v>14.614285714285714</v>
      </c>
      <c r="AM43" s="45"/>
      <c r="AN43" s="4"/>
      <c r="AO43" s="56"/>
      <c r="AP43" s="56"/>
      <c r="AQ43" s="1"/>
      <c r="AR43" s="18"/>
    </row>
    <row r="44" spans="1:47" ht="15.6">
      <c r="A44" s="150">
        <f t="shared" si="12"/>
        <v>10</v>
      </c>
      <c r="B44" s="77">
        <f>+'Ark1'!C421</f>
        <v>2023</v>
      </c>
      <c r="C44" s="77">
        <f>+'Ark1'!J421</f>
        <v>143</v>
      </c>
      <c r="D44" s="78" t="str">
        <f>VLOOKUP(C44,RNR!$A$1:$B$26,2)</f>
        <v>Nordfjord</v>
      </c>
      <c r="E44" s="77">
        <f>+IF(G44=0,"",'Ark1'!Q421)</f>
        <v>17</v>
      </c>
      <c r="F44" s="77"/>
      <c r="G44" s="329">
        <f>+'Ark1'!R421</f>
        <v>184</v>
      </c>
      <c r="H44" s="77"/>
      <c r="I44" s="166">
        <f>+IF(G44=0,"",'Ark1'!AF421)</f>
        <v>1.0496890866563982</v>
      </c>
      <c r="J44" s="146"/>
      <c r="K44" s="166">
        <f>+'Ark1'!AG421</f>
        <v>1.2424878833379762</v>
      </c>
      <c r="L44" s="92"/>
      <c r="M44" s="352">
        <f>+'Ark1'!AI421</f>
        <v>0</v>
      </c>
      <c r="N44" s="351"/>
      <c r="O44" s="351"/>
      <c r="P44" s="351"/>
      <c r="Q44" s="146">
        <f>+'Ark1'!U421</f>
        <v>9.4755434782608621</v>
      </c>
      <c r="R44" s="146"/>
      <c r="S44" s="164"/>
      <c r="T44" s="440">
        <f>+'Ark1'!AJ421</f>
        <v>0</v>
      </c>
      <c r="U44" s="440">
        <f>+'Ark1'!AK421</f>
        <v>0</v>
      </c>
      <c r="V44" s="87"/>
      <c r="W44" s="79">
        <f>+'Ark1'!S421</f>
        <v>5.75</v>
      </c>
      <c r="X44" s="77"/>
      <c r="Y44" s="79">
        <f>+'Ark1'!T421</f>
        <v>3.8913043478260874</v>
      </c>
      <c r="Z44" s="77"/>
      <c r="AA44" s="80">
        <f>+IF(G44=0,"",'Ark1'!W421)</f>
        <v>0</v>
      </c>
      <c r="AB44" s="71"/>
      <c r="AC44" s="80">
        <f>+IF(G44=0,"",'Ark1'!X421)</f>
        <v>5.9782608695652177</v>
      </c>
      <c r="AD44" s="80">
        <f>+IF(G44=0,"",'Ark1'!Y421)</f>
        <v>0.54347826086956519</v>
      </c>
      <c r="AE44" s="80">
        <f>+IF(G44=0,"",'Ark1'!Z421)</f>
        <v>3.430790840547985</v>
      </c>
      <c r="AF44" s="71"/>
      <c r="AG44" s="146">
        <f>+IF(G44=0,"",'Ark1'!AA421)</f>
        <v>1.4228339754655599</v>
      </c>
      <c r="AH44" s="79">
        <f>+IF(G44=0,"",'Ark1'!AB421)</f>
        <v>1.638242176575714</v>
      </c>
      <c r="AI44" s="79">
        <f>+IF(G44=0,"",'Ark1'!AC421)</f>
        <v>55.342099290779203</v>
      </c>
      <c r="AJ44" s="50"/>
      <c r="AK44" s="79">
        <f t="shared" si="10"/>
        <v>1.6479206049149326</v>
      </c>
      <c r="AL44" s="80">
        <f t="shared" si="13"/>
        <v>10.823529411764707</v>
      </c>
      <c r="AM44" s="45"/>
      <c r="AN44" s="4"/>
      <c r="AO44" s="56"/>
      <c r="AP44" s="56"/>
      <c r="AQ44" s="1"/>
      <c r="AR44" s="18"/>
    </row>
    <row r="45" spans="1:47" ht="15.6">
      <c r="A45" s="150">
        <f t="shared" si="12"/>
        <v>11</v>
      </c>
      <c r="B45" s="77">
        <f>+'Ark1'!C422</f>
        <v>2023</v>
      </c>
      <c r="C45" s="77">
        <f>+'Ark1'!J422</f>
        <v>147</v>
      </c>
      <c r="D45" s="78" t="str">
        <f>VLOOKUP(C45,RNR!$A$1:$B$26,2)</f>
        <v>Midt-Norge</v>
      </c>
      <c r="E45" s="77">
        <f>+IF(G45=0,"",'Ark1'!Q422)</f>
        <v>8</v>
      </c>
      <c r="F45" s="77"/>
      <c r="G45" s="329">
        <f>+'Ark1'!R422</f>
        <v>126</v>
      </c>
      <c r="H45" s="77"/>
      <c r="I45" s="166">
        <f>+IF(G45=0,"",'Ark1'!AF422)</f>
        <v>0.71880883107992477</v>
      </c>
      <c r="J45" s="146"/>
      <c r="K45" s="166">
        <f>+'Ark1'!AG422</f>
        <v>0.64529554250790788</v>
      </c>
      <c r="L45" s="92"/>
      <c r="M45" s="352">
        <f>+'Ark1'!AI422</f>
        <v>0</v>
      </c>
      <c r="N45" s="351"/>
      <c r="O45" s="351"/>
      <c r="P45" s="351"/>
      <c r="Q45" s="146">
        <f>+'Ark1'!U422</f>
        <v>7.1865079365079341</v>
      </c>
      <c r="R45" s="146"/>
      <c r="S45" s="164"/>
      <c r="T45" s="440">
        <f>+'Ark1'!AJ422</f>
        <v>0</v>
      </c>
      <c r="U45" s="440">
        <f>+'Ark1'!AK422</f>
        <v>0</v>
      </c>
      <c r="V45" s="87"/>
      <c r="W45" s="79">
        <f>+'Ark1'!S422</f>
        <v>4.5555555555555562</v>
      </c>
      <c r="X45" s="77"/>
      <c r="Y45" s="79">
        <f>+'Ark1'!T422</f>
        <v>3.3095238095238102</v>
      </c>
      <c r="Z45" s="77"/>
      <c r="AA45" s="80">
        <f>+IF(G45=0,"",'Ark1'!W422)</f>
        <v>0</v>
      </c>
      <c r="AB45" s="71"/>
      <c r="AC45" s="80">
        <f>+IF(G45=0,"",'Ark1'!X422)</f>
        <v>0.79365079365079338</v>
      </c>
      <c r="AD45" s="80">
        <f>+IF(G45=0,"",'Ark1'!Y422)</f>
        <v>0</v>
      </c>
      <c r="AE45" s="80">
        <f>+IF(G45=0,"",'Ark1'!Z422)</f>
        <v>2.8224258724530928</v>
      </c>
      <c r="AF45" s="71"/>
      <c r="AG45" s="146">
        <f>+IF(G45=0,"",'Ark1'!AA422)</f>
        <v>2.202291575478033</v>
      </c>
      <c r="AH45" s="79">
        <f>+IF(G45=0,"",'Ark1'!AB422)</f>
        <v>2.0058022410959375</v>
      </c>
      <c r="AI45" s="79">
        <f>+IF(G45=0,"",'Ark1'!AC422)</f>
        <v>75.453388316495349</v>
      </c>
      <c r="AJ45" s="50"/>
      <c r="AK45" s="79">
        <f t="shared" si="10"/>
        <v>1.5775261324041805</v>
      </c>
      <c r="AL45" s="80">
        <f t="shared" si="13"/>
        <v>15.75</v>
      </c>
      <c r="AM45" s="45"/>
      <c r="AN45" s="4"/>
      <c r="AO45" s="56"/>
      <c r="AP45" s="56"/>
      <c r="AQ45" s="1"/>
      <c r="AR45" s="18"/>
    </row>
    <row r="46" spans="1:47" ht="15.6">
      <c r="A46" s="150">
        <f t="shared" si="12"/>
        <v>12</v>
      </c>
      <c r="B46" s="77">
        <f>+'Ark1'!C423</f>
        <v>2023</v>
      </c>
      <c r="C46" s="77">
        <f>+'Ark1'!J423</f>
        <v>155</v>
      </c>
      <c r="D46" s="78" t="str">
        <f>VLOOKUP(C46,RNR!$A$1:$B$26,2)</f>
        <v>Målselv</v>
      </c>
      <c r="E46" s="77">
        <f>+IF(G46=0,"",'Ark1'!Q423)</f>
        <v>46</v>
      </c>
      <c r="F46" s="77"/>
      <c r="G46" s="329">
        <f>+'Ark1'!R423</f>
        <v>1176</v>
      </c>
      <c r="H46" s="77"/>
      <c r="I46" s="166">
        <f>+IF(G46=0,"",'Ark1'!AF423)</f>
        <v>6.7088824234126321</v>
      </c>
      <c r="J46" s="146"/>
      <c r="K46" s="166">
        <f>+'Ark1'!AG423</f>
        <v>8.2753184966431128</v>
      </c>
      <c r="L46" s="92"/>
      <c r="M46" s="352">
        <f>+'Ark1'!AI423</f>
        <v>0</v>
      </c>
      <c r="N46" s="351"/>
      <c r="O46" s="351"/>
      <c r="P46" s="351"/>
      <c r="Q46" s="146">
        <f>+'Ark1'!U423</f>
        <v>9.8743197278911712</v>
      </c>
      <c r="R46" s="146"/>
      <c r="S46" s="164"/>
      <c r="T46" s="440">
        <f>+'Ark1'!AJ423</f>
        <v>0</v>
      </c>
      <c r="U46" s="440">
        <f>+'Ark1'!AK423</f>
        <v>0</v>
      </c>
      <c r="V46" s="87"/>
      <c r="W46" s="79">
        <f>+'Ark1'!S423</f>
        <v>5.2125850340136051</v>
      </c>
      <c r="X46" s="77"/>
      <c r="Y46" s="79">
        <f>+'Ark1'!T423</f>
        <v>3.989795918367347</v>
      </c>
      <c r="Z46" s="77"/>
      <c r="AA46" s="80">
        <f>+IF(G46=0,"",'Ark1'!W423)</f>
        <v>0</v>
      </c>
      <c r="AB46" s="71"/>
      <c r="AC46" s="80">
        <f>+IF(G46=0,"",'Ark1'!X423)</f>
        <v>4.0816326530612246</v>
      </c>
      <c r="AD46" s="80">
        <f>+IF(G46=0,"",'Ark1'!Y423)</f>
        <v>8.5034013605442174E-2</v>
      </c>
      <c r="AE46" s="80">
        <f>+IF(G46=0,"",'Ark1'!Z423)</f>
        <v>3.0749791846790209</v>
      </c>
      <c r="AF46" s="71"/>
      <c r="AG46" s="146">
        <f>+IF(G46=0,"",'Ark1'!AA423)</f>
        <v>1.3853134365908499</v>
      </c>
      <c r="AH46" s="79">
        <f>+IF(G46=0,"",'Ark1'!AB423)</f>
        <v>1.5418971746281251</v>
      </c>
      <c r="AI46" s="79">
        <f>+IF(G46=0,"",'Ark1'!AC423)</f>
        <v>52.278689812236991</v>
      </c>
      <c r="AJ46" s="50"/>
      <c r="AK46" s="79">
        <f t="shared" si="10"/>
        <v>1.8943230016313244</v>
      </c>
      <c r="AL46" s="80">
        <f t="shared" si="13"/>
        <v>25.565217391304348</v>
      </c>
      <c r="AM46" s="45"/>
      <c r="AN46" s="4"/>
      <c r="AO46" s="56"/>
      <c r="AP46" s="56"/>
      <c r="AQ46" s="1"/>
      <c r="AR46" s="18"/>
    </row>
    <row r="47" spans="1:47" ht="15.6">
      <c r="A47" s="150">
        <f t="shared" si="12"/>
        <v>13</v>
      </c>
      <c r="B47" s="77">
        <f>+'Ark1'!C424</f>
        <v>2023</v>
      </c>
      <c r="C47" s="77">
        <f>+'Ark1'!J424</f>
        <v>160</v>
      </c>
      <c r="D47" s="78" t="str">
        <f>VLOOKUP(C47,RNR!$A$1:$B$26,2)</f>
        <v>Oslo</v>
      </c>
      <c r="E47" s="77">
        <f>+IF(G47=0,"",'Ark1'!Q424)</f>
        <v>21</v>
      </c>
      <c r="F47" s="77"/>
      <c r="G47" s="329">
        <f>+'Ark1'!R424</f>
        <v>234</v>
      </c>
      <c r="H47" s="77"/>
      <c r="I47" s="166">
        <f>+IF(G47=0,"",'Ark1'!AF424)</f>
        <v>1.3349306862912889</v>
      </c>
      <c r="J47" s="146"/>
      <c r="K47" s="166">
        <f>+'Ark1'!AG424</f>
        <v>1.499964724318769</v>
      </c>
      <c r="L47" s="92"/>
      <c r="M47" s="352">
        <f>+'Ark1'!AI424</f>
        <v>233</v>
      </c>
      <c r="N47" s="351"/>
      <c r="O47" s="351"/>
      <c r="P47" s="351"/>
      <c r="Q47" s="146">
        <f>+'Ark1'!U424</f>
        <v>8.9948717948717949</v>
      </c>
      <c r="R47" s="146"/>
      <c r="S47" s="164"/>
      <c r="T47" s="440">
        <f>+'Ark1'!AJ424</f>
        <v>85.898712446351936</v>
      </c>
      <c r="U47" s="440">
        <f>+'Ark1'!AK424</f>
        <v>13.944336483310964</v>
      </c>
      <c r="V47" s="87"/>
      <c r="W47" s="79">
        <f>+'Ark1'!S424</f>
        <v>5.4188034188034191</v>
      </c>
      <c r="X47" s="77"/>
      <c r="Y47" s="79">
        <f>+'Ark1'!T424</f>
        <v>4.2435897435897436</v>
      </c>
      <c r="Z47" s="77"/>
      <c r="AA47" s="80">
        <f>+IF(G47=0,"",'Ark1'!W424)</f>
        <v>0.85470085470085477</v>
      </c>
      <c r="AB47" s="71"/>
      <c r="AC47" s="80">
        <f>+IF(G47=0,"",'Ark1'!X424)</f>
        <v>2.5641025641025639</v>
      </c>
      <c r="AD47" s="80">
        <f>+IF(G47=0,"",'Ark1'!Y424)</f>
        <v>0.42735042735042739</v>
      </c>
      <c r="AE47" s="80">
        <f>+IF(G47=0,"",'Ark1'!Z424)</f>
        <v>3.1413249464932598</v>
      </c>
      <c r="AF47" s="71"/>
      <c r="AG47" s="146">
        <f>+IF(G47=0,"",'Ark1'!AA424)</f>
        <v>1.2759398496078764</v>
      </c>
      <c r="AH47" s="79">
        <f>+IF(G47=0,"",'Ark1'!AB424)</f>
        <v>1.6500652468521253</v>
      </c>
      <c r="AI47" s="79">
        <f>+IF(G47=0,"",'Ark1'!AC424)</f>
        <v>48.448669101972087</v>
      </c>
      <c r="AJ47" s="50"/>
      <c r="AK47" s="79">
        <f t="shared" si="10"/>
        <v>1.6599369085173501</v>
      </c>
      <c r="AL47" s="80">
        <f t="shared" si="13"/>
        <v>11.142857142857142</v>
      </c>
      <c r="AM47" s="45"/>
      <c r="AN47" s="4"/>
      <c r="AO47" s="56"/>
      <c r="AP47" s="56"/>
      <c r="AQ47" s="1"/>
      <c r="AR47" s="18"/>
    </row>
    <row r="48" spans="1:47" ht="15.6">
      <c r="A48" s="150">
        <f t="shared" si="12"/>
        <v>14</v>
      </c>
      <c r="B48" s="77">
        <f>+'Ark1'!C425</f>
        <v>2023</v>
      </c>
      <c r="C48" s="77">
        <f>+'Ark1'!J425</f>
        <v>171</v>
      </c>
      <c r="D48" s="78" t="str">
        <f>VLOOKUP(C48,RNR!$A$1:$B$26,2)</f>
        <v>Prima</v>
      </c>
      <c r="E48" s="77">
        <f>+IF(G48=0,"",'Ark1'!Q425)</f>
        <v>1</v>
      </c>
      <c r="F48" s="77"/>
      <c r="G48" s="329">
        <f>+'Ark1'!R425</f>
        <v>1</v>
      </c>
      <c r="H48" s="77"/>
      <c r="I48" s="166">
        <f>+IF(G48=0,"",'Ark1'!AF425)</f>
        <v>5.7048319926978142E-3</v>
      </c>
      <c r="J48" s="146"/>
      <c r="K48" s="166">
        <f>+'Ark1'!AG425</f>
        <v>8.8367363082253562E-3</v>
      </c>
      <c r="L48" s="92"/>
      <c r="M48" s="352">
        <f>+'Ark1'!AI425</f>
        <v>0</v>
      </c>
      <c r="N48" s="351"/>
      <c r="O48" s="351"/>
      <c r="P48" s="351"/>
      <c r="Q48" s="146">
        <f>+'Ark1'!U425</f>
        <v>12.4</v>
      </c>
      <c r="R48" s="146"/>
      <c r="S48" s="164"/>
      <c r="T48" s="440">
        <f>+'Ark1'!AJ425</f>
        <v>0</v>
      </c>
      <c r="U48" s="440">
        <f>+'Ark1'!AK425</f>
        <v>0</v>
      </c>
      <c r="V48" s="87"/>
      <c r="W48" s="79">
        <f>+'Ark1'!S425</f>
        <v>6</v>
      </c>
      <c r="X48" s="77"/>
      <c r="Y48" s="79">
        <f>+'Ark1'!T425</f>
        <v>4</v>
      </c>
      <c r="Z48" s="77"/>
      <c r="AA48" s="80">
        <f>+IF(G48=0,"",'Ark1'!W425)</f>
        <v>0</v>
      </c>
      <c r="AB48" s="71"/>
      <c r="AC48" s="80">
        <f>+IF(G48=0,"",'Ark1'!X425)</f>
        <v>0</v>
      </c>
      <c r="AD48" s="80">
        <f>+IF(G48=0,"",'Ark1'!Y425)</f>
        <v>0</v>
      </c>
      <c r="AE48" s="80">
        <f>+IF(G48=0,"",'Ark1'!Z425)</f>
        <v>0</v>
      </c>
      <c r="AF48" s="71"/>
      <c r="AG48" s="146">
        <f>+IF(G48=0,"",'Ark1'!AA425)</f>
        <v>0</v>
      </c>
      <c r="AH48" s="79">
        <f>+IF(G48=0,"",'Ark1'!AB425)</f>
        <v>0</v>
      </c>
      <c r="AI48" s="79">
        <f>+IF(G48=0,"",'Ark1'!AC425)</f>
        <v>0</v>
      </c>
      <c r="AJ48" s="50"/>
      <c r="AK48" s="79">
        <f t="shared" si="10"/>
        <v>2.0666666666666669</v>
      </c>
      <c r="AL48" s="80">
        <f t="shared" si="13"/>
        <v>1</v>
      </c>
      <c r="AM48" s="45"/>
      <c r="AN48" s="4"/>
      <c r="AO48" s="56"/>
      <c r="AP48" s="56"/>
      <c r="AQ48" s="1"/>
      <c r="AR48" s="18"/>
    </row>
    <row r="49" spans="1:44" ht="15.6">
      <c r="A49" s="150">
        <f t="shared" si="12"/>
        <v>15</v>
      </c>
      <c r="B49" s="77">
        <f>+'Ark1'!C426</f>
        <v>2023</v>
      </c>
      <c r="C49" s="77">
        <f>+'Ark1'!J426</f>
        <v>175</v>
      </c>
      <c r="D49" s="78" t="str">
        <f>VLOOKUP(C49,RNR!$A$1:$B$26,2)</f>
        <v>Ole Ringdal</v>
      </c>
      <c r="E49" s="77">
        <f>+IF(G49=0,"",'Ark1'!Q426)</f>
        <v>21</v>
      </c>
      <c r="F49" s="77"/>
      <c r="G49" s="329">
        <f>+'Ark1'!R426</f>
        <v>1377</v>
      </c>
      <c r="H49" s="77"/>
      <c r="I49" s="166">
        <f>+IF(G49=0,"",'Ark1'!AF426)</f>
        <v>7.8555536539448925</v>
      </c>
      <c r="J49" s="146"/>
      <c r="K49" s="166">
        <f>+'Ark1'!AG426</f>
        <v>7.164383961893706</v>
      </c>
      <c r="L49" s="92"/>
      <c r="M49" s="352">
        <f>+'Ark1'!AI426</f>
        <v>0</v>
      </c>
      <c r="N49" s="351"/>
      <c r="O49" s="351"/>
      <c r="P49" s="351"/>
      <c r="Q49" s="146">
        <f>+'Ark1'!U426</f>
        <v>7.3008714596949886</v>
      </c>
      <c r="R49" s="146"/>
      <c r="S49" s="164"/>
      <c r="T49" s="440">
        <f>+'Ark1'!AJ426</f>
        <v>0</v>
      </c>
      <c r="U49" s="440">
        <f>+'Ark1'!AK426</f>
        <v>0</v>
      </c>
      <c r="V49" s="87"/>
      <c r="W49" s="79">
        <f>+'Ark1'!S426</f>
        <v>4.4488017429193887</v>
      </c>
      <c r="X49" s="77"/>
      <c r="Y49" s="79">
        <f>+'Ark1'!T426</f>
        <v>4.1764705882352944</v>
      </c>
      <c r="Z49" s="77"/>
      <c r="AA49" s="80">
        <f>+IF(G49=0,"",'Ark1'!W426)</f>
        <v>0</v>
      </c>
      <c r="AB49" s="71"/>
      <c r="AC49" s="80">
        <f>+IF(G49=0,"",'Ark1'!X426)</f>
        <v>5.2287581699346388</v>
      </c>
      <c r="AD49" s="80">
        <f>+IF(G49=0,"",'Ark1'!Y426)</f>
        <v>0</v>
      </c>
      <c r="AE49" s="80">
        <f>+IF(G49=0,"",'Ark1'!Z426)</f>
        <v>3.6597299163266688</v>
      </c>
      <c r="AF49" s="71"/>
      <c r="AG49" s="146">
        <f>+IF(G49=0,"",'Ark1'!AA426)</f>
        <v>1.192033749965681</v>
      </c>
      <c r="AH49" s="79">
        <f>+IF(G49=0,"",'Ark1'!AB426)</f>
        <v>1.4512453388206521</v>
      </c>
      <c r="AI49" s="79">
        <f>+IF(G49=0,"",'Ark1'!AC426)</f>
        <v>34.454723030186038</v>
      </c>
      <c r="AJ49" s="50"/>
      <c r="AK49" s="79">
        <f t="shared" si="10"/>
        <v>1.6410871694417242</v>
      </c>
      <c r="AL49" s="80">
        <f t="shared" si="13"/>
        <v>65.571428571428569</v>
      </c>
      <c r="AM49" s="45"/>
      <c r="AN49" s="13"/>
      <c r="AO49" s="56"/>
      <c r="AP49" s="56"/>
      <c r="AQ49" s="1"/>
      <c r="AR49" s="18"/>
    </row>
    <row r="50" spans="1:44" ht="15.6">
      <c r="A50" s="150">
        <f t="shared" si="12"/>
        <v>16</v>
      </c>
      <c r="B50" s="77">
        <f>+'Ark1'!C427</f>
        <v>2023</v>
      </c>
      <c r="C50" s="77">
        <f>+'Ark1'!J427</f>
        <v>177</v>
      </c>
      <c r="D50" s="78" t="str">
        <f>VLOOKUP(C50,RNR!$A$1:$B$26,2)</f>
        <v>Slakthuset</v>
      </c>
      <c r="E50" s="77">
        <f>+IF(G50=0,"",'Ark1'!Q427)</f>
        <v>42</v>
      </c>
      <c r="F50" s="77"/>
      <c r="G50" s="329">
        <f>+'Ark1'!R427</f>
        <v>766</v>
      </c>
      <c r="H50" s="77"/>
      <c r="I50" s="166">
        <f>+IF(G50=0,"",'Ark1'!AF427)</f>
        <v>4.3699013064065255</v>
      </c>
      <c r="J50" s="146"/>
      <c r="K50" s="166">
        <f>+'Ark1'!AG427</f>
        <v>5.9756291364299452</v>
      </c>
      <c r="L50" s="92"/>
      <c r="M50" s="352">
        <f>+'Ark1'!AI427</f>
        <v>0</v>
      </c>
      <c r="N50" s="351"/>
      <c r="O50" s="351"/>
      <c r="P50" s="351"/>
      <c r="Q50" s="146">
        <f>+'Ark1'!U427</f>
        <v>10.946736292428209</v>
      </c>
      <c r="R50" s="146"/>
      <c r="S50" s="164"/>
      <c r="T50" s="440">
        <f>+'Ark1'!AJ427</f>
        <v>0</v>
      </c>
      <c r="U50" s="440">
        <f>+'Ark1'!AK427</f>
        <v>0</v>
      </c>
      <c r="V50" s="87"/>
      <c r="W50" s="79">
        <f>+'Ark1'!S427</f>
        <v>5.014360313315926</v>
      </c>
      <c r="X50" s="77"/>
      <c r="Y50" s="79">
        <f>+'Ark1'!T427</f>
        <v>3.8368146214099217</v>
      </c>
      <c r="Z50" s="77"/>
      <c r="AA50" s="80">
        <f>+IF(G50=0,"",'Ark1'!W427)</f>
        <v>0</v>
      </c>
      <c r="AB50" s="71"/>
      <c r="AC50" s="80">
        <f>+IF(G50=0,"",'Ark1'!X427)</f>
        <v>7.0496083550913813</v>
      </c>
      <c r="AD50" s="80">
        <f>+IF(G50=0,"",'Ark1'!Y427)</f>
        <v>0</v>
      </c>
      <c r="AE50" s="80">
        <f>+IF(G50=0,"",'Ark1'!Z427)</f>
        <v>3.5024882689398487</v>
      </c>
      <c r="AF50" s="71"/>
      <c r="AG50" s="146">
        <f>+IF(G50=0,"",'Ark1'!AA427)</f>
        <v>1.2020663435082133</v>
      </c>
      <c r="AH50" s="79">
        <f>+IF(G50=0,"",'Ark1'!AB427)</f>
        <v>1.1888306493749488</v>
      </c>
      <c r="AI50" s="79">
        <f>+IF(G50=0,"",'Ark1'!AC427)</f>
        <v>55.623833954323914</v>
      </c>
      <c r="AJ50" s="50"/>
      <c r="AK50" s="79">
        <f t="shared" si="10"/>
        <v>2.1830773236136447</v>
      </c>
      <c r="AL50" s="80">
        <f t="shared" si="13"/>
        <v>18.238095238095237</v>
      </c>
      <c r="AM50" s="45"/>
      <c r="AN50" s="5"/>
      <c r="AO50" s="56"/>
      <c r="AP50" s="56"/>
      <c r="AQ50" s="1"/>
    </row>
    <row r="51" spans="1:44" ht="15.6">
      <c r="A51" s="150">
        <f t="shared" si="12"/>
        <v>17</v>
      </c>
      <c r="B51" s="77">
        <f>+'Ark1'!C428</f>
        <v>2023</v>
      </c>
      <c r="C51" s="77">
        <f>+'Ark1'!J428</f>
        <v>178</v>
      </c>
      <c r="D51" s="78" t="str">
        <f>VLOOKUP(C51,RNR!$A$1:$B$26,2)</f>
        <v>Røros</v>
      </c>
      <c r="E51" s="77">
        <f>+IF(G51=0,"",'Ark1'!Q428)</f>
        <v>12</v>
      </c>
      <c r="F51" s="77"/>
      <c r="G51" s="329">
        <f>+'Ark1'!R428</f>
        <v>393</v>
      </c>
      <c r="H51" s="77"/>
      <c r="I51" s="166">
        <f>+IF(G51=0,"",'Ark1'!AF428)</f>
        <v>2.241998973130241</v>
      </c>
      <c r="J51" s="146"/>
      <c r="K51" s="166">
        <f>+'Ark1'!AG428</f>
        <v>2.2018438848003123</v>
      </c>
      <c r="L51" s="92"/>
      <c r="M51" s="352">
        <f>+'Ark1'!AI428</f>
        <v>0</v>
      </c>
      <c r="N51" s="351"/>
      <c r="O51" s="351"/>
      <c r="P51" s="351"/>
      <c r="Q51" s="146">
        <f>+'Ark1'!U428</f>
        <v>7.8618320610687009</v>
      </c>
      <c r="R51" s="146"/>
      <c r="S51" s="164"/>
      <c r="T51" s="440">
        <f>+'Ark1'!AJ428</f>
        <v>0</v>
      </c>
      <c r="U51" s="440">
        <f>+'Ark1'!AK428</f>
        <v>0</v>
      </c>
      <c r="V51" s="87"/>
      <c r="W51" s="79">
        <f>+'Ark1'!S428</f>
        <v>4.435114503816795</v>
      </c>
      <c r="X51" s="77"/>
      <c r="Y51" s="79">
        <f>+'Ark1'!T428</f>
        <v>3.7786259541984744</v>
      </c>
      <c r="Z51" s="77"/>
      <c r="AA51" s="80">
        <f>+IF(G51=0,"",'Ark1'!W428)</f>
        <v>0</v>
      </c>
      <c r="AB51" s="71"/>
      <c r="AC51" s="80">
        <f>+IF(G51=0,"",'Ark1'!X428)</f>
        <v>1.272264631043257</v>
      </c>
      <c r="AD51" s="80">
        <f>+IF(G51=0,"",'Ark1'!Y428)</f>
        <v>0</v>
      </c>
      <c r="AE51" s="80">
        <f>+IF(G51=0,"",'Ark1'!Z428)</f>
        <v>2.8666137699640877</v>
      </c>
      <c r="AF51" s="71"/>
      <c r="AG51" s="146">
        <f>+IF(G51=0,"",'Ark1'!AA428)</f>
        <v>1.753655157613738</v>
      </c>
      <c r="AH51" s="79">
        <f>+IF(G51=0,"",'Ark1'!AB428)</f>
        <v>1.57891680106011</v>
      </c>
      <c r="AI51" s="79">
        <f>+IF(G51=0,"",'Ark1'!AC428)</f>
        <v>76.002369847471925</v>
      </c>
      <c r="AJ51" s="50"/>
      <c r="AK51" s="79">
        <f t="shared" si="10"/>
        <v>1.772633390705679</v>
      </c>
      <c r="AL51" s="80">
        <f t="shared" si="13"/>
        <v>32.75</v>
      </c>
      <c r="AM51" s="45"/>
      <c r="AN51" s="13"/>
      <c r="AO51" s="56"/>
      <c r="AP51" s="56"/>
      <c r="AQ51" s="1"/>
      <c r="AR51" s="18"/>
    </row>
    <row r="52" spans="1:44" ht="15.6">
      <c r="A52" s="150">
        <f t="shared" si="12"/>
        <v>18</v>
      </c>
      <c r="B52" s="77">
        <f>+'Ark1'!C429</f>
        <v>2023</v>
      </c>
      <c r="C52" s="77">
        <f>+'Ark1'!J429</f>
        <v>181</v>
      </c>
      <c r="D52" s="78" t="str">
        <f>VLOOKUP(C52,RNR!$A$1:$B$26,2)</f>
        <v>Horns</v>
      </c>
      <c r="E52" s="77">
        <f>+IF(G52=0,"",'Ark1'!Q429)</f>
        <v>23</v>
      </c>
      <c r="F52" s="77"/>
      <c r="G52" s="329">
        <f>+'Ark1'!R429</f>
        <v>431</v>
      </c>
      <c r="H52" s="77"/>
      <c r="I52" s="166">
        <f>+IF(G52=0,"",'Ark1'!AF429)</f>
        <v>2.4587825888527592</v>
      </c>
      <c r="J52" s="146"/>
      <c r="K52" s="166">
        <f>+'Ark1'!AG429</f>
        <v>2.422833556508432</v>
      </c>
      <c r="L52" s="92"/>
      <c r="M52" s="352">
        <f>+'Ark1'!AI429</f>
        <v>0</v>
      </c>
      <c r="N52" s="351"/>
      <c r="O52" s="351"/>
      <c r="P52" s="351"/>
      <c r="Q52" s="146">
        <f>+'Ark1'!U429</f>
        <v>7.8881670533642687</v>
      </c>
      <c r="R52" s="146"/>
      <c r="S52" s="164"/>
      <c r="T52" s="440">
        <f>+'Ark1'!AJ429</f>
        <v>0</v>
      </c>
      <c r="U52" s="440">
        <f>+'Ark1'!AK429</f>
        <v>0</v>
      </c>
      <c r="V52" s="87"/>
      <c r="W52" s="79">
        <f>+'Ark1'!S429</f>
        <v>5.3503480278422284</v>
      </c>
      <c r="X52" s="77"/>
      <c r="Y52" s="79">
        <f>+'Ark1'!T429</f>
        <v>4.0812064965197212</v>
      </c>
      <c r="Z52" s="77"/>
      <c r="AA52" s="80">
        <f>+IF(G52=0,"",'Ark1'!W429)</f>
        <v>0</v>
      </c>
      <c r="AB52" s="71"/>
      <c r="AC52" s="80">
        <f>+IF(G52=0,"",'Ark1'!X429)</f>
        <v>0.23201856148491881</v>
      </c>
      <c r="AD52" s="80">
        <f>+IF(G52=0,"",'Ark1'!Y429)</f>
        <v>0</v>
      </c>
      <c r="AE52" s="80">
        <f>+IF(G52=0,"",'Ark1'!Z429)</f>
        <v>2.7912398811605814</v>
      </c>
      <c r="AF52" s="71"/>
      <c r="AG52" s="146">
        <f>+IF(G52=0,"",'Ark1'!AA429)</f>
        <v>1.051015913125144</v>
      </c>
      <c r="AH52" s="79">
        <f>+IF(G52=0,"",'Ark1'!AB429)</f>
        <v>1.4706389954053936</v>
      </c>
      <c r="AI52" s="79">
        <f>+IF(G52=0,"",'Ark1'!AC429)</f>
        <v>-2.2076300336110704</v>
      </c>
      <c r="AJ52" s="50"/>
      <c r="AK52" s="79">
        <f t="shared" si="10"/>
        <v>1.4743278404163049</v>
      </c>
      <c r="AL52" s="80">
        <f t="shared" si="13"/>
        <v>18.739130434782609</v>
      </c>
      <c r="AM52" s="45"/>
      <c r="AN52" s="13"/>
      <c r="AO52" s="56"/>
      <c r="AP52" s="56"/>
      <c r="AQ52" s="1"/>
    </row>
    <row r="53" spans="1:44" ht="15.6">
      <c r="A53" s="150">
        <f t="shared" si="12"/>
        <v>19</v>
      </c>
      <c r="B53" s="77">
        <f>+'Ark1'!C430</f>
        <v>2023</v>
      </c>
      <c r="C53" s="77">
        <f>+'Ark1'!J430</f>
        <v>262</v>
      </c>
      <c r="D53" s="78" t="str">
        <f>VLOOKUP(C53,RNR!$A$1:$B$26,2)</f>
        <v>Strilalam</v>
      </c>
      <c r="E53" s="77" t="str">
        <f>+IF(G53=0,"",'Ark1'!Q430)</f>
        <v/>
      </c>
      <c r="F53" s="77"/>
      <c r="G53" s="329">
        <f>+'Ark1'!R430</f>
        <v>0</v>
      </c>
      <c r="H53" s="77"/>
      <c r="I53" s="166" t="str">
        <f>+IF(G53=0,"",'Ark1'!AF430)</f>
        <v/>
      </c>
      <c r="J53" s="146"/>
      <c r="K53" s="166">
        <f>+'Ark1'!AG430</f>
        <v>0</v>
      </c>
      <c r="L53" s="92"/>
      <c r="M53" s="352">
        <f>+'Ark1'!AI430</f>
        <v>0</v>
      </c>
      <c r="N53" s="351"/>
      <c r="O53" s="351"/>
      <c r="P53" s="351"/>
      <c r="Q53" s="146">
        <f>+'Ark1'!U430</f>
        <v>0</v>
      </c>
      <c r="R53" s="146"/>
      <c r="S53" s="164"/>
      <c r="T53" s="440">
        <f>+'Ark1'!AJ430</f>
        <v>0</v>
      </c>
      <c r="U53" s="440">
        <f>+'Ark1'!AK430</f>
        <v>0</v>
      </c>
      <c r="V53" s="87"/>
      <c r="W53" s="79">
        <f>+'Ark1'!S430</f>
        <v>0</v>
      </c>
      <c r="X53" s="77"/>
      <c r="Y53" s="79">
        <f>+'Ark1'!T430</f>
        <v>0</v>
      </c>
      <c r="Z53" s="77"/>
      <c r="AA53" s="80" t="str">
        <f>+IF(G53=0,"",'Ark1'!W430)</f>
        <v/>
      </c>
      <c r="AB53" s="71"/>
      <c r="AC53" s="80" t="str">
        <f>+IF(G53=0,"",'Ark1'!X430)</f>
        <v/>
      </c>
      <c r="AD53" s="80" t="str">
        <f>+IF(G53=0,"",'Ark1'!Y430)</f>
        <v/>
      </c>
      <c r="AE53" s="80" t="str">
        <f>+IF(G53=0,"",'Ark1'!Z430)</f>
        <v/>
      </c>
      <c r="AF53" s="71"/>
      <c r="AG53" s="146" t="str">
        <f>+IF(G53=0,"",'Ark1'!AA430)</f>
        <v/>
      </c>
      <c r="AH53" s="79" t="str">
        <f>+IF(G53=0,"",'Ark1'!AB430)</f>
        <v/>
      </c>
      <c r="AI53" s="79" t="str">
        <f>+IF(G53=0,"",'Ark1'!AC430)</f>
        <v/>
      </c>
      <c r="AJ53" s="50"/>
      <c r="AK53" s="79" t="str">
        <f t="shared" si="10"/>
        <v/>
      </c>
      <c r="AL53" s="80" t="str">
        <f t="shared" si="13"/>
        <v/>
      </c>
      <c r="AM53" s="45"/>
      <c r="AN53" s="2"/>
      <c r="AO53" s="56"/>
      <c r="AP53" s="56"/>
      <c r="AQ53" s="1"/>
    </row>
    <row r="54" spans="1:44" ht="15.6">
      <c r="A54" s="150">
        <f t="shared" si="12"/>
        <v>20</v>
      </c>
      <c r="B54" s="77">
        <f>+'Ark1'!C431</f>
        <v>2023</v>
      </c>
      <c r="C54" s="77">
        <f>+'Ark1'!J431</f>
        <v>267</v>
      </c>
      <c r="D54" s="78" t="str">
        <f>VLOOKUP(C54,RNR!$A$1:$B$26,2)</f>
        <v>Dalpro</v>
      </c>
      <c r="E54" s="77" t="str">
        <f>+IF(G54=0,"",'Ark1'!Q431)</f>
        <v/>
      </c>
      <c r="F54" s="77"/>
      <c r="G54" s="329">
        <f>+'Ark1'!R431</f>
        <v>0</v>
      </c>
      <c r="H54" s="77"/>
      <c r="I54" s="166" t="str">
        <f>+IF(G54=0,"",'Ark1'!AF431)</f>
        <v/>
      </c>
      <c r="J54" s="146"/>
      <c r="K54" s="166">
        <f>+'Ark1'!AG431</f>
        <v>0</v>
      </c>
      <c r="L54" s="92"/>
      <c r="M54" s="352">
        <f>+'Ark1'!AI431</f>
        <v>0</v>
      </c>
      <c r="N54" s="351"/>
      <c r="O54" s="351"/>
      <c r="P54" s="351"/>
      <c r="Q54" s="146">
        <f>+'Ark1'!U431</f>
        <v>0</v>
      </c>
      <c r="R54" s="146"/>
      <c r="S54" s="164"/>
      <c r="T54" s="440">
        <f>+'Ark1'!AJ431</f>
        <v>0</v>
      </c>
      <c r="U54" s="440">
        <f>+'Ark1'!AK431</f>
        <v>0</v>
      </c>
      <c r="V54" s="87"/>
      <c r="W54" s="79">
        <f>+'Ark1'!S431</f>
        <v>0</v>
      </c>
      <c r="X54" s="77"/>
      <c r="Y54" s="79">
        <f>+'Ark1'!T431</f>
        <v>0</v>
      </c>
      <c r="Z54" s="77"/>
      <c r="AA54" s="80" t="str">
        <f>+IF(G54=0,"",'Ark1'!W431)</f>
        <v/>
      </c>
      <c r="AB54" s="71"/>
      <c r="AC54" s="80" t="str">
        <f>+IF(G54=0,"",'Ark1'!X431)</f>
        <v/>
      </c>
      <c r="AD54" s="80" t="str">
        <f>+IF(G54=0,"",'Ark1'!Y431)</f>
        <v/>
      </c>
      <c r="AE54" s="80" t="str">
        <f>+IF(G54=0,"",'Ark1'!Z431)</f>
        <v/>
      </c>
      <c r="AF54" s="71"/>
      <c r="AG54" s="146" t="str">
        <f>+IF(G54=0,"",'Ark1'!AA431)</f>
        <v/>
      </c>
      <c r="AH54" s="79" t="str">
        <f>+IF(G54=0,"",'Ark1'!AB431)</f>
        <v/>
      </c>
      <c r="AI54" s="79" t="str">
        <f>+IF(G54=0,"",'Ark1'!AC431)</f>
        <v/>
      </c>
      <c r="AJ54" s="50"/>
      <c r="AK54" s="79" t="str">
        <f t="shared" si="10"/>
        <v/>
      </c>
      <c r="AL54" s="80" t="str">
        <f t="shared" si="13"/>
        <v/>
      </c>
      <c r="AM54" s="45"/>
      <c r="AN54" s="4"/>
      <c r="AO54" s="56"/>
      <c r="AP54" s="56"/>
      <c r="AQ54" s="1"/>
    </row>
    <row r="55" spans="1:44" ht="15.6">
      <c r="A55" s="150">
        <f t="shared" si="12"/>
        <v>21</v>
      </c>
      <c r="B55" s="77">
        <f>+'Ark1'!C432</f>
        <v>2023</v>
      </c>
      <c r="C55" s="77">
        <f>+'Ark1'!J432</f>
        <v>309</v>
      </c>
      <c r="D55" s="78" t="str">
        <f>VLOOKUP(C55,RNR!$A$1:$B$26,2)</f>
        <v>Malvik</v>
      </c>
      <c r="E55" s="77">
        <f>+IF(G55=0,"",'Ark1'!Q432)</f>
        <v>51</v>
      </c>
      <c r="F55" s="77"/>
      <c r="G55" s="329">
        <f>+'Ark1'!R432</f>
        <v>841</v>
      </c>
      <c r="H55" s="77"/>
      <c r="I55" s="166">
        <f>+IF(G55=0,"",'Ark1'!AF432)</f>
        <v>4.7977637058588627</v>
      </c>
      <c r="J55" s="146"/>
      <c r="K55" s="166">
        <f>+'Ark1'!AG432</f>
        <v>4.6728519069890737</v>
      </c>
      <c r="L55" s="92"/>
      <c r="M55" s="352">
        <f>+'Ark1'!AI432</f>
        <v>0</v>
      </c>
      <c r="N55" s="351"/>
      <c r="O55" s="351"/>
      <c r="P55" s="351"/>
      <c r="Q55" s="146">
        <f>+'Ark1'!U432</f>
        <v>7.7967895362663553</v>
      </c>
      <c r="R55" s="146"/>
      <c r="S55" s="164"/>
      <c r="T55" s="440">
        <f>+'Ark1'!AJ432</f>
        <v>0</v>
      </c>
      <c r="U55" s="440">
        <f>+'Ark1'!AK432</f>
        <v>0</v>
      </c>
      <c r="V55" s="87"/>
      <c r="W55" s="79">
        <f>+'Ark1'!S432</f>
        <v>6.1557669441141485</v>
      </c>
      <c r="X55" s="77"/>
      <c r="Y55" s="79">
        <f>+'Ark1'!T432</f>
        <v>4.2865636147443524</v>
      </c>
      <c r="Z55" s="77"/>
      <c r="AA55" s="80">
        <f>+IF(G55=0,"",'Ark1'!W432)</f>
        <v>0</v>
      </c>
      <c r="AB55" s="71"/>
      <c r="AC55" s="80">
        <f>+IF(G55=0,"",'Ark1'!X432)</f>
        <v>0.71343638525564812</v>
      </c>
      <c r="AD55" s="80">
        <f>+IF(G55=0,"",'Ark1'!Y432)</f>
        <v>0</v>
      </c>
      <c r="AE55" s="80">
        <f>+IF(G55=0,"",'Ark1'!Z432)</f>
        <v>2.783038769760986</v>
      </c>
      <c r="AF55" s="71"/>
      <c r="AG55" s="146">
        <f>+IF(G55=0,"",'Ark1'!AA432)</f>
        <v>1.8189759863470725</v>
      </c>
      <c r="AH55" s="79">
        <f>+IF(G55=0,"",'Ark1'!AB432)</f>
        <v>1.6949032392160699</v>
      </c>
      <c r="AI55" s="79">
        <f>+IF(G55=0,"",'Ark1'!AC432)</f>
        <v>34.009678019710407</v>
      </c>
      <c r="AJ55" s="50"/>
      <c r="AK55" s="79">
        <f t="shared" si="10"/>
        <v>1.2665829631060472</v>
      </c>
      <c r="AL55" s="80">
        <f t="shared" si="13"/>
        <v>16.490196078431371</v>
      </c>
      <c r="AM55" s="45"/>
      <c r="AN55" s="4"/>
      <c r="AO55" s="56"/>
      <c r="AP55" s="56"/>
      <c r="AQ55" s="1"/>
      <c r="AR55" s="4"/>
    </row>
    <row r="56" spans="1:44" ht="15.6">
      <c r="A56" s="150">
        <f t="shared" si="12"/>
        <v>22</v>
      </c>
      <c r="B56" s="77">
        <f>+'Ark1'!C433</f>
        <v>2023</v>
      </c>
      <c r="C56" s="77">
        <f>+'Ark1'!J433</f>
        <v>470</v>
      </c>
      <c r="D56" s="78" t="str">
        <f>VLOOKUP(C56,RNR!$A$1:$B$26,2)</f>
        <v>Jens Eide</v>
      </c>
      <c r="E56" s="77">
        <f>+IF(G56=0,"",'Ark1'!Q433)</f>
        <v>27</v>
      </c>
      <c r="F56" s="77"/>
      <c r="G56" s="329">
        <f>+'Ark1'!R433</f>
        <v>791</v>
      </c>
      <c r="H56" s="77"/>
      <c r="I56" s="166">
        <f>+IF(G56=0,"",'Ark1'!AF433)</f>
        <v>4.5125221062239724</v>
      </c>
      <c r="J56" s="146"/>
      <c r="K56" s="166">
        <f>+'Ark1'!AG433</f>
        <v>3.5361910673423433</v>
      </c>
      <c r="L56" s="92"/>
      <c r="M56" s="352">
        <f>+'Ark1'!AI433</f>
        <v>0</v>
      </c>
      <c r="N56" s="351"/>
      <c r="O56" s="351"/>
      <c r="P56" s="351"/>
      <c r="Q56" s="146">
        <f>+'Ark1'!U433</f>
        <v>6.2731984829329956</v>
      </c>
      <c r="R56" s="146"/>
      <c r="S56" s="164"/>
      <c r="T56" s="440">
        <f>+'Ark1'!AJ433</f>
        <v>0</v>
      </c>
      <c r="U56" s="440">
        <f>+'Ark1'!AK433</f>
        <v>0</v>
      </c>
      <c r="V56" s="87"/>
      <c r="W56" s="79">
        <f>+'Ark1'!S433</f>
        <v>6.6927939317319849</v>
      </c>
      <c r="X56" s="77"/>
      <c r="Y56" s="79">
        <f>+'Ark1'!T433</f>
        <v>4.802781289506953</v>
      </c>
      <c r="Z56" s="77"/>
      <c r="AA56" s="80">
        <f>+IF(G56=0,"",'Ark1'!W433)</f>
        <v>0.12642225031605561</v>
      </c>
      <c r="AB56" s="71"/>
      <c r="AC56" s="80">
        <f>+IF(G56=0,"",'Ark1'!X433)</f>
        <v>0.75853350189633373</v>
      </c>
      <c r="AD56" s="80">
        <f>+IF(G56=0,"",'Ark1'!Y433)</f>
        <v>0</v>
      </c>
      <c r="AE56" s="80">
        <f>+IF(G56=0,"",'Ark1'!Z433)</f>
        <v>2.8728318505905608</v>
      </c>
      <c r="AF56" s="71"/>
      <c r="AG56" s="146">
        <f>+IF(G56=0,"",'Ark1'!AA433)</f>
        <v>1.4215022614849819</v>
      </c>
      <c r="AH56" s="79">
        <f>+IF(G56=0,"",'Ark1'!AB433)</f>
        <v>1.0263493669127404</v>
      </c>
      <c r="AI56" s="79">
        <f>+IF(G56=0,"",'Ark1'!AC433)</f>
        <v>32.566885180801442</v>
      </c>
      <c r="AJ56" s="50"/>
      <c r="AK56" s="79">
        <f t="shared" si="10"/>
        <v>0.93730638458632409</v>
      </c>
      <c r="AL56" s="80">
        <f t="shared" si="13"/>
        <v>29.296296296296298</v>
      </c>
      <c r="AM56" s="45"/>
      <c r="AN56" s="4"/>
      <c r="AO56" s="56"/>
      <c r="AP56" s="56"/>
      <c r="AQ56" s="1"/>
      <c r="AR56" s="5"/>
    </row>
    <row r="57" spans="1:44" ht="15.6">
      <c r="A57" s="150">
        <f t="shared" si="12"/>
        <v>23</v>
      </c>
      <c r="B57" s="77">
        <f>+'Ark1'!C434</f>
        <v>2023</v>
      </c>
      <c r="C57" s="77">
        <f>+'Ark1'!J434</f>
        <v>629</v>
      </c>
      <c r="D57" s="78" t="str">
        <f>VLOOKUP(C57,RNR!$A$1:$B$26,2)</f>
        <v>Bø</v>
      </c>
      <c r="E57" s="77">
        <f>+IF(G57=0,"",'Ark1'!Q434)</f>
        <v>4</v>
      </c>
      <c r="F57" s="77"/>
      <c r="G57" s="329">
        <f>+'Ark1'!R434</f>
        <v>41</v>
      </c>
      <c r="H57" s="77"/>
      <c r="I57" s="166">
        <f>+IF(G57=0,"",'Ark1'!AF434)</f>
        <v>0.23389811170061039</v>
      </c>
      <c r="J57" s="146"/>
      <c r="K57" s="166">
        <f>+'Ark1'!AG434</f>
        <v>0.35304186831410006</v>
      </c>
      <c r="L57" s="92"/>
      <c r="M57" s="352">
        <f>+'Ark1'!AI434</f>
        <v>0</v>
      </c>
      <c r="N57" s="351"/>
      <c r="O57" s="351"/>
      <c r="P57" s="351"/>
      <c r="Q57" s="146">
        <f>+'Ark1'!U434</f>
        <v>12.08292682926829</v>
      </c>
      <c r="R57" s="146"/>
      <c r="S57" s="164"/>
      <c r="T57" s="440">
        <f>+'Ark1'!AJ434</f>
        <v>0</v>
      </c>
      <c r="U57" s="440">
        <f>+'Ark1'!AK434</f>
        <v>0</v>
      </c>
      <c r="V57" s="87"/>
      <c r="W57" s="79">
        <f>+'Ark1'!S434</f>
        <v>5.5609756097560972</v>
      </c>
      <c r="X57" s="77"/>
      <c r="Y57" s="79">
        <f>+'Ark1'!T434</f>
        <v>3.975609756097561</v>
      </c>
      <c r="Z57" s="77"/>
      <c r="AA57" s="80">
        <f>+IF(G57=0,"",'Ark1'!W434)</f>
        <v>0</v>
      </c>
      <c r="AB57" s="71"/>
      <c r="AC57" s="80">
        <f>+IF(G57=0,"",'Ark1'!X434)</f>
        <v>14.634146341463419</v>
      </c>
      <c r="AD57" s="80">
        <f>+IF(G57=0,"",'Ark1'!Y434)</f>
        <v>0</v>
      </c>
      <c r="AE57" s="80">
        <f>+IF(G57=0,"",'Ark1'!Z434)</f>
        <v>4.1965085626741265</v>
      </c>
      <c r="AF57" s="71"/>
      <c r="AG57" s="146">
        <f>+IF(G57=0,"",'Ark1'!AA434)</f>
        <v>0.96395477294485565</v>
      </c>
      <c r="AH57" s="79">
        <f>+IF(G57=0,"",'Ark1'!AB434)</f>
        <v>1.5693373602093088</v>
      </c>
      <c r="AI57" s="79">
        <f>+IF(G57=0,"",'Ark1'!AC434)</f>
        <v>71.202355484071077</v>
      </c>
      <c r="AJ57" s="50"/>
      <c r="AK57" s="79">
        <f t="shared" si="10"/>
        <v>2.1728070175438594</v>
      </c>
      <c r="AL57" s="80">
        <f t="shared" si="13"/>
        <v>10.25</v>
      </c>
      <c r="AM57" s="45"/>
      <c r="AN57" s="4"/>
      <c r="AO57" s="56"/>
      <c r="AP57" s="56"/>
      <c r="AQ57" s="1"/>
      <c r="AR57" s="5"/>
    </row>
    <row r="58" spans="1:44" ht="15.6">
      <c r="A58" s="150">
        <f t="shared" si="12"/>
        <v>24</v>
      </c>
      <c r="B58" s="77">
        <f>+'Ark1'!C435</f>
        <v>2023</v>
      </c>
      <c r="C58" s="77">
        <f>+'Ark1'!J435</f>
        <v>643</v>
      </c>
      <c r="D58" s="78" t="str">
        <f>VLOOKUP(C58,RNR!$A$1:$B$26,2)</f>
        <v>Bjerka</v>
      </c>
      <c r="E58" s="77">
        <f>+IF(G58=0,"",'Ark1'!Q435)</f>
        <v>19</v>
      </c>
      <c r="F58" s="77"/>
      <c r="G58" s="329">
        <f>+'Ark1'!R435</f>
        <v>437</v>
      </c>
      <c r="H58" s="77"/>
      <c r="I58" s="166">
        <f>+IF(G58=0,"",'Ark1'!AF435)</f>
        <v>2.4930115808089446</v>
      </c>
      <c r="J58" s="146"/>
      <c r="K58" s="166">
        <f>+'Ark1'!AG435</f>
        <v>2.7150872307022418</v>
      </c>
      <c r="L58" s="92"/>
      <c r="M58" s="352">
        <f>+'Ark1'!AI435</f>
        <v>0</v>
      </c>
      <c r="N58" s="351"/>
      <c r="O58" s="351"/>
      <c r="P58" s="351"/>
      <c r="Q58" s="146">
        <f>+'Ark1'!U435</f>
        <v>8.7183066361556083</v>
      </c>
      <c r="R58" s="146"/>
      <c r="S58" s="164"/>
      <c r="T58" s="440">
        <f>+'Ark1'!AJ435</f>
        <v>0</v>
      </c>
      <c r="U58" s="440">
        <f>+'Ark1'!AK435</f>
        <v>0</v>
      </c>
      <c r="V58" s="87"/>
      <c r="W58" s="79">
        <f>+'Ark1'!S435</f>
        <v>4.8306636155606419</v>
      </c>
      <c r="X58" s="77"/>
      <c r="Y58" s="79">
        <f>+'Ark1'!T435</f>
        <v>4.1006864988558354</v>
      </c>
      <c r="Z58" s="77"/>
      <c r="AA58" s="80">
        <f>+IF(G58=0,"",'Ark1'!W435)</f>
        <v>0</v>
      </c>
      <c r="AB58" s="71"/>
      <c r="AC58" s="80">
        <f>+IF(G58=0,"",'Ark1'!X435)</f>
        <v>1.6018306636155604</v>
      </c>
      <c r="AD58" s="80">
        <f>+IF(G58=0,"",'Ark1'!Y435)</f>
        <v>0</v>
      </c>
      <c r="AE58" s="80">
        <f>+IF(G58=0,"",'Ark1'!Z435)</f>
        <v>2.5218557453298924</v>
      </c>
      <c r="AF58" s="71"/>
      <c r="AG58" s="146">
        <f>+IF(G58=0,"",'Ark1'!AA435)</f>
        <v>1.1007269363685706</v>
      </c>
      <c r="AH58" s="79">
        <f>+IF(G58=0,"",'Ark1'!AB435)</f>
        <v>1.4895285095939701</v>
      </c>
      <c r="AI58" s="79">
        <f>+IF(G58=0,"",'Ark1'!AC435)</f>
        <v>33.902333594372941</v>
      </c>
      <c r="AJ58" s="50"/>
      <c r="AK58" s="79">
        <f t="shared" si="10"/>
        <v>1.804784462340123</v>
      </c>
      <c r="AL58" s="80">
        <f t="shared" si="13"/>
        <v>23</v>
      </c>
      <c r="AM58" s="45"/>
      <c r="AN58" s="4"/>
      <c r="AO58" s="56"/>
      <c r="AP58" s="56"/>
      <c r="AQ58" s="1"/>
      <c r="AR58" s="5"/>
    </row>
    <row r="59" spans="1:44" ht="15.6">
      <c r="A59" s="150">
        <f t="shared" si="12"/>
        <v>25</v>
      </c>
      <c r="B59" s="77">
        <f>+'Ark1'!C436</f>
        <v>2023</v>
      </c>
      <c r="C59" s="77">
        <f>+'Ark1'!J436</f>
        <v>704</v>
      </c>
      <c r="D59" s="78" t="str">
        <f>VLOOKUP(C59,RNR!$A$1:$B$26,2)</f>
        <v>Øre Vilt</v>
      </c>
      <c r="E59" s="77" t="str">
        <f>+IF(G59=0,"",'Ark1'!Q436)</f>
        <v/>
      </c>
      <c r="F59" s="77"/>
      <c r="G59" s="329">
        <f>+'Ark1'!R436</f>
        <v>0</v>
      </c>
      <c r="H59" s="77"/>
      <c r="I59" s="166" t="str">
        <f>+IF(G59=0,"",'Ark1'!AF436)</f>
        <v/>
      </c>
      <c r="J59" s="146"/>
      <c r="K59" s="166">
        <f>+'Ark1'!AG436</f>
        <v>0</v>
      </c>
      <c r="L59" s="92"/>
      <c r="M59" s="352">
        <f>+'Ark1'!AI436</f>
        <v>0</v>
      </c>
      <c r="N59" s="351"/>
      <c r="O59" s="351"/>
      <c r="P59" s="351"/>
      <c r="Q59" s="146">
        <f>+'Ark1'!U436</f>
        <v>0</v>
      </c>
      <c r="R59" s="146"/>
      <c r="S59" s="164"/>
      <c r="T59" s="440">
        <f>+'Ark1'!AJ436</f>
        <v>0</v>
      </c>
      <c r="U59" s="440">
        <f>+'Ark1'!AK436</f>
        <v>0</v>
      </c>
      <c r="V59" s="87"/>
      <c r="W59" s="79">
        <f>+'Ark1'!S436</f>
        <v>0</v>
      </c>
      <c r="X59" s="77"/>
      <c r="Y59" s="79">
        <f>+'Ark1'!T436</f>
        <v>0</v>
      </c>
      <c r="Z59" s="77"/>
      <c r="AA59" s="80" t="str">
        <f>+IF(G59=0,"",'Ark1'!W436)</f>
        <v/>
      </c>
      <c r="AB59" s="71"/>
      <c r="AC59" s="80" t="str">
        <f>+IF(G59=0,"",'Ark1'!X436)</f>
        <v/>
      </c>
      <c r="AD59" s="80" t="str">
        <f>+IF(G59=0,"",'Ark1'!Y436)</f>
        <v/>
      </c>
      <c r="AE59" s="80" t="str">
        <f>+IF(G59=0,"",'Ark1'!Z436)</f>
        <v/>
      </c>
      <c r="AF59" s="71"/>
      <c r="AG59" s="146" t="str">
        <f>+IF(G59=0,"",'Ark1'!AA436)</f>
        <v/>
      </c>
      <c r="AH59" s="79" t="str">
        <f>+IF(G59=0,"",'Ark1'!AB436)</f>
        <v/>
      </c>
      <c r="AI59" s="79" t="str">
        <f>+IF(G59=0,"",'Ark1'!AC436)</f>
        <v/>
      </c>
      <c r="AJ59" s="50"/>
      <c r="AK59" s="79" t="str">
        <f t="shared" si="10"/>
        <v/>
      </c>
      <c r="AL59" s="80" t="str">
        <f t="shared" si="13"/>
        <v/>
      </c>
      <c r="AM59" s="45"/>
      <c r="AN59" s="4"/>
      <c r="AO59" s="56"/>
      <c r="AP59" s="56"/>
      <c r="AQ59" s="1"/>
      <c r="AR59" s="5"/>
    </row>
    <row r="60" spans="1:44" ht="15.6">
      <c r="A60" s="150"/>
      <c r="B60" s="45"/>
      <c r="C60" s="45"/>
      <c r="D60" s="45"/>
      <c r="E60" s="45"/>
      <c r="F60" s="45"/>
      <c r="G60" s="310"/>
      <c r="H60" s="45"/>
      <c r="I60" s="87"/>
      <c r="J60" s="87"/>
      <c r="K60" s="87"/>
      <c r="L60" s="92"/>
      <c r="M60" s="87"/>
      <c r="N60" s="351"/>
      <c r="O60" s="351"/>
      <c r="P60" s="351"/>
      <c r="Q60" s="87"/>
      <c r="R60" s="87"/>
      <c r="S60" s="164"/>
      <c r="T60" s="87"/>
      <c r="U60" s="87"/>
      <c r="V60" s="87"/>
      <c r="W60" s="45"/>
      <c r="X60" s="45"/>
      <c r="Y60" s="45"/>
      <c r="Z60" s="45"/>
      <c r="AA60" s="69"/>
      <c r="AB60" s="71"/>
      <c r="AC60" s="45"/>
      <c r="AD60" s="45"/>
      <c r="AE60" s="69"/>
      <c r="AF60" s="71"/>
      <c r="AG60" s="87"/>
      <c r="AH60" s="45"/>
      <c r="AI60" s="45"/>
      <c r="AJ60" s="50"/>
      <c r="AK60" s="45"/>
      <c r="AL60" s="69"/>
      <c r="AM60" s="45"/>
      <c r="AN60" s="4"/>
      <c r="AO60" s="56"/>
      <c r="AP60" s="56"/>
      <c r="AQ60" s="1"/>
      <c r="AR60" s="5"/>
    </row>
    <row r="61" spans="1:44" ht="15.6">
      <c r="A61" s="150"/>
      <c r="B61" s="45"/>
      <c r="C61" s="45"/>
      <c r="D61" s="45"/>
      <c r="E61" s="45"/>
      <c r="F61" s="45"/>
      <c r="G61" s="310"/>
      <c r="H61" s="45"/>
      <c r="I61" s="87"/>
      <c r="J61" s="87"/>
      <c r="K61" s="87"/>
      <c r="L61" s="92"/>
      <c r="M61" s="87"/>
      <c r="N61" s="87"/>
      <c r="O61" s="87"/>
      <c r="P61" s="87"/>
      <c r="Q61" s="87"/>
      <c r="R61" s="87"/>
      <c r="S61" s="164"/>
      <c r="T61" s="87"/>
      <c r="U61" s="87"/>
      <c r="V61" s="87"/>
      <c r="W61" s="45"/>
      <c r="X61" s="45"/>
      <c r="Y61" s="45"/>
      <c r="Z61" s="45"/>
      <c r="AA61" s="69"/>
      <c r="AB61" s="71"/>
      <c r="AC61" s="45"/>
      <c r="AD61" s="45"/>
      <c r="AE61" s="69"/>
      <c r="AF61" s="69"/>
      <c r="AG61" s="87"/>
      <c r="AH61" s="45"/>
      <c r="AI61" s="45"/>
      <c r="AJ61" s="50"/>
      <c r="AK61" s="45"/>
      <c r="AL61" s="69"/>
      <c r="AM61" s="45"/>
      <c r="AN61" s="4"/>
      <c r="AO61" s="56"/>
      <c r="AP61" s="56"/>
      <c r="AQ61" s="1"/>
      <c r="AR61" s="5"/>
    </row>
    <row r="62" spans="1:44" ht="15.6">
      <c r="A62"/>
      <c r="Q62" s="56"/>
      <c r="R62" s="56"/>
      <c r="S62" s="56"/>
      <c r="Y62" s="3"/>
      <c r="Z62" s="3"/>
      <c r="AA62" s="16"/>
      <c r="AB62" s="16"/>
      <c r="AC62" s="16"/>
      <c r="AD62" s="3"/>
      <c r="AE62" s="16"/>
      <c r="AF62" s="16"/>
      <c r="AG62" s="56"/>
      <c r="AI62" s="3"/>
      <c r="AJ62" s="3"/>
      <c r="AK62" s="58"/>
      <c r="AM62" s="1"/>
      <c r="AN62" s="4"/>
      <c r="AO62" s="56"/>
      <c r="AP62" s="56"/>
      <c r="AQ62" s="1"/>
      <c r="AR62" s="5"/>
    </row>
    <row r="63" spans="1:44" ht="15.6">
      <c r="A63"/>
      <c r="Q63" s="56"/>
      <c r="R63" s="56"/>
      <c r="S63" s="56"/>
      <c r="Y63" s="3"/>
      <c r="Z63" s="3"/>
      <c r="AA63" s="16"/>
      <c r="AB63" s="16"/>
      <c r="AC63" s="3"/>
      <c r="AD63" s="3"/>
      <c r="AE63" s="16"/>
      <c r="AF63" s="16"/>
      <c r="AG63" s="56"/>
      <c r="AI63" s="3"/>
      <c r="AJ63" s="3"/>
      <c r="AK63" s="58"/>
      <c r="AM63" s="1"/>
      <c r="AN63" s="4"/>
      <c r="AO63" s="56"/>
      <c r="AP63" s="56"/>
      <c r="AQ63" s="1"/>
      <c r="AR63" s="5"/>
    </row>
    <row r="64" spans="1:44" ht="15.6">
      <c r="A64"/>
      <c r="Q64" s="56"/>
      <c r="R64" s="56"/>
      <c r="S64" s="56"/>
      <c r="Y64" s="3"/>
      <c r="Z64" s="3"/>
      <c r="AA64" s="16"/>
      <c r="AB64" s="16"/>
      <c r="AC64" s="3"/>
      <c r="AD64" s="3"/>
      <c r="AE64" s="16"/>
      <c r="AF64" s="16"/>
      <c r="AG64" s="56"/>
      <c r="AI64" s="3"/>
      <c r="AJ64" s="3"/>
      <c r="AK64" s="58"/>
      <c r="AM64" s="1"/>
      <c r="AN64" s="4"/>
      <c r="AO64" s="56"/>
      <c r="AP64" s="56"/>
      <c r="AQ64" s="1"/>
      <c r="AR64" s="5"/>
    </row>
    <row r="65" spans="1:59" ht="15.6">
      <c r="A65"/>
      <c r="Q65" s="56"/>
      <c r="R65" s="56"/>
      <c r="S65" s="56"/>
      <c r="Y65" s="3"/>
      <c r="Z65" s="3"/>
      <c r="AA65" s="16"/>
      <c r="AB65" s="16"/>
      <c r="AC65" s="3"/>
      <c r="AD65" s="3"/>
      <c r="AE65" s="16"/>
      <c r="AF65" s="16"/>
      <c r="AG65" s="56"/>
      <c r="AI65" s="3"/>
      <c r="AJ65" s="3"/>
      <c r="AK65" s="58"/>
      <c r="AM65" s="1"/>
      <c r="AN65" s="4"/>
      <c r="AO65" s="56"/>
      <c r="AP65" s="56"/>
      <c r="AQ65" s="1"/>
      <c r="AR65" s="5"/>
    </row>
    <row r="66" spans="1:59" ht="15.6">
      <c r="A66"/>
      <c r="Q66" s="56"/>
      <c r="R66" s="56"/>
      <c r="S66" s="56"/>
      <c r="Y66" s="3"/>
      <c r="Z66" s="3"/>
      <c r="AA66" s="16"/>
      <c r="AB66" s="16"/>
      <c r="AC66" s="3"/>
      <c r="AD66" s="3"/>
      <c r="AE66" s="16"/>
      <c r="AF66" s="16"/>
      <c r="AG66" s="56"/>
      <c r="AI66" s="3"/>
      <c r="AJ66" s="3"/>
      <c r="AK66" s="58"/>
      <c r="AM66" s="1"/>
      <c r="AN66" s="4"/>
      <c r="AO66" s="56"/>
      <c r="AP66" s="56"/>
      <c r="AQ66" s="1"/>
      <c r="AR66" s="5"/>
    </row>
    <row r="67" spans="1:59" ht="15.6">
      <c r="A67"/>
      <c r="Q67" s="56"/>
      <c r="R67" s="56"/>
      <c r="S67" s="56"/>
      <c r="Y67" s="3"/>
      <c r="Z67" s="3"/>
      <c r="AA67" s="16"/>
      <c r="AB67" s="16"/>
      <c r="AC67" s="3"/>
      <c r="AD67" s="3"/>
      <c r="AE67" s="16"/>
      <c r="AF67" s="16"/>
      <c r="AG67" s="56"/>
      <c r="AI67" s="3"/>
      <c r="AJ67" s="3"/>
      <c r="AK67" s="58"/>
      <c r="AM67" s="1"/>
      <c r="AN67" s="4"/>
      <c r="AO67" s="56"/>
      <c r="AP67" s="56"/>
      <c r="AQ67" s="1"/>
      <c r="AR67" s="5"/>
    </row>
    <row r="68" spans="1:59" ht="15.6">
      <c r="A68"/>
      <c r="Q68" s="56"/>
      <c r="R68" s="56"/>
      <c r="S68" s="56"/>
      <c r="Y68" s="3"/>
      <c r="Z68" s="3"/>
      <c r="AA68" s="16"/>
      <c r="AB68" s="16"/>
      <c r="AC68" s="3"/>
      <c r="AD68" s="3"/>
      <c r="AE68" s="16"/>
      <c r="AF68" s="16"/>
      <c r="AG68" s="56"/>
      <c r="AI68" s="3"/>
      <c r="AJ68" s="3"/>
      <c r="AK68" s="58"/>
      <c r="AM68" s="1"/>
      <c r="AN68" s="4"/>
      <c r="AO68" s="56"/>
      <c r="AP68" s="56"/>
      <c r="AQ68" s="1"/>
      <c r="AR68" s="5"/>
    </row>
    <row r="69" spans="1:59" ht="15.6">
      <c r="A69"/>
      <c r="Q69" s="56"/>
      <c r="R69" s="56"/>
      <c r="S69" s="56"/>
      <c r="Y69" s="3"/>
      <c r="Z69" s="3"/>
      <c r="AA69" s="16"/>
      <c r="AB69" s="16"/>
      <c r="AC69" s="3"/>
      <c r="AD69" s="3"/>
      <c r="AE69" s="16"/>
      <c r="AF69" s="16"/>
      <c r="AG69" s="56"/>
      <c r="AI69" s="3"/>
      <c r="AJ69" s="3"/>
      <c r="AK69" s="58"/>
      <c r="AM69" s="1"/>
      <c r="AN69" s="4"/>
      <c r="AO69" s="56"/>
      <c r="AP69" s="56"/>
      <c r="AQ69" s="1"/>
      <c r="AR69" s="5"/>
    </row>
    <row r="70" spans="1:59" ht="15.6">
      <c r="A70"/>
      <c r="Q70" s="56"/>
      <c r="R70" s="56"/>
      <c r="S70" s="56"/>
      <c r="Y70" s="3"/>
      <c r="Z70" s="3"/>
      <c r="AA70" s="16"/>
      <c r="AB70" s="16"/>
      <c r="AC70" s="3"/>
      <c r="AD70" s="3"/>
      <c r="AE70" s="16"/>
      <c r="AF70" s="16"/>
      <c r="AG70" s="56"/>
      <c r="AI70" s="3"/>
      <c r="AJ70" s="3"/>
      <c r="AK70" s="58"/>
      <c r="AM70" s="1"/>
      <c r="AN70" s="4"/>
      <c r="AO70" s="56"/>
      <c r="AP70" s="56"/>
      <c r="AQ70" s="1"/>
      <c r="AR70" s="5"/>
    </row>
    <row r="71" spans="1:59" ht="15.6">
      <c r="A71"/>
      <c r="Q71" s="56"/>
      <c r="R71" s="56"/>
      <c r="S71" s="56"/>
      <c r="Y71" s="3"/>
      <c r="Z71" s="3"/>
      <c r="AA71" s="16"/>
      <c r="AB71" s="16"/>
      <c r="AC71" s="3"/>
      <c r="AD71" s="3"/>
      <c r="AE71" s="16"/>
      <c r="AF71" s="16"/>
      <c r="AG71" s="56"/>
      <c r="AI71" s="3"/>
      <c r="AJ71" s="3"/>
      <c r="AK71" s="58"/>
      <c r="AM71" s="1"/>
      <c r="AN71" s="1"/>
      <c r="AO71" s="56"/>
      <c r="AP71" s="56"/>
      <c r="AQ71" s="1"/>
      <c r="AR71" s="5"/>
    </row>
    <row r="72" spans="1:59" ht="15.6">
      <c r="Q72" s="56"/>
      <c r="R72" s="56"/>
      <c r="S72" s="56"/>
      <c r="Y72" s="3"/>
      <c r="Z72" s="3"/>
      <c r="AA72" s="16"/>
      <c r="AB72" s="16"/>
      <c r="AC72" s="3"/>
      <c r="AD72" s="3"/>
      <c r="AE72" s="16"/>
      <c r="AF72" s="16"/>
      <c r="AG72" s="56"/>
      <c r="AI72" s="3"/>
      <c r="AJ72" s="3"/>
      <c r="AK72" s="58"/>
      <c r="AM72" s="1"/>
      <c r="AN72" s="1"/>
      <c r="AO72" s="56"/>
      <c r="AP72" s="56"/>
      <c r="AQ72" s="1"/>
      <c r="AR72" s="1"/>
      <c r="AS72" s="1"/>
      <c r="AT72" s="1"/>
      <c r="AU72" s="1"/>
      <c r="AV72" s="1"/>
      <c r="AW72" s="1"/>
      <c r="AX72" s="1"/>
      <c r="AY72" s="1"/>
      <c r="AZ72" s="13"/>
      <c r="BA72" s="13"/>
      <c r="BB72" s="13"/>
      <c r="BC72" s="13"/>
      <c r="BD72" s="5"/>
      <c r="BE72" s="5"/>
    </row>
    <row r="73" spans="1:59" ht="15.6">
      <c r="Q73" s="56"/>
      <c r="R73" s="56"/>
      <c r="S73" s="56"/>
      <c r="Y73" s="3"/>
      <c r="Z73" s="3"/>
      <c r="AA73" s="16"/>
      <c r="AB73" s="16"/>
      <c r="AC73" s="3"/>
      <c r="AD73" s="3"/>
      <c r="AE73" s="16"/>
      <c r="AF73" s="16"/>
      <c r="AG73" s="56"/>
      <c r="AI73" s="3"/>
      <c r="AJ73" s="3"/>
      <c r="AK73" s="58"/>
      <c r="AM73" s="1"/>
      <c r="AN73" s="1"/>
      <c r="AO73" s="56"/>
      <c r="AP73" s="56"/>
      <c r="AQ73" s="1"/>
      <c r="AR73" s="1"/>
      <c r="AS73" s="1"/>
      <c r="AT73" s="1"/>
      <c r="AU73" s="1"/>
      <c r="AV73" s="1"/>
      <c r="AW73" s="1"/>
      <c r="AX73" s="1"/>
      <c r="AY73" s="1"/>
      <c r="AZ73" s="13"/>
      <c r="BA73" s="13"/>
      <c r="BB73" s="13"/>
      <c r="BC73" s="13"/>
      <c r="BD73" s="5"/>
      <c r="BE73" s="5"/>
    </row>
    <row r="74" spans="1:59" ht="15.6">
      <c r="Q74" s="56"/>
      <c r="R74" s="56"/>
      <c r="S74" s="56"/>
      <c r="Y74" s="3"/>
      <c r="Z74" s="3"/>
      <c r="AA74" s="16"/>
      <c r="AB74" s="16"/>
      <c r="AC74" s="3"/>
      <c r="AD74" s="3"/>
      <c r="AE74" s="16"/>
      <c r="AF74" s="16"/>
      <c r="AG74" s="56"/>
      <c r="AI74" s="3"/>
      <c r="AJ74" s="3"/>
      <c r="AK74" s="58"/>
      <c r="AM74" s="1"/>
      <c r="AN74" s="1"/>
      <c r="AO74" s="56"/>
      <c r="AP74" s="56"/>
      <c r="AQ74" s="1"/>
      <c r="AR74" s="1"/>
      <c r="AS74" s="1"/>
      <c r="AT74" s="1"/>
      <c r="AU74" s="1"/>
      <c r="AV74" s="1"/>
      <c r="AW74" s="1"/>
      <c r="AX74" s="1"/>
      <c r="AY74" s="1"/>
      <c r="AZ74" s="13"/>
      <c r="BA74" s="13"/>
      <c r="BB74" s="13"/>
      <c r="BC74" s="13"/>
      <c r="BD74" s="5"/>
      <c r="BE74" s="5"/>
    </row>
    <row r="75" spans="1:59" ht="15.6">
      <c r="Q75" s="56"/>
      <c r="R75" s="56"/>
      <c r="S75" s="56"/>
      <c r="Y75" s="3"/>
      <c r="Z75" s="3"/>
      <c r="AA75" s="16"/>
      <c r="AB75" s="16"/>
      <c r="AC75" s="3"/>
      <c r="AD75" s="3"/>
      <c r="AE75" s="16"/>
      <c r="AF75" s="16"/>
      <c r="AG75" s="56"/>
      <c r="AI75" s="3"/>
      <c r="AJ75" s="3"/>
      <c r="AK75" s="58"/>
      <c r="AM75" s="1"/>
      <c r="AN75" s="1"/>
      <c r="AO75" s="56"/>
      <c r="AP75" s="56"/>
      <c r="AQ75" s="1"/>
      <c r="AR75" s="1"/>
      <c r="AS75" s="1"/>
      <c r="AT75" s="1"/>
      <c r="AU75" s="1"/>
      <c r="AV75" s="1"/>
      <c r="AW75" s="1"/>
      <c r="AX75" s="1"/>
      <c r="AY75" s="1"/>
      <c r="AZ75" s="13"/>
      <c r="BA75" s="13"/>
      <c r="BB75" s="13"/>
      <c r="BC75" s="13"/>
      <c r="BD75" s="5"/>
      <c r="BE75" s="5"/>
    </row>
    <row r="76" spans="1:59" ht="15.6">
      <c r="Q76" s="56"/>
      <c r="R76" s="56"/>
      <c r="S76" s="56"/>
      <c r="Y76" s="3"/>
      <c r="Z76" s="3"/>
      <c r="AA76" s="16"/>
      <c r="AB76" s="16"/>
      <c r="AC76" s="3"/>
      <c r="AD76" s="3"/>
      <c r="AE76" s="16"/>
      <c r="AF76" s="16"/>
      <c r="AG76" s="56"/>
      <c r="AI76" s="3"/>
      <c r="AJ76" s="3"/>
      <c r="AK76" s="58"/>
      <c r="AM76" s="1"/>
      <c r="AN76" s="1"/>
      <c r="AO76" s="56"/>
      <c r="AP76" s="56"/>
      <c r="AQ76" s="1"/>
      <c r="AR76" s="1"/>
      <c r="AS76" s="1"/>
      <c r="AT76" s="1"/>
      <c r="AU76" s="1"/>
      <c r="AV76" s="1"/>
      <c r="AW76" s="1"/>
      <c r="AX76" s="1"/>
      <c r="AY76" s="1"/>
      <c r="AZ76" s="13"/>
      <c r="BA76" s="13"/>
      <c r="BB76" s="13"/>
      <c r="BC76" s="13"/>
      <c r="BD76" s="5"/>
      <c r="BE76" s="5"/>
    </row>
    <row r="77" spans="1:59" ht="15.6">
      <c r="Q77" s="56"/>
      <c r="R77" s="56"/>
      <c r="S77" s="56"/>
      <c r="Y77" s="3"/>
      <c r="Z77" s="3"/>
      <c r="AA77" s="16"/>
      <c r="AB77" s="16"/>
      <c r="AC77" s="3"/>
      <c r="AD77" s="3"/>
      <c r="AE77" s="16"/>
      <c r="AF77" s="16"/>
      <c r="AG77" s="56"/>
      <c r="AI77" s="3"/>
      <c r="AJ77" s="3"/>
      <c r="AK77" s="58"/>
      <c r="AM77" s="1"/>
      <c r="AN77" s="1"/>
      <c r="AO77" s="56"/>
      <c r="AP77" s="56"/>
      <c r="AQ77" s="1"/>
      <c r="AR77" s="1"/>
      <c r="AS77" s="1"/>
      <c r="AT77" s="1"/>
      <c r="AU77" s="1"/>
      <c r="AV77" s="1"/>
      <c r="AW77" s="1"/>
      <c r="AX77" s="1"/>
      <c r="AY77" s="1"/>
      <c r="AZ77" s="5"/>
      <c r="BA77" s="5"/>
      <c r="BB77" s="5"/>
      <c r="BC77" s="5"/>
      <c r="BD77" s="5"/>
      <c r="BE77" s="5"/>
    </row>
    <row r="78" spans="1:59" ht="15.6">
      <c r="Q78" s="56"/>
      <c r="R78" s="56"/>
      <c r="S78" s="56"/>
      <c r="Y78" s="3"/>
      <c r="Z78" s="3"/>
      <c r="AA78" s="16"/>
      <c r="AB78" s="16"/>
      <c r="AC78" s="3"/>
      <c r="AD78" s="3"/>
      <c r="AE78" s="16"/>
      <c r="AF78" s="16"/>
      <c r="AG78" s="56"/>
      <c r="AI78" s="3"/>
      <c r="AJ78" s="3"/>
      <c r="AK78" s="58"/>
      <c r="AM78" s="1"/>
      <c r="AN78" s="1"/>
      <c r="AO78" s="56"/>
      <c r="AP78" s="56"/>
      <c r="AQ78" s="1"/>
      <c r="AR78" s="1"/>
      <c r="AS78" s="1"/>
      <c r="AT78" s="1"/>
      <c r="AU78" s="1"/>
      <c r="AV78" s="1"/>
      <c r="AW78" s="1"/>
      <c r="AX78" s="1"/>
      <c r="AY78" s="1"/>
      <c r="BC78" s="2"/>
      <c r="BD78" s="13"/>
    </row>
    <row r="79" spans="1:59" ht="15.6">
      <c r="Q79" s="56"/>
      <c r="R79" s="56"/>
      <c r="S79" s="56"/>
      <c r="Y79" s="3"/>
      <c r="Z79" s="3"/>
      <c r="AA79" s="16"/>
      <c r="AB79" s="16"/>
      <c r="AC79" s="3"/>
      <c r="AD79" s="3"/>
      <c r="AE79" s="16"/>
      <c r="AF79" s="16"/>
      <c r="AG79" s="56"/>
      <c r="AI79" s="3"/>
      <c r="AJ79" s="3"/>
      <c r="AK79" s="58"/>
      <c r="AM79" s="1"/>
      <c r="AN79" s="1"/>
      <c r="AO79" s="56"/>
      <c r="AP79" s="56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C79" s="4"/>
      <c r="BD79" s="5"/>
      <c r="BE79" s="5"/>
      <c r="BG79" s="5"/>
    </row>
    <row r="80" spans="1:59">
      <c r="Q80" s="56"/>
      <c r="R80" s="56"/>
      <c r="S80" s="56"/>
      <c r="Y80" s="3"/>
      <c r="Z80" s="3"/>
      <c r="AA80" s="16"/>
      <c r="AB80" s="16"/>
      <c r="AC80" s="3"/>
      <c r="AD80" s="3"/>
      <c r="AE80" s="16"/>
      <c r="AF80" s="16"/>
      <c r="AG80" s="56"/>
      <c r="AI80" s="3"/>
      <c r="AJ80" s="3"/>
      <c r="AK80" s="58"/>
      <c r="AM80" s="1"/>
      <c r="AN80" s="1"/>
      <c r="AO80" s="56"/>
      <c r="AP80" s="56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C80" s="4"/>
      <c r="BD80" s="13"/>
    </row>
    <row r="81" spans="17:59">
      <c r="Q81" s="56"/>
      <c r="R81" s="56"/>
      <c r="S81" s="56"/>
      <c r="Y81" s="3"/>
      <c r="Z81" s="3"/>
      <c r="AA81" s="16"/>
      <c r="AB81" s="16"/>
      <c r="AC81" s="3"/>
      <c r="AD81" s="3"/>
      <c r="AE81" s="16"/>
      <c r="AF81" s="16"/>
      <c r="AG81" s="56"/>
      <c r="AI81" s="3"/>
      <c r="AJ81" s="3"/>
      <c r="AK81" s="58"/>
      <c r="AM81" s="1"/>
      <c r="AN81" s="1"/>
      <c r="AO81" s="56"/>
      <c r="AP81" s="56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C81" s="4"/>
      <c r="BD81" s="13"/>
    </row>
    <row r="82" spans="17:59" ht="15.6">
      <c r="Q82" s="56"/>
      <c r="R82" s="56"/>
      <c r="S82" s="56"/>
      <c r="Y82" s="3"/>
      <c r="Z82" s="3"/>
      <c r="AA82" s="16"/>
      <c r="AB82" s="16"/>
      <c r="AC82" s="3"/>
      <c r="AD82" s="3"/>
      <c r="AE82" s="16"/>
      <c r="AF82" s="16"/>
      <c r="AG82" s="56"/>
      <c r="AI82" s="3"/>
      <c r="AJ82" s="3"/>
      <c r="AK82" s="58"/>
      <c r="AM82" s="1"/>
      <c r="AN82" s="1"/>
      <c r="AO82" s="56"/>
      <c r="AP82" s="56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C82" s="4"/>
      <c r="BD82" s="5"/>
      <c r="BE82" s="5"/>
      <c r="BG82" s="2"/>
    </row>
    <row r="83" spans="17:59">
      <c r="Q83" s="56"/>
      <c r="R83" s="56"/>
      <c r="S83" s="56"/>
      <c r="Y83" s="3"/>
      <c r="Z83" s="3"/>
      <c r="AA83" s="16"/>
      <c r="AB83" s="16"/>
      <c r="AC83" s="3"/>
      <c r="AD83" s="3"/>
      <c r="AE83" s="16"/>
      <c r="AF83" s="16"/>
      <c r="AG83" s="56"/>
      <c r="AI83" s="3"/>
      <c r="AJ83" s="3"/>
      <c r="AK83" s="58"/>
      <c r="AM83" s="1"/>
      <c r="AN83" s="1"/>
      <c r="AO83" s="56"/>
      <c r="AP83" s="56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C83" s="4"/>
      <c r="BD83" s="4"/>
      <c r="BE83" s="4"/>
      <c r="BF83" s="4"/>
      <c r="BG83" s="4"/>
    </row>
    <row r="84" spans="17:59" ht="15.6">
      <c r="Q84" s="56"/>
      <c r="R84" s="56"/>
      <c r="S84" s="56"/>
      <c r="Y84" s="3"/>
      <c r="Z84" s="3"/>
      <c r="AA84" s="16"/>
      <c r="AB84" s="16"/>
      <c r="AC84" s="3"/>
      <c r="AD84" s="3"/>
      <c r="AE84" s="16"/>
      <c r="AF84" s="16"/>
      <c r="AG84" s="56"/>
      <c r="AI84" s="3"/>
      <c r="AJ84" s="3"/>
      <c r="AK84" s="58"/>
      <c r="AM84" s="1"/>
      <c r="AN84" s="1"/>
      <c r="AO84" s="56"/>
      <c r="AP84" s="56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C84" s="4"/>
      <c r="BD84" s="13"/>
      <c r="BE84" s="13"/>
      <c r="BF84" s="1"/>
      <c r="BG84" s="5"/>
    </row>
    <row r="85" spans="17:59" ht="15.6">
      <c r="Q85" s="56"/>
      <c r="R85" s="56"/>
      <c r="S85" s="56"/>
      <c r="Y85" s="3"/>
      <c r="Z85" s="3"/>
      <c r="AA85" s="16"/>
      <c r="AB85" s="16"/>
      <c r="AC85" s="3"/>
      <c r="AD85" s="3"/>
      <c r="AE85" s="16"/>
      <c r="AF85" s="16"/>
      <c r="AG85" s="56"/>
      <c r="AI85" s="3"/>
      <c r="AJ85" s="3"/>
      <c r="AK85" s="58"/>
      <c r="AM85" s="1"/>
      <c r="AN85" s="1"/>
      <c r="AO85" s="56"/>
      <c r="AP85" s="56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C85" s="4"/>
      <c r="BD85" s="13"/>
      <c r="BE85" s="13"/>
      <c r="BF85" s="1"/>
      <c r="BG85" s="5"/>
    </row>
    <row r="86" spans="17:59" ht="15.6">
      <c r="Q86" s="56"/>
      <c r="R86" s="56"/>
      <c r="S86" s="56"/>
      <c r="Y86" s="3"/>
      <c r="Z86" s="3"/>
      <c r="AA86" s="16"/>
      <c r="AB86" s="16"/>
      <c r="AC86" s="3"/>
      <c r="AD86" s="3"/>
      <c r="AE86" s="16"/>
      <c r="AF86" s="16"/>
      <c r="AG86" s="56"/>
      <c r="AI86" s="3"/>
      <c r="AJ86" s="3"/>
      <c r="AK86" s="58"/>
      <c r="AM86" s="1"/>
      <c r="AN86" s="1"/>
      <c r="AO86" s="56"/>
      <c r="AP86" s="56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C86" s="4"/>
      <c r="BD86" s="13"/>
      <c r="BE86" s="13"/>
      <c r="BF86" s="1"/>
      <c r="BG86" s="5"/>
    </row>
    <row r="87" spans="17:59" ht="15.6">
      <c r="Q87" s="56"/>
      <c r="R87" s="56"/>
      <c r="S87" s="56"/>
      <c r="Y87" s="3"/>
      <c r="Z87" s="3"/>
      <c r="AA87" s="16"/>
      <c r="AB87" s="16"/>
      <c r="AC87" s="3"/>
      <c r="AD87" s="3"/>
      <c r="AE87" s="16"/>
      <c r="AF87" s="16"/>
      <c r="AG87" s="56"/>
      <c r="AI87" s="3"/>
      <c r="AJ87" s="3"/>
      <c r="AK87" s="58"/>
      <c r="AM87" s="1"/>
      <c r="AN87" s="1"/>
      <c r="AO87" s="56"/>
      <c r="AP87" s="56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C87" s="4"/>
      <c r="BD87" s="13"/>
      <c r="BE87" s="13"/>
      <c r="BF87" s="1"/>
      <c r="BG87" s="5"/>
    </row>
    <row r="88" spans="17:59" ht="15.6">
      <c r="Q88" s="56"/>
      <c r="R88" s="56"/>
      <c r="S88" s="56"/>
      <c r="Y88" s="3"/>
      <c r="Z88" s="3"/>
      <c r="AA88" s="16"/>
      <c r="AB88" s="16"/>
      <c r="AC88" s="3"/>
      <c r="AD88" s="3"/>
      <c r="AE88" s="16"/>
      <c r="AF88" s="16"/>
      <c r="AG88" s="56"/>
      <c r="AI88" s="3"/>
      <c r="AJ88" s="3"/>
      <c r="AK88" s="58"/>
      <c r="AM88" s="1"/>
      <c r="AN88" s="1"/>
      <c r="AO88" s="56"/>
      <c r="AP88" s="56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C88" s="4"/>
      <c r="BD88" s="13"/>
      <c r="BE88" s="13"/>
      <c r="BF88" s="13"/>
      <c r="BG88" s="5"/>
    </row>
    <row r="89" spans="17:59" ht="15.6">
      <c r="Q89" s="56"/>
      <c r="R89" s="56"/>
      <c r="S89" s="56"/>
      <c r="Y89" s="3"/>
      <c r="Z89" s="3"/>
      <c r="AA89" s="16"/>
      <c r="AB89" s="16"/>
      <c r="AC89" s="3"/>
      <c r="AD89" s="3"/>
      <c r="AE89" s="16"/>
      <c r="AF89" s="16"/>
      <c r="AG89" s="56"/>
      <c r="AI89" s="3"/>
      <c r="AJ89" s="3"/>
      <c r="AK89" s="58"/>
      <c r="AM89" s="1"/>
      <c r="AN89" s="1"/>
      <c r="AO89" s="56"/>
      <c r="AP89" s="56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C89" s="4"/>
      <c r="BD89" s="13"/>
      <c r="BE89" s="13"/>
      <c r="BF89" s="13"/>
      <c r="BG89" s="5"/>
    </row>
    <row r="90" spans="17:59" ht="15.6">
      <c r="Q90" s="56"/>
      <c r="R90" s="56"/>
      <c r="S90" s="56"/>
      <c r="Y90" s="3"/>
      <c r="Z90" s="3"/>
      <c r="AA90" s="16"/>
      <c r="AB90" s="16"/>
      <c r="AC90" s="3"/>
      <c r="AD90" s="3"/>
      <c r="AE90" s="16"/>
      <c r="AF90" s="16"/>
      <c r="AG90" s="56"/>
      <c r="AI90" s="3"/>
      <c r="AJ90" s="3"/>
      <c r="AK90" s="58"/>
      <c r="AM90" s="1"/>
      <c r="AN90" s="1"/>
      <c r="AO90" s="56"/>
      <c r="AP90" s="56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C90" s="4"/>
      <c r="BD90" s="13"/>
      <c r="BE90" s="13"/>
      <c r="BF90" s="13"/>
      <c r="BG90" s="5"/>
    </row>
    <row r="91" spans="17:59" ht="15.6">
      <c r="Q91" s="56"/>
      <c r="R91" s="56"/>
      <c r="S91" s="56"/>
      <c r="Y91" s="3"/>
      <c r="Z91" s="3"/>
      <c r="AA91" s="16"/>
      <c r="AB91" s="16"/>
      <c r="AC91" s="3"/>
      <c r="AD91" s="3"/>
      <c r="AE91" s="16"/>
      <c r="AF91" s="16"/>
      <c r="AG91" s="56"/>
      <c r="AI91" s="3"/>
      <c r="AJ91" s="3"/>
      <c r="AK91" s="58"/>
      <c r="AM91" s="1"/>
      <c r="AN91" s="1"/>
      <c r="AO91" s="56"/>
      <c r="AP91" s="56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C91" s="4"/>
      <c r="BD91" s="13"/>
      <c r="BE91" s="13"/>
      <c r="BF91" s="13"/>
      <c r="BG91" s="5"/>
    </row>
    <row r="92" spans="17:59" ht="15.6">
      <c r="Q92" s="56"/>
      <c r="R92" s="56"/>
      <c r="S92" s="56"/>
      <c r="Y92" s="3"/>
      <c r="Z92" s="3"/>
      <c r="AA92" s="16"/>
      <c r="AB92" s="16"/>
      <c r="AC92" s="3"/>
      <c r="AD92" s="3"/>
      <c r="AE92" s="16"/>
      <c r="AF92" s="16"/>
      <c r="AG92" s="56"/>
      <c r="AI92" s="3"/>
      <c r="AJ92" s="3"/>
      <c r="AK92" s="58"/>
      <c r="AM92" s="1"/>
      <c r="AN92" s="1"/>
      <c r="AO92" s="56"/>
      <c r="AP92" s="56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C92" s="4"/>
      <c r="BD92" s="13"/>
      <c r="BE92" s="13"/>
      <c r="BF92" s="5"/>
      <c r="BG92" s="5"/>
    </row>
    <row r="93" spans="17:59" ht="15.6">
      <c r="Q93" s="56"/>
      <c r="R93" s="56"/>
      <c r="S93" s="56"/>
      <c r="Y93" s="3"/>
      <c r="Z93" s="3"/>
      <c r="AA93" s="16"/>
      <c r="AB93" s="16"/>
      <c r="AC93" s="3"/>
      <c r="AD93" s="3"/>
      <c r="AE93" s="16"/>
      <c r="AF93" s="16"/>
      <c r="AG93" s="56"/>
      <c r="AI93" s="3"/>
      <c r="AJ93" s="3"/>
      <c r="AK93" s="58"/>
      <c r="AM93" s="1"/>
      <c r="AN93" s="1"/>
      <c r="AO93" s="56"/>
      <c r="AP93" s="56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C93" s="4"/>
      <c r="BD93" s="13"/>
      <c r="BE93" s="13"/>
      <c r="BF93" s="5"/>
      <c r="BG93" s="5"/>
    </row>
    <row r="94" spans="17:59" ht="15.6">
      <c r="Q94" s="56"/>
      <c r="R94" s="56"/>
      <c r="S94" s="56"/>
      <c r="Y94" s="3"/>
      <c r="Z94" s="3"/>
      <c r="AA94" s="16"/>
      <c r="AB94" s="16"/>
      <c r="AC94" s="3"/>
      <c r="AD94" s="3"/>
      <c r="AE94" s="16"/>
      <c r="AF94" s="16"/>
      <c r="AG94" s="56"/>
      <c r="AI94" s="3"/>
      <c r="AJ94" s="3"/>
      <c r="AK94" s="58"/>
      <c r="AM94" s="1"/>
      <c r="AN94" s="1"/>
      <c r="AO94" s="56"/>
      <c r="AP94" s="56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C94" s="4"/>
      <c r="BD94" s="13"/>
      <c r="BE94" s="13"/>
      <c r="BF94" s="5"/>
      <c r="BG94" s="5"/>
    </row>
    <row r="95" spans="17:59" ht="15.6">
      <c r="Q95" s="56"/>
      <c r="R95" s="56"/>
      <c r="S95" s="56"/>
      <c r="Y95" s="3"/>
      <c r="Z95" s="3"/>
      <c r="AA95" s="16"/>
      <c r="AB95" s="16"/>
      <c r="AC95" s="3"/>
      <c r="AD95" s="3"/>
      <c r="AE95" s="16"/>
      <c r="AF95" s="16"/>
      <c r="AG95" s="56"/>
      <c r="AI95" s="3"/>
      <c r="AJ95" s="3"/>
      <c r="AK95" s="58"/>
      <c r="AM95" s="1"/>
      <c r="AN95" s="1"/>
      <c r="AO95" s="56"/>
      <c r="AP95" s="56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C95" s="4"/>
      <c r="BD95" s="13"/>
      <c r="BE95" s="13"/>
      <c r="BF95" s="5"/>
      <c r="BG95" s="5"/>
    </row>
    <row r="96" spans="17:59" ht="15.6">
      <c r="AM96" s="1"/>
      <c r="AN96" s="1"/>
      <c r="AO96" s="56"/>
      <c r="AP96" s="56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C96" s="4"/>
      <c r="BD96" s="13"/>
      <c r="BE96" s="13"/>
      <c r="BF96" s="5"/>
      <c r="BG96" s="5"/>
    </row>
    <row r="97" spans="17:59" ht="15.6">
      <c r="AM97" s="1"/>
      <c r="AN97" s="1"/>
      <c r="AO97" s="56"/>
      <c r="AP97" s="56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C97" s="13"/>
      <c r="BD97" s="13"/>
      <c r="BE97" s="13"/>
      <c r="BF97" s="5"/>
      <c r="BG97" s="5"/>
    </row>
    <row r="98" spans="17:59" ht="15.6">
      <c r="Q98" s="56"/>
      <c r="R98" s="56"/>
      <c r="S98" s="56"/>
      <c r="Y98" s="3"/>
      <c r="Z98" s="3"/>
      <c r="AA98" s="16"/>
      <c r="AB98" s="16"/>
      <c r="AC98" s="3"/>
      <c r="AD98" s="3"/>
      <c r="AE98" s="16"/>
      <c r="AF98" s="16"/>
      <c r="AG98" s="56"/>
      <c r="AI98" s="3"/>
      <c r="AJ98" s="3"/>
      <c r="AK98" s="58"/>
      <c r="AM98" s="1"/>
      <c r="AN98" s="1"/>
      <c r="AO98" s="56"/>
      <c r="AP98" s="56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C98" s="5"/>
      <c r="BD98" s="13"/>
      <c r="BE98" s="13"/>
      <c r="BF98" s="5"/>
      <c r="BG98" s="5"/>
    </row>
    <row r="99" spans="17:59" ht="15.6">
      <c r="Q99" s="56"/>
      <c r="R99" s="56"/>
      <c r="S99" s="56"/>
      <c r="Y99" s="3"/>
      <c r="Z99" s="3"/>
      <c r="AA99" s="16"/>
      <c r="AB99" s="16"/>
      <c r="AC99" s="3"/>
      <c r="AD99" s="3"/>
      <c r="AE99" s="16"/>
      <c r="AF99" s="16"/>
      <c r="AG99" s="56"/>
      <c r="AI99" s="3"/>
      <c r="AJ99" s="3"/>
      <c r="AK99" s="58"/>
      <c r="AM99" s="1"/>
      <c r="AN99" s="1"/>
      <c r="AO99" s="56"/>
      <c r="AP99" s="56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C99" s="13"/>
      <c r="BD99" s="13"/>
      <c r="BE99" s="13"/>
      <c r="BF99" s="5"/>
      <c r="BG99" s="5"/>
    </row>
    <row r="100" spans="17:59" ht="15.6">
      <c r="Q100" s="56"/>
      <c r="R100" s="56"/>
      <c r="S100" s="56"/>
      <c r="Y100" s="3"/>
      <c r="Z100" s="3"/>
      <c r="AA100" s="16"/>
      <c r="AB100" s="16"/>
      <c r="AC100" s="3"/>
      <c r="AD100" s="3"/>
      <c r="AE100" s="16"/>
      <c r="AF100" s="16"/>
      <c r="AG100" s="56"/>
      <c r="AI100" s="3"/>
      <c r="AJ100" s="3"/>
      <c r="AK100" s="58"/>
      <c r="AM100" s="1"/>
      <c r="AN100" s="1"/>
      <c r="AO100" s="56"/>
      <c r="AP100" s="56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C100" s="13"/>
      <c r="BD100" s="5"/>
      <c r="BE100" s="5"/>
      <c r="BF100" s="5"/>
      <c r="BG100" s="5"/>
    </row>
    <row r="101" spans="17:59">
      <c r="Q101" s="56"/>
      <c r="R101" s="56"/>
      <c r="S101" s="56"/>
      <c r="Y101" s="3"/>
      <c r="Z101" s="3"/>
      <c r="AA101" s="16"/>
      <c r="AB101" s="16"/>
      <c r="AC101" s="3"/>
      <c r="AD101" s="3"/>
      <c r="AE101" s="16"/>
      <c r="AF101" s="16"/>
      <c r="AG101" s="56"/>
      <c r="AI101" s="3"/>
      <c r="AJ101" s="3"/>
      <c r="AK101" s="58"/>
      <c r="AM101" s="1"/>
      <c r="AN101" s="1"/>
      <c r="AO101" s="56"/>
      <c r="AP101" s="56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C101" s="13"/>
      <c r="BD101" s="13"/>
    </row>
    <row r="102" spans="17:59" ht="15.6">
      <c r="Q102" s="56"/>
      <c r="R102" s="56"/>
      <c r="S102" s="56"/>
      <c r="Y102" s="3"/>
      <c r="Z102" s="3"/>
      <c r="AA102" s="16"/>
      <c r="AB102" s="16"/>
      <c r="AC102" s="3"/>
      <c r="AD102" s="3"/>
      <c r="AE102" s="16"/>
      <c r="AF102" s="16"/>
      <c r="AG102" s="56"/>
      <c r="AI102" s="3"/>
      <c r="AJ102" s="3"/>
      <c r="AK102" s="58"/>
      <c r="AM102" s="1"/>
      <c r="AN102" s="1"/>
      <c r="AO102" s="56"/>
      <c r="AP102" s="56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C102" s="13"/>
      <c r="BD102" s="5"/>
      <c r="BE102" s="5"/>
      <c r="BG102" s="5"/>
    </row>
    <row r="103" spans="17:59">
      <c r="Q103" s="56"/>
      <c r="R103" s="56"/>
      <c r="S103" s="56"/>
      <c r="Y103" s="3"/>
      <c r="Z103" s="3"/>
      <c r="AA103" s="16"/>
      <c r="AB103" s="16"/>
      <c r="AC103" s="3"/>
      <c r="AD103" s="3"/>
      <c r="AE103" s="16"/>
      <c r="AF103" s="16"/>
      <c r="AG103" s="56"/>
      <c r="AI103" s="3"/>
      <c r="AJ103" s="3"/>
      <c r="AK103" s="58"/>
      <c r="AM103" s="1"/>
      <c r="AN103" s="1"/>
      <c r="AO103" s="56"/>
      <c r="AP103" s="56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C103" s="13"/>
      <c r="BD103" s="13"/>
    </row>
    <row r="104" spans="17:59">
      <c r="Q104" s="56"/>
      <c r="R104" s="56"/>
      <c r="S104" s="56"/>
      <c r="Y104" s="3"/>
      <c r="Z104" s="3"/>
      <c r="AA104" s="16"/>
      <c r="AB104" s="16"/>
      <c r="AC104" s="3"/>
      <c r="AD104" s="3"/>
      <c r="AE104" s="16"/>
      <c r="AF104" s="16"/>
      <c r="AG104" s="56"/>
      <c r="AI104" s="3"/>
      <c r="AJ104" s="3"/>
      <c r="AK104" s="58"/>
      <c r="AM104" s="1"/>
      <c r="AN104" s="1"/>
      <c r="AO104" s="56"/>
      <c r="AP104" s="56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C104" s="13"/>
      <c r="BD104" s="13"/>
    </row>
    <row r="105" spans="17:59">
      <c r="Q105" s="56"/>
      <c r="R105" s="56"/>
      <c r="S105" s="56"/>
      <c r="Y105" s="3"/>
      <c r="Z105" s="3"/>
      <c r="AA105" s="16"/>
      <c r="AB105" s="16"/>
      <c r="AC105" s="3"/>
      <c r="AD105" s="3"/>
      <c r="AE105" s="16"/>
      <c r="AF105" s="16"/>
      <c r="AG105" s="56"/>
      <c r="AI105" s="3"/>
      <c r="AJ105" s="3"/>
      <c r="AK105" s="58"/>
      <c r="AM105" s="1"/>
      <c r="AN105" s="1"/>
      <c r="AO105" s="56"/>
      <c r="AP105" s="56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C105" s="13"/>
      <c r="BD105" s="13"/>
    </row>
    <row r="106" spans="17:59">
      <c r="Q106" s="56"/>
      <c r="R106" s="56"/>
      <c r="S106" s="56"/>
      <c r="Y106" s="3"/>
      <c r="Z106" s="3"/>
      <c r="AA106" s="16"/>
      <c r="AB106" s="16"/>
      <c r="AC106" s="3"/>
      <c r="AD106" s="3"/>
      <c r="AE106" s="16"/>
      <c r="AF106" s="16"/>
      <c r="AG106" s="56"/>
      <c r="AI106" s="3"/>
      <c r="AJ106" s="3"/>
      <c r="AK106" s="58"/>
      <c r="AO106" s="56"/>
      <c r="AP106" s="56"/>
      <c r="AQ106" s="1"/>
      <c r="AY106" s="1"/>
      <c r="AZ106" s="1"/>
      <c r="BA106" s="1"/>
      <c r="BC106" s="13"/>
      <c r="BD106" s="13"/>
    </row>
    <row r="107" spans="17:59">
      <c r="Q107" s="56"/>
      <c r="R107" s="56"/>
      <c r="S107" s="56"/>
      <c r="Y107" s="3"/>
      <c r="Z107" s="3"/>
      <c r="AA107" s="16"/>
      <c r="AB107" s="16"/>
      <c r="AC107" s="3"/>
      <c r="AD107" s="3"/>
      <c r="AE107" s="16"/>
      <c r="AF107" s="16"/>
      <c r="AG107" s="56"/>
      <c r="AI107" s="3"/>
      <c r="AJ107" s="3"/>
      <c r="AK107" s="58"/>
      <c r="AO107" s="56"/>
      <c r="AP107" s="56"/>
      <c r="AQ107" s="1"/>
      <c r="AY107" s="1"/>
      <c r="AZ107" s="1"/>
      <c r="BA107" s="1"/>
      <c r="BC107" s="13"/>
      <c r="BD107" s="13"/>
    </row>
    <row r="108" spans="17:59">
      <c r="Q108" s="56"/>
      <c r="R108" s="56"/>
      <c r="S108" s="56"/>
      <c r="Y108" s="3"/>
      <c r="Z108" s="3"/>
      <c r="AA108" s="16"/>
      <c r="AB108" s="16"/>
      <c r="AC108" s="3"/>
      <c r="AD108" s="3"/>
      <c r="AE108" s="16"/>
      <c r="AF108" s="16"/>
      <c r="AG108" s="56"/>
      <c r="AI108" s="3"/>
      <c r="AJ108" s="3"/>
      <c r="AK108" s="58"/>
      <c r="AM108" s="1"/>
      <c r="AN108" s="1"/>
      <c r="AO108" s="56"/>
      <c r="AP108" s="56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C108" s="13"/>
      <c r="BD108" s="13"/>
    </row>
    <row r="109" spans="17:59">
      <c r="Q109" s="56"/>
      <c r="R109" s="56"/>
      <c r="S109" s="56"/>
      <c r="Y109" s="3"/>
      <c r="Z109" s="3"/>
      <c r="AA109" s="16"/>
      <c r="AB109" s="16"/>
      <c r="AC109" s="3"/>
      <c r="AD109" s="3"/>
      <c r="AE109" s="16"/>
      <c r="AF109" s="16"/>
      <c r="AG109" s="56"/>
      <c r="AI109" s="3"/>
      <c r="AJ109" s="3"/>
      <c r="AK109" s="58"/>
      <c r="AM109" s="1"/>
      <c r="AN109" s="1"/>
      <c r="AO109" s="56"/>
      <c r="AP109" s="56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C109" s="13"/>
      <c r="BD109" s="13"/>
    </row>
    <row r="110" spans="17:59">
      <c r="Q110" s="56"/>
      <c r="R110" s="56"/>
      <c r="S110" s="56"/>
      <c r="Y110" s="3"/>
      <c r="Z110" s="3"/>
      <c r="AA110" s="16"/>
      <c r="AB110" s="16"/>
      <c r="AC110" s="3"/>
      <c r="AD110" s="3"/>
      <c r="AE110" s="16"/>
      <c r="AF110" s="16"/>
      <c r="AG110" s="56"/>
      <c r="AI110" s="3"/>
      <c r="AJ110" s="3"/>
      <c r="AK110" s="58"/>
      <c r="AM110" s="1"/>
      <c r="AN110" s="1"/>
      <c r="AO110" s="56"/>
      <c r="AP110" s="56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C110" s="13"/>
      <c r="BD110" s="13"/>
    </row>
    <row r="111" spans="17:59">
      <c r="Q111" s="56"/>
      <c r="R111" s="56"/>
      <c r="S111" s="56"/>
      <c r="Y111" s="3"/>
      <c r="Z111" s="3"/>
      <c r="AA111" s="16"/>
      <c r="AB111" s="16"/>
      <c r="AC111" s="3"/>
      <c r="AD111" s="3"/>
      <c r="AE111" s="16"/>
      <c r="AF111" s="16"/>
      <c r="AG111" s="56"/>
      <c r="AI111" s="3"/>
      <c r="AJ111" s="3"/>
      <c r="AK111" s="58"/>
      <c r="AM111" s="1"/>
      <c r="AN111" s="1"/>
      <c r="AO111" s="56"/>
      <c r="AP111" s="56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C111" s="13"/>
      <c r="BD111" s="13"/>
    </row>
    <row r="112" spans="17:59">
      <c r="Q112" s="56"/>
      <c r="R112" s="56"/>
      <c r="S112" s="56"/>
      <c r="Y112" s="3"/>
      <c r="Z112" s="3"/>
      <c r="AA112" s="16"/>
      <c r="AB112" s="16"/>
      <c r="AC112" s="3"/>
      <c r="AD112" s="3"/>
      <c r="AE112" s="16"/>
      <c r="AF112" s="16"/>
      <c r="AG112" s="56"/>
      <c r="AI112" s="3"/>
      <c r="AJ112" s="3"/>
      <c r="AK112" s="58"/>
      <c r="AM112" s="1"/>
      <c r="AN112" s="1"/>
      <c r="AO112" s="56"/>
      <c r="AP112" s="56"/>
      <c r="AQ112" s="1"/>
      <c r="AR112" s="1"/>
      <c r="AS112" s="1"/>
      <c r="AT112" s="1"/>
      <c r="AU112" s="1"/>
      <c r="AV112" s="1"/>
      <c r="AW112" s="1"/>
      <c r="AX112" s="1"/>
      <c r="BA112" s="1"/>
      <c r="BC112" s="13"/>
      <c r="BD112" s="13"/>
    </row>
    <row r="113" spans="17:56">
      <c r="Q113" s="56"/>
      <c r="R113" s="56"/>
      <c r="S113" s="56"/>
      <c r="Y113" s="3"/>
      <c r="Z113" s="3"/>
      <c r="AA113" s="16"/>
      <c r="AB113" s="16"/>
      <c r="AC113" s="3"/>
      <c r="AD113" s="3"/>
      <c r="AE113" s="16"/>
      <c r="AF113" s="16"/>
      <c r="AG113" s="56"/>
      <c r="AI113" s="3"/>
      <c r="AJ113" s="3"/>
      <c r="AK113" s="58"/>
      <c r="AM113" s="1"/>
      <c r="AN113" s="1"/>
      <c r="AO113" s="56"/>
      <c r="AP113" s="56"/>
      <c r="AQ113" s="1"/>
      <c r="AR113" s="1"/>
      <c r="AS113" s="1"/>
      <c r="AT113" s="1"/>
      <c r="AU113" s="1"/>
      <c r="AV113" s="1"/>
      <c r="AW113" s="1"/>
      <c r="AX113" s="1"/>
      <c r="BA113" s="1"/>
      <c r="BC113" s="13"/>
      <c r="BD113" s="13"/>
    </row>
    <row r="114" spans="17:56">
      <c r="Q114" s="56"/>
      <c r="R114" s="56"/>
      <c r="S114" s="56"/>
      <c r="Y114" s="3"/>
      <c r="Z114" s="3"/>
      <c r="AA114" s="16"/>
      <c r="AB114" s="16"/>
      <c r="AC114" s="3"/>
      <c r="AD114" s="3"/>
      <c r="AE114" s="16"/>
      <c r="AF114" s="16"/>
      <c r="AG114" s="56"/>
      <c r="AI114" s="3"/>
      <c r="AJ114" s="3"/>
      <c r="AK114" s="58"/>
      <c r="AM114" s="1"/>
      <c r="AN114" s="1"/>
      <c r="AO114" s="56"/>
      <c r="AP114" s="56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C114" s="13"/>
      <c r="BD114" s="13"/>
    </row>
    <row r="115" spans="17:56">
      <c r="Q115" s="56"/>
      <c r="R115" s="56"/>
      <c r="S115" s="56"/>
      <c r="Y115" s="3"/>
      <c r="Z115" s="3"/>
      <c r="AA115" s="16"/>
      <c r="AB115" s="16"/>
      <c r="AC115" s="3"/>
      <c r="AD115" s="3"/>
      <c r="AE115" s="16"/>
      <c r="AF115" s="16"/>
      <c r="AG115" s="56"/>
      <c r="AI115" s="3"/>
      <c r="AJ115" s="3"/>
      <c r="AK115" s="58"/>
      <c r="AM115" s="1"/>
      <c r="AN115" s="1"/>
      <c r="AO115" s="56"/>
      <c r="AP115" s="56"/>
      <c r="AQ115" s="1"/>
      <c r="AR115" s="1"/>
      <c r="AS115" s="1"/>
      <c r="AT115" s="13" t="s">
        <v>450</v>
      </c>
      <c r="AU115" s="1"/>
      <c r="AV115" s="1"/>
      <c r="AW115" s="1"/>
      <c r="AX115" s="1"/>
      <c r="AY115" s="1"/>
      <c r="AZ115" s="1"/>
      <c r="BA115" s="1"/>
      <c r="BC115" s="13"/>
      <c r="BD115" s="13"/>
    </row>
    <row r="116" spans="17:56">
      <c r="Q116" s="56"/>
      <c r="R116" s="56"/>
      <c r="S116" s="56"/>
      <c r="Y116" s="3"/>
      <c r="Z116" s="3"/>
      <c r="AA116" s="16"/>
      <c r="AB116" s="16"/>
      <c r="AC116" s="3"/>
      <c r="AD116" s="3"/>
      <c r="AE116" s="16"/>
      <c r="AF116" s="16"/>
      <c r="AG116" s="56"/>
      <c r="AI116" s="3"/>
      <c r="AJ116" s="3"/>
      <c r="AK116" s="58"/>
      <c r="AM116" s="1"/>
      <c r="AN116" s="1"/>
      <c r="AO116" s="56"/>
      <c r="AP116" s="56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C116" s="13"/>
      <c r="BD116" s="13"/>
    </row>
    <row r="117" spans="17:56">
      <c r="Q117" s="56"/>
      <c r="R117" s="56"/>
      <c r="S117" s="56"/>
      <c r="Y117" s="3"/>
      <c r="Z117" s="3"/>
      <c r="AA117" s="16"/>
      <c r="AB117" s="16"/>
      <c r="AC117" s="3"/>
      <c r="AD117" s="3"/>
      <c r="AE117" s="16"/>
      <c r="AF117" s="16"/>
      <c r="AG117" s="56"/>
      <c r="AI117" s="3"/>
      <c r="AJ117" s="3"/>
      <c r="AK117" s="58"/>
      <c r="AM117" s="1"/>
      <c r="AN117" s="1"/>
      <c r="AO117" s="56"/>
      <c r="AP117" s="56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C117" s="13"/>
      <c r="BD117" s="13"/>
    </row>
    <row r="118" spans="17:56">
      <c r="Q118" s="56"/>
      <c r="R118" s="56"/>
      <c r="S118" s="56"/>
      <c r="Y118" s="3"/>
      <c r="Z118" s="3"/>
      <c r="AA118" s="16"/>
      <c r="AB118" s="16"/>
      <c r="AC118" s="3"/>
      <c r="AD118" s="3"/>
      <c r="AE118" s="16"/>
      <c r="AF118" s="16"/>
      <c r="AG118" s="56"/>
      <c r="AI118" s="3"/>
      <c r="AJ118" s="3"/>
      <c r="AK118" s="58"/>
      <c r="AM118" s="1"/>
      <c r="AN118" s="1"/>
      <c r="AO118" s="56"/>
      <c r="AP118" s="56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C118" s="13"/>
      <c r="BD118" s="13"/>
    </row>
    <row r="119" spans="17:56">
      <c r="Q119" s="56"/>
      <c r="R119" s="56"/>
      <c r="S119" s="56"/>
      <c r="Y119" s="3"/>
      <c r="Z119" s="3"/>
      <c r="AA119" s="16"/>
      <c r="AB119" s="16"/>
      <c r="AC119" s="3"/>
      <c r="AD119" s="3"/>
      <c r="AE119" s="16"/>
      <c r="AF119" s="16"/>
      <c r="AG119" s="56"/>
      <c r="AI119" s="3"/>
      <c r="AJ119" s="3"/>
      <c r="AK119" s="58"/>
      <c r="AM119" s="1"/>
      <c r="AN119" s="1"/>
      <c r="AO119" s="56"/>
      <c r="AP119" s="56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C119" s="13"/>
      <c r="BD119" s="13"/>
    </row>
    <row r="120" spans="17:56">
      <c r="Q120" s="56"/>
      <c r="R120" s="56"/>
      <c r="S120" s="56"/>
      <c r="Y120" s="3"/>
      <c r="Z120" s="3"/>
      <c r="AA120" s="16"/>
      <c r="AB120" s="16"/>
      <c r="AC120" s="3"/>
      <c r="AD120" s="3"/>
      <c r="AE120" s="16"/>
      <c r="AF120" s="16"/>
      <c r="AG120" s="56"/>
      <c r="AI120" s="3"/>
      <c r="AJ120" s="3"/>
      <c r="AK120" s="58"/>
      <c r="AM120" s="1"/>
      <c r="AN120" s="1"/>
      <c r="AO120" s="56"/>
      <c r="AP120" s="56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C120" s="13"/>
      <c r="BD120" s="13"/>
    </row>
    <row r="121" spans="17:56">
      <c r="Q121" s="56"/>
      <c r="R121" s="56"/>
      <c r="S121" s="56"/>
      <c r="Y121" s="3"/>
      <c r="Z121" s="3"/>
      <c r="AA121" s="16"/>
      <c r="AB121" s="16"/>
      <c r="AC121" s="3"/>
      <c r="AD121" s="3"/>
      <c r="AE121" s="16"/>
      <c r="AF121" s="16"/>
      <c r="AG121" s="56"/>
      <c r="AI121" s="3"/>
      <c r="AJ121" s="3"/>
      <c r="AK121" s="58"/>
      <c r="AM121" s="1"/>
      <c r="AN121" s="1"/>
      <c r="AO121" s="56"/>
      <c r="AP121" s="56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C121" s="13"/>
      <c r="BD121" s="13"/>
    </row>
    <row r="122" spans="17:56">
      <c r="Q122" s="56"/>
      <c r="R122" s="56"/>
      <c r="S122" s="56"/>
      <c r="Y122" s="3"/>
      <c r="Z122" s="3"/>
      <c r="AA122" s="16"/>
      <c r="AB122" s="16"/>
      <c r="AC122" s="3"/>
      <c r="AD122" s="3"/>
      <c r="AE122" s="16"/>
      <c r="AF122" s="16"/>
      <c r="AG122" s="56"/>
      <c r="AI122" s="3"/>
      <c r="AJ122" s="3"/>
      <c r="AK122" s="58"/>
      <c r="AM122" s="1"/>
      <c r="AN122" s="1"/>
      <c r="AO122" s="56"/>
      <c r="AP122" s="56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C122" s="13"/>
      <c r="BD122" s="13"/>
    </row>
    <row r="123" spans="17:56">
      <c r="Q123" s="56"/>
      <c r="R123" s="56"/>
      <c r="S123" s="56"/>
      <c r="Y123" s="3"/>
      <c r="Z123" s="3"/>
      <c r="AA123" s="16"/>
      <c r="AB123" s="16"/>
      <c r="AC123" s="3"/>
      <c r="AD123" s="3"/>
      <c r="AE123" s="16"/>
      <c r="AF123" s="16"/>
      <c r="AG123" s="56"/>
      <c r="AI123" s="3"/>
      <c r="AJ123" s="3"/>
      <c r="AK123" s="58"/>
      <c r="AM123" s="1"/>
      <c r="AN123" s="1"/>
      <c r="AO123" s="56"/>
      <c r="AP123" s="56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C123" s="13"/>
      <c r="BD123" s="13"/>
    </row>
    <row r="124" spans="17:56">
      <c r="Q124" s="56"/>
      <c r="R124" s="56"/>
      <c r="S124" s="56"/>
      <c r="Y124" s="3"/>
      <c r="Z124" s="3"/>
      <c r="AA124" s="16"/>
      <c r="AB124" s="16"/>
      <c r="AC124" s="3"/>
      <c r="AD124" s="3"/>
      <c r="AE124" s="16"/>
      <c r="AF124" s="16"/>
      <c r="AG124" s="56"/>
      <c r="AI124" s="3"/>
      <c r="AJ124" s="3"/>
      <c r="AK124" s="58"/>
      <c r="AM124" s="1"/>
      <c r="AN124" s="1"/>
      <c r="AO124" s="56"/>
      <c r="AP124" s="56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C124" s="13"/>
      <c r="BD124" s="13"/>
    </row>
    <row r="125" spans="17:56">
      <c r="Q125" s="56"/>
      <c r="R125" s="56"/>
      <c r="S125" s="56"/>
      <c r="Y125" s="3"/>
      <c r="Z125" s="3"/>
      <c r="AA125" s="16"/>
      <c r="AB125" s="16"/>
      <c r="AC125" s="3"/>
      <c r="AD125" s="3"/>
      <c r="AE125" s="16"/>
      <c r="AF125" s="16"/>
      <c r="AG125" s="56"/>
      <c r="AI125" s="3"/>
      <c r="AJ125" s="3"/>
      <c r="AK125" s="58"/>
      <c r="AM125" s="1"/>
      <c r="AN125" s="1"/>
      <c r="AO125" s="56"/>
      <c r="AP125" s="56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C125" s="13"/>
      <c r="BD125" s="13"/>
    </row>
    <row r="126" spans="17:56">
      <c r="Q126" s="56"/>
      <c r="R126" s="56"/>
      <c r="S126" s="56"/>
      <c r="Y126" s="3"/>
      <c r="Z126" s="3"/>
      <c r="AA126" s="16"/>
      <c r="AB126" s="16"/>
      <c r="AC126" s="3"/>
      <c r="AD126" s="3"/>
      <c r="AE126" s="16"/>
      <c r="AF126" s="16"/>
      <c r="AG126" s="56"/>
      <c r="AI126" s="3"/>
      <c r="AJ126" s="3"/>
      <c r="AK126" s="58"/>
      <c r="AM126" s="1"/>
      <c r="AN126" s="1"/>
      <c r="AO126" s="56"/>
      <c r="AP126" s="56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C126" s="13"/>
      <c r="BD126" s="13"/>
    </row>
    <row r="127" spans="17:56">
      <c r="Q127" s="56"/>
      <c r="R127" s="56"/>
      <c r="S127" s="56"/>
      <c r="Y127" s="3"/>
      <c r="Z127" s="3"/>
      <c r="AA127" s="16"/>
      <c r="AB127" s="16"/>
      <c r="AC127" s="3"/>
      <c r="AD127" s="3"/>
      <c r="AE127" s="16"/>
      <c r="AF127" s="16"/>
      <c r="AG127" s="56"/>
      <c r="AI127" s="3"/>
      <c r="AJ127" s="3"/>
      <c r="AK127" s="58"/>
      <c r="AM127" s="1"/>
      <c r="AN127" s="1"/>
      <c r="AO127" s="56"/>
      <c r="AP127" s="56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C127" s="13"/>
      <c r="BD127" s="13"/>
    </row>
    <row r="128" spans="17:56">
      <c r="Q128" s="56"/>
      <c r="R128" s="56"/>
      <c r="S128" s="56"/>
      <c r="Y128" s="3"/>
      <c r="Z128" s="3"/>
      <c r="AA128" s="16"/>
      <c r="AB128" s="16"/>
      <c r="AC128" s="3"/>
      <c r="AD128" s="3"/>
      <c r="AE128" s="16"/>
      <c r="AF128" s="16"/>
      <c r="AG128" s="56"/>
      <c r="AI128" s="3"/>
      <c r="AJ128" s="3"/>
      <c r="AK128" s="58"/>
      <c r="AM128" s="1"/>
      <c r="AN128" s="1"/>
      <c r="AO128" s="56"/>
      <c r="AP128" s="56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C128" s="13"/>
      <c r="BD128" s="13"/>
    </row>
    <row r="129" spans="17:56">
      <c r="Q129" s="56"/>
      <c r="R129" s="56"/>
      <c r="S129" s="56"/>
      <c r="Y129" s="3"/>
      <c r="Z129" s="3"/>
      <c r="AA129" s="16"/>
      <c r="AB129" s="16"/>
      <c r="AC129" s="3"/>
      <c r="AD129" s="3"/>
      <c r="AE129" s="16"/>
      <c r="AF129" s="16"/>
      <c r="AG129" s="56"/>
      <c r="AI129" s="3"/>
      <c r="AJ129" s="3"/>
      <c r="AK129" s="58"/>
      <c r="AM129" s="1"/>
      <c r="AN129" s="1"/>
      <c r="AO129" s="56"/>
      <c r="AP129" s="56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C129" s="13"/>
      <c r="BD129" s="13"/>
    </row>
    <row r="130" spans="17:56">
      <c r="AM130" s="1"/>
      <c r="AN130" s="1"/>
      <c r="AO130" s="56"/>
      <c r="AP130" s="56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C130" s="13"/>
      <c r="BD130" s="13"/>
    </row>
    <row r="131" spans="17:56">
      <c r="AM131" s="1"/>
      <c r="AN131" s="1"/>
      <c r="AO131" s="56"/>
      <c r="AP131" s="56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C131" s="13"/>
      <c r="BD131" s="13"/>
    </row>
    <row r="132" spans="17:56">
      <c r="Q132" s="56"/>
      <c r="R132" s="56"/>
      <c r="S132" s="56"/>
      <c r="Y132" s="3"/>
      <c r="Z132" s="3"/>
      <c r="AA132" s="16"/>
      <c r="AB132" s="16"/>
      <c r="AC132" s="3"/>
      <c r="AD132" s="3"/>
      <c r="AE132" s="16"/>
      <c r="AF132" s="16"/>
      <c r="AG132" s="56"/>
      <c r="AI132" s="3"/>
      <c r="AJ132" s="3"/>
      <c r="AK132" s="58"/>
      <c r="AM132" s="1"/>
      <c r="AN132" s="1"/>
      <c r="AO132" s="56"/>
      <c r="AP132" s="56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C132" s="13"/>
      <c r="BD132" s="13"/>
    </row>
    <row r="133" spans="17:56">
      <c r="Q133" s="56"/>
      <c r="R133" s="56"/>
      <c r="S133" s="56"/>
      <c r="Y133" s="3"/>
      <c r="Z133" s="3"/>
      <c r="AA133" s="16"/>
      <c r="AB133" s="16"/>
      <c r="AC133" s="3"/>
      <c r="AD133" s="3"/>
      <c r="AE133" s="16"/>
      <c r="AF133" s="16"/>
      <c r="AG133" s="56"/>
      <c r="AI133" s="3"/>
      <c r="AJ133" s="3"/>
      <c r="AK133" s="58"/>
      <c r="AM133" s="1"/>
      <c r="AN133" s="1"/>
      <c r="AO133" s="56"/>
      <c r="AP133" s="56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C133" s="13"/>
      <c r="BD133" s="13"/>
    </row>
    <row r="134" spans="17:56">
      <c r="Q134" s="56"/>
      <c r="R134" s="56"/>
      <c r="S134" s="56"/>
      <c r="Y134" s="3"/>
      <c r="Z134" s="3"/>
      <c r="AA134" s="16"/>
      <c r="AB134" s="16"/>
      <c r="AC134" s="3"/>
      <c r="AD134" s="3"/>
      <c r="AE134" s="16"/>
      <c r="AF134" s="16"/>
      <c r="AG134" s="56"/>
      <c r="AI134" s="3"/>
      <c r="AJ134" s="3"/>
      <c r="AK134" s="58"/>
      <c r="AM134" s="1"/>
      <c r="AN134" s="1"/>
      <c r="AO134" s="56"/>
      <c r="AP134" s="56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C134" s="13"/>
      <c r="BD134" s="13"/>
    </row>
    <row r="135" spans="17:56">
      <c r="Q135" s="56"/>
      <c r="R135" s="56"/>
      <c r="S135" s="56"/>
      <c r="Y135" s="3"/>
      <c r="Z135" s="3"/>
      <c r="AA135" s="16"/>
      <c r="AB135" s="16"/>
      <c r="AC135" s="3"/>
      <c r="AD135" s="3"/>
      <c r="AE135" s="16"/>
      <c r="AF135" s="16"/>
      <c r="AG135" s="56"/>
      <c r="AI135" s="3"/>
      <c r="AJ135" s="3"/>
      <c r="AK135" s="58"/>
      <c r="AM135" s="1"/>
      <c r="AN135" s="1"/>
      <c r="AO135" s="56"/>
      <c r="AP135" s="56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C135" s="13"/>
      <c r="BD135" s="13"/>
    </row>
    <row r="136" spans="17:56">
      <c r="Q136" s="56"/>
      <c r="R136" s="56"/>
      <c r="S136" s="56"/>
      <c r="Y136" s="3"/>
      <c r="Z136" s="3"/>
      <c r="AA136" s="16"/>
      <c r="AB136" s="16"/>
      <c r="AC136" s="3"/>
      <c r="AD136" s="3"/>
      <c r="AE136" s="16"/>
      <c r="AF136" s="16"/>
      <c r="AG136" s="56"/>
      <c r="AI136" s="3"/>
      <c r="AJ136" s="3"/>
      <c r="AK136" s="58"/>
      <c r="AM136" s="1"/>
      <c r="AN136" s="1"/>
      <c r="AO136" s="56"/>
      <c r="AP136" s="56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C136" s="13"/>
      <c r="BD136" s="13"/>
    </row>
    <row r="137" spans="17:56">
      <c r="Q137" s="56"/>
      <c r="R137" s="56"/>
      <c r="S137" s="56"/>
      <c r="Y137" s="3"/>
      <c r="Z137" s="3"/>
      <c r="AA137" s="16"/>
      <c r="AB137" s="16"/>
      <c r="AC137" s="3"/>
      <c r="AD137" s="3"/>
      <c r="AE137" s="16"/>
      <c r="AF137" s="16"/>
      <c r="AG137" s="56"/>
      <c r="AI137" s="3"/>
      <c r="AJ137" s="3"/>
      <c r="AK137" s="58"/>
      <c r="AM137" s="1"/>
      <c r="AN137" s="1"/>
      <c r="AO137" s="56"/>
      <c r="AP137" s="56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C137" s="13"/>
      <c r="BD137" s="13"/>
    </row>
    <row r="138" spans="17:56">
      <c r="Q138" s="56"/>
      <c r="R138" s="56"/>
      <c r="S138" s="56"/>
      <c r="Y138" s="3"/>
      <c r="Z138" s="3"/>
      <c r="AA138" s="16"/>
      <c r="AB138" s="16"/>
      <c r="AC138" s="3"/>
      <c r="AD138" s="3"/>
      <c r="AE138" s="16"/>
      <c r="AF138" s="16"/>
      <c r="AG138" s="56"/>
      <c r="AI138" s="3"/>
      <c r="AJ138" s="3"/>
      <c r="AK138" s="58"/>
      <c r="AM138" s="1"/>
      <c r="AN138" s="1"/>
      <c r="AO138" s="56"/>
      <c r="AP138" s="56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C138" s="13"/>
      <c r="BD138" s="13"/>
    </row>
    <row r="139" spans="17:56">
      <c r="Q139" s="56"/>
      <c r="R139" s="56"/>
      <c r="S139" s="56"/>
      <c r="Y139" s="3"/>
      <c r="Z139" s="3"/>
      <c r="AA139" s="16"/>
      <c r="AB139" s="16"/>
      <c r="AC139" s="3"/>
      <c r="AD139" s="3"/>
      <c r="AE139" s="16"/>
      <c r="AF139" s="16"/>
      <c r="AG139" s="56"/>
      <c r="AI139" s="3"/>
      <c r="AJ139" s="3"/>
      <c r="AK139" s="58"/>
      <c r="AM139" s="1"/>
      <c r="AN139" s="1"/>
      <c r="AO139" s="56"/>
      <c r="AP139" s="56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C139" s="13"/>
      <c r="BD139" s="13"/>
    </row>
    <row r="140" spans="17:56">
      <c r="Q140" s="56"/>
      <c r="R140" s="56"/>
      <c r="S140" s="56"/>
      <c r="Y140" s="3"/>
      <c r="Z140" s="3"/>
      <c r="AA140" s="16"/>
      <c r="AB140" s="16"/>
      <c r="AC140" s="3"/>
      <c r="AD140" s="3"/>
      <c r="AE140" s="16"/>
      <c r="AF140" s="16"/>
      <c r="AG140" s="56"/>
      <c r="AI140" s="3"/>
      <c r="AJ140" s="3"/>
      <c r="AK140" s="58"/>
      <c r="AO140" s="56"/>
      <c r="AP140" s="56"/>
      <c r="AQ140" s="1"/>
      <c r="AY140" s="1"/>
      <c r="AZ140" s="1"/>
      <c r="BA140" s="1"/>
      <c r="BC140" s="13"/>
      <c r="BD140" s="13"/>
    </row>
    <row r="141" spans="17:56">
      <c r="Q141" s="56"/>
      <c r="R141" s="56"/>
      <c r="S141" s="56"/>
      <c r="Y141" s="3"/>
      <c r="Z141" s="3"/>
      <c r="AA141" s="16"/>
      <c r="AB141" s="16"/>
      <c r="AC141" s="3"/>
      <c r="AD141" s="3"/>
      <c r="AE141" s="16"/>
      <c r="AF141" s="16"/>
      <c r="AG141" s="56"/>
      <c r="AI141" s="3"/>
      <c r="AJ141" s="3"/>
      <c r="AK141" s="58"/>
      <c r="AO141" s="56"/>
      <c r="AP141" s="56"/>
      <c r="AQ141" s="1"/>
      <c r="AY141" s="1"/>
      <c r="AZ141" s="1"/>
      <c r="BA141" s="1"/>
      <c r="BC141" s="13"/>
      <c r="BD141" s="13"/>
    </row>
    <row r="142" spans="17:56">
      <c r="Q142" s="56"/>
      <c r="R142" s="56"/>
      <c r="S142" s="56"/>
      <c r="Y142" s="3"/>
      <c r="Z142" s="3"/>
      <c r="AA142" s="16"/>
      <c r="AB142" s="16"/>
      <c r="AC142" s="3"/>
      <c r="AD142" s="3"/>
      <c r="AE142" s="16"/>
      <c r="AF142" s="16"/>
      <c r="AG142" s="56"/>
      <c r="AI142" s="3"/>
      <c r="AJ142" s="3"/>
      <c r="AK142" s="58"/>
      <c r="AM142" s="1"/>
      <c r="AN142" s="1"/>
      <c r="AO142" s="56"/>
      <c r="AP142" s="56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C142" s="13"/>
      <c r="BD142" s="13"/>
    </row>
    <row r="143" spans="17:56">
      <c r="Q143" s="56"/>
      <c r="R143" s="56"/>
      <c r="S143" s="56"/>
      <c r="Y143" s="3"/>
      <c r="Z143" s="3"/>
      <c r="AA143" s="16"/>
      <c r="AB143" s="16"/>
      <c r="AC143" s="3"/>
      <c r="AD143" s="3"/>
      <c r="AE143" s="16"/>
      <c r="AF143" s="16"/>
      <c r="AG143" s="56"/>
      <c r="AI143" s="3"/>
      <c r="AJ143" s="3"/>
      <c r="AK143" s="58"/>
      <c r="AM143" s="1"/>
      <c r="AN143" s="1"/>
      <c r="AO143" s="56"/>
      <c r="AP143" s="56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C143" s="13"/>
      <c r="BD143" s="13"/>
    </row>
    <row r="144" spans="17:56">
      <c r="Q144" s="56"/>
      <c r="R144" s="56"/>
      <c r="S144" s="56"/>
      <c r="Y144" s="3"/>
      <c r="Z144" s="3"/>
      <c r="AA144" s="16"/>
      <c r="AB144" s="16"/>
      <c r="AC144" s="3"/>
      <c r="AD144" s="3"/>
      <c r="AE144" s="16"/>
      <c r="AF144" s="16"/>
      <c r="AG144" s="56"/>
      <c r="AI144" s="3"/>
      <c r="AJ144" s="3"/>
      <c r="AK144" s="58"/>
      <c r="AM144" s="1"/>
      <c r="AN144" s="1"/>
      <c r="AO144" s="56"/>
      <c r="AP144" s="56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C144" s="13"/>
      <c r="BD144" s="13"/>
    </row>
    <row r="145" spans="13:56">
      <c r="Q145" s="56"/>
      <c r="R145" s="56"/>
      <c r="S145" s="56"/>
      <c r="Y145" s="3"/>
      <c r="Z145" s="3"/>
      <c r="AA145" s="16"/>
      <c r="AB145" s="16"/>
      <c r="AC145" s="3"/>
      <c r="AD145" s="3"/>
      <c r="AE145" s="16"/>
      <c r="AF145" s="16"/>
      <c r="AG145" s="56"/>
      <c r="AI145" s="3"/>
      <c r="AJ145" s="3"/>
      <c r="AK145" s="58"/>
      <c r="AM145" s="1"/>
      <c r="AN145" s="1"/>
      <c r="AO145" s="56"/>
      <c r="AP145" s="56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C145" s="13"/>
      <c r="BD145" s="13"/>
    </row>
    <row r="146" spans="13:56">
      <c r="Q146" s="56"/>
      <c r="R146" s="56"/>
      <c r="S146" s="56"/>
      <c r="Y146" s="3"/>
      <c r="Z146" s="3"/>
      <c r="AA146" s="16"/>
      <c r="AB146" s="16"/>
      <c r="AC146" s="3"/>
      <c r="AD146" s="3"/>
      <c r="AE146" s="16"/>
      <c r="AF146" s="16"/>
      <c r="AG146" s="56"/>
      <c r="AI146" s="3"/>
      <c r="AJ146" s="3"/>
      <c r="AK146" s="58"/>
      <c r="AM146" s="1"/>
      <c r="AN146" s="1"/>
      <c r="AO146" s="56"/>
      <c r="AP146" s="56"/>
      <c r="AQ146" s="1"/>
      <c r="AR146" s="1"/>
      <c r="AS146" s="1"/>
      <c r="AT146" s="1"/>
      <c r="AU146" s="1"/>
      <c r="AV146" s="1"/>
      <c r="AW146" s="1"/>
      <c r="AX146" s="1"/>
      <c r="BA146" s="1"/>
      <c r="BC146" s="13"/>
      <c r="BD146" s="13"/>
    </row>
    <row r="147" spans="13:56">
      <c r="Q147" s="56"/>
      <c r="R147" s="56"/>
      <c r="S147" s="56"/>
      <c r="Y147" s="3"/>
      <c r="Z147" s="3"/>
      <c r="AA147" s="16"/>
      <c r="AB147" s="16"/>
      <c r="AC147" s="3"/>
      <c r="AD147" s="3"/>
      <c r="AE147" s="16"/>
      <c r="AF147" s="16"/>
      <c r="AG147" s="56"/>
      <c r="AI147" s="3"/>
      <c r="AJ147" s="3"/>
      <c r="AK147" s="58"/>
      <c r="AM147" s="1"/>
      <c r="AN147" s="1"/>
      <c r="AO147" s="56"/>
      <c r="AP147" s="56"/>
      <c r="AQ147" s="1"/>
      <c r="AR147" s="1"/>
      <c r="AS147" s="1"/>
      <c r="AT147" s="1"/>
      <c r="AU147" s="1"/>
      <c r="AV147" s="1"/>
      <c r="AW147" s="1"/>
      <c r="AX147" s="1"/>
      <c r="BA147" s="1"/>
      <c r="BC147" s="13"/>
      <c r="BD147" s="13"/>
    </row>
    <row r="148" spans="13:56">
      <c r="Q148" s="56"/>
      <c r="R148" s="56"/>
      <c r="S148" s="56"/>
      <c r="Y148" s="3"/>
      <c r="Z148" s="3"/>
      <c r="AA148" s="16"/>
      <c r="AB148" s="16"/>
      <c r="AC148" s="3"/>
      <c r="AD148" s="3"/>
      <c r="AE148" s="16"/>
      <c r="AF148" s="16"/>
      <c r="AG148" s="56"/>
      <c r="AI148" s="3"/>
      <c r="AJ148" s="3"/>
      <c r="AK148" s="58"/>
      <c r="AM148" s="1"/>
      <c r="AN148" s="1"/>
      <c r="AO148" s="56"/>
      <c r="AP148" s="56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C148" s="13"/>
      <c r="BD148" s="13"/>
    </row>
    <row r="149" spans="13:56">
      <c r="Q149" s="56"/>
      <c r="R149" s="56"/>
      <c r="S149" s="56"/>
      <c r="Y149" s="3"/>
      <c r="Z149" s="3"/>
      <c r="AA149" s="16"/>
      <c r="AB149" s="16"/>
      <c r="AC149" s="3"/>
      <c r="AD149" s="3"/>
      <c r="AE149" s="16"/>
      <c r="AF149" s="16"/>
      <c r="AG149" s="56"/>
      <c r="AI149" s="3"/>
      <c r="AJ149" s="3"/>
      <c r="AK149" s="58"/>
      <c r="AM149" s="1"/>
      <c r="AN149" s="1"/>
      <c r="AO149" s="56"/>
      <c r="AP149" s="56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C149" s="13"/>
      <c r="BD149" s="13"/>
    </row>
    <row r="150" spans="13:56">
      <c r="Q150" s="56"/>
      <c r="R150" s="56"/>
      <c r="S150" s="56"/>
      <c r="Y150" s="3"/>
      <c r="Z150" s="3"/>
      <c r="AA150" s="16"/>
      <c r="AB150" s="16"/>
      <c r="AC150" s="3"/>
      <c r="AD150" s="3"/>
      <c r="AE150" s="16"/>
      <c r="AF150" s="16"/>
      <c r="AG150" s="56"/>
      <c r="AI150" s="3"/>
      <c r="AJ150" s="3"/>
      <c r="AK150" s="58"/>
      <c r="AM150" s="1"/>
      <c r="AN150" s="1"/>
      <c r="AO150" s="56"/>
      <c r="AP150" s="56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C150" s="13"/>
      <c r="BD150" s="13"/>
    </row>
    <row r="151" spans="13:56">
      <c r="Q151" s="56"/>
      <c r="R151" s="56"/>
      <c r="S151" s="56"/>
      <c r="Y151" s="3"/>
      <c r="Z151" s="3"/>
      <c r="AA151" s="16"/>
      <c r="AB151" s="16"/>
      <c r="AC151" s="3"/>
      <c r="AD151" s="3"/>
      <c r="AE151" s="16"/>
      <c r="AF151" s="16"/>
      <c r="AG151" s="56"/>
      <c r="AI151" s="3"/>
      <c r="AJ151" s="3"/>
      <c r="AK151" s="58"/>
      <c r="AM151" s="1"/>
      <c r="AN151" s="1"/>
      <c r="AO151" s="56"/>
      <c r="AP151" s="56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C151" s="13"/>
      <c r="BD151" s="13"/>
    </row>
    <row r="152" spans="13:56">
      <c r="Q152" s="56"/>
      <c r="R152" s="56"/>
      <c r="S152" s="56"/>
      <c r="Y152" s="3"/>
      <c r="Z152" s="3"/>
      <c r="AA152" s="16"/>
      <c r="AB152" s="16"/>
      <c r="AC152" s="3"/>
      <c r="AD152" s="3"/>
      <c r="AE152" s="16"/>
      <c r="AF152" s="16"/>
      <c r="AG152" s="56"/>
      <c r="AI152" s="3"/>
      <c r="AJ152" s="3"/>
      <c r="AK152" s="58"/>
      <c r="AM152" s="1"/>
      <c r="AN152" s="1"/>
      <c r="AO152" s="56"/>
      <c r="AP152" s="56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C152" s="13"/>
      <c r="BD152" s="13"/>
    </row>
    <row r="153" spans="13:56">
      <c r="Q153" s="56"/>
      <c r="R153" s="56"/>
      <c r="S153" s="56"/>
      <c r="Y153" s="3"/>
      <c r="Z153" s="3"/>
      <c r="AA153" s="16"/>
      <c r="AB153" s="16"/>
      <c r="AC153" s="3"/>
      <c r="AD153" s="3"/>
      <c r="AE153" s="16"/>
      <c r="AF153" s="16"/>
      <c r="AG153" s="56"/>
      <c r="AI153" s="3"/>
      <c r="AJ153" s="3"/>
      <c r="AK153" s="58"/>
      <c r="AM153" s="1"/>
      <c r="AN153" s="1"/>
      <c r="AO153" s="56"/>
      <c r="AP153" s="56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C153" s="13"/>
      <c r="BD153" s="13"/>
    </row>
    <row r="154" spans="13:56">
      <c r="Q154" s="56"/>
      <c r="R154" s="56"/>
      <c r="S154" s="56"/>
      <c r="Y154" s="3"/>
      <c r="Z154" s="3"/>
      <c r="AA154" s="16"/>
      <c r="AB154" s="16"/>
      <c r="AC154" s="3"/>
      <c r="AD154" s="3"/>
      <c r="AE154" s="16"/>
      <c r="AF154" s="16"/>
      <c r="AG154" s="56"/>
      <c r="AI154" s="3"/>
      <c r="AJ154" s="3"/>
      <c r="AK154" s="58"/>
      <c r="AM154" s="1"/>
      <c r="AN154" s="1"/>
      <c r="AO154" s="56"/>
      <c r="AP154" s="56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D154" s="13"/>
    </row>
    <row r="155" spans="13:56">
      <c r="Q155" s="56"/>
      <c r="R155" s="56"/>
      <c r="S155" s="56"/>
      <c r="Y155" s="3"/>
      <c r="Z155" s="3"/>
      <c r="AA155" s="16"/>
      <c r="AB155" s="16"/>
      <c r="AC155" s="3"/>
      <c r="AD155" s="3"/>
      <c r="AE155" s="16"/>
      <c r="AF155" s="16"/>
      <c r="AG155" s="56"/>
      <c r="AI155" s="3"/>
      <c r="AJ155" s="3"/>
      <c r="AK155" s="58"/>
      <c r="AM155" s="1"/>
      <c r="AN155" s="1"/>
      <c r="AO155" s="56"/>
      <c r="AP155" s="56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D155" s="13"/>
    </row>
    <row r="156" spans="13:56">
      <c r="Q156" s="56"/>
      <c r="R156" s="56"/>
      <c r="S156" s="56"/>
      <c r="Y156" s="3"/>
      <c r="Z156" s="3"/>
      <c r="AA156" s="16"/>
      <c r="AB156" s="16"/>
      <c r="AC156" s="3"/>
      <c r="AD156" s="3"/>
      <c r="AE156" s="16"/>
      <c r="AF156" s="16"/>
      <c r="AG156" s="56"/>
      <c r="AI156" s="3"/>
      <c r="AJ156" s="3"/>
      <c r="AK156" s="58"/>
      <c r="AM156" s="1"/>
      <c r="AN156" s="1"/>
      <c r="AO156" s="56"/>
      <c r="AP156" s="56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D156" s="13"/>
    </row>
    <row r="157" spans="13:56">
      <c r="Q157" s="56"/>
      <c r="R157" s="56"/>
      <c r="S157" s="56"/>
      <c r="Y157" s="3"/>
      <c r="Z157" s="3"/>
      <c r="AA157" s="16"/>
      <c r="AB157" s="16"/>
      <c r="AC157" s="3"/>
      <c r="AD157" s="3"/>
      <c r="AE157" s="16"/>
      <c r="AF157" s="16"/>
      <c r="AG157" s="56"/>
      <c r="AI157" s="3"/>
      <c r="AJ157" s="3"/>
      <c r="AK157" s="58"/>
      <c r="AM157" s="1"/>
      <c r="AN157" s="1"/>
      <c r="AO157" s="56"/>
      <c r="AP157" s="56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D157" s="13"/>
    </row>
    <row r="158" spans="13:56">
      <c r="M158" s="147"/>
      <c r="N158" s="147"/>
      <c r="O158" s="147"/>
      <c r="P158" s="147"/>
      <c r="Q158" s="56"/>
      <c r="R158" s="56"/>
      <c r="S158" s="56"/>
      <c r="T158" s="147"/>
      <c r="U158" s="147"/>
      <c r="V158" s="147"/>
      <c r="Y158" s="3"/>
      <c r="Z158" s="3"/>
      <c r="AA158" s="16"/>
      <c r="AB158" s="16"/>
      <c r="AC158" s="3"/>
      <c r="AD158" s="3"/>
      <c r="AE158" s="16"/>
      <c r="AF158" s="16"/>
      <c r="AG158" s="56"/>
      <c r="AI158" s="3"/>
      <c r="AJ158" s="3"/>
      <c r="AK158" s="58"/>
      <c r="AM158" s="1"/>
      <c r="AN158" s="1"/>
      <c r="AO158" s="56"/>
      <c r="AP158" s="56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</row>
    <row r="159" spans="13:56">
      <c r="M159" s="147"/>
      <c r="N159" s="147"/>
      <c r="O159" s="147"/>
      <c r="P159" s="147"/>
      <c r="Q159" s="56"/>
      <c r="R159" s="56"/>
      <c r="S159" s="56"/>
      <c r="T159" s="147"/>
      <c r="U159" s="147"/>
      <c r="V159" s="147"/>
      <c r="Y159" s="3"/>
      <c r="Z159" s="3"/>
      <c r="AA159" s="16"/>
      <c r="AB159" s="16"/>
      <c r="AC159" s="3"/>
      <c r="AD159" s="3"/>
      <c r="AE159" s="16"/>
      <c r="AF159" s="16"/>
      <c r="AG159" s="56"/>
      <c r="AI159" s="3"/>
      <c r="AJ159" s="3"/>
      <c r="AK159" s="58"/>
      <c r="AM159" s="1"/>
      <c r="AN159" s="1"/>
      <c r="AO159" s="56"/>
      <c r="AP159" s="56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</row>
    <row r="160" spans="13:56">
      <c r="M160" s="147"/>
      <c r="N160" s="147"/>
      <c r="O160" s="147"/>
      <c r="P160" s="147"/>
      <c r="Q160" s="56"/>
      <c r="R160" s="56"/>
      <c r="S160" s="56"/>
      <c r="T160" s="147"/>
      <c r="U160" s="147"/>
      <c r="V160" s="147"/>
      <c r="Y160" s="3"/>
      <c r="Z160" s="3"/>
      <c r="AA160" s="16"/>
      <c r="AB160" s="16"/>
      <c r="AC160" s="3"/>
      <c r="AD160" s="3"/>
      <c r="AE160" s="16"/>
      <c r="AF160" s="16"/>
      <c r="AG160" s="56"/>
      <c r="AI160" s="3"/>
      <c r="AJ160" s="3"/>
      <c r="AK160" s="58"/>
      <c r="AM160" s="1"/>
      <c r="AN160" s="1"/>
      <c r="AO160" s="56"/>
      <c r="AP160" s="56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</row>
    <row r="161" spans="7:53">
      <c r="M161" s="147"/>
      <c r="N161" s="147"/>
      <c r="O161" s="147"/>
      <c r="P161" s="147"/>
      <c r="Q161" s="56"/>
      <c r="R161" s="56"/>
      <c r="S161" s="56"/>
      <c r="T161" s="147"/>
      <c r="U161" s="147"/>
      <c r="V161" s="147"/>
      <c r="Y161" s="3"/>
      <c r="Z161" s="3"/>
      <c r="AA161" s="16"/>
      <c r="AB161" s="16"/>
      <c r="AC161" s="3"/>
      <c r="AD161" s="3"/>
      <c r="AE161" s="16"/>
      <c r="AF161" s="16"/>
      <c r="AG161" s="56"/>
      <c r="AI161" s="3"/>
      <c r="AJ161" s="3"/>
      <c r="AK161" s="58"/>
      <c r="AM161" s="1"/>
      <c r="AN161" s="1"/>
      <c r="AO161" s="56"/>
      <c r="AP161" s="56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</row>
    <row r="162" spans="7:53">
      <c r="M162" s="147"/>
      <c r="N162" s="147"/>
      <c r="O162" s="147"/>
      <c r="P162" s="147"/>
      <c r="Q162" s="56"/>
      <c r="R162" s="56"/>
      <c r="S162" s="56"/>
      <c r="T162" s="147"/>
      <c r="U162" s="147"/>
      <c r="V162" s="147"/>
      <c r="Y162" s="3"/>
      <c r="Z162" s="3"/>
      <c r="AA162" s="16"/>
      <c r="AB162" s="16"/>
      <c r="AC162" s="3"/>
      <c r="AD162" s="3"/>
      <c r="AE162" s="16"/>
      <c r="AF162" s="16"/>
      <c r="AG162" s="56"/>
      <c r="AI162" s="3"/>
      <c r="AJ162" s="3"/>
      <c r="AK162" s="58"/>
      <c r="AM162" s="1"/>
      <c r="AN162" s="1"/>
      <c r="AO162" s="56"/>
      <c r="AP162" s="56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</row>
    <row r="163" spans="7:53">
      <c r="M163" s="147"/>
      <c r="N163" s="147"/>
      <c r="O163" s="147"/>
      <c r="P163" s="147"/>
      <c r="Q163" s="56"/>
      <c r="R163" s="56"/>
      <c r="S163" s="56"/>
      <c r="T163" s="147"/>
      <c r="U163" s="147"/>
      <c r="V163" s="147"/>
      <c r="Y163" s="3"/>
      <c r="Z163" s="3"/>
      <c r="AA163" s="16"/>
      <c r="AB163" s="16"/>
      <c r="AC163" s="3"/>
      <c r="AD163" s="3"/>
      <c r="AE163" s="16"/>
      <c r="AF163" s="16"/>
      <c r="AG163" s="56"/>
      <c r="AI163" s="3"/>
      <c r="AJ163" s="3"/>
      <c r="AK163" s="58"/>
      <c r="AM163" s="1"/>
      <c r="AN163" s="1"/>
      <c r="AO163" s="56"/>
      <c r="AP163" s="56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</row>
    <row r="164" spans="7:53">
      <c r="M164" s="147"/>
      <c r="N164" s="147"/>
      <c r="O164" s="147"/>
      <c r="P164" s="147"/>
      <c r="Q164" s="56"/>
      <c r="R164" s="56"/>
      <c r="S164" s="56"/>
      <c r="T164" s="147"/>
      <c r="U164" s="147"/>
      <c r="V164" s="147"/>
      <c r="Y164" s="3"/>
      <c r="Z164" s="3"/>
      <c r="AA164" s="16"/>
      <c r="AB164" s="16"/>
      <c r="AC164" s="3"/>
      <c r="AD164" s="3"/>
      <c r="AE164" s="16"/>
      <c r="AF164" s="16"/>
      <c r="AG164" s="56"/>
      <c r="AI164" s="3"/>
      <c r="AJ164" s="3"/>
      <c r="AK164" s="58"/>
      <c r="AM164" s="1"/>
      <c r="AN164" s="1"/>
      <c r="AO164" s="56"/>
      <c r="AP164" s="56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</row>
    <row r="165" spans="7:53">
      <c r="M165" s="147"/>
      <c r="N165" s="147"/>
      <c r="O165" s="147"/>
      <c r="P165" s="147"/>
      <c r="Q165" s="56"/>
      <c r="R165" s="56"/>
      <c r="S165" s="56"/>
      <c r="T165" s="147"/>
      <c r="U165" s="147"/>
      <c r="V165" s="147"/>
      <c r="Y165" s="3"/>
      <c r="Z165" s="3"/>
      <c r="AA165" s="16"/>
      <c r="AB165" s="16"/>
      <c r="AC165" s="3"/>
      <c r="AD165" s="3"/>
      <c r="AE165" s="16"/>
      <c r="AF165" s="16"/>
      <c r="AG165" s="56"/>
      <c r="AI165" s="3"/>
      <c r="AJ165" s="3"/>
      <c r="AK165" s="58"/>
      <c r="AM165" s="1"/>
      <c r="AN165" s="1"/>
      <c r="AO165" s="56"/>
      <c r="AP165" s="56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</row>
    <row r="166" spans="7:53">
      <c r="M166" s="147"/>
      <c r="N166" s="147"/>
      <c r="O166" s="147"/>
      <c r="P166" s="147"/>
      <c r="Q166" s="56"/>
      <c r="R166" s="56"/>
      <c r="S166" s="56"/>
      <c r="T166" s="147"/>
      <c r="U166" s="147"/>
      <c r="V166" s="147"/>
      <c r="Y166" s="3"/>
      <c r="Z166" s="3"/>
      <c r="AA166" s="16"/>
      <c r="AB166" s="16"/>
      <c r="AC166" s="3"/>
      <c r="AD166" s="3"/>
      <c r="AE166" s="16"/>
      <c r="AF166" s="16"/>
      <c r="AG166" s="56"/>
      <c r="AI166" s="3"/>
      <c r="AJ166" s="3"/>
      <c r="AK166" s="58"/>
      <c r="AM166" s="1"/>
      <c r="AN166" s="1"/>
      <c r="AO166" s="56"/>
      <c r="AP166" s="56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</row>
    <row r="167" spans="7:53">
      <c r="M167" s="147"/>
      <c r="N167" s="147"/>
      <c r="O167" s="147"/>
      <c r="P167" s="147"/>
      <c r="Q167" s="56"/>
      <c r="R167" s="56"/>
      <c r="S167" s="56"/>
      <c r="T167" s="147"/>
      <c r="U167" s="147"/>
      <c r="V167" s="147"/>
      <c r="Y167" s="3"/>
      <c r="Z167" s="3"/>
      <c r="AA167" s="16"/>
      <c r="AB167" s="16"/>
      <c r="AC167" s="3"/>
      <c r="AD167" s="3"/>
      <c r="AE167" s="16"/>
      <c r="AF167" s="16"/>
      <c r="AG167" s="56"/>
      <c r="AI167" s="3"/>
      <c r="AJ167" s="3"/>
      <c r="AK167" s="58"/>
      <c r="AM167" s="1"/>
      <c r="AN167" s="1"/>
      <c r="AO167" s="56"/>
      <c r="AP167" s="56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</row>
    <row r="168" spans="7:53">
      <c r="M168" s="147"/>
      <c r="N168" s="147"/>
      <c r="O168" s="147"/>
      <c r="P168" s="147"/>
      <c r="Q168" s="56"/>
      <c r="R168" s="56"/>
      <c r="S168" s="56"/>
      <c r="T168" s="147"/>
      <c r="U168" s="147"/>
      <c r="V168" s="147"/>
      <c r="Y168" s="3"/>
      <c r="Z168" s="3"/>
      <c r="AA168" s="16"/>
      <c r="AB168" s="16"/>
      <c r="AC168" s="3"/>
      <c r="AD168" s="3"/>
      <c r="AE168" s="16"/>
      <c r="AF168" s="16"/>
      <c r="AG168" s="56"/>
      <c r="AI168" s="3"/>
      <c r="AJ168" s="3"/>
      <c r="AK168" s="58"/>
      <c r="AM168" s="1"/>
      <c r="AN168" s="1"/>
      <c r="AO168" s="56"/>
      <c r="AP168" s="56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</row>
    <row r="169" spans="7:53">
      <c r="G169" s="330"/>
      <c r="H169" s="14"/>
      <c r="I169" s="147"/>
      <c r="J169" s="147"/>
      <c r="K169" s="147"/>
      <c r="L169" s="147"/>
      <c r="M169" s="147"/>
      <c r="N169" s="147"/>
      <c r="O169" s="147"/>
      <c r="P169" s="147"/>
      <c r="Q169" s="56"/>
      <c r="R169" s="56"/>
      <c r="S169" s="56"/>
      <c r="T169" s="147"/>
      <c r="U169" s="147"/>
      <c r="V169" s="147"/>
      <c r="Y169" s="3"/>
      <c r="Z169" s="3"/>
      <c r="AA169" s="16"/>
      <c r="AB169" s="16"/>
      <c r="AC169" s="3"/>
      <c r="AD169" s="3"/>
      <c r="AE169" s="16"/>
      <c r="AF169" s="16"/>
      <c r="AG169" s="56"/>
      <c r="AI169" s="3"/>
      <c r="AJ169" s="3"/>
      <c r="AK169" s="58"/>
      <c r="AM169" s="1"/>
      <c r="AN169" s="1"/>
      <c r="AO169" s="56"/>
      <c r="AP169" s="56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</row>
    <row r="170" spans="7:53">
      <c r="G170" s="330"/>
      <c r="H170" s="14"/>
      <c r="I170" s="147"/>
      <c r="J170" s="147"/>
      <c r="K170" s="147"/>
      <c r="L170" s="147"/>
      <c r="M170" s="147"/>
      <c r="N170" s="147"/>
      <c r="O170" s="147"/>
      <c r="P170" s="147"/>
      <c r="Q170" s="56"/>
      <c r="R170" s="56"/>
      <c r="S170" s="56"/>
      <c r="T170" s="147"/>
      <c r="U170" s="147"/>
      <c r="V170" s="147"/>
      <c r="Y170" s="3"/>
      <c r="Z170" s="3"/>
      <c r="AA170" s="16"/>
      <c r="AB170" s="16"/>
      <c r="AC170" s="3"/>
      <c r="AD170" s="3"/>
      <c r="AE170" s="16"/>
      <c r="AF170" s="16"/>
      <c r="AG170" s="56"/>
      <c r="AI170" s="3"/>
      <c r="AJ170" s="3"/>
      <c r="AK170" s="58"/>
      <c r="AM170" s="1"/>
      <c r="AN170" s="1"/>
      <c r="AO170" s="56"/>
      <c r="AP170" s="56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</row>
    <row r="171" spans="7:53">
      <c r="G171" s="330"/>
      <c r="H171" s="14"/>
      <c r="I171" s="147"/>
      <c r="J171" s="147"/>
      <c r="K171" s="147"/>
      <c r="L171" s="147"/>
      <c r="M171" s="147"/>
      <c r="N171" s="147"/>
      <c r="O171" s="147"/>
      <c r="P171" s="147"/>
      <c r="Q171" s="56"/>
      <c r="R171" s="56"/>
      <c r="S171" s="56"/>
      <c r="T171" s="147"/>
      <c r="U171" s="147"/>
      <c r="V171" s="147"/>
      <c r="Y171" s="3"/>
      <c r="Z171" s="3"/>
      <c r="AA171" s="16"/>
      <c r="AB171" s="16"/>
      <c r="AC171" s="3"/>
      <c r="AD171" s="3"/>
      <c r="AE171" s="16"/>
      <c r="AF171" s="16"/>
      <c r="AG171" s="56"/>
      <c r="AI171" s="3"/>
      <c r="AJ171" s="3"/>
      <c r="AK171" s="58"/>
      <c r="AM171" s="1"/>
      <c r="AN171" s="1"/>
      <c r="AO171" s="56"/>
      <c r="AP171" s="56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</row>
    <row r="172" spans="7:53">
      <c r="G172" s="330"/>
      <c r="H172" s="14"/>
      <c r="I172" s="147"/>
      <c r="J172" s="147"/>
      <c r="K172" s="147"/>
      <c r="L172" s="147"/>
      <c r="M172" s="147"/>
      <c r="N172" s="147"/>
      <c r="O172" s="147"/>
      <c r="P172" s="147"/>
      <c r="Q172" s="56"/>
      <c r="R172" s="56"/>
      <c r="S172" s="56"/>
      <c r="T172" s="147"/>
      <c r="U172" s="147"/>
      <c r="V172" s="147"/>
      <c r="Y172" s="3"/>
      <c r="Z172" s="3"/>
      <c r="AA172" s="16"/>
      <c r="AB172" s="16"/>
      <c r="AC172" s="3"/>
      <c r="AD172" s="3"/>
      <c r="AE172" s="16"/>
      <c r="AF172" s="16"/>
      <c r="AG172" s="56"/>
      <c r="AI172" s="3"/>
      <c r="AJ172" s="3"/>
      <c r="AK172" s="58"/>
      <c r="AM172" s="1"/>
      <c r="AN172" s="1"/>
      <c r="AO172" s="56"/>
      <c r="AP172" s="56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</row>
    <row r="173" spans="7:53">
      <c r="G173" s="330"/>
      <c r="H173" s="14"/>
      <c r="I173" s="147"/>
      <c r="J173" s="147"/>
      <c r="K173" s="147"/>
      <c r="L173" s="147"/>
      <c r="M173" s="147"/>
      <c r="N173" s="147"/>
      <c r="O173" s="147"/>
      <c r="P173" s="147"/>
      <c r="Q173" s="56"/>
      <c r="R173" s="56"/>
      <c r="S173" s="56"/>
      <c r="T173" s="147"/>
      <c r="U173" s="147"/>
      <c r="V173" s="147"/>
      <c r="Y173" s="3"/>
      <c r="Z173" s="3"/>
      <c r="AA173" s="16"/>
      <c r="AB173" s="16"/>
      <c r="AC173" s="3"/>
      <c r="AD173" s="3"/>
      <c r="AE173" s="16"/>
      <c r="AF173" s="16"/>
      <c r="AG173" s="56"/>
      <c r="AI173" s="3"/>
      <c r="AJ173" s="3"/>
      <c r="AK173" s="58"/>
      <c r="AM173" s="1"/>
      <c r="AN173" s="1"/>
      <c r="AO173" s="56"/>
      <c r="AP173" s="56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</row>
    <row r="174" spans="7:53">
      <c r="G174" s="330"/>
      <c r="H174" s="14"/>
      <c r="I174" s="147"/>
      <c r="J174" s="147"/>
      <c r="K174" s="147"/>
      <c r="L174" s="147"/>
      <c r="M174" s="147"/>
      <c r="N174" s="147"/>
      <c r="O174" s="147"/>
      <c r="P174" s="147"/>
      <c r="Q174" s="56"/>
      <c r="R174" s="56"/>
      <c r="S174" s="56"/>
      <c r="T174" s="147"/>
      <c r="U174" s="147"/>
      <c r="V174" s="147"/>
      <c r="Y174" s="3"/>
      <c r="Z174" s="3"/>
      <c r="AA174" s="16"/>
      <c r="AB174" s="16"/>
      <c r="AC174" s="3"/>
      <c r="AD174" s="3"/>
      <c r="AE174" s="16"/>
      <c r="AF174" s="16"/>
      <c r="AG174" s="56"/>
      <c r="AI174" s="3"/>
      <c r="AJ174" s="3"/>
      <c r="AK174" s="58"/>
      <c r="AM174" s="1"/>
      <c r="AN174" s="1"/>
      <c r="AO174" s="56"/>
      <c r="AP174" s="56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</row>
    <row r="175" spans="7:53">
      <c r="G175" s="330"/>
      <c r="H175" s="14"/>
      <c r="I175" s="147"/>
      <c r="J175" s="147"/>
      <c r="K175" s="147"/>
      <c r="L175" s="147"/>
      <c r="M175" s="147"/>
      <c r="N175" s="147"/>
      <c r="O175" s="147"/>
      <c r="P175" s="147"/>
      <c r="Q175" s="56"/>
      <c r="R175" s="56"/>
      <c r="S175" s="56"/>
      <c r="T175" s="147"/>
      <c r="U175" s="147"/>
      <c r="V175" s="147"/>
      <c r="Y175" s="3"/>
      <c r="Z175" s="3"/>
      <c r="AA175" s="16"/>
      <c r="AB175" s="16"/>
      <c r="AC175" s="3"/>
      <c r="AD175" s="3"/>
      <c r="AE175" s="16"/>
      <c r="AF175" s="16"/>
      <c r="AG175" s="56"/>
      <c r="AI175" s="3"/>
      <c r="AJ175" s="3"/>
      <c r="AK175" s="58"/>
      <c r="AM175" s="1"/>
      <c r="AN175" s="1"/>
      <c r="AO175" s="56"/>
      <c r="AP175" s="56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</row>
    <row r="176" spans="7:53">
      <c r="G176" s="330"/>
      <c r="H176" s="14"/>
      <c r="I176" s="147"/>
      <c r="J176" s="147"/>
      <c r="K176" s="147"/>
      <c r="L176" s="147"/>
      <c r="M176" s="147"/>
      <c r="N176" s="147"/>
      <c r="O176" s="147"/>
      <c r="P176" s="147"/>
      <c r="Q176" s="56"/>
      <c r="R176" s="56"/>
      <c r="S176" s="56"/>
      <c r="T176" s="147"/>
      <c r="U176" s="147"/>
      <c r="V176" s="147"/>
      <c r="Y176" s="3"/>
      <c r="Z176" s="3"/>
      <c r="AA176" s="16"/>
      <c r="AB176" s="16"/>
      <c r="AC176" s="3"/>
      <c r="AD176" s="3"/>
      <c r="AE176" s="16"/>
      <c r="AF176" s="16"/>
      <c r="AG176" s="56"/>
      <c r="AI176" s="3"/>
      <c r="AJ176" s="3"/>
      <c r="AK176" s="58"/>
      <c r="AM176" s="1"/>
      <c r="AN176" s="1"/>
      <c r="AO176" s="56"/>
      <c r="AP176" s="56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</row>
    <row r="177" spans="7:54">
      <c r="G177" s="330"/>
      <c r="H177" s="14"/>
      <c r="I177" s="147"/>
      <c r="J177" s="147"/>
      <c r="K177" s="147"/>
      <c r="L177" s="147"/>
      <c r="M177" s="147"/>
      <c r="N177" s="147"/>
      <c r="O177" s="147"/>
      <c r="P177" s="147"/>
      <c r="Q177" s="56"/>
      <c r="R177" s="56"/>
      <c r="S177" s="56"/>
      <c r="T177" s="147"/>
      <c r="U177" s="147"/>
      <c r="V177" s="147"/>
      <c r="Y177" s="3"/>
      <c r="Z177" s="3"/>
      <c r="AA177" s="16"/>
      <c r="AB177" s="16"/>
      <c r="AC177" s="3"/>
      <c r="AD177" s="3"/>
      <c r="AE177" s="16"/>
      <c r="AF177" s="16"/>
      <c r="AG177" s="56"/>
      <c r="AI177" s="3"/>
      <c r="AJ177" s="3"/>
      <c r="AK177" s="58"/>
      <c r="AM177" s="1"/>
      <c r="AN177" s="1"/>
      <c r="AO177" s="56"/>
      <c r="AP177" s="56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</row>
    <row r="178" spans="7:54">
      <c r="G178" s="330"/>
      <c r="H178" s="14"/>
      <c r="I178" s="147"/>
      <c r="J178" s="147"/>
      <c r="K178" s="147"/>
      <c r="L178" s="147"/>
      <c r="M178" s="147"/>
      <c r="N178" s="147"/>
      <c r="O178" s="147"/>
      <c r="P178" s="147"/>
      <c r="Q178" s="56"/>
      <c r="R178" s="56"/>
      <c r="S178" s="56"/>
      <c r="T178" s="147"/>
      <c r="U178" s="147"/>
      <c r="V178" s="147"/>
      <c r="Y178" s="3"/>
      <c r="Z178" s="3"/>
      <c r="AA178" s="16"/>
      <c r="AB178" s="16"/>
      <c r="AC178" s="3"/>
      <c r="AD178" s="3"/>
      <c r="AE178" s="16"/>
      <c r="AF178" s="16"/>
      <c r="AG178" s="56"/>
      <c r="AI178" s="3"/>
      <c r="AJ178" s="3"/>
      <c r="AK178" s="58"/>
      <c r="AM178" s="1"/>
      <c r="AN178" s="1"/>
      <c r="AO178" s="56"/>
      <c r="AP178" s="56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4"/>
    </row>
    <row r="179" spans="7:54">
      <c r="G179" s="330"/>
      <c r="H179" s="14"/>
      <c r="I179" s="147"/>
      <c r="J179" s="147"/>
      <c r="K179" s="147"/>
      <c r="L179" s="147"/>
      <c r="M179" s="147"/>
      <c r="N179" s="147"/>
      <c r="O179" s="147"/>
      <c r="P179" s="147"/>
      <c r="Q179" s="56"/>
      <c r="R179" s="56"/>
      <c r="S179" s="56"/>
      <c r="T179" s="147"/>
      <c r="U179" s="147"/>
      <c r="V179" s="147"/>
      <c r="Y179" s="3"/>
      <c r="Z179" s="3"/>
      <c r="AA179" s="16"/>
      <c r="AB179" s="16"/>
      <c r="AC179" s="3"/>
      <c r="AD179" s="3"/>
      <c r="AE179" s="16"/>
      <c r="AF179" s="16"/>
      <c r="AG179" s="56"/>
      <c r="AI179" s="3"/>
      <c r="AJ179" s="3"/>
      <c r="AK179" s="58"/>
      <c r="AM179" s="1"/>
      <c r="AN179" s="1"/>
      <c r="AO179" s="56"/>
      <c r="AP179" s="56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4"/>
    </row>
    <row r="180" spans="7:54">
      <c r="G180" s="330"/>
      <c r="H180" s="14"/>
      <c r="I180" s="147"/>
      <c r="J180" s="147"/>
      <c r="K180" s="147"/>
      <c r="L180" s="147"/>
      <c r="M180" s="147"/>
      <c r="N180" s="147"/>
      <c r="O180" s="147"/>
      <c r="P180" s="147"/>
      <c r="Q180" s="56"/>
      <c r="R180" s="56"/>
      <c r="S180" s="56"/>
      <c r="T180" s="147"/>
      <c r="U180" s="147"/>
      <c r="V180" s="147"/>
      <c r="Y180" s="3"/>
      <c r="Z180" s="3"/>
      <c r="AA180" s="16"/>
      <c r="AB180" s="16"/>
      <c r="AC180" s="3"/>
      <c r="AD180" s="3"/>
      <c r="AE180" s="16"/>
      <c r="AF180" s="16"/>
      <c r="AG180" s="56"/>
      <c r="AI180" s="3"/>
      <c r="AJ180" s="3"/>
      <c r="AK180" s="58"/>
      <c r="AM180" s="1"/>
      <c r="AN180" s="1"/>
      <c r="AO180" s="56"/>
      <c r="AP180" s="56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4"/>
    </row>
    <row r="181" spans="7:54">
      <c r="G181" s="330"/>
      <c r="H181" s="14"/>
      <c r="I181" s="147"/>
      <c r="J181" s="147"/>
      <c r="K181" s="147"/>
      <c r="L181" s="147"/>
      <c r="M181" s="147"/>
      <c r="N181" s="147"/>
      <c r="O181" s="147"/>
      <c r="P181" s="147"/>
      <c r="Q181" s="56"/>
      <c r="R181" s="56"/>
      <c r="S181" s="56"/>
      <c r="T181" s="147"/>
      <c r="U181" s="147"/>
      <c r="V181" s="147"/>
      <c r="Y181" s="3"/>
      <c r="Z181" s="3"/>
      <c r="AA181" s="16"/>
      <c r="AB181" s="16"/>
      <c r="AC181" s="3"/>
      <c r="AD181" s="3"/>
      <c r="AE181" s="16"/>
      <c r="AF181" s="16"/>
      <c r="AG181" s="56"/>
      <c r="AI181" s="3"/>
      <c r="AJ181" s="3"/>
      <c r="AK181" s="58"/>
      <c r="AM181" s="1"/>
      <c r="AN181" s="1"/>
      <c r="AO181" s="56"/>
      <c r="AP181" s="56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4"/>
    </row>
    <row r="182" spans="7:54">
      <c r="G182" s="330"/>
      <c r="H182" s="14"/>
      <c r="I182" s="147"/>
      <c r="J182" s="147"/>
      <c r="K182" s="147"/>
      <c r="L182" s="147"/>
      <c r="M182" s="147"/>
      <c r="N182" s="147"/>
      <c r="O182" s="147"/>
      <c r="P182" s="147"/>
      <c r="Q182" s="56"/>
      <c r="R182" s="56"/>
      <c r="S182" s="56"/>
      <c r="T182" s="147"/>
      <c r="U182" s="147"/>
      <c r="V182" s="147"/>
      <c r="Y182" s="3"/>
      <c r="Z182" s="3"/>
      <c r="AA182" s="16"/>
      <c r="AB182" s="16"/>
      <c r="AC182" s="3"/>
      <c r="AD182" s="3"/>
      <c r="AE182" s="16"/>
      <c r="AF182" s="16"/>
      <c r="AG182" s="56"/>
      <c r="AI182" s="3"/>
      <c r="AJ182" s="3"/>
      <c r="AK182" s="58"/>
      <c r="AM182" s="1"/>
      <c r="AN182" s="1"/>
      <c r="AO182" s="56"/>
      <c r="AP182" s="56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4"/>
    </row>
    <row r="183" spans="7:54">
      <c r="G183" s="330"/>
      <c r="H183" s="14"/>
      <c r="I183" s="147"/>
      <c r="J183" s="147"/>
      <c r="K183" s="147"/>
      <c r="L183" s="147"/>
      <c r="M183" s="147"/>
      <c r="N183" s="147"/>
      <c r="O183" s="147"/>
      <c r="P183" s="147"/>
      <c r="Q183" s="56"/>
      <c r="R183" s="56"/>
      <c r="S183" s="56"/>
      <c r="T183" s="147"/>
      <c r="U183" s="147"/>
      <c r="V183" s="147"/>
      <c r="Y183" s="3"/>
      <c r="Z183" s="3"/>
      <c r="AA183" s="16"/>
      <c r="AB183" s="16"/>
      <c r="AC183" s="3"/>
      <c r="AD183" s="3"/>
      <c r="AE183" s="16"/>
      <c r="AF183" s="16"/>
      <c r="AG183" s="56"/>
      <c r="AI183" s="3"/>
      <c r="AJ183" s="3"/>
      <c r="AK183" s="58"/>
      <c r="AM183" s="1"/>
      <c r="AN183" s="1"/>
      <c r="AO183" s="56"/>
      <c r="AP183" s="56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4"/>
    </row>
    <row r="184" spans="7:54">
      <c r="G184" s="330"/>
      <c r="H184" s="14"/>
      <c r="I184" s="147"/>
      <c r="J184" s="147"/>
      <c r="K184" s="147"/>
      <c r="L184" s="147"/>
      <c r="M184" s="147"/>
      <c r="N184" s="147"/>
      <c r="O184" s="147"/>
      <c r="P184" s="147"/>
      <c r="Q184" s="56"/>
      <c r="R184" s="56"/>
      <c r="S184" s="56"/>
      <c r="T184" s="147"/>
      <c r="U184" s="147"/>
      <c r="V184" s="147"/>
      <c r="Y184" s="3"/>
      <c r="Z184" s="3"/>
      <c r="AA184" s="16"/>
      <c r="AB184" s="16"/>
      <c r="AC184" s="3"/>
      <c r="AD184" s="3"/>
      <c r="AE184" s="16"/>
      <c r="AF184" s="16"/>
      <c r="AG184" s="56"/>
      <c r="AI184" s="3"/>
      <c r="AJ184" s="3"/>
      <c r="AK184" s="58"/>
      <c r="AM184" s="1"/>
      <c r="AN184" s="1"/>
      <c r="AO184" s="56"/>
      <c r="AP184" s="56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4"/>
    </row>
    <row r="185" spans="7:54">
      <c r="G185" s="330"/>
      <c r="H185" s="14"/>
      <c r="I185" s="147"/>
      <c r="J185" s="147"/>
      <c r="K185" s="147"/>
      <c r="L185" s="147"/>
      <c r="M185" s="147"/>
      <c r="N185" s="147"/>
      <c r="O185" s="147"/>
      <c r="P185" s="147"/>
      <c r="Q185" s="56"/>
      <c r="R185" s="56"/>
      <c r="S185" s="56"/>
      <c r="T185" s="147"/>
      <c r="U185" s="147"/>
      <c r="V185" s="147"/>
      <c r="Y185" s="3"/>
      <c r="Z185" s="3"/>
      <c r="AA185" s="16"/>
      <c r="AB185" s="16"/>
      <c r="AC185" s="3"/>
      <c r="AD185" s="3"/>
      <c r="AE185" s="16"/>
      <c r="AF185" s="16"/>
      <c r="AG185" s="56"/>
      <c r="AI185" s="3"/>
      <c r="AJ185" s="3"/>
      <c r="AK185" s="58"/>
      <c r="AM185" s="1"/>
      <c r="AN185" s="1"/>
      <c r="AO185" s="56"/>
      <c r="AP185" s="56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4"/>
    </row>
    <row r="186" spans="7:54">
      <c r="G186" s="330"/>
      <c r="H186" s="14"/>
      <c r="I186" s="147"/>
      <c r="J186" s="147"/>
      <c r="K186" s="147"/>
      <c r="L186" s="147"/>
      <c r="M186" s="147"/>
      <c r="N186" s="147"/>
      <c r="O186" s="147"/>
      <c r="P186" s="147"/>
      <c r="Q186" s="56"/>
      <c r="R186" s="56"/>
      <c r="S186" s="56"/>
      <c r="T186" s="147"/>
      <c r="U186" s="147"/>
      <c r="V186" s="147"/>
      <c r="Y186" s="3"/>
      <c r="Z186" s="3"/>
      <c r="AA186" s="16"/>
      <c r="AB186" s="16"/>
      <c r="AC186" s="3"/>
      <c r="AD186" s="3"/>
      <c r="AE186" s="16"/>
      <c r="AF186" s="16"/>
      <c r="AG186" s="56"/>
      <c r="AI186" s="3"/>
      <c r="AJ186" s="3"/>
      <c r="AK186" s="58"/>
      <c r="AM186" s="1"/>
      <c r="AN186" s="1"/>
      <c r="AO186" s="56"/>
      <c r="AP186" s="56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4"/>
    </row>
    <row r="187" spans="7:54">
      <c r="G187" s="330"/>
      <c r="H187" s="14"/>
      <c r="I187" s="147"/>
      <c r="J187" s="147"/>
      <c r="K187" s="147"/>
      <c r="L187" s="147"/>
      <c r="M187" s="147"/>
      <c r="N187" s="147"/>
      <c r="O187" s="147"/>
      <c r="P187" s="147"/>
      <c r="Q187" s="56"/>
      <c r="R187" s="56"/>
      <c r="S187" s="56"/>
      <c r="T187" s="147"/>
      <c r="U187" s="147"/>
      <c r="V187" s="147"/>
      <c r="Y187" s="3"/>
      <c r="Z187" s="3"/>
      <c r="AA187" s="16"/>
      <c r="AB187" s="16"/>
      <c r="AC187" s="3"/>
      <c r="AD187" s="3"/>
      <c r="AE187" s="16"/>
      <c r="AF187" s="16"/>
      <c r="AG187" s="56"/>
      <c r="AI187" s="3"/>
      <c r="AJ187" s="3"/>
      <c r="AK187" s="58"/>
      <c r="AM187" s="1"/>
      <c r="AN187" s="1"/>
      <c r="AO187" s="56"/>
      <c r="AP187" s="56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4"/>
    </row>
    <row r="188" spans="7:54">
      <c r="G188" s="330"/>
      <c r="H188" s="14"/>
      <c r="I188" s="147"/>
      <c r="J188" s="147"/>
      <c r="K188" s="147"/>
      <c r="L188" s="147"/>
      <c r="M188" s="147"/>
      <c r="N188" s="147"/>
      <c r="O188" s="147"/>
      <c r="P188" s="147"/>
      <c r="Q188" s="56"/>
      <c r="R188" s="56"/>
      <c r="S188" s="56"/>
      <c r="T188" s="147"/>
      <c r="U188" s="147"/>
      <c r="V188" s="147"/>
      <c r="Y188" s="3"/>
      <c r="Z188" s="3"/>
      <c r="AA188" s="16"/>
      <c r="AB188" s="16"/>
      <c r="AC188" s="3"/>
      <c r="AD188" s="3"/>
      <c r="AE188" s="16"/>
      <c r="AF188" s="16"/>
      <c r="AG188" s="56"/>
      <c r="AI188" s="3"/>
      <c r="AJ188" s="3"/>
      <c r="AK188" s="58"/>
      <c r="AM188" s="1"/>
      <c r="AN188" s="1"/>
      <c r="AO188" s="56"/>
      <c r="AP188" s="56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4"/>
    </row>
    <row r="189" spans="7:54">
      <c r="G189" s="330"/>
      <c r="H189" s="14"/>
      <c r="I189" s="147"/>
      <c r="J189" s="147"/>
      <c r="K189" s="147"/>
      <c r="L189" s="147"/>
      <c r="M189" s="147"/>
      <c r="N189" s="147"/>
      <c r="O189" s="147"/>
      <c r="P189" s="147"/>
      <c r="Q189" s="56"/>
      <c r="R189" s="56"/>
      <c r="S189" s="56"/>
      <c r="T189" s="147"/>
      <c r="U189" s="147"/>
      <c r="V189" s="147"/>
      <c r="Y189" s="3"/>
      <c r="Z189" s="3"/>
      <c r="AA189" s="16"/>
      <c r="AB189" s="16"/>
      <c r="AC189" s="3"/>
      <c r="AD189" s="3"/>
      <c r="AE189" s="16"/>
      <c r="AF189" s="16"/>
      <c r="AG189" s="56"/>
      <c r="AI189" s="3"/>
      <c r="AJ189" s="3"/>
      <c r="AK189" s="58"/>
      <c r="AM189" s="1"/>
      <c r="AN189" s="1"/>
      <c r="AO189" s="56"/>
      <c r="AP189" s="56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4"/>
    </row>
    <row r="190" spans="7:54">
      <c r="G190" s="330"/>
      <c r="H190" s="14"/>
      <c r="I190" s="147"/>
      <c r="J190" s="147"/>
      <c r="K190" s="147"/>
      <c r="L190" s="147"/>
      <c r="M190" s="147"/>
      <c r="N190" s="147"/>
      <c r="O190" s="147"/>
      <c r="P190" s="147"/>
      <c r="Q190" s="56"/>
      <c r="R190" s="56"/>
      <c r="S190" s="56"/>
      <c r="T190" s="147"/>
      <c r="U190" s="147"/>
      <c r="V190" s="147"/>
      <c r="Y190" s="3"/>
      <c r="Z190" s="3"/>
      <c r="AA190" s="16"/>
      <c r="AB190" s="16"/>
      <c r="AC190" s="3"/>
      <c r="AD190" s="3"/>
      <c r="AE190" s="16"/>
      <c r="AF190" s="16"/>
      <c r="AG190" s="56"/>
      <c r="AI190" s="3"/>
      <c r="AJ190" s="3"/>
      <c r="AK190" s="58"/>
      <c r="AM190" s="1"/>
      <c r="AN190" s="1"/>
      <c r="AO190" s="56"/>
      <c r="AP190" s="56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4"/>
    </row>
    <row r="191" spans="7:54">
      <c r="G191" s="330"/>
      <c r="H191" s="14"/>
      <c r="I191" s="147"/>
      <c r="J191" s="147"/>
      <c r="K191" s="147"/>
      <c r="L191" s="147"/>
      <c r="M191" s="147"/>
      <c r="N191" s="147"/>
      <c r="O191" s="147"/>
      <c r="P191" s="147"/>
      <c r="Q191" s="56"/>
      <c r="R191" s="56"/>
      <c r="S191" s="56"/>
      <c r="T191" s="147"/>
      <c r="U191" s="147"/>
      <c r="V191" s="147"/>
      <c r="Y191" s="3"/>
      <c r="Z191" s="3"/>
      <c r="AA191" s="16"/>
      <c r="AB191" s="16"/>
      <c r="AC191" s="3"/>
      <c r="AD191" s="3"/>
      <c r="AE191" s="16"/>
      <c r="AF191" s="16"/>
      <c r="AG191" s="56"/>
      <c r="AI191" s="3"/>
      <c r="AJ191" s="3"/>
      <c r="AK191" s="58"/>
      <c r="AM191" s="1"/>
      <c r="AN191" s="1"/>
      <c r="AO191" s="56"/>
      <c r="AP191" s="56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4"/>
    </row>
    <row r="192" spans="7:54">
      <c r="G192" s="330"/>
      <c r="H192" s="14"/>
      <c r="I192" s="147"/>
      <c r="J192" s="147"/>
      <c r="K192" s="147"/>
      <c r="L192" s="147"/>
      <c r="M192" s="147"/>
      <c r="N192" s="147"/>
      <c r="O192" s="147"/>
      <c r="P192" s="147"/>
      <c r="Q192" s="56"/>
      <c r="R192" s="56"/>
      <c r="S192" s="56"/>
      <c r="T192" s="147"/>
      <c r="U192" s="147"/>
      <c r="V192" s="147"/>
      <c r="Y192" s="3"/>
      <c r="Z192" s="3"/>
      <c r="AA192" s="16"/>
      <c r="AB192" s="16"/>
      <c r="AC192" s="3"/>
      <c r="AD192" s="3"/>
      <c r="AE192" s="16"/>
      <c r="AF192" s="16"/>
      <c r="AG192" s="56"/>
      <c r="AI192" s="3"/>
      <c r="AJ192" s="3"/>
      <c r="AK192" s="58"/>
      <c r="AM192" s="1"/>
      <c r="AN192" s="1"/>
      <c r="AO192" s="56"/>
      <c r="AP192" s="56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4"/>
    </row>
    <row r="193" spans="7:54">
      <c r="G193" s="330"/>
      <c r="H193" s="14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"/>
      <c r="X193" s="14"/>
      <c r="Y193" s="14"/>
      <c r="Z193" s="14"/>
      <c r="AA193" s="73"/>
      <c r="AB193" s="73"/>
      <c r="AC193" s="14"/>
      <c r="AD193" s="14"/>
      <c r="AE193" s="73"/>
      <c r="AF193" s="73"/>
      <c r="AG193" s="147"/>
      <c r="AH193" s="14"/>
      <c r="AI193" s="14"/>
      <c r="AJ193" s="14"/>
      <c r="AK193" s="14"/>
      <c r="AL193" s="73"/>
      <c r="AM193" s="1"/>
      <c r="AN193" s="1"/>
      <c r="AO193" s="56"/>
      <c r="AP193" s="56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4"/>
    </row>
    <row r="194" spans="7:54">
      <c r="G194" s="330"/>
      <c r="H194" s="14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"/>
      <c r="X194" s="14"/>
      <c r="Y194" s="14"/>
      <c r="Z194" s="14"/>
      <c r="AA194" s="73"/>
      <c r="AB194" s="73"/>
      <c r="AC194" s="14"/>
      <c r="AD194" s="14"/>
      <c r="AE194" s="73"/>
      <c r="AF194" s="73"/>
      <c r="AG194" s="147"/>
      <c r="AH194" s="14"/>
      <c r="AI194" s="14"/>
      <c r="AJ194" s="14"/>
      <c r="AK194" s="14"/>
      <c r="AL194" s="73"/>
      <c r="AM194" s="1"/>
      <c r="AN194" s="1"/>
      <c r="AO194" s="56"/>
      <c r="AP194" s="56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4"/>
    </row>
    <row r="195" spans="7:54">
      <c r="G195" s="330"/>
      <c r="H195" s="14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"/>
      <c r="X195" s="14"/>
      <c r="Y195" s="14"/>
      <c r="Z195" s="14"/>
      <c r="AA195" s="73"/>
      <c r="AB195" s="73"/>
      <c r="AC195" s="14"/>
      <c r="AD195" s="14"/>
      <c r="AE195" s="73"/>
      <c r="AF195" s="73"/>
      <c r="AG195" s="147"/>
      <c r="AH195" s="14"/>
      <c r="AI195" s="14"/>
      <c r="AJ195" s="14"/>
      <c r="AK195" s="14"/>
      <c r="AL195" s="73"/>
      <c r="AM195" s="1"/>
      <c r="AN195" s="1"/>
      <c r="AO195" s="56"/>
      <c r="AP195" s="56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4"/>
    </row>
    <row r="196" spans="7:54">
      <c r="G196" s="330"/>
      <c r="H196" s="14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"/>
      <c r="X196" s="14"/>
      <c r="Y196" s="14"/>
      <c r="Z196" s="14"/>
      <c r="AA196" s="73"/>
      <c r="AB196" s="73"/>
      <c r="AC196" s="14"/>
      <c r="AD196" s="14"/>
      <c r="AE196" s="73"/>
      <c r="AF196" s="73"/>
      <c r="AG196" s="147"/>
      <c r="AH196" s="14"/>
      <c r="AI196" s="14"/>
      <c r="AJ196" s="14"/>
      <c r="AK196" s="14"/>
      <c r="AL196" s="73"/>
      <c r="AM196" s="1"/>
      <c r="AN196" s="1"/>
      <c r="AO196" s="56"/>
      <c r="AP196" s="56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4"/>
    </row>
    <row r="197" spans="7:54">
      <c r="G197" s="330"/>
      <c r="H197" s="14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"/>
      <c r="X197" s="14"/>
      <c r="Y197" s="14"/>
      <c r="Z197" s="14"/>
      <c r="AA197" s="73"/>
      <c r="AB197" s="73"/>
      <c r="AC197" s="14"/>
      <c r="AD197" s="14"/>
      <c r="AE197" s="73"/>
      <c r="AF197" s="73"/>
      <c r="AG197" s="147"/>
      <c r="AH197" s="14"/>
      <c r="AI197" s="14"/>
      <c r="AJ197" s="14"/>
      <c r="AK197" s="14"/>
      <c r="AL197" s="73"/>
      <c r="AM197" s="1"/>
      <c r="AN197" s="1"/>
      <c r="AO197" s="56"/>
      <c r="AP197" s="56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4"/>
    </row>
    <row r="198" spans="7:54">
      <c r="G198" s="330"/>
      <c r="H198" s="14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"/>
      <c r="X198" s="14"/>
      <c r="Y198" s="14"/>
      <c r="Z198" s="14"/>
      <c r="AA198" s="73"/>
      <c r="AB198" s="73"/>
      <c r="AC198" s="14"/>
      <c r="AD198" s="14"/>
      <c r="AE198" s="73"/>
      <c r="AF198" s="73"/>
      <c r="AG198" s="147"/>
      <c r="AH198" s="14"/>
      <c r="AI198" s="14"/>
      <c r="AJ198" s="14"/>
      <c r="AK198" s="14"/>
      <c r="AL198" s="73"/>
      <c r="AM198" s="1"/>
      <c r="AN198" s="1"/>
      <c r="AO198" s="56"/>
      <c r="AP198" s="56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4"/>
    </row>
    <row r="199" spans="7:54">
      <c r="G199" s="330"/>
      <c r="H199" s="14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"/>
      <c r="X199" s="14"/>
      <c r="Y199" s="14"/>
      <c r="Z199" s="14"/>
      <c r="AA199" s="73"/>
      <c r="AB199" s="73"/>
      <c r="AC199" s="14"/>
      <c r="AD199" s="14"/>
      <c r="AE199" s="73"/>
      <c r="AF199" s="73"/>
      <c r="AG199" s="147"/>
      <c r="AH199" s="14"/>
      <c r="AI199" s="14"/>
      <c r="AJ199" s="14"/>
      <c r="AK199" s="14"/>
      <c r="AL199" s="73"/>
      <c r="AM199" s="1"/>
      <c r="AN199" s="1"/>
      <c r="AO199" s="56"/>
      <c r="AP199" s="56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4"/>
    </row>
    <row r="200" spans="7:54">
      <c r="G200" s="330"/>
      <c r="H200" s="14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"/>
      <c r="X200" s="14"/>
      <c r="Y200" s="14"/>
      <c r="Z200" s="14"/>
      <c r="AA200" s="73"/>
      <c r="AB200" s="73"/>
      <c r="AC200" s="14"/>
      <c r="AD200" s="14"/>
      <c r="AE200" s="73"/>
      <c r="AF200" s="73"/>
      <c r="AG200" s="147"/>
      <c r="AH200" s="14"/>
      <c r="AI200" s="14"/>
      <c r="AJ200" s="14"/>
      <c r="AK200" s="14"/>
      <c r="AL200" s="73"/>
      <c r="AM200" s="1"/>
      <c r="AN200" s="1"/>
      <c r="AO200" s="56"/>
      <c r="AP200" s="56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4"/>
    </row>
    <row r="201" spans="7:54">
      <c r="G201" s="330"/>
      <c r="H201" s="14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"/>
      <c r="X201" s="14"/>
      <c r="Y201" s="14"/>
      <c r="Z201" s="14"/>
      <c r="AA201" s="73"/>
      <c r="AB201" s="73"/>
      <c r="AC201" s="14"/>
      <c r="AD201" s="14"/>
      <c r="AE201" s="73"/>
      <c r="AF201" s="73"/>
      <c r="AG201" s="147"/>
      <c r="AH201" s="14"/>
      <c r="AI201" s="14"/>
      <c r="AJ201" s="14"/>
      <c r="AK201" s="14"/>
      <c r="AL201" s="73"/>
      <c r="AM201" s="1"/>
      <c r="AN201" s="1"/>
      <c r="AO201" s="56"/>
      <c r="AP201" s="56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4"/>
    </row>
    <row r="202" spans="7:54">
      <c r="G202" s="330"/>
      <c r="H202" s="14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"/>
      <c r="X202" s="14"/>
      <c r="Y202" s="14"/>
      <c r="Z202" s="14"/>
      <c r="AA202" s="73"/>
      <c r="AB202" s="73"/>
      <c r="AC202" s="14"/>
      <c r="AD202" s="14"/>
      <c r="AE202" s="73"/>
      <c r="AF202" s="73"/>
      <c r="AG202" s="147"/>
      <c r="AH202" s="14"/>
      <c r="AI202" s="14"/>
      <c r="AJ202" s="14"/>
      <c r="AK202" s="14"/>
      <c r="AL202" s="73"/>
      <c r="AM202" s="1"/>
      <c r="AN202" s="1"/>
      <c r="AO202" s="56"/>
      <c r="AP202" s="56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4"/>
    </row>
    <row r="203" spans="7:54">
      <c r="G203" s="330"/>
      <c r="H203" s="14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"/>
      <c r="X203" s="14"/>
      <c r="Y203" s="14"/>
      <c r="Z203" s="14"/>
      <c r="AA203" s="73"/>
      <c r="AB203" s="73"/>
      <c r="AC203" s="14"/>
      <c r="AD203" s="14"/>
      <c r="AE203" s="73"/>
      <c r="AF203" s="73"/>
      <c r="AG203" s="147"/>
      <c r="AH203" s="14"/>
      <c r="AI203" s="14"/>
      <c r="AJ203" s="14"/>
      <c r="AK203" s="14"/>
      <c r="AL203" s="73"/>
      <c r="AM203" s="14"/>
      <c r="AN203" s="14"/>
      <c r="AO203" s="56"/>
      <c r="AP203" s="56"/>
      <c r="AQ203" s="1"/>
      <c r="AR203" s="14"/>
      <c r="AS203" s="14"/>
      <c r="AT203" s="14"/>
      <c r="AU203" s="14"/>
      <c r="AV203" s="14"/>
      <c r="AW203" s="14"/>
      <c r="AX203" s="14"/>
      <c r="AY203" s="1"/>
      <c r="AZ203" s="1"/>
      <c r="BA203" s="1"/>
      <c r="BB203" s="14"/>
    </row>
    <row r="204" spans="7:54">
      <c r="G204" s="330"/>
      <c r="H204" s="14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"/>
      <c r="X204" s="14"/>
      <c r="Y204" s="14"/>
      <c r="Z204" s="14"/>
      <c r="AA204" s="73"/>
      <c r="AB204" s="73"/>
      <c r="AC204" s="14"/>
      <c r="AD204" s="14"/>
      <c r="AE204" s="73"/>
      <c r="AF204" s="73"/>
      <c r="AG204" s="147"/>
      <c r="AH204" s="14"/>
      <c r="AI204" s="14"/>
      <c r="AJ204" s="14"/>
      <c r="AK204" s="14"/>
      <c r="AL204" s="73"/>
      <c r="AM204" s="14"/>
      <c r="AN204" s="14"/>
      <c r="AO204" s="56"/>
      <c r="AP204" s="56"/>
      <c r="AQ204" s="1"/>
      <c r="AR204" s="14"/>
      <c r="AS204" s="14"/>
      <c r="AT204" s="14"/>
      <c r="AU204" s="14"/>
      <c r="AV204" s="14"/>
      <c r="AW204" s="14"/>
      <c r="AX204" s="14"/>
      <c r="AY204" s="1"/>
      <c r="AZ204" s="1"/>
      <c r="BA204" s="1"/>
      <c r="BB204" s="14"/>
    </row>
    <row r="205" spans="7:54">
      <c r="G205" s="330"/>
      <c r="H205" s="14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"/>
      <c r="X205" s="14"/>
      <c r="Y205" s="14"/>
      <c r="Z205" s="14"/>
      <c r="AA205" s="73"/>
      <c r="AB205" s="73"/>
      <c r="AC205" s="14"/>
      <c r="AD205" s="14"/>
      <c r="AE205" s="73"/>
      <c r="AF205" s="73"/>
      <c r="AG205" s="147"/>
      <c r="AH205" s="14"/>
      <c r="AI205" s="14"/>
      <c r="AJ205" s="14"/>
      <c r="AK205" s="14"/>
      <c r="AL205" s="73"/>
      <c r="AM205" s="14"/>
      <c r="AN205" s="14"/>
      <c r="AO205" s="56"/>
      <c r="AP205" s="56"/>
      <c r="AQ205" s="1"/>
      <c r="AR205" s="14"/>
      <c r="AS205" s="14"/>
      <c r="AT205" s="14"/>
      <c r="AU205" s="14"/>
      <c r="AV205" s="14"/>
      <c r="AW205" s="14"/>
      <c r="AX205" s="14"/>
      <c r="AY205" s="1"/>
      <c r="AZ205" s="1"/>
      <c r="BA205" s="1"/>
      <c r="BB205" s="14"/>
    </row>
    <row r="206" spans="7:54">
      <c r="G206" s="330"/>
      <c r="H206" s="14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"/>
      <c r="X206" s="14"/>
      <c r="Y206" s="14"/>
      <c r="Z206" s="14"/>
      <c r="AA206" s="73"/>
      <c r="AB206" s="73"/>
      <c r="AC206" s="14"/>
      <c r="AD206" s="14"/>
      <c r="AE206" s="73"/>
      <c r="AF206" s="73"/>
      <c r="AG206" s="147"/>
      <c r="AH206" s="14"/>
      <c r="AI206" s="14"/>
      <c r="AJ206" s="14"/>
      <c r="AK206" s="14"/>
      <c r="AL206" s="73"/>
      <c r="AM206" s="14"/>
      <c r="AN206" s="14"/>
      <c r="AO206" s="56"/>
      <c r="AP206" s="56"/>
      <c r="AQ206" s="1"/>
      <c r="AR206" s="14"/>
      <c r="AS206" s="14"/>
      <c r="AT206" s="14"/>
      <c r="AU206" s="14"/>
      <c r="AV206" s="14"/>
      <c r="AW206" s="14"/>
      <c r="AX206" s="14"/>
      <c r="AY206" s="1"/>
      <c r="AZ206" s="1"/>
      <c r="BA206" s="1"/>
      <c r="BB206" s="14"/>
    </row>
    <row r="207" spans="7:54">
      <c r="G207" s="330"/>
      <c r="H207" s="14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"/>
      <c r="X207" s="14"/>
      <c r="Y207" s="14"/>
      <c r="Z207" s="14"/>
      <c r="AA207" s="73"/>
      <c r="AB207" s="73"/>
      <c r="AC207" s="14"/>
      <c r="AD207" s="14"/>
      <c r="AE207" s="73"/>
      <c r="AF207" s="73"/>
      <c r="AG207" s="147"/>
      <c r="AH207" s="14"/>
      <c r="AI207" s="14"/>
      <c r="AJ207" s="14"/>
      <c r="AK207" s="14"/>
      <c r="AL207" s="73"/>
      <c r="AM207" s="14"/>
      <c r="AN207" s="14"/>
      <c r="AO207" s="56"/>
      <c r="AP207" s="56"/>
      <c r="AQ207" s="1"/>
      <c r="AR207" s="14"/>
      <c r="AS207" s="14"/>
      <c r="AT207" s="14"/>
      <c r="AU207" s="14"/>
      <c r="AV207" s="14"/>
      <c r="AW207" s="14"/>
      <c r="AX207" s="14"/>
      <c r="AY207" s="1"/>
      <c r="AZ207" s="1"/>
      <c r="BA207" s="1"/>
      <c r="BB207" s="14"/>
    </row>
    <row r="208" spans="7:54">
      <c r="G208" s="330"/>
      <c r="H208" s="14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"/>
      <c r="X208" s="14"/>
      <c r="Y208" s="14"/>
      <c r="Z208" s="14"/>
      <c r="AA208" s="73"/>
      <c r="AB208" s="73"/>
      <c r="AC208" s="14"/>
      <c r="AD208" s="14"/>
      <c r="AE208" s="73"/>
      <c r="AF208" s="73"/>
      <c r="AG208" s="147"/>
      <c r="AH208" s="14"/>
      <c r="AI208" s="14"/>
      <c r="AJ208" s="14"/>
      <c r="AK208" s="14"/>
      <c r="AL208" s="73"/>
      <c r="AM208" s="14"/>
      <c r="AN208" s="14"/>
      <c r="AO208" s="56"/>
      <c r="AP208" s="56"/>
      <c r="AQ208" s="1"/>
      <c r="AR208" s="14"/>
      <c r="AS208" s="14"/>
      <c r="AT208" s="14"/>
      <c r="AU208" s="14"/>
      <c r="AV208" s="14"/>
      <c r="AW208" s="14"/>
      <c r="AX208" s="14"/>
      <c r="AY208" s="1"/>
      <c r="AZ208" s="1"/>
      <c r="BA208" s="1"/>
      <c r="BB208" s="14"/>
    </row>
    <row r="209" spans="7:54">
      <c r="G209" s="330"/>
      <c r="H209" s="14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"/>
      <c r="X209" s="14"/>
      <c r="Y209" s="14"/>
      <c r="Z209" s="14"/>
      <c r="AA209" s="73"/>
      <c r="AB209" s="73"/>
      <c r="AC209" s="14"/>
      <c r="AD209" s="14"/>
      <c r="AE209" s="73"/>
      <c r="AF209" s="73"/>
      <c r="AG209" s="147"/>
      <c r="AH209" s="14"/>
      <c r="AI209" s="14"/>
      <c r="AJ209" s="14"/>
      <c r="AK209" s="14"/>
      <c r="AL209" s="73"/>
      <c r="AM209" s="14"/>
      <c r="AN209" s="14"/>
      <c r="AO209" s="56"/>
      <c r="AP209" s="56"/>
      <c r="AQ209" s="1"/>
      <c r="AR209" s="14"/>
      <c r="AS209" s="14"/>
      <c r="AT209" s="14"/>
      <c r="AU209" s="14"/>
      <c r="AV209" s="14"/>
      <c r="AW209" s="14"/>
      <c r="AX209" s="14"/>
      <c r="AY209" s="14"/>
      <c r="AZ209" s="14"/>
      <c r="BA209" s="1"/>
      <c r="BB209" s="14"/>
    </row>
    <row r="210" spans="7:54">
      <c r="G210" s="330"/>
      <c r="H210" s="14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"/>
      <c r="X210" s="14"/>
      <c r="Y210" s="14"/>
      <c r="Z210" s="14"/>
      <c r="AA210" s="73"/>
      <c r="AB210" s="73"/>
      <c r="AC210" s="14"/>
      <c r="AD210" s="14"/>
      <c r="AE210" s="73"/>
      <c r="AF210" s="73"/>
      <c r="AG210" s="147"/>
      <c r="AH210" s="14"/>
      <c r="AI210" s="14"/>
      <c r="AJ210" s="14"/>
      <c r="AK210" s="14"/>
      <c r="AL210" s="73"/>
      <c r="AM210" s="14"/>
      <c r="AN210" s="14"/>
      <c r="AO210" s="56"/>
      <c r="AP210" s="56"/>
      <c r="AQ210" s="1"/>
      <c r="AR210" s="14"/>
      <c r="AS210" s="14"/>
      <c r="AT210" s="14"/>
      <c r="AU210" s="14"/>
      <c r="AV210" s="14"/>
      <c r="AW210" s="14"/>
      <c r="AX210" s="14"/>
      <c r="AY210" s="14"/>
      <c r="AZ210" s="14"/>
      <c r="BA210" s="1"/>
      <c r="BB210" s="14"/>
    </row>
    <row r="211" spans="7:54">
      <c r="G211" s="330"/>
      <c r="H211" s="14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"/>
      <c r="X211" s="14"/>
      <c r="Y211" s="14"/>
      <c r="Z211" s="14"/>
      <c r="AA211" s="73"/>
      <c r="AB211" s="73"/>
      <c r="AC211" s="14"/>
      <c r="AD211" s="14"/>
      <c r="AE211" s="73"/>
      <c r="AF211" s="73"/>
      <c r="AG211" s="147"/>
      <c r="AH211" s="14"/>
      <c r="AI211" s="14"/>
      <c r="AJ211" s="14"/>
      <c r="AK211" s="14"/>
      <c r="AL211" s="73"/>
      <c r="AM211" s="14"/>
      <c r="AN211" s="14"/>
      <c r="AO211" s="56"/>
      <c r="AP211" s="56"/>
      <c r="AQ211" s="1"/>
      <c r="AR211" s="14"/>
      <c r="AS211" s="14"/>
      <c r="AT211" s="14"/>
      <c r="AU211" s="14"/>
      <c r="AV211" s="14"/>
      <c r="AW211" s="14"/>
      <c r="AX211" s="14"/>
      <c r="AY211" s="14"/>
      <c r="AZ211" s="14"/>
      <c r="BA211" s="1"/>
      <c r="BB211" s="14"/>
    </row>
    <row r="212" spans="7:54">
      <c r="G212" s="330"/>
      <c r="H212" s="14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"/>
      <c r="X212" s="14"/>
      <c r="Y212" s="14"/>
      <c r="Z212" s="14"/>
      <c r="AA212" s="73"/>
      <c r="AB212" s="73"/>
      <c r="AC212" s="14"/>
      <c r="AD212" s="14"/>
      <c r="AE212" s="73"/>
      <c r="AF212" s="73"/>
      <c r="AG212" s="147"/>
      <c r="AH212" s="14"/>
      <c r="AI212" s="14"/>
      <c r="AJ212" s="14"/>
      <c r="AK212" s="14"/>
      <c r="AL212" s="73"/>
      <c r="AM212" s="14"/>
      <c r="AN212" s="14"/>
      <c r="AO212" s="56"/>
      <c r="AP212" s="56"/>
      <c r="AQ212" s="1"/>
      <c r="AR212" s="14"/>
      <c r="AS212" s="14"/>
      <c r="AT212" s="14"/>
      <c r="AU212" s="14"/>
      <c r="AV212" s="14"/>
      <c r="AW212" s="14"/>
      <c r="AX212" s="14"/>
      <c r="AY212" s="14"/>
      <c r="AZ212" s="14"/>
      <c r="BA212" s="1"/>
      <c r="BB212" s="14"/>
    </row>
    <row r="213" spans="7:54">
      <c r="G213" s="330"/>
      <c r="H213" s="14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"/>
      <c r="X213" s="14"/>
      <c r="Y213" s="14"/>
      <c r="Z213" s="14"/>
      <c r="AA213" s="73"/>
      <c r="AB213" s="73"/>
      <c r="AC213" s="14"/>
      <c r="AD213" s="14"/>
      <c r="AE213" s="73"/>
      <c r="AF213" s="73"/>
      <c r="AG213" s="147"/>
      <c r="AH213" s="14"/>
      <c r="AI213" s="14"/>
      <c r="AJ213" s="14"/>
      <c r="AK213" s="14"/>
      <c r="AL213" s="73"/>
      <c r="AM213" s="14"/>
      <c r="AN213" s="14"/>
      <c r="AO213" s="56"/>
      <c r="AP213" s="56"/>
      <c r="AQ213" s="1"/>
      <c r="AR213" s="14"/>
      <c r="AS213" s="14"/>
      <c r="AT213" s="14"/>
      <c r="AU213" s="14"/>
      <c r="AV213" s="14"/>
      <c r="AW213" s="14"/>
      <c r="AX213" s="14"/>
      <c r="AY213" s="14"/>
      <c r="AZ213" s="14"/>
      <c r="BA213" s="1"/>
      <c r="BB213" s="14"/>
    </row>
    <row r="214" spans="7:54">
      <c r="G214" s="330"/>
      <c r="H214" s="14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"/>
      <c r="X214" s="14"/>
      <c r="Y214" s="14"/>
      <c r="Z214" s="14"/>
      <c r="AA214" s="73"/>
      <c r="AB214" s="73"/>
      <c r="AC214" s="14"/>
      <c r="AD214" s="14"/>
      <c r="AE214" s="73"/>
      <c r="AF214" s="73"/>
      <c r="AG214" s="147"/>
      <c r="AH214" s="14"/>
      <c r="AI214" s="14"/>
      <c r="AJ214" s="14"/>
      <c r="AK214" s="14"/>
      <c r="AL214" s="73"/>
      <c r="AM214" s="14"/>
      <c r="AN214" s="14"/>
      <c r="AO214" s="56"/>
      <c r="AP214" s="56"/>
      <c r="AQ214" s="1"/>
      <c r="AR214" s="14"/>
      <c r="AS214" s="14"/>
      <c r="AT214" s="14"/>
      <c r="AU214" s="14"/>
      <c r="AV214" s="14"/>
      <c r="AW214" s="14"/>
      <c r="AX214" s="14"/>
      <c r="AY214" s="14"/>
      <c r="AZ214" s="14"/>
      <c r="BA214" s="1"/>
      <c r="BB214" s="14"/>
    </row>
    <row r="215" spans="7:54">
      <c r="G215" s="330"/>
      <c r="H215" s="14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"/>
      <c r="X215" s="14"/>
      <c r="Y215" s="14"/>
      <c r="Z215" s="14"/>
      <c r="AA215" s="73"/>
      <c r="AB215" s="73"/>
      <c r="AC215" s="14"/>
      <c r="AD215" s="14"/>
      <c r="AE215" s="73"/>
      <c r="AF215" s="73"/>
      <c r="AG215" s="147"/>
      <c r="AH215" s="14"/>
      <c r="AI215" s="14"/>
      <c r="AJ215" s="14"/>
      <c r="AK215" s="14"/>
      <c r="AL215" s="73"/>
      <c r="AM215" s="14"/>
      <c r="AN215" s="14"/>
      <c r="AO215" s="56"/>
      <c r="AP215" s="56"/>
      <c r="AQ215" s="1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</row>
    <row r="216" spans="7:54">
      <c r="G216" s="330"/>
      <c r="H216" s="14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"/>
      <c r="X216" s="14"/>
      <c r="Y216" s="14"/>
      <c r="Z216" s="14"/>
      <c r="AA216" s="73"/>
      <c r="AB216" s="73"/>
      <c r="AC216" s="14"/>
      <c r="AD216" s="14"/>
      <c r="AE216" s="73"/>
      <c r="AF216" s="73"/>
      <c r="AG216" s="147"/>
      <c r="AH216" s="14"/>
      <c r="AI216" s="14"/>
      <c r="AJ216" s="14"/>
      <c r="AK216" s="14"/>
      <c r="AL216" s="73"/>
      <c r="AM216" s="14"/>
      <c r="AN216" s="14"/>
      <c r="AO216" s="56"/>
      <c r="AP216" s="56"/>
      <c r="AQ216" s="1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</row>
    <row r="217" spans="7:54">
      <c r="G217" s="330"/>
      <c r="H217" s="14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"/>
      <c r="X217" s="14"/>
      <c r="Y217" s="14"/>
      <c r="Z217" s="14"/>
      <c r="AA217" s="73"/>
      <c r="AB217" s="73"/>
      <c r="AC217" s="14"/>
      <c r="AD217" s="14"/>
      <c r="AE217" s="73"/>
      <c r="AF217" s="73"/>
      <c r="AG217" s="147"/>
      <c r="AH217" s="14"/>
      <c r="AI217" s="14"/>
      <c r="AJ217" s="14"/>
      <c r="AK217" s="14"/>
      <c r="AL217" s="73"/>
      <c r="AM217" s="14"/>
      <c r="AN217" s="14"/>
      <c r="AO217" s="56"/>
      <c r="AP217" s="56"/>
      <c r="AQ217" s="1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</row>
    <row r="218" spans="7:54">
      <c r="G218" s="330"/>
      <c r="H218" s="14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"/>
      <c r="X218" s="14"/>
      <c r="Y218" s="14"/>
      <c r="Z218" s="14"/>
      <c r="AA218" s="73"/>
      <c r="AB218" s="73"/>
      <c r="AC218" s="14"/>
      <c r="AD218" s="14"/>
      <c r="AE218" s="73"/>
      <c r="AF218" s="73"/>
      <c r="AG218" s="147"/>
      <c r="AH218" s="14"/>
      <c r="AI218" s="14"/>
      <c r="AJ218" s="14"/>
      <c r="AK218" s="14"/>
      <c r="AL218" s="73"/>
      <c r="AM218" s="14"/>
      <c r="AN218" s="14"/>
      <c r="AO218" s="56"/>
      <c r="AP218" s="56"/>
      <c r="AQ218" s="1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</row>
    <row r="219" spans="7:54">
      <c r="G219" s="330"/>
      <c r="H219" s="14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"/>
      <c r="X219" s="14"/>
      <c r="Y219" s="14"/>
      <c r="Z219" s="14"/>
      <c r="AA219" s="73"/>
      <c r="AB219" s="73"/>
      <c r="AC219" s="14"/>
      <c r="AD219" s="14"/>
      <c r="AE219" s="73"/>
      <c r="AF219" s="73"/>
      <c r="AG219" s="147"/>
      <c r="AH219" s="14"/>
      <c r="AI219" s="14"/>
      <c r="AJ219" s="14"/>
      <c r="AK219" s="14"/>
      <c r="AL219" s="73"/>
      <c r="AM219" s="14"/>
      <c r="AN219" s="14"/>
      <c r="AO219" s="56"/>
      <c r="AP219" s="56"/>
      <c r="AQ219" s="1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</row>
    <row r="220" spans="7:54">
      <c r="G220" s="330"/>
      <c r="H220" s="14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"/>
      <c r="X220" s="14"/>
      <c r="Y220" s="14"/>
      <c r="Z220" s="14"/>
      <c r="AA220" s="73"/>
      <c r="AB220" s="73"/>
      <c r="AC220" s="14"/>
      <c r="AD220" s="14"/>
      <c r="AE220" s="73"/>
      <c r="AF220" s="73"/>
      <c r="AG220" s="147"/>
      <c r="AH220" s="14"/>
      <c r="AI220" s="14"/>
      <c r="AJ220" s="14"/>
      <c r="AK220" s="14"/>
      <c r="AL220" s="73"/>
      <c r="AM220" s="14"/>
      <c r="AN220" s="14"/>
      <c r="AO220" s="56"/>
      <c r="AP220" s="56"/>
      <c r="AQ220" s="1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</row>
    <row r="221" spans="7:54">
      <c r="G221" s="330"/>
      <c r="H221" s="14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"/>
      <c r="X221" s="14"/>
      <c r="Y221" s="14"/>
      <c r="Z221" s="14"/>
      <c r="AA221" s="73"/>
      <c r="AB221" s="73"/>
      <c r="AC221" s="14"/>
      <c r="AD221" s="14"/>
      <c r="AE221" s="73"/>
      <c r="AF221" s="73"/>
      <c r="AG221" s="147"/>
      <c r="AH221" s="14"/>
      <c r="AI221" s="14"/>
      <c r="AJ221" s="14"/>
      <c r="AK221" s="14"/>
      <c r="AL221" s="73"/>
      <c r="AM221" s="14"/>
      <c r="AN221" s="14"/>
      <c r="AO221" s="56"/>
      <c r="AP221" s="56"/>
      <c r="AQ221" s="1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</row>
    <row r="222" spans="7:54">
      <c r="G222" s="330"/>
      <c r="H222" s="14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"/>
      <c r="X222" s="14"/>
      <c r="Y222" s="14"/>
      <c r="Z222" s="14"/>
      <c r="AA222" s="73"/>
      <c r="AB222" s="73"/>
      <c r="AC222" s="14"/>
      <c r="AD222" s="14"/>
      <c r="AE222" s="73"/>
      <c r="AF222" s="73"/>
      <c r="AG222" s="147"/>
      <c r="AH222" s="14"/>
      <c r="AI222" s="14"/>
      <c r="AJ222" s="14"/>
      <c r="AK222" s="14"/>
      <c r="AL222" s="73"/>
      <c r="AM222" s="14"/>
      <c r="AN222" s="14"/>
      <c r="AO222" s="56"/>
      <c r="AP222" s="56"/>
      <c r="AQ222" s="1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</row>
    <row r="223" spans="7:54">
      <c r="G223" s="330"/>
      <c r="H223" s="14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"/>
      <c r="X223" s="14"/>
      <c r="Y223" s="14"/>
      <c r="Z223" s="14"/>
      <c r="AA223" s="73"/>
      <c r="AB223" s="73"/>
      <c r="AC223" s="14"/>
      <c r="AD223" s="14"/>
      <c r="AE223" s="73"/>
      <c r="AF223" s="73"/>
      <c r="AG223" s="147"/>
      <c r="AH223" s="14"/>
      <c r="AI223" s="14"/>
      <c r="AJ223" s="14"/>
      <c r="AK223" s="14"/>
      <c r="AL223" s="73"/>
      <c r="AM223" s="14"/>
      <c r="AN223" s="14"/>
      <c r="AO223" s="56"/>
      <c r="AP223" s="56"/>
      <c r="AQ223" s="1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</row>
    <row r="224" spans="7:54">
      <c r="G224" s="330"/>
      <c r="H224" s="14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"/>
      <c r="X224" s="14"/>
      <c r="Y224" s="14"/>
      <c r="Z224" s="14"/>
      <c r="AA224" s="73"/>
      <c r="AB224" s="73"/>
      <c r="AC224" s="14"/>
      <c r="AD224" s="14"/>
      <c r="AE224" s="73"/>
      <c r="AF224" s="73"/>
      <c r="AG224" s="147"/>
      <c r="AH224" s="14"/>
      <c r="AI224" s="14"/>
      <c r="AJ224" s="14"/>
      <c r="AK224" s="14"/>
      <c r="AL224" s="73"/>
      <c r="AM224" s="14"/>
      <c r="AN224" s="14"/>
      <c r="AO224" s="56"/>
      <c r="AP224" s="56"/>
      <c r="AQ224" s="1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</row>
    <row r="225" spans="7:54">
      <c r="G225" s="330"/>
      <c r="H225" s="14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"/>
      <c r="X225" s="14"/>
      <c r="Y225" s="14"/>
      <c r="Z225" s="14"/>
      <c r="AA225" s="73"/>
      <c r="AB225" s="73"/>
      <c r="AC225" s="14"/>
      <c r="AD225" s="14"/>
      <c r="AE225" s="73"/>
      <c r="AF225" s="73"/>
      <c r="AG225" s="147"/>
      <c r="AH225" s="14"/>
      <c r="AI225" s="14"/>
      <c r="AJ225" s="14"/>
      <c r="AK225" s="14"/>
      <c r="AL225" s="73"/>
      <c r="AM225" s="14"/>
      <c r="AN225" s="14"/>
      <c r="AO225" s="56"/>
      <c r="AP225" s="56"/>
      <c r="AQ225" s="1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</row>
    <row r="226" spans="7:54">
      <c r="G226" s="330"/>
      <c r="H226" s="14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"/>
      <c r="X226" s="14"/>
      <c r="Y226" s="14"/>
      <c r="Z226" s="14"/>
      <c r="AA226" s="73"/>
      <c r="AB226" s="73"/>
      <c r="AC226" s="14"/>
      <c r="AD226" s="14"/>
      <c r="AE226" s="73"/>
      <c r="AF226" s="73"/>
      <c r="AG226" s="147"/>
      <c r="AH226" s="14"/>
      <c r="AI226" s="14"/>
      <c r="AJ226" s="14"/>
      <c r="AK226" s="14"/>
      <c r="AL226" s="73"/>
      <c r="AM226" s="14"/>
      <c r="AN226" s="14"/>
      <c r="AO226" s="56"/>
      <c r="AP226" s="56"/>
      <c r="AQ226" s="1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</row>
    <row r="227" spans="7:54">
      <c r="G227" s="330"/>
      <c r="H227" s="14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"/>
      <c r="X227" s="14"/>
      <c r="Y227" s="14"/>
      <c r="Z227" s="14"/>
      <c r="AA227" s="73"/>
      <c r="AB227" s="73"/>
      <c r="AC227" s="14"/>
      <c r="AD227" s="14"/>
      <c r="AE227" s="73"/>
      <c r="AF227" s="73"/>
      <c r="AG227" s="147"/>
      <c r="AH227" s="14"/>
      <c r="AI227" s="14"/>
      <c r="AJ227" s="14"/>
      <c r="AK227" s="14"/>
      <c r="AL227" s="73"/>
      <c r="AM227" s="14"/>
      <c r="AN227" s="14"/>
      <c r="AO227" s="56"/>
      <c r="AP227" s="56"/>
      <c r="AQ227" s="1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</row>
    <row r="228" spans="7:54">
      <c r="G228" s="330"/>
      <c r="H228" s="14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"/>
      <c r="X228" s="14"/>
      <c r="Y228" s="14"/>
      <c r="Z228" s="14"/>
      <c r="AA228" s="73"/>
      <c r="AB228" s="73"/>
      <c r="AC228" s="14"/>
      <c r="AD228" s="14"/>
      <c r="AE228" s="73"/>
      <c r="AF228" s="73"/>
      <c r="AG228" s="147"/>
      <c r="AH228" s="14"/>
      <c r="AI228" s="14"/>
      <c r="AJ228" s="14"/>
      <c r="AK228" s="14"/>
      <c r="AL228" s="73"/>
      <c r="AM228" s="14"/>
      <c r="AN228" s="14"/>
      <c r="AO228" s="56"/>
      <c r="AP228" s="56"/>
      <c r="AQ228" s="1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</row>
    <row r="229" spans="7:54">
      <c r="G229" s="330"/>
      <c r="H229" s="14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"/>
      <c r="X229" s="14"/>
      <c r="Y229" s="14"/>
      <c r="Z229" s="14"/>
      <c r="AA229" s="73"/>
      <c r="AB229" s="73"/>
      <c r="AC229" s="14"/>
      <c r="AD229" s="14"/>
      <c r="AE229" s="73"/>
      <c r="AF229" s="73"/>
      <c r="AG229" s="147"/>
      <c r="AH229" s="14"/>
      <c r="AI229" s="14"/>
      <c r="AJ229" s="14"/>
      <c r="AK229" s="14"/>
      <c r="AL229" s="73"/>
      <c r="AM229" s="14"/>
      <c r="AN229" s="14"/>
      <c r="AO229" s="56"/>
      <c r="AP229" s="56"/>
      <c r="AQ229" s="1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</row>
    <row r="230" spans="7:54">
      <c r="G230" s="330"/>
      <c r="H230" s="14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"/>
      <c r="X230" s="14"/>
      <c r="Y230" s="14"/>
      <c r="Z230" s="14"/>
      <c r="AA230" s="73"/>
      <c r="AB230" s="73"/>
      <c r="AC230" s="14"/>
      <c r="AD230" s="14"/>
      <c r="AE230" s="73"/>
      <c r="AF230" s="73"/>
      <c r="AG230" s="147"/>
      <c r="AH230" s="14"/>
      <c r="AI230" s="14"/>
      <c r="AJ230" s="14"/>
      <c r="AK230" s="14"/>
      <c r="AL230" s="73"/>
      <c r="AM230" s="14"/>
      <c r="AN230" s="14"/>
      <c r="AO230" s="56"/>
      <c r="AP230" s="56"/>
      <c r="AQ230" s="1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</row>
    <row r="231" spans="7:54">
      <c r="G231" s="330"/>
      <c r="H231" s="14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"/>
      <c r="X231" s="14"/>
      <c r="Y231" s="14"/>
      <c r="Z231" s="14"/>
      <c r="AA231" s="73"/>
      <c r="AB231" s="73"/>
      <c r="AC231" s="14"/>
      <c r="AD231" s="14"/>
      <c r="AE231" s="73"/>
      <c r="AF231" s="73"/>
      <c r="AG231" s="147"/>
      <c r="AH231" s="14"/>
      <c r="AI231" s="14"/>
      <c r="AJ231" s="14"/>
      <c r="AK231" s="14"/>
      <c r="AL231" s="73"/>
      <c r="AM231" s="14"/>
      <c r="AN231" s="14"/>
      <c r="AO231" s="56"/>
      <c r="AP231" s="56"/>
      <c r="AQ231" s="1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</row>
    <row r="232" spans="7:54">
      <c r="G232" s="330"/>
      <c r="H232" s="14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"/>
      <c r="X232" s="14"/>
      <c r="Y232" s="14"/>
      <c r="Z232" s="14"/>
      <c r="AA232" s="73"/>
      <c r="AB232" s="73"/>
      <c r="AC232" s="14"/>
      <c r="AD232" s="14"/>
      <c r="AE232" s="73"/>
      <c r="AF232" s="73"/>
      <c r="AG232" s="147"/>
      <c r="AH232" s="14"/>
      <c r="AI232" s="14"/>
      <c r="AJ232" s="14"/>
      <c r="AK232" s="14"/>
      <c r="AL232" s="73"/>
      <c r="AM232" s="14"/>
      <c r="AN232" s="14"/>
      <c r="AO232" s="56"/>
      <c r="AP232" s="56"/>
      <c r="AQ232" s="1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</row>
    <row r="233" spans="7:54">
      <c r="G233" s="330"/>
      <c r="H233" s="14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"/>
      <c r="X233" s="14"/>
      <c r="Y233" s="14"/>
      <c r="Z233" s="14"/>
      <c r="AA233" s="73"/>
      <c r="AB233" s="73"/>
      <c r="AC233" s="14"/>
      <c r="AD233" s="14"/>
      <c r="AE233" s="73"/>
      <c r="AF233" s="73"/>
      <c r="AG233" s="147"/>
      <c r="AH233" s="14"/>
      <c r="AI233" s="14"/>
      <c r="AJ233" s="14"/>
      <c r="AK233" s="14"/>
      <c r="AL233" s="73"/>
      <c r="AM233" s="14"/>
      <c r="AN233" s="14"/>
      <c r="AO233" s="56"/>
      <c r="AP233" s="56"/>
      <c r="AQ233" s="1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</row>
    <row r="234" spans="7:54">
      <c r="G234" s="330"/>
      <c r="H234" s="14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"/>
      <c r="X234" s="14"/>
      <c r="Y234" s="14"/>
      <c r="Z234" s="14"/>
      <c r="AA234" s="73"/>
      <c r="AB234" s="73"/>
      <c r="AC234" s="14"/>
      <c r="AD234" s="14"/>
      <c r="AE234" s="73"/>
      <c r="AF234" s="73"/>
      <c r="AG234" s="147"/>
      <c r="AH234" s="14"/>
      <c r="AI234" s="14"/>
      <c r="AJ234" s="14"/>
      <c r="AK234" s="14"/>
      <c r="AL234" s="73"/>
      <c r="AM234" s="14"/>
      <c r="AN234" s="14"/>
      <c r="AO234" s="56"/>
      <c r="AP234" s="56"/>
      <c r="AQ234" s="1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</row>
    <row r="235" spans="7:54">
      <c r="G235" s="330"/>
      <c r="H235" s="14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"/>
      <c r="X235" s="14"/>
      <c r="Y235" s="14"/>
      <c r="Z235" s="14"/>
      <c r="AA235" s="73"/>
      <c r="AB235" s="73"/>
      <c r="AC235" s="14"/>
      <c r="AD235" s="14"/>
      <c r="AE235" s="73"/>
      <c r="AF235" s="73"/>
      <c r="AG235" s="147"/>
      <c r="AH235" s="14"/>
      <c r="AI235" s="14"/>
      <c r="AJ235" s="14"/>
      <c r="AK235" s="14"/>
      <c r="AL235" s="73"/>
      <c r="AM235" s="14"/>
      <c r="AN235" s="14"/>
      <c r="AO235" s="56"/>
      <c r="AP235" s="56"/>
      <c r="AQ235" s="1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</row>
    <row r="236" spans="7:54">
      <c r="G236" s="330"/>
      <c r="H236" s="14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"/>
      <c r="X236" s="14"/>
      <c r="Y236" s="14"/>
      <c r="Z236" s="14"/>
      <c r="AA236" s="73"/>
      <c r="AB236" s="73"/>
      <c r="AC236" s="14"/>
      <c r="AD236" s="14"/>
      <c r="AE236" s="73"/>
      <c r="AF236" s="73"/>
      <c r="AG236" s="147"/>
      <c r="AH236" s="14"/>
      <c r="AI236" s="14"/>
      <c r="AJ236" s="14"/>
      <c r="AK236" s="14"/>
      <c r="AL236" s="73"/>
      <c r="AM236" s="14"/>
      <c r="AN236" s="14"/>
      <c r="AO236" s="56"/>
      <c r="AP236" s="56"/>
      <c r="AQ236" s="1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</row>
    <row r="237" spans="7:54">
      <c r="G237" s="330"/>
      <c r="H237" s="14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"/>
      <c r="X237" s="14"/>
      <c r="Y237" s="14"/>
      <c r="Z237" s="14"/>
      <c r="AA237" s="73"/>
      <c r="AB237" s="73"/>
      <c r="AC237" s="14"/>
      <c r="AD237" s="14"/>
      <c r="AE237" s="73"/>
      <c r="AF237" s="73"/>
      <c r="AG237" s="147"/>
      <c r="AH237" s="14"/>
      <c r="AI237" s="14"/>
      <c r="AJ237" s="14"/>
      <c r="AK237" s="14"/>
      <c r="AL237" s="73"/>
      <c r="AM237" s="14"/>
      <c r="AN237" s="14"/>
      <c r="AO237" s="56"/>
      <c r="AP237" s="56"/>
      <c r="AQ237" s="1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</row>
    <row r="238" spans="7:54">
      <c r="G238" s="330"/>
      <c r="H238" s="14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"/>
      <c r="X238" s="14"/>
      <c r="Y238" s="14"/>
      <c r="Z238" s="14"/>
      <c r="AA238" s="73"/>
      <c r="AB238" s="73"/>
      <c r="AC238" s="14"/>
      <c r="AD238" s="14"/>
      <c r="AE238" s="73"/>
      <c r="AF238" s="73"/>
      <c r="AG238" s="147"/>
      <c r="AH238" s="14"/>
      <c r="AI238" s="14"/>
      <c r="AJ238" s="14"/>
      <c r="AK238" s="14"/>
      <c r="AL238" s="73"/>
      <c r="AM238" s="14"/>
      <c r="AN238" s="14"/>
      <c r="AO238" s="56"/>
      <c r="AP238" s="56"/>
      <c r="AQ238" s="1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</row>
    <row r="239" spans="7:54">
      <c r="G239" s="330"/>
      <c r="H239" s="14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"/>
      <c r="X239" s="14"/>
      <c r="Y239" s="14"/>
      <c r="Z239" s="14"/>
      <c r="AA239" s="73"/>
      <c r="AB239" s="73"/>
      <c r="AC239" s="14"/>
      <c r="AD239" s="14"/>
      <c r="AE239" s="73"/>
      <c r="AF239" s="73"/>
      <c r="AG239" s="147"/>
      <c r="AH239" s="14"/>
      <c r="AI239" s="14"/>
      <c r="AJ239" s="14"/>
      <c r="AK239" s="14"/>
      <c r="AL239" s="73"/>
      <c r="AM239" s="14"/>
      <c r="AN239" s="14"/>
      <c r="AO239" s="56"/>
      <c r="AP239" s="56"/>
      <c r="AQ239" s="1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</row>
    <row r="240" spans="7:54">
      <c r="G240" s="330"/>
      <c r="H240" s="14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"/>
      <c r="X240" s="14"/>
      <c r="Y240" s="14"/>
      <c r="Z240" s="14"/>
      <c r="AA240" s="73"/>
      <c r="AB240" s="73"/>
      <c r="AC240" s="14"/>
      <c r="AD240" s="14"/>
      <c r="AE240" s="73"/>
      <c r="AF240" s="73"/>
      <c r="AG240" s="147"/>
      <c r="AH240" s="14"/>
      <c r="AI240" s="14"/>
      <c r="AJ240" s="14"/>
      <c r="AK240" s="14"/>
      <c r="AL240" s="73"/>
      <c r="AM240" s="14"/>
      <c r="AN240" s="14"/>
      <c r="AO240" s="56"/>
      <c r="AP240" s="56"/>
      <c r="AQ240" s="1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</row>
    <row r="241" spans="7:54">
      <c r="G241" s="330"/>
      <c r="H241" s="14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"/>
      <c r="X241" s="14"/>
      <c r="Y241" s="14"/>
      <c r="Z241" s="14"/>
      <c r="AA241" s="73"/>
      <c r="AB241" s="73"/>
      <c r="AC241" s="14"/>
      <c r="AD241" s="14"/>
      <c r="AE241" s="73"/>
      <c r="AF241" s="73"/>
      <c r="AG241" s="147"/>
      <c r="AH241" s="14"/>
      <c r="AI241" s="14"/>
      <c r="AJ241" s="14"/>
      <c r="AK241" s="14"/>
      <c r="AL241" s="73"/>
      <c r="AM241" s="14"/>
      <c r="AN241" s="14"/>
      <c r="AO241" s="56"/>
      <c r="AP241" s="56"/>
      <c r="AQ241" s="1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</row>
    <row r="242" spans="7:54">
      <c r="G242" s="330"/>
      <c r="H242" s="14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"/>
      <c r="X242" s="14"/>
      <c r="Y242" s="14"/>
      <c r="Z242" s="14"/>
      <c r="AA242" s="73"/>
      <c r="AB242" s="73"/>
      <c r="AC242" s="14"/>
      <c r="AD242" s="14"/>
      <c r="AE242" s="73"/>
      <c r="AF242" s="73"/>
      <c r="AG242" s="147"/>
      <c r="AH242" s="14"/>
      <c r="AI242" s="14"/>
      <c r="AJ242" s="14"/>
      <c r="AK242" s="14"/>
      <c r="AL242" s="73"/>
      <c r="AM242" s="14"/>
      <c r="AN242" s="14"/>
      <c r="AO242" s="56"/>
      <c r="AP242" s="56"/>
      <c r="AQ242" s="1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</row>
    <row r="243" spans="7:54">
      <c r="G243" s="330"/>
      <c r="H243" s="14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"/>
      <c r="X243" s="14"/>
      <c r="Y243" s="14"/>
      <c r="Z243" s="14"/>
      <c r="AA243" s="73"/>
      <c r="AB243" s="73"/>
      <c r="AC243" s="14"/>
      <c r="AD243" s="14"/>
      <c r="AE243" s="73"/>
      <c r="AF243" s="73"/>
      <c r="AG243" s="147"/>
      <c r="AH243" s="14"/>
      <c r="AI243" s="14"/>
      <c r="AJ243" s="14"/>
      <c r="AK243" s="14"/>
      <c r="AL243" s="73"/>
      <c r="AM243" s="14"/>
      <c r="AN243" s="14"/>
      <c r="AO243" s="56"/>
      <c r="AP243" s="56"/>
      <c r="AQ243" s="1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</row>
    <row r="244" spans="7:54">
      <c r="G244" s="330"/>
      <c r="H244" s="14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"/>
      <c r="X244" s="14"/>
      <c r="Y244" s="14"/>
      <c r="Z244" s="14"/>
      <c r="AA244" s="73"/>
      <c r="AB244" s="73"/>
      <c r="AC244" s="14"/>
      <c r="AD244" s="14"/>
      <c r="AE244" s="73"/>
      <c r="AF244" s="73"/>
      <c r="AG244" s="147"/>
      <c r="AH244" s="14"/>
      <c r="AI244" s="14"/>
      <c r="AJ244" s="14"/>
      <c r="AK244" s="14"/>
      <c r="AL244" s="73"/>
      <c r="AM244" s="14"/>
      <c r="AN244" s="14"/>
      <c r="AO244" s="56"/>
      <c r="AP244" s="56"/>
      <c r="AQ244" s="1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</row>
    <row r="245" spans="7:54">
      <c r="G245" s="330"/>
      <c r="H245" s="14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"/>
      <c r="X245" s="14"/>
      <c r="Y245" s="14"/>
      <c r="Z245" s="14"/>
      <c r="AA245" s="73"/>
      <c r="AB245" s="73"/>
      <c r="AC245" s="14"/>
      <c r="AD245" s="14"/>
      <c r="AE245" s="73"/>
      <c r="AF245" s="73"/>
      <c r="AG245" s="147"/>
      <c r="AH245" s="14"/>
      <c r="AI245" s="14"/>
      <c r="AJ245" s="14"/>
      <c r="AK245" s="14"/>
      <c r="AL245" s="73"/>
      <c r="AM245" s="14"/>
      <c r="AN245" s="14"/>
      <c r="AO245" s="56"/>
      <c r="AP245" s="56"/>
      <c r="AQ245" s="1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</row>
    <row r="246" spans="7:54">
      <c r="G246" s="330"/>
      <c r="H246" s="14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"/>
      <c r="X246" s="14"/>
      <c r="Y246" s="14"/>
      <c r="Z246" s="14"/>
      <c r="AA246" s="73"/>
      <c r="AB246" s="73"/>
      <c r="AC246" s="14"/>
      <c r="AD246" s="14"/>
      <c r="AE246" s="73"/>
      <c r="AF246" s="73"/>
      <c r="AG246" s="147"/>
      <c r="AH246" s="14"/>
      <c r="AI246" s="14"/>
      <c r="AJ246" s="14"/>
      <c r="AK246" s="14"/>
      <c r="AL246" s="73"/>
      <c r="AM246" s="14"/>
      <c r="AN246" s="14"/>
      <c r="AO246" s="56"/>
      <c r="AP246" s="56"/>
      <c r="AQ246" s="1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</row>
    <row r="247" spans="7:54">
      <c r="G247" s="330"/>
      <c r="H247" s="14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"/>
      <c r="X247" s="14"/>
      <c r="Y247" s="14"/>
      <c r="Z247" s="14"/>
      <c r="AA247" s="73"/>
      <c r="AB247" s="73"/>
      <c r="AC247" s="14"/>
      <c r="AD247" s="14"/>
      <c r="AE247" s="73"/>
      <c r="AF247" s="73"/>
      <c r="AG247" s="147"/>
      <c r="AH247" s="14"/>
      <c r="AI247" s="14"/>
      <c r="AJ247" s="14"/>
      <c r="AK247" s="14"/>
      <c r="AL247" s="73"/>
      <c r="AM247" s="14"/>
      <c r="AN247" s="14"/>
      <c r="AO247" s="56"/>
      <c r="AP247" s="56"/>
      <c r="AQ247" s="1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</row>
    <row r="248" spans="7:54">
      <c r="G248" s="330"/>
      <c r="H248" s="14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"/>
      <c r="X248" s="14"/>
      <c r="Y248" s="14"/>
      <c r="Z248" s="14"/>
      <c r="AA248" s="73"/>
      <c r="AB248" s="73"/>
      <c r="AC248" s="14"/>
      <c r="AD248" s="14"/>
      <c r="AE248" s="73"/>
      <c r="AF248" s="73"/>
      <c r="AG248" s="147"/>
      <c r="AH248" s="14"/>
      <c r="AI248" s="14"/>
      <c r="AJ248" s="14"/>
      <c r="AK248" s="14"/>
      <c r="AL248" s="73"/>
      <c r="AM248" s="14"/>
      <c r="AN248" s="14"/>
      <c r="AO248" s="56"/>
      <c r="AP248" s="56"/>
      <c r="AQ248" s="1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</row>
    <row r="249" spans="7:54">
      <c r="G249" s="330"/>
      <c r="H249" s="14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"/>
      <c r="X249" s="14"/>
      <c r="Y249" s="14"/>
      <c r="Z249" s="14"/>
      <c r="AA249" s="73"/>
      <c r="AB249" s="73"/>
      <c r="AC249" s="14"/>
      <c r="AD249" s="14"/>
      <c r="AE249" s="73"/>
      <c r="AF249" s="73"/>
      <c r="AG249" s="147"/>
      <c r="AH249" s="14"/>
      <c r="AI249" s="14"/>
      <c r="AJ249" s="14"/>
      <c r="AK249" s="14"/>
      <c r="AL249" s="73"/>
      <c r="AM249" s="14"/>
      <c r="AN249" s="14"/>
      <c r="AO249" s="56"/>
      <c r="AP249" s="56"/>
      <c r="AQ249" s="1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</row>
    <row r="250" spans="7:54">
      <c r="G250" s="330"/>
      <c r="H250" s="14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"/>
      <c r="X250" s="14"/>
      <c r="Y250" s="14"/>
      <c r="Z250" s="14"/>
      <c r="AA250" s="73"/>
      <c r="AB250" s="73"/>
      <c r="AC250" s="14"/>
      <c r="AD250" s="14"/>
      <c r="AE250" s="73"/>
      <c r="AF250" s="73"/>
      <c r="AG250" s="147"/>
      <c r="AH250" s="14"/>
      <c r="AI250" s="14"/>
      <c r="AJ250" s="14"/>
      <c r="AK250" s="14"/>
      <c r="AL250" s="73"/>
      <c r="AM250" s="14"/>
      <c r="AN250" s="14"/>
      <c r="AO250" s="56"/>
      <c r="AP250" s="56"/>
      <c r="AQ250" s="1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</row>
    <row r="251" spans="7:54">
      <c r="G251" s="330"/>
      <c r="H251" s="14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"/>
      <c r="X251" s="14"/>
      <c r="Y251" s="14"/>
      <c r="Z251" s="14"/>
      <c r="AA251" s="73"/>
      <c r="AB251" s="73"/>
      <c r="AC251" s="14"/>
      <c r="AD251" s="14"/>
      <c r="AE251" s="73"/>
      <c r="AF251" s="73"/>
      <c r="AG251" s="147"/>
      <c r="AH251" s="14"/>
      <c r="AI251" s="14"/>
      <c r="AJ251" s="14"/>
      <c r="AK251" s="14"/>
      <c r="AL251" s="73"/>
      <c r="AM251" s="14"/>
      <c r="AN251" s="14"/>
      <c r="AO251" s="56"/>
      <c r="AP251" s="56"/>
      <c r="AQ251" s="1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</row>
    <row r="252" spans="7:54">
      <c r="G252" s="330"/>
      <c r="H252" s="14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"/>
      <c r="X252" s="14"/>
      <c r="Y252" s="14"/>
      <c r="Z252" s="14"/>
      <c r="AA252" s="73"/>
      <c r="AB252" s="73"/>
      <c r="AC252" s="14"/>
      <c r="AD252" s="14"/>
      <c r="AE252" s="73"/>
      <c r="AF252" s="73"/>
      <c r="AG252" s="147"/>
      <c r="AH252" s="14"/>
      <c r="AI252" s="14"/>
      <c r="AJ252" s="14"/>
      <c r="AK252" s="14"/>
      <c r="AL252" s="73"/>
      <c r="AM252" s="14"/>
      <c r="AN252" s="14"/>
      <c r="AO252" s="56"/>
      <c r="AP252" s="56"/>
      <c r="AQ252" s="1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</row>
    <row r="253" spans="7:54">
      <c r="G253" s="330"/>
      <c r="H253" s="14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"/>
      <c r="X253" s="14"/>
      <c r="Y253" s="14"/>
      <c r="Z253" s="14"/>
      <c r="AA253" s="73"/>
      <c r="AB253" s="73"/>
      <c r="AC253" s="14"/>
      <c r="AD253" s="14"/>
      <c r="AE253" s="73"/>
      <c r="AF253" s="73"/>
      <c r="AG253" s="147"/>
      <c r="AH253" s="14"/>
      <c r="AI253" s="14"/>
      <c r="AJ253" s="14"/>
      <c r="AK253" s="14"/>
      <c r="AL253" s="73"/>
      <c r="AM253" s="14"/>
      <c r="AN253" s="14"/>
      <c r="AO253" s="56"/>
      <c r="AP253" s="56"/>
      <c r="AQ253" s="1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</row>
    <row r="254" spans="7:54">
      <c r="G254" s="330"/>
      <c r="H254" s="14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"/>
      <c r="X254" s="14"/>
      <c r="Y254" s="14"/>
      <c r="Z254" s="14"/>
      <c r="AA254" s="73"/>
      <c r="AB254" s="73"/>
      <c r="AC254" s="14"/>
      <c r="AD254" s="14"/>
      <c r="AE254" s="73"/>
      <c r="AF254" s="73"/>
      <c r="AG254" s="147"/>
      <c r="AH254" s="14"/>
      <c r="AI254" s="14"/>
      <c r="AJ254" s="14"/>
      <c r="AK254" s="14"/>
      <c r="AL254" s="73"/>
      <c r="AM254" s="14"/>
      <c r="AN254" s="14"/>
      <c r="AO254" s="56"/>
      <c r="AP254" s="56"/>
      <c r="AQ254" s="1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</row>
    <row r="255" spans="7:54">
      <c r="G255" s="330"/>
      <c r="H255" s="14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"/>
      <c r="X255" s="14"/>
      <c r="Y255" s="14"/>
      <c r="Z255" s="14"/>
      <c r="AA255" s="73"/>
      <c r="AB255" s="73"/>
      <c r="AC255" s="14"/>
      <c r="AD255" s="14"/>
      <c r="AE255" s="73"/>
      <c r="AF255" s="73"/>
      <c r="AG255" s="147"/>
      <c r="AH255" s="14"/>
      <c r="AI255" s="14"/>
      <c r="AJ255" s="14"/>
      <c r="AK255" s="14"/>
      <c r="AL255" s="73"/>
      <c r="AM255" s="14"/>
      <c r="AN255" s="14"/>
      <c r="AO255" s="56"/>
      <c r="AP255" s="56"/>
      <c r="AQ255" s="1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</row>
    <row r="256" spans="7:54">
      <c r="G256" s="330"/>
      <c r="H256" s="14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"/>
      <c r="X256" s="14"/>
      <c r="Y256" s="14"/>
      <c r="Z256" s="14"/>
      <c r="AA256" s="73"/>
      <c r="AB256" s="73"/>
      <c r="AC256" s="14"/>
      <c r="AD256" s="14"/>
      <c r="AE256" s="73"/>
      <c r="AF256" s="73"/>
      <c r="AG256" s="147"/>
      <c r="AH256" s="14"/>
      <c r="AI256" s="14"/>
      <c r="AJ256" s="14"/>
      <c r="AK256" s="14"/>
      <c r="AL256" s="73"/>
      <c r="AM256" s="14"/>
      <c r="AN256" s="14"/>
      <c r="AO256" s="56"/>
      <c r="AP256" s="56"/>
      <c r="AQ256" s="1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</row>
    <row r="257" spans="7:54">
      <c r="G257" s="330"/>
      <c r="H257" s="14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"/>
      <c r="X257" s="14"/>
      <c r="Y257" s="14"/>
      <c r="Z257" s="14"/>
      <c r="AA257" s="73"/>
      <c r="AB257" s="73"/>
      <c r="AC257" s="14"/>
      <c r="AD257" s="14"/>
      <c r="AE257" s="73"/>
      <c r="AF257" s="73"/>
      <c r="AG257" s="147"/>
      <c r="AH257" s="14"/>
      <c r="AI257" s="14"/>
      <c r="AJ257" s="14"/>
      <c r="AK257" s="14"/>
      <c r="AL257" s="73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</row>
    <row r="258" spans="7:54">
      <c r="G258" s="330"/>
      <c r="H258" s="14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"/>
      <c r="X258" s="14"/>
      <c r="Y258" s="14"/>
      <c r="Z258" s="14"/>
      <c r="AA258" s="73"/>
      <c r="AB258" s="73"/>
      <c r="AC258" s="14"/>
      <c r="AD258" s="14"/>
      <c r="AE258" s="73"/>
      <c r="AF258" s="73"/>
      <c r="AG258" s="147"/>
      <c r="AH258" s="14"/>
      <c r="AI258" s="14"/>
      <c r="AJ258" s="14"/>
      <c r="AK258" s="14"/>
      <c r="AL258" s="73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</row>
    <row r="259" spans="7:54">
      <c r="G259" s="330"/>
      <c r="H259" s="14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"/>
      <c r="X259" s="14"/>
      <c r="Y259" s="14"/>
      <c r="Z259" s="14"/>
      <c r="AA259" s="73"/>
      <c r="AB259" s="73"/>
      <c r="AC259" s="14"/>
      <c r="AD259" s="14"/>
      <c r="AE259" s="73"/>
      <c r="AF259" s="73"/>
      <c r="AG259" s="147"/>
      <c r="AH259" s="14"/>
      <c r="AI259" s="14"/>
      <c r="AJ259" s="14"/>
      <c r="AK259" s="14"/>
      <c r="AL259" s="73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</row>
    <row r="260" spans="7:54">
      <c r="G260" s="330"/>
      <c r="H260" s="14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"/>
      <c r="X260" s="14"/>
      <c r="Y260" s="14"/>
      <c r="Z260" s="14"/>
      <c r="AA260" s="73"/>
      <c r="AB260" s="73"/>
      <c r="AC260" s="14"/>
      <c r="AD260" s="14"/>
      <c r="AE260" s="73"/>
      <c r="AF260" s="73"/>
      <c r="AG260" s="147"/>
      <c r="AH260" s="14"/>
      <c r="AI260" s="14"/>
      <c r="AJ260" s="14"/>
      <c r="AK260" s="14"/>
      <c r="AL260" s="73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</row>
    <row r="261" spans="7:54">
      <c r="G261" s="330"/>
      <c r="H261" s="14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"/>
      <c r="X261" s="14"/>
      <c r="Y261" s="14"/>
      <c r="Z261" s="14"/>
      <c r="AA261" s="73"/>
      <c r="AB261" s="73"/>
      <c r="AC261" s="14"/>
      <c r="AD261" s="14"/>
      <c r="AE261" s="73"/>
      <c r="AF261" s="73"/>
      <c r="AG261" s="147"/>
      <c r="AH261" s="14"/>
      <c r="AI261" s="14"/>
      <c r="AJ261" s="14"/>
      <c r="AK261" s="14"/>
      <c r="AL261" s="73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</row>
    <row r="262" spans="7:54">
      <c r="G262" s="330"/>
      <c r="H262" s="14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"/>
      <c r="X262" s="14"/>
      <c r="Y262" s="14"/>
      <c r="Z262" s="14"/>
      <c r="AA262" s="73"/>
      <c r="AB262" s="73"/>
      <c r="AC262" s="14"/>
      <c r="AD262" s="14"/>
      <c r="AE262" s="73"/>
      <c r="AF262" s="73"/>
      <c r="AG262" s="147"/>
      <c r="AH262" s="14"/>
      <c r="AI262" s="14"/>
      <c r="AJ262" s="14"/>
      <c r="AK262" s="14"/>
      <c r="AL262" s="73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</row>
    <row r="263" spans="7:54">
      <c r="G263" s="330"/>
      <c r="H263" s="14"/>
      <c r="I263" s="147"/>
      <c r="J263" s="147"/>
      <c r="K263" s="147"/>
      <c r="L263" s="147"/>
      <c r="M263" s="147"/>
      <c r="N263" s="147"/>
      <c r="O263" s="147"/>
      <c r="P263" s="147"/>
      <c r="Q263" s="148"/>
      <c r="R263" s="148"/>
      <c r="S263" s="148"/>
      <c r="T263" s="147"/>
      <c r="U263" s="147"/>
      <c r="V263" s="147"/>
      <c r="W263" s="30"/>
      <c r="X263" s="30"/>
      <c r="Y263" s="30"/>
      <c r="Z263" s="30"/>
      <c r="AA263" s="74"/>
      <c r="AB263" s="74"/>
      <c r="AC263" s="30"/>
      <c r="AD263" s="30"/>
      <c r="AE263" s="74"/>
      <c r="AF263" s="74"/>
      <c r="AG263" s="148"/>
      <c r="AH263" s="30"/>
      <c r="AI263" s="30"/>
      <c r="AJ263" s="30"/>
      <c r="AK263" s="30"/>
      <c r="AL263" s="7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</row>
    <row r="264" spans="7:54">
      <c r="G264" s="330"/>
      <c r="H264" s="14"/>
      <c r="I264" s="147"/>
      <c r="J264" s="147"/>
      <c r="K264" s="147"/>
      <c r="L264" s="147"/>
      <c r="M264" s="148"/>
      <c r="N264" s="148"/>
      <c r="O264" s="148"/>
      <c r="P264" s="148"/>
      <c r="Q264" s="149"/>
      <c r="R264" s="149"/>
      <c r="S264" s="149"/>
      <c r="T264" s="148"/>
      <c r="U264" s="148"/>
      <c r="V264" s="148"/>
      <c r="W264" s="34"/>
      <c r="X264" s="34"/>
      <c r="Y264" s="34"/>
      <c r="Z264" s="34"/>
      <c r="AA264" s="75"/>
      <c r="AB264" s="75"/>
      <c r="AC264" s="34"/>
      <c r="AD264" s="34"/>
      <c r="AE264" s="75"/>
      <c r="AF264" s="75"/>
      <c r="AG264" s="149"/>
      <c r="AH264" s="34"/>
      <c r="AI264" s="34"/>
      <c r="AJ264" s="34"/>
      <c r="AK264" s="34"/>
      <c r="AL264" s="75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</row>
    <row r="265" spans="7:54">
      <c r="G265" s="330"/>
      <c r="H265" s="14"/>
      <c r="I265" s="147"/>
      <c r="J265" s="147"/>
      <c r="K265" s="147"/>
      <c r="L265" s="147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34"/>
      <c r="X265" s="34"/>
      <c r="Y265" s="34"/>
      <c r="Z265" s="34"/>
      <c r="AA265" s="75"/>
      <c r="AB265" s="75"/>
      <c r="AC265" s="34"/>
      <c r="AD265" s="34"/>
      <c r="AE265" s="75"/>
      <c r="AF265" s="75"/>
      <c r="AG265" s="149"/>
      <c r="AH265" s="34"/>
      <c r="AI265" s="34"/>
      <c r="AJ265" s="34"/>
      <c r="AK265" s="34"/>
      <c r="AL265" s="75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</row>
    <row r="266" spans="7:54">
      <c r="G266" s="330"/>
      <c r="H266" s="14"/>
      <c r="I266" s="147"/>
      <c r="J266" s="147"/>
      <c r="K266" s="147"/>
      <c r="L266" s="147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34"/>
      <c r="X266" s="34"/>
      <c r="Y266" s="34"/>
      <c r="Z266" s="34"/>
      <c r="AA266" s="75"/>
      <c r="AB266" s="75"/>
      <c r="AC266" s="34"/>
      <c r="AD266" s="34"/>
      <c r="AE266" s="75"/>
      <c r="AF266" s="75"/>
      <c r="AG266" s="149"/>
      <c r="AH266" s="34"/>
      <c r="AI266" s="34"/>
      <c r="AJ266" s="34"/>
      <c r="AK266" s="34"/>
      <c r="AL266" s="75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</row>
    <row r="267" spans="7:54">
      <c r="G267" s="330"/>
      <c r="H267" s="14"/>
      <c r="I267" s="147"/>
      <c r="J267" s="147"/>
      <c r="K267" s="147"/>
      <c r="L267" s="147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34"/>
      <c r="X267" s="34"/>
      <c r="Y267" s="34"/>
      <c r="Z267" s="34"/>
      <c r="AA267" s="75"/>
      <c r="AB267" s="75"/>
      <c r="AC267" s="34"/>
      <c r="AD267" s="34"/>
      <c r="AE267" s="75"/>
      <c r="AF267" s="75"/>
      <c r="AG267" s="149"/>
      <c r="AH267" s="34"/>
      <c r="AI267" s="34"/>
      <c r="AJ267" s="34"/>
      <c r="AK267" s="34"/>
      <c r="AL267" s="75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</row>
    <row r="268" spans="7:54">
      <c r="G268" s="330"/>
      <c r="H268" s="14"/>
      <c r="I268" s="147"/>
      <c r="J268" s="147"/>
      <c r="K268" s="147"/>
      <c r="L268" s="147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34"/>
      <c r="X268" s="34"/>
      <c r="Y268" s="34"/>
      <c r="Z268" s="34"/>
      <c r="AA268" s="75"/>
      <c r="AB268" s="75"/>
      <c r="AC268" s="34"/>
      <c r="AD268" s="34"/>
      <c r="AE268" s="75"/>
      <c r="AF268" s="75"/>
      <c r="AG268" s="149"/>
      <c r="AH268" s="34"/>
      <c r="AI268" s="34"/>
      <c r="AJ268" s="34"/>
      <c r="AK268" s="34"/>
      <c r="AL268" s="75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</row>
    <row r="269" spans="7:54">
      <c r="G269" s="330"/>
      <c r="H269" s="14"/>
      <c r="I269" s="147"/>
      <c r="J269" s="147"/>
      <c r="K269" s="147"/>
      <c r="L269" s="147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34"/>
      <c r="X269" s="34"/>
      <c r="Y269" s="34"/>
      <c r="Z269" s="34"/>
      <c r="AA269" s="75"/>
      <c r="AB269" s="75"/>
      <c r="AC269" s="34"/>
      <c r="AD269" s="34"/>
      <c r="AE269" s="75"/>
      <c r="AF269" s="75"/>
      <c r="AG269" s="149"/>
      <c r="AH269" s="34"/>
      <c r="AI269" s="34"/>
      <c r="AJ269" s="34"/>
      <c r="AK269" s="34"/>
      <c r="AL269" s="75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</row>
    <row r="270" spans="7:54">
      <c r="G270" s="330"/>
      <c r="H270" s="14"/>
      <c r="I270" s="147"/>
      <c r="J270" s="147"/>
      <c r="K270" s="147"/>
      <c r="L270" s="147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34"/>
      <c r="X270" s="34"/>
      <c r="Y270" s="34"/>
      <c r="Z270" s="34"/>
      <c r="AA270" s="75"/>
      <c r="AB270" s="75"/>
      <c r="AC270" s="34"/>
      <c r="AD270" s="34"/>
      <c r="AE270" s="75"/>
      <c r="AF270" s="75"/>
      <c r="AG270" s="149"/>
      <c r="AH270" s="34"/>
      <c r="AI270" s="34"/>
      <c r="AJ270" s="34"/>
      <c r="AK270" s="34"/>
      <c r="AL270" s="75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</row>
    <row r="271" spans="7:54">
      <c r="G271" s="330"/>
      <c r="H271" s="14"/>
      <c r="I271" s="147"/>
      <c r="J271" s="147"/>
      <c r="K271" s="147"/>
      <c r="L271" s="147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34"/>
      <c r="X271" s="34"/>
      <c r="Y271" s="34"/>
      <c r="Z271" s="34"/>
      <c r="AA271" s="75"/>
      <c r="AB271" s="75"/>
      <c r="AC271" s="34"/>
      <c r="AD271" s="34"/>
      <c r="AE271" s="75"/>
      <c r="AF271" s="75"/>
      <c r="AG271" s="149"/>
      <c r="AH271" s="34"/>
      <c r="AI271" s="34"/>
      <c r="AJ271" s="34"/>
      <c r="AK271" s="34"/>
      <c r="AL271" s="75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</row>
    <row r="272" spans="7:54">
      <c r="G272" s="330"/>
      <c r="H272" s="14"/>
      <c r="I272" s="147"/>
      <c r="J272" s="147"/>
      <c r="K272" s="147"/>
      <c r="L272" s="147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34"/>
      <c r="X272" s="34"/>
      <c r="Y272" s="34"/>
      <c r="Z272" s="34"/>
      <c r="AA272" s="75"/>
      <c r="AB272" s="75"/>
      <c r="AC272" s="34"/>
      <c r="AD272" s="34"/>
      <c r="AE272" s="75"/>
      <c r="AF272" s="75"/>
      <c r="AG272" s="149"/>
      <c r="AH272" s="34"/>
      <c r="AI272" s="34"/>
      <c r="AJ272" s="34"/>
      <c r="AK272" s="34"/>
      <c r="AL272" s="75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</row>
    <row r="273" spans="1:54">
      <c r="G273" s="330"/>
      <c r="H273" s="14"/>
      <c r="I273" s="147"/>
      <c r="J273" s="147"/>
      <c r="K273" s="147"/>
      <c r="L273" s="147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34"/>
      <c r="X273" s="34"/>
      <c r="Y273" s="34"/>
      <c r="Z273" s="34"/>
      <c r="AA273" s="75"/>
      <c r="AB273" s="75"/>
      <c r="AC273" s="34"/>
      <c r="AD273" s="34"/>
      <c r="AE273" s="75"/>
      <c r="AF273" s="75"/>
      <c r="AG273" s="149"/>
      <c r="AH273" s="34"/>
      <c r="AI273" s="34"/>
      <c r="AJ273" s="34"/>
      <c r="AK273" s="34"/>
      <c r="AL273" s="75"/>
      <c r="AM273" s="30"/>
      <c r="AN273" s="30"/>
      <c r="AO273" s="30"/>
      <c r="AY273" s="14"/>
      <c r="AZ273" s="14"/>
      <c r="BA273" s="14"/>
      <c r="BB273" s="14"/>
    </row>
    <row r="274" spans="1:54">
      <c r="G274" s="330"/>
      <c r="H274" s="14"/>
      <c r="I274" s="147"/>
      <c r="J274" s="147"/>
      <c r="K274" s="147"/>
      <c r="L274" s="147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34"/>
      <c r="X274" s="34"/>
      <c r="Y274" s="34"/>
      <c r="Z274" s="34"/>
      <c r="AA274" s="75"/>
      <c r="AB274" s="75"/>
      <c r="AC274" s="34"/>
      <c r="AD274" s="34"/>
      <c r="AE274" s="75"/>
      <c r="AF274" s="75"/>
      <c r="AG274" s="149"/>
      <c r="AH274" s="34"/>
      <c r="AI274" s="34"/>
      <c r="AJ274" s="34"/>
      <c r="AK274" s="34"/>
      <c r="AL274" s="75"/>
      <c r="AM274" s="34"/>
      <c r="AN274" s="34"/>
      <c r="AO274" s="34"/>
      <c r="AY274" s="14"/>
      <c r="AZ274" s="14"/>
      <c r="BA274" s="14"/>
      <c r="BB274" s="14"/>
    </row>
    <row r="275" spans="1:54">
      <c r="B275" s="30"/>
      <c r="C275" s="30"/>
      <c r="D275" s="30"/>
      <c r="E275" s="30"/>
      <c r="F275" s="30"/>
      <c r="G275" s="331"/>
      <c r="H275" s="30"/>
      <c r="I275" s="148"/>
      <c r="J275" s="148"/>
      <c r="K275" s="148"/>
      <c r="L275" s="148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34"/>
      <c r="X275" s="34"/>
      <c r="Y275" s="34"/>
      <c r="Z275" s="34"/>
      <c r="AA275" s="75"/>
      <c r="AB275" s="75"/>
      <c r="AC275" s="34"/>
      <c r="AD275" s="34"/>
      <c r="AE275" s="75"/>
      <c r="AF275" s="75"/>
      <c r="AG275" s="149"/>
      <c r="AH275" s="34"/>
      <c r="AI275" s="34"/>
      <c r="AJ275" s="34"/>
      <c r="AK275" s="34"/>
      <c r="AL275" s="75"/>
      <c r="AM275" s="34"/>
      <c r="AN275" s="34"/>
      <c r="AO275" s="34"/>
      <c r="AY275" s="14"/>
      <c r="AZ275" s="14"/>
      <c r="BA275" s="14"/>
      <c r="BB275" s="14"/>
    </row>
    <row r="276" spans="1:54">
      <c r="B276" s="34"/>
      <c r="C276" s="34"/>
      <c r="D276" s="34"/>
      <c r="E276" s="34"/>
      <c r="F276" s="34"/>
      <c r="G276" s="332"/>
      <c r="H276" s="34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34"/>
      <c r="X276" s="34"/>
      <c r="Y276" s="34"/>
      <c r="Z276" s="34"/>
      <c r="AA276" s="75"/>
      <c r="AB276" s="75"/>
      <c r="AC276" s="34"/>
      <c r="AD276" s="34"/>
      <c r="AE276" s="75"/>
      <c r="AF276" s="75"/>
      <c r="AG276" s="149"/>
      <c r="AH276" s="34"/>
      <c r="AI276" s="34"/>
      <c r="AJ276" s="34"/>
      <c r="AK276" s="34"/>
      <c r="AL276" s="75"/>
      <c r="AM276" s="34"/>
      <c r="AN276" s="34"/>
      <c r="AO276" s="34"/>
      <c r="AY276" s="14"/>
      <c r="AZ276" s="14"/>
      <c r="BA276" s="14"/>
      <c r="BB276" s="14"/>
    </row>
    <row r="277" spans="1:54">
      <c r="B277" s="34"/>
      <c r="C277" s="34"/>
      <c r="D277" s="34"/>
      <c r="E277" s="34"/>
      <c r="F277" s="34"/>
      <c r="G277" s="332"/>
      <c r="H277" s="34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34"/>
      <c r="X277" s="34"/>
      <c r="Y277" s="34"/>
      <c r="Z277" s="34"/>
      <c r="AA277" s="75"/>
      <c r="AB277" s="75"/>
      <c r="AC277" s="34"/>
      <c r="AD277" s="34"/>
      <c r="AE277" s="75"/>
      <c r="AF277" s="75"/>
      <c r="AG277" s="149"/>
      <c r="AH277" s="34"/>
      <c r="AI277" s="34"/>
      <c r="AJ277" s="34"/>
      <c r="AK277" s="34"/>
      <c r="AL277" s="75"/>
      <c r="AM277" s="34"/>
      <c r="AN277" s="34"/>
      <c r="AO277" s="34"/>
      <c r="AY277" s="14"/>
      <c r="AZ277" s="14"/>
      <c r="BA277" s="14"/>
      <c r="BB277" s="14"/>
    </row>
    <row r="278" spans="1:54">
      <c r="B278" s="34"/>
      <c r="C278" s="34"/>
      <c r="D278" s="34"/>
      <c r="E278" s="34"/>
      <c r="F278" s="34"/>
      <c r="G278" s="332"/>
      <c r="H278" s="34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34"/>
      <c r="X278" s="34"/>
      <c r="Y278" s="34"/>
      <c r="Z278" s="34"/>
      <c r="AA278" s="75"/>
      <c r="AB278" s="75"/>
      <c r="AC278" s="34"/>
      <c r="AD278" s="34"/>
      <c r="AE278" s="75"/>
      <c r="AF278" s="75"/>
      <c r="AG278" s="149"/>
      <c r="AH278" s="34"/>
      <c r="AI278" s="34"/>
      <c r="AJ278" s="34"/>
      <c r="AK278" s="34"/>
      <c r="AL278" s="75"/>
      <c r="AM278" s="34"/>
      <c r="AN278" s="34"/>
      <c r="AO278" s="34"/>
      <c r="AY278" s="14"/>
      <c r="AZ278" s="14"/>
      <c r="BA278" s="14"/>
      <c r="BB278" s="14"/>
    </row>
    <row r="279" spans="1:54">
      <c r="B279" s="34"/>
      <c r="C279" s="34"/>
      <c r="D279" s="34"/>
      <c r="E279" s="34"/>
      <c r="F279" s="34"/>
      <c r="G279" s="332"/>
      <c r="H279" s="34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34"/>
      <c r="X279" s="34"/>
      <c r="Y279" s="34"/>
      <c r="Z279" s="34"/>
      <c r="AA279" s="75"/>
      <c r="AB279" s="75"/>
      <c r="AC279" s="34"/>
      <c r="AD279" s="34"/>
      <c r="AE279" s="75"/>
      <c r="AF279" s="75"/>
      <c r="AG279" s="149"/>
      <c r="AH279" s="34"/>
      <c r="AI279" s="34"/>
      <c r="AJ279" s="34"/>
      <c r="AK279" s="34"/>
      <c r="AL279" s="75"/>
      <c r="AM279" s="34"/>
      <c r="AN279" s="34"/>
      <c r="AO279" s="34"/>
      <c r="BA279" s="14"/>
      <c r="BB279" s="14"/>
    </row>
    <row r="280" spans="1:54">
      <c r="B280" s="34"/>
      <c r="C280" s="34"/>
      <c r="D280" s="34"/>
      <c r="E280" s="34"/>
      <c r="F280" s="34"/>
      <c r="G280" s="332"/>
      <c r="H280" s="34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34"/>
      <c r="X280" s="34"/>
      <c r="Y280" s="34"/>
      <c r="Z280" s="34"/>
      <c r="AA280" s="75"/>
      <c r="AB280" s="75"/>
      <c r="AC280" s="34"/>
      <c r="AD280" s="34"/>
      <c r="AE280" s="75"/>
      <c r="AF280" s="75"/>
      <c r="AG280" s="149"/>
      <c r="AH280" s="34"/>
      <c r="AI280" s="34"/>
      <c r="AJ280" s="34"/>
      <c r="AK280" s="34"/>
      <c r="AL280" s="75"/>
      <c r="AM280" s="34"/>
      <c r="AN280" s="34"/>
      <c r="AO280" s="34"/>
      <c r="BA280" s="14"/>
      <c r="BB280" s="14"/>
    </row>
    <row r="281" spans="1:54">
      <c r="B281" s="34"/>
      <c r="C281" s="34"/>
      <c r="D281" s="34"/>
      <c r="E281" s="34"/>
      <c r="F281" s="34"/>
      <c r="G281" s="332"/>
      <c r="H281" s="34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34"/>
      <c r="X281" s="34"/>
      <c r="Y281" s="34"/>
      <c r="Z281" s="34"/>
      <c r="AA281" s="75"/>
      <c r="AB281" s="75"/>
      <c r="AC281" s="34"/>
      <c r="AD281" s="34"/>
      <c r="AE281" s="75"/>
      <c r="AF281" s="75"/>
      <c r="AG281" s="149"/>
      <c r="AH281" s="34"/>
      <c r="AI281" s="34"/>
      <c r="AJ281" s="34"/>
      <c r="AK281" s="34"/>
      <c r="AL281" s="75"/>
      <c r="AM281" s="34"/>
      <c r="AN281" s="34"/>
      <c r="AO281" s="34"/>
      <c r="BA281" s="14"/>
      <c r="BB281" s="14"/>
    </row>
    <row r="282" spans="1:54">
      <c r="B282" s="34"/>
      <c r="C282" s="34"/>
      <c r="D282" s="34"/>
      <c r="E282" s="34"/>
      <c r="F282" s="34"/>
      <c r="G282" s="332"/>
      <c r="H282" s="34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34"/>
      <c r="X282" s="34"/>
      <c r="Y282" s="34"/>
      <c r="Z282" s="34"/>
      <c r="AA282" s="75"/>
      <c r="AB282" s="75"/>
      <c r="AC282" s="34"/>
      <c r="AD282" s="34"/>
      <c r="AE282" s="75"/>
      <c r="AF282" s="75"/>
      <c r="AG282" s="149"/>
      <c r="AH282" s="34"/>
      <c r="AI282" s="34"/>
      <c r="AJ282" s="34"/>
      <c r="AK282" s="34"/>
      <c r="AL282" s="75"/>
      <c r="AM282" s="34"/>
      <c r="AN282" s="34"/>
      <c r="AO282" s="34"/>
      <c r="BA282" s="14"/>
      <c r="BB282" s="14"/>
    </row>
    <row r="283" spans="1:54">
      <c r="B283" s="34"/>
      <c r="C283" s="34"/>
      <c r="D283" s="34"/>
      <c r="E283" s="34"/>
      <c r="F283" s="34"/>
      <c r="G283" s="332"/>
      <c r="H283" s="34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34"/>
      <c r="X283" s="34"/>
      <c r="Y283" s="34"/>
      <c r="Z283" s="34"/>
      <c r="AA283" s="75"/>
      <c r="AB283" s="75"/>
      <c r="AC283" s="34"/>
      <c r="AD283" s="34"/>
      <c r="AE283" s="75"/>
      <c r="AF283" s="75"/>
      <c r="AG283" s="149"/>
      <c r="AH283" s="34"/>
      <c r="AI283" s="34"/>
      <c r="AJ283" s="34"/>
      <c r="AK283" s="34"/>
      <c r="AL283" s="75"/>
      <c r="AM283" s="34"/>
      <c r="AN283" s="34"/>
      <c r="AO283" s="34"/>
      <c r="BA283" s="14"/>
      <c r="BB283" s="14"/>
    </row>
    <row r="284" spans="1:54">
      <c r="B284" s="34"/>
      <c r="C284" s="34"/>
      <c r="D284" s="34"/>
      <c r="E284" s="34"/>
      <c r="F284" s="34"/>
      <c r="G284" s="332"/>
      <c r="H284" s="34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34"/>
      <c r="X284" s="34"/>
      <c r="Y284" s="34"/>
      <c r="Z284" s="34"/>
      <c r="AA284" s="75"/>
      <c r="AB284" s="75"/>
      <c r="AC284" s="34"/>
      <c r="AD284" s="34"/>
      <c r="AE284" s="75"/>
      <c r="AF284" s="75"/>
      <c r="AG284" s="149"/>
      <c r="AH284" s="34"/>
      <c r="AI284" s="34"/>
      <c r="AJ284" s="34"/>
      <c r="AK284" s="34"/>
      <c r="AL284" s="75"/>
      <c r="AM284" s="34"/>
      <c r="AN284" s="34"/>
      <c r="AO284" s="34"/>
      <c r="BA284" s="14"/>
    </row>
    <row r="285" spans="1:54">
      <c r="A285" s="153"/>
      <c r="B285" s="34"/>
      <c r="C285" s="34"/>
      <c r="D285" s="34"/>
      <c r="E285" s="34"/>
      <c r="F285" s="34"/>
      <c r="G285" s="332"/>
      <c r="H285" s="34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34"/>
      <c r="X285" s="34"/>
      <c r="Y285" s="34"/>
      <c r="Z285" s="34"/>
      <c r="AA285" s="75"/>
      <c r="AB285" s="75"/>
      <c r="AC285" s="34"/>
      <c r="AD285" s="34"/>
      <c r="AE285" s="75"/>
      <c r="AF285" s="75"/>
      <c r="AG285" s="149"/>
      <c r="AH285" s="34"/>
      <c r="AI285" s="34"/>
      <c r="AJ285" s="34"/>
      <c r="AK285" s="34"/>
      <c r="AL285" s="75"/>
      <c r="AM285" s="34"/>
      <c r="AN285" s="34"/>
      <c r="AO285" s="34"/>
    </row>
    <row r="286" spans="1:54">
      <c r="A286" s="154"/>
      <c r="B286" s="34"/>
      <c r="C286" s="34"/>
      <c r="D286" s="34"/>
      <c r="E286" s="34"/>
      <c r="F286" s="34"/>
      <c r="G286" s="332"/>
      <c r="H286" s="34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34"/>
      <c r="X286" s="34"/>
      <c r="Y286" s="34"/>
      <c r="Z286" s="34"/>
      <c r="AA286" s="75"/>
      <c r="AB286" s="75"/>
      <c r="AC286" s="34"/>
      <c r="AD286" s="34"/>
      <c r="AE286" s="75"/>
      <c r="AF286" s="75"/>
      <c r="AG286" s="149"/>
      <c r="AH286" s="34"/>
      <c r="AI286" s="34"/>
      <c r="AJ286" s="34"/>
      <c r="AK286" s="34"/>
      <c r="AL286" s="75"/>
      <c r="AM286" s="34"/>
      <c r="AN286" s="34"/>
      <c r="AO286" s="34"/>
    </row>
    <row r="287" spans="1:54">
      <c r="A287" s="154"/>
      <c r="B287" s="34"/>
      <c r="C287" s="34"/>
      <c r="D287" s="34"/>
      <c r="E287" s="34"/>
      <c r="F287" s="34"/>
      <c r="G287" s="332"/>
      <c r="H287" s="34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34"/>
      <c r="X287" s="34"/>
      <c r="Y287" s="34"/>
      <c r="Z287" s="34"/>
      <c r="AA287" s="75"/>
      <c r="AB287" s="75"/>
      <c r="AC287" s="34"/>
      <c r="AD287" s="34"/>
      <c r="AE287" s="75"/>
      <c r="AF287" s="75"/>
      <c r="AG287" s="149"/>
      <c r="AH287" s="34"/>
      <c r="AI287" s="34"/>
      <c r="AJ287" s="34"/>
      <c r="AK287" s="34"/>
      <c r="AL287" s="75"/>
      <c r="AM287" s="34"/>
      <c r="AN287" s="34"/>
      <c r="AO287" s="34"/>
    </row>
    <row r="288" spans="1:54">
      <c r="A288" s="154"/>
      <c r="B288" s="34"/>
      <c r="C288" s="34"/>
      <c r="D288" s="34"/>
      <c r="E288" s="34"/>
      <c r="F288" s="34"/>
      <c r="G288" s="332"/>
      <c r="H288" s="34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34"/>
      <c r="X288" s="34"/>
      <c r="Y288" s="34"/>
      <c r="Z288" s="34"/>
      <c r="AA288" s="75"/>
      <c r="AB288" s="75"/>
      <c r="AC288" s="34"/>
      <c r="AD288" s="34"/>
      <c r="AE288" s="75"/>
      <c r="AF288" s="75"/>
      <c r="AG288" s="149"/>
      <c r="AH288" s="34"/>
      <c r="AI288" s="34"/>
      <c r="AJ288" s="34"/>
      <c r="AK288" s="34"/>
      <c r="AL288" s="75"/>
      <c r="AM288" s="34"/>
      <c r="AN288" s="34"/>
      <c r="AO288" s="34"/>
    </row>
    <row r="289" spans="1:41">
      <c r="A289" s="154"/>
      <c r="B289" s="34"/>
      <c r="C289" s="34"/>
      <c r="D289" s="34"/>
      <c r="E289" s="34"/>
      <c r="F289" s="34"/>
      <c r="G289" s="332"/>
      <c r="H289" s="34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34"/>
      <c r="X289" s="34"/>
      <c r="Y289" s="34"/>
      <c r="Z289" s="34"/>
      <c r="AA289" s="75"/>
      <c r="AB289" s="75"/>
      <c r="AC289" s="34"/>
      <c r="AD289" s="34"/>
      <c r="AE289" s="75"/>
      <c r="AF289" s="75"/>
      <c r="AG289" s="149"/>
      <c r="AH289" s="34"/>
      <c r="AI289" s="34"/>
      <c r="AJ289" s="34"/>
      <c r="AK289" s="34"/>
      <c r="AL289" s="75"/>
      <c r="AM289" s="34"/>
      <c r="AN289" s="34"/>
      <c r="AO289" s="34"/>
    </row>
    <row r="290" spans="1:41">
      <c r="A290" s="154"/>
      <c r="B290" s="34"/>
      <c r="C290" s="34"/>
      <c r="D290" s="34"/>
      <c r="E290" s="34"/>
      <c r="F290" s="34"/>
      <c r="G290" s="332"/>
      <c r="H290" s="34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49"/>
      <c r="V290" s="149"/>
      <c r="W290" s="34"/>
      <c r="X290" s="34"/>
      <c r="Y290" s="34"/>
      <c r="Z290" s="34"/>
      <c r="AA290" s="75"/>
      <c r="AB290" s="75"/>
      <c r="AC290" s="34"/>
      <c r="AD290" s="34"/>
      <c r="AE290" s="75"/>
      <c r="AF290" s="75"/>
      <c r="AG290" s="149"/>
      <c r="AH290" s="34"/>
      <c r="AI290" s="34"/>
      <c r="AJ290" s="34"/>
      <c r="AK290" s="34"/>
      <c r="AL290" s="75"/>
      <c r="AM290" s="34"/>
      <c r="AN290" s="34"/>
      <c r="AO290" s="34"/>
    </row>
    <row r="291" spans="1:41">
      <c r="A291" s="154"/>
      <c r="B291" s="34"/>
      <c r="C291" s="34"/>
      <c r="D291" s="34"/>
      <c r="E291" s="34"/>
      <c r="F291" s="34"/>
      <c r="G291" s="332"/>
      <c r="H291" s="34"/>
      <c r="I291" s="149"/>
      <c r="J291" s="149"/>
      <c r="K291" s="149"/>
      <c r="L291" s="149"/>
      <c r="M291" s="149"/>
      <c r="N291" s="149"/>
      <c r="O291" s="149"/>
      <c r="P291" s="149"/>
      <c r="Q291" s="149"/>
      <c r="R291" s="149"/>
      <c r="S291" s="149"/>
      <c r="T291" s="149"/>
      <c r="U291" s="149"/>
      <c r="V291" s="149"/>
      <c r="W291" s="34"/>
      <c r="X291" s="34"/>
      <c r="Y291" s="34"/>
      <c r="Z291" s="34"/>
      <c r="AA291" s="75"/>
      <c r="AB291" s="75"/>
      <c r="AC291" s="34"/>
      <c r="AD291" s="34"/>
      <c r="AE291" s="75"/>
      <c r="AF291" s="75"/>
      <c r="AG291" s="149"/>
      <c r="AH291" s="34"/>
      <c r="AI291" s="34"/>
      <c r="AJ291" s="34"/>
      <c r="AK291" s="34"/>
      <c r="AL291" s="75"/>
      <c r="AM291" s="34"/>
      <c r="AN291" s="34"/>
      <c r="AO291" s="34"/>
    </row>
    <row r="292" spans="1:41">
      <c r="A292" s="154"/>
      <c r="B292" s="34"/>
      <c r="C292" s="34"/>
      <c r="D292" s="34"/>
      <c r="E292" s="34"/>
      <c r="F292" s="34"/>
      <c r="G292" s="332"/>
      <c r="H292" s="34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34"/>
      <c r="X292" s="34"/>
      <c r="Y292" s="34"/>
      <c r="Z292" s="34"/>
      <c r="AA292" s="75"/>
      <c r="AB292" s="75"/>
      <c r="AC292" s="34"/>
      <c r="AD292" s="34"/>
      <c r="AE292" s="75"/>
      <c r="AF292" s="75"/>
      <c r="AG292" s="149"/>
      <c r="AH292" s="34"/>
      <c r="AI292" s="34"/>
      <c r="AJ292" s="34"/>
      <c r="AK292" s="34"/>
      <c r="AL292" s="75"/>
      <c r="AM292" s="34"/>
      <c r="AN292" s="34"/>
      <c r="AO292" s="34"/>
    </row>
    <row r="293" spans="1:41">
      <c r="A293" s="154"/>
      <c r="B293" s="34"/>
      <c r="C293" s="34"/>
      <c r="D293" s="34"/>
      <c r="E293" s="34"/>
      <c r="F293" s="34"/>
      <c r="G293" s="332"/>
      <c r="H293" s="34"/>
      <c r="I293" s="149"/>
      <c r="J293" s="149"/>
      <c r="K293" s="149"/>
      <c r="L293" s="149"/>
      <c r="M293" s="149"/>
      <c r="N293" s="149"/>
      <c r="O293" s="149"/>
      <c r="P293" s="149"/>
      <c r="Q293" s="149"/>
      <c r="R293" s="149"/>
      <c r="S293" s="149"/>
      <c r="T293" s="149"/>
      <c r="U293" s="149"/>
      <c r="V293" s="149"/>
      <c r="W293" s="34"/>
      <c r="X293" s="34"/>
      <c r="Y293" s="34"/>
      <c r="Z293" s="34"/>
      <c r="AA293" s="75"/>
      <c r="AB293" s="75"/>
      <c r="AC293" s="34"/>
      <c r="AD293" s="34"/>
      <c r="AE293" s="75"/>
      <c r="AF293" s="75"/>
      <c r="AG293" s="149"/>
      <c r="AH293" s="34"/>
      <c r="AI293" s="34"/>
      <c r="AJ293" s="34"/>
      <c r="AK293" s="34"/>
      <c r="AL293" s="75"/>
      <c r="AM293" s="34"/>
      <c r="AN293" s="34"/>
      <c r="AO293" s="34"/>
    </row>
    <row r="294" spans="1:41">
      <c r="A294" s="154"/>
      <c r="B294" s="34"/>
      <c r="C294" s="34"/>
      <c r="D294" s="34"/>
      <c r="E294" s="34"/>
      <c r="F294" s="34"/>
      <c r="G294" s="332"/>
      <c r="H294" s="34"/>
      <c r="I294" s="149"/>
      <c r="J294" s="149"/>
      <c r="K294" s="149"/>
      <c r="L294" s="149"/>
      <c r="M294" s="149"/>
      <c r="N294" s="149"/>
      <c r="O294" s="149"/>
      <c r="P294" s="149"/>
      <c r="Q294" s="149"/>
      <c r="R294" s="149"/>
      <c r="S294" s="149"/>
      <c r="T294" s="149"/>
      <c r="U294" s="149"/>
      <c r="V294" s="149"/>
      <c r="W294" s="34"/>
      <c r="X294" s="34"/>
      <c r="Y294" s="34"/>
      <c r="Z294" s="34"/>
      <c r="AA294" s="75"/>
      <c r="AB294" s="75"/>
      <c r="AC294" s="34"/>
      <c r="AD294" s="34"/>
      <c r="AE294" s="75"/>
      <c r="AF294" s="75"/>
      <c r="AG294" s="149"/>
      <c r="AH294" s="34"/>
      <c r="AI294" s="34"/>
      <c r="AJ294" s="34"/>
      <c r="AK294" s="34"/>
      <c r="AL294" s="75"/>
      <c r="AM294" s="34"/>
      <c r="AN294" s="34"/>
      <c r="AO294" s="34"/>
    </row>
    <row r="295" spans="1:41">
      <c r="A295" s="154"/>
      <c r="B295" s="34"/>
      <c r="C295" s="34"/>
      <c r="D295" s="34"/>
      <c r="E295" s="34"/>
      <c r="F295" s="34"/>
      <c r="G295" s="332"/>
      <c r="H295" s="34"/>
      <c r="I295" s="149"/>
      <c r="J295" s="149"/>
      <c r="K295" s="149"/>
      <c r="L295" s="149"/>
      <c r="M295" s="149"/>
      <c r="N295" s="149"/>
      <c r="O295" s="149"/>
      <c r="P295" s="149"/>
      <c r="Q295" s="149"/>
      <c r="R295" s="149"/>
      <c r="S295" s="149"/>
      <c r="T295" s="149"/>
      <c r="U295" s="149"/>
      <c r="V295" s="149"/>
      <c r="W295" s="34"/>
      <c r="X295" s="34"/>
      <c r="Y295" s="34"/>
      <c r="Z295" s="34"/>
      <c r="AA295" s="75"/>
      <c r="AB295" s="75"/>
      <c r="AC295" s="34"/>
      <c r="AD295" s="34"/>
      <c r="AE295" s="75"/>
      <c r="AF295" s="75"/>
      <c r="AG295" s="149"/>
      <c r="AH295" s="34"/>
      <c r="AI295" s="34"/>
      <c r="AJ295" s="34"/>
      <c r="AK295" s="34"/>
      <c r="AL295" s="75"/>
      <c r="AM295" s="34"/>
      <c r="AN295" s="34"/>
      <c r="AO295" s="34"/>
    </row>
    <row r="296" spans="1:41">
      <c r="A296" s="154"/>
      <c r="B296" s="34"/>
      <c r="C296" s="34"/>
      <c r="D296" s="34"/>
      <c r="E296" s="34"/>
      <c r="F296" s="34"/>
      <c r="G296" s="332"/>
      <c r="H296" s="34"/>
      <c r="I296" s="149"/>
      <c r="J296" s="149"/>
      <c r="K296" s="149"/>
      <c r="L296" s="149"/>
      <c r="M296" s="149"/>
      <c r="N296" s="149"/>
      <c r="O296" s="149"/>
      <c r="P296" s="149"/>
      <c r="Q296" s="149"/>
      <c r="R296" s="149"/>
      <c r="S296" s="149"/>
      <c r="T296" s="149"/>
      <c r="U296" s="149"/>
      <c r="V296" s="149"/>
      <c r="W296" s="34"/>
      <c r="X296" s="34"/>
      <c r="Y296" s="34"/>
      <c r="Z296" s="34"/>
      <c r="AA296" s="75"/>
      <c r="AB296" s="75"/>
      <c r="AC296" s="34"/>
      <c r="AD296" s="34"/>
      <c r="AE296" s="75"/>
      <c r="AF296" s="75"/>
      <c r="AG296" s="149"/>
      <c r="AH296" s="34"/>
      <c r="AI296" s="34"/>
      <c r="AJ296" s="34"/>
      <c r="AK296" s="34"/>
      <c r="AL296" s="75"/>
      <c r="AM296" s="34"/>
      <c r="AN296" s="34"/>
      <c r="AO296" s="34"/>
    </row>
    <row r="297" spans="1:41">
      <c r="A297" s="154"/>
      <c r="B297" s="34"/>
      <c r="C297" s="34"/>
      <c r="D297" s="34"/>
      <c r="E297" s="34"/>
      <c r="F297" s="34"/>
      <c r="G297" s="332"/>
      <c r="H297" s="34"/>
      <c r="I297" s="149"/>
      <c r="J297" s="149"/>
      <c r="K297" s="149"/>
      <c r="L297" s="149"/>
      <c r="M297" s="149"/>
      <c r="N297" s="149"/>
      <c r="O297" s="149"/>
      <c r="P297" s="149"/>
      <c r="Q297" s="149"/>
      <c r="R297" s="149"/>
      <c r="S297" s="149"/>
      <c r="T297" s="149"/>
      <c r="U297" s="149"/>
      <c r="V297" s="149"/>
      <c r="W297" s="34"/>
      <c r="X297" s="34"/>
      <c r="Y297" s="34"/>
      <c r="Z297" s="34"/>
      <c r="AA297" s="75"/>
      <c r="AB297" s="75"/>
      <c r="AC297" s="34"/>
      <c r="AD297" s="34"/>
      <c r="AE297" s="75"/>
      <c r="AF297" s="75"/>
      <c r="AG297" s="149"/>
      <c r="AH297" s="34"/>
      <c r="AI297" s="34"/>
      <c r="AJ297" s="34"/>
      <c r="AK297" s="34"/>
      <c r="AL297" s="75"/>
      <c r="AM297" s="34"/>
      <c r="AN297" s="34"/>
      <c r="AO297" s="34"/>
    </row>
    <row r="298" spans="1:41">
      <c r="A298" s="154"/>
      <c r="B298" s="34"/>
      <c r="C298" s="34"/>
      <c r="D298" s="34"/>
      <c r="E298" s="34"/>
      <c r="F298" s="34"/>
      <c r="G298" s="332"/>
      <c r="H298" s="34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  <c r="V298" s="149"/>
      <c r="W298" s="34"/>
      <c r="X298" s="34"/>
      <c r="Y298" s="34"/>
      <c r="Z298" s="34"/>
      <c r="AA298" s="75"/>
      <c r="AB298" s="75"/>
      <c r="AC298" s="34"/>
      <c r="AD298" s="34"/>
      <c r="AE298" s="75"/>
      <c r="AF298" s="75"/>
      <c r="AG298" s="149"/>
      <c r="AH298" s="34"/>
      <c r="AI298" s="34"/>
      <c r="AJ298" s="34"/>
      <c r="AM298" s="34"/>
      <c r="AN298" s="34"/>
      <c r="AO298" s="34"/>
    </row>
    <row r="299" spans="1:41">
      <c r="A299" s="154"/>
      <c r="B299" s="34"/>
      <c r="C299" s="34"/>
      <c r="D299" s="34"/>
      <c r="E299" s="34"/>
      <c r="F299" s="34"/>
      <c r="G299" s="332"/>
      <c r="H299" s="34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34"/>
      <c r="X299" s="34"/>
      <c r="Y299" s="34"/>
      <c r="Z299" s="34"/>
      <c r="AA299" s="75"/>
      <c r="AB299" s="75"/>
      <c r="AC299" s="34"/>
      <c r="AD299" s="34"/>
      <c r="AE299" s="75"/>
      <c r="AF299" s="75"/>
      <c r="AG299" s="149"/>
      <c r="AH299" s="34"/>
      <c r="AI299" s="34"/>
      <c r="AJ299" s="34"/>
      <c r="AM299" s="34"/>
      <c r="AN299" s="34"/>
      <c r="AO299" s="34"/>
    </row>
    <row r="300" spans="1:41">
      <c r="A300" s="154"/>
      <c r="B300" s="34"/>
      <c r="C300" s="34"/>
      <c r="D300" s="34"/>
      <c r="E300" s="34"/>
      <c r="F300" s="34"/>
      <c r="G300" s="332"/>
      <c r="H300" s="34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  <c r="V300" s="149"/>
      <c r="W300" s="34"/>
      <c r="X300" s="34"/>
      <c r="Y300" s="34"/>
      <c r="Z300" s="34"/>
      <c r="AA300" s="75"/>
      <c r="AB300" s="75"/>
      <c r="AC300" s="34"/>
      <c r="AD300" s="34"/>
      <c r="AE300" s="75"/>
      <c r="AF300" s="75"/>
      <c r="AG300" s="149"/>
      <c r="AH300" s="34"/>
      <c r="AI300" s="34"/>
      <c r="AJ300" s="34"/>
      <c r="AM300" s="34"/>
      <c r="AN300" s="34"/>
      <c r="AO300" s="34"/>
    </row>
    <row r="301" spans="1:41">
      <c r="A301" s="154"/>
      <c r="B301" s="34"/>
      <c r="C301" s="34"/>
      <c r="D301" s="34"/>
      <c r="E301" s="34"/>
      <c r="F301" s="34"/>
      <c r="G301" s="332"/>
      <c r="H301" s="34"/>
      <c r="I301" s="149"/>
      <c r="J301" s="149"/>
      <c r="K301" s="149"/>
      <c r="L301" s="149"/>
      <c r="M301" s="149"/>
      <c r="N301" s="149"/>
      <c r="O301" s="149"/>
      <c r="P301" s="149"/>
      <c r="Q301" s="149"/>
      <c r="R301" s="149"/>
      <c r="S301" s="149"/>
      <c r="T301" s="149"/>
      <c r="U301" s="149"/>
      <c r="V301" s="149"/>
      <c r="W301" s="34"/>
      <c r="X301" s="34"/>
      <c r="Y301" s="34"/>
      <c r="Z301" s="34"/>
      <c r="AA301" s="75"/>
      <c r="AB301" s="75"/>
      <c r="AC301" s="34"/>
      <c r="AD301" s="34"/>
      <c r="AE301" s="75"/>
      <c r="AF301" s="75"/>
      <c r="AG301" s="149"/>
      <c r="AH301" s="34"/>
      <c r="AI301" s="34"/>
      <c r="AJ301" s="34"/>
      <c r="AM301" s="34"/>
      <c r="AN301" s="34"/>
      <c r="AO301" s="34"/>
    </row>
    <row r="302" spans="1:41">
      <c r="A302" s="154"/>
      <c r="B302" s="34"/>
      <c r="C302" s="34"/>
      <c r="D302" s="34"/>
      <c r="E302" s="34"/>
      <c r="F302" s="34"/>
      <c r="G302" s="332"/>
      <c r="H302" s="34"/>
      <c r="I302" s="149"/>
      <c r="J302" s="149"/>
      <c r="K302" s="149"/>
      <c r="L302" s="149"/>
      <c r="M302" s="149"/>
      <c r="N302" s="149"/>
      <c r="O302" s="149"/>
      <c r="P302" s="149"/>
      <c r="Q302" s="149"/>
      <c r="R302" s="149"/>
      <c r="S302" s="149"/>
      <c r="T302" s="149"/>
      <c r="U302" s="149"/>
      <c r="V302" s="149"/>
      <c r="W302" s="34"/>
      <c r="X302" s="34"/>
      <c r="Y302" s="34"/>
      <c r="Z302" s="34"/>
      <c r="AA302" s="75"/>
      <c r="AB302" s="75"/>
      <c r="AC302" s="34"/>
      <c r="AD302" s="34"/>
      <c r="AE302" s="75"/>
      <c r="AF302" s="75"/>
      <c r="AG302" s="149"/>
      <c r="AH302" s="34"/>
      <c r="AI302" s="34"/>
      <c r="AJ302" s="34"/>
      <c r="AM302" s="34"/>
      <c r="AN302" s="34"/>
      <c r="AO302" s="34"/>
    </row>
    <row r="303" spans="1:41">
      <c r="A303" s="154"/>
      <c r="B303" s="34"/>
      <c r="C303" s="34"/>
      <c r="D303" s="34"/>
      <c r="E303" s="34"/>
      <c r="F303" s="34"/>
      <c r="G303" s="332"/>
      <c r="H303" s="34"/>
      <c r="I303" s="149"/>
      <c r="J303" s="149"/>
      <c r="K303" s="149"/>
      <c r="L303" s="149"/>
      <c r="M303" s="149"/>
      <c r="N303" s="149"/>
      <c r="O303" s="149"/>
      <c r="P303" s="149"/>
      <c r="Q303" s="149"/>
      <c r="R303" s="149"/>
      <c r="S303" s="149"/>
      <c r="T303" s="149"/>
      <c r="U303" s="149"/>
      <c r="V303" s="149"/>
      <c r="W303" s="34"/>
      <c r="X303" s="34"/>
      <c r="Y303" s="34"/>
      <c r="Z303" s="34"/>
      <c r="AA303" s="75"/>
      <c r="AB303" s="75"/>
      <c r="AC303" s="34"/>
      <c r="AD303" s="34"/>
      <c r="AE303" s="75"/>
      <c r="AF303" s="75"/>
      <c r="AG303" s="149"/>
      <c r="AH303" s="34"/>
      <c r="AI303" s="34"/>
      <c r="AJ303" s="34"/>
      <c r="AM303" s="34"/>
      <c r="AN303" s="34"/>
      <c r="AO303" s="34"/>
    </row>
    <row r="304" spans="1:41">
      <c r="A304" s="154"/>
      <c r="B304" s="34"/>
      <c r="C304" s="34"/>
      <c r="D304" s="34"/>
      <c r="E304" s="34"/>
      <c r="F304" s="34"/>
      <c r="G304" s="332"/>
      <c r="H304" s="34"/>
      <c r="I304" s="149"/>
      <c r="J304" s="149"/>
      <c r="K304" s="149"/>
      <c r="L304" s="149"/>
      <c r="M304" s="149"/>
      <c r="N304" s="149"/>
      <c r="O304" s="149"/>
      <c r="P304" s="149"/>
      <c r="Q304" s="149"/>
      <c r="R304" s="149"/>
      <c r="S304" s="149"/>
      <c r="T304" s="149"/>
      <c r="U304" s="149"/>
      <c r="V304" s="149"/>
      <c r="W304" s="34"/>
      <c r="X304" s="34"/>
      <c r="Y304" s="34"/>
      <c r="Z304" s="34"/>
      <c r="AA304" s="75"/>
      <c r="AB304" s="75"/>
      <c r="AC304" s="34"/>
      <c r="AD304" s="34"/>
      <c r="AE304" s="75"/>
      <c r="AF304" s="75"/>
      <c r="AG304" s="149"/>
      <c r="AH304" s="34"/>
      <c r="AI304" s="34"/>
      <c r="AJ304" s="34"/>
      <c r="AM304" s="34"/>
      <c r="AN304" s="34"/>
      <c r="AO304" s="34"/>
    </row>
    <row r="305" spans="1:41">
      <c r="A305" s="154"/>
      <c r="B305" s="34"/>
      <c r="C305" s="34"/>
      <c r="D305" s="34"/>
      <c r="E305" s="34"/>
      <c r="F305" s="34"/>
      <c r="G305" s="332"/>
      <c r="H305" s="34"/>
      <c r="I305" s="149"/>
      <c r="J305" s="149"/>
      <c r="K305" s="149"/>
      <c r="L305" s="149"/>
      <c r="M305" s="149"/>
      <c r="N305" s="149"/>
      <c r="O305" s="149"/>
      <c r="P305" s="149"/>
      <c r="Q305" s="149"/>
      <c r="R305" s="149"/>
      <c r="S305" s="149"/>
      <c r="T305" s="149"/>
      <c r="U305" s="149"/>
      <c r="V305" s="149"/>
      <c r="W305" s="34"/>
      <c r="X305" s="34"/>
      <c r="Y305" s="34"/>
      <c r="Z305" s="34"/>
      <c r="AA305" s="75"/>
      <c r="AB305" s="75"/>
      <c r="AC305" s="34"/>
      <c r="AD305" s="34"/>
      <c r="AE305" s="75"/>
      <c r="AF305" s="75"/>
      <c r="AG305" s="149"/>
      <c r="AH305" s="34"/>
      <c r="AI305" s="34"/>
      <c r="AJ305" s="34"/>
      <c r="AM305" s="34"/>
      <c r="AN305" s="34"/>
      <c r="AO305" s="34"/>
    </row>
    <row r="306" spans="1:41">
      <c r="A306" s="154"/>
      <c r="B306" s="34"/>
      <c r="C306" s="34"/>
      <c r="D306" s="34"/>
      <c r="E306" s="34"/>
      <c r="F306" s="34"/>
      <c r="G306" s="332"/>
      <c r="H306" s="34"/>
      <c r="I306" s="149"/>
      <c r="J306" s="149"/>
      <c r="K306" s="149"/>
      <c r="L306" s="149"/>
      <c r="M306" s="149"/>
      <c r="N306" s="149"/>
      <c r="O306" s="149"/>
      <c r="P306" s="149"/>
      <c r="Q306" s="149"/>
      <c r="R306" s="149"/>
      <c r="S306" s="149"/>
      <c r="T306" s="149"/>
      <c r="U306" s="149"/>
      <c r="V306" s="149"/>
      <c r="W306" s="34"/>
      <c r="X306" s="34"/>
      <c r="Y306" s="34"/>
      <c r="Z306" s="34"/>
      <c r="AA306" s="75"/>
      <c r="AB306" s="75"/>
      <c r="AC306" s="34"/>
      <c r="AD306" s="34"/>
      <c r="AE306" s="75"/>
      <c r="AF306" s="75"/>
      <c r="AG306" s="149"/>
      <c r="AH306" s="34"/>
      <c r="AI306" s="34"/>
      <c r="AJ306" s="34"/>
      <c r="AM306" s="34"/>
      <c r="AN306" s="34"/>
      <c r="AO306" s="34"/>
    </row>
    <row r="307" spans="1:41">
      <c r="A307" s="154"/>
      <c r="B307" s="34"/>
      <c r="C307" s="34"/>
      <c r="D307" s="34"/>
      <c r="E307" s="34"/>
      <c r="F307" s="34"/>
      <c r="G307" s="332"/>
      <c r="H307" s="34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34"/>
      <c r="X307" s="34"/>
      <c r="Y307" s="34"/>
      <c r="Z307" s="34"/>
      <c r="AA307" s="75"/>
      <c r="AB307" s="75"/>
      <c r="AC307" s="34"/>
      <c r="AD307" s="34"/>
      <c r="AE307" s="75"/>
      <c r="AF307" s="75"/>
      <c r="AG307" s="149"/>
      <c r="AH307" s="34"/>
      <c r="AI307" s="34"/>
      <c r="AJ307" s="34"/>
      <c r="AM307" s="34"/>
      <c r="AN307" s="34"/>
      <c r="AO307" s="34"/>
    </row>
    <row r="308" spans="1:41">
      <c r="A308" s="154"/>
      <c r="B308" s="34"/>
      <c r="C308" s="34"/>
      <c r="D308" s="34"/>
      <c r="E308" s="34"/>
      <c r="F308" s="34"/>
      <c r="G308" s="332"/>
      <c r="H308" s="34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34"/>
      <c r="X308" s="34"/>
      <c r="Y308" s="34"/>
      <c r="Z308" s="34"/>
      <c r="AA308" s="75"/>
      <c r="AB308" s="75"/>
      <c r="AC308" s="34"/>
      <c r="AD308" s="34"/>
      <c r="AE308" s="75"/>
      <c r="AF308" s="75"/>
      <c r="AG308" s="149"/>
      <c r="AH308" s="34"/>
      <c r="AI308" s="34"/>
      <c r="AJ308" s="34"/>
    </row>
    <row r="309" spans="1:41">
      <c r="A309" s="154"/>
      <c r="B309" s="34"/>
      <c r="C309" s="34"/>
      <c r="D309" s="34"/>
      <c r="E309" s="34"/>
      <c r="F309" s="34"/>
      <c r="G309" s="332"/>
      <c r="H309" s="34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49"/>
      <c r="V309" s="149"/>
      <c r="W309" s="34"/>
      <c r="X309" s="34"/>
      <c r="Y309" s="34"/>
      <c r="Z309" s="34"/>
      <c r="AA309" s="75"/>
      <c r="AB309" s="75"/>
      <c r="AC309" s="34"/>
      <c r="AD309" s="34"/>
      <c r="AE309" s="75"/>
      <c r="AF309" s="75"/>
      <c r="AG309" s="149"/>
      <c r="AH309" s="34"/>
      <c r="AI309" s="34"/>
      <c r="AJ309" s="34"/>
    </row>
    <row r="310" spans="1:41">
      <c r="A310" s="154"/>
      <c r="M310" s="149"/>
      <c r="N310" s="149"/>
      <c r="O310" s="149"/>
      <c r="P310" s="149"/>
      <c r="Q310" s="149"/>
      <c r="R310" s="149"/>
      <c r="S310" s="149"/>
      <c r="T310" s="149"/>
      <c r="U310" s="149"/>
      <c r="V310" s="149"/>
      <c r="W310" s="34"/>
      <c r="X310" s="34"/>
      <c r="Y310" s="34"/>
      <c r="Z310" s="34"/>
      <c r="AA310" s="75"/>
      <c r="AB310" s="75"/>
      <c r="AC310" s="34"/>
      <c r="AD310" s="34"/>
      <c r="AE310" s="75"/>
      <c r="AF310" s="75"/>
      <c r="AG310" s="149"/>
      <c r="AH310" s="34"/>
      <c r="AI310" s="34"/>
      <c r="AJ310" s="34"/>
    </row>
    <row r="311" spans="1:41">
      <c r="A311" s="154"/>
      <c r="M311" s="149"/>
      <c r="N311" s="149"/>
      <c r="O311" s="149"/>
      <c r="P311" s="149"/>
      <c r="Q311" s="149"/>
      <c r="R311" s="149"/>
      <c r="S311" s="149"/>
      <c r="T311" s="149"/>
      <c r="U311" s="149"/>
      <c r="V311" s="149"/>
      <c r="W311" s="34"/>
      <c r="X311" s="34"/>
      <c r="Y311" s="34"/>
      <c r="Z311" s="34"/>
      <c r="AA311" s="75"/>
      <c r="AB311" s="75"/>
      <c r="AC311" s="34"/>
      <c r="AD311" s="34"/>
      <c r="AE311" s="75"/>
      <c r="AF311" s="75"/>
      <c r="AG311" s="149"/>
      <c r="AH311" s="34"/>
      <c r="AI311" s="34"/>
      <c r="AJ311" s="34"/>
    </row>
    <row r="312" spans="1:41">
      <c r="A312" s="154"/>
      <c r="M312" s="149"/>
      <c r="N312" s="149"/>
      <c r="O312" s="149"/>
      <c r="P312" s="149"/>
      <c r="Q312" s="149"/>
      <c r="R312" s="149"/>
      <c r="S312" s="149"/>
      <c r="T312" s="149"/>
      <c r="U312" s="149"/>
      <c r="V312" s="149"/>
      <c r="W312" s="34"/>
      <c r="X312" s="34"/>
      <c r="Y312" s="34"/>
      <c r="Z312" s="34"/>
      <c r="AA312" s="75"/>
      <c r="AB312" s="75"/>
      <c r="AC312" s="34"/>
      <c r="AD312" s="34"/>
      <c r="AE312" s="75"/>
      <c r="AF312" s="75"/>
      <c r="AG312" s="149"/>
      <c r="AH312" s="34"/>
      <c r="AI312" s="34"/>
      <c r="AJ312" s="34"/>
    </row>
    <row r="313" spans="1:41">
      <c r="A313" s="154"/>
      <c r="M313" s="149"/>
      <c r="N313" s="149"/>
      <c r="O313" s="149"/>
      <c r="P313" s="149"/>
      <c r="Q313" s="149"/>
      <c r="R313" s="149"/>
      <c r="S313" s="149"/>
      <c r="T313" s="149"/>
      <c r="U313" s="149"/>
      <c r="V313" s="149"/>
      <c r="W313" s="34"/>
      <c r="X313" s="34"/>
      <c r="Y313" s="34"/>
      <c r="Z313" s="34"/>
      <c r="AA313" s="75"/>
      <c r="AB313" s="75"/>
      <c r="AC313" s="34"/>
      <c r="AD313" s="34"/>
      <c r="AE313" s="75"/>
      <c r="AF313" s="75"/>
      <c r="AG313" s="149"/>
      <c r="AH313" s="34"/>
      <c r="AI313" s="34"/>
      <c r="AJ313" s="34"/>
    </row>
    <row r="314" spans="1:41">
      <c r="A314" s="154"/>
      <c r="M314" s="149"/>
      <c r="N314" s="149"/>
      <c r="O314" s="149"/>
      <c r="P314" s="149"/>
      <c r="Q314" s="149"/>
      <c r="R314" s="149"/>
      <c r="S314" s="149"/>
      <c r="T314" s="149"/>
      <c r="U314" s="149"/>
      <c r="V314" s="149"/>
      <c r="W314" s="34"/>
      <c r="X314" s="34"/>
      <c r="Y314" s="34"/>
      <c r="Z314" s="34"/>
      <c r="AA314" s="75"/>
      <c r="AB314" s="75"/>
      <c r="AC314" s="34"/>
      <c r="AD314" s="34"/>
      <c r="AE314" s="75"/>
      <c r="AF314" s="75"/>
      <c r="AG314" s="149"/>
      <c r="AH314" s="34"/>
      <c r="AI314" s="34"/>
      <c r="AJ314" s="34"/>
    </row>
    <row r="315" spans="1:41">
      <c r="A315" s="154"/>
      <c r="M315" s="149"/>
      <c r="N315" s="149"/>
      <c r="O315" s="149"/>
      <c r="P315" s="149"/>
      <c r="Q315" s="149"/>
      <c r="R315" s="149"/>
      <c r="S315" s="149"/>
      <c r="T315" s="149"/>
      <c r="U315" s="149"/>
      <c r="V315" s="149"/>
      <c r="W315" s="34"/>
      <c r="X315" s="34"/>
      <c r="Y315" s="34"/>
      <c r="Z315" s="34"/>
      <c r="AA315" s="75"/>
      <c r="AB315" s="75"/>
      <c r="AC315" s="34"/>
      <c r="AD315" s="34"/>
      <c r="AE315" s="75"/>
      <c r="AF315" s="75"/>
      <c r="AG315" s="149"/>
      <c r="AH315" s="34"/>
      <c r="AI315" s="34"/>
      <c r="AJ315" s="34"/>
    </row>
    <row r="316" spans="1:41">
      <c r="A316" s="154"/>
      <c r="M316" s="149"/>
      <c r="N316" s="149"/>
      <c r="O316" s="149"/>
      <c r="P316" s="149"/>
      <c r="Q316" s="149"/>
      <c r="R316" s="149"/>
      <c r="S316" s="149"/>
      <c r="T316" s="149"/>
      <c r="U316" s="149"/>
      <c r="V316" s="149"/>
      <c r="W316" s="34"/>
      <c r="X316" s="34"/>
      <c r="Y316" s="34"/>
      <c r="Z316" s="34"/>
      <c r="AA316" s="75"/>
      <c r="AB316" s="75"/>
      <c r="AC316" s="34"/>
      <c r="AD316" s="34"/>
      <c r="AE316" s="75"/>
      <c r="AF316" s="75"/>
      <c r="AG316" s="149"/>
      <c r="AH316" s="34"/>
      <c r="AI316" s="34"/>
      <c r="AJ316" s="34"/>
    </row>
    <row r="317" spans="1:41">
      <c r="A317" s="154"/>
      <c r="M317" s="149"/>
      <c r="N317" s="149"/>
      <c r="O317" s="149"/>
      <c r="P317" s="149"/>
      <c r="Q317" s="149"/>
      <c r="R317" s="149"/>
      <c r="S317" s="149"/>
      <c r="T317" s="149"/>
      <c r="U317" s="149"/>
      <c r="V317" s="149"/>
      <c r="W317" s="34"/>
      <c r="X317" s="34"/>
      <c r="Y317" s="34"/>
      <c r="Z317" s="34"/>
      <c r="AA317" s="75"/>
      <c r="AB317" s="75"/>
      <c r="AC317" s="34"/>
      <c r="AD317" s="34"/>
      <c r="AE317" s="75"/>
      <c r="AF317" s="75"/>
      <c r="AG317" s="149"/>
      <c r="AH317" s="34"/>
      <c r="AI317" s="34"/>
      <c r="AJ317" s="34"/>
    </row>
    <row r="318" spans="1:41">
      <c r="A318" s="154"/>
      <c r="M318" s="149"/>
      <c r="N318" s="149"/>
      <c r="O318" s="149"/>
      <c r="P318" s="149"/>
      <c r="Q318" s="149"/>
      <c r="R318" s="149"/>
      <c r="S318" s="149"/>
      <c r="T318" s="149"/>
      <c r="U318" s="149"/>
      <c r="V318" s="149"/>
      <c r="W318" s="34"/>
      <c r="X318" s="34"/>
      <c r="Y318" s="34"/>
      <c r="Z318" s="34"/>
      <c r="AA318" s="75"/>
      <c r="AB318" s="75"/>
      <c r="AC318" s="34"/>
      <c r="AD318" s="34"/>
      <c r="AE318" s="75"/>
      <c r="AF318" s="75"/>
      <c r="AG318" s="149"/>
      <c r="AH318" s="34"/>
      <c r="AI318" s="34"/>
      <c r="AJ318" s="34"/>
    </row>
    <row r="319" spans="1:41">
      <c r="A319" s="154"/>
      <c r="M319" s="149"/>
      <c r="N319" s="149"/>
      <c r="O319" s="149"/>
      <c r="P319" s="149"/>
      <c r="Q319" s="149"/>
      <c r="R319" s="149"/>
      <c r="S319" s="149"/>
      <c r="T319" s="149"/>
      <c r="U319" s="149"/>
      <c r="V319" s="149"/>
      <c r="W319" s="34"/>
      <c r="X319" s="34"/>
      <c r="Y319" s="34"/>
      <c r="Z319" s="34"/>
      <c r="AA319" s="75"/>
      <c r="AB319" s="75"/>
      <c r="AC319" s="34"/>
      <c r="AD319" s="34"/>
      <c r="AE319" s="75"/>
      <c r="AF319" s="75"/>
      <c r="AG319" s="149"/>
      <c r="AH319" s="34"/>
      <c r="AI319" s="34"/>
      <c r="AJ319" s="34"/>
    </row>
    <row r="320" spans="1:41"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34"/>
      <c r="X320" s="34"/>
      <c r="Y320" s="34"/>
      <c r="Z320" s="34"/>
      <c r="AA320" s="75"/>
      <c r="AB320" s="75"/>
      <c r="AC320" s="34"/>
      <c r="AD320" s="34"/>
      <c r="AE320" s="75"/>
      <c r="AF320" s="75"/>
      <c r="AG320" s="149"/>
      <c r="AH320" s="34"/>
      <c r="AI320" s="34"/>
      <c r="AJ320" s="34"/>
    </row>
    <row r="321" spans="13:22">
      <c r="M321" s="149"/>
      <c r="N321" s="149"/>
      <c r="O321" s="149"/>
      <c r="P321" s="149"/>
      <c r="T321" s="149"/>
      <c r="U321" s="149"/>
      <c r="V321" s="149"/>
    </row>
  </sheetData>
  <mergeCells count="2">
    <mergeCell ref="K4:M4"/>
    <mergeCell ref="AC4:AE4"/>
  </mergeCells>
  <conditionalFormatting sqref="BD102:BE102">
    <cfRule type="cellIs" dxfId="91" priority="18" stopIfTrue="1" operator="lessThan">
      <formula>0</formula>
    </cfRule>
  </conditionalFormatting>
  <conditionalFormatting sqref="BD79:BE79">
    <cfRule type="cellIs" dxfId="90" priority="19" stopIfTrue="1" operator="greaterThan">
      <formula>0</formula>
    </cfRule>
  </conditionalFormatting>
  <conditionalFormatting sqref="BD79:BE79">
    <cfRule type="cellIs" dxfId="89" priority="17" operator="lessThan">
      <formula>0</formula>
    </cfRule>
  </conditionalFormatting>
  <conditionalFormatting sqref="F9:F33">
    <cfRule type="cellIs" dxfId="88" priority="15" operator="lessThan">
      <formula>0</formula>
    </cfRule>
    <cfRule type="cellIs" dxfId="87" priority="16" operator="greaterThan">
      <formula>0</formula>
    </cfRule>
  </conditionalFormatting>
  <conditionalFormatting sqref="H9:H33">
    <cfRule type="cellIs" dxfId="86" priority="13" operator="lessThan">
      <formula>0</formula>
    </cfRule>
    <cfRule type="cellIs" dxfId="85" priority="14" operator="greaterThan">
      <formula>0</formula>
    </cfRule>
  </conditionalFormatting>
  <conditionalFormatting sqref="J9:J33">
    <cfRule type="cellIs" dxfId="84" priority="11" operator="lessThan">
      <formula>0</formula>
    </cfRule>
    <cfRule type="cellIs" dxfId="83" priority="12" operator="greaterThan">
      <formula>0</formula>
    </cfRule>
  </conditionalFormatting>
  <conditionalFormatting sqref="X9:X33">
    <cfRule type="cellIs" dxfId="82" priority="7" operator="lessThan">
      <formula>0</formula>
    </cfRule>
    <cfRule type="cellIs" dxfId="81" priority="8" operator="greaterThan">
      <formula>0</formula>
    </cfRule>
  </conditionalFormatting>
  <conditionalFormatting sqref="Z9:Z33">
    <cfRule type="cellIs" dxfId="80" priority="5" operator="lessThan">
      <formula>0</formula>
    </cfRule>
    <cfRule type="cellIs" dxfId="79" priority="6" operator="greaterThan">
      <formula>0</formula>
    </cfRule>
  </conditionalFormatting>
  <conditionalFormatting sqref="R9:R33">
    <cfRule type="cellIs" dxfId="78" priority="3" operator="lessThan">
      <formula>0</formula>
    </cfRule>
    <cfRule type="cellIs" dxfId="77" priority="4" operator="greaterThan">
      <formula>0</formula>
    </cfRule>
  </conditionalFormatting>
  <conditionalFormatting sqref="G9:G33">
    <cfRule type="top10" dxfId="76" priority="62" percent="1" rank="15"/>
  </conditionalFormatting>
  <conditionalFormatting sqref="M9:M33 M35:M59 T35:U59 T9:U33">
    <cfRule type="cellIs" dxfId="75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A9" sqref="A9"/>
    </sheetView>
  </sheetViews>
  <sheetFormatPr baseColWidth="10" defaultRowHeight="15"/>
  <cols>
    <col min="1" max="1" width="2.6328125" style="152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89" customWidth="1"/>
    <col min="10" max="10" width="5.1796875" style="89" customWidth="1"/>
    <col min="11" max="11" width="5.81640625" style="89" customWidth="1"/>
    <col min="12" max="12" width="5.54296875" style="89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89" customWidth="1"/>
    <col min="18" max="18" width="5.6328125" style="89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29" width="10.6328125" customWidth="1"/>
    <col min="30" max="30" width="10.26953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56"/>
      <c r="AF8" s="56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56"/>
      <c r="AF9" s="56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56"/>
      <c r="AF10" s="56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56"/>
      <c r="AF11" s="56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56"/>
      <c r="AF13" s="56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56"/>
      <c r="AF14" s="56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56"/>
      <c r="AF15" s="56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56"/>
      <c r="AF16" s="56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56"/>
      <c r="AF17" s="56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56"/>
      <c r="AF18" s="56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56"/>
      <c r="AF19" s="56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56"/>
      <c r="AF20" s="56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56"/>
      <c r="AF21" s="56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56"/>
      <c r="AF22" s="56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56"/>
      <c r="AF23" s="56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56"/>
      <c r="AF24" s="56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56"/>
      <c r="AF25" s="56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56"/>
      <c r="AF26" s="56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56"/>
      <c r="AF27" s="56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56"/>
      <c r="AF28" s="56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56"/>
      <c r="AF29" s="56"/>
      <c r="AJ29" s="54"/>
      <c r="AK29" s="54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56"/>
      <c r="AF30" s="56"/>
      <c r="AJ30" s="54"/>
      <c r="AK30" s="54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56"/>
      <c r="AF31" s="56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56"/>
      <c r="AF32" s="56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56"/>
      <c r="AF33" s="56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56"/>
      <c r="AF34" s="56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56"/>
      <c r="AF35" s="56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56"/>
      <c r="AF36" s="56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56"/>
      <c r="AF37" s="56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56"/>
      <c r="AF38" s="56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56"/>
      <c r="AF39" s="56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56"/>
      <c r="AF40" s="56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56"/>
      <c r="AF41" s="56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56"/>
      <c r="AF42" s="56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56"/>
      <c r="AF43" s="56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56"/>
      <c r="AF44" s="56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56"/>
      <c r="AF45" s="56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56"/>
      <c r="AF46" s="56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56"/>
      <c r="AF47" s="56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56"/>
      <c r="AF48" s="56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56"/>
      <c r="AF49" s="56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56"/>
      <c r="AF50" s="56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56"/>
      <c r="AF51" s="56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56"/>
      <c r="AF52" s="56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56"/>
      <c r="AF53" s="56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56"/>
      <c r="AF54" s="56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56"/>
      <c r="AF55" s="56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56"/>
      <c r="AF56" s="56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56"/>
      <c r="AF57" s="56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56"/>
      <c r="AF58" s="56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56"/>
      <c r="AF59" s="56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56"/>
      <c r="AF60" s="56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56"/>
      <c r="AF61" s="56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56"/>
      <c r="AF62" s="56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56"/>
      <c r="AF63" s="56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56"/>
      <c r="AF64" s="56"/>
      <c r="AG64" s="13"/>
      <c r="AH64" s="5"/>
    </row>
    <row r="65" spans="1:49" ht="15.6">
      <c r="A65"/>
      <c r="O65" s="3"/>
      <c r="P65" s="3"/>
      <c r="Q65" s="56"/>
      <c r="R65" s="56"/>
      <c r="S65" s="16"/>
      <c r="T65" s="16"/>
      <c r="U65" s="3"/>
      <c r="V65" s="3"/>
      <c r="W65" s="16"/>
      <c r="Y65" s="3"/>
      <c r="Z65" s="58"/>
      <c r="AA65" s="58"/>
      <c r="AC65" s="1"/>
      <c r="AD65" s="4"/>
      <c r="AE65" s="56"/>
      <c r="AF65" s="56"/>
      <c r="AG65" s="13"/>
      <c r="AH65" s="5"/>
    </row>
    <row r="66" spans="1:49" ht="15.6">
      <c r="A66"/>
      <c r="O66" s="3"/>
      <c r="P66" s="3"/>
      <c r="Q66" s="56"/>
      <c r="R66" s="56"/>
      <c r="S66" s="16"/>
      <c r="T66" s="16"/>
      <c r="U66" s="3"/>
      <c r="V66" s="3"/>
      <c r="W66" s="16"/>
      <c r="Y66" s="3"/>
      <c r="Z66" s="58"/>
      <c r="AA66" s="58"/>
      <c r="AC66" s="1"/>
      <c r="AD66" s="4"/>
      <c r="AE66" s="56"/>
      <c r="AF66" s="56"/>
      <c r="AG66" s="5"/>
      <c r="AH66" s="5"/>
    </row>
    <row r="67" spans="1:49" ht="15.6">
      <c r="A67"/>
      <c r="O67" s="3"/>
      <c r="P67" s="3"/>
      <c r="Q67" s="56"/>
      <c r="R67" s="56"/>
      <c r="S67" s="16"/>
      <c r="T67" s="16"/>
      <c r="U67" s="3"/>
      <c r="V67" s="3"/>
      <c r="W67" s="16"/>
      <c r="Y67" s="3"/>
      <c r="Z67" s="58"/>
      <c r="AA67" s="58"/>
      <c r="AC67" s="1"/>
      <c r="AD67" s="4"/>
      <c r="AE67" s="56"/>
      <c r="AF67" s="56"/>
      <c r="AG67" s="5"/>
      <c r="AH67" s="5"/>
    </row>
    <row r="68" spans="1:49" ht="15.6">
      <c r="A68"/>
      <c r="O68" s="3"/>
      <c r="P68" s="3"/>
      <c r="Q68" s="56"/>
      <c r="R68" s="56"/>
      <c r="S68" s="16"/>
      <c r="T68" s="16"/>
      <c r="U68" s="3"/>
      <c r="V68" s="3"/>
      <c r="W68" s="16"/>
      <c r="Y68" s="3"/>
      <c r="Z68" s="58"/>
      <c r="AA68" s="58"/>
      <c r="AC68" s="1"/>
      <c r="AD68" s="4"/>
      <c r="AE68" s="56"/>
      <c r="AF68" s="56"/>
      <c r="AG68" s="5"/>
      <c r="AH68" s="5"/>
    </row>
    <row r="69" spans="1:49" ht="15.6">
      <c r="A69"/>
      <c r="O69" s="3"/>
      <c r="P69" s="3"/>
      <c r="Q69" s="56"/>
      <c r="R69" s="56"/>
      <c r="S69" s="16"/>
      <c r="T69" s="16"/>
      <c r="U69" s="3"/>
      <c r="V69" s="3"/>
      <c r="W69" s="16"/>
      <c r="Y69" s="3"/>
      <c r="Z69" s="58"/>
      <c r="AA69" s="58"/>
      <c r="AC69" s="1"/>
      <c r="AD69" s="4"/>
      <c r="AE69" s="56"/>
      <c r="AF69" s="56"/>
      <c r="AG69" s="5"/>
      <c r="AH69" s="5"/>
    </row>
    <row r="70" spans="1:49" ht="15.6">
      <c r="A70"/>
      <c r="O70" s="3"/>
      <c r="P70" s="3"/>
      <c r="Q70" s="56"/>
      <c r="R70" s="56"/>
      <c r="S70" s="16"/>
      <c r="T70" s="16"/>
      <c r="U70" s="3"/>
      <c r="V70" s="3"/>
      <c r="W70" s="16"/>
      <c r="Y70" s="3"/>
      <c r="Z70" s="58"/>
      <c r="AA70" s="58"/>
      <c r="AC70" s="1"/>
      <c r="AD70" s="1"/>
      <c r="AE70" s="56"/>
      <c r="AF70" s="56"/>
      <c r="AG70" s="5"/>
      <c r="AH70" s="5"/>
    </row>
    <row r="71" spans="1:49" ht="15.6">
      <c r="O71" s="3"/>
      <c r="P71" s="3"/>
      <c r="Q71" s="56"/>
      <c r="R71" s="56"/>
      <c r="S71" s="16"/>
      <c r="T71" s="16"/>
      <c r="U71" s="3"/>
      <c r="V71" s="3"/>
      <c r="W71" s="16"/>
      <c r="Y71" s="3"/>
      <c r="Z71" s="58"/>
      <c r="AA71" s="58"/>
      <c r="AC71" s="1"/>
      <c r="AD71" s="1"/>
      <c r="AE71" s="56"/>
      <c r="AF71" s="56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56"/>
      <c r="R72" s="56"/>
      <c r="S72" s="16"/>
      <c r="T72" s="16"/>
      <c r="U72" s="3"/>
      <c r="V72" s="3"/>
      <c r="W72" s="16"/>
      <c r="Y72" s="3"/>
      <c r="Z72" s="58"/>
      <c r="AA72" s="58"/>
      <c r="AC72" s="1"/>
      <c r="AD72" s="1"/>
      <c r="AE72" s="56"/>
      <c r="AF72" s="56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56"/>
      <c r="R73" s="56"/>
      <c r="S73" s="16"/>
      <c r="T73" s="16"/>
      <c r="U73" s="3"/>
      <c r="V73" s="3"/>
      <c r="W73" s="16"/>
      <c r="Y73" s="3"/>
      <c r="Z73" s="58"/>
      <c r="AA73" s="58"/>
      <c r="AC73" s="1"/>
      <c r="AD73" s="1"/>
      <c r="AE73" s="56"/>
      <c r="AF73" s="56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56"/>
      <c r="R74" s="56"/>
      <c r="S74" s="16"/>
      <c r="T74" s="16"/>
      <c r="U74" s="3"/>
      <c r="V74" s="3"/>
      <c r="W74" s="16"/>
      <c r="Y74" s="3"/>
      <c r="Z74" s="58"/>
      <c r="AA74" s="58"/>
      <c r="AC74" s="1"/>
      <c r="AD74" s="1"/>
      <c r="AE74" s="56"/>
      <c r="AF74" s="56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56"/>
      <c r="R75" s="56"/>
      <c r="S75" s="16"/>
      <c r="T75" s="16"/>
      <c r="U75" s="3"/>
      <c r="V75" s="3"/>
      <c r="W75" s="16"/>
      <c r="Y75" s="3"/>
      <c r="Z75" s="58"/>
      <c r="AA75" s="58"/>
      <c r="AC75" s="1"/>
      <c r="AD75" s="1"/>
      <c r="AE75" s="56"/>
      <c r="AF75" s="56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56"/>
      <c r="R76" s="56"/>
      <c r="S76" s="16"/>
      <c r="T76" s="16"/>
      <c r="U76" s="3"/>
      <c r="V76" s="3"/>
      <c r="W76" s="16"/>
      <c r="Y76" s="3"/>
      <c r="Z76" s="58"/>
      <c r="AA76" s="58"/>
      <c r="AC76" s="1"/>
      <c r="AD76" s="1"/>
      <c r="AE76" s="56"/>
      <c r="AF76" s="56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56"/>
      <c r="R77" s="56"/>
      <c r="S77" s="16"/>
      <c r="T77" s="16"/>
      <c r="U77" s="3"/>
      <c r="V77" s="3"/>
      <c r="W77" s="16"/>
      <c r="Y77" s="3"/>
      <c r="Z77" s="58"/>
      <c r="AA77" s="58"/>
      <c r="AC77" s="1"/>
      <c r="AD77" s="1"/>
      <c r="AE77" s="56"/>
      <c r="AF77" s="56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56"/>
      <c r="R78" s="56"/>
      <c r="S78" s="16"/>
      <c r="T78" s="16"/>
      <c r="U78" s="3"/>
      <c r="V78" s="3"/>
      <c r="W78" s="16"/>
      <c r="Y78" s="3"/>
      <c r="Z78" s="58"/>
      <c r="AA78" s="58"/>
      <c r="AC78" s="1"/>
      <c r="AD78" s="1"/>
      <c r="AE78" s="56"/>
      <c r="AF78" s="56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56"/>
      <c r="R79" s="56"/>
      <c r="S79" s="16"/>
      <c r="T79" s="16"/>
      <c r="U79" s="3"/>
      <c r="V79" s="3"/>
      <c r="W79" s="16"/>
      <c r="Y79" s="3"/>
      <c r="Z79" s="58"/>
      <c r="AA79" s="58"/>
      <c r="AC79" s="1"/>
      <c r="AD79" s="1"/>
      <c r="AE79" s="56"/>
      <c r="AF79" s="56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56"/>
      <c r="R80" s="56"/>
      <c r="S80" s="16"/>
      <c r="T80" s="16"/>
      <c r="U80" s="3"/>
      <c r="V80" s="3"/>
      <c r="W80" s="16"/>
      <c r="Y80" s="3"/>
      <c r="Z80" s="58"/>
      <c r="AA80" s="58"/>
      <c r="AC80" s="1"/>
      <c r="AD80" s="1"/>
      <c r="AE80" s="56"/>
      <c r="AF80" s="56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56"/>
      <c r="R81" s="56"/>
      <c r="S81" s="16"/>
      <c r="T81" s="16"/>
      <c r="U81" s="3"/>
      <c r="V81" s="3"/>
      <c r="W81" s="16"/>
      <c r="Y81" s="3"/>
      <c r="Z81" s="58"/>
      <c r="AA81" s="58"/>
      <c r="AC81" s="1"/>
      <c r="AD81" s="1"/>
      <c r="AE81" s="56"/>
      <c r="AF81" s="56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56"/>
      <c r="R82" s="56"/>
      <c r="S82" s="16"/>
      <c r="T82" s="16"/>
      <c r="U82" s="3"/>
      <c r="V82" s="3"/>
      <c r="W82" s="16"/>
      <c r="Y82" s="3"/>
      <c r="Z82" s="58"/>
      <c r="AA82" s="58"/>
      <c r="AC82" s="1"/>
      <c r="AD82" s="1"/>
      <c r="AE82" s="56"/>
      <c r="AF82" s="56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56"/>
      <c r="R83" s="56"/>
      <c r="S83" s="16"/>
      <c r="T83" s="16"/>
      <c r="U83" s="3"/>
      <c r="V83" s="3"/>
      <c r="W83" s="16"/>
      <c r="Y83" s="3"/>
      <c r="Z83" s="58"/>
      <c r="AA83" s="58"/>
      <c r="AC83" s="1"/>
      <c r="AD83" s="1"/>
      <c r="AE83" s="56"/>
      <c r="AF83" s="56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56"/>
      <c r="R84" s="56"/>
      <c r="S84" s="16"/>
      <c r="T84" s="16"/>
      <c r="U84" s="3"/>
      <c r="V84" s="3"/>
      <c r="W84" s="16"/>
      <c r="Y84" s="3"/>
      <c r="Z84" s="58"/>
      <c r="AA84" s="58"/>
      <c r="AC84" s="1"/>
      <c r="AD84" s="1"/>
      <c r="AE84" s="56"/>
      <c r="AF84" s="56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56"/>
      <c r="R85" s="56"/>
      <c r="S85" s="16"/>
      <c r="T85" s="16"/>
      <c r="U85" s="3"/>
      <c r="V85" s="3"/>
      <c r="W85" s="16"/>
      <c r="Y85" s="3"/>
      <c r="Z85" s="58"/>
      <c r="AA85" s="58"/>
      <c r="AC85" s="1"/>
      <c r="AD85" s="1"/>
      <c r="AE85" s="56"/>
      <c r="AF85" s="56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56"/>
      <c r="R86" s="56"/>
      <c r="S86" s="16"/>
      <c r="T86" s="16"/>
      <c r="U86" s="3"/>
      <c r="V86" s="3"/>
      <c r="W86" s="16"/>
      <c r="Y86" s="3"/>
      <c r="Z86" s="58"/>
      <c r="AA86" s="58"/>
      <c r="AC86" s="1"/>
      <c r="AD86" s="1"/>
      <c r="AE86" s="56"/>
      <c r="AF86" s="56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56"/>
      <c r="R87" s="56"/>
      <c r="S87" s="16"/>
      <c r="T87" s="16"/>
      <c r="U87" s="3"/>
      <c r="V87" s="3"/>
      <c r="W87" s="16"/>
      <c r="Y87" s="3"/>
      <c r="Z87" s="58"/>
      <c r="AA87" s="58"/>
      <c r="AC87" s="1"/>
      <c r="AD87" s="1"/>
      <c r="AE87" s="56"/>
      <c r="AF87" s="56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56"/>
      <c r="R88" s="56"/>
      <c r="S88" s="16"/>
      <c r="T88" s="16"/>
      <c r="U88" s="3"/>
      <c r="V88" s="3"/>
      <c r="W88" s="16"/>
      <c r="Y88" s="3"/>
      <c r="Z88" s="58"/>
      <c r="AA88" s="58"/>
      <c r="AC88" s="1"/>
      <c r="AD88" s="1"/>
      <c r="AE88" s="56"/>
      <c r="AF88" s="56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56"/>
      <c r="R89" s="56"/>
      <c r="S89" s="16"/>
      <c r="T89" s="16"/>
      <c r="U89" s="3"/>
      <c r="V89" s="3"/>
      <c r="W89" s="16"/>
      <c r="Y89" s="3"/>
      <c r="Z89" s="58"/>
      <c r="AA89" s="58"/>
      <c r="AC89" s="1"/>
      <c r="AD89" s="1"/>
      <c r="AE89" s="56"/>
      <c r="AF89" s="56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56"/>
      <c r="R90" s="56"/>
      <c r="S90" s="16"/>
      <c r="T90" s="16"/>
      <c r="U90" s="3"/>
      <c r="V90" s="3"/>
      <c r="W90" s="16"/>
      <c r="Y90" s="3"/>
      <c r="Z90" s="58"/>
      <c r="AA90" s="58"/>
      <c r="AC90" s="1"/>
      <c r="AD90" s="1"/>
      <c r="AE90" s="56"/>
      <c r="AF90" s="56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56"/>
      <c r="R91" s="56"/>
      <c r="S91" s="16"/>
      <c r="T91" s="16"/>
      <c r="U91" s="3"/>
      <c r="V91" s="3"/>
      <c r="W91" s="16"/>
      <c r="Y91" s="3"/>
      <c r="Z91" s="58"/>
      <c r="AA91" s="58"/>
      <c r="AC91" s="1"/>
      <c r="AD91" s="1"/>
      <c r="AE91" s="56"/>
      <c r="AF91" s="56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56"/>
      <c r="R92" s="56"/>
      <c r="S92" s="16"/>
      <c r="T92" s="16"/>
      <c r="U92" s="3"/>
      <c r="V92" s="3"/>
      <c r="W92" s="16"/>
      <c r="Y92" s="3"/>
      <c r="Z92" s="58"/>
      <c r="AA92" s="58"/>
      <c r="AC92" s="1"/>
      <c r="AD92" s="1"/>
      <c r="AE92" s="56"/>
      <c r="AF92" s="56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56"/>
      <c r="R93" s="56"/>
      <c r="S93" s="16"/>
      <c r="T93" s="16"/>
      <c r="U93" s="3"/>
      <c r="V93" s="3"/>
      <c r="W93" s="16"/>
      <c r="Y93" s="3"/>
      <c r="Z93" s="58"/>
      <c r="AA93" s="58"/>
      <c r="AC93" s="1"/>
      <c r="AD93" s="1"/>
      <c r="AE93" s="56"/>
      <c r="AF93" s="56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56"/>
      <c r="R94" s="56"/>
      <c r="S94" s="16"/>
      <c r="T94" s="16"/>
      <c r="U94" s="3"/>
      <c r="V94" s="3"/>
      <c r="W94" s="16"/>
      <c r="Y94" s="3"/>
      <c r="Z94" s="58"/>
      <c r="AA94" s="58"/>
      <c r="AC94" s="1"/>
      <c r="AD94" s="1"/>
      <c r="AE94" s="56"/>
      <c r="AF94" s="56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56"/>
      <c r="AF95" s="56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56"/>
      <c r="AF96" s="56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56"/>
      <c r="R97" s="56"/>
      <c r="S97" s="16"/>
      <c r="T97" s="16"/>
      <c r="U97" s="3"/>
      <c r="V97" s="3"/>
      <c r="W97" s="16"/>
      <c r="Y97" s="3"/>
      <c r="Z97" s="58"/>
      <c r="AA97" s="58"/>
      <c r="AC97" s="1"/>
      <c r="AD97" s="1"/>
      <c r="AE97" s="56"/>
      <c r="AF97" s="56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56"/>
      <c r="R98" s="56"/>
      <c r="S98" s="16"/>
      <c r="T98" s="16"/>
      <c r="U98" s="3"/>
      <c r="V98" s="3"/>
      <c r="W98" s="16"/>
      <c r="Y98" s="3"/>
      <c r="Z98" s="58"/>
      <c r="AA98" s="58"/>
      <c r="AC98" s="1"/>
      <c r="AD98" s="1"/>
      <c r="AE98" s="56"/>
      <c r="AF98" s="56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56"/>
      <c r="R99" s="56"/>
      <c r="S99" s="16"/>
      <c r="T99" s="16"/>
      <c r="U99" s="3"/>
      <c r="V99" s="3"/>
      <c r="W99" s="16"/>
      <c r="Y99" s="3"/>
      <c r="Z99" s="58"/>
      <c r="AA99" s="58"/>
      <c r="AC99" s="1"/>
      <c r="AD99" s="1"/>
      <c r="AE99" s="56"/>
      <c r="AF99" s="56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56"/>
      <c r="R100" s="56"/>
      <c r="S100" s="16"/>
      <c r="T100" s="16"/>
      <c r="U100" s="3"/>
      <c r="V100" s="3"/>
      <c r="W100" s="16"/>
      <c r="Y100" s="3"/>
      <c r="Z100" s="58"/>
      <c r="AA100" s="58"/>
      <c r="AC100" s="1"/>
      <c r="AD100" s="1"/>
      <c r="AE100" s="56"/>
      <c r="AF100" s="56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56"/>
      <c r="R101" s="56"/>
      <c r="S101" s="16"/>
      <c r="T101" s="16"/>
      <c r="U101" s="3"/>
      <c r="V101" s="3"/>
      <c r="W101" s="16"/>
      <c r="Y101" s="3"/>
      <c r="Z101" s="58"/>
      <c r="AA101" s="58"/>
      <c r="AC101" s="1"/>
      <c r="AD101" s="1"/>
      <c r="AE101" s="56"/>
      <c r="AF101" s="56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56"/>
      <c r="R102" s="56"/>
      <c r="S102" s="16"/>
      <c r="T102" s="16"/>
      <c r="U102" s="3"/>
      <c r="V102" s="3"/>
      <c r="W102" s="16"/>
      <c r="Y102" s="3"/>
      <c r="Z102" s="58"/>
      <c r="AA102" s="58"/>
      <c r="AC102" s="1"/>
      <c r="AD102" s="1"/>
      <c r="AE102" s="56"/>
      <c r="AF102" s="56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56"/>
      <c r="R103" s="56"/>
      <c r="S103" s="16"/>
      <c r="T103" s="16"/>
      <c r="U103" s="3"/>
      <c r="V103" s="3"/>
      <c r="W103" s="16"/>
      <c r="Y103" s="3"/>
      <c r="Z103" s="58"/>
      <c r="AA103" s="58"/>
      <c r="AC103" s="1"/>
      <c r="AD103" s="1"/>
      <c r="AE103" s="56"/>
      <c r="AF103" s="56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56"/>
      <c r="R104" s="56"/>
      <c r="S104" s="16"/>
      <c r="T104" s="16"/>
      <c r="U104" s="3"/>
      <c r="V104" s="3"/>
      <c r="W104" s="16"/>
      <c r="Y104" s="3"/>
      <c r="Z104" s="58"/>
      <c r="AA104" s="58"/>
      <c r="AC104" s="1"/>
      <c r="AD104" s="1"/>
      <c r="AE104" s="56"/>
      <c r="AF104" s="56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56"/>
      <c r="R105" s="56"/>
      <c r="S105" s="16"/>
      <c r="T105" s="16"/>
      <c r="U105" s="3"/>
      <c r="V105" s="3"/>
      <c r="W105" s="16"/>
      <c r="Y105" s="3"/>
      <c r="Z105" s="58"/>
      <c r="AA105" s="58"/>
      <c r="AE105" s="56"/>
      <c r="AF105" s="56"/>
      <c r="AO105" s="1"/>
      <c r="AP105" s="1"/>
      <c r="AQ105" s="1"/>
      <c r="AS105" s="13"/>
      <c r="AT105" s="13"/>
    </row>
    <row r="106" spans="15:49">
      <c r="O106" s="3"/>
      <c r="P106" s="3"/>
      <c r="Q106" s="56"/>
      <c r="R106" s="56"/>
      <c r="S106" s="16"/>
      <c r="T106" s="16"/>
      <c r="U106" s="3"/>
      <c r="V106" s="3"/>
      <c r="W106" s="16"/>
      <c r="Y106" s="3"/>
      <c r="Z106" s="58"/>
      <c r="AA106" s="58"/>
      <c r="AE106" s="56"/>
      <c r="AF106" s="56"/>
      <c r="AO106" s="1"/>
      <c r="AP106" s="1"/>
      <c r="AQ106" s="1"/>
      <c r="AS106" s="13"/>
      <c r="AT106" s="13"/>
    </row>
    <row r="107" spans="15:49">
      <c r="O107" s="3"/>
      <c r="P107" s="3"/>
      <c r="Q107" s="56"/>
      <c r="R107" s="56"/>
      <c r="S107" s="16"/>
      <c r="T107" s="16"/>
      <c r="U107" s="3"/>
      <c r="V107" s="3"/>
      <c r="W107" s="16"/>
      <c r="Y107" s="3"/>
      <c r="Z107" s="58"/>
      <c r="AA107" s="58"/>
      <c r="AC107" s="1"/>
      <c r="AD107" s="1"/>
      <c r="AE107" s="56"/>
      <c r="AF107" s="56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56"/>
      <c r="R108" s="56"/>
      <c r="S108" s="16"/>
      <c r="T108" s="16"/>
      <c r="U108" s="3"/>
      <c r="V108" s="3"/>
      <c r="W108" s="16"/>
      <c r="Y108" s="3"/>
      <c r="Z108" s="58"/>
      <c r="AA108" s="58"/>
      <c r="AC108" s="1"/>
      <c r="AD108" s="1"/>
      <c r="AE108" s="56"/>
      <c r="AF108" s="56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56"/>
      <c r="R109" s="56"/>
      <c r="S109" s="16"/>
      <c r="T109" s="16"/>
      <c r="U109" s="3"/>
      <c r="V109" s="3"/>
      <c r="W109" s="16"/>
      <c r="Y109" s="3"/>
      <c r="Z109" s="58"/>
      <c r="AA109" s="58"/>
      <c r="AC109" s="1"/>
      <c r="AD109" s="1"/>
      <c r="AE109" s="56"/>
      <c r="AF109" s="56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56"/>
      <c r="R110" s="56"/>
      <c r="S110" s="16"/>
      <c r="T110" s="16"/>
      <c r="U110" s="3"/>
      <c r="V110" s="3"/>
      <c r="W110" s="16"/>
      <c r="Y110" s="3"/>
      <c r="Z110" s="58"/>
      <c r="AA110" s="58"/>
      <c r="AC110" s="1"/>
      <c r="AD110" s="1"/>
      <c r="AE110" s="56"/>
      <c r="AF110" s="56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56"/>
      <c r="R111" s="56"/>
      <c r="S111" s="16"/>
      <c r="T111" s="16"/>
      <c r="U111" s="3"/>
      <c r="V111" s="3"/>
      <c r="W111" s="16"/>
      <c r="Y111" s="3"/>
      <c r="Z111" s="58"/>
      <c r="AA111" s="58"/>
      <c r="AC111" s="1"/>
      <c r="AD111" s="1"/>
      <c r="AE111" s="56"/>
      <c r="AF111" s="56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56"/>
      <c r="R112" s="56"/>
      <c r="S112" s="16"/>
      <c r="T112" s="16"/>
      <c r="U112" s="3"/>
      <c r="V112" s="3"/>
      <c r="W112" s="16"/>
      <c r="Y112" s="3"/>
      <c r="Z112" s="58"/>
      <c r="AA112" s="58"/>
      <c r="AC112" s="1"/>
      <c r="AD112" s="1"/>
      <c r="AE112" s="56"/>
      <c r="AF112" s="56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56"/>
      <c r="R113" s="56"/>
      <c r="S113" s="16"/>
      <c r="T113" s="16"/>
      <c r="U113" s="3"/>
      <c r="V113" s="3"/>
      <c r="W113" s="16"/>
      <c r="Y113" s="3"/>
      <c r="Z113" s="58"/>
      <c r="AA113" s="58"/>
      <c r="AC113" s="1"/>
      <c r="AD113" s="1"/>
      <c r="AE113" s="56"/>
      <c r="AF113" s="56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56"/>
      <c r="R114" s="56"/>
      <c r="S114" s="16"/>
      <c r="T114" s="16"/>
      <c r="U114" s="3"/>
      <c r="V114" s="3"/>
      <c r="W114" s="16"/>
      <c r="Y114" s="3"/>
      <c r="Z114" s="58"/>
      <c r="AA114" s="58"/>
      <c r="AC114" s="1"/>
      <c r="AD114" s="1"/>
      <c r="AE114" s="56"/>
      <c r="AF114" s="56"/>
      <c r="AG114" s="1"/>
      <c r="AH114" s="1"/>
      <c r="AI114" s="1"/>
      <c r="AJ114" s="13" t="s">
        <v>450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56"/>
      <c r="R115" s="56"/>
      <c r="S115" s="16"/>
      <c r="T115" s="16"/>
      <c r="U115" s="3"/>
      <c r="V115" s="3"/>
      <c r="W115" s="16"/>
      <c r="Y115" s="3"/>
      <c r="Z115" s="58"/>
      <c r="AA115" s="58"/>
      <c r="AC115" s="1"/>
      <c r="AD115" s="1"/>
      <c r="AE115" s="56"/>
      <c r="AF115" s="56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56"/>
      <c r="R116" s="56"/>
      <c r="S116" s="16"/>
      <c r="T116" s="16"/>
      <c r="U116" s="3"/>
      <c r="V116" s="3"/>
      <c r="W116" s="16"/>
      <c r="Y116" s="3"/>
      <c r="Z116" s="58"/>
      <c r="AA116" s="58"/>
      <c r="AC116" s="1"/>
      <c r="AD116" s="1"/>
      <c r="AE116" s="56"/>
      <c r="AF116" s="56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56"/>
      <c r="R117" s="56"/>
      <c r="S117" s="16"/>
      <c r="T117" s="16"/>
      <c r="U117" s="3"/>
      <c r="V117" s="3"/>
      <c r="W117" s="16"/>
      <c r="Y117" s="3"/>
      <c r="Z117" s="58"/>
      <c r="AA117" s="58"/>
      <c r="AC117" s="1"/>
      <c r="AD117" s="1"/>
      <c r="AE117" s="56"/>
      <c r="AF117" s="56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56"/>
      <c r="R118" s="56"/>
      <c r="S118" s="16"/>
      <c r="T118" s="16"/>
      <c r="U118" s="3"/>
      <c r="V118" s="3"/>
      <c r="W118" s="16"/>
      <c r="Y118" s="3"/>
      <c r="Z118" s="58"/>
      <c r="AA118" s="58"/>
      <c r="AC118" s="1"/>
      <c r="AD118" s="1"/>
      <c r="AE118" s="56"/>
      <c r="AF118" s="56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56"/>
      <c r="R119" s="56"/>
      <c r="S119" s="16"/>
      <c r="T119" s="16"/>
      <c r="U119" s="3"/>
      <c r="V119" s="3"/>
      <c r="W119" s="16"/>
      <c r="Y119" s="3"/>
      <c r="Z119" s="58"/>
      <c r="AA119" s="58"/>
      <c r="AC119" s="1"/>
      <c r="AD119" s="1"/>
      <c r="AE119" s="56"/>
      <c r="AF119" s="56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56"/>
      <c r="R120" s="56"/>
      <c r="S120" s="16"/>
      <c r="T120" s="16"/>
      <c r="U120" s="3"/>
      <c r="V120" s="3"/>
      <c r="W120" s="16"/>
      <c r="Y120" s="3"/>
      <c r="Z120" s="58"/>
      <c r="AA120" s="58"/>
      <c r="AC120" s="1"/>
      <c r="AD120" s="1"/>
      <c r="AE120" s="56"/>
      <c r="AF120" s="56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56"/>
      <c r="R121" s="56"/>
      <c r="S121" s="16"/>
      <c r="T121" s="16"/>
      <c r="U121" s="3"/>
      <c r="V121" s="3"/>
      <c r="W121" s="16"/>
      <c r="Y121" s="3"/>
      <c r="Z121" s="58"/>
      <c r="AA121" s="58"/>
      <c r="AC121" s="1"/>
      <c r="AD121" s="1"/>
      <c r="AE121" s="56"/>
      <c r="AF121" s="56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56"/>
      <c r="R122" s="56"/>
      <c r="S122" s="16"/>
      <c r="T122" s="16"/>
      <c r="U122" s="3"/>
      <c r="V122" s="3"/>
      <c r="W122" s="16"/>
      <c r="Y122" s="3"/>
      <c r="Z122" s="58"/>
      <c r="AA122" s="58"/>
      <c r="AC122" s="1"/>
      <c r="AD122" s="1"/>
      <c r="AE122" s="56"/>
      <c r="AF122" s="56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56"/>
      <c r="R123" s="56"/>
      <c r="S123" s="16"/>
      <c r="T123" s="16"/>
      <c r="U123" s="3"/>
      <c r="V123" s="3"/>
      <c r="W123" s="16"/>
      <c r="Y123" s="3"/>
      <c r="Z123" s="58"/>
      <c r="AA123" s="58"/>
      <c r="AC123" s="1"/>
      <c r="AD123" s="1"/>
      <c r="AE123" s="56"/>
      <c r="AF123" s="56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56"/>
      <c r="R124" s="56"/>
      <c r="S124" s="16"/>
      <c r="T124" s="16"/>
      <c r="U124" s="3"/>
      <c r="V124" s="3"/>
      <c r="W124" s="16"/>
      <c r="Y124" s="3"/>
      <c r="Z124" s="58"/>
      <c r="AA124" s="58"/>
      <c r="AC124" s="1"/>
      <c r="AD124" s="1"/>
      <c r="AE124" s="56"/>
      <c r="AF124" s="56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56"/>
      <c r="R125" s="56"/>
      <c r="S125" s="16"/>
      <c r="T125" s="16"/>
      <c r="U125" s="3"/>
      <c r="V125" s="3"/>
      <c r="W125" s="16"/>
      <c r="Y125" s="3"/>
      <c r="Z125" s="58"/>
      <c r="AA125" s="58"/>
      <c r="AC125" s="1"/>
      <c r="AD125" s="1"/>
      <c r="AE125" s="56"/>
      <c r="AF125" s="56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56"/>
      <c r="R126" s="56"/>
      <c r="S126" s="16"/>
      <c r="T126" s="16"/>
      <c r="U126" s="3"/>
      <c r="V126" s="3"/>
      <c r="W126" s="16"/>
      <c r="Y126" s="3"/>
      <c r="Z126" s="58"/>
      <c r="AA126" s="58"/>
      <c r="AC126" s="1"/>
      <c r="AD126" s="1"/>
      <c r="AE126" s="56"/>
      <c r="AF126" s="56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56"/>
      <c r="R127" s="56"/>
      <c r="S127" s="16"/>
      <c r="T127" s="16"/>
      <c r="U127" s="3"/>
      <c r="V127" s="3"/>
      <c r="W127" s="16"/>
      <c r="Y127" s="3"/>
      <c r="Z127" s="58"/>
      <c r="AA127" s="58"/>
      <c r="AC127" s="1"/>
      <c r="AD127" s="1"/>
      <c r="AE127" s="56"/>
      <c r="AF127" s="56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56"/>
      <c r="R128" s="56"/>
      <c r="S128" s="16"/>
      <c r="T128" s="16"/>
      <c r="U128" s="3"/>
      <c r="V128" s="3"/>
      <c r="W128" s="16"/>
      <c r="Y128" s="3"/>
      <c r="Z128" s="58"/>
      <c r="AA128" s="58"/>
      <c r="AC128" s="1"/>
      <c r="AD128" s="1"/>
      <c r="AE128" s="56"/>
      <c r="AF128" s="56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56"/>
      <c r="AF129" s="56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56"/>
      <c r="AF130" s="56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56"/>
      <c r="R131" s="56"/>
      <c r="S131" s="16"/>
      <c r="T131" s="16"/>
      <c r="U131" s="3"/>
      <c r="V131" s="3"/>
      <c r="W131" s="16"/>
      <c r="Y131" s="3"/>
      <c r="Z131" s="58"/>
      <c r="AA131" s="58"/>
      <c r="AC131" s="1"/>
      <c r="AD131" s="1"/>
      <c r="AE131" s="56"/>
      <c r="AF131" s="56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56"/>
      <c r="R132" s="56"/>
      <c r="S132" s="16"/>
      <c r="T132" s="16"/>
      <c r="U132" s="3"/>
      <c r="V132" s="3"/>
      <c r="W132" s="16"/>
      <c r="Y132" s="3"/>
      <c r="Z132" s="58"/>
      <c r="AA132" s="58"/>
      <c r="AC132" s="1"/>
      <c r="AD132" s="1"/>
      <c r="AE132" s="56"/>
      <c r="AF132" s="56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56"/>
      <c r="R133" s="56"/>
      <c r="S133" s="16"/>
      <c r="T133" s="16"/>
      <c r="U133" s="3"/>
      <c r="V133" s="3"/>
      <c r="W133" s="16"/>
      <c r="Y133" s="3"/>
      <c r="Z133" s="58"/>
      <c r="AA133" s="58"/>
      <c r="AC133" s="1"/>
      <c r="AD133" s="1"/>
      <c r="AE133" s="56"/>
      <c r="AF133" s="56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56"/>
      <c r="R134" s="56"/>
      <c r="S134" s="16"/>
      <c r="T134" s="16"/>
      <c r="U134" s="3"/>
      <c r="V134" s="3"/>
      <c r="W134" s="16"/>
      <c r="Y134" s="3"/>
      <c r="Z134" s="58"/>
      <c r="AA134" s="58"/>
      <c r="AC134" s="1"/>
      <c r="AD134" s="1"/>
      <c r="AE134" s="56"/>
      <c r="AF134" s="56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56"/>
      <c r="R135" s="56"/>
      <c r="S135" s="16"/>
      <c r="T135" s="16"/>
      <c r="U135" s="3"/>
      <c r="V135" s="3"/>
      <c r="W135" s="16"/>
      <c r="Y135" s="3"/>
      <c r="Z135" s="58"/>
      <c r="AA135" s="58"/>
      <c r="AC135" s="1"/>
      <c r="AD135" s="1"/>
      <c r="AE135" s="56"/>
      <c r="AF135" s="56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56"/>
      <c r="R136" s="56"/>
      <c r="S136" s="16"/>
      <c r="T136" s="16"/>
      <c r="U136" s="3"/>
      <c r="V136" s="3"/>
      <c r="W136" s="16"/>
      <c r="Y136" s="3"/>
      <c r="Z136" s="58"/>
      <c r="AA136" s="58"/>
      <c r="AC136" s="1"/>
      <c r="AD136" s="1"/>
      <c r="AE136" s="56"/>
      <c r="AF136" s="56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56"/>
      <c r="R137" s="56"/>
      <c r="S137" s="16"/>
      <c r="T137" s="16"/>
      <c r="U137" s="3"/>
      <c r="V137" s="3"/>
      <c r="W137" s="16"/>
      <c r="Y137" s="3"/>
      <c r="Z137" s="58"/>
      <c r="AA137" s="58"/>
      <c r="AC137" s="1"/>
      <c r="AD137" s="1"/>
      <c r="AE137" s="56"/>
      <c r="AF137" s="56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56"/>
      <c r="R138" s="56"/>
      <c r="S138" s="16"/>
      <c r="T138" s="16"/>
      <c r="U138" s="3"/>
      <c r="V138" s="3"/>
      <c r="W138" s="16"/>
      <c r="Y138" s="3"/>
      <c r="Z138" s="58"/>
      <c r="AA138" s="58"/>
      <c r="AC138" s="1"/>
      <c r="AD138" s="1"/>
      <c r="AE138" s="56"/>
      <c r="AF138" s="56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56"/>
      <c r="R139" s="56"/>
      <c r="S139" s="16"/>
      <c r="T139" s="16"/>
      <c r="U139" s="3"/>
      <c r="V139" s="3"/>
      <c r="W139" s="16"/>
      <c r="Y139" s="3"/>
      <c r="Z139" s="58"/>
      <c r="AA139" s="58"/>
      <c r="AE139" s="56"/>
      <c r="AF139" s="56"/>
      <c r="AO139" s="1"/>
      <c r="AP139" s="1"/>
      <c r="AQ139" s="1"/>
      <c r="AS139" s="13"/>
      <c r="AT139" s="13"/>
    </row>
    <row r="140" spans="15:46">
      <c r="O140" s="3"/>
      <c r="P140" s="3"/>
      <c r="Q140" s="56"/>
      <c r="R140" s="56"/>
      <c r="S140" s="16"/>
      <c r="T140" s="16"/>
      <c r="U140" s="3"/>
      <c r="V140" s="3"/>
      <c r="W140" s="16"/>
      <c r="Y140" s="3"/>
      <c r="Z140" s="58"/>
      <c r="AA140" s="58"/>
      <c r="AE140" s="56"/>
      <c r="AF140" s="56"/>
      <c r="AO140" s="1"/>
      <c r="AP140" s="1"/>
      <c r="AQ140" s="1"/>
      <c r="AS140" s="13"/>
      <c r="AT140" s="13"/>
    </row>
    <row r="141" spans="15:46">
      <c r="O141" s="3"/>
      <c r="P141" s="3"/>
      <c r="Q141" s="56"/>
      <c r="R141" s="56"/>
      <c r="S141" s="16"/>
      <c r="T141" s="16"/>
      <c r="U141" s="3"/>
      <c r="V141" s="3"/>
      <c r="W141" s="16"/>
      <c r="Y141" s="3"/>
      <c r="Z141" s="58"/>
      <c r="AA141" s="58"/>
      <c r="AC141" s="1"/>
      <c r="AD141" s="1"/>
      <c r="AE141" s="56"/>
      <c r="AF141" s="56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56"/>
      <c r="R142" s="56"/>
      <c r="S142" s="16"/>
      <c r="T142" s="16"/>
      <c r="U142" s="3"/>
      <c r="V142" s="3"/>
      <c r="W142" s="16"/>
      <c r="Y142" s="3"/>
      <c r="Z142" s="58"/>
      <c r="AA142" s="58"/>
      <c r="AC142" s="1"/>
      <c r="AD142" s="1"/>
      <c r="AE142" s="56"/>
      <c r="AF142" s="56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56"/>
      <c r="R143" s="56"/>
      <c r="S143" s="16"/>
      <c r="T143" s="16"/>
      <c r="U143" s="3"/>
      <c r="V143" s="3"/>
      <c r="W143" s="16"/>
      <c r="Y143" s="3"/>
      <c r="Z143" s="58"/>
      <c r="AA143" s="58"/>
      <c r="AC143" s="1"/>
      <c r="AD143" s="1"/>
      <c r="AE143" s="56"/>
      <c r="AF143" s="56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56"/>
      <c r="R144" s="56"/>
      <c r="S144" s="16"/>
      <c r="T144" s="16"/>
      <c r="U144" s="3"/>
      <c r="V144" s="3"/>
      <c r="W144" s="16"/>
      <c r="Y144" s="3"/>
      <c r="Z144" s="58"/>
      <c r="AA144" s="58"/>
      <c r="AC144" s="1"/>
      <c r="AD144" s="1"/>
      <c r="AE144" s="56"/>
      <c r="AF144" s="56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56"/>
      <c r="R145" s="56"/>
      <c r="S145" s="16"/>
      <c r="T145" s="16"/>
      <c r="U145" s="3"/>
      <c r="V145" s="3"/>
      <c r="W145" s="16"/>
      <c r="Y145" s="3"/>
      <c r="Z145" s="58"/>
      <c r="AA145" s="58"/>
      <c r="AC145" s="1"/>
      <c r="AD145" s="1"/>
      <c r="AE145" s="56"/>
      <c r="AF145" s="56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56"/>
      <c r="R146" s="56"/>
      <c r="S146" s="16"/>
      <c r="T146" s="16"/>
      <c r="U146" s="3"/>
      <c r="V146" s="3"/>
      <c r="W146" s="16"/>
      <c r="Y146" s="3"/>
      <c r="Z146" s="58"/>
      <c r="AA146" s="58"/>
      <c r="AC146" s="1"/>
      <c r="AD146" s="1"/>
      <c r="AE146" s="56"/>
      <c r="AF146" s="56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56"/>
      <c r="R147" s="56"/>
      <c r="S147" s="16"/>
      <c r="T147" s="16"/>
      <c r="U147" s="3"/>
      <c r="V147" s="3"/>
      <c r="W147" s="16"/>
      <c r="Y147" s="3"/>
      <c r="Z147" s="58"/>
      <c r="AA147" s="58"/>
      <c r="AC147" s="1"/>
      <c r="AD147" s="1"/>
      <c r="AE147" s="56"/>
      <c r="AF147" s="56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56"/>
      <c r="R148" s="56"/>
      <c r="S148" s="16"/>
      <c r="T148" s="16"/>
      <c r="U148" s="3"/>
      <c r="V148" s="3"/>
      <c r="W148" s="16"/>
      <c r="Y148" s="3"/>
      <c r="Z148" s="58"/>
      <c r="AA148" s="58"/>
      <c r="AC148" s="1"/>
      <c r="AD148" s="1"/>
      <c r="AE148" s="56"/>
      <c r="AF148" s="56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56"/>
      <c r="R149" s="56"/>
      <c r="S149" s="16"/>
      <c r="T149" s="16"/>
      <c r="U149" s="3"/>
      <c r="V149" s="3"/>
      <c r="W149" s="16"/>
      <c r="Y149" s="3"/>
      <c r="Z149" s="58"/>
      <c r="AA149" s="58"/>
      <c r="AC149" s="1"/>
      <c r="AD149" s="1"/>
      <c r="AE149" s="56"/>
      <c r="AF149" s="56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56"/>
      <c r="R150" s="56"/>
      <c r="S150" s="16"/>
      <c r="T150" s="16"/>
      <c r="U150" s="3"/>
      <c r="V150" s="3"/>
      <c r="W150" s="16"/>
      <c r="Y150" s="3"/>
      <c r="Z150" s="58"/>
      <c r="AA150" s="58"/>
      <c r="AC150" s="1"/>
      <c r="AD150" s="1"/>
      <c r="AE150" s="56"/>
      <c r="AF150" s="56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56"/>
      <c r="R151" s="56"/>
      <c r="S151" s="16"/>
      <c r="T151" s="16"/>
      <c r="U151" s="3"/>
      <c r="V151" s="3"/>
      <c r="W151" s="16"/>
      <c r="Y151" s="3"/>
      <c r="Z151" s="58"/>
      <c r="AA151" s="58"/>
      <c r="AC151" s="1"/>
      <c r="AD151" s="1"/>
      <c r="AE151" s="56"/>
      <c r="AF151" s="56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56"/>
      <c r="R152" s="56"/>
      <c r="S152" s="16"/>
      <c r="T152" s="16"/>
      <c r="U152" s="3"/>
      <c r="V152" s="3"/>
      <c r="W152" s="16"/>
      <c r="Y152" s="3"/>
      <c r="Z152" s="58"/>
      <c r="AA152" s="58"/>
      <c r="AC152" s="1"/>
      <c r="AD152" s="1"/>
      <c r="AE152" s="56"/>
      <c r="AF152" s="56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56"/>
      <c r="R153" s="56"/>
      <c r="S153" s="16"/>
      <c r="T153" s="16"/>
      <c r="U153" s="3"/>
      <c r="V153" s="3"/>
      <c r="W153" s="16"/>
      <c r="Y153" s="3"/>
      <c r="Z153" s="58"/>
      <c r="AA153" s="58"/>
      <c r="AC153" s="1"/>
      <c r="AD153" s="1"/>
      <c r="AE153" s="56"/>
      <c r="AF153" s="56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56"/>
      <c r="R154" s="56"/>
      <c r="S154" s="16"/>
      <c r="T154" s="16"/>
      <c r="U154" s="3"/>
      <c r="V154" s="3"/>
      <c r="W154" s="16"/>
      <c r="Y154" s="3"/>
      <c r="Z154" s="58"/>
      <c r="AA154" s="58"/>
      <c r="AC154" s="1"/>
      <c r="AD154" s="1"/>
      <c r="AE154" s="56"/>
      <c r="AF154" s="56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56"/>
      <c r="R155" s="56"/>
      <c r="S155" s="16"/>
      <c r="T155" s="16"/>
      <c r="U155" s="3"/>
      <c r="V155" s="3"/>
      <c r="W155" s="16"/>
      <c r="Y155" s="3"/>
      <c r="Z155" s="58"/>
      <c r="AA155" s="58"/>
      <c r="AC155" s="1"/>
      <c r="AD155" s="1"/>
      <c r="AE155" s="56"/>
      <c r="AF155" s="56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56"/>
      <c r="R156" s="56"/>
      <c r="S156" s="16"/>
      <c r="T156" s="16"/>
      <c r="U156" s="3"/>
      <c r="V156" s="3"/>
      <c r="W156" s="16"/>
      <c r="Y156" s="3"/>
      <c r="Z156" s="58"/>
      <c r="AA156" s="58"/>
      <c r="AC156" s="1"/>
      <c r="AD156" s="1"/>
      <c r="AE156" s="56"/>
      <c r="AF156" s="56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47"/>
      <c r="O157" s="3"/>
      <c r="P157" s="3"/>
      <c r="Q157" s="56"/>
      <c r="R157" s="56"/>
      <c r="S157" s="16"/>
      <c r="T157" s="16"/>
      <c r="U157" s="3"/>
      <c r="V157" s="3"/>
      <c r="W157" s="16"/>
      <c r="Y157" s="3"/>
      <c r="Z157" s="58"/>
      <c r="AA157" s="58"/>
      <c r="AC157" s="1"/>
      <c r="AD157" s="1"/>
      <c r="AE157" s="56"/>
      <c r="AF157" s="56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47"/>
      <c r="O158" s="3"/>
      <c r="P158" s="3"/>
      <c r="Q158" s="56"/>
      <c r="R158" s="56"/>
      <c r="S158" s="16"/>
      <c r="T158" s="16"/>
      <c r="U158" s="3"/>
      <c r="V158" s="3"/>
      <c r="W158" s="16"/>
      <c r="Y158" s="3"/>
      <c r="Z158" s="58"/>
      <c r="AA158" s="58"/>
      <c r="AC158" s="1"/>
      <c r="AD158" s="1"/>
      <c r="AE158" s="56"/>
      <c r="AF158" s="56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47"/>
      <c r="O159" s="3"/>
      <c r="P159" s="3"/>
      <c r="Q159" s="56"/>
      <c r="R159" s="56"/>
      <c r="S159" s="16"/>
      <c r="T159" s="16"/>
      <c r="U159" s="3"/>
      <c r="V159" s="3"/>
      <c r="W159" s="16"/>
      <c r="Y159" s="3"/>
      <c r="Z159" s="58"/>
      <c r="AA159" s="58"/>
      <c r="AC159" s="1"/>
      <c r="AD159" s="1"/>
      <c r="AE159" s="56"/>
      <c r="AF159" s="56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47"/>
      <c r="O160" s="3"/>
      <c r="P160" s="3"/>
      <c r="Q160" s="56"/>
      <c r="R160" s="56"/>
      <c r="S160" s="16"/>
      <c r="T160" s="16"/>
      <c r="U160" s="3"/>
      <c r="V160" s="3"/>
      <c r="W160" s="16"/>
      <c r="Y160" s="3"/>
      <c r="Z160" s="58"/>
      <c r="AA160" s="58"/>
      <c r="AC160" s="1"/>
      <c r="AD160" s="1"/>
      <c r="AE160" s="56"/>
      <c r="AF160" s="56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47"/>
      <c r="O161" s="3"/>
      <c r="P161" s="3"/>
      <c r="Q161" s="56"/>
      <c r="R161" s="56"/>
      <c r="S161" s="16"/>
      <c r="T161" s="16"/>
      <c r="U161" s="3"/>
      <c r="V161" s="3"/>
      <c r="W161" s="16"/>
      <c r="Y161" s="3"/>
      <c r="Z161" s="58"/>
      <c r="AA161" s="58"/>
      <c r="AC161" s="1"/>
      <c r="AD161" s="1"/>
      <c r="AE161" s="56"/>
      <c r="AF161" s="56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47"/>
      <c r="O162" s="3"/>
      <c r="P162" s="3"/>
      <c r="Q162" s="56"/>
      <c r="R162" s="56"/>
      <c r="S162" s="16"/>
      <c r="T162" s="16"/>
      <c r="U162" s="3"/>
      <c r="V162" s="3"/>
      <c r="W162" s="16"/>
      <c r="Y162" s="3"/>
      <c r="Z162" s="58"/>
      <c r="AA162" s="58"/>
      <c r="AC162" s="1"/>
      <c r="AD162" s="1"/>
      <c r="AE162" s="56"/>
      <c r="AF162" s="56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47"/>
      <c r="O163" s="3"/>
      <c r="P163" s="3"/>
      <c r="Q163" s="56"/>
      <c r="R163" s="56"/>
      <c r="S163" s="16"/>
      <c r="T163" s="16"/>
      <c r="U163" s="3"/>
      <c r="V163" s="3"/>
      <c r="W163" s="16"/>
      <c r="Y163" s="3"/>
      <c r="Z163" s="58"/>
      <c r="AA163" s="58"/>
      <c r="AC163" s="1"/>
      <c r="AD163" s="1"/>
      <c r="AE163" s="56"/>
      <c r="AF163" s="56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47"/>
      <c r="O164" s="3"/>
      <c r="P164" s="3"/>
      <c r="Q164" s="56"/>
      <c r="R164" s="56"/>
      <c r="S164" s="16"/>
      <c r="T164" s="16"/>
      <c r="U164" s="3"/>
      <c r="V164" s="3"/>
      <c r="W164" s="16"/>
      <c r="Y164" s="3"/>
      <c r="Z164" s="58"/>
      <c r="AA164" s="58"/>
      <c r="AC164" s="1"/>
      <c r="AD164" s="1"/>
      <c r="AE164" s="56"/>
      <c r="AF164" s="56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47"/>
      <c r="O165" s="3"/>
      <c r="P165" s="3"/>
      <c r="Q165" s="56"/>
      <c r="R165" s="56"/>
      <c r="S165" s="16"/>
      <c r="T165" s="16"/>
      <c r="U165" s="3"/>
      <c r="V165" s="3"/>
      <c r="W165" s="16"/>
      <c r="Y165" s="3"/>
      <c r="Z165" s="58"/>
      <c r="AA165" s="58"/>
      <c r="AC165" s="1"/>
      <c r="AD165" s="1"/>
      <c r="AE165" s="56"/>
      <c r="AF165" s="56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47"/>
      <c r="O166" s="3"/>
      <c r="P166" s="3"/>
      <c r="Q166" s="56"/>
      <c r="R166" s="56"/>
      <c r="S166" s="16"/>
      <c r="T166" s="16"/>
      <c r="U166" s="3"/>
      <c r="V166" s="3"/>
      <c r="W166" s="16"/>
      <c r="Y166" s="3"/>
      <c r="Z166" s="58"/>
      <c r="AA166" s="58"/>
      <c r="AC166" s="1"/>
      <c r="AD166" s="1"/>
      <c r="AE166" s="56"/>
      <c r="AF166" s="56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47"/>
      <c r="O167" s="3"/>
      <c r="P167" s="3"/>
      <c r="Q167" s="56"/>
      <c r="R167" s="56"/>
      <c r="S167" s="16"/>
      <c r="T167" s="16"/>
      <c r="U167" s="3"/>
      <c r="V167" s="3"/>
      <c r="W167" s="16"/>
      <c r="Y167" s="3"/>
      <c r="Z167" s="58"/>
      <c r="AA167" s="58"/>
      <c r="AC167" s="1"/>
      <c r="AD167" s="1"/>
      <c r="AE167" s="56"/>
      <c r="AF167" s="56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47"/>
      <c r="J168" s="147"/>
      <c r="K168" s="147"/>
      <c r="L168" s="147"/>
      <c r="O168" s="3"/>
      <c r="P168" s="3"/>
      <c r="Q168" s="56"/>
      <c r="R168" s="56"/>
      <c r="S168" s="16"/>
      <c r="T168" s="16"/>
      <c r="U168" s="3"/>
      <c r="V168" s="3"/>
      <c r="W168" s="16"/>
      <c r="Y168" s="3"/>
      <c r="Z168" s="58"/>
      <c r="AA168" s="58"/>
      <c r="AC168" s="1"/>
      <c r="AD168" s="1"/>
      <c r="AE168" s="56"/>
      <c r="AF168" s="56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47"/>
      <c r="J169" s="147"/>
      <c r="K169" s="147"/>
      <c r="L169" s="147"/>
      <c r="O169" s="3"/>
      <c r="P169" s="3"/>
      <c r="Q169" s="56"/>
      <c r="R169" s="56"/>
      <c r="S169" s="16"/>
      <c r="T169" s="16"/>
      <c r="U169" s="3"/>
      <c r="V169" s="3"/>
      <c r="W169" s="16"/>
      <c r="Y169" s="3"/>
      <c r="Z169" s="58"/>
      <c r="AA169" s="58"/>
      <c r="AC169" s="1"/>
      <c r="AD169" s="1"/>
      <c r="AE169" s="56"/>
      <c r="AF169" s="56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47"/>
      <c r="J170" s="147"/>
      <c r="K170" s="147"/>
      <c r="L170" s="147"/>
      <c r="O170" s="3"/>
      <c r="P170" s="3"/>
      <c r="Q170" s="56"/>
      <c r="R170" s="56"/>
      <c r="S170" s="16"/>
      <c r="T170" s="16"/>
      <c r="U170" s="3"/>
      <c r="V170" s="3"/>
      <c r="W170" s="16"/>
      <c r="Y170" s="3"/>
      <c r="Z170" s="58"/>
      <c r="AA170" s="58"/>
      <c r="AC170" s="1"/>
      <c r="AD170" s="1"/>
      <c r="AE170" s="56"/>
      <c r="AF170" s="56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47"/>
      <c r="J171" s="147"/>
      <c r="K171" s="147"/>
      <c r="L171" s="147"/>
      <c r="O171" s="3"/>
      <c r="P171" s="3"/>
      <c r="Q171" s="56"/>
      <c r="R171" s="56"/>
      <c r="S171" s="16"/>
      <c r="T171" s="16"/>
      <c r="U171" s="3"/>
      <c r="V171" s="3"/>
      <c r="W171" s="16"/>
      <c r="Y171" s="3"/>
      <c r="Z171" s="58"/>
      <c r="AA171" s="58"/>
      <c r="AC171" s="1"/>
      <c r="AD171" s="1"/>
      <c r="AE171" s="56"/>
      <c r="AF171" s="56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47"/>
      <c r="J172" s="147"/>
      <c r="K172" s="147"/>
      <c r="L172" s="147"/>
      <c r="O172" s="3"/>
      <c r="P172" s="3"/>
      <c r="Q172" s="56"/>
      <c r="R172" s="56"/>
      <c r="S172" s="16"/>
      <c r="T172" s="16"/>
      <c r="U172" s="3"/>
      <c r="V172" s="3"/>
      <c r="W172" s="16"/>
      <c r="Y172" s="3"/>
      <c r="Z172" s="58"/>
      <c r="AA172" s="58"/>
      <c r="AC172" s="1"/>
      <c r="AD172" s="1"/>
      <c r="AE172" s="56"/>
      <c r="AF172" s="56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47"/>
      <c r="J173" s="147"/>
      <c r="K173" s="147"/>
      <c r="L173" s="147"/>
      <c r="O173" s="3"/>
      <c r="P173" s="3"/>
      <c r="Q173" s="56"/>
      <c r="R173" s="56"/>
      <c r="S173" s="16"/>
      <c r="T173" s="16"/>
      <c r="U173" s="3"/>
      <c r="V173" s="3"/>
      <c r="W173" s="16"/>
      <c r="Y173" s="3"/>
      <c r="Z173" s="58"/>
      <c r="AA173" s="58"/>
      <c r="AC173" s="1"/>
      <c r="AD173" s="1"/>
      <c r="AE173" s="56"/>
      <c r="AF173" s="56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47"/>
      <c r="J174" s="147"/>
      <c r="K174" s="147"/>
      <c r="L174" s="147"/>
      <c r="O174" s="3"/>
      <c r="P174" s="3"/>
      <c r="Q174" s="56"/>
      <c r="R174" s="56"/>
      <c r="S174" s="16"/>
      <c r="T174" s="16"/>
      <c r="U174" s="3"/>
      <c r="V174" s="3"/>
      <c r="W174" s="16"/>
      <c r="Y174" s="3"/>
      <c r="Z174" s="58"/>
      <c r="AA174" s="58"/>
      <c r="AC174" s="1"/>
      <c r="AD174" s="1"/>
      <c r="AE174" s="56"/>
      <c r="AF174" s="56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47"/>
      <c r="J175" s="147"/>
      <c r="K175" s="147"/>
      <c r="L175" s="147"/>
      <c r="O175" s="3"/>
      <c r="P175" s="3"/>
      <c r="Q175" s="56"/>
      <c r="R175" s="56"/>
      <c r="S175" s="16"/>
      <c r="T175" s="16"/>
      <c r="U175" s="3"/>
      <c r="V175" s="3"/>
      <c r="W175" s="16"/>
      <c r="Y175" s="3"/>
      <c r="Z175" s="58"/>
      <c r="AA175" s="58"/>
      <c r="AC175" s="1"/>
      <c r="AD175" s="1"/>
      <c r="AE175" s="56"/>
      <c r="AF175" s="56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47"/>
      <c r="J176" s="147"/>
      <c r="K176" s="147"/>
      <c r="L176" s="147"/>
      <c r="O176" s="3"/>
      <c r="P176" s="3"/>
      <c r="Q176" s="56"/>
      <c r="R176" s="56"/>
      <c r="S176" s="16"/>
      <c r="T176" s="16"/>
      <c r="U176" s="3"/>
      <c r="V176" s="3"/>
      <c r="W176" s="16"/>
      <c r="Y176" s="3"/>
      <c r="Z176" s="58"/>
      <c r="AA176" s="58"/>
      <c r="AC176" s="1"/>
      <c r="AD176" s="1"/>
      <c r="AE176" s="56"/>
      <c r="AF176" s="56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47"/>
      <c r="J177" s="147"/>
      <c r="K177" s="147"/>
      <c r="L177" s="147"/>
      <c r="O177" s="3"/>
      <c r="P177" s="3"/>
      <c r="Q177" s="56"/>
      <c r="R177" s="56"/>
      <c r="S177" s="16"/>
      <c r="T177" s="16"/>
      <c r="U177" s="3"/>
      <c r="V177" s="3"/>
      <c r="W177" s="16"/>
      <c r="Y177" s="3"/>
      <c r="Z177" s="58"/>
      <c r="AA177" s="58"/>
      <c r="AC177" s="1"/>
      <c r="AD177" s="1"/>
      <c r="AE177" s="56"/>
      <c r="AF177" s="56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47"/>
      <c r="J178" s="147"/>
      <c r="K178" s="147"/>
      <c r="L178" s="147"/>
      <c r="O178" s="3"/>
      <c r="P178" s="3"/>
      <c r="Q178" s="56"/>
      <c r="R178" s="56"/>
      <c r="S178" s="16"/>
      <c r="T178" s="16"/>
      <c r="U178" s="3"/>
      <c r="V178" s="3"/>
      <c r="W178" s="16"/>
      <c r="Y178" s="3"/>
      <c r="Z178" s="58"/>
      <c r="AA178" s="58"/>
      <c r="AC178" s="1"/>
      <c r="AD178" s="1"/>
      <c r="AE178" s="56"/>
      <c r="AF178" s="56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47"/>
      <c r="J179" s="147"/>
      <c r="K179" s="147"/>
      <c r="L179" s="147"/>
      <c r="O179" s="3"/>
      <c r="P179" s="3"/>
      <c r="Q179" s="56"/>
      <c r="R179" s="56"/>
      <c r="S179" s="16"/>
      <c r="T179" s="16"/>
      <c r="U179" s="3"/>
      <c r="V179" s="3"/>
      <c r="W179" s="16"/>
      <c r="Y179" s="3"/>
      <c r="Z179" s="58"/>
      <c r="AA179" s="58"/>
      <c r="AC179" s="1"/>
      <c r="AD179" s="1"/>
      <c r="AE179" s="56"/>
      <c r="AF179" s="56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47"/>
      <c r="J180" s="147"/>
      <c r="K180" s="147"/>
      <c r="L180" s="147"/>
      <c r="O180" s="3"/>
      <c r="P180" s="3"/>
      <c r="Q180" s="56"/>
      <c r="R180" s="56"/>
      <c r="S180" s="16"/>
      <c r="T180" s="16"/>
      <c r="U180" s="3"/>
      <c r="V180" s="3"/>
      <c r="W180" s="16"/>
      <c r="Y180" s="3"/>
      <c r="Z180" s="58"/>
      <c r="AA180" s="58"/>
      <c r="AC180" s="1"/>
      <c r="AD180" s="1"/>
      <c r="AE180" s="56"/>
      <c r="AF180" s="56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47"/>
      <c r="J181" s="147"/>
      <c r="K181" s="147"/>
      <c r="L181" s="147"/>
      <c r="O181" s="3"/>
      <c r="P181" s="3"/>
      <c r="Q181" s="56"/>
      <c r="R181" s="56"/>
      <c r="S181" s="16"/>
      <c r="T181" s="16"/>
      <c r="U181" s="3"/>
      <c r="V181" s="3"/>
      <c r="W181" s="16"/>
      <c r="Y181" s="3"/>
      <c r="Z181" s="58"/>
      <c r="AA181" s="58"/>
      <c r="AC181" s="1"/>
      <c r="AD181" s="1"/>
      <c r="AE181" s="56"/>
      <c r="AF181" s="56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47"/>
      <c r="J182" s="147"/>
      <c r="K182" s="147"/>
      <c r="L182" s="147"/>
      <c r="O182" s="3"/>
      <c r="P182" s="3"/>
      <c r="Q182" s="56"/>
      <c r="R182" s="56"/>
      <c r="S182" s="16"/>
      <c r="T182" s="16"/>
      <c r="U182" s="3"/>
      <c r="V182" s="3"/>
      <c r="W182" s="16"/>
      <c r="Y182" s="3"/>
      <c r="Z182" s="58"/>
      <c r="AA182" s="58"/>
      <c r="AC182" s="1"/>
      <c r="AD182" s="1"/>
      <c r="AE182" s="56"/>
      <c r="AF182" s="56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47"/>
      <c r="J183" s="147"/>
      <c r="K183" s="147"/>
      <c r="L183" s="147"/>
      <c r="O183" s="3"/>
      <c r="P183" s="3"/>
      <c r="Q183" s="56"/>
      <c r="R183" s="56"/>
      <c r="S183" s="16"/>
      <c r="T183" s="16"/>
      <c r="U183" s="3"/>
      <c r="V183" s="3"/>
      <c r="W183" s="16"/>
      <c r="Y183" s="3"/>
      <c r="Z183" s="58"/>
      <c r="AA183" s="58"/>
      <c r="AC183" s="1"/>
      <c r="AD183" s="1"/>
      <c r="AE183" s="56"/>
      <c r="AF183" s="56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47"/>
      <c r="J184" s="147"/>
      <c r="K184" s="147"/>
      <c r="L184" s="147"/>
      <c r="O184" s="3"/>
      <c r="P184" s="3"/>
      <c r="Q184" s="56"/>
      <c r="R184" s="56"/>
      <c r="S184" s="16"/>
      <c r="T184" s="16"/>
      <c r="U184" s="3"/>
      <c r="V184" s="3"/>
      <c r="W184" s="16"/>
      <c r="Y184" s="3"/>
      <c r="Z184" s="58"/>
      <c r="AA184" s="58"/>
      <c r="AC184" s="1"/>
      <c r="AD184" s="1"/>
      <c r="AE184" s="56"/>
      <c r="AF184" s="56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47"/>
      <c r="J185" s="147"/>
      <c r="K185" s="147"/>
      <c r="L185" s="147"/>
      <c r="O185" s="3"/>
      <c r="P185" s="3"/>
      <c r="Q185" s="56"/>
      <c r="R185" s="56"/>
      <c r="S185" s="16"/>
      <c r="T185" s="16"/>
      <c r="U185" s="3"/>
      <c r="V185" s="3"/>
      <c r="W185" s="16"/>
      <c r="Y185" s="3"/>
      <c r="Z185" s="58"/>
      <c r="AA185" s="58"/>
      <c r="AC185" s="1"/>
      <c r="AD185" s="1"/>
      <c r="AE185" s="56"/>
      <c r="AF185" s="56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47"/>
      <c r="J186" s="147"/>
      <c r="K186" s="147"/>
      <c r="L186" s="147"/>
      <c r="O186" s="3"/>
      <c r="P186" s="3"/>
      <c r="Q186" s="56"/>
      <c r="R186" s="56"/>
      <c r="S186" s="16"/>
      <c r="T186" s="16"/>
      <c r="U186" s="3"/>
      <c r="V186" s="3"/>
      <c r="W186" s="16"/>
      <c r="Y186" s="3"/>
      <c r="Z186" s="58"/>
      <c r="AA186" s="58"/>
      <c r="AC186" s="1"/>
      <c r="AD186" s="1"/>
      <c r="AE186" s="56"/>
      <c r="AF186" s="56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47"/>
      <c r="J187" s="147"/>
      <c r="K187" s="147"/>
      <c r="L187" s="147"/>
      <c r="O187" s="3"/>
      <c r="P187" s="3"/>
      <c r="Q187" s="56"/>
      <c r="R187" s="56"/>
      <c r="S187" s="16"/>
      <c r="T187" s="16"/>
      <c r="U187" s="3"/>
      <c r="V187" s="3"/>
      <c r="W187" s="16"/>
      <c r="Y187" s="3"/>
      <c r="Z187" s="58"/>
      <c r="AA187" s="58"/>
      <c r="AC187" s="1"/>
      <c r="AD187" s="1"/>
      <c r="AE187" s="56"/>
      <c r="AF187" s="56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47"/>
      <c r="J188" s="147"/>
      <c r="K188" s="147"/>
      <c r="L188" s="147"/>
      <c r="O188" s="3"/>
      <c r="P188" s="3"/>
      <c r="Q188" s="56"/>
      <c r="R188" s="56"/>
      <c r="S188" s="16"/>
      <c r="T188" s="16"/>
      <c r="U188" s="3"/>
      <c r="V188" s="3"/>
      <c r="W188" s="16"/>
      <c r="Y188" s="3"/>
      <c r="Z188" s="58"/>
      <c r="AA188" s="58"/>
      <c r="AC188" s="1"/>
      <c r="AD188" s="1"/>
      <c r="AE188" s="56"/>
      <c r="AF188" s="56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47"/>
      <c r="J189" s="147"/>
      <c r="K189" s="147"/>
      <c r="L189" s="147"/>
      <c r="O189" s="3"/>
      <c r="P189" s="3"/>
      <c r="Q189" s="56"/>
      <c r="R189" s="56"/>
      <c r="S189" s="16"/>
      <c r="T189" s="16"/>
      <c r="U189" s="3"/>
      <c r="V189" s="3"/>
      <c r="W189" s="16"/>
      <c r="Y189" s="3"/>
      <c r="Z189" s="58"/>
      <c r="AA189" s="58"/>
      <c r="AC189" s="1"/>
      <c r="AD189" s="1"/>
      <c r="AE189" s="56"/>
      <c r="AF189" s="56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47"/>
      <c r="J190" s="147"/>
      <c r="K190" s="147"/>
      <c r="L190" s="147"/>
      <c r="O190" s="3"/>
      <c r="P190" s="3"/>
      <c r="Q190" s="56"/>
      <c r="R190" s="56"/>
      <c r="S190" s="16"/>
      <c r="T190" s="16"/>
      <c r="U190" s="3"/>
      <c r="V190" s="3"/>
      <c r="W190" s="16"/>
      <c r="Y190" s="3"/>
      <c r="Z190" s="58"/>
      <c r="AA190" s="58"/>
      <c r="AC190" s="1"/>
      <c r="AD190" s="1"/>
      <c r="AE190" s="56"/>
      <c r="AF190" s="56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47"/>
      <c r="J191" s="147"/>
      <c r="K191" s="147"/>
      <c r="L191" s="147"/>
      <c r="O191" s="3"/>
      <c r="P191" s="3"/>
      <c r="Q191" s="56"/>
      <c r="R191" s="56"/>
      <c r="S191" s="16"/>
      <c r="T191" s="16"/>
      <c r="U191" s="3"/>
      <c r="V191" s="3"/>
      <c r="W191" s="16"/>
      <c r="Y191" s="3"/>
      <c r="Z191" s="58"/>
      <c r="AA191" s="58"/>
      <c r="AC191" s="1"/>
      <c r="AD191" s="1"/>
      <c r="AE191" s="56"/>
      <c r="AF191" s="56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47"/>
      <c r="J192" s="147"/>
      <c r="K192" s="147"/>
      <c r="L192" s="147"/>
      <c r="M192" s="14"/>
      <c r="N192" s="14"/>
      <c r="O192" s="14"/>
      <c r="P192" s="14"/>
      <c r="Q192" s="147"/>
      <c r="R192" s="147"/>
      <c r="S192" s="73"/>
      <c r="T192" s="73"/>
      <c r="U192" s="14"/>
      <c r="V192" s="14"/>
      <c r="W192" s="73"/>
      <c r="X192" s="14"/>
      <c r="Y192" s="14"/>
      <c r="Z192" s="14"/>
      <c r="AA192" s="14"/>
      <c r="AB192" s="73"/>
      <c r="AC192" s="1"/>
      <c r="AD192" s="1"/>
      <c r="AE192" s="56"/>
      <c r="AF192" s="56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47"/>
      <c r="J193" s="147"/>
      <c r="K193" s="147"/>
      <c r="L193" s="147"/>
      <c r="M193" s="14"/>
      <c r="N193" s="14"/>
      <c r="O193" s="14"/>
      <c r="P193" s="14"/>
      <c r="Q193" s="147"/>
      <c r="R193" s="147"/>
      <c r="S193" s="73"/>
      <c r="T193" s="73"/>
      <c r="U193" s="14"/>
      <c r="V193" s="14"/>
      <c r="W193" s="73"/>
      <c r="X193" s="14"/>
      <c r="Y193" s="14"/>
      <c r="Z193" s="14"/>
      <c r="AA193" s="14"/>
      <c r="AB193" s="73"/>
      <c r="AC193" s="1"/>
      <c r="AD193" s="1"/>
      <c r="AE193" s="56"/>
      <c r="AF193" s="56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47"/>
      <c r="J194" s="147"/>
      <c r="K194" s="147"/>
      <c r="L194" s="147"/>
      <c r="M194" s="14"/>
      <c r="N194" s="14"/>
      <c r="O194" s="14"/>
      <c r="P194" s="14"/>
      <c r="Q194" s="147"/>
      <c r="R194" s="147"/>
      <c r="S194" s="73"/>
      <c r="T194" s="73"/>
      <c r="U194" s="14"/>
      <c r="V194" s="14"/>
      <c r="W194" s="73"/>
      <c r="X194" s="14"/>
      <c r="Y194" s="14"/>
      <c r="Z194" s="14"/>
      <c r="AA194" s="14"/>
      <c r="AB194" s="73"/>
      <c r="AC194" s="1"/>
      <c r="AD194" s="1"/>
      <c r="AE194" s="56"/>
      <c r="AF194" s="56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47"/>
      <c r="J195" s="147"/>
      <c r="K195" s="147"/>
      <c r="L195" s="147"/>
      <c r="M195" s="14"/>
      <c r="N195" s="14"/>
      <c r="O195" s="14"/>
      <c r="P195" s="14"/>
      <c r="Q195" s="147"/>
      <c r="R195" s="147"/>
      <c r="S195" s="73"/>
      <c r="T195" s="73"/>
      <c r="U195" s="14"/>
      <c r="V195" s="14"/>
      <c r="W195" s="73"/>
      <c r="X195" s="14"/>
      <c r="Y195" s="14"/>
      <c r="Z195" s="14"/>
      <c r="AA195" s="14"/>
      <c r="AB195" s="73"/>
      <c r="AC195" s="1"/>
      <c r="AD195" s="1"/>
      <c r="AE195" s="56"/>
      <c r="AF195" s="56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47"/>
      <c r="J196" s="147"/>
      <c r="K196" s="147"/>
      <c r="L196" s="147"/>
      <c r="M196" s="14"/>
      <c r="N196" s="14"/>
      <c r="O196" s="14"/>
      <c r="P196" s="14"/>
      <c r="Q196" s="147"/>
      <c r="R196" s="147"/>
      <c r="S196" s="73"/>
      <c r="T196" s="73"/>
      <c r="U196" s="14"/>
      <c r="V196" s="14"/>
      <c r="W196" s="73"/>
      <c r="X196" s="14"/>
      <c r="Y196" s="14"/>
      <c r="Z196" s="14"/>
      <c r="AA196" s="14"/>
      <c r="AB196" s="73"/>
      <c r="AC196" s="1"/>
      <c r="AD196" s="1"/>
      <c r="AE196" s="56"/>
      <c r="AF196" s="56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47"/>
      <c r="J197" s="147"/>
      <c r="K197" s="147"/>
      <c r="L197" s="147"/>
      <c r="M197" s="14"/>
      <c r="N197" s="14"/>
      <c r="O197" s="14"/>
      <c r="P197" s="14"/>
      <c r="Q197" s="147"/>
      <c r="R197" s="147"/>
      <c r="S197" s="73"/>
      <c r="T197" s="73"/>
      <c r="U197" s="14"/>
      <c r="V197" s="14"/>
      <c r="W197" s="73"/>
      <c r="X197" s="14"/>
      <c r="Y197" s="14"/>
      <c r="Z197" s="14"/>
      <c r="AA197" s="14"/>
      <c r="AB197" s="73"/>
      <c r="AC197" s="1"/>
      <c r="AD197" s="1"/>
      <c r="AE197" s="56"/>
      <c r="AF197" s="56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47"/>
      <c r="J198" s="147"/>
      <c r="K198" s="147"/>
      <c r="L198" s="147"/>
      <c r="M198" s="14"/>
      <c r="N198" s="14"/>
      <c r="O198" s="14"/>
      <c r="P198" s="14"/>
      <c r="Q198" s="147"/>
      <c r="R198" s="147"/>
      <c r="S198" s="73"/>
      <c r="T198" s="73"/>
      <c r="U198" s="14"/>
      <c r="V198" s="14"/>
      <c r="W198" s="73"/>
      <c r="X198" s="14"/>
      <c r="Y198" s="14"/>
      <c r="Z198" s="14"/>
      <c r="AA198" s="14"/>
      <c r="AB198" s="73"/>
      <c r="AC198" s="1"/>
      <c r="AD198" s="1"/>
      <c r="AE198" s="56"/>
      <c r="AF198" s="56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47"/>
      <c r="J199" s="147"/>
      <c r="K199" s="147"/>
      <c r="L199" s="147"/>
      <c r="M199" s="14"/>
      <c r="N199" s="14"/>
      <c r="O199" s="14"/>
      <c r="P199" s="14"/>
      <c r="Q199" s="147"/>
      <c r="R199" s="147"/>
      <c r="S199" s="73"/>
      <c r="T199" s="73"/>
      <c r="U199" s="14"/>
      <c r="V199" s="14"/>
      <c r="W199" s="73"/>
      <c r="X199" s="14"/>
      <c r="Y199" s="14"/>
      <c r="Z199" s="14"/>
      <c r="AA199" s="14"/>
      <c r="AB199" s="73"/>
      <c r="AC199" s="1"/>
      <c r="AD199" s="1"/>
      <c r="AE199" s="56"/>
      <c r="AF199" s="56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47"/>
      <c r="J200" s="147"/>
      <c r="K200" s="147"/>
      <c r="L200" s="147"/>
      <c r="M200" s="14"/>
      <c r="N200" s="14"/>
      <c r="O200" s="14"/>
      <c r="P200" s="14"/>
      <c r="Q200" s="147"/>
      <c r="R200" s="147"/>
      <c r="S200" s="73"/>
      <c r="T200" s="73"/>
      <c r="U200" s="14"/>
      <c r="V200" s="14"/>
      <c r="W200" s="73"/>
      <c r="X200" s="14"/>
      <c r="Y200" s="14"/>
      <c r="Z200" s="14"/>
      <c r="AA200" s="14"/>
      <c r="AB200" s="73"/>
      <c r="AC200" s="1"/>
      <c r="AD200" s="1"/>
      <c r="AE200" s="56"/>
      <c r="AF200" s="56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47"/>
      <c r="J201" s="147"/>
      <c r="K201" s="147"/>
      <c r="L201" s="147"/>
      <c r="M201" s="14"/>
      <c r="N201" s="14"/>
      <c r="O201" s="14"/>
      <c r="P201" s="14"/>
      <c r="Q201" s="147"/>
      <c r="R201" s="147"/>
      <c r="S201" s="73"/>
      <c r="T201" s="73"/>
      <c r="U201" s="14"/>
      <c r="V201" s="14"/>
      <c r="W201" s="73"/>
      <c r="X201" s="14"/>
      <c r="Y201" s="14"/>
      <c r="Z201" s="14"/>
      <c r="AA201" s="14"/>
      <c r="AB201" s="73"/>
      <c r="AC201" s="1"/>
      <c r="AD201" s="1"/>
      <c r="AE201" s="56"/>
      <c r="AF201" s="56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47"/>
      <c r="J202" s="147"/>
      <c r="K202" s="147"/>
      <c r="L202" s="147"/>
      <c r="M202" s="14"/>
      <c r="N202" s="14"/>
      <c r="O202" s="14"/>
      <c r="P202" s="14"/>
      <c r="Q202" s="147"/>
      <c r="R202" s="147"/>
      <c r="S202" s="73"/>
      <c r="T202" s="73"/>
      <c r="U202" s="14"/>
      <c r="V202" s="14"/>
      <c r="W202" s="73"/>
      <c r="X202" s="14"/>
      <c r="Y202" s="14"/>
      <c r="Z202" s="14"/>
      <c r="AA202" s="14"/>
      <c r="AB202" s="73"/>
      <c r="AC202" s="14"/>
      <c r="AD202" s="14"/>
      <c r="AE202" s="56"/>
      <c r="AF202" s="56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47"/>
      <c r="J203" s="147"/>
      <c r="K203" s="147"/>
      <c r="L203" s="147"/>
      <c r="M203" s="14"/>
      <c r="N203" s="14"/>
      <c r="O203" s="14"/>
      <c r="P203" s="14"/>
      <c r="Q203" s="147"/>
      <c r="R203" s="147"/>
      <c r="S203" s="73"/>
      <c r="T203" s="73"/>
      <c r="U203" s="14"/>
      <c r="V203" s="14"/>
      <c r="W203" s="73"/>
      <c r="X203" s="14"/>
      <c r="Y203" s="14"/>
      <c r="Z203" s="14"/>
      <c r="AA203" s="14"/>
      <c r="AB203" s="73"/>
      <c r="AC203" s="14"/>
      <c r="AD203" s="14"/>
      <c r="AE203" s="56"/>
      <c r="AF203" s="56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47"/>
      <c r="J204" s="147"/>
      <c r="K204" s="147"/>
      <c r="L204" s="147"/>
      <c r="M204" s="14"/>
      <c r="N204" s="14"/>
      <c r="O204" s="14"/>
      <c r="P204" s="14"/>
      <c r="Q204" s="147"/>
      <c r="R204" s="147"/>
      <c r="S204" s="73"/>
      <c r="T204" s="73"/>
      <c r="U204" s="14"/>
      <c r="V204" s="14"/>
      <c r="W204" s="73"/>
      <c r="X204" s="14"/>
      <c r="Y204" s="14"/>
      <c r="Z204" s="14"/>
      <c r="AA204" s="14"/>
      <c r="AB204" s="73"/>
      <c r="AC204" s="14"/>
      <c r="AD204" s="14"/>
      <c r="AE204" s="56"/>
      <c r="AF204" s="56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47"/>
      <c r="J205" s="147"/>
      <c r="K205" s="147"/>
      <c r="L205" s="147"/>
      <c r="M205" s="14"/>
      <c r="N205" s="14"/>
      <c r="O205" s="14"/>
      <c r="P205" s="14"/>
      <c r="Q205" s="147"/>
      <c r="R205" s="147"/>
      <c r="S205" s="73"/>
      <c r="T205" s="73"/>
      <c r="U205" s="14"/>
      <c r="V205" s="14"/>
      <c r="W205" s="73"/>
      <c r="X205" s="14"/>
      <c r="Y205" s="14"/>
      <c r="Z205" s="14"/>
      <c r="AA205" s="14"/>
      <c r="AB205" s="73"/>
      <c r="AC205" s="14"/>
      <c r="AD205" s="14"/>
      <c r="AE205" s="56"/>
      <c r="AF205" s="56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47"/>
      <c r="J206" s="147"/>
      <c r="K206" s="147"/>
      <c r="L206" s="147"/>
      <c r="M206" s="14"/>
      <c r="N206" s="14"/>
      <c r="O206" s="14"/>
      <c r="P206" s="14"/>
      <c r="Q206" s="147"/>
      <c r="R206" s="147"/>
      <c r="S206" s="73"/>
      <c r="T206" s="73"/>
      <c r="U206" s="14"/>
      <c r="V206" s="14"/>
      <c r="W206" s="73"/>
      <c r="X206" s="14"/>
      <c r="Y206" s="14"/>
      <c r="Z206" s="14"/>
      <c r="AA206" s="14"/>
      <c r="AB206" s="73"/>
      <c r="AC206" s="14"/>
      <c r="AD206" s="14"/>
      <c r="AE206" s="56"/>
      <c r="AF206" s="56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47"/>
      <c r="J207" s="147"/>
      <c r="K207" s="147"/>
      <c r="L207" s="147"/>
      <c r="M207" s="14"/>
      <c r="N207" s="14"/>
      <c r="O207" s="14"/>
      <c r="P207" s="14"/>
      <c r="Q207" s="147"/>
      <c r="R207" s="147"/>
      <c r="S207" s="73"/>
      <c r="T207" s="73"/>
      <c r="U207" s="14"/>
      <c r="V207" s="14"/>
      <c r="W207" s="73"/>
      <c r="X207" s="14"/>
      <c r="Y207" s="14"/>
      <c r="Z207" s="14"/>
      <c r="AA207" s="14"/>
      <c r="AB207" s="73"/>
      <c r="AC207" s="14"/>
      <c r="AD207" s="14"/>
      <c r="AE207" s="56"/>
      <c r="AF207" s="56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47"/>
      <c r="J208" s="147"/>
      <c r="K208" s="147"/>
      <c r="L208" s="147"/>
      <c r="M208" s="14"/>
      <c r="N208" s="14"/>
      <c r="O208" s="14"/>
      <c r="P208" s="14"/>
      <c r="Q208" s="147"/>
      <c r="R208" s="147"/>
      <c r="S208" s="73"/>
      <c r="T208" s="73"/>
      <c r="U208" s="14"/>
      <c r="V208" s="14"/>
      <c r="W208" s="73"/>
      <c r="X208" s="14"/>
      <c r="Y208" s="14"/>
      <c r="Z208" s="14"/>
      <c r="AA208" s="14"/>
      <c r="AB208" s="73"/>
      <c r="AC208" s="14"/>
      <c r="AD208" s="14"/>
      <c r="AE208" s="56"/>
      <c r="AF208" s="56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47"/>
      <c r="J209" s="147"/>
      <c r="K209" s="147"/>
      <c r="L209" s="147"/>
      <c r="M209" s="14"/>
      <c r="N209" s="14"/>
      <c r="O209" s="14"/>
      <c r="P209" s="14"/>
      <c r="Q209" s="147"/>
      <c r="R209" s="147"/>
      <c r="S209" s="73"/>
      <c r="T209" s="73"/>
      <c r="U209" s="14"/>
      <c r="V209" s="14"/>
      <c r="W209" s="73"/>
      <c r="X209" s="14"/>
      <c r="Y209" s="14"/>
      <c r="Z209" s="14"/>
      <c r="AA209" s="14"/>
      <c r="AB209" s="73"/>
      <c r="AC209" s="14"/>
      <c r="AD209" s="14"/>
      <c r="AE209" s="56"/>
      <c r="AF209" s="56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47"/>
      <c r="J210" s="147"/>
      <c r="K210" s="147"/>
      <c r="L210" s="147"/>
      <c r="M210" s="14"/>
      <c r="N210" s="14"/>
      <c r="O210" s="14"/>
      <c r="P210" s="14"/>
      <c r="Q210" s="147"/>
      <c r="R210" s="147"/>
      <c r="S210" s="73"/>
      <c r="T210" s="73"/>
      <c r="U210" s="14"/>
      <c r="V210" s="14"/>
      <c r="W210" s="73"/>
      <c r="X210" s="14"/>
      <c r="Y210" s="14"/>
      <c r="Z210" s="14"/>
      <c r="AA210" s="14"/>
      <c r="AB210" s="73"/>
      <c r="AC210" s="14"/>
      <c r="AD210" s="14"/>
      <c r="AE210" s="56"/>
      <c r="AF210" s="56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47"/>
      <c r="J211" s="147"/>
      <c r="K211" s="147"/>
      <c r="L211" s="147"/>
      <c r="M211" s="14"/>
      <c r="N211" s="14"/>
      <c r="O211" s="14"/>
      <c r="P211" s="14"/>
      <c r="Q211" s="147"/>
      <c r="R211" s="147"/>
      <c r="S211" s="73"/>
      <c r="T211" s="73"/>
      <c r="U211" s="14"/>
      <c r="V211" s="14"/>
      <c r="W211" s="73"/>
      <c r="X211" s="14"/>
      <c r="Y211" s="14"/>
      <c r="Z211" s="14"/>
      <c r="AA211" s="14"/>
      <c r="AB211" s="73"/>
      <c r="AC211" s="14"/>
      <c r="AD211" s="14"/>
      <c r="AE211" s="56"/>
      <c r="AF211" s="56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47"/>
      <c r="J212" s="147"/>
      <c r="K212" s="147"/>
      <c r="L212" s="147"/>
      <c r="M212" s="14"/>
      <c r="N212" s="14"/>
      <c r="O212" s="14"/>
      <c r="P212" s="14"/>
      <c r="Q212" s="147"/>
      <c r="R212" s="147"/>
      <c r="S212" s="73"/>
      <c r="T212" s="73"/>
      <c r="U212" s="14"/>
      <c r="V212" s="14"/>
      <c r="W212" s="73"/>
      <c r="X212" s="14"/>
      <c r="Y212" s="14"/>
      <c r="Z212" s="14"/>
      <c r="AA212" s="14"/>
      <c r="AB212" s="73"/>
      <c r="AC212" s="14"/>
      <c r="AD212" s="14"/>
      <c r="AE212" s="56"/>
      <c r="AF212" s="56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47"/>
      <c r="J213" s="147"/>
      <c r="K213" s="147"/>
      <c r="L213" s="147"/>
      <c r="M213" s="14"/>
      <c r="N213" s="14"/>
      <c r="O213" s="14"/>
      <c r="P213" s="14"/>
      <c r="Q213" s="147"/>
      <c r="R213" s="147"/>
      <c r="S213" s="73"/>
      <c r="T213" s="73"/>
      <c r="U213" s="14"/>
      <c r="V213" s="14"/>
      <c r="W213" s="73"/>
      <c r="X213" s="14"/>
      <c r="Y213" s="14"/>
      <c r="Z213" s="14"/>
      <c r="AA213" s="14"/>
      <c r="AB213" s="73"/>
      <c r="AC213" s="14"/>
      <c r="AD213" s="14"/>
      <c r="AE213" s="56"/>
      <c r="AF213" s="56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47"/>
      <c r="J214" s="147"/>
      <c r="K214" s="147"/>
      <c r="L214" s="147"/>
      <c r="M214" s="14"/>
      <c r="N214" s="14"/>
      <c r="O214" s="14"/>
      <c r="P214" s="14"/>
      <c r="Q214" s="147"/>
      <c r="R214" s="147"/>
      <c r="S214" s="73"/>
      <c r="T214" s="73"/>
      <c r="U214" s="14"/>
      <c r="V214" s="14"/>
      <c r="W214" s="73"/>
      <c r="X214" s="14"/>
      <c r="Y214" s="14"/>
      <c r="Z214" s="14"/>
      <c r="AA214" s="14"/>
      <c r="AB214" s="73"/>
      <c r="AC214" s="14"/>
      <c r="AD214" s="14"/>
      <c r="AE214" s="56"/>
      <c r="AF214" s="56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47"/>
      <c r="J215" s="147"/>
      <c r="K215" s="147"/>
      <c r="L215" s="147"/>
      <c r="M215" s="14"/>
      <c r="N215" s="14"/>
      <c r="O215" s="14"/>
      <c r="P215" s="14"/>
      <c r="Q215" s="147"/>
      <c r="R215" s="147"/>
      <c r="S215" s="73"/>
      <c r="T215" s="73"/>
      <c r="U215" s="14"/>
      <c r="V215" s="14"/>
      <c r="W215" s="73"/>
      <c r="X215" s="14"/>
      <c r="Y215" s="14"/>
      <c r="Z215" s="14"/>
      <c r="AA215" s="14"/>
      <c r="AB215" s="73"/>
      <c r="AC215" s="14"/>
      <c r="AD215" s="14"/>
      <c r="AE215" s="56"/>
      <c r="AF215" s="56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47"/>
      <c r="J216" s="147"/>
      <c r="K216" s="147"/>
      <c r="L216" s="147"/>
      <c r="M216" s="14"/>
      <c r="N216" s="14"/>
      <c r="O216" s="14"/>
      <c r="P216" s="14"/>
      <c r="Q216" s="147"/>
      <c r="R216" s="147"/>
      <c r="S216" s="73"/>
      <c r="T216" s="73"/>
      <c r="U216" s="14"/>
      <c r="V216" s="14"/>
      <c r="W216" s="73"/>
      <c r="X216" s="14"/>
      <c r="Y216" s="14"/>
      <c r="Z216" s="14"/>
      <c r="AA216" s="14"/>
      <c r="AB216" s="73"/>
      <c r="AC216" s="14"/>
      <c r="AD216" s="14"/>
      <c r="AE216" s="56"/>
      <c r="AF216" s="56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47"/>
      <c r="J217" s="147"/>
      <c r="K217" s="147"/>
      <c r="L217" s="147"/>
      <c r="M217" s="14"/>
      <c r="N217" s="14"/>
      <c r="O217" s="14"/>
      <c r="P217" s="14"/>
      <c r="Q217" s="147"/>
      <c r="R217" s="147"/>
      <c r="S217" s="73"/>
      <c r="T217" s="73"/>
      <c r="U217" s="14"/>
      <c r="V217" s="14"/>
      <c r="W217" s="73"/>
      <c r="X217" s="14"/>
      <c r="Y217" s="14"/>
      <c r="Z217" s="14"/>
      <c r="AA217" s="14"/>
      <c r="AB217" s="73"/>
      <c r="AC217" s="14"/>
      <c r="AD217" s="14"/>
      <c r="AE217" s="56"/>
      <c r="AF217" s="56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47"/>
      <c r="J218" s="147"/>
      <c r="K218" s="147"/>
      <c r="L218" s="147"/>
      <c r="M218" s="14"/>
      <c r="N218" s="14"/>
      <c r="O218" s="14"/>
      <c r="P218" s="14"/>
      <c r="Q218" s="147"/>
      <c r="R218" s="147"/>
      <c r="S218" s="73"/>
      <c r="T218" s="73"/>
      <c r="U218" s="14"/>
      <c r="V218" s="14"/>
      <c r="W218" s="73"/>
      <c r="X218" s="14"/>
      <c r="Y218" s="14"/>
      <c r="Z218" s="14"/>
      <c r="AA218" s="14"/>
      <c r="AB218" s="73"/>
      <c r="AC218" s="14"/>
      <c r="AD218" s="14"/>
      <c r="AE218" s="56"/>
      <c r="AF218" s="56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47"/>
      <c r="J219" s="147"/>
      <c r="K219" s="147"/>
      <c r="L219" s="147"/>
      <c r="M219" s="14"/>
      <c r="N219" s="14"/>
      <c r="O219" s="14"/>
      <c r="P219" s="14"/>
      <c r="Q219" s="147"/>
      <c r="R219" s="147"/>
      <c r="S219" s="73"/>
      <c r="T219" s="73"/>
      <c r="U219" s="14"/>
      <c r="V219" s="14"/>
      <c r="W219" s="73"/>
      <c r="X219" s="14"/>
      <c r="Y219" s="14"/>
      <c r="Z219" s="14"/>
      <c r="AA219" s="14"/>
      <c r="AB219" s="73"/>
      <c r="AC219" s="14"/>
      <c r="AD219" s="14"/>
      <c r="AE219" s="56"/>
      <c r="AF219" s="56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47"/>
      <c r="J220" s="147"/>
      <c r="K220" s="147"/>
      <c r="L220" s="147"/>
      <c r="M220" s="14"/>
      <c r="N220" s="14"/>
      <c r="O220" s="14"/>
      <c r="P220" s="14"/>
      <c r="Q220" s="147"/>
      <c r="R220" s="147"/>
      <c r="S220" s="73"/>
      <c r="T220" s="73"/>
      <c r="U220" s="14"/>
      <c r="V220" s="14"/>
      <c r="W220" s="73"/>
      <c r="X220" s="14"/>
      <c r="Y220" s="14"/>
      <c r="Z220" s="14"/>
      <c r="AA220" s="14"/>
      <c r="AB220" s="73"/>
      <c r="AC220" s="14"/>
      <c r="AD220" s="14"/>
      <c r="AE220" s="56"/>
      <c r="AF220" s="56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47"/>
      <c r="J221" s="147"/>
      <c r="K221" s="147"/>
      <c r="L221" s="147"/>
      <c r="M221" s="14"/>
      <c r="N221" s="14"/>
      <c r="O221" s="14"/>
      <c r="P221" s="14"/>
      <c r="Q221" s="147"/>
      <c r="R221" s="147"/>
      <c r="S221" s="73"/>
      <c r="T221" s="73"/>
      <c r="U221" s="14"/>
      <c r="V221" s="14"/>
      <c r="W221" s="73"/>
      <c r="X221" s="14"/>
      <c r="Y221" s="14"/>
      <c r="Z221" s="14"/>
      <c r="AA221" s="14"/>
      <c r="AB221" s="73"/>
      <c r="AC221" s="14"/>
      <c r="AD221" s="14"/>
      <c r="AE221" s="56"/>
      <c r="AF221" s="56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47"/>
      <c r="J222" s="147"/>
      <c r="K222" s="147"/>
      <c r="L222" s="147"/>
      <c r="M222" s="14"/>
      <c r="N222" s="14"/>
      <c r="O222" s="14"/>
      <c r="P222" s="14"/>
      <c r="Q222" s="147"/>
      <c r="R222" s="147"/>
      <c r="S222" s="73"/>
      <c r="T222" s="73"/>
      <c r="U222" s="14"/>
      <c r="V222" s="14"/>
      <c r="W222" s="73"/>
      <c r="X222" s="14"/>
      <c r="Y222" s="14"/>
      <c r="Z222" s="14"/>
      <c r="AA222" s="14"/>
      <c r="AB222" s="73"/>
      <c r="AC222" s="14"/>
      <c r="AD222" s="14"/>
      <c r="AE222" s="56"/>
      <c r="AF222" s="56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47"/>
      <c r="J223" s="147"/>
      <c r="K223" s="147"/>
      <c r="L223" s="147"/>
      <c r="M223" s="14"/>
      <c r="N223" s="14"/>
      <c r="O223" s="14"/>
      <c r="P223" s="14"/>
      <c r="Q223" s="147"/>
      <c r="R223" s="147"/>
      <c r="S223" s="73"/>
      <c r="T223" s="73"/>
      <c r="U223" s="14"/>
      <c r="V223" s="14"/>
      <c r="W223" s="73"/>
      <c r="X223" s="14"/>
      <c r="Y223" s="14"/>
      <c r="Z223" s="14"/>
      <c r="AA223" s="14"/>
      <c r="AB223" s="73"/>
      <c r="AC223" s="14"/>
      <c r="AD223" s="14"/>
      <c r="AE223" s="56"/>
      <c r="AF223" s="56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47"/>
      <c r="J224" s="147"/>
      <c r="K224" s="147"/>
      <c r="L224" s="147"/>
      <c r="M224" s="14"/>
      <c r="N224" s="14"/>
      <c r="O224" s="14"/>
      <c r="P224" s="14"/>
      <c r="Q224" s="147"/>
      <c r="R224" s="147"/>
      <c r="S224" s="73"/>
      <c r="T224" s="73"/>
      <c r="U224" s="14"/>
      <c r="V224" s="14"/>
      <c r="W224" s="73"/>
      <c r="X224" s="14"/>
      <c r="Y224" s="14"/>
      <c r="Z224" s="14"/>
      <c r="AA224" s="14"/>
      <c r="AB224" s="73"/>
      <c r="AC224" s="14"/>
      <c r="AD224" s="14"/>
      <c r="AE224" s="56"/>
      <c r="AF224" s="56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47"/>
      <c r="J225" s="147"/>
      <c r="K225" s="147"/>
      <c r="L225" s="147"/>
      <c r="M225" s="14"/>
      <c r="N225" s="14"/>
      <c r="O225" s="14"/>
      <c r="P225" s="14"/>
      <c r="Q225" s="147"/>
      <c r="R225" s="147"/>
      <c r="S225" s="73"/>
      <c r="T225" s="73"/>
      <c r="U225" s="14"/>
      <c r="V225" s="14"/>
      <c r="W225" s="73"/>
      <c r="X225" s="14"/>
      <c r="Y225" s="14"/>
      <c r="Z225" s="14"/>
      <c r="AA225" s="14"/>
      <c r="AB225" s="73"/>
      <c r="AC225" s="14"/>
      <c r="AD225" s="14"/>
      <c r="AE225" s="56"/>
      <c r="AF225" s="56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47"/>
      <c r="J226" s="147"/>
      <c r="K226" s="147"/>
      <c r="L226" s="147"/>
      <c r="M226" s="14"/>
      <c r="N226" s="14"/>
      <c r="O226" s="14"/>
      <c r="P226" s="14"/>
      <c r="Q226" s="147"/>
      <c r="R226" s="147"/>
      <c r="S226" s="73"/>
      <c r="T226" s="73"/>
      <c r="U226" s="14"/>
      <c r="V226" s="14"/>
      <c r="W226" s="73"/>
      <c r="X226" s="14"/>
      <c r="Y226" s="14"/>
      <c r="Z226" s="14"/>
      <c r="AA226" s="14"/>
      <c r="AB226" s="73"/>
      <c r="AC226" s="14"/>
      <c r="AD226" s="14"/>
      <c r="AE226" s="56"/>
      <c r="AF226" s="56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47"/>
      <c r="J227" s="147"/>
      <c r="K227" s="147"/>
      <c r="L227" s="147"/>
      <c r="M227" s="14"/>
      <c r="N227" s="14"/>
      <c r="O227" s="14"/>
      <c r="P227" s="14"/>
      <c r="Q227" s="147"/>
      <c r="R227" s="147"/>
      <c r="S227" s="73"/>
      <c r="T227" s="73"/>
      <c r="U227" s="14"/>
      <c r="V227" s="14"/>
      <c r="W227" s="73"/>
      <c r="X227" s="14"/>
      <c r="Y227" s="14"/>
      <c r="Z227" s="14"/>
      <c r="AA227" s="14"/>
      <c r="AB227" s="73"/>
      <c r="AC227" s="14"/>
      <c r="AD227" s="14"/>
      <c r="AE227" s="56"/>
      <c r="AF227" s="56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47"/>
      <c r="J228" s="147"/>
      <c r="K228" s="147"/>
      <c r="L228" s="147"/>
      <c r="M228" s="14"/>
      <c r="N228" s="14"/>
      <c r="O228" s="14"/>
      <c r="P228" s="14"/>
      <c r="Q228" s="147"/>
      <c r="R228" s="147"/>
      <c r="S228" s="73"/>
      <c r="T228" s="73"/>
      <c r="U228" s="14"/>
      <c r="V228" s="14"/>
      <c r="W228" s="73"/>
      <c r="X228" s="14"/>
      <c r="Y228" s="14"/>
      <c r="Z228" s="14"/>
      <c r="AA228" s="14"/>
      <c r="AB228" s="73"/>
      <c r="AC228" s="14"/>
      <c r="AD228" s="14"/>
      <c r="AE228" s="56"/>
      <c r="AF228" s="56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47"/>
      <c r="J229" s="147"/>
      <c r="K229" s="147"/>
      <c r="L229" s="147"/>
      <c r="M229" s="14"/>
      <c r="N229" s="14"/>
      <c r="O229" s="14"/>
      <c r="P229" s="14"/>
      <c r="Q229" s="147"/>
      <c r="R229" s="147"/>
      <c r="S229" s="73"/>
      <c r="T229" s="73"/>
      <c r="U229" s="14"/>
      <c r="V229" s="14"/>
      <c r="W229" s="73"/>
      <c r="X229" s="14"/>
      <c r="Y229" s="14"/>
      <c r="Z229" s="14"/>
      <c r="AA229" s="14"/>
      <c r="AB229" s="73"/>
      <c r="AC229" s="14"/>
      <c r="AD229" s="14"/>
      <c r="AE229" s="56"/>
      <c r="AF229" s="56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47"/>
      <c r="J230" s="147"/>
      <c r="K230" s="147"/>
      <c r="L230" s="147"/>
      <c r="M230" s="14"/>
      <c r="N230" s="14"/>
      <c r="O230" s="14"/>
      <c r="P230" s="14"/>
      <c r="Q230" s="147"/>
      <c r="R230" s="147"/>
      <c r="S230" s="73"/>
      <c r="T230" s="73"/>
      <c r="U230" s="14"/>
      <c r="V230" s="14"/>
      <c r="W230" s="73"/>
      <c r="X230" s="14"/>
      <c r="Y230" s="14"/>
      <c r="Z230" s="14"/>
      <c r="AA230" s="14"/>
      <c r="AB230" s="73"/>
      <c r="AC230" s="14"/>
      <c r="AD230" s="14"/>
      <c r="AE230" s="56"/>
      <c r="AF230" s="56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47"/>
      <c r="J231" s="147"/>
      <c r="K231" s="147"/>
      <c r="L231" s="147"/>
      <c r="M231" s="14"/>
      <c r="N231" s="14"/>
      <c r="O231" s="14"/>
      <c r="P231" s="14"/>
      <c r="Q231" s="147"/>
      <c r="R231" s="147"/>
      <c r="S231" s="73"/>
      <c r="T231" s="73"/>
      <c r="U231" s="14"/>
      <c r="V231" s="14"/>
      <c r="W231" s="73"/>
      <c r="X231" s="14"/>
      <c r="Y231" s="14"/>
      <c r="Z231" s="14"/>
      <c r="AA231" s="14"/>
      <c r="AB231" s="73"/>
      <c r="AC231" s="14"/>
      <c r="AD231" s="14"/>
      <c r="AE231" s="56"/>
      <c r="AF231" s="56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47"/>
      <c r="J232" s="147"/>
      <c r="K232" s="147"/>
      <c r="L232" s="147"/>
      <c r="M232" s="14"/>
      <c r="N232" s="14"/>
      <c r="O232" s="14"/>
      <c r="P232" s="14"/>
      <c r="Q232" s="147"/>
      <c r="R232" s="147"/>
      <c r="S232" s="73"/>
      <c r="T232" s="73"/>
      <c r="U232" s="14"/>
      <c r="V232" s="14"/>
      <c r="W232" s="73"/>
      <c r="X232" s="14"/>
      <c r="Y232" s="14"/>
      <c r="Z232" s="14"/>
      <c r="AA232" s="14"/>
      <c r="AB232" s="73"/>
      <c r="AC232" s="14"/>
      <c r="AD232" s="14"/>
      <c r="AE232" s="56"/>
      <c r="AF232" s="56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47"/>
      <c r="J233" s="147"/>
      <c r="K233" s="147"/>
      <c r="L233" s="147"/>
      <c r="M233" s="14"/>
      <c r="N233" s="14"/>
      <c r="O233" s="14"/>
      <c r="P233" s="14"/>
      <c r="Q233" s="147"/>
      <c r="R233" s="147"/>
      <c r="S233" s="73"/>
      <c r="T233" s="73"/>
      <c r="U233" s="14"/>
      <c r="V233" s="14"/>
      <c r="W233" s="73"/>
      <c r="X233" s="14"/>
      <c r="Y233" s="14"/>
      <c r="Z233" s="14"/>
      <c r="AA233" s="14"/>
      <c r="AB233" s="73"/>
      <c r="AC233" s="14"/>
      <c r="AD233" s="14"/>
      <c r="AE233" s="56"/>
      <c r="AF233" s="56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47"/>
      <c r="J234" s="147"/>
      <c r="K234" s="147"/>
      <c r="L234" s="147"/>
      <c r="M234" s="14"/>
      <c r="N234" s="14"/>
      <c r="O234" s="14"/>
      <c r="P234" s="14"/>
      <c r="Q234" s="147"/>
      <c r="R234" s="147"/>
      <c r="S234" s="73"/>
      <c r="T234" s="73"/>
      <c r="U234" s="14"/>
      <c r="V234" s="14"/>
      <c r="W234" s="73"/>
      <c r="X234" s="14"/>
      <c r="Y234" s="14"/>
      <c r="Z234" s="14"/>
      <c r="AA234" s="14"/>
      <c r="AB234" s="73"/>
      <c r="AC234" s="14"/>
      <c r="AD234" s="14"/>
      <c r="AE234" s="56"/>
      <c r="AF234" s="56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47"/>
      <c r="J235" s="147"/>
      <c r="K235" s="147"/>
      <c r="L235" s="147"/>
      <c r="M235" s="14"/>
      <c r="N235" s="14"/>
      <c r="O235" s="14"/>
      <c r="P235" s="14"/>
      <c r="Q235" s="147"/>
      <c r="R235" s="147"/>
      <c r="S235" s="73"/>
      <c r="T235" s="73"/>
      <c r="U235" s="14"/>
      <c r="V235" s="14"/>
      <c r="W235" s="73"/>
      <c r="X235" s="14"/>
      <c r="Y235" s="14"/>
      <c r="Z235" s="14"/>
      <c r="AA235" s="14"/>
      <c r="AB235" s="73"/>
      <c r="AC235" s="14"/>
      <c r="AD235" s="14"/>
      <c r="AE235" s="56"/>
      <c r="AF235" s="56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47"/>
      <c r="J236" s="147"/>
      <c r="K236" s="147"/>
      <c r="L236" s="147"/>
      <c r="M236" s="14"/>
      <c r="N236" s="14"/>
      <c r="O236" s="14"/>
      <c r="P236" s="14"/>
      <c r="Q236" s="147"/>
      <c r="R236" s="147"/>
      <c r="S236" s="73"/>
      <c r="T236" s="73"/>
      <c r="U236" s="14"/>
      <c r="V236" s="14"/>
      <c r="W236" s="73"/>
      <c r="X236" s="14"/>
      <c r="Y236" s="14"/>
      <c r="Z236" s="14"/>
      <c r="AA236" s="14"/>
      <c r="AB236" s="73"/>
      <c r="AC236" s="14"/>
      <c r="AD236" s="14"/>
      <c r="AE236" s="56"/>
      <c r="AF236" s="56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47"/>
      <c r="J237" s="147"/>
      <c r="K237" s="147"/>
      <c r="L237" s="147"/>
      <c r="M237" s="14"/>
      <c r="N237" s="14"/>
      <c r="O237" s="14"/>
      <c r="P237" s="14"/>
      <c r="Q237" s="147"/>
      <c r="R237" s="147"/>
      <c r="S237" s="73"/>
      <c r="T237" s="73"/>
      <c r="U237" s="14"/>
      <c r="V237" s="14"/>
      <c r="W237" s="73"/>
      <c r="X237" s="14"/>
      <c r="Y237" s="14"/>
      <c r="Z237" s="14"/>
      <c r="AA237" s="14"/>
      <c r="AB237" s="73"/>
      <c r="AC237" s="14"/>
      <c r="AD237" s="14"/>
      <c r="AE237" s="56"/>
      <c r="AF237" s="56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47"/>
      <c r="J238" s="147"/>
      <c r="K238" s="147"/>
      <c r="L238" s="147"/>
      <c r="M238" s="14"/>
      <c r="N238" s="14"/>
      <c r="O238" s="14"/>
      <c r="P238" s="14"/>
      <c r="Q238" s="147"/>
      <c r="R238" s="147"/>
      <c r="S238" s="73"/>
      <c r="T238" s="73"/>
      <c r="U238" s="14"/>
      <c r="V238" s="14"/>
      <c r="W238" s="73"/>
      <c r="X238" s="14"/>
      <c r="Y238" s="14"/>
      <c r="Z238" s="14"/>
      <c r="AA238" s="14"/>
      <c r="AB238" s="73"/>
      <c r="AC238" s="14"/>
      <c r="AD238" s="14"/>
      <c r="AE238" s="56"/>
      <c r="AF238" s="56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47"/>
      <c r="J239" s="147"/>
      <c r="K239" s="147"/>
      <c r="L239" s="147"/>
      <c r="M239" s="14"/>
      <c r="N239" s="14"/>
      <c r="O239" s="14"/>
      <c r="P239" s="14"/>
      <c r="Q239" s="147"/>
      <c r="R239" s="147"/>
      <c r="S239" s="73"/>
      <c r="T239" s="73"/>
      <c r="U239" s="14"/>
      <c r="V239" s="14"/>
      <c r="W239" s="73"/>
      <c r="X239" s="14"/>
      <c r="Y239" s="14"/>
      <c r="Z239" s="14"/>
      <c r="AA239" s="14"/>
      <c r="AB239" s="73"/>
      <c r="AC239" s="14"/>
      <c r="AD239" s="14"/>
      <c r="AE239" s="56"/>
      <c r="AF239" s="56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47"/>
      <c r="J240" s="147"/>
      <c r="K240" s="147"/>
      <c r="L240" s="147"/>
      <c r="M240" s="14"/>
      <c r="N240" s="14"/>
      <c r="O240" s="14"/>
      <c r="P240" s="14"/>
      <c r="Q240" s="147"/>
      <c r="R240" s="147"/>
      <c r="S240" s="73"/>
      <c r="T240" s="73"/>
      <c r="U240" s="14"/>
      <c r="V240" s="14"/>
      <c r="W240" s="73"/>
      <c r="X240" s="14"/>
      <c r="Y240" s="14"/>
      <c r="Z240" s="14"/>
      <c r="AA240" s="14"/>
      <c r="AB240" s="73"/>
      <c r="AC240" s="14"/>
      <c r="AD240" s="14"/>
      <c r="AE240" s="56"/>
      <c r="AF240" s="56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47"/>
      <c r="J241" s="147"/>
      <c r="K241" s="147"/>
      <c r="L241" s="147"/>
      <c r="M241" s="14"/>
      <c r="N241" s="14"/>
      <c r="O241" s="14"/>
      <c r="P241" s="14"/>
      <c r="Q241" s="147"/>
      <c r="R241" s="147"/>
      <c r="S241" s="73"/>
      <c r="T241" s="73"/>
      <c r="U241" s="14"/>
      <c r="V241" s="14"/>
      <c r="W241" s="73"/>
      <c r="X241" s="14"/>
      <c r="Y241" s="14"/>
      <c r="Z241" s="14"/>
      <c r="AA241" s="14"/>
      <c r="AB241" s="73"/>
      <c r="AC241" s="14"/>
      <c r="AD241" s="14"/>
      <c r="AE241" s="56"/>
      <c r="AF241" s="56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47"/>
      <c r="J242" s="147"/>
      <c r="K242" s="147"/>
      <c r="L242" s="147"/>
      <c r="M242" s="14"/>
      <c r="N242" s="14"/>
      <c r="O242" s="14"/>
      <c r="P242" s="14"/>
      <c r="Q242" s="147"/>
      <c r="R242" s="147"/>
      <c r="S242" s="73"/>
      <c r="T242" s="73"/>
      <c r="U242" s="14"/>
      <c r="V242" s="14"/>
      <c r="W242" s="73"/>
      <c r="X242" s="14"/>
      <c r="Y242" s="14"/>
      <c r="Z242" s="14"/>
      <c r="AA242" s="14"/>
      <c r="AB242" s="73"/>
      <c r="AC242" s="14"/>
      <c r="AD242" s="14"/>
      <c r="AE242" s="56"/>
      <c r="AF242" s="56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47"/>
      <c r="J243" s="147"/>
      <c r="K243" s="147"/>
      <c r="L243" s="147"/>
      <c r="M243" s="14"/>
      <c r="N243" s="14"/>
      <c r="O243" s="14"/>
      <c r="P243" s="14"/>
      <c r="Q243" s="147"/>
      <c r="R243" s="147"/>
      <c r="S243" s="73"/>
      <c r="T243" s="73"/>
      <c r="U243" s="14"/>
      <c r="V243" s="14"/>
      <c r="W243" s="73"/>
      <c r="X243" s="14"/>
      <c r="Y243" s="14"/>
      <c r="Z243" s="14"/>
      <c r="AA243" s="14"/>
      <c r="AB243" s="73"/>
      <c r="AC243" s="14"/>
      <c r="AD243" s="14"/>
      <c r="AE243" s="56"/>
      <c r="AF243" s="56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47"/>
      <c r="J244" s="147"/>
      <c r="K244" s="147"/>
      <c r="L244" s="147"/>
      <c r="M244" s="14"/>
      <c r="N244" s="14"/>
      <c r="O244" s="14"/>
      <c r="P244" s="14"/>
      <c r="Q244" s="147"/>
      <c r="R244" s="147"/>
      <c r="S244" s="73"/>
      <c r="T244" s="73"/>
      <c r="U244" s="14"/>
      <c r="V244" s="14"/>
      <c r="W244" s="73"/>
      <c r="X244" s="14"/>
      <c r="Y244" s="14"/>
      <c r="Z244" s="14"/>
      <c r="AA244" s="14"/>
      <c r="AB244" s="73"/>
      <c r="AC244" s="14"/>
      <c r="AD244" s="14"/>
      <c r="AE244" s="56"/>
      <c r="AF244" s="56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47"/>
      <c r="J245" s="147"/>
      <c r="K245" s="147"/>
      <c r="L245" s="147"/>
      <c r="M245" s="14"/>
      <c r="N245" s="14"/>
      <c r="O245" s="14"/>
      <c r="P245" s="14"/>
      <c r="Q245" s="147"/>
      <c r="R245" s="147"/>
      <c r="S245" s="73"/>
      <c r="T245" s="73"/>
      <c r="U245" s="14"/>
      <c r="V245" s="14"/>
      <c r="W245" s="73"/>
      <c r="X245" s="14"/>
      <c r="Y245" s="14"/>
      <c r="Z245" s="14"/>
      <c r="AA245" s="14"/>
      <c r="AB245" s="73"/>
      <c r="AC245" s="14"/>
      <c r="AD245" s="14"/>
      <c r="AE245" s="56"/>
      <c r="AF245" s="56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47"/>
      <c r="J246" s="147"/>
      <c r="K246" s="147"/>
      <c r="L246" s="147"/>
      <c r="M246" s="14"/>
      <c r="N246" s="14"/>
      <c r="O246" s="14"/>
      <c r="P246" s="14"/>
      <c r="Q246" s="147"/>
      <c r="R246" s="147"/>
      <c r="S246" s="73"/>
      <c r="T246" s="73"/>
      <c r="U246" s="14"/>
      <c r="V246" s="14"/>
      <c r="W246" s="73"/>
      <c r="X246" s="14"/>
      <c r="Y246" s="14"/>
      <c r="Z246" s="14"/>
      <c r="AA246" s="14"/>
      <c r="AB246" s="73"/>
      <c r="AC246" s="14"/>
      <c r="AD246" s="14"/>
      <c r="AE246" s="56"/>
      <c r="AF246" s="56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47"/>
      <c r="J247" s="147"/>
      <c r="K247" s="147"/>
      <c r="L247" s="147"/>
      <c r="M247" s="14"/>
      <c r="N247" s="14"/>
      <c r="O247" s="14"/>
      <c r="P247" s="14"/>
      <c r="Q247" s="147"/>
      <c r="R247" s="147"/>
      <c r="S247" s="73"/>
      <c r="T247" s="73"/>
      <c r="U247" s="14"/>
      <c r="V247" s="14"/>
      <c r="W247" s="73"/>
      <c r="X247" s="14"/>
      <c r="Y247" s="14"/>
      <c r="Z247" s="14"/>
      <c r="AA247" s="14"/>
      <c r="AB247" s="73"/>
      <c r="AC247" s="14"/>
      <c r="AD247" s="14"/>
      <c r="AE247" s="56"/>
      <c r="AF247" s="56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47"/>
      <c r="J248" s="147"/>
      <c r="K248" s="147"/>
      <c r="L248" s="147"/>
      <c r="M248" s="14"/>
      <c r="N248" s="14"/>
      <c r="O248" s="14"/>
      <c r="P248" s="14"/>
      <c r="Q248" s="147"/>
      <c r="R248" s="147"/>
      <c r="S248" s="73"/>
      <c r="T248" s="73"/>
      <c r="U248" s="14"/>
      <c r="V248" s="14"/>
      <c r="W248" s="73"/>
      <c r="X248" s="14"/>
      <c r="Y248" s="14"/>
      <c r="Z248" s="14"/>
      <c r="AA248" s="14"/>
      <c r="AB248" s="73"/>
      <c r="AC248" s="14"/>
      <c r="AD248" s="14"/>
      <c r="AE248" s="56"/>
      <c r="AF248" s="56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47"/>
      <c r="J249" s="147"/>
      <c r="K249" s="147"/>
      <c r="L249" s="147"/>
      <c r="M249" s="14"/>
      <c r="N249" s="14"/>
      <c r="O249" s="14"/>
      <c r="P249" s="14"/>
      <c r="Q249" s="147"/>
      <c r="R249" s="147"/>
      <c r="S249" s="73"/>
      <c r="T249" s="73"/>
      <c r="U249" s="14"/>
      <c r="V249" s="14"/>
      <c r="W249" s="73"/>
      <c r="X249" s="14"/>
      <c r="Y249" s="14"/>
      <c r="Z249" s="14"/>
      <c r="AA249" s="14"/>
      <c r="AB249" s="73"/>
      <c r="AC249" s="14"/>
      <c r="AD249" s="14"/>
      <c r="AE249" s="56"/>
      <c r="AF249" s="56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47"/>
      <c r="J250" s="147"/>
      <c r="K250" s="147"/>
      <c r="L250" s="147"/>
      <c r="M250" s="14"/>
      <c r="N250" s="14"/>
      <c r="O250" s="14"/>
      <c r="P250" s="14"/>
      <c r="Q250" s="147"/>
      <c r="R250" s="147"/>
      <c r="S250" s="73"/>
      <c r="T250" s="73"/>
      <c r="U250" s="14"/>
      <c r="V250" s="14"/>
      <c r="W250" s="73"/>
      <c r="X250" s="14"/>
      <c r="Y250" s="14"/>
      <c r="Z250" s="14"/>
      <c r="AA250" s="14"/>
      <c r="AB250" s="73"/>
      <c r="AC250" s="14"/>
      <c r="AD250" s="14"/>
      <c r="AE250" s="56"/>
      <c r="AF250" s="56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47"/>
      <c r="J251" s="147"/>
      <c r="K251" s="147"/>
      <c r="L251" s="147"/>
      <c r="M251" s="14"/>
      <c r="N251" s="14"/>
      <c r="O251" s="14"/>
      <c r="P251" s="14"/>
      <c r="Q251" s="147"/>
      <c r="R251" s="147"/>
      <c r="S251" s="73"/>
      <c r="T251" s="73"/>
      <c r="U251" s="14"/>
      <c r="V251" s="14"/>
      <c r="W251" s="73"/>
      <c r="X251" s="14"/>
      <c r="Y251" s="14"/>
      <c r="Z251" s="14"/>
      <c r="AA251" s="14"/>
      <c r="AB251" s="73"/>
      <c r="AC251" s="14"/>
      <c r="AD251" s="14"/>
      <c r="AE251" s="56"/>
      <c r="AF251" s="56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47"/>
      <c r="J252" s="147"/>
      <c r="K252" s="147"/>
      <c r="L252" s="147"/>
      <c r="M252" s="14"/>
      <c r="N252" s="14"/>
      <c r="O252" s="14"/>
      <c r="P252" s="14"/>
      <c r="Q252" s="147"/>
      <c r="R252" s="147"/>
      <c r="S252" s="73"/>
      <c r="T252" s="73"/>
      <c r="U252" s="14"/>
      <c r="V252" s="14"/>
      <c r="W252" s="73"/>
      <c r="X252" s="14"/>
      <c r="Y252" s="14"/>
      <c r="Z252" s="14"/>
      <c r="AA252" s="14"/>
      <c r="AB252" s="73"/>
      <c r="AC252" s="14"/>
      <c r="AD252" s="14"/>
      <c r="AE252" s="56"/>
      <c r="AF252" s="56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47"/>
      <c r="J253" s="147"/>
      <c r="K253" s="147"/>
      <c r="L253" s="147"/>
      <c r="M253" s="14"/>
      <c r="N253" s="14"/>
      <c r="O253" s="14"/>
      <c r="P253" s="14"/>
      <c r="Q253" s="147"/>
      <c r="R253" s="147"/>
      <c r="S253" s="73"/>
      <c r="T253" s="73"/>
      <c r="U253" s="14"/>
      <c r="V253" s="14"/>
      <c r="W253" s="73"/>
      <c r="X253" s="14"/>
      <c r="Y253" s="14"/>
      <c r="Z253" s="14"/>
      <c r="AA253" s="14"/>
      <c r="AB253" s="73"/>
      <c r="AC253" s="14"/>
      <c r="AD253" s="14"/>
      <c r="AE253" s="56"/>
      <c r="AF253" s="56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47"/>
      <c r="J254" s="147"/>
      <c r="K254" s="147"/>
      <c r="L254" s="147"/>
      <c r="M254" s="14"/>
      <c r="N254" s="14"/>
      <c r="O254" s="14"/>
      <c r="P254" s="14"/>
      <c r="Q254" s="147"/>
      <c r="R254" s="147"/>
      <c r="S254" s="73"/>
      <c r="T254" s="73"/>
      <c r="U254" s="14"/>
      <c r="V254" s="14"/>
      <c r="W254" s="73"/>
      <c r="X254" s="14"/>
      <c r="Y254" s="14"/>
      <c r="Z254" s="14"/>
      <c r="AA254" s="14"/>
      <c r="AB254" s="73"/>
      <c r="AC254" s="14"/>
      <c r="AD254" s="14"/>
      <c r="AE254" s="56"/>
      <c r="AF254" s="56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47"/>
      <c r="J255" s="147"/>
      <c r="K255" s="147"/>
      <c r="L255" s="147"/>
      <c r="M255" s="14"/>
      <c r="N255" s="14"/>
      <c r="O255" s="14"/>
      <c r="P255" s="14"/>
      <c r="Q255" s="147"/>
      <c r="R255" s="147"/>
      <c r="S255" s="73"/>
      <c r="T255" s="73"/>
      <c r="U255" s="14"/>
      <c r="V255" s="14"/>
      <c r="W255" s="73"/>
      <c r="X255" s="14"/>
      <c r="Y255" s="14"/>
      <c r="Z255" s="14"/>
      <c r="AA255" s="14"/>
      <c r="AB255" s="73"/>
      <c r="AC255" s="14"/>
      <c r="AD255" s="14"/>
      <c r="AE255" s="56"/>
      <c r="AF255" s="56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47"/>
      <c r="J256" s="147"/>
      <c r="K256" s="147"/>
      <c r="L256" s="147"/>
      <c r="M256" s="14"/>
      <c r="N256" s="14"/>
      <c r="O256" s="14"/>
      <c r="P256" s="14"/>
      <c r="Q256" s="147"/>
      <c r="R256" s="147"/>
      <c r="S256" s="73"/>
      <c r="T256" s="73"/>
      <c r="U256" s="14"/>
      <c r="V256" s="14"/>
      <c r="W256" s="73"/>
      <c r="X256" s="14"/>
      <c r="Y256" s="14"/>
      <c r="Z256" s="14"/>
      <c r="AA256" s="14"/>
      <c r="AB256" s="73"/>
      <c r="AC256" s="14"/>
      <c r="AD256" s="14"/>
      <c r="AE256" s="56"/>
      <c r="AF256" s="56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47"/>
      <c r="J257" s="147"/>
      <c r="K257" s="147"/>
      <c r="L257" s="147"/>
      <c r="M257" s="14"/>
      <c r="N257" s="14"/>
      <c r="O257" s="14"/>
      <c r="P257" s="14"/>
      <c r="Q257" s="147"/>
      <c r="R257" s="147"/>
      <c r="S257" s="73"/>
      <c r="T257" s="73"/>
      <c r="U257" s="14"/>
      <c r="V257" s="14"/>
      <c r="W257" s="73"/>
      <c r="X257" s="14"/>
      <c r="Y257" s="14"/>
      <c r="Z257" s="14"/>
      <c r="AA257" s="14"/>
      <c r="AB257" s="73"/>
      <c r="AC257" s="14"/>
      <c r="AD257" s="14"/>
      <c r="AE257" s="56"/>
      <c r="AF257" s="56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47"/>
      <c r="J258" s="147"/>
      <c r="K258" s="147"/>
      <c r="L258" s="147"/>
      <c r="M258" s="14"/>
      <c r="N258" s="14"/>
      <c r="O258" s="14"/>
      <c r="P258" s="14"/>
      <c r="Q258" s="147"/>
      <c r="R258" s="147"/>
      <c r="S258" s="73"/>
      <c r="T258" s="73"/>
      <c r="U258" s="14"/>
      <c r="V258" s="14"/>
      <c r="W258" s="73"/>
      <c r="X258" s="14"/>
      <c r="Y258" s="14"/>
      <c r="Z258" s="14"/>
      <c r="AA258" s="14"/>
      <c r="AB258" s="73"/>
      <c r="AC258" s="14"/>
      <c r="AD258" s="14"/>
      <c r="AE258" s="56"/>
      <c r="AF258" s="56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47"/>
      <c r="J259" s="147"/>
      <c r="K259" s="147"/>
      <c r="L259" s="147"/>
      <c r="M259" s="14"/>
      <c r="N259" s="14"/>
      <c r="O259" s="14"/>
      <c r="P259" s="14"/>
      <c r="Q259" s="147"/>
      <c r="R259" s="147"/>
      <c r="S259" s="73"/>
      <c r="T259" s="73"/>
      <c r="U259" s="14"/>
      <c r="V259" s="14"/>
      <c r="W259" s="73"/>
      <c r="X259" s="14"/>
      <c r="Y259" s="14"/>
      <c r="Z259" s="14"/>
      <c r="AA259" s="14"/>
      <c r="AB259" s="73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47"/>
      <c r="J260" s="147"/>
      <c r="K260" s="147"/>
      <c r="L260" s="147"/>
      <c r="M260" s="14"/>
      <c r="N260" s="14"/>
      <c r="O260" s="14"/>
      <c r="P260" s="14"/>
      <c r="Q260" s="147"/>
      <c r="R260" s="147"/>
      <c r="S260" s="73"/>
      <c r="T260" s="73"/>
      <c r="U260" s="14"/>
      <c r="V260" s="14"/>
      <c r="W260" s="73"/>
      <c r="X260" s="14"/>
      <c r="Y260" s="14"/>
      <c r="Z260" s="14"/>
      <c r="AA260" s="14"/>
      <c r="AB260" s="73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47"/>
      <c r="J261" s="147"/>
      <c r="K261" s="147"/>
      <c r="L261" s="147"/>
      <c r="M261" s="14"/>
      <c r="N261" s="14"/>
      <c r="O261" s="14"/>
      <c r="P261" s="14"/>
      <c r="Q261" s="147"/>
      <c r="R261" s="147"/>
      <c r="S261" s="73"/>
      <c r="T261" s="73"/>
      <c r="U261" s="14"/>
      <c r="V261" s="14"/>
      <c r="W261" s="73"/>
      <c r="X261" s="14"/>
      <c r="Y261" s="14"/>
      <c r="Z261" s="14"/>
      <c r="AA261" s="14"/>
      <c r="AB261" s="73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47"/>
      <c r="J262" s="147"/>
      <c r="K262" s="147"/>
      <c r="L262" s="147"/>
      <c r="M262" s="30"/>
      <c r="N262" s="30"/>
      <c r="O262" s="30"/>
      <c r="P262" s="30"/>
      <c r="Q262" s="148"/>
      <c r="R262" s="148"/>
      <c r="S262" s="74"/>
      <c r="T262" s="74"/>
      <c r="U262" s="30"/>
      <c r="V262" s="30"/>
      <c r="W262" s="74"/>
      <c r="X262" s="30"/>
      <c r="Y262" s="30"/>
      <c r="Z262" s="30"/>
      <c r="AA262" s="30"/>
      <c r="AB262" s="7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47"/>
      <c r="J263" s="147"/>
      <c r="K263" s="147"/>
      <c r="L263" s="148"/>
      <c r="M263" s="34"/>
      <c r="N263" s="34"/>
      <c r="O263" s="34"/>
      <c r="P263" s="34"/>
      <c r="Q263" s="149"/>
      <c r="R263" s="149"/>
      <c r="S263" s="75"/>
      <c r="T263" s="75"/>
      <c r="U263" s="34"/>
      <c r="V263" s="34"/>
      <c r="W263" s="75"/>
      <c r="X263" s="34"/>
      <c r="Y263" s="34"/>
      <c r="Z263" s="34"/>
      <c r="AA263" s="34"/>
      <c r="AB263" s="75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47"/>
      <c r="J264" s="147"/>
      <c r="K264" s="147"/>
      <c r="L264" s="149"/>
      <c r="M264" s="34"/>
      <c r="N264" s="34"/>
      <c r="O264" s="34"/>
      <c r="P264" s="34"/>
      <c r="Q264" s="149"/>
      <c r="R264" s="149"/>
      <c r="S264" s="75"/>
      <c r="T264" s="75"/>
      <c r="U264" s="34"/>
      <c r="V264" s="34"/>
      <c r="W264" s="75"/>
      <c r="X264" s="34"/>
      <c r="Y264" s="34"/>
      <c r="Z264" s="34"/>
      <c r="AA264" s="34"/>
      <c r="AB264" s="75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47"/>
      <c r="J265" s="147"/>
      <c r="K265" s="147"/>
      <c r="L265" s="149"/>
      <c r="M265" s="34"/>
      <c r="N265" s="34"/>
      <c r="O265" s="34"/>
      <c r="P265" s="34"/>
      <c r="Q265" s="149"/>
      <c r="R265" s="149"/>
      <c r="S265" s="75"/>
      <c r="T265" s="75"/>
      <c r="U265" s="34"/>
      <c r="V265" s="34"/>
      <c r="W265" s="75"/>
      <c r="X265" s="34"/>
      <c r="Y265" s="34"/>
      <c r="Z265" s="34"/>
      <c r="AA265" s="34"/>
      <c r="AB265" s="75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47"/>
      <c r="J266" s="147"/>
      <c r="K266" s="147"/>
      <c r="L266" s="149"/>
      <c r="M266" s="34"/>
      <c r="N266" s="34"/>
      <c r="O266" s="34"/>
      <c r="P266" s="34"/>
      <c r="Q266" s="149"/>
      <c r="R266" s="149"/>
      <c r="S266" s="75"/>
      <c r="T266" s="75"/>
      <c r="U266" s="34"/>
      <c r="V266" s="34"/>
      <c r="W266" s="75"/>
      <c r="X266" s="34"/>
      <c r="Y266" s="34"/>
      <c r="Z266" s="34"/>
      <c r="AA266" s="34"/>
      <c r="AB266" s="75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47"/>
      <c r="J267" s="147"/>
      <c r="K267" s="147"/>
      <c r="L267" s="149"/>
      <c r="M267" s="34"/>
      <c r="N267" s="34"/>
      <c r="O267" s="34"/>
      <c r="P267" s="34"/>
      <c r="Q267" s="149"/>
      <c r="R267" s="149"/>
      <c r="S267" s="75"/>
      <c r="T267" s="75"/>
      <c r="U267" s="34"/>
      <c r="V267" s="34"/>
      <c r="W267" s="75"/>
      <c r="X267" s="34"/>
      <c r="Y267" s="34"/>
      <c r="Z267" s="34"/>
      <c r="AA267" s="34"/>
      <c r="AB267" s="75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47"/>
      <c r="J268" s="147"/>
      <c r="K268" s="147"/>
      <c r="L268" s="149"/>
      <c r="M268" s="34"/>
      <c r="N268" s="34"/>
      <c r="O268" s="34"/>
      <c r="P268" s="34"/>
      <c r="Q268" s="149"/>
      <c r="R268" s="149"/>
      <c r="S268" s="75"/>
      <c r="T268" s="75"/>
      <c r="U268" s="34"/>
      <c r="V268" s="34"/>
      <c r="W268" s="75"/>
      <c r="X268" s="34"/>
      <c r="Y268" s="34"/>
      <c r="Z268" s="34"/>
      <c r="AA268" s="34"/>
      <c r="AB268" s="75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47"/>
      <c r="J269" s="147"/>
      <c r="K269" s="147"/>
      <c r="L269" s="149"/>
      <c r="M269" s="34"/>
      <c r="N269" s="34"/>
      <c r="O269" s="34"/>
      <c r="P269" s="34"/>
      <c r="Q269" s="149"/>
      <c r="R269" s="149"/>
      <c r="S269" s="75"/>
      <c r="T269" s="75"/>
      <c r="U269" s="34"/>
      <c r="V269" s="34"/>
      <c r="W269" s="75"/>
      <c r="X269" s="34"/>
      <c r="Y269" s="34"/>
      <c r="Z269" s="34"/>
      <c r="AA269" s="34"/>
      <c r="AB269" s="75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47"/>
      <c r="J270" s="147"/>
      <c r="K270" s="147"/>
      <c r="L270" s="149"/>
      <c r="M270" s="34"/>
      <c r="N270" s="34"/>
      <c r="O270" s="34"/>
      <c r="P270" s="34"/>
      <c r="Q270" s="149"/>
      <c r="R270" s="149"/>
      <c r="S270" s="75"/>
      <c r="T270" s="75"/>
      <c r="U270" s="34"/>
      <c r="V270" s="34"/>
      <c r="W270" s="75"/>
      <c r="X270" s="34"/>
      <c r="Y270" s="34"/>
      <c r="Z270" s="34"/>
      <c r="AA270" s="34"/>
      <c r="AB270" s="75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47"/>
      <c r="J271" s="147"/>
      <c r="K271" s="147"/>
      <c r="L271" s="149"/>
      <c r="M271" s="34"/>
      <c r="N271" s="34"/>
      <c r="O271" s="34"/>
      <c r="P271" s="34"/>
      <c r="Q271" s="149"/>
      <c r="R271" s="149"/>
      <c r="S271" s="75"/>
      <c r="T271" s="75"/>
      <c r="U271" s="34"/>
      <c r="V271" s="34"/>
      <c r="W271" s="75"/>
      <c r="X271" s="34"/>
      <c r="Y271" s="34"/>
      <c r="Z271" s="34"/>
      <c r="AA271" s="34"/>
      <c r="AB271" s="75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47"/>
      <c r="J272" s="147"/>
      <c r="K272" s="147"/>
      <c r="L272" s="149"/>
      <c r="M272" s="34"/>
      <c r="N272" s="34"/>
      <c r="O272" s="34"/>
      <c r="P272" s="34"/>
      <c r="Q272" s="149"/>
      <c r="R272" s="149"/>
      <c r="S272" s="75"/>
      <c r="T272" s="75"/>
      <c r="U272" s="34"/>
      <c r="V272" s="34"/>
      <c r="W272" s="75"/>
      <c r="X272" s="34"/>
      <c r="Y272" s="34"/>
      <c r="Z272" s="34"/>
      <c r="AA272" s="34"/>
      <c r="AB272" s="75"/>
      <c r="AC272" s="30"/>
      <c r="AD272" s="30"/>
      <c r="AE272" s="30"/>
      <c r="AO272" s="14"/>
      <c r="AP272" s="14"/>
      <c r="AQ272" s="14"/>
      <c r="AR272" s="14"/>
    </row>
    <row r="273" spans="1:44">
      <c r="G273" s="14"/>
      <c r="H273" s="14"/>
      <c r="I273" s="147"/>
      <c r="J273" s="147"/>
      <c r="K273" s="147"/>
      <c r="L273" s="149"/>
      <c r="M273" s="34"/>
      <c r="N273" s="34"/>
      <c r="O273" s="34"/>
      <c r="P273" s="34"/>
      <c r="Q273" s="149"/>
      <c r="R273" s="149"/>
      <c r="S273" s="75"/>
      <c r="T273" s="75"/>
      <c r="U273" s="34"/>
      <c r="V273" s="34"/>
      <c r="W273" s="75"/>
      <c r="X273" s="34"/>
      <c r="Y273" s="34"/>
      <c r="Z273" s="34"/>
      <c r="AA273" s="34"/>
      <c r="AB273" s="75"/>
      <c r="AC273" s="34"/>
      <c r="AD273" s="34"/>
      <c r="AE273" s="34"/>
      <c r="AO273" s="14"/>
      <c r="AP273" s="14"/>
      <c r="AQ273" s="14"/>
      <c r="AR273" s="14"/>
    </row>
    <row r="274" spans="1:44">
      <c r="B274" s="30"/>
      <c r="C274" s="30"/>
      <c r="D274" s="30"/>
      <c r="E274" s="30"/>
      <c r="F274" s="30"/>
      <c r="G274" s="30"/>
      <c r="H274" s="30"/>
      <c r="I274" s="148"/>
      <c r="J274" s="148"/>
      <c r="K274" s="148"/>
      <c r="L274" s="149"/>
      <c r="M274" s="34"/>
      <c r="N274" s="34"/>
      <c r="O274" s="34"/>
      <c r="P274" s="34"/>
      <c r="Q274" s="149"/>
      <c r="R274" s="149"/>
      <c r="S274" s="75"/>
      <c r="T274" s="75"/>
      <c r="U274" s="34"/>
      <c r="V274" s="34"/>
      <c r="W274" s="75"/>
      <c r="X274" s="34"/>
      <c r="Y274" s="34"/>
      <c r="Z274" s="34"/>
      <c r="AA274" s="34"/>
      <c r="AB274" s="75"/>
      <c r="AC274" s="34"/>
      <c r="AD274" s="34"/>
      <c r="AE274" s="34"/>
      <c r="AO274" s="14"/>
      <c r="AP274" s="14"/>
      <c r="AQ274" s="14"/>
      <c r="AR274" s="14"/>
    </row>
    <row r="275" spans="1:44">
      <c r="B275" s="34"/>
      <c r="C275" s="34"/>
      <c r="D275" s="34"/>
      <c r="E275" s="34"/>
      <c r="F275" s="34"/>
      <c r="G275" s="34"/>
      <c r="H275" s="34"/>
      <c r="I275" s="149"/>
      <c r="J275" s="149"/>
      <c r="K275" s="149"/>
      <c r="L275" s="149"/>
      <c r="M275" s="34"/>
      <c r="N275" s="34"/>
      <c r="O275" s="34"/>
      <c r="P275" s="34"/>
      <c r="Q275" s="149"/>
      <c r="R275" s="149"/>
      <c r="S275" s="75"/>
      <c r="T275" s="75"/>
      <c r="U275" s="34"/>
      <c r="V275" s="34"/>
      <c r="W275" s="75"/>
      <c r="X275" s="34"/>
      <c r="Y275" s="34"/>
      <c r="Z275" s="34"/>
      <c r="AA275" s="34"/>
      <c r="AB275" s="75"/>
      <c r="AC275" s="34"/>
      <c r="AD275" s="34"/>
      <c r="AE275" s="34"/>
      <c r="AO275" s="14"/>
      <c r="AP275" s="14"/>
      <c r="AQ275" s="14"/>
      <c r="AR275" s="14"/>
    </row>
    <row r="276" spans="1:44">
      <c r="B276" s="34"/>
      <c r="C276" s="34"/>
      <c r="D276" s="34"/>
      <c r="E276" s="34"/>
      <c r="F276" s="34"/>
      <c r="G276" s="34"/>
      <c r="H276" s="34"/>
      <c r="I276" s="149"/>
      <c r="J276" s="149"/>
      <c r="K276" s="149"/>
      <c r="L276" s="149"/>
      <c r="M276" s="34"/>
      <c r="N276" s="34"/>
      <c r="O276" s="34"/>
      <c r="P276" s="34"/>
      <c r="Q276" s="149"/>
      <c r="R276" s="149"/>
      <c r="S276" s="75"/>
      <c r="T276" s="75"/>
      <c r="U276" s="34"/>
      <c r="V276" s="34"/>
      <c r="W276" s="75"/>
      <c r="X276" s="34"/>
      <c r="Y276" s="34"/>
      <c r="Z276" s="34"/>
      <c r="AA276" s="34"/>
      <c r="AB276" s="75"/>
      <c r="AC276" s="34"/>
      <c r="AD276" s="34"/>
      <c r="AE276" s="34"/>
      <c r="AO276" s="14"/>
      <c r="AP276" s="14"/>
      <c r="AQ276" s="14"/>
      <c r="AR276" s="14"/>
    </row>
    <row r="277" spans="1:44">
      <c r="B277" s="34"/>
      <c r="C277" s="34"/>
      <c r="D277" s="34"/>
      <c r="E277" s="34"/>
      <c r="F277" s="34"/>
      <c r="G277" s="34"/>
      <c r="H277" s="34"/>
      <c r="I277" s="149"/>
      <c r="J277" s="149"/>
      <c r="K277" s="149"/>
      <c r="L277" s="149"/>
      <c r="M277" s="34"/>
      <c r="N277" s="34"/>
      <c r="O277" s="34"/>
      <c r="P277" s="34"/>
      <c r="Q277" s="149"/>
      <c r="R277" s="149"/>
      <c r="S277" s="75"/>
      <c r="T277" s="75"/>
      <c r="U277" s="34"/>
      <c r="V277" s="34"/>
      <c r="W277" s="75"/>
      <c r="X277" s="34"/>
      <c r="Y277" s="34"/>
      <c r="Z277" s="34"/>
      <c r="AA277" s="34"/>
      <c r="AB277" s="75"/>
      <c r="AC277" s="34"/>
      <c r="AD277" s="34"/>
      <c r="AE277" s="34"/>
      <c r="AO277" s="14"/>
      <c r="AP277" s="14"/>
      <c r="AQ277" s="14"/>
      <c r="AR277" s="14"/>
    </row>
    <row r="278" spans="1:44">
      <c r="B278" s="34"/>
      <c r="C278" s="34"/>
      <c r="D278" s="34"/>
      <c r="E278" s="34"/>
      <c r="F278" s="34"/>
      <c r="G278" s="34"/>
      <c r="H278" s="34"/>
      <c r="I278" s="149"/>
      <c r="J278" s="149"/>
      <c r="K278" s="149"/>
      <c r="L278" s="149"/>
      <c r="M278" s="34"/>
      <c r="N278" s="34"/>
      <c r="O278" s="34"/>
      <c r="P278" s="34"/>
      <c r="Q278" s="149"/>
      <c r="R278" s="149"/>
      <c r="S278" s="75"/>
      <c r="T278" s="75"/>
      <c r="U278" s="34"/>
      <c r="V278" s="34"/>
      <c r="W278" s="75"/>
      <c r="X278" s="34"/>
      <c r="Y278" s="34"/>
      <c r="Z278" s="34"/>
      <c r="AA278" s="34"/>
      <c r="AB278" s="75"/>
      <c r="AC278" s="34"/>
      <c r="AD278" s="34"/>
      <c r="AE278" s="34"/>
      <c r="AQ278" s="14"/>
      <c r="AR278" s="14"/>
    </row>
    <row r="279" spans="1:44">
      <c r="B279" s="34"/>
      <c r="C279" s="34"/>
      <c r="D279" s="34"/>
      <c r="E279" s="34"/>
      <c r="F279" s="34"/>
      <c r="G279" s="34"/>
      <c r="H279" s="34"/>
      <c r="I279" s="149"/>
      <c r="J279" s="149"/>
      <c r="K279" s="149"/>
      <c r="L279" s="149"/>
      <c r="M279" s="34"/>
      <c r="N279" s="34"/>
      <c r="O279" s="34"/>
      <c r="P279" s="34"/>
      <c r="Q279" s="149"/>
      <c r="R279" s="149"/>
      <c r="S279" s="75"/>
      <c r="T279" s="75"/>
      <c r="U279" s="34"/>
      <c r="V279" s="34"/>
      <c r="W279" s="75"/>
      <c r="X279" s="34"/>
      <c r="Y279" s="34"/>
      <c r="Z279" s="34"/>
      <c r="AA279" s="34"/>
      <c r="AB279" s="75"/>
      <c r="AC279" s="34"/>
      <c r="AD279" s="34"/>
      <c r="AE279" s="34"/>
      <c r="AQ279" s="14"/>
      <c r="AR279" s="14"/>
    </row>
    <row r="280" spans="1:44">
      <c r="B280" s="34"/>
      <c r="C280" s="34"/>
      <c r="D280" s="34"/>
      <c r="E280" s="34"/>
      <c r="F280" s="34"/>
      <c r="G280" s="34"/>
      <c r="H280" s="34"/>
      <c r="I280" s="149"/>
      <c r="J280" s="149"/>
      <c r="K280" s="149"/>
      <c r="L280" s="149"/>
      <c r="M280" s="34"/>
      <c r="N280" s="34"/>
      <c r="O280" s="34"/>
      <c r="P280" s="34"/>
      <c r="Q280" s="149"/>
      <c r="R280" s="149"/>
      <c r="S280" s="75"/>
      <c r="T280" s="75"/>
      <c r="U280" s="34"/>
      <c r="V280" s="34"/>
      <c r="W280" s="75"/>
      <c r="X280" s="34"/>
      <c r="Y280" s="34"/>
      <c r="Z280" s="34"/>
      <c r="AA280" s="34"/>
      <c r="AB280" s="75"/>
      <c r="AC280" s="34"/>
      <c r="AD280" s="34"/>
      <c r="AE280" s="34"/>
      <c r="AQ280" s="14"/>
      <c r="AR280" s="14"/>
    </row>
    <row r="281" spans="1:44">
      <c r="B281" s="34"/>
      <c r="C281" s="34"/>
      <c r="D281" s="34"/>
      <c r="E281" s="34"/>
      <c r="F281" s="34"/>
      <c r="G281" s="34"/>
      <c r="H281" s="34"/>
      <c r="I281" s="149"/>
      <c r="J281" s="149"/>
      <c r="K281" s="149"/>
      <c r="L281" s="149"/>
      <c r="M281" s="34"/>
      <c r="N281" s="34"/>
      <c r="O281" s="34"/>
      <c r="P281" s="34"/>
      <c r="Q281" s="149"/>
      <c r="R281" s="149"/>
      <c r="S281" s="75"/>
      <c r="T281" s="75"/>
      <c r="U281" s="34"/>
      <c r="V281" s="34"/>
      <c r="W281" s="75"/>
      <c r="X281" s="34"/>
      <c r="Y281" s="34"/>
      <c r="Z281" s="34"/>
      <c r="AA281" s="34"/>
      <c r="AB281" s="75"/>
      <c r="AC281" s="34"/>
      <c r="AD281" s="34"/>
      <c r="AE281" s="34"/>
      <c r="AQ281" s="14"/>
      <c r="AR281" s="14"/>
    </row>
    <row r="282" spans="1:44">
      <c r="B282" s="34"/>
      <c r="C282" s="34"/>
      <c r="D282" s="34"/>
      <c r="E282" s="34"/>
      <c r="F282" s="34"/>
      <c r="G282" s="34"/>
      <c r="H282" s="34"/>
      <c r="I282" s="149"/>
      <c r="J282" s="149"/>
      <c r="K282" s="149"/>
      <c r="L282" s="149"/>
      <c r="M282" s="34"/>
      <c r="N282" s="34"/>
      <c r="O282" s="34"/>
      <c r="P282" s="34"/>
      <c r="Q282" s="149"/>
      <c r="R282" s="149"/>
      <c r="S282" s="75"/>
      <c r="T282" s="75"/>
      <c r="U282" s="34"/>
      <c r="V282" s="34"/>
      <c r="W282" s="75"/>
      <c r="X282" s="34"/>
      <c r="Y282" s="34"/>
      <c r="Z282" s="34"/>
      <c r="AA282" s="34"/>
      <c r="AB282" s="75"/>
      <c r="AC282" s="34"/>
      <c r="AD282" s="34"/>
      <c r="AE282" s="34"/>
      <c r="AQ282" s="14"/>
      <c r="AR282" s="14"/>
    </row>
    <row r="283" spans="1:44">
      <c r="B283" s="34"/>
      <c r="C283" s="34"/>
      <c r="D283" s="34"/>
      <c r="E283" s="34"/>
      <c r="F283" s="34"/>
      <c r="G283" s="34"/>
      <c r="H283" s="34"/>
      <c r="I283" s="149"/>
      <c r="J283" s="149"/>
      <c r="K283" s="149"/>
      <c r="L283" s="149"/>
      <c r="M283" s="34"/>
      <c r="N283" s="34"/>
      <c r="O283" s="34"/>
      <c r="P283" s="34"/>
      <c r="Q283" s="149"/>
      <c r="R283" s="149"/>
      <c r="S283" s="75"/>
      <c r="T283" s="75"/>
      <c r="U283" s="34"/>
      <c r="V283" s="34"/>
      <c r="W283" s="75"/>
      <c r="X283" s="34"/>
      <c r="Y283" s="34"/>
      <c r="Z283" s="34"/>
      <c r="AA283" s="34"/>
      <c r="AB283" s="75"/>
      <c r="AC283" s="34"/>
      <c r="AD283" s="34"/>
      <c r="AE283" s="34"/>
      <c r="AQ283" s="14"/>
    </row>
    <row r="284" spans="1:44">
      <c r="A284" s="153"/>
      <c r="B284" s="34"/>
      <c r="C284" s="34"/>
      <c r="D284" s="34"/>
      <c r="E284" s="34"/>
      <c r="F284" s="34"/>
      <c r="G284" s="34"/>
      <c r="H284" s="34"/>
      <c r="I284" s="149"/>
      <c r="J284" s="149"/>
      <c r="K284" s="149"/>
      <c r="L284" s="149"/>
      <c r="M284" s="34"/>
      <c r="N284" s="34"/>
      <c r="O284" s="34"/>
      <c r="P284" s="34"/>
      <c r="Q284" s="149"/>
      <c r="R284" s="149"/>
      <c r="S284" s="75"/>
      <c r="T284" s="75"/>
      <c r="U284" s="34"/>
      <c r="V284" s="34"/>
      <c r="W284" s="75"/>
      <c r="X284" s="34"/>
      <c r="Y284" s="34"/>
      <c r="Z284" s="34"/>
      <c r="AA284" s="34"/>
      <c r="AB284" s="75"/>
      <c r="AC284" s="34"/>
      <c r="AD284" s="34"/>
      <c r="AE284" s="34"/>
    </row>
    <row r="285" spans="1:44">
      <c r="A285" s="154"/>
      <c r="B285" s="34"/>
      <c r="C285" s="34"/>
      <c r="D285" s="34"/>
      <c r="E285" s="34"/>
      <c r="F285" s="34"/>
      <c r="G285" s="34"/>
      <c r="H285" s="34"/>
      <c r="I285" s="149"/>
      <c r="J285" s="149"/>
      <c r="K285" s="149"/>
      <c r="L285" s="149"/>
      <c r="M285" s="34"/>
      <c r="N285" s="34"/>
      <c r="O285" s="34"/>
      <c r="P285" s="34"/>
      <c r="Q285" s="149"/>
      <c r="R285" s="149"/>
      <c r="S285" s="75"/>
      <c r="T285" s="75"/>
      <c r="U285" s="34"/>
      <c r="V285" s="34"/>
      <c r="W285" s="75"/>
      <c r="X285" s="34"/>
      <c r="Y285" s="34"/>
      <c r="Z285" s="34"/>
      <c r="AA285" s="34"/>
      <c r="AB285" s="75"/>
      <c r="AC285" s="34"/>
      <c r="AD285" s="34"/>
      <c r="AE285" s="34"/>
    </row>
    <row r="286" spans="1:44">
      <c r="A286" s="154"/>
      <c r="B286" s="34"/>
      <c r="C286" s="34"/>
      <c r="D286" s="34"/>
      <c r="E286" s="34"/>
      <c r="F286" s="34"/>
      <c r="G286" s="34"/>
      <c r="H286" s="34"/>
      <c r="I286" s="149"/>
      <c r="J286" s="149"/>
      <c r="K286" s="149"/>
      <c r="L286" s="149"/>
      <c r="M286" s="34"/>
      <c r="N286" s="34"/>
      <c r="O286" s="34"/>
      <c r="P286" s="34"/>
      <c r="Q286" s="149"/>
      <c r="R286" s="149"/>
      <c r="S286" s="75"/>
      <c r="T286" s="75"/>
      <c r="U286" s="34"/>
      <c r="V286" s="34"/>
      <c r="W286" s="75"/>
      <c r="X286" s="34"/>
      <c r="Y286" s="34"/>
      <c r="Z286" s="34"/>
      <c r="AA286" s="34"/>
      <c r="AB286" s="75"/>
      <c r="AC286" s="34"/>
      <c r="AD286" s="34"/>
      <c r="AE286" s="34"/>
    </row>
    <row r="287" spans="1:44">
      <c r="A287" s="154"/>
      <c r="B287" s="34"/>
      <c r="C287" s="34"/>
      <c r="D287" s="34"/>
      <c r="E287" s="34"/>
      <c r="F287" s="34"/>
      <c r="G287" s="34"/>
      <c r="H287" s="34"/>
      <c r="I287" s="149"/>
      <c r="J287" s="149"/>
      <c r="K287" s="149"/>
      <c r="L287" s="149"/>
      <c r="M287" s="34"/>
      <c r="N287" s="34"/>
      <c r="O287" s="34"/>
      <c r="P287" s="34"/>
      <c r="Q287" s="149"/>
      <c r="R287" s="149"/>
      <c r="S287" s="75"/>
      <c r="T287" s="75"/>
      <c r="U287" s="34"/>
      <c r="V287" s="34"/>
      <c r="W287" s="75"/>
      <c r="X287" s="34"/>
      <c r="Y287" s="34"/>
      <c r="Z287" s="34"/>
      <c r="AA287" s="34"/>
      <c r="AB287" s="75"/>
      <c r="AC287" s="34"/>
      <c r="AD287" s="34"/>
      <c r="AE287" s="34"/>
    </row>
    <row r="288" spans="1:44">
      <c r="A288" s="154"/>
      <c r="B288" s="34"/>
      <c r="C288" s="34"/>
      <c r="D288" s="34"/>
      <c r="E288" s="34"/>
      <c r="F288" s="34"/>
      <c r="G288" s="34"/>
      <c r="H288" s="34"/>
      <c r="I288" s="149"/>
      <c r="J288" s="149"/>
      <c r="K288" s="149"/>
      <c r="L288" s="149"/>
      <c r="M288" s="34"/>
      <c r="N288" s="34"/>
      <c r="O288" s="34"/>
      <c r="P288" s="34"/>
      <c r="Q288" s="149"/>
      <c r="R288" s="149"/>
      <c r="S288" s="75"/>
      <c r="T288" s="75"/>
      <c r="U288" s="34"/>
      <c r="V288" s="34"/>
      <c r="W288" s="75"/>
      <c r="X288" s="34"/>
      <c r="Y288" s="34"/>
      <c r="Z288" s="34"/>
      <c r="AA288" s="34"/>
      <c r="AB288" s="75"/>
      <c r="AC288" s="34"/>
      <c r="AD288" s="34"/>
      <c r="AE288" s="34"/>
    </row>
    <row r="289" spans="1:31">
      <c r="A289" s="154"/>
      <c r="B289" s="34"/>
      <c r="C289" s="34"/>
      <c r="D289" s="34"/>
      <c r="E289" s="34"/>
      <c r="F289" s="34"/>
      <c r="G289" s="34"/>
      <c r="H289" s="34"/>
      <c r="I289" s="149"/>
      <c r="J289" s="149"/>
      <c r="K289" s="149"/>
      <c r="L289" s="149"/>
      <c r="M289" s="34"/>
      <c r="N289" s="34"/>
      <c r="O289" s="34"/>
      <c r="P289" s="34"/>
      <c r="Q289" s="149"/>
      <c r="R289" s="149"/>
      <c r="S289" s="75"/>
      <c r="T289" s="75"/>
      <c r="U289" s="34"/>
      <c r="V289" s="34"/>
      <c r="W289" s="75"/>
      <c r="X289" s="34"/>
      <c r="Y289" s="34"/>
      <c r="Z289" s="34"/>
      <c r="AA289" s="34"/>
      <c r="AB289" s="75"/>
      <c r="AC289" s="34"/>
      <c r="AD289" s="34"/>
      <c r="AE289" s="34"/>
    </row>
    <row r="290" spans="1:31">
      <c r="A290" s="154"/>
      <c r="B290" s="34"/>
      <c r="C290" s="34"/>
      <c r="D290" s="34"/>
      <c r="E290" s="34"/>
      <c r="F290" s="34"/>
      <c r="G290" s="34"/>
      <c r="H290" s="34"/>
      <c r="I290" s="149"/>
      <c r="J290" s="149"/>
      <c r="K290" s="149"/>
      <c r="L290" s="149"/>
      <c r="M290" s="34"/>
      <c r="N290" s="34"/>
      <c r="O290" s="34"/>
      <c r="P290" s="34"/>
      <c r="Q290" s="149"/>
      <c r="R290" s="149"/>
      <c r="S290" s="75"/>
      <c r="T290" s="75"/>
      <c r="U290" s="34"/>
      <c r="V290" s="34"/>
      <c r="W290" s="75"/>
      <c r="X290" s="34"/>
      <c r="Y290" s="34"/>
      <c r="Z290" s="34"/>
      <c r="AA290" s="34"/>
      <c r="AB290" s="75"/>
      <c r="AC290" s="34"/>
      <c r="AD290" s="34"/>
      <c r="AE290" s="34"/>
    </row>
    <row r="291" spans="1:31">
      <c r="A291" s="154"/>
      <c r="B291" s="34"/>
      <c r="C291" s="34"/>
      <c r="D291" s="34"/>
      <c r="E291" s="34"/>
      <c r="F291" s="34"/>
      <c r="G291" s="34"/>
      <c r="H291" s="34"/>
      <c r="I291" s="149"/>
      <c r="J291" s="149"/>
      <c r="K291" s="149"/>
      <c r="L291" s="149"/>
      <c r="M291" s="34"/>
      <c r="N291" s="34"/>
      <c r="O291" s="34"/>
      <c r="P291" s="34"/>
      <c r="Q291" s="149"/>
      <c r="R291" s="149"/>
      <c r="S291" s="75"/>
      <c r="T291" s="75"/>
      <c r="U291" s="34"/>
      <c r="V291" s="34"/>
      <c r="W291" s="75"/>
      <c r="X291" s="34"/>
      <c r="Y291" s="34"/>
      <c r="Z291" s="34"/>
      <c r="AA291" s="34"/>
      <c r="AB291" s="75"/>
      <c r="AC291" s="34"/>
      <c r="AD291" s="34"/>
      <c r="AE291" s="34"/>
    </row>
    <row r="292" spans="1:31">
      <c r="A292" s="154"/>
      <c r="B292" s="34"/>
      <c r="C292" s="34"/>
      <c r="D292" s="34"/>
      <c r="E292" s="34"/>
      <c r="F292" s="34"/>
      <c r="G292" s="34"/>
      <c r="H292" s="34"/>
      <c r="I292" s="149"/>
      <c r="J292" s="149"/>
      <c r="K292" s="149"/>
      <c r="L292" s="149"/>
      <c r="M292" s="34"/>
      <c r="N292" s="34"/>
      <c r="O292" s="34"/>
      <c r="P292" s="34"/>
      <c r="Q292" s="149"/>
      <c r="R292" s="149"/>
      <c r="S292" s="75"/>
      <c r="T292" s="75"/>
      <c r="U292" s="34"/>
      <c r="V292" s="34"/>
      <c r="W292" s="75"/>
      <c r="X292" s="34"/>
      <c r="Y292" s="34"/>
      <c r="Z292" s="34"/>
      <c r="AA292" s="34"/>
      <c r="AB292" s="75"/>
      <c r="AC292" s="34"/>
      <c r="AD292" s="34"/>
      <c r="AE292" s="34"/>
    </row>
    <row r="293" spans="1:31">
      <c r="A293" s="154"/>
      <c r="B293" s="34"/>
      <c r="C293" s="34"/>
      <c r="D293" s="34"/>
      <c r="E293" s="34"/>
      <c r="F293" s="34"/>
      <c r="G293" s="34"/>
      <c r="H293" s="34"/>
      <c r="I293" s="149"/>
      <c r="J293" s="149"/>
      <c r="K293" s="149"/>
      <c r="L293" s="149"/>
      <c r="M293" s="34"/>
      <c r="N293" s="34"/>
      <c r="O293" s="34"/>
      <c r="P293" s="34"/>
      <c r="Q293" s="149"/>
      <c r="R293" s="149"/>
      <c r="S293" s="75"/>
      <c r="T293" s="75"/>
      <c r="U293" s="34"/>
      <c r="V293" s="34"/>
      <c r="W293" s="75"/>
      <c r="X293" s="34"/>
      <c r="Y293" s="34"/>
      <c r="Z293" s="34"/>
      <c r="AA293" s="34"/>
      <c r="AB293" s="75"/>
      <c r="AC293" s="34"/>
      <c r="AD293" s="34"/>
      <c r="AE293" s="34"/>
    </row>
    <row r="294" spans="1:31">
      <c r="A294" s="154"/>
      <c r="B294" s="34"/>
      <c r="C294" s="34"/>
      <c r="D294" s="34"/>
      <c r="E294" s="34"/>
      <c r="F294" s="34"/>
      <c r="G294" s="34"/>
      <c r="H294" s="34"/>
      <c r="I294" s="149"/>
      <c r="J294" s="149"/>
      <c r="K294" s="149"/>
      <c r="L294" s="149"/>
      <c r="M294" s="34"/>
      <c r="N294" s="34"/>
      <c r="O294" s="34"/>
      <c r="P294" s="34"/>
      <c r="Q294" s="149"/>
      <c r="R294" s="149"/>
      <c r="S294" s="75"/>
      <c r="T294" s="75"/>
      <c r="U294" s="34"/>
      <c r="V294" s="34"/>
      <c r="W294" s="75"/>
      <c r="X294" s="34"/>
      <c r="Y294" s="34"/>
      <c r="Z294" s="34"/>
      <c r="AA294" s="34"/>
      <c r="AB294" s="75"/>
      <c r="AC294" s="34"/>
      <c r="AD294" s="34"/>
      <c r="AE294" s="34"/>
    </row>
    <row r="295" spans="1:31">
      <c r="A295" s="154"/>
      <c r="B295" s="34"/>
      <c r="C295" s="34"/>
      <c r="D295" s="34"/>
      <c r="E295" s="34"/>
      <c r="F295" s="34"/>
      <c r="G295" s="34"/>
      <c r="H295" s="34"/>
      <c r="I295" s="149"/>
      <c r="J295" s="149"/>
      <c r="K295" s="149"/>
      <c r="L295" s="149"/>
      <c r="M295" s="34"/>
      <c r="N295" s="34"/>
      <c r="O295" s="34"/>
      <c r="P295" s="34"/>
      <c r="Q295" s="149"/>
      <c r="R295" s="149"/>
      <c r="S295" s="75"/>
      <c r="T295" s="75"/>
      <c r="U295" s="34"/>
      <c r="V295" s="34"/>
      <c r="W295" s="75"/>
      <c r="X295" s="34"/>
      <c r="Y295" s="34"/>
      <c r="Z295" s="34"/>
      <c r="AA295" s="34"/>
      <c r="AB295" s="75"/>
      <c r="AC295" s="34"/>
      <c r="AD295" s="34"/>
      <c r="AE295" s="34"/>
    </row>
    <row r="296" spans="1:31">
      <c r="A296" s="154"/>
      <c r="B296" s="34"/>
      <c r="C296" s="34"/>
      <c r="D296" s="34"/>
      <c r="E296" s="34"/>
      <c r="F296" s="34"/>
      <c r="G296" s="34"/>
      <c r="H296" s="34"/>
      <c r="I296" s="149"/>
      <c r="J296" s="149"/>
      <c r="K296" s="149"/>
      <c r="L296" s="149"/>
      <c r="M296" s="34"/>
      <c r="N296" s="34"/>
      <c r="O296" s="34"/>
      <c r="P296" s="34"/>
      <c r="Q296" s="149"/>
      <c r="R296" s="149"/>
      <c r="S296" s="75"/>
      <c r="T296" s="75"/>
      <c r="U296" s="34"/>
      <c r="V296" s="34"/>
      <c r="W296" s="75"/>
      <c r="X296" s="34"/>
      <c r="Y296" s="34"/>
      <c r="Z296" s="34"/>
      <c r="AA296" s="34"/>
      <c r="AB296" s="75"/>
      <c r="AC296" s="34"/>
      <c r="AD296" s="34"/>
      <c r="AE296" s="34"/>
    </row>
    <row r="297" spans="1:31">
      <c r="A297" s="154"/>
      <c r="B297" s="34"/>
      <c r="C297" s="34"/>
      <c r="D297" s="34"/>
      <c r="E297" s="34"/>
      <c r="F297" s="34"/>
      <c r="G297" s="34"/>
      <c r="H297" s="34"/>
      <c r="I297" s="149"/>
      <c r="J297" s="149"/>
      <c r="K297" s="149"/>
      <c r="L297" s="149"/>
      <c r="M297" s="34"/>
      <c r="N297" s="34"/>
      <c r="O297" s="34"/>
      <c r="P297" s="34"/>
      <c r="Q297" s="149"/>
      <c r="R297" s="149"/>
      <c r="S297" s="75"/>
      <c r="T297" s="75"/>
      <c r="U297" s="34"/>
      <c r="V297" s="34"/>
      <c r="W297" s="75"/>
      <c r="X297" s="34"/>
      <c r="Y297" s="34"/>
      <c r="AC297" s="34"/>
      <c r="AD297" s="34"/>
      <c r="AE297" s="34"/>
    </row>
    <row r="298" spans="1:31">
      <c r="A298" s="154"/>
      <c r="B298" s="34"/>
      <c r="C298" s="34"/>
      <c r="D298" s="34"/>
      <c r="E298" s="34"/>
      <c r="F298" s="34"/>
      <c r="G298" s="34"/>
      <c r="H298" s="34"/>
      <c r="I298" s="149"/>
      <c r="J298" s="149"/>
      <c r="K298" s="149"/>
      <c r="L298" s="149"/>
      <c r="M298" s="34"/>
      <c r="N298" s="34"/>
      <c r="O298" s="34"/>
      <c r="P298" s="34"/>
      <c r="Q298" s="149"/>
      <c r="R298" s="149"/>
      <c r="S298" s="75"/>
      <c r="T298" s="75"/>
      <c r="U298" s="34"/>
      <c r="V298" s="34"/>
      <c r="W298" s="75"/>
      <c r="X298" s="34"/>
      <c r="Y298" s="34"/>
      <c r="AC298" s="34"/>
      <c r="AD298" s="34"/>
      <c r="AE298" s="34"/>
    </row>
    <row r="299" spans="1:31">
      <c r="A299" s="154"/>
      <c r="B299" s="34"/>
      <c r="C299" s="34"/>
      <c r="D299" s="34"/>
      <c r="E299" s="34"/>
      <c r="F299" s="34"/>
      <c r="G299" s="34"/>
      <c r="H299" s="34"/>
      <c r="I299" s="149"/>
      <c r="J299" s="149"/>
      <c r="K299" s="149"/>
      <c r="L299" s="149"/>
      <c r="M299" s="34"/>
      <c r="N299" s="34"/>
      <c r="O299" s="34"/>
      <c r="P299" s="34"/>
      <c r="Q299" s="149"/>
      <c r="R299" s="149"/>
      <c r="S299" s="75"/>
      <c r="T299" s="75"/>
      <c r="U299" s="34"/>
      <c r="V299" s="34"/>
      <c r="W299" s="75"/>
      <c r="X299" s="34"/>
      <c r="Y299" s="34"/>
      <c r="AC299" s="34"/>
      <c r="AD299" s="34"/>
      <c r="AE299" s="34"/>
    </row>
    <row r="300" spans="1:31">
      <c r="A300" s="154"/>
      <c r="B300" s="34"/>
      <c r="C300" s="34"/>
      <c r="D300" s="34"/>
      <c r="E300" s="34"/>
      <c r="F300" s="34"/>
      <c r="G300" s="34"/>
      <c r="H300" s="34"/>
      <c r="I300" s="149"/>
      <c r="J300" s="149"/>
      <c r="K300" s="149"/>
      <c r="L300" s="149"/>
      <c r="M300" s="34"/>
      <c r="N300" s="34"/>
      <c r="O300" s="34"/>
      <c r="P300" s="34"/>
      <c r="Q300" s="149"/>
      <c r="R300" s="149"/>
      <c r="S300" s="75"/>
      <c r="T300" s="75"/>
      <c r="U300" s="34"/>
      <c r="V300" s="34"/>
      <c r="W300" s="75"/>
      <c r="X300" s="34"/>
      <c r="Y300" s="34"/>
      <c r="AC300" s="34"/>
      <c r="AD300" s="34"/>
      <c r="AE300" s="34"/>
    </row>
    <row r="301" spans="1:31">
      <c r="A301" s="154"/>
      <c r="B301" s="34"/>
      <c r="C301" s="34"/>
      <c r="D301" s="34"/>
      <c r="E301" s="34"/>
      <c r="F301" s="34"/>
      <c r="G301" s="34"/>
      <c r="H301" s="34"/>
      <c r="I301" s="149"/>
      <c r="J301" s="149"/>
      <c r="K301" s="149"/>
      <c r="L301" s="149"/>
      <c r="M301" s="34"/>
      <c r="N301" s="34"/>
      <c r="O301" s="34"/>
      <c r="P301" s="34"/>
      <c r="Q301" s="149"/>
      <c r="R301" s="149"/>
      <c r="S301" s="75"/>
      <c r="T301" s="75"/>
      <c r="U301" s="34"/>
      <c r="V301" s="34"/>
      <c r="W301" s="75"/>
      <c r="X301" s="34"/>
      <c r="Y301" s="34"/>
      <c r="AC301" s="34"/>
      <c r="AD301" s="34"/>
      <c r="AE301" s="34"/>
    </row>
    <row r="302" spans="1:31">
      <c r="A302" s="154"/>
      <c r="B302" s="34"/>
      <c r="C302" s="34"/>
      <c r="D302" s="34"/>
      <c r="E302" s="34"/>
      <c r="F302" s="34"/>
      <c r="G302" s="34"/>
      <c r="H302" s="34"/>
      <c r="I302" s="149"/>
      <c r="J302" s="149"/>
      <c r="K302" s="149"/>
      <c r="L302" s="149"/>
      <c r="M302" s="34"/>
      <c r="N302" s="34"/>
      <c r="O302" s="34"/>
      <c r="P302" s="34"/>
      <c r="Q302" s="149"/>
      <c r="R302" s="149"/>
      <c r="S302" s="75"/>
      <c r="T302" s="75"/>
      <c r="U302" s="34"/>
      <c r="V302" s="34"/>
      <c r="W302" s="75"/>
      <c r="X302" s="34"/>
      <c r="Y302" s="34"/>
      <c r="AC302" s="34"/>
      <c r="AD302" s="34"/>
      <c r="AE302" s="34"/>
    </row>
    <row r="303" spans="1:31">
      <c r="A303" s="154"/>
      <c r="B303" s="34"/>
      <c r="C303" s="34"/>
      <c r="D303" s="34"/>
      <c r="E303" s="34"/>
      <c r="F303" s="34"/>
      <c r="G303" s="34"/>
      <c r="H303" s="34"/>
      <c r="I303" s="149"/>
      <c r="J303" s="149"/>
      <c r="K303" s="149"/>
      <c r="L303" s="149"/>
      <c r="M303" s="34"/>
      <c r="N303" s="34"/>
      <c r="O303" s="34"/>
      <c r="P303" s="34"/>
      <c r="Q303" s="149"/>
      <c r="R303" s="149"/>
      <c r="S303" s="75"/>
      <c r="T303" s="75"/>
      <c r="U303" s="34"/>
      <c r="V303" s="34"/>
      <c r="W303" s="75"/>
      <c r="X303" s="34"/>
      <c r="Y303" s="34"/>
      <c r="AC303" s="34"/>
      <c r="AD303" s="34"/>
      <c r="AE303" s="34"/>
    </row>
    <row r="304" spans="1:31">
      <c r="A304" s="154"/>
      <c r="B304" s="34"/>
      <c r="C304" s="34"/>
      <c r="D304" s="34"/>
      <c r="E304" s="34"/>
      <c r="F304" s="34"/>
      <c r="G304" s="34"/>
      <c r="H304" s="34"/>
      <c r="I304" s="149"/>
      <c r="J304" s="149"/>
      <c r="K304" s="149"/>
      <c r="L304" s="149"/>
      <c r="M304" s="34"/>
      <c r="N304" s="34"/>
      <c r="O304" s="34"/>
      <c r="P304" s="34"/>
      <c r="Q304" s="149"/>
      <c r="R304" s="149"/>
      <c r="S304" s="75"/>
      <c r="T304" s="75"/>
      <c r="U304" s="34"/>
      <c r="V304" s="34"/>
      <c r="W304" s="75"/>
      <c r="X304" s="34"/>
      <c r="Y304" s="34"/>
      <c r="AC304" s="34"/>
      <c r="AD304" s="34"/>
      <c r="AE304" s="34"/>
    </row>
    <row r="305" spans="1:31">
      <c r="A305" s="154"/>
      <c r="B305" s="34"/>
      <c r="C305" s="34"/>
      <c r="D305" s="34"/>
      <c r="E305" s="34"/>
      <c r="F305" s="34"/>
      <c r="G305" s="34"/>
      <c r="H305" s="34"/>
      <c r="I305" s="149"/>
      <c r="J305" s="149"/>
      <c r="K305" s="149"/>
      <c r="L305" s="149"/>
      <c r="M305" s="34"/>
      <c r="N305" s="34"/>
      <c r="O305" s="34"/>
      <c r="P305" s="34"/>
      <c r="Q305" s="149"/>
      <c r="R305" s="149"/>
      <c r="S305" s="75"/>
      <c r="T305" s="75"/>
      <c r="U305" s="34"/>
      <c r="V305" s="34"/>
      <c r="W305" s="75"/>
      <c r="X305" s="34"/>
      <c r="Y305" s="34"/>
      <c r="AC305" s="34"/>
      <c r="AD305" s="34"/>
      <c r="AE305" s="34"/>
    </row>
    <row r="306" spans="1:31">
      <c r="A306" s="154"/>
      <c r="B306" s="34"/>
      <c r="C306" s="34"/>
      <c r="D306" s="34"/>
      <c r="E306" s="34"/>
      <c r="F306" s="34"/>
      <c r="G306" s="34"/>
      <c r="H306" s="34"/>
      <c r="I306" s="149"/>
      <c r="J306" s="149"/>
      <c r="K306" s="149"/>
      <c r="L306" s="149"/>
      <c r="M306" s="34"/>
      <c r="N306" s="34"/>
      <c r="O306" s="34"/>
      <c r="P306" s="34"/>
      <c r="Q306" s="149"/>
      <c r="R306" s="149"/>
      <c r="S306" s="75"/>
      <c r="T306" s="75"/>
      <c r="U306" s="34"/>
      <c r="V306" s="34"/>
      <c r="W306" s="75"/>
      <c r="X306" s="34"/>
      <c r="Y306" s="34"/>
      <c r="AC306" s="34"/>
      <c r="AD306" s="34"/>
      <c r="AE306" s="34"/>
    </row>
    <row r="307" spans="1:31">
      <c r="A307" s="154"/>
      <c r="B307" s="34"/>
      <c r="C307" s="34"/>
      <c r="D307" s="34"/>
      <c r="E307" s="34"/>
      <c r="F307" s="34"/>
      <c r="G307" s="34"/>
      <c r="H307" s="34"/>
      <c r="I307" s="149"/>
      <c r="J307" s="149"/>
      <c r="K307" s="149"/>
      <c r="L307" s="149"/>
      <c r="M307" s="34"/>
      <c r="N307" s="34"/>
      <c r="O307" s="34"/>
      <c r="P307" s="34"/>
      <c r="Q307" s="149"/>
      <c r="R307" s="149"/>
      <c r="S307" s="75"/>
      <c r="T307" s="75"/>
      <c r="U307" s="34"/>
      <c r="V307" s="34"/>
      <c r="W307" s="75"/>
      <c r="X307" s="34"/>
      <c r="Y307" s="34"/>
    </row>
    <row r="308" spans="1:31">
      <c r="A308" s="154"/>
      <c r="B308" s="34"/>
      <c r="C308" s="34"/>
      <c r="D308" s="34"/>
      <c r="E308" s="34"/>
      <c r="F308" s="34"/>
      <c r="G308" s="34"/>
      <c r="H308" s="34"/>
      <c r="I308" s="149"/>
      <c r="J308" s="149"/>
      <c r="K308" s="149"/>
      <c r="L308" s="149"/>
      <c r="M308" s="34"/>
      <c r="N308" s="34"/>
      <c r="O308" s="34"/>
      <c r="P308" s="34"/>
      <c r="Q308" s="149"/>
      <c r="R308" s="149"/>
      <c r="S308" s="75"/>
      <c r="T308" s="75"/>
      <c r="U308" s="34"/>
      <c r="V308" s="34"/>
      <c r="W308" s="75"/>
      <c r="X308" s="34"/>
      <c r="Y308" s="34"/>
    </row>
    <row r="309" spans="1:31">
      <c r="A309" s="154"/>
      <c r="L309" s="149"/>
      <c r="M309" s="34"/>
      <c r="N309" s="34"/>
      <c r="O309" s="34"/>
      <c r="P309" s="34"/>
      <c r="Q309" s="149"/>
      <c r="R309" s="149"/>
      <c r="S309" s="75"/>
      <c r="T309" s="75"/>
      <c r="U309" s="34"/>
      <c r="V309" s="34"/>
      <c r="W309" s="75"/>
      <c r="X309" s="34"/>
      <c r="Y309" s="34"/>
    </row>
    <row r="310" spans="1:31">
      <c r="A310" s="154"/>
      <c r="L310" s="149"/>
      <c r="M310" s="34"/>
      <c r="N310" s="34"/>
      <c r="O310" s="34"/>
      <c r="P310" s="34"/>
      <c r="Q310" s="149"/>
      <c r="R310" s="149"/>
      <c r="S310" s="75"/>
      <c r="T310" s="75"/>
      <c r="U310" s="34"/>
      <c r="V310" s="34"/>
      <c r="W310" s="75"/>
      <c r="X310" s="34"/>
      <c r="Y310" s="34"/>
    </row>
    <row r="311" spans="1:31">
      <c r="A311" s="154"/>
      <c r="L311" s="149"/>
      <c r="M311" s="34"/>
      <c r="N311" s="34"/>
      <c r="O311" s="34"/>
      <c r="P311" s="34"/>
      <c r="Q311" s="149"/>
      <c r="R311" s="149"/>
      <c r="S311" s="75"/>
      <c r="T311" s="75"/>
      <c r="U311" s="34"/>
      <c r="V311" s="34"/>
      <c r="W311" s="75"/>
      <c r="X311" s="34"/>
      <c r="Y311" s="34"/>
    </row>
    <row r="312" spans="1:31">
      <c r="A312" s="154"/>
      <c r="L312" s="149"/>
      <c r="M312" s="34"/>
      <c r="N312" s="34"/>
      <c r="O312" s="34"/>
      <c r="P312" s="34"/>
      <c r="Q312" s="149"/>
      <c r="R312" s="149"/>
      <c r="S312" s="75"/>
      <c r="T312" s="75"/>
      <c r="U312" s="34"/>
      <c r="V312" s="34"/>
      <c r="W312" s="75"/>
      <c r="X312" s="34"/>
      <c r="Y312" s="34"/>
    </row>
    <row r="313" spans="1:31">
      <c r="A313" s="154"/>
      <c r="L313" s="149"/>
      <c r="M313" s="34"/>
      <c r="N313" s="34"/>
      <c r="O313" s="34"/>
      <c r="P313" s="34"/>
      <c r="Q313" s="149"/>
      <c r="R313" s="149"/>
      <c r="S313" s="75"/>
      <c r="T313" s="75"/>
      <c r="U313" s="34"/>
      <c r="V313" s="34"/>
      <c r="W313" s="75"/>
      <c r="X313" s="34"/>
      <c r="Y313" s="34"/>
    </row>
    <row r="314" spans="1:31">
      <c r="A314" s="154"/>
      <c r="L314" s="149"/>
      <c r="M314" s="34"/>
      <c r="N314" s="34"/>
      <c r="O314" s="34"/>
      <c r="P314" s="34"/>
      <c r="Q314" s="149"/>
      <c r="R314" s="149"/>
      <c r="S314" s="75"/>
      <c r="T314" s="75"/>
      <c r="U314" s="34"/>
      <c r="V314" s="34"/>
      <c r="W314" s="75"/>
      <c r="X314" s="34"/>
      <c r="Y314" s="34"/>
    </row>
    <row r="315" spans="1:31">
      <c r="A315" s="154"/>
      <c r="L315" s="149"/>
      <c r="M315" s="34"/>
      <c r="N315" s="34"/>
      <c r="O315" s="34"/>
      <c r="P315" s="34"/>
      <c r="Q315" s="149"/>
      <c r="R315" s="149"/>
      <c r="S315" s="75"/>
      <c r="T315" s="75"/>
      <c r="U315" s="34"/>
      <c r="V315" s="34"/>
      <c r="W315" s="75"/>
      <c r="X315" s="34"/>
      <c r="Y315" s="34"/>
    </row>
    <row r="316" spans="1:31">
      <c r="A316" s="154"/>
      <c r="L316" s="149"/>
      <c r="M316" s="34"/>
      <c r="N316" s="34"/>
      <c r="O316" s="34"/>
      <c r="P316" s="34"/>
      <c r="Q316" s="149"/>
      <c r="R316" s="149"/>
      <c r="S316" s="75"/>
      <c r="T316" s="75"/>
      <c r="U316" s="34"/>
      <c r="V316" s="34"/>
      <c r="W316" s="75"/>
      <c r="X316" s="34"/>
      <c r="Y316" s="34"/>
    </row>
    <row r="317" spans="1:31">
      <c r="A317" s="154"/>
      <c r="L317" s="149"/>
      <c r="M317" s="34"/>
      <c r="N317" s="34"/>
      <c r="O317" s="34"/>
      <c r="P317" s="34"/>
      <c r="Q317" s="149"/>
      <c r="R317" s="149"/>
      <c r="S317" s="75"/>
      <c r="T317" s="75"/>
      <c r="U317" s="34"/>
      <c r="V317" s="34"/>
      <c r="W317" s="75"/>
      <c r="X317" s="34"/>
      <c r="Y317" s="34"/>
    </row>
    <row r="318" spans="1:31">
      <c r="A318" s="154"/>
      <c r="L318" s="149"/>
      <c r="M318" s="34"/>
      <c r="N318" s="34"/>
      <c r="O318" s="34"/>
      <c r="P318" s="34"/>
      <c r="Q318" s="149"/>
      <c r="R318" s="149"/>
      <c r="S318" s="75"/>
      <c r="T318" s="75"/>
      <c r="U318" s="34"/>
      <c r="V318" s="34"/>
      <c r="W318" s="75"/>
      <c r="X318" s="34"/>
      <c r="Y318" s="34"/>
    </row>
    <row r="319" spans="1:31">
      <c r="L319" s="149"/>
      <c r="M319" s="34"/>
      <c r="N319" s="34"/>
      <c r="O319" s="34"/>
      <c r="P319" s="34"/>
      <c r="Q319" s="149"/>
      <c r="R319" s="149"/>
      <c r="S319" s="75"/>
      <c r="T319" s="75"/>
      <c r="U319" s="34"/>
      <c r="V319" s="34"/>
      <c r="W319" s="75"/>
      <c r="X319" s="34"/>
      <c r="Y319" s="34"/>
    </row>
    <row r="320" spans="1:31">
      <c r="L320" s="149"/>
    </row>
  </sheetData>
  <conditionalFormatting sqref="AT101:AU101">
    <cfRule type="cellIs" dxfId="74" priority="16" stopIfTrue="1" operator="lessThan">
      <formula>0</formula>
    </cfRule>
  </conditionalFormatting>
  <conditionalFormatting sqref="AT78:AU78">
    <cfRule type="cellIs" dxfId="73" priority="17" stopIfTrue="1" operator="greaterThan">
      <formula>0</formula>
    </cfRule>
  </conditionalFormatting>
  <conditionalFormatting sqref="AT78:AU78">
    <cfRule type="cellIs" dxfId="7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A370"/>
  <sheetViews>
    <sheetView zoomScale="96" zoomScaleNormal="96" workbookViewId="0">
      <pane xSplit="11" ySplit="9" topLeftCell="L10" activePane="bottomRight" state="frozen"/>
      <selection pane="topRight" activeCell="J1" sqref="J1"/>
      <selection pane="bottomLeft" activeCell="A11" sqref="A11"/>
      <selection pane="bottomRight" activeCell="U21" sqref="U21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7.90625" customWidth="1"/>
    <col min="5" max="5" width="7.36328125" customWidth="1"/>
    <col min="6" max="6" width="1.453125" style="468" customWidth="1"/>
    <col min="7" max="7" width="6.1796875" style="296" customWidth="1"/>
    <col min="8" max="8" width="1.54296875" style="469" customWidth="1"/>
    <col min="9" max="9" width="6.81640625" style="89" customWidth="1"/>
    <col min="10" max="10" width="4.6328125" style="89" customWidth="1"/>
    <col min="11" max="12" width="6.6328125" style="89" customWidth="1"/>
    <col min="13" max="13" width="2" style="89" customWidth="1"/>
    <col min="14" max="14" width="6.6328125" style="89" customWidth="1"/>
    <col min="15" max="15" width="1.81640625" style="89" customWidth="1"/>
    <col min="16" max="16" width="7.453125" style="89" customWidth="1"/>
    <col min="17" max="17" width="4.6328125" style="89" customWidth="1"/>
    <col min="18" max="18" width="2.26953125" style="89" customWidth="1"/>
    <col min="19" max="19" width="6.36328125" style="89" customWidth="1"/>
    <col min="20" max="20" width="1.54296875" style="89" customWidth="1"/>
    <col min="21" max="21" width="6.81640625" style="1" customWidth="1"/>
    <col min="22" max="22" width="2.1796875" style="1" customWidth="1"/>
    <col min="23" max="23" width="7.453125" customWidth="1"/>
    <col min="24" max="24" width="4.6328125" style="89" customWidth="1"/>
    <col min="25" max="25" width="6.6328125" style="89" customWidth="1"/>
    <col min="26" max="26" width="1.81640625" style="89" customWidth="1"/>
    <col min="27" max="27" width="6" style="11" customWidth="1"/>
    <col min="28" max="28" width="5.453125" style="11" customWidth="1"/>
    <col min="29" max="29" width="5.1796875" style="11" customWidth="1"/>
    <col min="30" max="30" width="1.81640625" style="11" customWidth="1"/>
    <col min="31" max="31" width="7.90625" style="89" customWidth="1"/>
    <col min="32" max="32" width="6.36328125" customWidth="1"/>
    <col min="33" max="33" width="6.08984375" style="11" customWidth="1"/>
    <col min="34" max="34" width="7" style="89" customWidth="1"/>
    <col min="47" max="47" width="14" customWidth="1"/>
    <col min="48" max="48" width="12.54296875" customWidth="1"/>
    <col min="49" max="49" width="10.90625" customWidth="1"/>
  </cols>
  <sheetData>
    <row r="1" spans="1:53" ht="15.6">
      <c r="A1" s="45"/>
      <c r="B1" s="45"/>
      <c r="C1" s="45"/>
      <c r="D1" s="45"/>
      <c r="E1" s="45"/>
      <c r="F1" s="45"/>
      <c r="G1" s="310"/>
      <c r="H1" s="310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142"/>
      <c r="V1" s="142"/>
      <c r="W1" s="45"/>
      <c r="X1" s="87"/>
      <c r="Y1" s="87"/>
      <c r="Z1" s="87"/>
      <c r="AA1" s="69"/>
      <c r="AB1" s="69"/>
      <c r="AC1" s="69"/>
      <c r="AD1" s="69"/>
      <c r="AE1" s="87"/>
      <c r="AF1" s="45"/>
      <c r="AG1" s="69"/>
      <c r="AH1" s="87"/>
      <c r="AI1" s="45"/>
      <c r="AJ1" s="2"/>
      <c r="AK1" s="5"/>
      <c r="AL1" s="5"/>
    </row>
    <row r="2" spans="1:53" s="169" customFormat="1" ht="31.8">
      <c r="A2" s="168"/>
      <c r="B2" s="168"/>
      <c r="C2" s="131" t="s">
        <v>27</v>
      </c>
      <c r="D2" s="168"/>
      <c r="E2" s="168"/>
      <c r="F2" s="168"/>
      <c r="G2" s="311"/>
      <c r="H2" s="311"/>
      <c r="I2" s="175"/>
      <c r="J2" s="175"/>
      <c r="K2" s="175"/>
      <c r="L2" s="175"/>
      <c r="M2" s="175"/>
      <c r="N2" s="175"/>
      <c r="O2" s="175"/>
      <c r="P2" s="159" t="str">
        <f>+År!B2</f>
        <v>KJE</v>
      </c>
      <c r="Q2" s="175"/>
      <c r="R2" s="175"/>
      <c r="S2" s="175"/>
      <c r="T2" s="175"/>
      <c r="U2" s="344"/>
      <c r="V2" s="344"/>
      <c r="W2" s="168"/>
      <c r="X2" s="175"/>
      <c r="Y2" s="175"/>
      <c r="Z2" s="175"/>
      <c r="AA2" s="178"/>
      <c r="AB2" s="178"/>
      <c r="AC2" s="178"/>
      <c r="AD2" s="178"/>
      <c r="AE2" s="175"/>
      <c r="AF2" s="168"/>
      <c r="AG2" s="178"/>
      <c r="AH2" s="175"/>
      <c r="AI2" s="168"/>
      <c r="AJ2" s="2"/>
      <c r="AK2" s="5"/>
      <c r="AL2" s="5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3" ht="15.6">
      <c r="A3" s="45"/>
      <c r="B3" s="45"/>
      <c r="C3" s="45"/>
      <c r="D3" s="45"/>
      <c r="E3" s="45"/>
      <c r="F3" s="45"/>
      <c r="G3" s="310"/>
      <c r="H3" s="310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142"/>
      <c r="V3" s="142"/>
      <c r="W3" s="45"/>
      <c r="X3" s="87"/>
      <c r="Y3" s="87"/>
      <c r="Z3" s="87"/>
      <c r="AA3" s="69"/>
      <c r="AB3" s="69"/>
      <c r="AC3" s="69"/>
      <c r="AD3" s="69"/>
      <c r="AE3" s="87"/>
      <c r="AF3" s="45"/>
      <c r="AG3" s="69"/>
      <c r="AH3" s="87"/>
      <c r="AI3" s="45"/>
      <c r="AJ3" s="2"/>
      <c r="AK3" s="5"/>
      <c r="AL3" s="5"/>
    </row>
    <row r="4" spans="1:53" s="173" customFormat="1" ht="19.8">
      <c r="A4" s="45"/>
      <c r="B4" s="171"/>
      <c r="C4" s="167" t="s">
        <v>5</v>
      </c>
      <c r="D4" s="167"/>
      <c r="E4" s="170">
        <f>+År!P2</f>
        <v>52</v>
      </c>
      <c r="F4" s="45"/>
      <c r="G4" s="312"/>
      <c r="H4" s="312"/>
      <c r="I4" s="185"/>
      <c r="J4" s="181"/>
      <c r="K4" s="181"/>
      <c r="L4" s="181"/>
      <c r="M4" s="181"/>
      <c r="N4" s="181"/>
      <c r="O4" s="181"/>
      <c r="P4" s="171"/>
      <c r="Q4" s="185" t="s">
        <v>422</v>
      </c>
      <c r="R4" s="185"/>
      <c r="S4" s="185"/>
      <c r="T4" s="185"/>
      <c r="U4" s="345"/>
      <c r="V4" s="345"/>
      <c r="W4" s="181"/>
      <c r="X4" s="512">
        <f>SUM(G10:G26)</f>
        <v>16555</v>
      </c>
      <c r="Y4" s="508"/>
      <c r="Z4" s="87"/>
      <c r="AA4" s="69"/>
      <c r="AB4" s="185"/>
      <c r="AC4" s="183"/>
      <c r="AD4" s="183"/>
      <c r="AE4" s="171"/>
      <c r="AF4" s="171"/>
      <c r="AG4" s="171"/>
      <c r="AH4" s="171"/>
      <c r="AI4" s="171"/>
      <c r="AJ4"/>
      <c r="AK4"/>
      <c r="AL4"/>
      <c r="AM4"/>
      <c r="AN4"/>
      <c r="AO4"/>
      <c r="AP4"/>
      <c r="AQ4"/>
      <c r="AR4"/>
      <c r="AS4"/>
      <c r="AT4"/>
      <c r="AU4"/>
      <c r="AV4"/>
      <c r="AW4" s="170"/>
      <c r="AX4" s="172"/>
      <c r="AY4" s="172"/>
    </row>
    <row r="5" spans="1:53" ht="15.6">
      <c r="A5" s="49"/>
      <c r="B5" s="49"/>
      <c r="C5" s="49"/>
      <c r="D5" s="49"/>
      <c r="E5" s="49"/>
      <c r="F5" s="45"/>
      <c r="G5" s="313"/>
      <c r="H5" s="313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346"/>
      <c r="V5" s="346"/>
      <c r="W5" s="49"/>
      <c r="X5" s="91"/>
      <c r="Y5" s="87"/>
      <c r="Z5" s="87"/>
      <c r="AA5" s="69"/>
      <c r="AB5" s="69"/>
      <c r="AC5" s="69"/>
      <c r="AD5" s="69"/>
      <c r="AE5" s="87"/>
      <c r="AF5" s="45"/>
      <c r="AG5" s="69"/>
      <c r="AH5" s="87"/>
      <c r="AI5" s="45"/>
      <c r="AJ5" s="2"/>
      <c r="AK5" s="5"/>
      <c r="AL5" s="5"/>
    </row>
    <row r="6" spans="1:53" ht="15.6">
      <c r="A6" s="49"/>
      <c r="B6" s="49"/>
      <c r="C6" s="49"/>
      <c r="D6" s="49"/>
      <c r="E6" s="49"/>
      <c r="F6" s="45"/>
      <c r="G6" s="313"/>
      <c r="H6" s="313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346"/>
      <c r="V6" s="346"/>
      <c r="W6" s="49"/>
      <c r="X6" s="91"/>
      <c r="Y6" s="87"/>
      <c r="Z6" s="87"/>
      <c r="AA6" s="69"/>
      <c r="AB6" s="69"/>
      <c r="AC6" s="69"/>
      <c r="AD6" s="69"/>
      <c r="AE6" s="87"/>
      <c r="AF6" s="45"/>
      <c r="AG6" s="69"/>
      <c r="AH6" s="91" t="s">
        <v>2</v>
      </c>
      <c r="AI6" s="45"/>
      <c r="AJ6" s="2"/>
      <c r="AK6" s="5"/>
      <c r="AL6" s="5"/>
    </row>
    <row r="7" spans="1:53" ht="15.75" customHeight="1">
      <c r="A7" s="59"/>
      <c r="B7" s="45"/>
      <c r="C7" s="45"/>
      <c r="D7" s="45"/>
      <c r="E7" s="49" t="s">
        <v>2</v>
      </c>
      <c r="F7" s="45"/>
      <c r="G7" s="310"/>
      <c r="H7" s="310"/>
      <c r="I7" s="87"/>
      <c r="J7" s="87"/>
      <c r="K7" s="87"/>
      <c r="L7" s="408"/>
      <c r="M7" s="408"/>
      <c r="N7" s="408" t="s">
        <v>400</v>
      </c>
      <c r="O7" s="408"/>
      <c r="P7" s="87"/>
      <c r="Q7" s="87"/>
      <c r="R7" s="87"/>
      <c r="S7" s="87"/>
      <c r="T7" s="87"/>
      <c r="U7" s="142"/>
      <c r="V7" s="142"/>
      <c r="W7" s="49" t="s">
        <v>22</v>
      </c>
      <c r="X7" s="87"/>
      <c r="Y7" s="138" t="s">
        <v>400</v>
      </c>
      <c r="Z7" s="138"/>
      <c r="AA7" s="70" t="s">
        <v>558</v>
      </c>
      <c r="AB7" s="69"/>
      <c r="AC7" s="69"/>
      <c r="AD7" s="69"/>
      <c r="AE7" s="91" t="s">
        <v>423</v>
      </c>
      <c r="AF7" s="45"/>
      <c r="AG7" s="70" t="s">
        <v>513</v>
      </c>
      <c r="AH7" s="91" t="s">
        <v>8</v>
      </c>
      <c r="AI7" s="45"/>
      <c r="AJ7" s="2"/>
      <c r="AK7" s="5"/>
      <c r="AL7" s="5"/>
    </row>
    <row r="8" spans="1:53" ht="15.6">
      <c r="A8" s="45"/>
      <c r="B8" s="45"/>
      <c r="C8" s="45"/>
      <c r="D8" s="45"/>
      <c r="E8" s="49" t="s">
        <v>462</v>
      </c>
      <c r="F8" s="45"/>
      <c r="G8" s="313" t="s">
        <v>2</v>
      </c>
      <c r="H8" s="313"/>
      <c r="I8" s="91" t="s">
        <v>2</v>
      </c>
      <c r="J8" s="191"/>
      <c r="K8" s="91" t="s">
        <v>1</v>
      </c>
      <c r="L8" s="351" t="s">
        <v>2</v>
      </c>
      <c r="M8" s="351"/>
      <c r="N8" s="351" t="s">
        <v>637</v>
      </c>
      <c r="O8" s="351"/>
      <c r="P8" s="91" t="s">
        <v>22</v>
      </c>
      <c r="Q8" s="191"/>
      <c r="R8" s="191"/>
      <c r="S8" s="191" t="s">
        <v>22</v>
      </c>
      <c r="T8" s="191"/>
      <c r="U8" s="347" t="s">
        <v>22</v>
      </c>
      <c r="V8" s="347"/>
      <c r="W8" s="49" t="s">
        <v>464</v>
      </c>
      <c r="X8" s="191"/>
      <c r="Y8" s="91" t="s">
        <v>496</v>
      </c>
      <c r="Z8" s="91"/>
      <c r="AA8" s="70" t="s">
        <v>508</v>
      </c>
      <c r="AB8" s="70" t="s">
        <v>508</v>
      </c>
      <c r="AC8" s="70" t="s">
        <v>508</v>
      </c>
      <c r="AD8" s="69"/>
      <c r="AE8" s="91" t="s">
        <v>412</v>
      </c>
      <c r="AF8" s="49" t="s">
        <v>410</v>
      </c>
      <c r="AG8" s="70" t="s">
        <v>1</v>
      </c>
      <c r="AH8" s="91" t="s">
        <v>65</v>
      </c>
      <c r="AI8" s="45"/>
      <c r="AJ8" s="4"/>
      <c r="AK8" s="4"/>
      <c r="AL8" s="4"/>
      <c r="AM8" s="4"/>
      <c r="AN8" s="4"/>
    </row>
    <row r="9" spans="1:53" ht="15.6">
      <c r="A9" s="45"/>
      <c r="B9" s="49" t="s">
        <v>85</v>
      </c>
      <c r="C9" s="49" t="s">
        <v>0</v>
      </c>
      <c r="D9" s="46"/>
      <c r="E9" s="50" t="s">
        <v>463</v>
      </c>
      <c r="F9" s="45"/>
      <c r="G9" s="314" t="s">
        <v>8</v>
      </c>
      <c r="H9" s="314"/>
      <c r="I9" s="92" t="s">
        <v>400</v>
      </c>
      <c r="J9" s="191" t="s">
        <v>465</v>
      </c>
      <c r="K9" s="92" t="s">
        <v>400</v>
      </c>
      <c r="L9" s="409" t="s">
        <v>637</v>
      </c>
      <c r="M9" s="409"/>
      <c r="N9" s="409" t="s">
        <v>647</v>
      </c>
      <c r="O9" s="409"/>
      <c r="P9" s="92" t="s">
        <v>44</v>
      </c>
      <c r="Q9" s="191" t="s">
        <v>465</v>
      </c>
      <c r="R9" s="191"/>
      <c r="S9" s="191" t="s">
        <v>637</v>
      </c>
      <c r="T9" s="191"/>
      <c r="U9" s="347" t="s">
        <v>639</v>
      </c>
      <c r="V9" s="347"/>
      <c r="W9" s="50" t="s">
        <v>411</v>
      </c>
      <c r="X9" s="191" t="s">
        <v>465</v>
      </c>
      <c r="Y9" s="92" t="s">
        <v>467</v>
      </c>
      <c r="Z9" s="92"/>
      <c r="AA9" s="71" t="s">
        <v>454</v>
      </c>
      <c r="AB9" s="71" t="s">
        <v>68</v>
      </c>
      <c r="AC9" s="71" t="s">
        <v>452</v>
      </c>
      <c r="AD9" s="69"/>
      <c r="AE9" s="92" t="s">
        <v>44</v>
      </c>
      <c r="AF9" s="50" t="s">
        <v>493</v>
      </c>
      <c r="AG9" s="71" t="s">
        <v>487</v>
      </c>
      <c r="AH9" s="92" t="s">
        <v>516</v>
      </c>
      <c r="AI9" s="45"/>
      <c r="AJ9" s="4"/>
      <c r="AK9" s="56"/>
      <c r="AL9" s="56"/>
      <c r="AM9" s="1"/>
      <c r="AN9" s="5"/>
      <c r="AP9" s="3" t="s">
        <v>521</v>
      </c>
      <c r="AQ9" s="3" t="s">
        <v>522</v>
      </c>
      <c r="AR9" s="3" t="s">
        <v>523</v>
      </c>
      <c r="AS9" s="3" t="s">
        <v>524</v>
      </c>
      <c r="AT9" s="3" t="s">
        <v>442</v>
      </c>
      <c r="AU9" s="3" t="s">
        <v>525</v>
      </c>
      <c r="AV9" s="3" t="s">
        <v>526</v>
      </c>
      <c r="AW9" s="3" t="s">
        <v>527</v>
      </c>
      <c r="AX9" s="3" t="s">
        <v>528</v>
      </c>
      <c r="AY9" s="3" t="s">
        <v>529</v>
      </c>
      <c r="AZ9" s="3" t="s">
        <v>530</v>
      </c>
      <c r="BA9" s="3" t="s">
        <v>531</v>
      </c>
    </row>
    <row r="10" spans="1:53" ht="15.6">
      <c r="A10" s="45"/>
      <c r="B10" s="63">
        <f>+'Ark1'!C618</f>
        <v>2024</v>
      </c>
      <c r="C10" s="63">
        <f>+'Ark1'!L618</f>
        <v>1</v>
      </c>
      <c r="D10" s="63" t="str">
        <f>VLOOKUP(C10,RNR!$D$13:$E$28,2)</f>
        <v>P-</v>
      </c>
      <c r="E10" s="63">
        <f>+'Ark1'!Q618</f>
        <v>22</v>
      </c>
      <c r="F10" s="45"/>
      <c r="G10" s="315">
        <f>+'Ark1'!R618</f>
        <v>44</v>
      </c>
      <c r="H10" s="314"/>
      <c r="I10" s="176">
        <f>+'Ark1'!AF618</f>
        <v>0.26566839753652927</v>
      </c>
      <c r="J10" s="192">
        <f t="shared" ref="J10:J23" si="0">+I10-I28</f>
        <v>-0.47025492952148884</v>
      </c>
      <c r="K10" s="176">
        <f>+'Ark1'!AH618</f>
        <v>9.0909090909090917</v>
      </c>
      <c r="L10" s="373">
        <f>+IF(G10=0,"",'Ark1'!AI618)</f>
        <v>42</v>
      </c>
      <c r="M10" s="409"/>
      <c r="N10" s="410">
        <f>IF(G10=0,"",100*L10/G10)</f>
        <v>95.454545454545453</v>
      </c>
      <c r="O10" s="409"/>
      <c r="P10" s="255">
        <f>+IF(G10=0,"",'Ark1'!U618)</f>
        <v>3.3613636363636359</v>
      </c>
      <c r="Q10" s="192">
        <f t="shared" ref="Q10:Q23" si="1">+IF(G10=0,"",P10-P28)</f>
        <v>-1.2960007047216364</v>
      </c>
      <c r="R10" s="191"/>
      <c r="S10" s="276">
        <f>+IF(L10=0,"",'Ark1'!AJ618)</f>
        <v>76.747619047619068</v>
      </c>
      <c r="T10" s="191"/>
      <c r="U10" s="349">
        <f>+IF(L10=0,"",'Ark1'!AK618)</f>
        <v>7.6558533141206384</v>
      </c>
      <c r="V10" s="347"/>
      <c r="W10" s="64">
        <f>+IF(G10=0,"",'Ark1'!T618)</f>
        <v>1.9545454545454548</v>
      </c>
      <c r="X10" s="107">
        <f t="shared" ref="X10:X23" si="2">+IF(G10=0,"",W10-W28)</f>
        <v>-0.10747004933051385</v>
      </c>
      <c r="Y10" s="129">
        <f>+'Ark1'!W618</f>
        <v>0</v>
      </c>
      <c r="Z10" s="92"/>
      <c r="AA10" s="130">
        <f>+'Ark1'!X618</f>
        <v>0</v>
      </c>
      <c r="AB10" s="130">
        <f>+'Ark1'!Y618</f>
        <v>0</v>
      </c>
      <c r="AC10" s="130">
        <f>+'Ark1'!Z618</f>
        <v>1.8715836644999724</v>
      </c>
      <c r="AD10" s="69"/>
      <c r="AE10" s="129">
        <f>+'Ark1'!Z618</f>
        <v>1.8715836644999724</v>
      </c>
      <c r="AF10" s="64">
        <f>+IF(G10=0,"",'Ark1'!AB618)</f>
        <v>0.42397177514040046</v>
      </c>
      <c r="AG10" s="130">
        <f>+'Ark1'!AD618</f>
        <v>31.857553463577343</v>
      </c>
      <c r="AH10" s="129">
        <f>+IF(E10=0,"",G10/E10)</f>
        <v>2</v>
      </c>
      <c r="AI10" s="45"/>
      <c r="AJ10" s="4"/>
      <c r="AK10" s="56"/>
      <c r="AL10" s="56"/>
      <c r="AM10" s="1"/>
      <c r="AN10" s="5"/>
      <c r="AO10" s="3" t="s">
        <v>28</v>
      </c>
      <c r="AP10" s="89">
        <f>+P10</f>
        <v>3.3613636363636359</v>
      </c>
      <c r="AQ10" s="89">
        <f>+AP10</f>
        <v>3.3613636363636359</v>
      </c>
      <c r="AR10" s="89">
        <f t="shared" ref="AR10:BA10" si="3">+AQ10</f>
        <v>3.3613636363636359</v>
      </c>
      <c r="AS10" s="89">
        <f t="shared" si="3"/>
        <v>3.3613636363636359</v>
      </c>
      <c r="AT10" s="89">
        <f t="shared" si="3"/>
        <v>3.3613636363636359</v>
      </c>
      <c r="AU10" s="89">
        <f t="shared" si="3"/>
        <v>3.3613636363636359</v>
      </c>
      <c r="AV10" s="89">
        <f t="shared" si="3"/>
        <v>3.3613636363636359</v>
      </c>
      <c r="AW10" s="89">
        <f t="shared" si="3"/>
        <v>3.3613636363636359</v>
      </c>
      <c r="AX10" s="89">
        <f t="shared" si="3"/>
        <v>3.3613636363636359</v>
      </c>
      <c r="AY10" s="89">
        <f t="shared" si="3"/>
        <v>3.3613636363636359</v>
      </c>
      <c r="AZ10" s="89">
        <f t="shared" si="3"/>
        <v>3.3613636363636359</v>
      </c>
      <c r="BA10" s="89">
        <f t="shared" si="3"/>
        <v>3.3613636363636359</v>
      </c>
    </row>
    <row r="11" spans="1:53" ht="15.6">
      <c r="A11" s="45"/>
      <c r="B11" s="63">
        <f>+'Ark1'!C619</f>
        <v>2024</v>
      </c>
      <c r="C11" s="63">
        <f>+'Ark1'!L619</f>
        <v>2</v>
      </c>
      <c r="D11" s="63" t="str">
        <f>VLOOKUP(C11,RNR!$D$13:$E$28,2)</f>
        <v>P</v>
      </c>
      <c r="E11" s="63">
        <f>+'Ark1'!Q619</f>
        <v>86</v>
      </c>
      <c r="F11" s="45"/>
      <c r="G11" s="315">
        <f>+'Ark1'!R619</f>
        <v>234</v>
      </c>
      <c r="H11" s="314"/>
      <c r="I11" s="176">
        <f>+'Ark1'!AF619</f>
        <v>1.4128728414442695</v>
      </c>
      <c r="J11" s="192">
        <f t="shared" si="0"/>
        <v>-1.7247847545395296</v>
      </c>
      <c r="K11" s="176">
        <f>+'Ark1'!AH619</f>
        <v>4.2735042735042734</v>
      </c>
      <c r="L11" s="373">
        <f>+'Ark1'!AI619</f>
        <v>213</v>
      </c>
      <c r="M11" s="409"/>
      <c r="N11" s="410">
        <f t="shared" ref="N11:N41" si="4">IF(G11=0,"",100*L11/G11)</f>
        <v>91.025641025641022</v>
      </c>
      <c r="O11" s="409"/>
      <c r="P11" s="255">
        <f>+IF(G11=0,"",'Ark1'!U619)</f>
        <v>4.6290598290598322</v>
      </c>
      <c r="Q11" s="192">
        <f t="shared" si="1"/>
        <v>-0.68039471639471927</v>
      </c>
      <c r="R11" s="191"/>
      <c r="S11" s="276">
        <f>+IF(L11=0,"",'Ark1'!AJ619)</f>
        <v>75.422065727699504</v>
      </c>
      <c r="T11" s="191"/>
      <c r="U11" s="349">
        <f>+IF(L11=0,"",'Ark1'!AK619)</f>
        <v>10.48319398550011</v>
      </c>
      <c r="V11" s="347"/>
      <c r="W11" s="64">
        <f>+IF(G11=0,"",'Ark1'!T619)</f>
        <v>2.2948717948717956</v>
      </c>
      <c r="X11" s="107">
        <f t="shared" si="2"/>
        <v>4.5780885780886127E-2</v>
      </c>
      <c r="Y11" s="129">
        <f>+'Ark1'!W619</f>
        <v>0</v>
      </c>
      <c r="Z11" s="92"/>
      <c r="AA11" s="130">
        <f>+'Ark1'!X619</f>
        <v>0.42735042735042739</v>
      </c>
      <c r="AB11" s="130">
        <f>+'Ark1'!Y619</f>
        <v>0</v>
      </c>
      <c r="AC11" s="130">
        <f>+'Ark1'!Z619</f>
        <v>1.7425818269943332</v>
      </c>
      <c r="AD11" s="69"/>
      <c r="AE11" s="129">
        <f>+'Ark1'!Z619</f>
        <v>1.7425818269943332</v>
      </c>
      <c r="AF11" s="64">
        <f>+IF(G11=0,"",'Ark1'!AB619)</f>
        <v>0.60147200542255996</v>
      </c>
      <c r="AG11" s="130">
        <f>+'Ark1'!AD619</f>
        <v>18.468200388008704</v>
      </c>
      <c r="AH11" s="129">
        <f t="shared" ref="AH11:AH23" si="5">+IF(E11=0,"",G11/E11)</f>
        <v>2.7209302325581395</v>
      </c>
      <c r="AI11" s="45"/>
      <c r="AJ11" s="4"/>
      <c r="AK11" s="56"/>
      <c r="AL11" s="56"/>
      <c r="AM11" s="1"/>
      <c r="AN11" s="5"/>
      <c r="AO11" s="3" t="s">
        <v>29</v>
      </c>
      <c r="AP11" s="89">
        <f>+P11</f>
        <v>4.6290598290598322</v>
      </c>
      <c r="AQ11" s="89">
        <f>+AP11</f>
        <v>4.6290598290598322</v>
      </c>
      <c r="AR11" s="89">
        <f t="shared" ref="AR11:BA12" si="6">+AQ11</f>
        <v>4.6290598290598322</v>
      </c>
      <c r="AS11" s="89">
        <f t="shared" si="6"/>
        <v>4.6290598290598322</v>
      </c>
      <c r="AT11" s="89">
        <f t="shared" si="6"/>
        <v>4.6290598290598322</v>
      </c>
      <c r="AU11" s="89">
        <f t="shared" si="6"/>
        <v>4.6290598290598322</v>
      </c>
      <c r="AV11" s="89">
        <f t="shared" si="6"/>
        <v>4.6290598290598322</v>
      </c>
      <c r="AW11" s="89">
        <f t="shared" si="6"/>
        <v>4.6290598290598322</v>
      </c>
      <c r="AX11" s="89">
        <f t="shared" si="6"/>
        <v>4.6290598290598322</v>
      </c>
      <c r="AY11" s="89">
        <f t="shared" si="6"/>
        <v>4.6290598290598322</v>
      </c>
      <c r="AZ11" s="89">
        <f t="shared" si="6"/>
        <v>4.6290598290598322</v>
      </c>
      <c r="BA11" s="89">
        <f t="shared" si="6"/>
        <v>4.6290598290598322</v>
      </c>
    </row>
    <row r="12" spans="1:53" ht="15.6">
      <c r="A12" s="45"/>
      <c r="B12" s="63">
        <f>+'Ark1'!C620</f>
        <v>2024</v>
      </c>
      <c r="C12" s="63">
        <f>+'Ark1'!L620</f>
        <v>3</v>
      </c>
      <c r="D12" s="63" t="str">
        <f>VLOOKUP(C12,RNR!$D$13:$E$28,2)</f>
        <v>P+</v>
      </c>
      <c r="E12" s="63">
        <f>+'Ark1'!Q620</f>
        <v>176</v>
      </c>
      <c r="F12" s="45"/>
      <c r="G12" s="315">
        <f>+'Ark1'!R620</f>
        <v>745</v>
      </c>
      <c r="H12" s="314"/>
      <c r="I12" s="176">
        <f>+'Ark1'!AF620</f>
        <v>4.4982490037435072</v>
      </c>
      <c r="J12" s="192">
        <f t="shared" si="0"/>
        <v>-1.0810766851149554</v>
      </c>
      <c r="K12" s="176">
        <f>+'Ark1'!AH620</f>
        <v>2.5503355704697994</v>
      </c>
      <c r="L12" s="373">
        <f>+'Ark1'!AI620</f>
        <v>676</v>
      </c>
      <c r="M12" s="409"/>
      <c r="N12" s="410">
        <f t="shared" si="4"/>
        <v>90.738255033557053</v>
      </c>
      <c r="O12" s="409"/>
      <c r="P12" s="255">
        <f>+IF(G12=0,"",'Ark1'!U620)</f>
        <v>5.6744966442953011</v>
      </c>
      <c r="Q12" s="192">
        <f t="shared" si="1"/>
        <v>-0.52407186286216945</v>
      </c>
      <c r="R12" s="191"/>
      <c r="S12" s="276">
        <f>+IF(L12=0,"",'Ark1'!AJ620)</f>
        <v>78.679881656804739</v>
      </c>
      <c r="T12" s="191"/>
      <c r="U12" s="349">
        <f>+IF(L12=0,"",'Ark1'!AK620)</f>
        <v>11.558326094685501</v>
      </c>
      <c r="V12" s="347"/>
      <c r="W12" s="64">
        <f>+IF(G12=0,"",'Ark1'!T620)</f>
        <v>2.5731543624161075</v>
      </c>
      <c r="X12" s="107">
        <f t="shared" si="2"/>
        <v>-0.25097651692949574</v>
      </c>
      <c r="Y12" s="129">
        <f>+'Ark1'!W620</f>
        <v>0</v>
      </c>
      <c r="Z12" s="92"/>
      <c r="AA12" s="130">
        <f>+'Ark1'!X620</f>
        <v>0.13422818791946312</v>
      </c>
      <c r="AB12" s="130">
        <f>+'Ark1'!Y620</f>
        <v>0</v>
      </c>
      <c r="AC12" s="130">
        <f>+'Ark1'!Z620</f>
        <v>1.6240869138319092</v>
      </c>
      <c r="AD12" s="69"/>
      <c r="AE12" s="129">
        <f>+'Ark1'!Z620</f>
        <v>1.6240869138319092</v>
      </c>
      <c r="AF12" s="64">
        <f>+IF(G12=0,"",'Ark1'!AB620)</f>
        <v>0.72562223910955492</v>
      </c>
      <c r="AG12" s="130">
        <f>+'Ark1'!AD620</f>
        <v>12.744267801449736</v>
      </c>
      <c r="AH12" s="129">
        <f t="shared" si="5"/>
        <v>4.2329545454545459</v>
      </c>
      <c r="AI12" s="45"/>
      <c r="AJ12" s="4"/>
      <c r="AK12" s="56"/>
      <c r="AL12" s="56"/>
      <c r="AM12" s="1"/>
      <c r="AN12" s="5"/>
      <c r="AO12" s="3" t="s">
        <v>30</v>
      </c>
      <c r="AP12" s="89">
        <f>+P12</f>
        <v>5.6744966442953011</v>
      </c>
      <c r="AQ12" s="89">
        <f>+AP12</f>
        <v>5.6744966442953011</v>
      </c>
      <c r="AR12" s="89">
        <f t="shared" si="6"/>
        <v>5.6744966442953011</v>
      </c>
      <c r="AS12" s="89">
        <f t="shared" si="6"/>
        <v>5.6744966442953011</v>
      </c>
      <c r="AT12" s="89">
        <f t="shared" si="6"/>
        <v>5.6744966442953011</v>
      </c>
      <c r="AU12" s="89">
        <f t="shared" si="6"/>
        <v>5.6744966442953011</v>
      </c>
      <c r="AV12" s="89">
        <f t="shared" si="6"/>
        <v>5.6744966442953011</v>
      </c>
      <c r="AW12" s="89">
        <f t="shared" si="6"/>
        <v>5.6744966442953011</v>
      </c>
      <c r="AX12" s="89">
        <f t="shared" si="6"/>
        <v>5.6744966442953011</v>
      </c>
      <c r="AY12" s="89">
        <f t="shared" si="6"/>
        <v>5.6744966442953011</v>
      </c>
      <c r="AZ12" s="89">
        <f t="shared" si="6"/>
        <v>5.6744966442953011</v>
      </c>
      <c r="BA12" s="89">
        <f t="shared" si="6"/>
        <v>5.6744966442953011</v>
      </c>
    </row>
    <row r="13" spans="1:53" ht="15.6">
      <c r="A13" s="45"/>
      <c r="B13" s="63">
        <f>+'Ark1'!C621</f>
        <v>2024</v>
      </c>
      <c r="C13" s="63">
        <f>+'Ark1'!L621</f>
        <v>4</v>
      </c>
      <c r="D13" s="63" t="str">
        <f>VLOOKUP(C13,RNR!$D$13:$E$28,2)</f>
        <v>O-</v>
      </c>
      <c r="E13" s="63">
        <f>+'Ark1'!Q621</f>
        <v>321</v>
      </c>
      <c r="F13" s="45"/>
      <c r="G13" s="315">
        <f>+'Ark1'!R621</f>
        <v>2053</v>
      </c>
      <c r="H13" s="314"/>
      <c r="I13" s="176">
        <f>+'Ark1'!AF621</f>
        <v>12.395845912329429</v>
      </c>
      <c r="J13" s="192">
        <f t="shared" si="0"/>
        <v>0.63248234338653653</v>
      </c>
      <c r="K13" s="176">
        <f>+'Ark1'!AH621</f>
        <v>1.5099853872381879</v>
      </c>
      <c r="L13" s="373">
        <f>+'Ark1'!AI621</f>
        <v>1881</v>
      </c>
      <c r="M13" s="409"/>
      <c r="N13" s="410">
        <f t="shared" si="4"/>
        <v>91.622016561130053</v>
      </c>
      <c r="O13" s="409"/>
      <c r="P13" s="255">
        <f>+IF(G13=0,"",'Ark1'!U621)</f>
        <v>7.0138821237213849</v>
      </c>
      <c r="Q13" s="192">
        <f t="shared" si="1"/>
        <v>0.1554922110152841</v>
      </c>
      <c r="R13" s="191"/>
      <c r="S13" s="276">
        <f>+IF(L13=0,"",'Ark1'!AJ621)</f>
        <v>81.350451887294199</v>
      </c>
      <c r="T13" s="191"/>
      <c r="U13" s="349">
        <f>+IF(L13=0,"",'Ark1'!AK621)</f>
        <v>12.871530211243249</v>
      </c>
      <c r="V13" s="347"/>
      <c r="W13" s="64">
        <f>+IF(G13=0,"",'Ark1'!T621)</f>
        <v>3.1617145640526059</v>
      </c>
      <c r="X13" s="107">
        <f t="shared" si="2"/>
        <v>-0.46486157561761887</v>
      </c>
      <c r="Y13" s="129">
        <f>+'Ark1'!W621</f>
        <v>0</v>
      </c>
      <c r="Z13" s="92"/>
      <c r="AA13" s="130">
        <f>+'Ark1'!X621</f>
        <v>0.19483682415976625</v>
      </c>
      <c r="AB13" s="130">
        <f>+'Ark1'!Y621</f>
        <v>0</v>
      </c>
      <c r="AC13" s="130">
        <f>+'Ark1'!Z621</f>
        <v>2.2099071044644374</v>
      </c>
      <c r="AD13" s="69"/>
      <c r="AE13" s="129">
        <f>+'Ark1'!Z621</f>
        <v>2.2099071044644374</v>
      </c>
      <c r="AF13" s="64">
        <f>+IF(G13=0,"",'Ark1'!AB621)</f>
        <v>0.99004070449576387</v>
      </c>
      <c r="AG13" s="130">
        <f>+'Ark1'!AD621</f>
        <v>1.4669353356213062</v>
      </c>
      <c r="AH13" s="129">
        <f t="shared" si="5"/>
        <v>6.3956386292834893</v>
      </c>
      <c r="AI13" s="45"/>
      <c r="AJ13" s="4"/>
      <c r="AK13" s="56"/>
      <c r="AL13" s="56"/>
      <c r="AM13" s="1"/>
      <c r="AN13" s="5"/>
      <c r="AO13" s="3" t="s">
        <v>31</v>
      </c>
      <c r="AP13" s="89">
        <f>+P13</f>
        <v>7.0138821237213849</v>
      </c>
      <c r="AQ13" s="89">
        <f t="shared" ref="AQ13:BA15" si="7">+AP13</f>
        <v>7.0138821237213849</v>
      </c>
      <c r="AR13" s="89">
        <f t="shared" si="7"/>
        <v>7.0138821237213849</v>
      </c>
      <c r="AS13" s="89">
        <f t="shared" si="7"/>
        <v>7.0138821237213849</v>
      </c>
      <c r="AT13" s="89">
        <f t="shared" si="7"/>
        <v>7.0138821237213849</v>
      </c>
      <c r="AU13" s="89">
        <f t="shared" si="7"/>
        <v>7.0138821237213849</v>
      </c>
      <c r="AV13" s="89">
        <f t="shared" si="7"/>
        <v>7.0138821237213849</v>
      </c>
      <c r="AW13" s="89">
        <f t="shared" si="7"/>
        <v>7.0138821237213849</v>
      </c>
      <c r="AX13" s="89">
        <f t="shared" si="7"/>
        <v>7.0138821237213849</v>
      </c>
      <c r="AY13" s="89">
        <f t="shared" si="7"/>
        <v>7.0138821237213849</v>
      </c>
      <c r="AZ13" s="89">
        <f t="shared" si="7"/>
        <v>7.0138821237213849</v>
      </c>
      <c r="BA13" s="89">
        <f t="shared" si="7"/>
        <v>7.0138821237213849</v>
      </c>
    </row>
    <row r="14" spans="1:53" ht="15.6">
      <c r="A14" s="45"/>
      <c r="B14" s="63">
        <f>+'Ark1'!C622</f>
        <v>2024</v>
      </c>
      <c r="C14" s="63">
        <f>+'Ark1'!L622</f>
        <v>5</v>
      </c>
      <c r="D14" s="63" t="str">
        <f>VLOOKUP(C14,RNR!$D$13:$E$28,2)</f>
        <v>O</v>
      </c>
      <c r="E14" s="63">
        <f>+'Ark1'!Q622</f>
        <v>415</v>
      </c>
      <c r="F14" s="45"/>
      <c r="G14" s="315">
        <f>+'Ark1'!R622</f>
        <v>4363</v>
      </c>
      <c r="H14" s="314"/>
      <c r="I14" s="176">
        <f>+'Ark1'!AF622</f>
        <v>26.34343678299722</v>
      </c>
      <c r="J14" s="192">
        <f t="shared" si="0"/>
        <v>-9.2318955234663456</v>
      </c>
      <c r="K14" s="176">
        <f>+'Ark1'!AH622</f>
        <v>1.6273206509282605</v>
      </c>
      <c r="L14" s="373">
        <f>+'Ark1'!AI622</f>
        <v>3587</v>
      </c>
      <c r="M14" s="409"/>
      <c r="N14" s="410">
        <f t="shared" si="4"/>
        <v>82.21407288562915</v>
      </c>
      <c r="O14" s="409"/>
      <c r="P14" s="255">
        <f>+IF(G14=0,"",'Ark1'!U622)</f>
        <v>7.1481778592711525</v>
      </c>
      <c r="Q14" s="192">
        <f t="shared" si="1"/>
        <v>-0.69236094765635769</v>
      </c>
      <c r="R14" s="191"/>
      <c r="S14" s="276">
        <f>+IF(L14=0,"",'Ark1'!AJ622)</f>
        <v>79.765207694452172</v>
      </c>
      <c r="T14" s="191"/>
      <c r="U14" s="349">
        <f>+IF(L14=0,"",'Ark1'!AK622)</f>
        <v>13.964524023857622</v>
      </c>
      <c r="V14" s="347"/>
      <c r="W14" s="64">
        <f>+IF(G14=0,"",'Ark1'!T622)</f>
        <v>4.3181297272518915</v>
      </c>
      <c r="X14" s="107">
        <f t="shared" si="2"/>
        <v>-6.8817033492174495E-2</v>
      </c>
      <c r="Y14" s="129">
        <f>+'Ark1'!W622</f>
        <v>0</v>
      </c>
      <c r="Z14" s="92"/>
      <c r="AA14" s="130">
        <f>+'Ark1'!X622</f>
        <v>0.82512033004813201</v>
      </c>
      <c r="AB14" s="130">
        <f>+'Ark1'!Y622</f>
        <v>0</v>
      </c>
      <c r="AC14" s="130">
        <f>+'Ark1'!Z622</f>
        <v>2.3642096528436842</v>
      </c>
      <c r="AD14" s="69"/>
      <c r="AE14" s="129">
        <f>+'Ark1'!Z622</f>
        <v>2.3642096528436842</v>
      </c>
      <c r="AF14" s="64">
        <f>+IF(G14=0,"",'Ark1'!AB622)</f>
        <v>1.141033057322979</v>
      </c>
      <c r="AG14" s="130">
        <f>+'Ark1'!AD622</f>
        <v>-10.454467343902664</v>
      </c>
      <c r="AH14" s="129">
        <f t="shared" si="5"/>
        <v>10.513253012048192</v>
      </c>
      <c r="AI14" s="45"/>
      <c r="AJ14" s="4"/>
      <c r="AK14" s="56"/>
      <c r="AL14" s="56"/>
      <c r="AM14" s="1"/>
      <c r="AN14" s="5"/>
      <c r="AO14" s="3" t="s">
        <v>396</v>
      </c>
      <c r="AP14" s="89">
        <f t="shared" ref="AP14:AP15" si="8">+P14</f>
        <v>7.1481778592711525</v>
      </c>
      <c r="AQ14" s="89">
        <f t="shared" si="7"/>
        <v>7.1481778592711525</v>
      </c>
      <c r="AR14" s="89">
        <f t="shared" si="7"/>
        <v>7.1481778592711525</v>
      </c>
      <c r="AS14" s="89">
        <f t="shared" si="7"/>
        <v>7.1481778592711525</v>
      </c>
      <c r="AT14" s="89">
        <f t="shared" si="7"/>
        <v>7.1481778592711525</v>
      </c>
      <c r="AU14" s="89">
        <f t="shared" si="7"/>
        <v>7.1481778592711525</v>
      </c>
      <c r="AV14" s="89">
        <f t="shared" si="7"/>
        <v>7.1481778592711525</v>
      </c>
      <c r="AW14" s="89">
        <f t="shared" si="7"/>
        <v>7.1481778592711525</v>
      </c>
      <c r="AX14" s="89">
        <f t="shared" si="7"/>
        <v>7.1481778592711525</v>
      </c>
      <c r="AY14" s="89">
        <f t="shared" si="7"/>
        <v>7.1481778592711525</v>
      </c>
      <c r="AZ14" s="89">
        <f t="shared" si="7"/>
        <v>7.1481778592711525</v>
      </c>
      <c r="BA14" s="89">
        <f t="shared" si="7"/>
        <v>7.1481778592711525</v>
      </c>
    </row>
    <row r="15" spans="1:53" ht="15.6">
      <c r="A15" s="45"/>
      <c r="B15" s="63">
        <f>+'Ark1'!C623</f>
        <v>2024</v>
      </c>
      <c r="C15" s="63">
        <f>+'Ark1'!L623</f>
        <v>6</v>
      </c>
      <c r="D15" s="63" t="str">
        <f>VLOOKUP(C15,RNR!$D$13:$E$28,2)</f>
        <v>O+</v>
      </c>
      <c r="E15" s="63">
        <f>+'Ark1'!Q623</f>
        <v>508</v>
      </c>
      <c r="F15" s="45"/>
      <c r="G15" s="315">
        <f>+'Ark1'!R623</f>
        <v>5621</v>
      </c>
      <c r="H15" s="314"/>
      <c r="I15" s="176">
        <f>+'Ark1'!AF623</f>
        <v>33.939137785291635</v>
      </c>
      <c r="J15" s="192">
        <f t="shared" si="0"/>
        <v>2.305844385782251</v>
      </c>
      <c r="K15" s="176">
        <f>+'Ark1'!AH623</f>
        <v>1.4410247286959612</v>
      </c>
      <c r="L15" s="373">
        <f>+'Ark1'!AI623</f>
        <v>5039</v>
      </c>
      <c r="M15" s="409"/>
      <c r="N15" s="410">
        <f t="shared" si="4"/>
        <v>89.645970467888276</v>
      </c>
      <c r="O15" s="409"/>
      <c r="P15" s="255">
        <f>+IF(G15=0,"",'Ark1'!U623)</f>
        <v>8.3785625333570817</v>
      </c>
      <c r="Q15" s="192">
        <f t="shared" si="1"/>
        <v>-0.29231212850046262</v>
      </c>
      <c r="R15" s="191"/>
      <c r="S15" s="276">
        <f>+IF(L15=0,"",'Ark1'!AJ623)</f>
        <v>81.500138916451547</v>
      </c>
      <c r="T15" s="191"/>
      <c r="U15" s="349">
        <f>+IF(L15=0,"",'Ark1'!AK623)</f>
        <v>15.1992795568293</v>
      </c>
      <c r="V15" s="347"/>
      <c r="W15" s="64">
        <f>+IF(G15=0,"",'Ark1'!T623)</f>
        <v>4.9021526418786676</v>
      </c>
      <c r="X15" s="107">
        <f t="shared" si="2"/>
        <v>-3.8514625930169188E-2</v>
      </c>
      <c r="Y15" s="129">
        <f>+'Ark1'!W623</f>
        <v>0</v>
      </c>
      <c r="Z15" s="92"/>
      <c r="AA15" s="130">
        <f>+'Ark1'!X623</f>
        <v>1.2987012987012985</v>
      </c>
      <c r="AB15" s="130">
        <f>+'Ark1'!Y623</f>
        <v>5.3371286247998563E-2</v>
      </c>
      <c r="AC15" s="130">
        <f>+'Ark1'!Z623</f>
        <v>2.6553081237466096</v>
      </c>
      <c r="AD15" s="69"/>
      <c r="AE15" s="129">
        <f>+'Ark1'!Z623</f>
        <v>2.6553081237466096</v>
      </c>
      <c r="AF15" s="64">
        <f>+IF(G15=0,"",'Ark1'!AB623)</f>
        <v>1.1089216208493748</v>
      </c>
      <c r="AG15" s="130">
        <f>+'Ark1'!AD623</f>
        <v>-16.251941777392627</v>
      </c>
      <c r="AH15" s="129">
        <f t="shared" si="5"/>
        <v>11.064960629921259</v>
      </c>
      <c r="AI15" s="45"/>
      <c r="AJ15" s="4"/>
      <c r="AK15" s="56"/>
      <c r="AL15" s="56"/>
      <c r="AM15" s="13"/>
      <c r="AN15" s="5"/>
      <c r="AO15" s="3" t="s">
        <v>32</v>
      </c>
      <c r="AP15" s="89">
        <f t="shared" si="8"/>
        <v>8.3785625333570817</v>
      </c>
      <c r="AQ15" s="89">
        <f t="shared" si="7"/>
        <v>8.3785625333570817</v>
      </c>
      <c r="AR15" s="89">
        <f t="shared" si="7"/>
        <v>8.3785625333570817</v>
      </c>
      <c r="AS15" s="89">
        <f t="shared" si="7"/>
        <v>8.3785625333570817</v>
      </c>
      <c r="AT15" s="89">
        <f t="shared" si="7"/>
        <v>8.3785625333570817</v>
      </c>
      <c r="AU15" s="89">
        <f t="shared" si="7"/>
        <v>8.3785625333570817</v>
      </c>
      <c r="AV15" s="89">
        <f t="shared" si="7"/>
        <v>8.3785625333570817</v>
      </c>
      <c r="AW15" s="89">
        <f t="shared" si="7"/>
        <v>8.3785625333570817</v>
      </c>
      <c r="AX15" s="89">
        <f t="shared" si="7"/>
        <v>8.3785625333570817</v>
      </c>
      <c r="AY15" s="89">
        <f t="shared" si="7"/>
        <v>8.3785625333570817</v>
      </c>
      <c r="AZ15" s="89">
        <f t="shared" si="7"/>
        <v>8.3785625333570817</v>
      </c>
      <c r="BA15" s="89">
        <f t="shared" si="7"/>
        <v>8.3785625333570817</v>
      </c>
    </row>
    <row r="16" spans="1:53" ht="15.6">
      <c r="A16" s="45"/>
      <c r="B16" s="63">
        <f>+'Ark1'!C624</f>
        <v>2024</v>
      </c>
      <c r="C16" s="63">
        <f>+'Ark1'!L624</f>
        <v>7</v>
      </c>
      <c r="D16" s="63" t="str">
        <f>VLOOKUP(C16,RNR!$D$13:$E$28,2)</f>
        <v>R-</v>
      </c>
      <c r="E16" s="63">
        <f>+'Ark1'!Q624</f>
        <v>377</v>
      </c>
      <c r="F16" s="45"/>
      <c r="G16" s="315">
        <f>+'Ark1'!R624</f>
        <v>1817</v>
      </c>
      <c r="H16" s="314"/>
      <c r="I16" s="176">
        <f>+'Ark1'!AF624</f>
        <v>10.970897234633497</v>
      </c>
      <c r="J16" s="192">
        <f t="shared" si="0"/>
        <v>10.970897234633497</v>
      </c>
      <c r="K16" s="176">
        <f>+'Ark1'!AH624</f>
        <v>0.33021463951568514</v>
      </c>
      <c r="L16" s="373">
        <f>+'Ark1'!AI624</f>
        <v>1794</v>
      </c>
      <c r="M16" s="409"/>
      <c r="N16" s="410">
        <f t="shared" si="4"/>
        <v>98.734177215189874</v>
      </c>
      <c r="O16" s="409"/>
      <c r="P16" s="255">
        <f>+IF(G16=0,"",'Ark1'!U624)</f>
        <v>11.282333516785936</v>
      </c>
      <c r="Q16" s="192">
        <f t="shared" si="1"/>
        <v>11.282333516785936</v>
      </c>
      <c r="R16" s="191"/>
      <c r="S16" s="276">
        <f>+IF(L16=0,"",'Ark1'!AJ624)</f>
        <v>87.686176142697889</v>
      </c>
      <c r="T16" s="191"/>
      <c r="U16" s="349">
        <f>+IF(L16=0,"",'Ark1'!AK624)</f>
        <v>16.450778120616011</v>
      </c>
      <c r="V16" s="347"/>
      <c r="W16" s="64">
        <f>+IF(G16=0,"",'Ark1'!T624)</f>
        <v>5.1695101816180529</v>
      </c>
      <c r="X16" s="107">
        <f t="shared" si="2"/>
        <v>5.1695101816180529</v>
      </c>
      <c r="Y16" s="129">
        <f>+'Ark1'!W624</f>
        <v>0</v>
      </c>
      <c r="Z16" s="92"/>
      <c r="AA16" s="130">
        <f>+'Ark1'!X624</f>
        <v>5.833791964777105</v>
      </c>
      <c r="AB16" s="130">
        <f>+'Ark1'!Y624</f>
        <v>5.503577325261421E-2</v>
      </c>
      <c r="AC16" s="130">
        <f>+'Ark1'!Z624</f>
        <v>3.0057679742393799</v>
      </c>
      <c r="AD16" s="69"/>
      <c r="AE16" s="129">
        <f>+'Ark1'!Z624</f>
        <v>3.0057679742393799</v>
      </c>
      <c r="AF16" s="64">
        <f>+IF(G16=0,"",'Ark1'!AB624)</f>
        <v>1.0993045442672289</v>
      </c>
      <c r="AG16" s="130">
        <f>+'Ark1'!AD624</f>
        <v>0.93175980441960626</v>
      </c>
      <c r="AH16" s="129">
        <f t="shared" si="5"/>
        <v>4.819628647214854</v>
      </c>
      <c r="AI16" s="45"/>
      <c r="AJ16" s="4"/>
      <c r="AK16" s="56"/>
      <c r="AL16" s="56"/>
      <c r="AM16" s="1"/>
      <c r="AN16" s="5"/>
      <c r="AP16" s="89">
        <f t="shared" ref="AP16:AP17" si="9">+P16</f>
        <v>11.282333516785936</v>
      </c>
      <c r="AQ16" s="89">
        <f t="shared" ref="AQ16:AQ17" si="10">+AP16</f>
        <v>11.282333516785936</v>
      </c>
      <c r="AR16" s="89">
        <f t="shared" ref="AR16:AR17" si="11">+AQ16</f>
        <v>11.282333516785936</v>
      </c>
      <c r="AS16" s="89">
        <f t="shared" ref="AS16:AS17" si="12">+AR16</f>
        <v>11.282333516785936</v>
      </c>
      <c r="AT16" s="89">
        <f t="shared" ref="AT16:AT17" si="13">+AS16</f>
        <v>11.282333516785936</v>
      </c>
      <c r="AU16" s="89">
        <f t="shared" ref="AU16:AU17" si="14">+AT16</f>
        <v>11.282333516785936</v>
      </c>
      <c r="AV16" s="89">
        <f t="shared" ref="AV16:AV17" si="15">+AU16</f>
        <v>11.282333516785936</v>
      </c>
      <c r="AW16" s="89">
        <f t="shared" ref="AW16:AW17" si="16">+AV16</f>
        <v>11.282333516785936</v>
      </c>
      <c r="AX16" s="89">
        <f t="shared" ref="AX16:AX17" si="17">+AW16</f>
        <v>11.282333516785936</v>
      </c>
      <c r="AY16" s="89">
        <f t="shared" ref="AY16:AY17" si="18">+AX16</f>
        <v>11.282333516785936</v>
      </c>
      <c r="AZ16" s="89">
        <f t="shared" ref="AZ16:AZ17" si="19">+AY16</f>
        <v>11.282333516785936</v>
      </c>
      <c r="BA16" s="89">
        <f t="shared" ref="BA16:BA17" si="20">+AZ16</f>
        <v>11.282333516785936</v>
      </c>
    </row>
    <row r="17" spans="1:53" ht="15.6">
      <c r="A17" s="45"/>
      <c r="B17" s="63">
        <f>+'Ark1'!C625</f>
        <v>2024</v>
      </c>
      <c r="C17" s="63">
        <f>+'Ark1'!L625</f>
        <v>8</v>
      </c>
      <c r="D17" s="63" t="str">
        <f>VLOOKUP(C17,RNR!$D$13:$E$28,2)</f>
        <v>R</v>
      </c>
      <c r="E17" s="63">
        <f>+'Ark1'!Q625</f>
        <v>280</v>
      </c>
      <c r="F17" s="45"/>
      <c r="G17" s="315">
        <f>+'Ark1'!R625</f>
        <v>1429</v>
      </c>
      <c r="H17" s="314"/>
      <c r="I17" s="176">
        <f>+'Ark1'!AF625</f>
        <v>8.6281850018113744</v>
      </c>
      <c r="J17" s="192">
        <f t="shared" si="0"/>
        <v>-2.530466375905549</v>
      </c>
      <c r="K17" s="176">
        <f>+'Ark1'!AH625</f>
        <v>0.62981105668299509</v>
      </c>
      <c r="L17" s="373">
        <f>+'Ark1'!AI625</f>
        <v>1378</v>
      </c>
      <c r="M17" s="409"/>
      <c r="N17" s="410">
        <f t="shared" si="4"/>
        <v>96.43107067879636</v>
      </c>
      <c r="O17" s="409"/>
      <c r="P17" s="255">
        <f>+IF(G17=0,"",'Ark1'!U625)</f>
        <v>10.646815955213428</v>
      </c>
      <c r="Q17" s="192">
        <f t="shared" si="1"/>
        <v>1.1015194316960564</v>
      </c>
      <c r="R17" s="191"/>
      <c r="S17" s="276">
        <f>+IF(L17=0,"",'Ark1'!AJ625)</f>
        <v>83.024092888243757</v>
      </c>
      <c r="T17" s="191"/>
      <c r="U17" s="349">
        <f>+IF(L17=0,"",'Ark1'!AK625)</f>
        <v>17.818931096113683</v>
      </c>
      <c r="V17" s="347"/>
      <c r="W17" s="64">
        <f>+IF(G17=0,"",'Ark1'!T625)</f>
        <v>5.6892932120363904</v>
      </c>
      <c r="X17" s="107">
        <f t="shared" si="2"/>
        <v>0.37180854945970143</v>
      </c>
      <c r="Y17" s="129">
        <f>+'Ark1'!W625</f>
        <v>0.27991602519244224</v>
      </c>
      <c r="Z17" s="92"/>
      <c r="AA17" s="130">
        <f>+'Ark1'!X625</f>
        <v>11.616515045486352</v>
      </c>
      <c r="AB17" s="130">
        <f>+'Ark1'!Y625</f>
        <v>0.13995801259622112</v>
      </c>
      <c r="AC17" s="130">
        <f>+'Ark1'!Z625</f>
        <v>4.0953897181751255</v>
      </c>
      <c r="AD17" s="69"/>
      <c r="AE17" s="129">
        <f>+'Ark1'!Z625</f>
        <v>4.0953897181751255</v>
      </c>
      <c r="AF17" s="64">
        <f>+IF(G17=0,"",'Ark1'!AB625)</f>
        <v>1.2053200783831235</v>
      </c>
      <c r="AG17" s="130">
        <f>+'Ark1'!AD625</f>
        <v>9.8907751643281152</v>
      </c>
      <c r="AH17" s="129">
        <f t="shared" si="5"/>
        <v>5.1035714285714286</v>
      </c>
      <c r="AI17" s="45"/>
      <c r="AJ17" s="4"/>
      <c r="AK17" s="56"/>
      <c r="AL17" s="56"/>
      <c r="AM17" s="1"/>
      <c r="AN17" s="5"/>
      <c r="AP17" s="89">
        <f t="shared" si="9"/>
        <v>10.646815955213428</v>
      </c>
      <c r="AQ17" s="89">
        <f t="shared" si="10"/>
        <v>10.646815955213428</v>
      </c>
      <c r="AR17" s="89">
        <f t="shared" si="11"/>
        <v>10.646815955213428</v>
      </c>
      <c r="AS17" s="89">
        <f t="shared" si="12"/>
        <v>10.646815955213428</v>
      </c>
      <c r="AT17" s="89">
        <f t="shared" si="13"/>
        <v>10.646815955213428</v>
      </c>
      <c r="AU17" s="89">
        <f t="shared" si="14"/>
        <v>10.646815955213428</v>
      </c>
      <c r="AV17" s="89">
        <f t="shared" si="15"/>
        <v>10.646815955213428</v>
      </c>
      <c r="AW17" s="89">
        <f t="shared" si="16"/>
        <v>10.646815955213428</v>
      </c>
      <c r="AX17" s="89">
        <f t="shared" si="17"/>
        <v>10.646815955213428</v>
      </c>
      <c r="AY17" s="89">
        <f t="shared" si="18"/>
        <v>10.646815955213428</v>
      </c>
      <c r="AZ17" s="89">
        <f t="shared" si="19"/>
        <v>10.646815955213428</v>
      </c>
      <c r="BA17" s="89">
        <f t="shared" si="20"/>
        <v>10.646815955213428</v>
      </c>
    </row>
    <row r="18" spans="1:53" ht="15.6">
      <c r="A18" s="45"/>
      <c r="B18" s="63">
        <f>+'Ark1'!C626</f>
        <v>2024</v>
      </c>
      <c r="C18" s="63">
        <f>+'Ark1'!L626</f>
        <v>9</v>
      </c>
      <c r="D18" s="63" t="str">
        <f>VLOOKUP(C18,RNR!$D$13:$E$28,2)</f>
        <v>R+</v>
      </c>
      <c r="E18" s="63">
        <f>+'Ark1'!Q626</f>
        <v>52</v>
      </c>
      <c r="F18" s="45"/>
      <c r="G18" s="315">
        <f>+'Ark1'!R626</f>
        <v>108</v>
      </c>
      <c r="H18" s="314"/>
      <c r="I18" s="176">
        <f>+'Ark1'!AF626</f>
        <v>0.65209515758966297</v>
      </c>
      <c r="J18" s="192">
        <f t="shared" si="0"/>
        <v>0.65209515758966297</v>
      </c>
      <c r="K18" s="176">
        <f>+'Ark1'!AH626</f>
        <v>1.8518518518518521</v>
      </c>
      <c r="L18" s="373">
        <f>+'Ark1'!AI626</f>
        <v>108</v>
      </c>
      <c r="M18" s="409"/>
      <c r="N18" s="410">
        <f t="shared" si="4"/>
        <v>100</v>
      </c>
      <c r="O18" s="409"/>
      <c r="P18" s="255">
        <f>+IF(G18=0,"",'Ark1'!U626)</f>
        <v>15.199999999999996</v>
      </c>
      <c r="Q18" s="192">
        <f t="shared" si="1"/>
        <v>15.199999999999996</v>
      </c>
      <c r="R18" s="191"/>
      <c r="S18" s="276">
        <f>+IF(L18=0,"",'Ark1'!AJ626)</f>
        <v>90.560185185185148</v>
      </c>
      <c r="T18" s="191"/>
      <c r="U18" s="349">
        <f>+IF(L18=0,"",'Ark1'!AK626)</f>
        <v>20.131836590157192</v>
      </c>
      <c r="V18" s="347"/>
      <c r="W18" s="64">
        <f>+IF(G18=0,"",'Ark1'!T626)</f>
        <v>6.3796296296296298</v>
      </c>
      <c r="X18" s="107">
        <f t="shared" si="2"/>
        <v>6.3796296296296298</v>
      </c>
      <c r="Y18" s="129">
        <f>+'Ark1'!W626</f>
        <v>1.8518518518518521</v>
      </c>
      <c r="Z18" s="92"/>
      <c r="AA18" s="130">
        <f>+'Ark1'!X626</f>
        <v>47.222222222222221</v>
      </c>
      <c r="AB18" s="130">
        <f>+'Ark1'!Y626</f>
        <v>2.7777777777777781</v>
      </c>
      <c r="AC18" s="130">
        <f>+'Ark1'!Z626</f>
        <v>4.435191757514664</v>
      </c>
      <c r="AD18" s="69"/>
      <c r="AE18" s="129">
        <f>+'Ark1'!Z626</f>
        <v>4.435191757514664</v>
      </c>
      <c r="AF18" s="64">
        <f>+IF(G18=0,"",'Ark1'!AB626)</f>
        <v>1.3791945622730564</v>
      </c>
      <c r="AG18" s="130">
        <f>+'Ark1'!AD626</f>
        <v>33.48292803745484</v>
      </c>
      <c r="AH18" s="129">
        <f t="shared" si="5"/>
        <v>2.0769230769230771</v>
      </c>
      <c r="AI18" s="45"/>
      <c r="AJ18" s="4"/>
      <c r="AK18" s="56"/>
      <c r="AL18" s="56"/>
      <c r="AM18" s="1"/>
      <c r="AN18" s="5"/>
      <c r="AP18" s="2"/>
      <c r="AQ18" s="2"/>
      <c r="AR18" s="2"/>
    </row>
    <row r="19" spans="1:53" ht="15.6">
      <c r="A19" s="45"/>
      <c r="B19" s="63">
        <f>+'Ark1'!C627</f>
        <v>2024</v>
      </c>
      <c r="C19" s="63">
        <f>+'Ark1'!L627</f>
        <v>10</v>
      </c>
      <c r="D19" s="63" t="str">
        <f>VLOOKUP(C19,RNR!$D$13:$E$28,2)</f>
        <v>U-</v>
      </c>
      <c r="E19" s="63">
        <f>+'Ark1'!Q627</f>
        <v>5</v>
      </c>
      <c r="F19" s="45"/>
      <c r="G19" s="315">
        <f>+'Ark1'!R627</f>
        <v>8</v>
      </c>
      <c r="H19" s="314"/>
      <c r="I19" s="176">
        <f>+'Ark1'!AF627</f>
        <v>4.8303345006641712E-2</v>
      </c>
      <c r="J19" s="192">
        <f t="shared" si="0"/>
        <v>4.8303345006641712E-2</v>
      </c>
      <c r="K19" s="176">
        <f>+'Ark1'!AH627</f>
        <v>0</v>
      </c>
      <c r="L19" s="373">
        <f>+'Ark1'!AI627</f>
        <v>8</v>
      </c>
      <c r="M19" s="409"/>
      <c r="N19" s="410">
        <f t="shared" si="4"/>
        <v>100</v>
      </c>
      <c r="O19" s="409"/>
      <c r="P19" s="255">
        <f>+IF(G19=0,"",'Ark1'!U627)</f>
        <v>21.862499999999997</v>
      </c>
      <c r="Q19" s="192">
        <f t="shared" si="1"/>
        <v>21.862499999999997</v>
      </c>
      <c r="R19" s="191"/>
      <c r="S19" s="276">
        <f>+IF(L19=0,"",'Ark1'!AJ627)</f>
        <v>99.012499999999989</v>
      </c>
      <c r="T19" s="191"/>
      <c r="U19" s="349">
        <f>+IF(L19=0,"",'Ark1'!AK627)</f>
        <v>22.523457885541621</v>
      </c>
      <c r="V19" s="347"/>
      <c r="W19" s="64">
        <f>+IF(G19=0,"",'Ark1'!T627)</f>
        <v>6.5</v>
      </c>
      <c r="X19" s="107">
        <f t="shared" si="2"/>
        <v>6.5</v>
      </c>
      <c r="Y19" s="129">
        <f>+'Ark1'!W627</f>
        <v>0</v>
      </c>
      <c r="Z19" s="92"/>
      <c r="AA19" s="130">
        <f>+'Ark1'!X627</f>
        <v>100</v>
      </c>
      <c r="AB19" s="130">
        <f>+'Ark1'!Y627</f>
        <v>12.5</v>
      </c>
      <c r="AC19" s="130">
        <f>+'Ark1'!Z627</f>
        <v>1.0427577618987898</v>
      </c>
      <c r="AD19" s="69"/>
      <c r="AE19" s="129">
        <f>+'Ark1'!Z627</f>
        <v>1.0427577618987898</v>
      </c>
      <c r="AF19" s="64">
        <f>+IF(G19=0,"",'Ark1'!AB627)</f>
        <v>1.5</v>
      </c>
      <c r="AG19" s="130">
        <f>+'Ark1'!AD627</f>
        <v>-53.943496807514308</v>
      </c>
      <c r="AH19" s="129">
        <f t="shared" si="5"/>
        <v>1.6</v>
      </c>
      <c r="AI19" s="45"/>
      <c r="AJ19" s="4"/>
      <c r="AK19" s="56"/>
      <c r="AL19" s="56"/>
      <c r="AM19" s="1"/>
      <c r="AN19" s="5"/>
      <c r="AP19" s="2"/>
      <c r="AQ19" s="2"/>
      <c r="AR19" s="2"/>
    </row>
    <row r="20" spans="1:53" ht="15.6">
      <c r="A20" s="45"/>
      <c r="B20" s="63">
        <f>+'Ark1'!C628</f>
        <v>2024</v>
      </c>
      <c r="C20" s="63">
        <f>+'Ark1'!L628</f>
        <v>11</v>
      </c>
      <c r="D20" s="63" t="str">
        <f>VLOOKUP(C20,RNR!$D$13:$E$28,2)</f>
        <v>U</v>
      </c>
      <c r="E20" s="63">
        <f>+'Ark1'!Q628</f>
        <v>6</v>
      </c>
      <c r="F20" s="45"/>
      <c r="G20" s="315">
        <f>+'Ark1'!R628</f>
        <v>8</v>
      </c>
      <c r="H20" s="314"/>
      <c r="I20" s="176">
        <f>+'Ark1'!AF628</f>
        <v>4.8303345006641712E-2</v>
      </c>
      <c r="J20" s="192">
        <f t="shared" si="0"/>
        <v>-0.36814939046029871</v>
      </c>
      <c r="K20" s="176">
        <f>+'Ark1'!AH628</f>
        <v>0</v>
      </c>
      <c r="L20" s="373">
        <f>+'Ark1'!AI628</f>
        <v>7</v>
      </c>
      <c r="M20" s="409"/>
      <c r="N20" s="410">
        <f t="shared" si="4"/>
        <v>87.5</v>
      </c>
      <c r="O20" s="409"/>
      <c r="P20" s="255">
        <f>+IF(G20=0,"",'Ark1'!U628)</f>
        <v>12.262500000000003</v>
      </c>
      <c r="Q20" s="192">
        <f t="shared" si="1"/>
        <v>-0.80462328767123381</v>
      </c>
      <c r="R20" s="191"/>
      <c r="S20" s="276">
        <f>+IF(L20=0,"",'Ark1'!AJ628)</f>
        <v>80.100000000000023</v>
      </c>
      <c r="T20" s="191"/>
      <c r="U20" s="349">
        <f>+IF(L20=0,"",'Ark1'!AK628)</f>
        <v>20.465718351369929</v>
      </c>
      <c r="V20" s="347"/>
      <c r="W20" s="64">
        <f>+IF(G20=0,"",'Ark1'!T628)</f>
        <v>5.75</v>
      </c>
      <c r="X20" s="107">
        <f t="shared" si="2"/>
        <v>0.27054794520547976</v>
      </c>
      <c r="Y20" s="129">
        <f>+'Ark1'!W628</f>
        <v>0</v>
      </c>
      <c r="Z20" s="92"/>
      <c r="AA20" s="130">
        <f>+'Ark1'!X628</f>
        <v>37.5</v>
      </c>
      <c r="AB20" s="130">
        <f>+'Ark1'!Y628</f>
        <v>0</v>
      </c>
      <c r="AC20" s="130">
        <f>+'Ark1'!Z628</f>
        <v>5.2119903827616563</v>
      </c>
      <c r="AD20" s="69"/>
      <c r="AE20" s="129">
        <f>+'Ark1'!Z628</f>
        <v>5.2119903827616563</v>
      </c>
      <c r="AF20" s="64">
        <f>+IF(G20=0,"",'Ark1'!AB628)</f>
        <v>1.3919410907075049</v>
      </c>
      <c r="AG20" s="130">
        <f>+'Ark1'!AD628</f>
        <v>55.179109850541877</v>
      </c>
      <c r="AH20" s="129">
        <f t="shared" si="5"/>
        <v>1.3333333333333333</v>
      </c>
      <c r="AI20" s="45"/>
      <c r="AJ20" s="4"/>
      <c r="AK20" s="56"/>
      <c r="AL20" s="56"/>
      <c r="AM20" s="1"/>
      <c r="AN20" s="5"/>
      <c r="AP20" s="2"/>
      <c r="AQ20" s="2"/>
      <c r="AR20" s="2"/>
    </row>
    <row r="21" spans="1:53" ht="15.6">
      <c r="A21" s="45"/>
      <c r="B21" s="63">
        <f>+'Ark1'!C629</f>
        <v>2024</v>
      </c>
      <c r="C21" s="63">
        <f>+'Ark1'!L629</f>
        <v>12</v>
      </c>
      <c r="D21" s="63" t="str">
        <f>VLOOKUP(C21,RNR!$D$13:$E$28,2)</f>
        <v>U+</v>
      </c>
      <c r="E21" s="63">
        <f>+'Ark1'!Q629</f>
        <v>0</v>
      </c>
      <c r="F21" s="45"/>
      <c r="G21" s="315">
        <f>+'Ark1'!R629</f>
        <v>0</v>
      </c>
      <c r="H21" s="314"/>
      <c r="I21" s="176">
        <f>+'Ark1'!AF629</f>
        <v>0</v>
      </c>
      <c r="J21" s="192">
        <f t="shared" si="0"/>
        <v>0</v>
      </c>
      <c r="K21" s="176">
        <f>+'Ark1'!AH629</f>
        <v>0</v>
      </c>
      <c r="L21" s="373">
        <f>+'Ark1'!AI629</f>
        <v>0</v>
      </c>
      <c r="M21" s="409"/>
      <c r="N21" s="410" t="str">
        <f t="shared" si="4"/>
        <v/>
      </c>
      <c r="O21" s="409"/>
      <c r="P21" s="255" t="str">
        <f>+IF(G21=0,"",'Ark1'!U629)</f>
        <v/>
      </c>
      <c r="Q21" s="192" t="str">
        <f t="shared" si="1"/>
        <v/>
      </c>
      <c r="R21" s="191"/>
      <c r="S21" s="276" t="str">
        <f>+IF(L21=0,"",'Ark1'!AJ629)</f>
        <v/>
      </c>
      <c r="T21" s="191"/>
      <c r="U21" s="349" t="str">
        <f>+IF(L21=0,"",'Ark1'!AK629)</f>
        <v/>
      </c>
      <c r="V21" s="347"/>
      <c r="W21" s="64" t="str">
        <f>+IF(G21=0,"",'Ark1'!T629)</f>
        <v/>
      </c>
      <c r="X21" s="107" t="str">
        <f t="shared" si="2"/>
        <v/>
      </c>
      <c r="Y21" s="129">
        <f>+'Ark1'!W629</f>
        <v>0</v>
      </c>
      <c r="Z21" s="92"/>
      <c r="AA21" s="130">
        <f>+'Ark1'!X629</f>
        <v>0</v>
      </c>
      <c r="AB21" s="130">
        <f>+'Ark1'!Y629</f>
        <v>0</v>
      </c>
      <c r="AC21" s="130">
        <f>+'Ark1'!Z629</f>
        <v>0</v>
      </c>
      <c r="AD21" s="69"/>
      <c r="AE21" s="129">
        <f>+'Ark1'!Z629</f>
        <v>0</v>
      </c>
      <c r="AF21" s="64" t="str">
        <f>+IF(G21=0,"",'Ark1'!AB629)</f>
        <v/>
      </c>
      <c r="AG21" s="130">
        <f>+'Ark1'!AD629</f>
        <v>0</v>
      </c>
      <c r="AH21" s="129" t="str">
        <f t="shared" si="5"/>
        <v/>
      </c>
      <c r="AI21" s="45"/>
      <c r="AJ21" s="4"/>
      <c r="AK21" s="56"/>
      <c r="AL21" s="56"/>
      <c r="AM21" s="1"/>
      <c r="AN21" s="5"/>
      <c r="AP21" s="2"/>
      <c r="AQ21" s="2"/>
      <c r="AR21" s="2"/>
    </row>
    <row r="22" spans="1:53" ht="15.6">
      <c r="A22" s="45"/>
      <c r="B22" s="63">
        <f>+'Ark1'!C630</f>
        <v>2024</v>
      </c>
      <c r="C22" s="63">
        <f>+'Ark1'!L630</f>
        <v>13</v>
      </c>
      <c r="D22" s="63" t="str">
        <f>VLOOKUP(C22,RNR!$D$13:$E$28,2)</f>
        <v>E-</v>
      </c>
      <c r="E22" s="63">
        <f>+'Ark1'!Q630</f>
        <v>0</v>
      </c>
      <c r="F22" s="45"/>
      <c r="G22" s="315">
        <f>+'Ark1'!R630</f>
        <v>0</v>
      </c>
      <c r="H22" s="314"/>
      <c r="I22" s="176">
        <f>+'Ark1'!AF630</f>
        <v>0</v>
      </c>
      <c r="J22" s="192">
        <f t="shared" si="0"/>
        <v>0</v>
      </c>
      <c r="K22" s="176">
        <f>+'Ark1'!AH630</f>
        <v>0</v>
      </c>
      <c r="L22" s="373">
        <f>+'Ark1'!AI630</f>
        <v>0</v>
      </c>
      <c r="M22" s="409"/>
      <c r="N22" s="410" t="str">
        <f t="shared" si="4"/>
        <v/>
      </c>
      <c r="O22" s="409"/>
      <c r="P22" s="255" t="str">
        <f>+IF(G22=0,"",'Ark1'!U630)</f>
        <v/>
      </c>
      <c r="Q22" s="192" t="str">
        <f t="shared" si="1"/>
        <v/>
      </c>
      <c r="R22" s="191"/>
      <c r="S22" s="276" t="str">
        <f>+IF(L22=0,"",'Ark1'!AJ630)</f>
        <v/>
      </c>
      <c r="T22" s="191"/>
      <c r="U22" s="349" t="str">
        <f>+IF(L22=0,"",'Ark1'!AK630)</f>
        <v/>
      </c>
      <c r="V22" s="347"/>
      <c r="W22" s="64" t="str">
        <f>+IF(G22=0,"",'Ark1'!T630)</f>
        <v/>
      </c>
      <c r="X22" s="107" t="str">
        <f t="shared" si="2"/>
        <v/>
      </c>
      <c r="Y22" s="129">
        <f>+'Ark1'!W630</f>
        <v>0</v>
      </c>
      <c r="Z22" s="92"/>
      <c r="AA22" s="130">
        <f>+'Ark1'!X630</f>
        <v>0</v>
      </c>
      <c r="AB22" s="130">
        <f>+'Ark1'!Y630</f>
        <v>0</v>
      </c>
      <c r="AC22" s="130">
        <f>+'Ark1'!Z630</f>
        <v>0</v>
      </c>
      <c r="AD22" s="69"/>
      <c r="AE22" s="129">
        <f>+'Ark1'!Z630</f>
        <v>0</v>
      </c>
      <c r="AF22" s="64" t="str">
        <f>+IF(G22=0,"",'Ark1'!AB630)</f>
        <v/>
      </c>
      <c r="AG22" s="130">
        <f>+'Ark1'!AD630</f>
        <v>0</v>
      </c>
      <c r="AH22" s="129" t="str">
        <f t="shared" si="5"/>
        <v/>
      </c>
      <c r="AI22" s="45"/>
      <c r="AJ22" s="4"/>
      <c r="AK22" s="56"/>
      <c r="AL22" s="56"/>
      <c r="AM22" s="13"/>
      <c r="AN22" s="5"/>
      <c r="AP22" s="2"/>
      <c r="AQ22" s="2"/>
      <c r="AR22" s="4"/>
      <c r="AS22" s="4"/>
      <c r="AT22" s="4"/>
    </row>
    <row r="23" spans="1:53" ht="15.6">
      <c r="A23" s="45"/>
      <c r="B23" s="63">
        <f>+'Ark1'!C631</f>
        <v>2024</v>
      </c>
      <c r="C23" s="63">
        <f>+'Ark1'!L631</f>
        <v>14</v>
      </c>
      <c r="D23" s="63" t="str">
        <f>VLOOKUP(C23,RNR!$D$13:$E$28,2)</f>
        <v>E</v>
      </c>
      <c r="E23" s="63">
        <f>+'Ark1'!Q631</f>
        <v>0</v>
      </c>
      <c r="F23" s="45"/>
      <c r="G23" s="315">
        <f>+'Ark1'!R631</f>
        <v>0</v>
      </c>
      <c r="H23" s="314"/>
      <c r="I23" s="176">
        <f>+'Ark1'!AF631</f>
        <v>0</v>
      </c>
      <c r="J23" s="192">
        <f t="shared" si="0"/>
        <v>0</v>
      </c>
      <c r="K23" s="176">
        <f>+'Ark1'!AH631</f>
        <v>0</v>
      </c>
      <c r="L23" s="373">
        <f>+'Ark1'!AI631</f>
        <v>0</v>
      </c>
      <c r="M23" s="409"/>
      <c r="N23" s="410" t="str">
        <f t="shared" si="4"/>
        <v/>
      </c>
      <c r="O23" s="409"/>
      <c r="P23" s="255" t="str">
        <f>+IF(G23=0,"",'Ark1'!U631)</f>
        <v/>
      </c>
      <c r="Q23" s="192" t="str">
        <f t="shared" si="1"/>
        <v/>
      </c>
      <c r="R23" s="191"/>
      <c r="S23" s="276" t="str">
        <f>+IF(L23=0,"",'Ark1'!AJ631)</f>
        <v/>
      </c>
      <c r="T23" s="191"/>
      <c r="U23" s="349" t="str">
        <f>+IF(L23=0,"",'Ark1'!AK631)</f>
        <v/>
      </c>
      <c r="V23" s="347"/>
      <c r="W23" s="64" t="str">
        <f>+IF(G23=0,"",'Ark1'!T631)</f>
        <v/>
      </c>
      <c r="X23" s="107" t="str">
        <f t="shared" si="2"/>
        <v/>
      </c>
      <c r="Y23" s="129">
        <f>+'Ark1'!W631</f>
        <v>0</v>
      </c>
      <c r="Z23" s="92"/>
      <c r="AA23" s="130">
        <f>+'Ark1'!X631</f>
        <v>0</v>
      </c>
      <c r="AB23" s="130">
        <f>+'Ark1'!Y631</f>
        <v>0</v>
      </c>
      <c r="AC23" s="130">
        <f>+'Ark1'!Z631</f>
        <v>0</v>
      </c>
      <c r="AD23" s="69"/>
      <c r="AE23" s="129">
        <f>+'Ark1'!Z631</f>
        <v>0</v>
      </c>
      <c r="AF23" s="64" t="str">
        <f>+IF(G23=0,"",'Ark1'!AB631)</f>
        <v/>
      </c>
      <c r="AG23" s="130">
        <f>+'Ark1'!AD631</f>
        <v>0</v>
      </c>
      <c r="AH23" s="129" t="str">
        <f t="shared" si="5"/>
        <v/>
      </c>
      <c r="AI23" s="45"/>
      <c r="AJ23" s="4"/>
      <c r="AK23" s="56"/>
      <c r="AL23" s="56"/>
      <c r="AM23" s="13"/>
      <c r="AN23" s="5"/>
      <c r="AP23" s="1"/>
      <c r="AQ23" s="1"/>
      <c r="AR23" s="11"/>
      <c r="AS23" s="11"/>
      <c r="AT23" s="11"/>
    </row>
    <row r="24" spans="1:53" s="464" customFormat="1" ht="15.6">
      <c r="A24" s="45"/>
      <c r="B24" s="63">
        <f>+'Ark1'!C632</f>
        <v>2024</v>
      </c>
      <c r="C24" s="63">
        <f>+'Ark1'!L632</f>
        <v>15</v>
      </c>
      <c r="D24" s="63" t="str">
        <f>VLOOKUP(C24,RNR!$D$13:$E$28,2)</f>
        <v>E+</v>
      </c>
      <c r="E24" s="63">
        <f>+'Ark1'!Q632</f>
        <v>0</v>
      </c>
      <c r="F24" s="45"/>
      <c r="G24" s="315">
        <f>+'Ark1'!R632</f>
        <v>0</v>
      </c>
      <c r="H24" s="314"/>
      <c r="I24" s="176">
        <f>+'Ark1'!AF632</f>
        <v>0</v>
      </c>
      <c r="J24" s="192">
        <f>+I24-I44</f>
        <v>0</v>
      </c>
      <c r="K24" s="176">
        <f>+'Ark1'!AH632</f>
        <v>0</v>
      </c>
      <c r="L24" s="373">
        <f>+'Ark1'!AI632</f>
        <v>0</v>
      </c>
      <c r="M24" s="409"/>
      <c r="N24" s="410" t="str">
        <f t="shared" ref="N24:N26" si="21">IF(G24=0,"",100*L24/G24)</f>
        <v/>
      </c>
      <c r="O24" s="409"/>
      <c r="P24" s="255" t="str">
        <f>+IF(G24=0,"",'Ark1'!U632)</f>
        <v/>
      </c>
      <c r="Q24" s="192" t="str">
        <f>+IF(G24=0,"",P24-P44)</f>
        <v/>
      </c>
      <c r="R24" s="191"/>
      <c r="S24" s="276" t="str">
        <f>+IF(L24=0,"",'Ark1'!AJ632)</f>
        <v/>
      </c>
      <c r="T24" s="191"/>
      <c r="U24" s="349" t="str">
        <f>+IF(L24=0,"",'Ark1'!AK632)</f>
        <v/>
      </c>
      <c r="V24" s="347"/>
      <c r="W24" s="64" t="str">
        <f>+IF(G24=0,"",'Ark1'!T632)</f>
        <v/>
      </c>
      <c r="X24" s="107" t="str">
        <f>+IF(G24=0,"",W24-W44)</f>
        <v/>
      </c>
      <c r="Y24" s="129">
        <f>+'Ark1'!W632</f>
        <v>0</v>
      </c>
      <c r="Z24" s="92"/>
      <c r="AA24" s="130">
        <f>+'Ark1'!X632</f>
        <v>0</v>
      </c>
      <c r="AB24" s="130">
        <f>+'Ark1'!Y632</f>
        <v>0</v>
      </c>
      <c r="AC24" s="130">
        <f>+'Ark1'!Z632</f>
        <v>0</v>
      </c>
      <c r="AD24" s="69"/>
      <c r="AE24" s="129">
        <f>+'Ark1'!Z632</f>
        <v>0</v>
      </c>
      <c r="AF24" s="64" t="str">
        <f>+IF(G24=0,"",'Ark1'!AB632)</f>
        <v/>
      </c>
      <c r="AG24" s="130">
        <f>+'Ark1'!AD632</f>
        <v>0</v>
      </c>
      <c r="AH24" s="129" t="str">
        <f t="shared" ref="AH24:AH26" si="22">+IF(E24=0,"",G24/E24)</f>
        <v/>
      </c>
      <c r="AI24" s="45"/>
      <c r="AJ24" s="4"/>
      <c r="AK24" s="56"/>
      <c r="AL24" s="56"/>
      <c r="AM24" s="13"/>
      <c r="AN24" s="5"/>
      <c r="AP24" s="1"/>
      <c r="AQ24" s="1"/>
      <c r="AR24" s="466"/>
      <c r="AS24" s="466"/>
      <c r="AT24" s="466"/>
    </row>
    <row r="25" spans="1:53" s="464" customFormat="1" ht="15.6">
      <c r="A25" s="45"/>
      <c r="B25" s="45"/>
      <c r="C25" s="45"/>
      <c r="D25" s="45"/>
      <c r="E25" s="45"/>
      <c r="F25" s="45"/>
      <c r="G25" s="45"/>
      <c r="H25" s="314"/>
      <c r="I25" s="45"/>
      <c r="J25" s="45"/>
      <c r="K25" s="45"/>
      <c r="L25" s="45"/>
      <c r="M25" s="45"/>
      <c r="N25" s="45"/>
      <c r="O25" s="45"/>
      <c r="P25" s="45"/>
      <c r="Q25" s="45"/>
      <c r="R25" s="191"/>
      <c r="S25" s="45"/>
      <c r="T25" s="191"/>
      <c r="U25" s="45"/>
      <c r="V25" s="347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"/>
      <c r="AK25" s="56"/>
      <c r="AL25" s="56"/>
      <c r="AM25" s="13"/>
      <c r="AN25" s="5"/>
      <c r="AP25" s="1"/>
      <c r="AQ25" s="1"/>
      <c r="AR25" s="466"/>
      <c r="AS25" s="466"/>
      <c r="AT25" s="466"/>
    </row>
    <row r="26" spans="1:53" ht="15.6">
      <c r="A26" s="45"/>
      <c r="B26" s="63">
        <f>+'Ark1'!C633</f>
        <v>2024</v>
      </c>
      <c r="C26" s="63">
        <f>+'Ark1'!L633</f>
        <v>99</v>
      </c>
      <c r="D26" s="63" t="str">
        <f>VLOOKUP(C26,RNR!$D$13:$E$28,2)</f>
        <v>Kassert</v>
      </c>
      <c r="E26" s="63">
        <f>+'Ark1'!Q633</f>
        <v>61</v>
      </c>
      <c r="F26" s="45"/>
      <c r="G26" s="315">
        <f>+'Ark1'!R633</f>
        <v>125</v>
      </c>
      <c r="H26" s="314"/>
      <c r="I26" s="176">
        <f>+'Ark1'!AF633</f>
        <v>0.75473976572877677</v>
      </c>
      <c r="J26" s="192"/>
      <c r="K26" s="176">
        <f>+'Ark1'!AH633</f>
        <v>64</v>
      </c>
      <c r="L26" s="373">
        <f>+'Ark1'!AI633</f>
        <v>39</v>
      </c>
      <c r="M26" s="409"/>
      <c r="N26" s="410">
        <f t="shared" si="21"/>
        <v>31.2</v>
      </c>
      <c r="O26" s="409"/>
      <c r="P26" s="255">
        <f>+IF(G26=0,"",'Ark1'!U633)</f>
        <v>8.3863999999999983</v>
      </c>
      <c r="Q26" s="192"/>
      <c r="R26" s="191"/>
      <c r="S26" s="276">
        <f>+IF(L26=0,"",'Ark1'!AJ633)</f>
        <v>76.548717948717979</v>
      </c>
      <c r="T26" s="191"/>
      <c r="U26" s="349">
        <f>+IF(L26=0,"",'Ark1'!AK633)</f>
        <v>14.483584664227131</v>
      </c>
      <c r="V26" s="347"/>
      <c r="W26" s="64">
        <f>+IF(G26=0,"",'Ark1'!T633)</f>
        <v>3.9039999999999999</v>
      </c>
      <c r="X26" s="107"/>
      <c r="Y26" s="129">
        <f>+'Ark1'!W633</f>
        <v>0</v>
      </c>
      <c r="Z26" s="92"/>
      <c r="AA26" s="130">
        <f>+'Ark1'!X633</f>
        <v>4.8</v>
      </c>
      <c r="AB26" s="130">
        <f>+'Ark1'!Y633</f>
        <v>4</v>
      </c>
      <c r="AC26" s="130">
        <f>+'Ark1'!Z633</f>
        <v>8.5570120392576285</v>
      </c>
      <c r="AD26" s="69"/>
      <c r="AE26" s="129">
        <f>+'Ark1'!Z633</f>
        <v>8.5570120392576285</v>
      </c>
      <c r="AF26" s="64">
        <f>+IF(G26=0,"",'Ark1'!AB633)</f>
        <v>1.6120744399685765</v>
      </c>
      <c r="AG26" s="130">
        <f>+'Ark1'!AD633</f>
        <v>-4.6257836935019805</v>
      </c>
      <c r="AH26" s="129">
        <f t="shared" si="22"/>
        <v>2.0491803278688523</v>
      </c>
      <c r="AI26" s="45"/>
      <c r="AJ26" s="4"/>
      <c r="AK26" s="56"/>
      <c r="AL26" s="56"/>
      <c r="AM26" s="13"/>
      <c r="AN26" s="5"/>
      <c r="AP26" s="1"/>
      <c r="AQ26" s="1"/>
      <c r="AR26" s="11"/>
      <c r="AS26" s="11"/>
      <c r="AT26" s="11"/>
    </row>
    <row r="27" spans="1:53" ht="15.6">
      <c r="A27" s="45"/>
      <c r="B27" s="45"/>
      <c r="C27" s="45"/>
      <c r="D27" s="45"/>
      <c r="E27" s="45"/>
      <c r="F27" s="45"/>
      <c r="G27" s="45"/>
      <c r="H27" s="314"/>
      <c r="I27" s="45"/>
      <c r="J27" s="45"/>
      <c r="K27" s="45"/>
      <c r="L27" s="45"/>
      <c r="M27" s="45"/>
      <c r="N27" s="45"/>
      <c r="O27" s="45"/>
      <c r="P27" s="45"/>
      <c r="Q27" s="45"/>
      <c r="R27" s="191"/>
      <c r="S27" s="45"/>
      <c r="T27" s="191"/>
      <c r="U27" s="45"/>
      <c r="V27" s="347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"/>
      <c r="AK27" s="56"/>
      <c r="AL27" s="56"/>
      <c r="AM27" s="13"/>
      <c r="AN27" s="5"/>
      <c r="AP27" s="1"/>
      <c r="AQ27" s="1"/>
      <c r="AR27" s="11"/>
      <c r="AS27" s="11"/>
      <c r="AT27" s="11"/>
    </row>
    <row r="28" spans="1:53" ht="15.6">
      <c r="A28" s="45"/>
      <c r="B28">
        <f>+'Ark1'!C634</f>
        <v>2023</v>
      </c>
      <c r="C28">
        <f>+'Ark1'!L634</f>
        <v>1</v>
      </c>
      <c r="D28" s="63" t="str">
        <f>VLOOKUP(C28,RNR!$D$13:$E$28,2)</f>
        <v>P-</v>
      </c>
      <c r="E28">
        <f>+'Ark1'!Q634</f>
        <v>46</v>
      </c>
      <c r="F28" s="45"/>
      <c r="G28" s="296">
        <f>+'Ark1'!R634</f>
        <v>129</v>
      </c>
      <c r="H28" s="314"/>
      <c r="I28" s="177">
        <f>+'Ark1'!AF634</f>
        <v>0.73592332705801811</v>
      </c>
      <c r="J28" s="177"/>
      <c r="K28" s="177">
        <f>+'Ark1'!AH634</f>
        <v>0</v>
      </c>
      <c r="L28" s="343">
        <f>+'Ark1'!AI634</f>
        <v>5</v>
      </c>
      <c r="M28" s="343"/>
      <c r="N28" s="410">
        <f t="shared" si="4"/>
        <v>3.8759689922480618</v>
      </c>
      <c r="O28" s="409"/>
      <c r="P28" s="89">
        <f>+'Ark1'!U634</f>
        <v>4.6573643410852723</v>
      </c>
      <c r="Q28" s="177">
        <f t="shared" ref="Q28:Q42" si="23">+P28-P47</f>
        <v>-1.4416396429784735</v>
      </c>
      <c r="R28" s="191"/>
      <c r="S28" s="176">
        <f>+IF(L28=0,"",'Ark1'!AJ634)</f>
        <v>81.399999999999977</v>
      </c>
      <c r="T28" s="191"/>
      <c r="U28" s="348">
        <f>+IF(L28=0,"",'Ark1'!AK634)</f>
        <v>10.107557037246984</v>
      </c>
      <c r="V28" s="347"/>
      <c r="W28" s="1">
        <f>+'Ark1'!T634</f>
        <v>2.0620155038759687</v>
      </c>
      <c r="X28" s="177">
        <f t="shared" ref="X28:X42" si="24">+W28-W47</f>
        <v>-0.12523549213996787</v>
      </c>
      <c r="Y28" s="89">
        <f>+'Ark1'!W634</f>
        <v>0</v>
      </c>
      <c r="Z28" s="92"/>
      <c r="AA28" s="11">
        <f>+'Ark1'!X634</f>
        <v>0</v>
      </c>
      <c r="AB28" s="11">
        <f>+'Ark1'!Y634</f>
        <v>0</v>
      </c>
      <c r="AC28" s="11">
        <f>+'Ark1'!Z634</f>
        <v>1.356395999539092</v>
      </c>
      <c r="AD28" s="69"/>
      <c r="AE28" s="129">
        <f>+'Ark1'!Z635</f>
        <v>1.6229663282025588</v>
      </c>
      <c r="AF28" s="64">
        <f>+IF(G28=0,"",'Ark1'!AB635)</f>
        <v>0.82558469138219115</v>
      </c>
      <c r="AG28" s="130">
        <f>+'Ark1'!AD635</f>
        <v>17.966755620248122</v>
      </c>
      <c r="AH28" s="89">
        <f t="shared" ref="AH28" si="25">+G28/E28</f>
        <v>2.8043478260869565</v>
      </c>
      <c r="AI28" s="45"/>
      <c r="AJ28" s="4"/>
      <c r="AK28" s="56"/>
      <c r="AL28" s="56"/>
      <c r="AM28" s="13"/>
      <c r="AN28" s="5"/>
      <c r="AP28" s="1"/>
      <c r="AQ28" s="1"/>
      <c r="AR28" s="11"/>
      <c r="AS28" s="11"/>
      <c r="AT28" s="11"/>
    </row>
    <row r="29" spans="1:53" ht="15.6">
      <c r="A29" s="45"/>
      <c r="B29">
        <f>+'Ark1'!C635</f>
        <v>2023</v>
      </c>
      <c r="C29">
        <f>+'Ark1'!L635</f>
        <v>2</v>
      </c>
      <c r="D29" s="63" t="str">
        <f>VLOOKUP(C29,RNR!$D$13:$E$28,2)</f>
        <v>P</v>
      </c>
      <c r="E29">
        <f>+'Ark1'!Q635</f>
        <v>128</v>
      </c>
      <c r="F29" s="45"/>
      <c r="G29" s="296">
        <f>+'Ark1'!R635</f>
        <v>550</v>
      </c>
      <c r="H29" s="314"/>
      <c r="I29" s="177">
        <f>+'Ark1'!AF635</f>
        <v>3.1376575959837991</v>
      </c>
      <c r="J29" s="177"/>
      <c r="K29" s="177">
        <f>+'Ark1'!AH635</f>
        <v>0.7272727272727274</v>
      </c>
      <c r="L29" s="343">
        <f>+'Ark1'!AI635</f>
        <v>49</v>
      </c>
      <c r="M29" s="343"/>
      <c r="N29" s="410">
        <f t="shared" si="4"/>
        <v>8.9090909090909083</v>
      </c>
      <c r="O29" s="409"/>
      <c r="P29" s="89">
        <f>+'Ark1'!U635</f>
        <v>5.3094545454545514</v>
      </c>
      <c r="Q29" s="177">
        <f t="shared" si="23"/>
        <v>-1.8530773306838766</v>
      </c>
      <c r="R29" s="191"/>
      <c r="S29" s="176">
        <f>+IF(L29=0,"",'Ark1'!AJ635)</f>
        <v>80.920408163265307</v>
      </c>
      <c r="T29" s="191"/>
      <c r="U29" s="348">
        <f>+IF(L29=0,"",'Ark1'!AK635)</f>
        <v>10.003555506214024</v>
      </c>
      <c r="V29" s="347"/>
      <c r="W29" s="1">
        <f>+'Ark1'!T635</f>
        <v>2.2490909090909095</v>
      </c>
      <c r="X29" s="177">
        <f t="shared" si="24"/>
        <v>-0.67076337141910791</v>
      </c>
      <c r="Y29" s="89">
        <f>+'Ark1'!W635</f>
        <v>0</v>
      </c>
      <c r="Z29" s="92"/>
      <c r="AA29" s="11">
        <f>+'Ark1'!X635</f>
        <v>0</v>
      </c>
      <c r="AB29" s="11">
        <f>+'Ark1'!Y635</f>
        <v>0</v>
      </c>
      <c r="AC29" s="11">
        <f>+'Ark1'!Z635</f>
        <v>1.6229663282025588</v>
      </c>
      <c r="AD29" s="69"/>
      <c r="AE29" s="129">
        <f>+'Ark1'!Z636</f>
        <v>2.0225057844589034</v>
      </c>
      <c r="AF29" s="64">
        <f>+IF(G29=0,"",'Ark1'!AB636)</f>
        <v>1.3035073463903075</v>
      </c>
      <c r="AG29" s="130">
        <f>+'Ark1'!AD636</f>
        <v>9.9929660845587911</v>
      </c>
      <c r="AH29" s="89">
        <f t="shared" ref="AH29:AH98" si="26">+G29/E29</f>
        <v>4.296875</v>
      </c>
      <c r="AI29" s="45"/>
      <c r="AJ29" s="4"/>
      <c r="AK29" s="56"/>
      <c r="AL29" s="56"/>
      <c r="AM29" s="5"/>
      <c r="AN29" s="5"/>
      <c r="AP29" s="1"/>
      <c r="AQ29" s="1"/>
      <c r="AR29" s="11"/>
      <c r="AS29" s="11"/>
      <c r="AT29" s="11"/>
    </row>
    <row r="30" spans="1:53" ht="15.6">
      <c r="A30" s="45"/>
      <c r="B30">
        <f>+'Ark1'!C636</f>
        <v>2023</v>
      </c>
      <c r="C30">
        <f>+'Ark1'!L636</f>
        <v>3</v>
      </c>
      <c r="D30" s="63" t="str">
        <f>VLOOKUP(C30,RNR!$D$13:$E$28,2)</f>
        <v>P+</v>
      </c>
      <c r="E30">
        <f>+'Ark1'!Q636</f>
        <v>192</v>
      </c>
      <c r="F30" s="45"/>
      <c r="G30" s="296">
        <f>+'Ark1'!R636</f>
        <v>978</v>
      </c>
      <c r="H30" s="314"/>
      <c r="I30" s="177">
        <f>+'Ark1'!AF636</f>
        <v>5.5793256888584626</v>
      </c>
      <c r="J30" s="177"/>
      <c r="K30" s="177">
        <f>+'Ark1'!AH636</f>
        <v>0.20449897750511245</v>
      </c>
      <c r="L30" s="343">
        <f>+'Ark1'!AI636</f>
        <v>87</v>
      </c>
      <c r="M30" s="343"/>
      <c r="N30" s="410">
        <f t="shared" si="4"/>
        <v>8.8957055214723919</v>
      </c>
      <c r="O30" s="409"/>
      <c r="P30" s="89">
        <f>+'Ark1'!U636</f>
        <v>6.1985685071574705</v>
      </c>
      <c r="Q30" s="177">
        <f t="shared" si="23"/>
        <v>-0.99294652127468908</v>
      </c>
      <c r="R30" s="191"/>
      <c r="S30" s="176">
        <f>+IF(L30=0,"",'Ark1'!AJ636)</f>
        <v>85.213793103448253</v>
      </c>
      <c r="T30" s="191"/>
      <c r="U30" s="348">
        <f>+IF(L30=0,"",'Ark1'!AK636)</f>
        <v>11.083146929490105</v>
      </c>
      <c r="V30" s="347"/>
      <c r="W30" s="1">
        <f>+'Ark1'!T636</f>
        <v>2.8241308793456033</v>
      </c>
      <c r="X30" s="177">
        <f t="shared" si="24"/>
        <v>-0.93866359669013999</v>
      </c>
      <c r="Y30" s="89">
        <f>+'Ark1'!W636</f>
        <v>0</v>
      </c>
      <c r="Z30" s="92"/>
      <c r="AA30" s="11">
        <f>+'Ark1'!X636</f>
        <v>0.10224948875255623</v>
      </c>
      <c r="AB30" s="11">
        <f>+'Ark1'!Y636</f>
        <v>0</v>
      </c>
      <c r="AC30" s="11">
        <f>+'Ark1'!Z636</f>
        <v>2.0225057844589034</v>
      </c>
      <c r="AD30" s="69"/>
      <c r="AE30" s="129">
        <f>+'Ark1'!Z637</f>
        <v>2.5444877618451445</v>
      </c>
      <c r="AF30" s="64">
        <f>+IF(G30=0,"",'Ark1'!AB637)</f>
        <v>1.5008021824532651</v>
      </c>
      <c r="AG30" s="130">
        <f>+'Ark1'!AD637</f>
        <v>8.1576706375990113</v>
      </c>
      <c r="AH30" s="89">
        <f t="shared" si="26"/>
        <v>5.09375</v>
      </c>
      <c r="AI30" s="45"/>
      <c r="AJ30" s="4"/>
      <c r="AK30" s="56"/>
      <c r="AL30" s="56"/>
      <c r="AM30" s="5"/>
      <c r="AN30" s="5"/>
      <c r="AP30" s="1"/>
      <c r="AQ30" s="1"/>
      <c r="AR30" s="11"/>
      <c r="AS30" s="11"/>
      <c r="AT30" s="11"/>
    </row>
    <row r="31" spans="1:53" ht="15.6">
      <c r="A31" s="45"/>
      <c r="B31">
        <f>+'Ark1'!C637</f>
        <v>2023</v>
      </c>
      <c r="C31">
        <f>+'Ark1'!L637</f>
        <v>4</v>
      </c>
      <c r="D31" s="63" t="str">
        <f>VLOOKUP(C31,RNR!$D$13:$E$28,2)</f>
        <v>O-</v>
      </c>
      <c r="E31">
        <f>+'Ark1'!Q637</f>
        <v>302</v>
      </c>
      <c r="F31" s="45"/>
      <c r="G31" s="296">
        <f>+'Ark1'!R637</f>
        <v>2062</v>
      </c>
      <c r="H31" s="314"/>
      <c r="I31" s="177">
        <f>+'Ark1'!AF637</f>
        <v>11.763363568942893</v>
      </c>
      <c r="J31" s="177"/>
      <c r="K31" s="177">
        <f>+'Ark1'!AH637</f>
        <v>0.48496605237633367</v>
      </c>
      <c r="L31" s="343">
        <f>+'Ark1'!AI637</f>
        <v>179</v>
      </c>
      <c r="M31" s="343"/>
      <c r="N31" s="410">
        <f t="shared" si="4"/>
        <v>8.6808923375363722</v>
      </c>
      <c r="O31" s="409"/>
      <c r="P31" s="89">
        <f>+'Ark1'!U637</f>
        <v>6.8583899127061008</v>
      </c>
      <c r="Q31" s="177">
        <f t="shared" si="23"/>
        <v>-0.86116777007985412</v>
      </c>
      <c r="R31" s="191"/>
      <c r="S31" s="176">
        <f>+IF(L31=0,"",'Ark1'!AJ637)</f>
        <v>83.51955307262574</v>
      </c>
      <c r="T31" s="191"/>
      <c r="U31" s="348">
        <f>+IF(L31=0,"",'Ark1'!AK637)</f>
        <v>12.259731199889892</v>
      </c>
      <c r="V31" s="347"/>
      <c r="W31" s="1">
        <f>+'Ark1'!T637</f>
        <v>3.6265761396702247</v>
      </c>
      <c r="X31" s="177">
        <f t="shared" si="24"/>
        <v>-0.92813585900942464</v>
      </c>
      <c r="Y31" s="89">
        <f>+'Ark1'!W637</f>
        <v>0</v>
      </c>
      <c r="Z31" s="92"/>
      <c r="AA31" s="11">
        <f>+'Ark1'!X637</f>
        <v>0.7759456838021338</v>
      </c>
      <c r="AB31" s="11">
        <f>+'Ark1'!Y637</f>
        <v>0</v>
      </c>
      <c r="AC31" s="11">
        <f>+'Ark1'!Z637</f>
        <v>2.5444877618451445</v>
      </c>
      <c r="AD31" s="69"/>
      <c r="AE31" s="129">
        <f>+'Ark1'!Z638</f>
        <v>2.8633226131619591</v>
      </c>
      <c r="AF31" s="64">
        <f>+IF(G31=0,"",'Ark1'!AB638)</f>
        <v>1.415193911780898</v>
      </c>
      <c r="AG31" s="130">
        <f>+'Ark1'!AD638</f>
        <v>3.2026272215988087</v>
      </c>
      <c r="AH31" s="89">
        <f t="shared" si="26"/>
        <v>6.8278145695364234</v>
      </c>
      <c r="AI31" s="45"/>
      <c r="AJ31" s="4"/>
      <c r="AK31" s="56"/>
      <c r="AL31" s="56"/>
      <c r="AM31" s="5"/>
      <c r="AN31" s="5"/>
      <c r="AP31" s="1"/>
      <c r="AQ31" s="1"/>
      <c r="AR31" s="11"/>
      <c r="AS31" s="11"/>
      <c r="AT31" s="11"/>
    </row>
    <row r="32" spans="1:53" ht="15.6">
      <c r="A32" s="45"/>
      <c r="B32">
        <f>+'Ark1'!C638</f>
        <v>2023</v>
      </c>
      <c r="C32">
        <f>+'Ark1'!L638</f>
        <v>5</v>
      </c>
      <c r="D32" s="63" t="str">
        <f>VLOOKUP(C32,RNR!$D$13:$E$28,2)</f>
        <v>O</v>
      </c>
      <c r="E32">
        <f>+'Ark1'!Q638</f>
        <v>468</v>
      </c>
      <c r="F32" s="45"/>
      <c r="G32" s="296">
        <f>+'Ark1'!R638</f>
        <v>6236</v>
      </c>
      <c r="H32" s="314"/>
      <c r="I32" s="177">
        <f>+'Ark1'!AF638</f>
        <v>35.575332306463565</v>
      </c>
      <c r="J32" s="177"/>
      <c r="K32" s="177">
        <f>+'Ark1'!AH638</f>
        <v>0.84990378447722892</v>
      </c>
      <c r="L32" s="343">
        <f>+'Ark1'!AI638</f>
        <v>873</v>
      </c>
      <c r="M32" s="343"/>
      <c r="N32" s="410">
        <f t="shared" si="4"/>
        <v>13.999358563181527</v>
      </c>
      <c r="O32" s="409"/>
      <c r="P32" s="89">
        <f>+'Ark1'!U638</f>
        <v>7.8405388069275102</v>
      </c>
      <c r="Q32" s="177">
        <f t="shared" si="23"/>
        <v>-1.0303378733763946</v>
      </c>
      <c r="R32" s="191"/>
      <c r="S32" s="176">
        <f>+IF(L32=0,"",'Ark1'!AJ638)</f>
        <v>83.848568155784847</v>
      </c>
      <c r="T32" s="191"/>
      <c r="U32" s="348">
        <f>+IF(L32=0,"",'Ark1'!AK638)</f>
        <v>13.18950006526876</v>
      </c>
      <c r="V32" s="347"/>
      <c r="W32" s="1">
        <f>+'Ark1'!T638</f>
        <v>4.386946760744066</v>
      </c>
      <c r="X32" s="177">
        <f t="shared" si="24"/>
        <v>-0.58889582643691973</v>
      </c>
      <c r="Y32" s="89">
        <f>+'Ark1'!W638</f>
        <v>1.6035920461834507E-2</v>
      </c>
      <c r="Z32" s="92"/>
      <c r="AA32" s="11">
        <f>+'Ark1'!X638</f>
        <v>1.6837716484926235</v>
      </c>
      <c r="AB32" s="11">
        <f>+'Ark1'!Y638</f>
        <v>0</v>
      </c>
      <c r="AC32" s="11">
        <f>+'Ark1'!Z638</f>
        <v>2.8633226131619591</v>
      </c>
      <c r="AD32" s="69"/>
      <c r="AE32" s="129">
        <f>+'Ark1'!Z639</f>
        <v>3.159853161655807</v>
      </c>
      <c r="AF32" s="64">
        <f>+IF(G32=0,"",'Ark1'!AB639)</f>
        <v>1.399824768829353</v>
      </c>
      <c r="AG32" s="130">
        <f>+'Ark1'!AD639</f>
        <v>3.1761809398087859</v>
      </c>
      <c r="AH32" s="89">
        <f t="shared" si="26"/>
        <v>13.324786324786325</v>
      </c>
      <c r="AI32" s="45"/>
      <c r="AJ32" s="4"/>
      <c r="AK32" s="56"/>
      <c r="AL32" s="56"/>
      <c r="AM32" s="5"/>
      <c r="AN32" s="5"/>
      <c r="AP32" s="1"/>
      <c r="AQ32" s="1"/>
      <c r="AR32" s="11"/>
      <c r="AS32" s="11"/>
      <c r="AT32" s="11"/>
    </row>
    <row r="33" spans="1:46" ht="15.6">
      <c r="A33" s="45"/>
      <c r="B33">
        <f>+'Ark1'!C639</f>
        <v>2023</v>
      </c>
      <c r="C33">
        <f>+'Ark1'!L639</f>
        <v>6</v>
      </c>
      <c r="D33" s="63" t="str">
        <f>VLOOKUP(C33,RNR!$D$13:$E$28,2)</f>
        <v>O+</v>
      </c>
      <c r="E33">
        <f>+'Ark1'!Q639</f>
        <v>479</v>
      </c>
      <c r="F33" s="45"/>
      <c r="G33" s="296">
        <f>+'Ark1'!R639</f>
        <v>5545</v>
      </c>
      <c r="H33" s="314"/>
      <c r="I33" s="177">
        <f>+'Ark1'!AF639</f>
        <v>31.633293399509384</v>
      </c>
      <c r="J33" s="177"/>
      <c r="K33" s="177">
        <f>+'Ark1'!AH639</f>
        <v>0.82957619477006317</v>
      </c>
      <c r="L33" s="343">
        <f>+'Ark1'!AI639</f>
        <v>929</v>
      </c>
      <c r="M33" s="343"/>
      <c r="N33" s="410">
        <f t="shared" si="4"/>
        <v>16.753832281334535</v>
      </c>
      <c r="O33" s="409"/>
      <c r="P33" s="89">
        <f>+'Ark1'!U639</f>
        <v>8.6708746618575443</v>
      </c>
      <c r="Q33" s="177">
        <f t="shared" si="23"/>
        <v>8.6708746618575443</v>
      </c>
      <c r="R33" s="191"/>
      <c r="S33" s="176">
        <f>+IF(L33=0,"",'Ark1'!AJ639)</f>
        <v>84.587405812701988</v>
      </c>
      <c r="T33" s="191"/>
      <c r="U33" s="348">
        <f>+IF(L33=0,"",'Ark1'!AK639)</f>
        <v>15.324574325231076</v>
      </c>
      <c r="V33" s="347"/>
      <c r="W33" s="1">
        <f>+'Ark1'!T639</f>
        <v>4.9406672678088368</v>
      </c>
      <c r="X33" s="177">
        <f t="shared" si="24"/>
        <v>4.9406672678088368</v>
      </c>
      <c r="Y33" s="89">
        <f>+'Ark1'!W639</f>
        <v>9.0171325518485126E-2</v>
      </c>
      <c r="Z33" s="92"/>
      <c r="AA33" s="11">
        <f>+'Ark1'!X639</f>
        <v>2.6871055004508566</v>
      </c>
      <c r="AB33" s="11">
        <f>+'Ark1'!Y639</f>
        <v>7.2137060414788096E-2</v>
      </c>
      <c r="AC33" s="11">
        <f>+'Ark1'!Z639</f>
        <v>3.159853161655807</v>
      </c>
      <c r="AD33" s="69"/>
      <c r="AE33" s="129">
        <f>+'Ark1'!Z640</f>
        <v>0</v>
      </c>
      <c r="AF33" s="64">
        <f>+IF(G33=0,"",'Ark1'!AB640)</f>
        <v>0</v>
      </c>
      <c r="AG33" s="130">
        <f>+'Ark1'!AD640</f>
        <v>0</v>
      </c>
      <c r="AH33" s="89">
        <f t="shared" si="26"/>
        <v>11.576200417536535</v>
      </c>
      <c r="AI33" s="45"/>
      <c r="AJ33" s="4"/>
      <c r="AK33" s="56"/>
      <c r="AL33" s="56"/>
      <c r="AM33" s="5"/>
      <c r="AN33" s="5"/>
      <c r="AP33" s="1"/>
      <c r="AQ33" s="1"/>
      <c r="AR33" s="11"/>
      <c r="AS33" s="11"/>
      <c r="AT33" s="11"/>
    </row>
    <row r="34" spans="1:46" ht="15.6">
      <c r="A34" s="45"/>
      <c r="B34">
        <f>+'Ark1'!C640</f>
        <v>2023</v>
      </c>
      <c r="C34">
        <f>+'Ark1'!L640</f>
        <v>7</v>
      </c>
      <c r="D34" s="63" t="str">
        <f>VLOOKUP(C34,RNR!$D$13:$E$28,2)</f>
        <v>R-</v>
      </c>
      <c r="E34">
        <f>+'Ark1'!Q640</f>
        <v>0</v>
      </c>
      <c r="F34" s="45"/>
      <c r="G34" s="296">
        <f>+'Ark1'!R640</f>
        <v>0</v>
      </c>
      <c r="H34" s="314"/>
      <c r="I34" s="177">
        <f>+'Ark1'!AF640</f>
        <v>0</v>
      </c>
      <c r="J34" s="177"/>
      <c r="K34" s="177">
        <f>+'Ark1'!AH640</f>
        <v>0</v>
      </c>
      <c r="L34" s="343">
        <f>+'Ark1'!AI640</f>
        <v>0</v>
      </c>
      <c r="M34" s="343"/>
      <c r="N34" s="410" t="str">
        <f t="shared" si="4"/>
        <v/>
      </c>
      <c r="O34" s="409"/>
      <c r="P34" s="89">
        <f>+'Ark1'!U640</f>
        <v>0</v>
      </c>
      <c r="Q34" s="177">
        <f t="shared" si="23"/>
        <v>-9.523428571428564</v>
      </c>
      <c r="R34" s="191"/>
      <c r="S34" s="176" t="str">
        <f>+IF(L34=0,"",'Ark1'!AJ640)</f>
        <v/>
      </c>
      <c r="T34" s="191"/>
      <c r="U34" s="348" t="str">
        <f>+IF(L34=0,"",'Ark1'!AK640)</f>
        <v/>
      </c>
      <c r="V34" s="347"/>
      <c r="W34" s="1">
        <f>+'Ark1'!T640</f>
        <v>0</v>
      </c>
      <c r="X34" s="177">
        <f t="shared" si="24"/>
        <v>-5.1172619047619055</v>
      </c>
      <c r="Y34" s="89">
        <f>+'Ark1'!W640</f>
        <v>0</v>
      </c>
      <c r="Z34" s="92"/>
      <c r="AA34" s="11">
        <f>+'Ark1'!X640</f>
        <v>0</v>
      </c>
      <c r="AB34" s="11">
        <f>+'Ark1'!Y640</f>
        <v>0</v>
      </c>
      <c r="AC34" s="11">
        <f>+'Ark1'!Z640</f>
        <v>0</v>
      </c>
      <c r="AD34" s="69"/>
      <c r="AE34" s="129">
        <f>+'Ark1'!Z641</f>
        <v>3.540041674221253</v>
      </c>
      <c r="AF34" s="64" t="str">
        <f>+IF(G34=0,"",'Ark1'!AB641)</f>
        <v/>
      </c>
      <c r="AG34" s="130">
        <f>+'Ark1'!AD641</f>
        <v>14.460772875685445</v>
      </c>
      <c r="AH34" s="89" t="e">
        <f t="shared" si="26"/>
        <v>#DIV/0!</v>
      </c>
      <c r="AI34" s="45"/>
      <c r="AJ34" s="4"/>
      <c r="AK34" s="56"/>
      <c r="AL34" s="56"/>
      <c r="AM34" s="5"/>
      <c r="AN34" s="5"/>
      <c r="AP34" s="1"/>
      <c r="AQ34" s="1"/>
      <c r="AR34" s="11"/>
      <c r="AS34" s="11"/>
      <c r="AT34" s="11"/>
    </row>
    <row r="35" spans="1:46" ht="15.6">
      <c r="A35" s="45"/>
      <c r="B35">
        <f>+'Ark1'!C641</f>
        <v>2023</v>
      </c>
      <c r="C35">
        <f>+'Ark1'!L641</f>
        <v>8</v>
      </c>
      <c r="D35" s="63" t="str">
        <f>VLOOKUP(C35,RNR!$D$13:$E$28,2)</f>
        <v>R</v>
      </c>
      <c r="E35">
        <f>+'Ark1'!Q641</f>
        <v>277</v>
      </c>
      <c r="F35" s="45"/>
      <c r="G35" s="296">
        <f>+'Ark1'!R641</f>
        <v>1956</v>
      </c>
      <c r="H35" s="314"/>
      <c r="I35" s="177">
        <f>+'Ark1'!AF641</f>
        <v>11.158651377716923</v>
      </c>
      <c r="J35" s="177"/>
      <c r="K35" s="177">
        <f>+'Ark1'!AH641</f>
        <v>1.6871165644171779</v>
      </c>
      <c r="L35" s="343">
        <f>+'Ark1'!AI641</f>
        <v>264</v>
      </c>
      <c r="M35" s="343"/>
      <c r="N35" s="410">
        <f t="shared" si="4"/>
        <v>13.496932515337424</v>
      </c>
      <c r="O35" s="409"/>
      <c r="P35" s="89">
        <f>+'Ark1'!U641</f>
        <v>9.5452965235173721</v>
      </c>
      <c r="Q35" s="177">
        <f t="shared" si="23"/>
        <v>9.5452965235173721</v>
      </c>
      <c r="R35" s="191"/>
      <c r="S35" s="176">
        <f>+IF(L35=0,"",'Ark1'!AJ641)</f>
        <v>85.424999999999983</v>
      </c>
      <c r="T35" s="191"/>
      <c r="U35" s="348">
        <f>+IF(L35=0,"",'Ark1'!AK641)</f>
        <v>16.835429354382036</v>
      </c>
      <c r="V35" s="347"/>
      <c r="W35" s="1">
        <f>+'Ark1'!T641</f>
        <v>5.3174846625766889</v>
      </c>
      <c r="X35" s="177">
        <f t="shared" si="24"/>
        <v>5.3174846625766889</v>
      </c>
      <c r="Y35" s="89">
        <f>+'Ark1'!W641</f>
        <v>0.4089979550102249</v>
      </c>
      <c r="Z35" s="92"/>
      <c r="AA35" s="11">
        <f>+'Ark1'!X641</f>
        <v>4.8568507157464209</v>
      </c>
      <c r="AB35" s="11">
        <f>+'Ark1'!Y641</f>
        <v>0.15337423312883436</v>
      </c>
      <c r="AC35" s="11">
        <f>+'Ark1'!Z641</f>
        <v>3.540041674221253</v>
      </c>
      <c r="AD35" s="69"/>
      <c r="AE35" s="129">
        <f>+'Ark1'!Z642</f>
        <v>0</v>
      </c>
      <c r="AF35" s="64">
        <f>+IF(G35=0,"",'Ark1'!AB642)</f>
        <v>0</v>
      </c>
      <c r="AG35" s="130">
        <f>+'Ark1'!AD642</f>
        <v>0</v>
      </c>
      <c r="AH35" s="89">
        <f t="shared" si="26"/>
        <v>7.0613718411552346</v>
      </c>
      <c r="AI35" s="45"/>
      <c r="AJ35" s="4"/>
      <c r="AK35" s="56"/>
      <c r="AL35" s="56"/>
      <c r="AM35" s="5"/>
      <c r="AN35" s="5"/>
      <c r="AP35" s="13"/>
      <c r="AQ35" s="13"/>
      <c r="AR35" s="11"/>
      <c r="AS35" s="11"/>
      <c r="AT35" s="11"/>
    </row>
    <row r="36" spans="1:46" ht="16.5" customHeight="1">
      <c r="A36" s="45"/>
      <c r="B36">
        <f>+'Ark1'!C642</f>
        <v>2023</v>
      </c>
      <c r="C36">
        <f>+'Ark1'!L642</f>
        <v>9</v>
      </c>
      <c r="D36" s="63" t="str">
        <f>VLOOKUP(C36,RNR!$D$13:$E$28,2)</f>
        <v>R+</v>
      </c>
      <c r="E36">
        <f>+'Ark1'!Q642</f>
        <v>0</v>
      </c>
      <c r="F36" s="45"/>
      <c r="G36" s="296">
        <f>+'Ark1'!R642</f>
        <v>0</v>
      </c>
      <c r="H36" s="314"/>
      <c r="I36" s="177">
        <f>+'Ark1'!AF642</f>
        <v>0</v>
      </c>
      <c r="J36" s="177"/>
      <c r="K36" s="177">
        <f>+'Ark1'!AH642</f>
        <v>0</v>
      </c>
      <c r="L36" s="343">
        <f>+'Ark1'!AI642</f>
        <v>0</v>
      </c>
      <c r="M36" s="343"/>
      <c r="N36" s="410" t="str">
        <f t="shared" si="4"/>
        <v/>
      </c>
      <c r="O36" s="409"/>
      <c r="P36" s="89">
        <f>+'Ark1'!U642</f>
        <v>0</v>
      </c>
      <c r="Q36" s="177">
        <f t="shared" si="23"/>
        <v>0</v>
      </c>
      <c r="R36" s="191"/>
      <c r="S36" s="176" t="str">
        <f>+IF(L36=0,"",'Ark1'!AJ642)</f>
        <v/>
      </c>
      <c r="T36" s="191"/>
      <c r="U36" s="348" t="str">
        <f>+IF(L36=0,"",'Ark1'!AK642)</f>
        <v/>
      </c>
      <c r="V36" s="347"/>
      <c r="W36" s="1">
        <f>+'Ark1'!T642</f>
        <v>0</v>
      </c>
      <c r="X36" s="177">
        <f t="shared" si="24"/>
        <v>0</v>
      </c>
      <c r="Y36" s="89">
        <f>+'Ark1'!W642</f>
        <v>0</v>
      </c>
      <c r="Z36" s="92"/>
      <c r="AA36" s="11">
        <f>+'Ark1'!X642</f>
        <v>0</v>
      </c>
      <c r="AB36" s="11">
        <f>+'Ark1'!Y642</f>
        <v>0</v>
      </c>
      <c r="AC36" s="11">
        <f>+'Ark1'!Z642</f>
        <v>0</v>
      </c>
      <c r="AD36" s="69"/>
      <c r="AE36" s="129">
        <f>+'Ark1'!Z643</f>
        <v>0</v>
      </c>
      <c r="AF36" s="64" t="str">
        <f>+IF(G36=0,"",'Ark1'!AB643)</f>
        <v/>
      </c>
      <c r="AG36" s="130">
        <f>+'Ark1'!AD643</f>
        <v>0</v>
      </c>
      <c r="AH36" s="89" t="e">
        <f t="shared" si="26"/>
        <v>#DIV/0!</v>
      </c>
      <c r="AI36" s="45"/>
      <c r="AJ36" s="4"/>
      <c r="AK36" s="56"/>
      <c r="AL36" s="56"/>
      <c r="AM36" s="5"/>
      <c r="AN36" s="5"/>
      <c r="AP36" s="13"/>
      <c r="AQ36" s="13"/>
      <c r="AR36" s="11"/>
      <c r="AS36" s="11"/>
      <c r="AT36" s="11"/>
    </row>
    <row r="37" spans="1:46" ht="16.5" customHeight="1">
      <c r="A37" s="45"/>
      <c r="B37">
        <f>+'Ark1'!C643</f>
        <v>2023</v>
      </c>
      <c r="C37">
        <f>+'Ark1'!L643</f>
        <v>10</v>
      </c>
      <c r="D37" s="63" t="str">
        <f>VLOOKUP(C37,RNR!$D$13:$E$28,2)</f>
        <v>U-</v>
      </c>
      <c r="E37">
        <f>+'Ark1'!Q643</f>
        <v>0</v>
      </c>
      <c r="F37" s="45"/>
      <c r="G37" s="296">
        <f>+'Ark1'!R643</f>
        <v>0</v>
      </c>
      <c r="H37" s="314"/>
      <c r="I37" s="177">
        <f>+'Ark1'!AF643</f>
        <v>0</v>
      </c>
      <c r="J37" s="177"/>
      <c r="K37" s="177">
        <f>+'Ark1'!AH643</f>
        <v>0</v>
      </c>
      <c r="L37" s="343">
        <f>+'Ark1'!AI643</f>
        <v>0</v>
      </c>
      <c r="M37" s="343"/>
      <c r="N37" s="410" t="str">
        <f t="shared" si="4"/>
        <v/>
      </c>
      <c r="O37" s="409"/>
      <c r="P37" s="89">
        <f>+'Ark1'!U643</f>
        <v>0</v>
      </c>
      <c r="Q37" s="177">
        <f t="shared" si="23"/>
        <v>-13.026530612244901</v>
      </c>
      <c r="R37" s="191"/>
      <c r="S37" s="176" t="str">
        <f>+IF(L37=0,"",'Ark1'!AJ643)</f>
        <v/>
      </c>
      <c r="T37" s="191"/>
      <c r="U37" s="348" t="str">
        <f>+IF(L37=0,"",'Ark1'!AK643)</f>
        <v/>
      </c>
      <c r="V37" s="347"/>
      <c r="W37" s="1">
        <f>+'Ark1'!T643</f>
        <v>0</v>
      </c>
      <c r="X37" s="177">
        <f t="shared" si="24"/>
        <v>-5</v>
      </c>
      <c r="Y37" s="89">
        <f>+'Ark1'!W643</f>
        <v>0</v>
      </c>
      <c r="Z37" s="92"/>
      <c r="AA37" s="11">
        <f>+'Ark1'!X643</f>
        <v>0</v>
      </c>
      <c r="AB37" s="11">
        <f>+'Ark1'!Y643</f>
        <v>0</v>
      </c>
      <c r="AC37" s="11">
        <f>+'Ark1'!Z643</f>
        <v>0</v>
      </c>
      <c r="AD37" s="69"/>
      <c r="AE37" s="129">
        <f>+'Ark1'!Z644</f>
        <v>4.2215706612366253</v>
      </c>
      <c r="AF37" s="64" t="str">
        <f>+IF(G37=0,"",'Ark1'!AB644)</f>
        <v/>
      </c>
      <c r="AG37" s="130">
        <f>+'Ark1'!AD644</f>
        <v>-4.6323724599614993</v>
      </c>
      <c r="AH37" s="89" t="e">
        <f t="shared" si="26"/>
        <v>#DIV/0!</v>
      </c>
      <c r="AI37" s="45"/>
      <c r="AJ37" s="4"/>
      <c r="AK37" s="56"/>
      <c r="AL37" s="55"/>
      <c r="AM37" s="5"/>
      <c r="AN37" s="5"/>
      <c r="AP37" s="13"/>
      <c r="AQ37" s="13"/>
      <c r="AR37" s="11"/>
      <c r="AS37" s="11"/>
      <c r="AT37" s="11"/>
    </row>
    <row r="38" spans="1:46" ht="15.6">
      <c r="A38" s="45"/>
      <c r="B38">
        <f>+'Ark1'!C644</f>
        <v>2023</v>
      </c>
      <c r="C38">
        <f>+'Ark1'!L644</f>
        <v>11</v>
      </c>
      <c r="D38" s="63" t="str">
        <f>VLOOKUP(C38,RNR!$D$13:$E$28,2)</f>
        <v>U</v>
      </c>
      <c r="E38">
        <f>+'Ark1'!Q644</f>
        <v>14</v>
      </c>
      <c r="F38" s="45"/>
      <c r="G38" s="296">
        <f>+'Ark1'!R644</f>
        <v>73</v>
      </c>
      <c r="H38" s="314"/>
      <c r="I38" s="177">
        <f>+'Ark1'!AF644</f>
        <v>0.41645273546694039</v>
      </c>
      <c r="J38" s="177"/>
      <c r="K38" s="177">
        <f>+'Ark1'!AH644</f>
        <v>4.1095890410958908</v>
      </c>
      <c r="L38" s="343">
        <f>+'Ark1'!AI644</f>
        <v>5</v>
      </c>
      <c r="M38" s="343"/>
      <c r="N38" s="410">
        <f t="shared" si="4"/>
        <v>6.8493150684931505</v>
      </c>
      <c r="O38" s="409"/>
      <c r="P38" s="89">
        <f>+'Ark1'!U644</f>
        <v>13.067123287671237</v>
      </c>
      <c r="Q38" s="177">
        <f t="shared" si="23"/>
        <v>13.067123287671237</v>
      </c>
      <c r="R38" s="191"/>
      <c r="S38" s="176">
        <f>+IF(L38=0,"",'Ark1'!AJ644)</f>
        <v>91.08</v>
      </c>
      <c r="T38" s="191"/>
      <c r="U38" s="348">
        <f>+IF(L38=0,"",'Ark1'!AK644)</f>
        <v>17.624473531334452</v>
      </c>
      <c r="V38" s="347"/>
      <c r="W38" s="1">
        <f>+'Ark1'!T644</f>
        <v>5.4794520547945202</v>
      </c>
      <c r="X38" s="177">
        <f t="shared" si="24"/>
        <v>5.4794520547945202</v>
      </c>
      <c r="Y38" s="89">
        <f>+'Ark1'!W644</f>
        <v>0</v>
      </c>
      <c r="Z38" s="92"/>
      <c r="AA38" s="11">
        <f>+'Ark1'!X644</f>
        <v>31.506849315068493</v>
      </c>
      <c r="AB38" s="11">
        <f>+'Ark1'!Y644</f>
        <v>0</v>
      </c>
      <c r="AC38" s="11">
        <f>+'Ark1'!Z644</f>
        <v>4.2215706612366253</v>
      </c>
      <c r="AD38" s="69"/>
      <c r="AE38" s="129">
        <f>+'Ark1'!Z645</f>
        <v>0</v>
      </c>
      <c r="AF38" s="64">
        <f>+IF(G38=0,"",'Ark1'!AB645)</f>
        <v>0</v>
      </c>
      <c r="AG38" s="130">
        <f>+'Ark1'!AD645</f>
        <v>0</v>
      </c>
      <c r="AH38" s="89">
        <f t="shared" si="26"/>
        <v>5.2142857142857144</v>
      </c>
      <c r="AI38" s="45"/>
      <c r="AK38" s="56"/>
      <c r="AP38" s="13"/>
      <c r="AQ38" s="13"/>
      <c r="AR38" s="11"/>
      <c r="AS38" s="11"/>
      <c r="AT38" s="11"/>
    </row>
    <row r="39" spans="1:46" ht="17.25" customHeight="1">
      <c r="A39" s="45"/>
      <c r="B39">
        <f>+'Ark1'!C645</f>
        <v>2023</v>
      </c>
      <c r="C39">
        <f>+'Ark1'!L645</f>
        <v>12</v>
      </c>
      <c r="D39" s="63" t="str">
        <f>VLOOKUP(C39,RNR!$D$13:$E$28,2)</f>
        <v>U+</v>
      </c>
      <c r="E39">
        <f>+'Ark1'!Q645</f>
        <v>0</v>
      </c>
      <c r="F39" s="45"/>
      <c r="G39" s="296">
        <f>+'Ark1'!R645</f>
        <v>0</v>
      </c>
      <c r="H39" s="314"/>
      <c r="I39" s="177">
        <f>+'Ark1'!AF645</f>
        <v>0</v>
      </c>
      <c r="J39" s="177"/>
      <c r="K39" s="177">
        <f>+'Ark1'!AH645</f>
        <v>0</v>
      </c>
      <c r="L39" s="343">
        <f>+'Ark1'!AI645</f>
        <v>0</v>
      </c>
      <c r="M39" s="343"/>
      <c r="N39" s="410" t="str">
        <f t="shared" si="4"/>
        <v/>
      </c>
      <c r="O39" s="409"/>
      <c r="P39" s="89">
        <f>+'Ark1'!U645</f>
        <v>0</v>
      </c>
      <c r="Q39" s="177">
        <f t="shared" si="23"/>
        <v>0</v>
      </c>
      <c r="R39" s="191"/>
      <c r="S39" s="176" t="str">
        <f>+IF(L39=0,"",'Ark1'!AJ645)</f>
        <v/>
      </c>
      <c r="T39" s="191"/>
      <c r="U39" s="348" t="str">
        <f>+IF(L39=0,"",'Ark1'!AK645)</f>
        <v/>
      </c>
      <c r="V39" s="347"/>
      <c r="W39" s="1">
        <f>+'Ark1'!T645</f>
        <v>0</v>
      </c>
      <c r="X39" s="177">
        <f t="shared" si="24"/>
        <v>0</v>
      </c>
      <c r="Y39" s="89">
        <f>+'Ark1'!W645</f>
        <v>0</v>
      </c>
      <c r="Z39" s="92"/>
      <c r="AA39" s="11">
        <f>+'Ark1'!X645</f>
        <v>0</v>
      </c>
      <c r="AB39" s="11">
        <f>+'Ark1'!Y645</f>
        <v>0</v>
      </c>
      <c r="AC39" s="11">
        <f>+'Ark1'!Z645</f>
        <v>0</v>
      </c>
      <c r="AD39" s="69"/>
      <c r="AE39" s="129">
        <f>+'Ark1'!Z646</f>
        <v>0</v>
      </c>
      <c r="AF39" s="64" t="str">
        <f>+IF(G39=0,"",'Ark1'!AB646)</f>
        <v/>
      </c>
      <c r="AG39" s="130">
        <f>+'Ark1'!AD646</f>
        <v>0</v>
      </c>
      <c r="AH39" s="89" t="e">
        <f t="shared" si="26"/>
        <v>#DIV/0!</v>
      </c>
      <c r="AI39" s="45"/>
      <c r="AJ39" s="2"/>
      <c r="AK39" s="56"/>
      <c r="AL39" s="55"/>
      <c r="AN39" s="5"/>
      <c r="AP39" s="13"/>
      <c r="AQ39" s="13"/>
      <c r="AR39" s="11"/>
      <c r="AS39" s="11"/>
      <c r="AT39" s="11"/>
    </row>
    <row r="40" spans="1:46" ht="15.6">
      <c r="A40" s="45"/>
      <c r="B40">
        <f>+'Ark1'!C646</f>
        <v>2023</v>
      </c>
      <c r="C40">
        <f>+'Ark1'!L646</f>
        <v>13</v>
      </c>
      <c r="D40" s="63" t="str">
        <f>VLOOKUP(C40,RNR!$D$13:$E$28,2)</f>
        <v>E-</v>
      </c>
      <c r="E40">
        <f>+'Ark1'!Q646</f>
        <v>0</v>
      </c>
      <c r="F40" s="45"/>
      <c r="G40" s="296">
        <f>+'Ark1'!R646</f>
        <v>0</v>
      </c>
      <c r="H40" s="314"/>
      <c r="I40" s="177">
        <f>+'Ark1'!AF646</f>
        <v>0</v>
      </c>
      <c r="J40" s="177"/>
      <c r="K40" s="177">
        <f>+'Ark1'!AH646</f>
        <v>0</v>
      </c>
      <c r="L40" s="343">
        <f>+'Ark1'!AI646</f>
        <v>0</v>
      </c>
      <c r="M40" s="343"/>
      <c r="N40" s="410" t="str">
        <f t="shared" si="4"/>
        <v/>
      </c>
      <c r="O40" s="409"/>
      <c r="P40" s="89">
        <f>+'Ark1'!U646</f>
        <v>0</v>
      </c>
      <c r="Q40" s="177">
        <f t="shared" si="23"/>
        <v>0</v>
      </c>
      <c r="R40" s="191"/>
      <c r="S40" s="176" t="str">
        <f>+IF(L40=0,"",'Ark1'!AJ646)</f>
        <v/>
      </c>
      <c r="T40" s="191"/>
      <c r="U40" s="348" t="str">
        <f>+IF(L40=0,"",'Ark1'!AK646)</f>
        <v/>
      </c>
      <c r="V40" s="347"/>
      <c r="W40" s="1">
        <f>+'Ark1'!T646</f>
        <v>0</v>
      </c>
      <c r="X40" s="177">
        <f t="shared" si="24"/>
        <v>0</v>
      </c>
      <c r="Y40" s="89">
        <f>+'Ark1'!W646</f>
        <v>0</v>
      </c>
      <c r="Z40" s="92"/>
      <c r="AA40" s="11">
        <f>+'Ark1'!X646</f>
        <v>0</v>
      </c>
      <c r="AB40" s="11">
        <f>+'Ark1'!Y646</f>
        <v>0</v>
      </c>
      <c r="AC40" s="11">
        <f>+'Ark1'!Z646</f>
        <v>0</v>
      </c>
      <c r="AD40" s="69"/>
      <c r="AE40" s="129">
        <f>+'Ark1'!Z647</f>
        <v>0</v>
      </c>
      <c r="AF40" s="64" t="str">
        <f>+IF(G40=0,"",'Ark1'!AB647)</f>
        <v/>
      </c>
      <c r="AG40" s="130">
        <f>+'Ark1'!AD647</f>
        <v>0</v>
      </c>
      <c r="AH40" s="89" t="e">
        <f t="shared" si="26"/>
        <v>#DIV/0!</v>
      </c>
      <c r="AI40" s="45"/>
      <c r="AJ40" s="2"/>
      <c r="AK40" s="56"/>
      <c r="AL40" s="55"/>
      <c r="AP40" s="13"/>
      <c r="AQ40" s="13"/>
      <c r="AR40" s="11"/>
      <c r="AS40" s="11"/>
      <c r="AT40" s="11"/>
    </row>
    <row r="41" spans="1:46" ht="15.6">
      <c r="A41" s="45"/>
      <c r="B41">
        <f>+'Ark1'!C647</f>
        <v>2023</v>
      </c>
      <c r="C41">
        <f>+'Ark1'!L647</f>
        <v>14</v>
      </c>
      <c r="D41" s="63" t="str">
        <f>VLOOKUP(C41,RNR!$D$13:$E$28,2)</f>
        <v>E</v>
      </c>
      <c r="E41">
        <f>+'Ark1'!Q647</f>
        <v>0</v>
      </c>
      <c r="F41" s="45"/>
      <c r="G41" s="296">
        <f>+'Ark1'!R647</f>
        <v>0</v>
      </c>
      <c r="H41" s="314"/>
      <c r="I41" s="177">
        <f>+'Ark1'!AF647</f>
        <v>0</v>
      </c>
      <c r="J41" s="177"/>
      <c r="K41" s="177">
        <f>+'Ark1'!AH647</f>
        <v>0</v>
      </c>
      <c r="L41" s="343">
        <f>+'Ark1'!AI647</f>
        <v>0</v>
      </c>
      <c r="M41" s="343"/>
      <c r="N41" s="410" t="str">
        <f t="shared" si="4"/>
        <v/>
      </c>
      <c r="O41" s="409"/>
      <c r="P41" s="89">
        <f>+'Ark1'!U647</f>
        <v>0</v>
      </c>
      <c r="Q41" s="177">
        <f t="shared" si="23"/>
        <v>0</v>
      </c>
      <c r="R41" s="191"/>
      <c r="S41" s="176" t="str">
        <f>+IF(L41=0,"",'Ark1'!AJ647)</f>
        <v/>
      </c>
      <c r="T41" s="191"/>
      <c r="U41" s="348" t="str">
        <f>+IF(L41=0,"",'Ark1'!AK647)</f>
        <v/>
      </c>
      <c r="V41" s="347"/>
      <c r="W41" s="1">
        <f>+'Ark1'!T647</f>
        <v>0</v>
      </c>
      <c r="X41" s="177">
        <f t="shared" si="24"/>
        <v>0</v>
      </c>
      <c r="Y41" s="89">
        <f>+'Ark1'!W647</f>
        <v>0</v>
      </c>
      <c r="Z41" s="92"/>
      <c r="AA41" s="11">
        <f>+'Ark1'!X647</f>
        <v>0</v>
      </c>
      <c r="AB41" s="11">
        <f>+'Ark1'!Y647</f>
        <v>0</v>
      </c>
      <c r="AC41" s="11">
        <f>+'Ark1'!Z647</f>
        <v>0</v>
      </c>
      <c r="AD41" s="69"/>
      <c r="AE41" s="129">
        <f>+'Ark1'!Z648</f>
        <v>0</v>
      </c>
      <c r="AF41" s="64" t="str">
        <f>+IF(G41=0,"",'Ark1'!AB648)</f>
        <v/>
      </c>
      <c r="AG41" s="130">
        <f>+'Ark1'!AD648</f>
        <v>0</v>
      </c>
      <c r="AH41" s="89" t="e">
        <f t="shared" si="26"/>
        <v>#DIV/0!</v>
      </c>
      <c r="AI41" s="45"/>
      <c r="AJ41" s="14"/>
      <c r="AK41" s="56"/>
      <c r="AL41" s="13"/>
      <c r="AP41" s="13"/>
      <c r="AQ41" s="13"/>
      <c r="AR41" s="11"/>
      <c r="AS41" s="11"/>
      <c r="AT41" s="11"/>
    </row>
    <row r="42" spans="1:46" s="464" customFormat="1" ht="15.6">
      <c r="A42" s="45"/>
      <c r="B42" s="464">
        <f>+'Ark1'!C648</f>
        <v>2023</v>
      </c>
      <c r="C42" s="464">
        <f>+'Ark1'!L648</f>
        <v>15</v>
      </c>
      <c r="D42" s="63" t="str">
        <f>VLOOKUP(C42,RNR!$D$13:$E$28,2)</f>
        <v>E+</v>
      </c>
      <c r="E42" s="464">
        <f>+'Ark1'!Q648</f>
        <v>0</v>
      </c>
      <c r="F42" s="45"/>
      <c r="G42" s="465">
        <f>+'Ark1'!R648</f>
        <v>0</v>
      </c>
      <c r="H42" s="314"/>
      <c r="I42" s="177">
        <f>+'Ark1'!AF648</f>
        <v>0</v>
      </c>
      <c r="J42" s="177"/>
      <c r="K42" s="177">
        <f>+'Ark1'!AH648</f>
        <v>0</v>
      </c>
      <c r="L42" s="343">
        <f>+'Ark1'!AI648</f>
        <v>0</v>
      </c>
      <c r="M42" s="343"/>
      <c r="N42" s="410" t="str">
        <f t="shared" ref="N42" si="27">IF(G42=0,"",100*L42/G42)</f>
        <v/>
      </c>
      <c r="O42" s="409"/>
      <c r="P42" s="89">
        <f>+'Ark1'!U648</f>
        <v>0</v>
      </c>
      <c r="Q42" s="177">
        <f t="shared" si="23"/>
        <v>0</v>
      </c>
      <c r="R42" s="191"/>
      <c r="S42" s="176" t="str">
        <f>+IF(L42=0,"",'Ark1'!AJ648)</f>
        <v/>
      </c>
      <c r="T42" s="191"/>
      <c r="U42" s="348" t="str">
        <f>+IF(L42=0,"",'Ark1'!AK648)</f>
        <v/>
      </c>
      <c r="V42" s="347"/>
      <c r="W42" s="1">
        <f>+'Ark1'!T648</f>
        <v>0</v>
      </c>
      <c r="X42" s="177">
        <f t="shared" si="24"/>
        <v>0</v>
      </c>
      <c r="Y42" s="89">
        <f>+'Ark1'!W648</f>
        <v>0</v>
      </c>
      <c r="Z42" s="92"/>
      <c r="AA42" s="466">
        <f>+'Ark1'!X648</f>
        <v>0</v>
      </c>
      <c r="AB42" s="466">
        <f>+'Ark1'!Y648</f>
        <v>0</v>
      </c>
      <c r="AC42" s="466">
        <f>+'Ark1'!Z648</f>
        <v>0</v>
      </c>
      <c r="AD42" s="69"/>
      <c r="AE42" s="129">
        <f>+'Ark1'!Z649</f>
        <v>0</v>
      </c>
      <c r="AF42" s="64" t="str">
        <f>+IF(G42=0,"",'Ark1'!AB649)</f>
        <v/>
      </c>
      <c r="AG42" s="130">
        <f>+'Ark1'!AD649</f>
        <v>0</v>
      </c>
      <c r="AH42" s="89" t="e">
        <f t="shared" ref="AH42" si="28">+G42/E42</f>
        <v>#DIV/0!</v>
      </c>
      <c r="AI42" s="45"/>
      <c r="AJ42" s="14"/>
      <c r="AK42" s="56"/>
      <c r="AL42" s="13"/>
      <c r="AP42" s="13"/>
      <c r="AQ42" s="13"/>
      <c r="AR42" s="466"/>
      <c r="AS42" s="466"/>
      <c r="AT42" s="466"/>
    </row>
    <row r="43" spans="1:46" s="464" customFormat="1" ht="15.6">
      <c r="A43" s="45"/>
      <c r="B43" s="45"/>
      <c r="C43" s="45"/>
      <c r="D43" s="45"/>
      <c r="E43" s="45"/>
      <c r="F43" s="45"/>
      <c r="G43" s="45"/>
      <c r="H43" s="314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14"/>
      <c r="AK43" s="56"/>
      <c r="AL43" s="13"/>
      <c r="AP43" s="13"/>
      <c r="AQ43" s="13"/>
      <c r="AR43" s="466"/>
      <c r="AS43" s="466"/>
      <c r="AT43" s="466"/>
    </row>
    <row r="44" spans="1:46" ht="21">
      <c r="A44" s="45"/>
      <c r="B44" s="464">
        <f>+'Ark1'!C649</f>
        <v>2023</v>
      </c>
      <c r="C44" s="464">
        <f>+'Ark1'!L649</f>
        <v>99</v>
      </c>
      <c r="D44" s="63" t="str">
        <f>VLOOKUP(C44,RNR!$D$13:$E$28,2)</f>
        <v>Kassert</v>
      </c>
      <c r="E44" s="464">
        <f>+'Ark1'!Q649</f>
        <v>0</v>
      </c>
      <c r="F44" s="45"/>
      <c r="G44" s="465">
        <f>+'Ark1'!R649</f>
        <v>0</v>
      </c>
      <c r="H44" s="314"/>
      <c r="I44" s="177">
        <f>+'Ark1'!AF649</f>
        <v>0</v>
      </c>
      <c r="J44" s="177"/>
      <c r="K44" s="177">
        <f>+'Ark1'!AH649</f>
        <v>0</v>
      </c>
      <c r="L44" s="343">
        <f>+'Ark1'!AI649</f>
        <v>0</v>
      </c>
      <c r="M44" s="343"/>
      <c r="N44" s="410" t="str">
        <f t="shared" ref="N44" si="29">IF(G44=0,"",100*L44/G44)</f>
        <v/>
      </c>
      <c r="O44" s="409"/>
      <c r="P44" s="89">
        <f>+'Ark1'!U649</f>
        <v>0</v>
      </c>
      <c r="Q44" s="177">
        <f t="shared" ref="Q44" si="30">+P44-P62</f>
        <v>-4.8785279187817281</v>
      </c>
      <c r="R44" s="191"/>
      <c r="S44" s="176" t="str">
        <f>+IF(L44=0,"",'Ark1'!AJ649)</f>
        <v/>
      </c>
      <c r="T44" s="191"/>
      <c r="U44" s="348" t="str">
        <f>+IF(L44=0,"",'Ark1'!AK649)</f>
        <v/>
      </c>
      <c r="V44" s="347"/>
      <c r="W44" s="1">
        <f>+'Ark1'!T649</f>
        <v>0</v>
      </c>
      <c r="X44" s="177">
        <f t="shared" ref="X44" si="31">+W44-W62</f>
        <v>-2.030456852791878</v>
      </c>
      <c r="Y44" s="89">
        <f>+'Ark1'!W649</f>
        <v>0</v>
      </c>
      <c r="Z44" s="92"/>
      <c r="AA44" s="466">
        <f>+'Ark1'!X649</f>
        <v>0</v>
      </c>
      <c r="AB44" s="466">
        <f>+'Ark1'!Y649</f>
        <v>0</v>
      </c>
      <c r="AC44" s="466">
        <f>+'Ark1'!Z649</f>
        <v>0</v>
      </c>
      <c r="AD44" s="69"/>
      <c r="AE44" s="129">
        <f>+'Ark1'!Z650</f>
        <v>1.8696887274356695</v>
      </c>
      <c r="AF44" s="64" t="str">
        <f>+IF(G44=0,"",'Ark1'!AB650)</f>
        <v/>
      </c>
      <c r="AG44" s="130">
        <f>+'Ark1'!AD650</f>
        <v>26.981030594840657</v>
      </c>
      <c r="AH44" s="89" t="e">
        <f t="shared" ref="AH44" si="32">+G44/E44</f>
        <v>#DIV/0!</v>
      </c>
      <c r="AI44" s="45"/>
      <c r="AJ44" s="2"/>
      <c r="AK44" s="56"/>
      <c r="AL44" s="5"/>
      <c r="AP44" s="54"/>
      <c r="AQ44" s="54"/>
      <c r="AR44" s="11"/>
      <c r="AS44" s="11"/>
      <c r="AT44" s="11"/>
    </row>
    <row r="45" spans="1:46" ht="21">
      <c r="A45" s="45"/>
      <c r="B45" s="45"/>
      <c r="C45" s="45"/>
      <c r="D45" s="45"/>
      <c r="E45" s="45"/>
      <c r="F45" s="45"/>
      <c r="G45" s="310"/>
      <c r="H45" s="314"/>
      <c r="I45" s="45"/>
      <c r="J45" s="45"/>
      <c r="K45" s="45"/>
      <c r="L45" s="45"/>
      <c r="M45" s="45"/>
      <c r="N45" s="45"/>
      <c r="O45" s="45"/>
      <c r="P45" s="45"/>
      <c r="Q45" s="45"/>
      <c r="R45" s="191"/>
      <c r="S45" s="87"/>
      <c r="T45" s="191"/>
      <c r="U45" s="142"/>
      <c r="V45" s="347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2"/>
      <c r="AK45" s="56"/>
      <c r="AL45" s="5"/>
      <c r="AP45" s="54"/>
      <c r="AQ45" s="54"/>
      <c r="AR45" s="11"/>
      <c r="AS45" s="11"/>
      <c r="AT45" s="11"/>
    </row>
    <row r="46" spans="1:46" ht="18.600000000000001" customHeight="1">
      <c r="A46" s="45"/>
      <c r="B46">
        <f>+'Ark1'!C650</f>
        <v>2022</v>
      </c>
      <c r="C46">
        <f>+'Ark1'!L650</f>
        <v>1</v>
      </c>
      <c r="D46" s="63" t="str">
        <f>VLOOKUP(C46,RNR!$D$13:$E$28,2)</f>
        <v>P-</v>
      </c>
      <c r="E46">
        <f>+'Ark1'!Q650</f>
        <v>40</v>
      </c>
      <c r="F46" s="45"/>
      <c r="G46" s="296">
        <f>+'Ark1'!R650</f>
        <v>160</v>
      </c>
      <c r="H46" s="314"/>
      <c r="I46" s="177">
        <f>+'Ark1'!AF650</f>
        <v>0.93066542577943201</v>
      </c>
      <c r="J46" s="177">
        <f t="shared" ref="J46:J59" si="33">+I46-I63</f>
        <v>-2.5533201179428899</v>
      </c>
      <c r="K46" s="177">
        <f>+'Ark1'!AH650</f>
        <v>0</v>
      </c>
      <c r="L46" s="177"/>
      <c r="M46" s="177"/>
      <c r="N46" s="177"/>
      <c r="O46" s="177"/>
      <c r="P46" s="89">
        <f>+'Ark1'!U650</f>
        <v>5.1662499999999998</v>
      </c>
      <c r="Q46" s="177">
        <f t="shared" ref="Q46:Q59" si="34">+P46-P63</f>
        <v>-0.69254870129870305</v>
      </c>
      <c r="R46" s="191"/>
      <c r="S46" s="87"/>
      <c r="T46" s="87"/>
      <c r="U46" s="142"/>
      <c r="V46" s="347"/>
      <c r="W46" s="1">
        <f>+'Ark1'!T650</f>
        <v>2.0375000000000001</v>
      </c>
      <c r="X46" s="177">
        <f t="shared" ref="X46:X59" si="35">+W46-W63</f>
        <v>-0.20600649350649292</v>
      </c>
      <c r="Y46" s="89">
        <f>+'Ark1'!W650</f>
        <v>0</v>
      </c>
      <c r="Z46" s="92"/>
      <c r="AA46" s="11">
        <f>+'Ark1'!X650</f>
        <v>0</v>
      </c>
      <c r="AB46" s="11">
        <f>+'Ark1'!Y650</f>
        <v>0</v>
      </c>
      <c r="AC46" s="11">
        <f>+'Ark1'!Z650</f>
        <v>1.8696887274356695</v>
      </c>
      <c r="AD46" s="69"/>
      <c r="AE46" s="129">
        <f>+'Ark1'!Z652</f>
        <v>3.2740187925673512</v>
      </c>
      <c r="AF46" s="64">
        <f>+IF(G46=0,"",'Ark1'!AB652)</f>
        <v>1.3819507794809145</v>
      </c>
      <c r="AG46" s="130">
        <f>+'Ark1'!AD652</f>
        <v>29.111939095451273</v>
      </c>
      <c r="AH46" s="89">
        <f t="shared" si="26"/>
        <v>4</v>
      </c>
      <c r="AI46" s="45"/>
      <c r="AJ46" s="2"/>
      <c r="AK46" s="56"/>
      <c r="AL46" s="5"/>
      <c r="AP46" s="54"/>
      <c r="AQ46" s="54"/>
      <c r="AR46" s="11"/>
      <c r="AS46" s="11"/>
      <c r="AT46" s="11"/>
    </row>
    <row r="47" spans="1:46" ht="15.6">
      <c r="A47" s="45"/>
      <c r="B47">
        <f>+'Ark1'!C651</f>
        <v>2022</v>
      </c>
      <c r="C47">
        <f>+'Ark1'!L651</f>
        <v>2</v>
      </c>
      <c r="D47" s="63" t="str">
        <f>VLOOKUP(C47,RNR!$D$13:$E$28,2)</f>
        <v>P</v>
      </c>
      <c r="E47">
        <f>+'Ark1'!Q651</f>
        <v>130</v>
      </c>
      <c r="F47" s="45"/>
      <c r="G47" s="296">
        <f>+'Ark1'!R651</f>
        <v>502</v>
      </c>
      <c r="H47" s="314"/>
      <c r="I47" s="177">
        <f>+'Ark1'!AF651</f>
        <v>2.9199627733829687</v>
      </c>
      <c r="J47" s="177">
        <f t="shared" si="33"/>
        <v>-3.1990696288137532</v>
      </c>
      <c r="K47" s="177">
        <f>+'Ark1'!AH651</f>
        <v>0.7968127490039838</v>
      </c>
      <c r="L47" s="177"/>
      <c r="M47" s="177"/>
      <c r="N47" s="177"/>
      <c r="O47" s="177"/>
      <c r="P47" s="89">
        <f>+'Ark1'!U651</f>
        <v>6.0990039840637458</v>
      </c>
      <c r="Q47" s="177">
        <f t="shared" si="34"/>
        <v>-0.45579775361995623</v>
      </c>
      <c r="R47" s="191"/>
      <c r="S47" s="87"/>
      <c r="T47" s="87"/>
      <c r="U47" s="142"/>
      <c r="V47" s="347"/>
      <c r="W47" s="1">
        <f>+'Ark1'!T651</f>
        <v>2.1872509960159365</v>
      </c>
      <c r="X47" s="177">
        <f t="shared" si="35"/>
        <v>-0.56438963620515636</v>
      </c>
      <c r="Y47" s="89">
        <f>+'Ark1'!W651</f>
        <v>0</v>
      </c>
      <c r="Z47" s="92"/>
      <c r="AA47" s="11">
        <f>+'Ark1'!X651</f>
        <v>0.7968127490039838</v>
      </c>
      <c r="AB47" s="11">
        <f>+'Ark1'!Y651</f>
        <v>0</v>
      </c>
      <c r="AC47" s="11">
        <f>+'Ark1'!Z651</f>
        <v>2.4210685064928494</v>
      </c>
      <c r="AD47" s="69"/>
      <c r="AE47" s="129">
        <f>+'Ark1'!Z653</f>
        <v>2.8577772552021923</v>
      </c>
      <c r="AF47" s="64">
        <f>+IF(G47=0,"",'Ark1'!AB653)</f>
        <v>1.5477076119715578</v>
      </c>
      <c r="AG47" s="130">
        <f>+'Ark1'!AD653</f>
        <v>11.557025586993531</v>
      </c>
      <c r="AH47" s="89">
        <f t="shared" si="26"/>
        <v>3.8615384615384616</v>
      </c>
      <c r="AI47" s="45"/>
      <c r="AJ47" s="4"/>
      <c r="AK47" s="56"/>
      <c r="AL47" s="4"/>
      <c r="AM47" s="4"/>
      <c r="AN47" s="4"/>
    </row>
    <row r="48" spans="1:46" ht="15.6">
      <c r="A48" s="45"/>
      <c r="B48">
        <f>+'Ark1'!C652</f>
        <v>2022</v>
      </c>
      <c r="C48">
        <f>+'Ark1'!L652</f>
        <v>3</v>
      </c>
      <c r="D48" s="63" t="str">
        <f>VLOOKUP(C48,RNR!$D$13:$E$28,2)</f>
        <v>P+</v>
      </c>
      <c r="E48">
        <f>+'Ark1'!Q652</f>
        <v>204</v>
      </c>
      <c r="F48" s="45"/>
      <c r="G48" s="296">
        <f>+'Ark1'!R652</f>
        <v>1098</v>
      </c>
      <c r="H48" s="314"/>
      <c r="I48" s="177">
        <f>+'Ark1'!AF652</f>
        <v>6.3866914844113518</v>
      </c>
      <c r="J48" s="177">
        <f t="shared" si="33"/>
        <v>-9.534443751917113</v>
      </c>
      <c r="K48" s="177">
        <f>+'Ark1'!AH652</f>
        <v>0.27322404371584702</v>
      </c>
      <c r="L48" s="177"/>
      <c r="M48" s="177"/>
      <c r="N48" s="177"/>
      <c r="O48" s="177"/>
      <c r="P48" s="89">
        <f>+'Ark1'!U652</f>
        <v>7.162531876138428</v>
      </c>
      <c r="Q48" s="177">
        <f t="shared" si="34"/>
        <v>0.46559049070327152</v>
      </c>
      <c r="R48" s="191"/>
      <c r="S48" s="87"/>
      <c r="T48" s="87"/>
      <c r="U48" s="142"/>
      <c r="V48" s="347"/>
      <c r="W48" s="1">
        <f>+'Ark1'!T652</f>
        <v>2.9198542805100174</v>
      </c>
      <c r="X48" s="177">
        <f t="shared" si="35"/>
        <v>-0.82579403210099445</v>
      </c>
      <c r="Y48" s="89">
        <f>+'Ark1'!W652</f>
        <v>0</v>
      </c>
      <c r="Z48" s="92"/>
      <c r="AA48" s="11">
        <f>+'Ark1'!X652</f>
        <v>3.9162112932604738</v>
      </c>
      <c r="AB48" s="11">
        <f>+'Ark1'!Y652</f>
        <v>0</v>
      </c>
      <c r="AC48" s="11">
        <f>+'Ark1'!Z652</f>
        <v>3.2740187925673512</v>
      </c>
      <c r="AD48" s="69"/>
      <c r="AE48" s="129">
        <f>+'Ark1'!Z654</f>
        <v>2.8549814127077648</v>
      </c>
      <c r="AF48" s="64">
        <f>+IF(G48=0,"",'Ark1'!AB654)</f>
        <v>1.4262188390983779</v>
      </c>
      <c r="AG48" s="130">
        <f>+'Ark1'!AD654</f>
        <v>-3.5490495184128181</v>
      </c>
      <c r="AH48" s="89">
        <f t="shared" si="26"/>
        <v>5.382352941176471</v>
      </c>
      <c r="AI48" s="45"/>
      <c r="AJ48" s="4"/>
      <c r="AK48" s="56"/>
      <c r="AL48" s="16"/>
      <c r="AM48" s="1"/>
      <c r="AN48" s="18"/>
      <c r="AP48" s="1"/>
      <c r="AQ48" s="5"/>
    </row>
    <row r="49" spans="1:40" ht="15.6">
      <c r="A49" s="45"/>
      <c r="B49">
        <f>+'Ark1'!C653</f>
        <v>2022</v>
      </c>
      <c r="C49">
        <f>+'Ark1'!L653</f>
        <v>4</v>
      </c>
      <c r="D49" s="63" t="str">
        <f>VLOOKUP(C49,RNR!$D$13:$E$28,2)</f>
        <v>O-</v>
      </c>
      <c r="E49">
        <f>+'Ark1'!Q653</f>
        <v>296</v>
      </c>
      <c r="F49" s="45"/>
      <c r="G49" s="296">
        <f>+'Ark1'!R653</f>
        <v>2462</v>
      </c>
      <c r="H49" s="314"/>
      <c r="I49" s="177">
        <f>+'Ark1'!AF653</f>
        <v>14.320614239181015</v>
      </c>
      <c r="J49" s="177">
        <f t="shared" si="33"/>
        <v>-23.149197817897534</v>
      </c>
      <c r="K49" s="177">
        <f>+'Ark1'!AH653</f>
        <v>0.40617384240454901</v>
      </c>
      <c r="L49" s="177"/>
      <c r="M49" s="177"/>
      <c r="N49" s="177"/>
      <c r="O49" s="177"/>
      <c r="P49" s="89">
        <f>+'Ark1'!U653</f>
        <v>7.1915150284321596</v>
      </c>
      <c r="Q49" s="177">
        <f t="shared" si="34"/>
        <v>-0.62904497156784878</v>
      </c>
      <c r="R49" s="191"/>
      <c r="S49" s="87"/>
      <c r="T49" s="87"/>
      <c r="U49" s="142"/>
      <c r="V49" s="347"/>
      <c r="W49" s="1">
        <f>+'Ark1'!T653</f>
        <v>3.7627944760357432</v>
      </c>
      <c r="X49" s="177">
        <f t="shared" si="35"/>
        <v>-0.78950741075670772</v>
      </c>
      <c r="Y49" s="89">
        <f>+'Ark1'!W653</f>
        <v>0</v>
      </c>
      <c r="Z49" s="92"/>
      <c r="AA49" s="11">
        <f>+'Ark1'!X653</f>
        <v>1.746547522339561</v>
      </c>
      <c r="AB49" s="11">
        <f>+'Ark1'!Y653</f>
        <v>0</v>
      </c>
      <c r="AC49" s="11">
        <f>+'Ark1'!Z653</f>
        <v>2.8577772552021923</v>
      </c>
      <c r="AD49" s="69"/>
      <c r="AE49" s="129">
        <f>+'Ark1'!Z655</f>
        <v>3.180340032538596</v>
      </c>
      <c r="AF49" s="64">
        <f>+IF(G49=0,"",'Ark1'!AB655)</f>
        <v>1.4167600831539819</v>
      </c>
      <c r="AG49" s="130">
        <f>+'Ark1'!AD655</f>
        <v>1.8324356984340224</v>
      </c>
      <c r="AH49" s="89">
        <f t="shared" si="26"/>
        <v>8.3175675675675684</v>
      </c>
      <c r="AI49" s="45"/>
      <c r="AJ49" s="4"/>
      <c r="AK49" s="56"/>
      <c r="AL49" s="16"/>
      <c r="AM49" s="1"/>
      <c r="AN49" s="18"/>
    </row>
    <row r="50" spans="1:40" ht="15.6">
      <c r="A50" s="45"/>
      <c r="B50">
        <f>+'Ark1'!C654</f>
        <v>2022</v>
      </c>
      <c r="C50">
        <f>+'Ark1'!L654</f>
        <v>5</v>
      </c>
      <c r="D50" s="63" t="str">
        <f>VLOOKUP(C50,RNR!$D$13:$E$28,2)</f>
        <v>O</v>
      </c>
      <c r="E50">
        <f>+'Ark1'!Q654</f>
        <v>450</v>
      </c>
      <c r="F50" s="45"/>
      <c r="G50" s="296">
        <f>+'Ark1'!R654</f>
        <v>6059</v>
      </c>
      <c r="H50" s="314"/>
      <c r="I50" s="177">
        <f>+'Ark1'!AF654</f>
        <v>35.243136342484874</v>
      </c>
      <c r="J50" s="177">
        <f t="shared" si="33"/>
        <v>8.3157740475790796</v>
      </c>
      <c r="K50" s="177">
        <f>+'Ark1'!AH654</f>
        <v>0.66017494636078566</v>
      </c>
      <c r="L50" s="177"/>
      <c r="M50" s="177"/>
      <c r="N50" s="177"/>
      <c r="O50" s="177"/>
      <c r="P50" s="89">
        <f>+'Ark1'!U654</f>
        <v>7.7195576827859549</v>
      </c>
      <c r="Q50" s="177">
        <f t="shared" si="34"/>
        <v>-1.6158151380500074</v>
      </c>
      <c r="R50" s="191"/>
      <c r="S50" s="87"/>
      <c r="T50" s="87"/>
      <c r="U50" s="142"/>
      <c r="V50" s="347"/>
      <c r="W50" s="1">
        <f>+'Ark1'!T654</f>
        <v>4.5547119986796494</v>
      </c>
      <c r="X50" s="177">
        <f t="shared" si="35"/>
        <v>-0.38080574969254144</v>
      </c>
      <c r="Y50" s="89">
        <f>+'Ark1'!W654</f>
        <v>0</v>
      </c>
      <c r="Z50" s="92"/>
      <c r="AA50" s="11">
        <f>+'Ark1'!X654</f>
        <v>1.3698630136986301</v>
      </c>
      <c r="AB50" s="11">
        <f>+'Ark1'!Y654</f>
        <v>1.6504373659019644E-2</v>
      </c>
      <c r="AC50" s="11">
        <f>+'Ark1'!Z654</f>
        <v>2.8549814127077648</v>
      </c>
      <c r="AD50" s="69"/>
      <c r="AE50" s="129">
        <f>+'Ark1'!Z656</f>
        <v>0</v>
      </c>
      <c r="AF50" s="64">
        <f>+IF(G50=0,"",'Ark1'!AB656)</f>
        <v>0</v>
      </c>
      <c r="AG50" s="130">
        <f>+'Ark1'!AD656</f>
        <v>0</v>
      </c>
      <c r="AH50" s="89">
        <f t="shared" si="26"/>
        <v>13.464444444444444</v>
      </c>
      <c r="AI50" s="45"/>
      <c r="AJ50" s="4"/>
      <c r="AK50" s="56"/>
      <c r="AL50" s="16"/>
      <c r="AM50" s="1"/>
      <c r="AN50" s="18"/>
    </row>
    <row r="51" spans="1:40" ht="15.6">
      <c r="A51" s="45"/>
      <c r="B51">
        <f>+'Ark1'!C655</f>
        <v>2022</v>
      </c>
      <c r="C51">
        <f>+'Ark1'!L655</f>
        <v>6</v>
      </c>
      <c r="D51" s="63" t="str">
        <f>VLOOKUP(C51,RNR!$D$13:$E$28,2)</f>
        <v>O+</v>
      </c>
      <c r="E51">
        <f>+'Ark1'!Q655</f>
        <v>449</v>
      </c>
      <c r="F51" s="45"/>
      <c r="G51" s="296">
        <f>+'Ark1'!R655</f>
        <v>5133</v>
      </c>
      <c r="H51" s="314"/>
      <c r="I51" s="177">
        <f>+'Ark1'!AF655</f>
        <v>29.856910190786408</v>
      </c>
      <c r="J51" s="177">
        <f t="shared" si="33"/>
        <v>29.856910190786408</v>
      </c>
      <c r="K51" s="177">
        <f>+'Ark1'!AH655</f>
        <v>0.81823495032144944</v>
      </c>
      <c r="L51" s="177"/>
      <c r="M51" s="177"/>
      <c r="N51" s="177"/>
      <c r="O51" s="177"/>
      <c r="P51" s="89">
        <f>+'Ark1'!U655</f>
        <v>8.8708766803039047</v>
      </c>
      <c r="Q51" s="177">
        <f t="shared" si="34"/>
        <v>8.8708766803039047</v>
      </c>
      <c r="R51" s="191"/>
      <c r="S51" s="87"/>
      <c r="T51" s="87"/>
      <c r="U51" s="142"/>
      <c r="V51" s="347"/>
      <c r="W51" s="1">
        <f>+'Ark1'!T655</f>
        <v>4.9758425871809857</v>
      </c>
      <c r="X51" s="177">
        <f t="shared" si="35"/>
        <v>4.9758425871809857</v>
      </c>
      <c r="Y51" s="89">
        <f>+'Ark1'!W655</f>
        <v>0</v>
      </c>
      <c r="Z51" s="92"/>
      <c r="AA51" s="11">
        <f>+'Ark1'!X655</f>
        <v>2.5131502045587379</v>
      </c>
      <c r="AB51" s="11">
        <f>+'Ark1'!Y655</f>
        <v>5.8445353594389265E-2</v>
      </c>
      <c r="AC51" s="11">
        <f>+'Ark1'!Z655</f>
        <v>3.180340032538596</v>
      </c>
      <c r="AD51" s="69"/>
      <c r="AE51" s="129">
        <f>+'Ark1'!Z657</f>
        <v>3.8059213617157872</v>
      </c>
      <c r="AF51" s="64">
        <f>+IF(G51=0,"",'Ark1'!AB657)</f>
        <v>1.5071060657135773</v>
      </c>
      <c r="AG51" s="130">
        <f>+'Ark1'!AD657</f>
        <v>25.315421668656377</v>
      </c>
      <c r="AH51" s="89">
        <f t="shared" si="26"/>
        <v>11.43207126948775</v>
      </c>
      <c r="AI51" s="45"/>
      <c r="AJ51" s="4"/>
      <c r="AK51" s="56"/>
      <c r="AL51" s="16"/>
      <c r="AM51" s="1"/>
      <c r="AN51" s="18"/>
    </row>
    <row r="52" spans="1:40" ht="15.6">
      <c r="A52" s="45"/>
      <c r="B52">
        <f>+'Ark1'!C656</f>
        <v>2022</v>
      </c>
      <c r="C52">
        <f>+'Ark1'!L656</f>
        <v>7</v>
      </c>
      <c r="D52" s="63" t="str">
        <f>VLOOKUP(C52,RNR!$D$13:$E$28,2)</f>
        <v>R-</v>
      </c>
      <c r="E52">
        <f>+'Ark1'!Q656</f>
        <v>0</v>
      </c>
      <c r="F52" s="45"/>
      <c r="G52" s="296">
        <f>+'Ark1'!R656</f>
        <v>0</v>
      </c>
      <c r="H52" s="314"/>
      <c r="I52" s="177">
        <f>+'Ark1'!AF656</f>
        <v>0</v>
      </c>
      <c r="J52" s="177">
        <f t="shared" si="33"/>
        <v>-8.3027447697798138</v>
      </c>
      <c r="K52" s="177">
        <f>+'Ark1'!AH656</f>
        <v>0</v>
      </c>
      <c r="L52" s="177"/>
      <c r="M52" s="177"/>
      <c r="N52" s="177"/>
      <c r="O52" s="177"/>
      <c r="P52" s="89">
        <f>+'Ark1'!U656</f>
        <v>0</v>
      </c>
      <c r="Q52" s="177">
        <f t="shared" si="34"/>
        <v>-10.496273841961862</v>
      </c>
      <c r="R52" s="191"/>
      <c r="S52" s="87"/>
      <c r="T52" s="87"/>
      <c r="U52" s="142"/>
      <c r="V52" s="347"/>
      <c r="W52" s="1">
        <f>+'Ark1'!T656</f>
        <v>0</v>
      </c>
      <c r="X52" s="177">
        <f t="shared" si="35"/>
        <v>-5.2043596730245216</v>
      </c>
      <c r="Y52" s="89">
        <f>+'Ark1'!W656</f>
        <v>0</v>
      </c>
      <c r="Z52" s="92"/>
      <c r="AA52" s="11">
        <f>+'Ark1'!X656</f>
        <v>0</v>
      </c>
      <c r="AB52" s="11">
        <f>+'Ark1'!Y656</f>
        <v>0</v>
      </c>
      <c r="AC52" s="11">
        <f>+'Ark1'!Z656</f>
        <v>0</v>
      </c>
      <c r="AD52" s="69"/>
      <c r="AE52" s="129">
        <f>+'Ark1'!Z658</f>
        <v>0</v>
      </c>
      <c r="AF52" s="64" t="str">
        <f>+IF(G52=0,"",'Ark1'!AB658)</f>
        <v/>
      </c>
      <c r="AG52" s="130">
        <f>+'Ark1'!AD658</f>
        <v>0</v>
      </c>
      <c r="AH52" s="89" t="e">
        <f t="shared" si="26"/>
        <v>#DIV/0!</v>
      </c>
      <c r="AI52" s="45"/>
      <c r="AJ52" s="4"/>
      <c r="AK52" s="56"/>
      <c r="AL52" s="16"/>
      <c r="AM52" s="13"/>
      <c r="AN52" s="18"/>
    </row>
    <row r="53" spans="1:40" ht="15.6">
      <c r="A53" s="45"/>
      <c r="B53">
        <f>+'Ark1'!C657</f>
        <v>2022</v>
      </c>
      <c r="C53">
        <f>+'Ark1'!L657</f>
        <v>8</v>
      </c>
      <c r="D53" s="63" t="str">
        <f>VLOOKUP(C53,RNR!$D$13:$E$28,2)</f>
        <v>R</v>
      </c>
      <c r="E53">
        <f>+'Ark1'!Q657</f>
        <v>232</v>
      </c>
      <c r="F53" s="45"/>
      <c r="G53" s="296">
        <f>+'Ark1'!R657</f>
        <v>1680</v>
      </c>
      <c r="H53" s="314"/>
      <c r="I53" s="177">
        <f>+'Ark1'!AF657</f>
        <v>9.7719869706840381</v>
      </c>
      <c r="J53" s="177">
        <f t="shared" si="33"/>
        <v>9.7719869706840381</v>
      </c>
      <c r="K53" s="177">
        <f>+'Ark1'!AH657</f>
        <v>1.547619047619047</v>
      </c>
      <c r="L53" s="177"/>
      <c r="M53" s="177"/>
      <c r="N53" s="177"/>
      <c r="O53" s="177"/>
      <c r="P53" s="89">
        <f>+'Ark1'!U657</f>
        <v>9.523428571428564</v>
      </c>
      <c r="Q53" s="177">
        <f t="shared" si="34"/>
        <v>9.523428571428564</v>
      </c>
      <c r="R53" s="191"/>
      <c r="S53" s="87"/>
      <c r="T53" s="87"/>
      <c r="U53" s="142"/>
      <c r="V53" s="347"/>
      <c r="W53" s="1">
        <f>+'Ark1'!T657</f>
        <v>5.1172619047619055</v>
      </c>
      <c r="X53" s="177">
        <f t="shared" si="35"/>
        <v>5.1172619047619055</v>
      </c>
      <c r="Y53" s="89">
        <f>+'Ark1'!W657</f>
        <v>0.23809523809523819</v>
      </c>
      <c r="Z53" s="92"/>
      <c r="AA53" s="11">
        <f>+'Ark1'!X657</f>
        <v>5.4166666666666679</v>
      </c>
      <c r="AB53" s="11">
        <f>+'Ark1'!Y657</f>
        <v>0.29761904761904778</v>
      </c>
      <c r="AC53" s="11">
        <f>+'Ark1'!Z657</f>
        <v>3.8059213617157872</v>
      </c>
      <c r="AD53" s="69"/>
      <c r="AE53" s="129">
        <f>+'Ark1'!Z659</f>
        <v>0</v>
      </c>
      <c r="AF53" s="64">
        <f>+IF(G53=0,"",'Ark1'!AB659)</f>
        <v>0</v>
      </c>
      <c r="AG53" s="130">
        <f>+'Ark1'!AD659</f>
        <v>0</v>
      </c>
      <c r="AH53" s="89">
        <f t="shared" si="26"/>
        <v>7.2413793103448274</v>
      </c>
      <c r="AI53" s="45"/>
      <c r="AJ53" s="4"/>
      <c r="AK53" s="56"/>
      <c r="AL53" s="16"/>
      <c r="AM53" s="13"/>
      <c r="AN53" s="18"/>
    </row>
    <row r="54" spans="1:40" ht="15.6">
      <c r="A54" s="45"/>
      <c r="B54">
        <f>+'Ark1'!C658</f>
        <v>2022</v>
      </c>
      <c r="C54">
        <f>+'Ark1'!L658</f>
        <v>9</v>
      </c>
      <c r="D54" s="63" t="str">
        <f>VLOOKUP(C54,RNR!$D$13:$E$28,2)</f>
        <v>R+</v>
      </c>
      <c r="E54">
        <f>+'Ark1'!Q658</f>
        <v>0</v>
      </c>
      <c r="F54" s="45"/>
      <c r="G54" s="296">
        <f>+'Ark1'!R658</f>
        <v>0</v>
      </c>
      <c r="H54" s="314"/>
      <c r="I54" s="177">
        <f>+'Ark1'!AF658</f>
        <v>0</v>
      </c>
      <c r="J54" s="177">
        <f t="shared" si="33"/>
        <v>0</v>
      </c>
      <c r="K54" s="177">
        <f>+'Ark1'!AH658</f>
        <v>0</v>
      </c>
      <c r="L54" s="177"/>
      <c r="M54" s="177"/>
      <c r="N54" s="177"/>
      <c r="O54" s="177"/>
      <c r="P54" s="89">
        <f>+'Ark1'!U658</f>
        <v>0</v>
      </c>
      <c r="Q54" s="177">
        <f t="shared" si="34"/>
        <v>0</v>
      </c>
      <c r="R54" s="191"/>
      <c r="S54" s="87"/>
      <c r="T54" s="87"/>
      <c r="U54" s="142"/>
      <c r="V54" s="347"/>
      <c r="W54" s="1">
        <f>+'Ark1'!T658</f>
        <v>0</v>
      </c>
      <c r="X54" s="177">
        <f t="shared" si="35"/>
        <v>0</v>
      </c>
      <c r="Y54" s="89">
        <f>+'Ark1'!W658</f>
        <v>0</v>
      </c>
      <c r="Z54" s="92"/>
      <c r="AA54" s="11">
        <f>+'Ark1'!X658</f>
        <v>0</v>
      </c>
      <c r="AB54" s="11">
        <f>+'Ark1'!Y658</f>
        <v>0</v>
      </c>
      <c r="AC54" s="11">
        <f>+'Ark1'!Z658</f>
        <v>0</v>
      </c>
      <c r="AD54" s="69"/>
      <c r="AE54" s="129">
        <f>+'Ark1'!Z660</f>
        <v>4.5892409896744075</v>
      </c>
      <c r="AF54" s="64" t="str">
        <f>+IF(G54=0,"",'Ark1'!AB660)</f>
        <v/>
      </c>
      <c r="AG54" s="130">
        <f>+'Ark1'!AD660</f>
        <v>5.9129649266737303</v>
      </c>
      <c r="AH54" s="89" t="e">
        <f t="shared" si="26"/>
        <v>#DIV/0!</v>
      </c>
      <c r="AI54" s="45"/>
      <c r="AJ54" s="4"/>
      <c r="AK54" s="56"/>
      <c r="AL54" s="16"/>
      <c r="AM54" s="13"/>
      <c r="AN54" s="18"/>
    </row>
    <row r="55" spans="1:40" ht="15.6">
      <c r="A55" s="45"/>
      <c r="B55">
        <f>+'Ark1'!C659</f>
        <v>2022</v>
      </c>
      <c r="C55">
        <f>+'Ark1'!L659</f>
        <v>10</v>
      </c>
      <c r="D55" s="63" t="str">
        <f>VLOOKUP(C55,RNR!$D$13:$E$28,2)</f>
        <v>U-</v>
      </c>
      <c r="E55">
        <f>+'Ark1'!Q659</f>
        <v>0</v>
      </c>
      <c r="F55" s="45"/>
      <c r="G55" s="296">
        <f>+'Ark1'!R659</f>
        <v>0</v>
      </c>
      <c r="H55" s="314"/>
      <c r="I55" s="177">
        <f>+'Ark1'!AF659</f>
        <v>0</v>
      </c>
      <c r="J55" s="177">
        <f t="shared" si="33"/>
        <v>-0.65607519979186579</v>
      </c>
      <c r="K55" s="177">
        <f>+'Ark1'!AH659</f>
        <v>0</v>
      </c>
      <c r="L55" s="177"/>
      <c r="M55" s="177"/>
      <c r="N55" s="177"/>
      <c r="O55" s="177"/>
      <c r="P55" s="89">
        <f>+'Ark1'!U659</f>
        <v>0</v>
      </c>
      <c r="Q55" s="177">
        <f t="shared" si="34"/>
        <v>-13.092068965517235</v>
      </c>
      <c r="R55" s="191"/>
      <c r="S55" s="87"/>
      <c r="T55" s="87"/>
      <c r="U55" s="142"/>
      <c r="V55" s="347"/>
      <c r="W55" s="1">
        <f>+'Ark1'!T659</f>
        <v>0</v>
      </c>
      <c r="X55" s="177">
        <f t="shared" si="35"/>
        <v>-4.3534482758620694</v>
      </c>
      <c r="Y55" s="89">
        <f>+'Ark1'!W659</f>
        <v>0</v>
      </c>
      <c r="Z55" s="92"/>
      <c r="AA55" s="11">
        <f>+'Ark1'!X659</f>
        <v>0</v>
      </c>
      <c r="AB55" s="11">
        <f>+'Ark1'!Y659</f>
        <v>0</v>
      </c>
      <c r="AC55" s="11">
        <f>+'Ark1'!Z659</f>
        <v>0</v>
      </c>
      <c r="AD55" s="69"/>
      <c r="AE55" s="129">
        <f>+'Ark1'!Z661</f>
        <v>0</v>
      </c>
      <c r="AF55" s="64" t="str">
        <f>+IF(G55=0,"",'Ark1'!AB661)</f>
        <v/>
      </c>
      <c r="AG55" s="130">
        <f>+'Ark1'!AD661</f>
        <v>0</v>
      </c>
      <c r="AH55" s="89" t="e">
        <f t="shared" si="26"/>
        <v>#DIV/0!</v>
      </c>
      <c r="AI55" s="45"/>
      <c r="AJ55" s="4"/>
      <c r="AK55" s="56"/>
      <c r="AL55" s="16"/>
      <c r="AM55" s="13"/>
      <c r="AN55" s="18"/>
    </row>
    <row r="56" spans="1:40" ht="15.6">
      <c r="A56" s="45"/>
      <c r="B56">
        <f>+'Ark1'!C660</f>
        <v>2022</v>
      </c>
      <c r="C56">
        <f>+'Ark1'!L660</f>
        <v>11</v>
      </c>
      <c r="D56" s="63" t="str">
        <f>VLOOKUP(C56,RNR!$D$13:$E$28,2)</f>
        <v>U</v>
      </c>
      <c r="E56">
        <f>+'Ark1'!Q660</f>
        <v>13</v>
      </c>
      <c r="F56" s="45"/>
      <c r="G56" s="296">
        <f>+'Ark1'!R660</f>
        <v>98</v>
      </c>
      <c r="H56" s="314"/>
      <c r="I56" s="177">
        <f>+'Ark1'!AF660</f>
        <v>0.57003257328990242</v>
      </c>
      <c r="J56" s="177">
        <f t="shared" si="33"/>
        <v>0.57003257328990242</v>
      </c>
      <c r="K56" s="177">
        <f>+'Ark1'!AH660</f>
        <v>0</v>
      </c>
      <c r="L56" s="177"/>
      <c r="M56" s="177"/>
      <c r="N56" s="177"/>
      <c r="O56" s="177"/>
      <c r="P56" s="89">
        <f>+'Ark1'!U660</f>
        <v>13.026530612244901</v>
      </c>
      <c r="Q56" s="177">
        <f t="shared" si="34"/>
        <v>13.026530612244901</v>
      </c>
      <c r="R56" s="191"/>
      <c r="S56" s="87"/>
      <c r="T56" s="87"/>
      <c r="U56" s="142"/>
      <c r="V56" s="347"/>
      <c r="W56" s="1">
        <f>+'Ark1'!T660</f>
        <v>5</v>
      </c>
      <c r="X56" s="177">
        <f t="shared" si="35"/>
        <v>5</v>
      </c>
      <c r="Y56" s="89">
        <f>+'Ark1'!W660</f>
        <v>0</v>
      </c>
      <c r="Z56" s="92"/>
      <c r="AA56" s="11">
        <f>+'Ark1'!X660</f>
        <v>28.571428571428577</v>
      </c>
      <c r="AB56" s="11">
        <f>+'Ark1'!Y660</f>
        <v>1.0204081632653061</v>
      </c>
      <c r="AC56" s="11">
        <f>+'Ark1'!Z660</f>
        <v>4.5892409896744075</v>
      </c>
      <c r="AD56" s="69"/>
      <c r="AE56" s="129">
        <f>+'Ark1'!Z662</f>
        <v>0</v>
      </c>
      <c r="AF56" s="64">
        <f>+IF(G56=0,"",'Ark1'!AB662)</f>
        <v>0</v>
      </c>
      <c r="AG56" s="130">
        <f>+'Ark1'!AD662</f>
        <v>0</v>
      </c>
      <c r="AH56" s="89">
        <f t="shared" si="26"/>
        <v>7.5384615384615383</v>
      </c>
      <c r="AI56" s="45"/>
      <c r="AJ56" s="4"/>
      <c r="AK56" s="56"/>
      <c r="AL56" s="16"/>
      <c r="AM56" s="5"/>
      <c r="AN56" s="18"/>
    </row>
    <row r="57" spans="1:40" ht="15.6">
      <c r="A57" s="45"/>
      <c r="B57">
        <f>+'Ark1'!C661</f>
        <v>2022</v>
      </c>
      <c r="C57">
        <f>+'Ark1'!L661</f>
        <v>12</v>
      </c>
      <c r="D57" s="63" t="str">
        <f>VLOOKUP(C57,RNR!$D$13:$E$28,2)</f>
        <v>U+</v>
      </c>
      <c r="E57">
        <f>+'Ark1'!Q661</f>
        <v>0</v>
      </c>
      <c r="F57" s="45"/>
      <c r="G57" s="296">
        <f>+'Ark1'!R661</f>
        <v>0</v>
      </c>
      <c r="H57" s="314"/>
      <c r="I57" s="177">
        <f>+'Ark1'!AF661</f>
        <v>0</v>
      </c>
      <c r="J57" s="177">
        <f t="shared" si="33"/>
        <v>0</v>
      </c>
      <c r="K57" s="177">
        <f>+'Ark1'!AH661</f>
        <v>0</v>
      </c>
      <c r="L57" s="177"/>
      <c r="M57" s="177"/>
      <c r="N57" s="177"/>
      <c r="O57" s="177"/>
      <c r="P57" s="89">
        <f>+'Ark1'!U661</f>
        <v>0</v>
      </c>
      <c r="Q57" s="177">
        <f t="shared" si="34"/>
        <v>0</v>
      </c>
      <c r="R57" s="191"/>
      <c r="S57" s="87"/>
      <c r="T57" s="87"/>
      <c r="U57" s="142"/>
      <c r="V57" s="347"/>
      <c r="W57" s="1">
        <f>+'Ark1'!T661</f>
        <v>0</v>
      </c>
      <c r="X57" s="177">
        <f t="shared" si="35"/>
        <v>0</v>
      </c>
      <c r="Y57" s="89">
        <f>+'Ark1'!W661</f>
        <v>0</v>
      </c>
      <c r="Z57" s="92"/>
      <c r="AA57" s="11">
        <f>+'Ark1'!X661</f>
        <v>0</v>
      </c>
      <c r="AB57" s="11">
        <f>+'Ark1'!Y661</f>
        <v>0</v>
      </c>
      <c r="AC57" s="11">
        <f>+'Ark1'!Z661</f>
        <v>0</v>
      </c>
      <c r="AD57" s="69"/>
      <c r="AE57" s="129">
        <f>+'Ark1'!Z663</f>
        <v>0</v>
      </c>
      <c r="AF57" s="64" t="str">
        <f>+IF(G57=0,"",'Ark1'!AB663)</f>
        <v/>
      </c>
      <c r="AG57" s="130">
        <f>+'Ark1'!AD663</f>
        <v>0</v>
      </c>
      <c r="AH57" s="89" t="e">
        <f t="shared" si="26"/>
        <v>#DIV/0!</v>
      </c>
      <c r="AI57" s="45"/>
      <c r="AJ57" s="4"/>
      <c r="AK57" s="56"/>
      <c r="AL57" s="16"/>
      <c r="AM57" s="5"/>
      <c r="AN57" s="18"/>
    </row>
    <row r="58" spans="1:40" ht="15.6">
      <c r="A58" s="45"/>
      <c r="B58">
        <f>+'Ark1'!C662</f>
        <v>2022</v>
      </c>
      <c r="C58">
        <f>+'Ark1'!L662</f>
        <v>13</v>
      </c>
      <c r="D58" s="63" t="str">
        <f>VLOOKUP(C58,RNR!$D$13:$E$28,2)</f>
        <v>E-</v>
      </c>
      <c r="E58">
        <f>+'Ark1'!Q662</f>
        <v>0</v>
      </c>
      <c r="F58" s="45"/>
      <c r="G58" s="296">
        <f>+'Ark1'!R662</f>
        <v>0</v>
      </c>
      <c r="H58" s="314"/>
      <c r="I58" s="177">
        <f>+'Ark1'!AF662</f>
        <v>0</v>
      </c>
      <c r="J58" s="177">
        <f t="shared" si="33"/>
        <v>-5.6558206878609121E-3</v>
      </c>
      <c r="K58" s="177">
        <f>+'Ark1'!AH662</f>
        <v>0</v>
      </c>
      <c r="L58" s="177"/>
      <c r="M58" s="177"/>
      <c r="N58" s="177"/>
      <c r="O58" s="177"/>
      <c r="P58" s="89">
        <f>+'Ark1'!U662</f>
        <v>0</v>
      </c>
      <c r="Q58" s="177">
        <f t="shared" si="34"/>
        <v>-12.5</v>
      </c>
      <c r="R58" s="191"/>
      <c r="S58" s="87"/>
      <c r="T58" s="87"/>
      <c r="U58" s="142"/>
      <c r="V58" s="347"/>
      <c r="W58" s="1">
        <f>+'Ark1'!T662</f>
        <v>0</v>
      </c>
      <c r="X58" s="177">
        <f t="shared" si="35"/>
        <v>-2</v>
      </c>
      <c r="Y58" s="89">
        <f>+'Ark1'!W662</f>
        <v>0</v>
      </c>
      <c r="Z58" s="92"/>
      <c r="AA58" s="11">
        <f>+'Ark1'!X662</f>
        <v>0</v>
      </c>
      <c r="AB58" s="11">
        <f>+'Ark1'!Y662</f>
        <v>0</v>
      </c>
      <c r="AC58" s="11">
        <f>+'Ark1'!Z662</f>
        <v>0</v>
      </c>
      <c r="AD58" s="69"/>
      <c r="AE58" s="129">
        <f>+'Ark1'!Z664</f>
        <v>0</v>
      </c>
      <c r="AF58" s="64" t="str">
        <f>+IF(G58=0,"",'Ark1'!AB664)</f>
        <v/>
      </c>
      <c r="AG58" s="130">
        <f>+'Ark1'!AD664</f>
        <v>0</v>
      </c>
      <c r="AH58" s="89" t="e">
        <f t="shared" si="26"/>
        <v>#DIV/0!</v>
      </c>
      <c r="AI58" s="45"/>
      <c r="AJ58" s="4"/>
      <c r="AK58" s="56"/>
      <c r="AL58" s="16"/>
      <c r="AM58" s="5"/>
      <c r="AN58" s="18"/>
    </row>
    <row r="59" spans="1:40" ht="15.6">
      <c r="A59" s="45"/>
      <c r="B59">
        <f>+'Ark1'!C663</f>
        <v>2022</v>
      </c>
      <c r="C59">
        <f>+'Ark1'!L663</f>
        <v>14</v>
      </c>
      <c r="D59" s="63" t="str">
        <f>VLOOKUP(C59,RNR!$D$13:$E$28,2)</f>
        <v>E</v>
      </c>
      <c r="E59">
        <f>+'Ark1'!Q663</f>
        <v>0</v>
      </c>
      <c r="F59" s="45"/>
      <c r="G59" s="296">
        <f>+'Ark1'!R663</f>
        <v>0</v>
      </c>
      <c r="H59" s="314"/>
      <c r="I59" s="177">
        <f>+'Ark1'!AF663</f>
        <v>0</v>
      </c>
      <c r="J59" s="177">
        <f t="shared" si="33"/>
        <v>0</v>
      </c>
      <c r="K59" s="177">
        <f>+'Ark1'!AH663</f>
        <v>0</v>
      </c>
      <c r="L59" s="177"/>
      <c r="M59" s="177"/>
      <c r="N59" s="177"/>
      <c r="O59" s="177"/>
      <c r="P59" s="89">
        <f>+'Ark1'!U663</f>
        <v>0</v>
      </c>
      <c r="Q59" s="177">
        <f t="shared" si="34"/>
        <v>0</v>
      </c>
      <c r="R59" s="191"/>
      <c r="S59" s="87"/>
      <c r="T59" s="87"/>
      <c r="U59" s="142"/>
      <c r="V59" s="347"/>
      <c r="W59" s="1">
        <f>+'Ark1'!T663</f>
        <v>0</v>
      </c>
      <c r="X59" s="177">
        <f t="shared" si="35"/>
        <v>0</v>
      </c>
      <c r="Y59" s="89">
        <f>+'Ark1'!W663</f>
        <v>0</v>
      </c>
      <c r="Z59" s="92"/>
      <c r="AA59" s="11">
        <f>+'Ark1'!X663</f>
        <v>0</v>
      </c>
      <c r="AB59" s="11">
        <f>+'Ark1'!Y663</f>
        <v>0</v>
      </c>
      <c r="AC59" s="11">
        <f>+'Ark1'!Z663</f>
        <v>0</v>
      </c>
      <c r="AD59" s="69"/>
      <c r="AE59" s="129">
        <f>+'Ark1'!Z665</f>
        <v>1.8959468832870576</v>
      </c>
      <c r="AF59" s="64" t="str">
        <f>+IF(G59=0,"",'Ark1'!AB665)</f>
        <v/>
      </c>
      <c r="AG59" s="130">
        <f>+'Ark1'!AD665</f>
        <v>29.092886182596423</v>
      </c>
      <c r="AH59" s="89" t="e">
        <f t="shared" si="26"/>
        <v>#DIV/0!</v>
      </c>
      <c r="AI59" s="45"/>
      <c r="AJ59" s="4"/>
      <c r="AK59" s="56"/>
      <c r="AL59" s="16"/>
      <c r="AM59" s="5"/>
      <c r="AN59" s="18"/>
    </row>
    <row r="60" spans="1:40" ht="15.6">
      <c r="A60" s="45"/>
      <c r="B60">
        <f>+'Ark1'!C664</f>
        <v>2022</v>
      </c>
      <c r="C60">
        <f>+'Ark1'!L664</f>
        <v>15</v>
      </c>
      <c r="D60" s="63" t="str">
        <f>VLOOKUP(C60,RNR!$D$13:$E$28,2)</f>
        <v>E+</v>
      </c>
      <c r="E60">
        <f>+'Ark1'!Q664</f>
        <v>0</v>
      </c>
      <c r="F60" s="45"/>
      <c r="G60" s="296">
        <f>+'Ark1'!R664</f>
        <v>0</v>
      </c>
      <c r="H60" s="314"/>
      <c r="I60" s="177">
        <f>+'Ark1'!AF664</f>
        <v>0</v>
      </c>
      <c r="J60" s="177">
        <f>+I60-I78</f>
        <v>-0.9160987599150936</v>
      </c>
      <c r="K60" s="177">
        <f>+'Ark1'!AH664</f>
        <v>0</v>
      </c>
      <c r="L60" s="177"/>
      <c r="M60" s="177"/>
      <c r="N60" s="177"/>
      <c r="O60" s="177"/>
      <c r="P60" s="89">
        <f>+'Ark1'!U664</f>
        <v>0</v>
      </c>
      <c r="Q60" s="177">
        <f>+P60-P78</f>
        <v>-5.2243292682926814</v>
      </c>
      <c r="R60" s="191"/>
      <c r="S60" s="87"/>
      <c r="T60" s="87"/>
      <c r="U60" s="142"/>
      <c r="V60" s="347"/>
      <c r="W60" s="1">
        <f>+'Ark1'!T664</f>
        <v>0</v>
      </c>
      <c r="X60" s="177">
        <f>+W60-W78</f>
        <v>-2.0548780487804876</v>
      </c>
      <c r="Y60" s="89">
        <f>+'Ark1'!W664</f>
        <v>0</v>
      </c>
      <c r="Z60" s="92"/>
      <c r="AA60" s="11">
        <f>+'Ark1'!X664</f>
        <v>0</v>
      </c>
      <c r="AB60" s="11">
        <f>+'Ark1'!Y664</f>
        <v>0</v>
      </c>
      <c r="AC60" s="11">
        <f>+'Ark1'!Z664</f>
        <v>0</v>
      </c>
      <c r="AD60" s="69"/>
      <c r="AE60" s="129">
        <f>+'Ark1'!Z666</f>
        <v>2.3181697994795512</v>
      </c>
      <c r="AF60" s="64" t="str">
        <f>+IF(G60=0,"",'Ark1'!AB666)</f>
        <v/>
      </c>
      <c r="AG60" s="130">
        <f>+'Ark1'!AD666</f>
        <v>18.667041906911003</v>
      </c>
      <c r="AH60" s="89" t="e">
        <f t="shared" si="26"/>
        <v>#DIV/0!</v>
      </c>
      <c r="AI60" s="45"/>
      <c r="AJ60" s="4"/>
      <c r="AK60" s="56"/>
      <c r="AL60" s="16"/>
      <c r="AM60" s="5"/>
      <c r="AN60" s="18"/>
    </row>
    <row r="61" spans="1:40" ht="15.6">
      <c r="A61" s="45"/>
      <c r="B61" s="45"/>
      <c r="C61" s="45"/>
      <c r="D61" s="45"/>
      <c r="E61" s="45"/>
      <c r="F61" s="45"/>
      <c r="G61" s="310"/>
      <c r="H61" s="314"/>
      <c r="I61" s="45"/>
      <c r="J61" s="45"/>
      <c r="K61" s="45"/>
      <c r="L61" s="45"/>
      <c r="M61" s="45"/>
      <c r="N61" s="45"/>
      <c r="O61" s="45"/>
      <c r="P61" s="45"/>
      <c r="Q61" s="45"/>
      <c r="R61" s="191"/>
      <c r="S61" s="87"/>
      <c r="T61" s="87"/>
      <c r="U61" s="142"/>
      <c r="V61" s="347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130">
        <f>+'Ark1'!AD667</f>
        <v>23.005111679450138</v>
      </c>
      <c r="AH61" s="45"/>
      <c r="AI61" s="45"/>
      <c r="AJ61" s="4"/>
      <c r="AK61" s="56"/>
      <c r="AL61" s="16"/>
      <c r="AM61" s="5"/>
      <c r="AN61" s="18"/>
    </row>
    <row r="62" spans="1:40" ht="15.6">
      <c r="A62" s="45"/>
      <c r="B62">
        <f>+'Ark1'!C665</f>
        <v>2021</v>
      </c>
      <c r="C62">
        <f>+'Ark1'!L665</f>
        <v>1</v>
      </c>
      <c r="D62" s="3" t="str">
        <f>+D46</f>
        <v>P-</v>
      </c>
      <c r="E62">
        <f>+'Ark1'!Q665</f>
        <v>38</v>
      </c>
      <c r="G62" s="296">
        <f>+'Ark1'!R665</f>
        <v>197</v>
      </c>
      <c r="I62" s="177">
        <f>+'Ark1'!AF665</f>
        <v>1.1141966755085999</v>
      </c>
      <c r="J62" s="177">
        <f t="shared" ref="J62:J75" si="36">+I62-I79</f>
        <v>-2.3100017380764739</v>
      </c>
      <c r="K62" s="177">
        <f>+'Ark1'!AH665</f>
        <v>0</v>
      </c>
      <c r="L62" s="177"/>
      <c r="M62" s="177"/>
      <c r="N62" s="177"/>
      <c r="O62" s="177"/>
      <c r="P62" s="89">
        <f>+'Ark1'!U665</f>
        <v>4.8785279187817281</v>
      </c>
      <c r="Q62" s="177">
        <f t="shared" ref="Q62:Q75" si="37">+P62-P79</f>
        <v>-1.0578831742035923</v>
      </c>
      <c r="R62" s="191"/>
      <c r="S62" s="87"/>
      <c r="T62" s="87"/>
      <c r="U62" s="142"/>
      <c r="V62" s="347"/>
      <c r="W62" s="1">
        <f>+'Ark1'!T665</f>
        <v>2.030456852791878</v>
      </c>
      <c r="X62" s="177">
        <f t="shared" ref="X62:X75" si="38">+W62-W79</f>
        <v>-0.28765081441856255</v>
      </c>
      <c r="Y62" s="89">
        <f>+'Ark1'!W665</f>
        <v>0</v>
      </c>
      <c r="Z62" s="92"/>
      <c r="AA62" s="11">
        <f>+'Ark1'!X665</f>
        <v>0</v>
      </c>
      <c r="AB62" s="11">
        <f>+'Ark1'!Y665</f>
        <v>0</v>
      </c>
      <c r="AC62" s="11">
        <f>+'Ark1'!Z665</f>
        <v>1.8959468832870576</v>
      </c>
      <c r="AD62" s="69"/>
      <c r="AE62" s="129">
        <f>+'Ark1'!Z668</f>
        <v>2.6924469029418887</v>
      </c>
      <c r="AF62" s="64">
        <f>+IF(G62=0,"",'Ark1'!AB668)</f>
        <v>1.5514714486793857</v>
      </c>
      <c r="AG62" s="130">
        <f>+'Ark1'!AD668</f>
        <v>2.140748737409591</v>
      </c>
      <c r="AH62" s="89">
        <f t="shared" si="26"/>
        <v>5.1842105263157894</v>
      </c>
      <c r="AI62" s="45"/>
      <c r="AJ62" s="4"/>
      <c r="AK62" s="56"/>
      <c r="AL62" s="16"/>
      <c r="AM62" s="5"/>
      <c r="AN62" s="18"/>
    </row>
    <row r="63" spans="1:40" ht="15.6">
      <c r="A63" s="45"/>
      <c r="B63">
        <f>+'Ark1'!C666</f>
        <v>2021</v>
      </c>
      <c r="C63">
        <f>+'Ark1'!L666</f>
        <v>2</v>
      </c>
      <c r="D63" s="3" t="str">
        <f t="shared" ref="D63:D76" si="39">+D47</f>
        <v>P</v>
      </c>
      <c r="E63">
        <f>+'Ark1'!Q666</f>
        <v>124</v>
      </c>
      <c r="G63" s="296">
        <f>+'Ark1'!R666</f>
        <v>616</v>
      </c>
      <c r="I63" s="177">
        <f>+'Ark1'!AF666</f>
        <v>3.4839855437223219</v>
      </c>
      <c r="J63" s="177">
        <f t="shared" si="36"/>
        <v>-2.4650704276775199</v>
      </c>
      <c r="K63" s="177">
        <f>+'Ark1'!AH666</f>
        <v>0.32467532467532462</v>
      </c>
      <c r="L63" s="177"/>
      <c r="M63" s="177"/>
      <c r="N63" s="177"/>
      <c r="O63" s="177"/>
      <c r="P63" s="89">
        <f>+'Ark1'!U666</f>
        <v>5.8587987012987028</v>
      </c>
      <c r="Q63" s="177">
        <f t="shared" si="37"/>
        <v>-0.69264730809096786</v>
      </c>
      <c r="R63" s="191"/>
      <c r="S63" s="87"/>
      <c r="T63" s="87"/>
      <c r="U63" s="142"/>
      <c r="V63" s="347"/>
      <c r="W63" s="1">
        <f>+'Ark1'!T666</f>
        <v>2.243506493506493</v>
      </c>
      <c r="X63" s="177">
        <f t="shared" si="38"/>
        <v>-0.65790195719773203</v>
      </c>
      <c r="Y63" s="89">
        <f>+'Ark1'!W666</f>
        <v>0</v>
      </c>
      <c r="Z63" s="92"/>
      <c r="AA63" s="11">
        <f>+'Ark1'!X666</f>
        <v>0</v>
      </c>
      <c r="AB63" s="11">
        <f>+'Ark1'!Y666</f>
        <v>0</v>
      </c>
      <c r="AC63" s="11">
        <f>+'Ark1'!Z666</f>
        <v>2.3181697994795512</v>
      </c>
      <c r="AD63" s="69"/>
      <c r="AE63" s="129">
        <f>+'Ark1'!Z669</f>
        <v>2.9018494563867478</v>
      </c>
      <c r="AF63" s="64">
        <f>+IF(G63=0,"",'Ark1'!AB669)</f>
        <v>1.71123379945919</v>
      </c>
      <c r="AG63" s="130">
        <f>+'Ark1'!AD669</f>
        <v>-2.502212523586691</v>
      </c>
      <c r="AH63" s="89">
        <f t="shared" si="26"/>
        <v>4.967741935483871</v>
      </c>
      <c r="AI63" s="45"/>
      <c r="AJ63" s="4"/>
      <c r="AK63" s="56"/>
      <c r="AL63" s="16"/>
      <c r="AM63" s="5"/>
      <c r="AN63" s="18"/>
    </row>
    <row r="64" spans="1:40" ht="15.6">
      <c r="A64" s="45"/>
      <c r="B64">
        <f>+'Ark1'!C667</f>
        <v>2021</v>
      </c>
      <c r="C64">
        <f>+'Ark1'!L667</f>
        <v>3</v>
      </c>
      <c r="D64" s="3" t="str">
        <f t="shared" si="39"/>
        <v>P+</v>
      </c>
      <c r="E64">
        <f>+'Ark1'!Q667</f>
        <v>194</v>
      </c>
      <c r="G64" s="296">
        <f>+'Ark1'!R667</f>
        <v>1081.9000000000001</v>
      </c>
      <c r="I64" s="177">
        <f>+'Ark1'!AF667</f>
        <v>6.119032402196722</v>
      </c>
      <c r="J64" s="177">
        <f t="shared" si="36"/>
        <v>-9.3429271553946087</v>
      </c>
      <c r="K64" s="177">
        <f>+'Ark1'!AH667</f>
        <v>0.55457990572141613</v>
      </c>
      <c r="L64" s="177"/>
      <c r="M64" s="177"/>
      <c r="N64" s="177"/>
      <c r="O64" s="177"/>
      <c r="P64" s="89">
        <f>+'Ark1'!U667</f>
        <v>6.554801737683702</v>
      </c>
      <c r="Q64" s="177">
        <f t="shared" si="37"/>
        <v>-0.44082687503306595</v>
      </c>
      <c r="R64" s="191"/>
      <c r="S64" s="87"/>
      <c r="T64" s="87"/>
      <c r="U64" s="142"/>
      <c r="V64" s="347"/>
      <c r="W64" s="1">
        <f>+'Ark1'!T667</f>
        <v>2.7516406322210929</v>
      </c>
      <c r="X64" s="177">
        <f t="shared" si="38"/>
        <v>-1.1229980961026063</v>
      </c>
      <c r="Y64" s="89">
        <f>+'Ark1'!W667</f>
        <v>0</v>
      </c>
      <c r="Z64" s="92"/>
      <c r="AA64" s="11">
        <f>+'Ark1'!X667</f>
        <v>0.83186985858212403</v>
      </c>
      <c r="AB64" s="11">
        <f>+'Ark1'!Y667</f>
        <v>0</v>
      </c>
      <c r="AC64" s="11">
        <f>+'Ark1'!Z667</f>
        <v>2.7753947165615278</v>
      </c>
      <c r="AD64" s="69"/>
      <c r="AE64" s="129">
        <f>+'Ark1'!Z670</f>
        <v>3.3998405624812338</v>
      </c>
      <c r="AF64" s="64">
        <f>+IF(G64=0,"",'Ark1'!AB670)</f>
        <v>1.5863577686391799</v>
      </c>
      <c r="AG64" s="130">
        <f>+'Ark1'!AD670</f>
        <v>6.604768400376952</v>
      </c>
      <c r="AH64" s="89">
        <f t="shared" si="26"/>
        <v>5.5768041237113408</v>
      </c>
      <c r="AI64" s="45"/>
      <c r="AJ64" s="4"/>
      <c r="AK64" s="56"/>
      <c r="AL64" s="16"/>
      <c r="AM64" s="5"/>
      <c r="AN64" s="18"/>
    </row>
    <row r="65" spans="1:40" ht="15.6">
      <c r="A65" s="45"/>
      <c r="B65">
        <f>+'Ark1'!C668</f>
        <v>2021</v>
      </c>
      <c r="C65">
        <f>+'Ark1'!L668</f>
        <v>4</v>
      </c>
      <c r="D65" s="3" t="str">
        <f t="shared" si="39"/>
        <v>O-</v>
      </c>
      <c r="E65">
        <f>+'Ark1'!Q668</f>
        <v>294</v>
      </c>
      <c r="G65" s="296">
        <f>+'Ark1'!R668</f>
        <v>2815</v>
      </c>
      <c r="I65" s="177">
        <f>+'Ark1'!AF668</f>
        <v>15.921135236328464</v>
      </c>
      <c r="J65" s="177">
        <f t="shared" si="36"/>
        <v>-21.393131326066797</v>
      </c>
      <c r="K65" s="177">
        <f>+'Ark1'!AH668</f>
        <v>0.60390763765541744</v>
      </c>
      <c r="L65" s="177"/>
      <c r="M65" s="177"/>
      <c r="N65" s="177"/>
      <c r="O65" s="177"/>
      <c r="P65" s="89">
        <f>+'Ark1'!U668</f>
        <v>6.6969413854351565</v>
      </c>
      <c r="Q65" s="177">
        <f t="shared" si="37"/>
        <v>-0.78931909360676311</v>
      </c>
      <c r="R65" s="191"/>
      <c r="S65" s="87"/>
      <c r="T65" s="87"/>
      <c r="U65" s="142"/>
      <c r="V65" s="347"/>
      <c r="W65" s="1">
        <f>+'Ark1'!T668</f>
        <v>3.7456483126110118</v>
      </c>
      <c r="X65" s="177">
        <f t="shared" si="38"/>
        <v>-1.1426750406824011</v>
      </c>
      <c r="Y65" s="89">
        <f>+'Ark1'!W668</f>
        <v>0</v>
      </c>
      <c r="Z65" s="92"/>
      <c r="AA65" s="11">
        <f>+'Ark1'!X668</f>
        <v>0.74600355239786864</v>
      </c>
      <c r="AB65" s="11">
        <f>+'Ark1'!Y668</f>
        <v>0</v>
      </c>
      <c r="AC65" s="11">
        <f>+'Ark1'!Z668</f>
        <v>2.6924469029418887</v>
      </c>
      <c r="AD65" s="69"/>
      <c r="AE65" s="129">
        <f>+'Ark1'!Z671</f>
        <v>0</v>
      </c>
      <c r="AF65" s="64">
        <f>+IF(G65=0,"",'Ark1'!AB671)</f>
        <v>0</v>
      </c>
      <c r="AG65" s="130">
        <f>+'Ark1'!AD671</f>
        <v>0</v>
      </c>
      <c r="AH65" s="89">
        <f t="shared" si="26"/>
        <v>9.5748299319727899</v>
      </c>
      <c r="AI65" s="45"/>
      <c r="AJ65" s="4"/>
      <c r="AK65" s="56"/>
      <c r="AL65" s="18"/>
      <c r="AM65" s="5"/>
      <c r="AN65" s="18"/>
    </row>
    <row r="66" spans="1:40" ht="15.6">
      <c r="A66" s="45"/>
      <c r="B66">
        <f>+'Ark1'!C669</f>
        <v>2021</v>
      </c>
      <c r="C66">
        <f>+'Ark1'!L669</f>
        <v>5</v>
      </c>
      <c r="D66" s="3" t="str">
        <f t="shared" si="39"/>
        <v>O</v>
      </c>
      <c r="E66">
        <f>+'Ark1'!Q669</f>
        <v>443</v>
      </c>
      <c r="G66" s="296">
        <f>+'Ark1'!R669</f>
        <v>6625</v>
      </c>
      <c r="I66" s="177">
        <f>+'Ark1'!AF669</f>
        <v>37.469812057078549</v>
      </c>
      <c r="J66" s="177">
        <f t="shared" si="36"/>
        <v>10.288491534231945</v>
      </c>
      <c r="K66" s="177">
        <f>+'Ark1'!AH669</f>
        <v>0.57358490566037745</v>
      </c>
      <c r="L66" s="177"/>
      <c r="M66" s="177"/>
      <c r="N66" s="177"/>
      <c r="O66" s="177"/>
      <c r="P66" s="89">
        <f>+'Ark1'!U669</f>
        <v>7.8205600000000084</v>
      </c>
      <c r="Q66" s="177">
        <f t="shared" si="37"/>
        <v>-0.97732532675706185</v>
      </c>
      <c r="R66" s="191"/>
      <c r="S66" s="87"/>
      <c r="T66" s="87"/>
      <c r="U66" s="142"/>
      <c r="V66" s="347"/>
      <c r="W66" s="1">
        <f>+'Ark1'!T669</f>
        <v>4.552301886792451</v>
      </c>
      <c r="X66" s="177">
        <f t="shared" si="38"/>
        <v>-0.39447164382818123</v>
      </c>
      <c r="Y66" s="89">
        <f>+'Ark1'!W669</f>
        <v>0</v>
      </c>
      <c r="Z66" s="92"/>
      <c r="AA66" s="11">
        <f>+'Ark1'!X669</f>
        <v>1.5245283018867923</v>
      </c>
      <c r="AB66" s="11">
        <f>+'Ark1'!Y669</f>
        <v>1.5094339622641504E-2</v>
      </c>
      <c r="AC66" s="11">
        <f>+'Ark1'!Z669</f>
        <v>2.9018494563867478</v>
      </c>
      <c r="AD66" s="69"/>
      <c r="AE66" s="129">
        <f>+'Ark1'!Z672</f>
        <v>4.0358523302119691</v>
      </c>
      <c r="AF66" s="64">
        <f>+IF(G66=0,"",'Ark1'!AB672)</f>
        <v>1.6960227754459851</v>
      </c>
      <c r="AG66" s="130">
        <f>+'Ark1'!AD672</f>
        <v>23.767061022722402</v>
      </c>
      <c r="AH66" s="89">
        <f t="shared" si="26"/>
        <v>14.954853273137697</v>
      </c>
      <c r="AI66" s="45"/>
      <c r="AJ66" s="13"/>
      <c r="AK66" s="56"/>
    </row>
    <row r="67" spans="1:40" ht="15.6">
      <c r="A67" s="45"/>
      <c r="B67">
        <f>+'Ark1'!C670</f>
        <v>2021</v>
      </c>
      <c r="C67">
        <f>+'Ark1'!L670</f>
        <v>6</v>
      </c>
      <c r="D67" s="3" t="str">
        <f t="shared" si="39"/>
        <v>O+</v>
      </c>
      <c r="E67">
        <f>+'Ark1'!Q670</f>
        <v>451</v>
      </c>
      <c r="G67" s="296">
        <f>+'Ark1'!R670</f>
        <v>4761</v>
      </c>
      <c r="I67" s="177">
        <f>+'Ark1'!AF670</f>
        <v>26.927362294905794</v>
      </c>
      <c r="J67" s="177">
        <f t="shared" si="36"/>
        <v>26.927362294905794</v>
      </c>
      <c r="K67" s="177">
        <f>+'Ark1'!AH670</f>
        <v>0.79815164881327461</v>
      </c>
      <c r="L67" s="177"/>
      <c r="M67" s="177"/>
      <c r="N67" s="177"/>
      <c r="O67" s="177"/>
      <c r="P67" s="89">
        <f>+'Ark1'!U670</f>
        <v>9.3353728208359623</v>
      </c>
      <c r="Q67" s="177">
        <f t="shared" si="37"/>
        <v>9.3353728208359623</v>
      </c>
      <c r="R67" s="191"/>
      <c r="S67" s="87"/>
      <c r="T67" s="87"/>
      <c r="U67" s="142"/>
      <c r="V67" s="347"/>
      <c r="W67" s="1">
        <f>+'Ark1'!T670</f>
        <v>4.9355177483721908</v>
      </c>
      <c r="X67" s="177">
        <f t="shared" si="38"/>
        <v>4.9355177483721908</v>
      </c>
      <c r="Y67" s="89">
        <f>+'Ark1'!W670</f>
        <v>0</v>
      </c>
      <c r="Z67" s="92"/>
      <c r="AA67" s="11">
        <f>+'Ark1'!X670</f>
        <v>4.0747742070993507</v>
      </c>
      <c r="AB67" s="11">
        <f>+'Ark1'!Y670</f>
        <v>8.401596303297626E-2</v>
      </c>
      <c r="AC67" s="11">
        <f>+'Ark1'!Z670</f>
        <v>3.3998405624812338</v>
      </c>
      <c r="AD67" s="69"/>
      <c r="AE67" s="129">
        <f>+'Ark1'!Z673</f>
        <v>0</v>
      </c>
      <c r="AF67" s="64">
        <f>+IF(G67=0,"",'Ark1'!AB673)</f>
        <v>0</v>
      </c>
      <c r="AG67" s="130">
        <f>+'Ark1'!AD673</f>
        <v>0</v>
      </c>
      <c r="AH67" s="89">
        <f t="shared" si="26"/>
        <v>10.556541019955654</v>
      </c>
      <c r="AI67" s="45"/>
      <c r="AJ67" s="5"/>
      <c r="AK67" s="56"/>
      <c r="AL67" s="18"/>
      <c r="AN67" s="18"/>
    </row>
    <row r="68" spans="1:40" ht="15.6">
      <c r="A68" s="45"/>
      <c r="B68">
        <f>+'Ark1'!C671</f>
        <v>2021</v>
      </c>
      <c r="C68">
        <f>+'Ark1'!L671</f>
        <v>7</v>
      </c>
      <c r="D68" s="3" t="str">
        <f t="shared" si="39"/>
        <v>R-</v>
      </c>
      <c r="E68">
        <f>+'Ark1'!Q671</f>
        <v>0</v>
      </c>
      <c r="G68" s="296">
        <f>+'Ark1'!R671</f>
        <v>0</v>
      </c>
      <c r="I68" s="177">
        <f>+'Ark1'!AF671</f>
        <v>0</v>
      </c>
      <c r="J68" s="177">
        <f t="shared" si="36"/>
        <v>-8.9207909730756381</v>
      </c>
      <c r="K68" s="177">
        <f>+'Ark1'!AH671</f>
        <v>0</v>
      </c>
      <c r="L68" s="177"/>
      <c r="M68" s="177"/>
      <c r="N68" s="177"/>
      <c r="O68" s="177"/>
      <c r="P68" s="89">
        <f>+'Ark1'!U671</f>
        <v>0</v>
      </c>
      <c r="Q68" s="177">
        <f t="shared" si="37"/>
        <v>-9.0476330619912329</v>
      </c>
      <c r="R68" s="191"/>
      <c r="S68" s="87"/>
      <c r="T68" s="87"/>
      <c r="U68" s="142"/>
      <c r="V68" s="347"/>
      <c r="W68" s="1">
        <f>+'Ark1'!T671</f>
        <v>0</v>
      </c>
      <c r="X68" s="177">
        <f t="shared" si="38"/>
        <v>-4.9830932999373827</v>
      </c>
      <c r="Y68" s="89">
        <f>+'Ark1'!W671</f>
        <v>0</v>
      </c>
      <c r="Z68" s="92"/>
      <c r="AA68" s="11">
        <f>+'Ark1'!X671</f>
        <v>0</v>
      </c>
      <c r="AB68" s="11">
        <f>+'Ark1'!Y671</f>
        <v>0</v>
      </c>
      <c r="AC68" s="11">
        <f>+'Ark1'!Z671</f>
        <v>0</v>
      </c>
      <c r="AD68" s="69"/>
      <c r="AE68" s="129">
        <f>+'Ark1'!Z674</f>
        <v>0</v>
      </c>
      <c r="AF68" s="64" t="str">
        <f>+IF(G68=0,"",'Ark1'!AB674)</f>
        <v/>
      </c>
      <c r="AG68" s="130">
        <f>+'Ark1'!AD674</f>
        <v>0</v>
      </c>
      <c r="AH68" s="89" t="e">
        <f t="shared" si="26"/>
        <v>#DIV/0!</v>
      </c>
      <c r="AI68" s="45"/>
      <c r="AJ68" s="13"/>
      <c r="AK68" s="56"/>
    </row>
    <row r="69" spans="1:40" ht="15.6">
      <c r="A69" s="45"/>
      <c r="B69">
        <f>+'Ark1'!C672</f>
        <v>2021</v>
      </c>
      <c r="C69">
        <f>+'Ark1'!L672</f>
        <v>8</v>
      </c>
      <c r="D69" s="3" t="str">
        <f t="shared" si="39"/>
        <v>R</v>
      </c>
      <c r="E69">
        <f>+'Ark1'!Q672</f>
        <v>239</v>
      </c>
      <c r="G69" s="296">
        <f>+'Ark1'!R672</f>
        <v>1468</v>
      </c>
      <c r="I69" s="177">
        <f>+'Ark1'!AF672</f>
        <v>8.3027447697798138</v>
      </c>
      <c r="J69" s="177">
        <f t="shared" si="36"/>
        <v>8.3027447697798138</v>
      </c>
      <c r="K69" s="177">
        <f>+'Ark1'!AH672</f>
        <v>1.2261580381471389</v>
      </c>
      <c r="L69" s="177"/>
      <c r="M69" s="177"/>
      <c r="N69" s="177"/>
      <c r="O69" s="177"/>
      <c r="P69" s="89">
        <f>+'Ark1'!U672</f>
        <v>10.496273841961862</v>
      </c>
      <c r="Q69" s="177">
        <f t="shared" si="37"/>
        <v>10.496273841961862</v>
      </c>
      <c r="R69" s="191"/>
      <c r="S69" s="87"/>
      <c r="T69" s="87"/>
      <c r="U69" s="142"/>
      <c r="V69" s="347"/>
      <c r="W69" s="1">
        <f>+'Ark1'!T672</f>
        <v>5.2043596730245216</v>
      </c>
      <c r="X69" s="177">
        <f t="shared" si="38"/>
        <v>5.2043596730245216</v>
      </c>
      <c r="Y69" s="89">
        <f>+'Ark1'!W672</f>
        <v>0.20435967302452313</v>
      </c>
      <c r="Z69" s="92"/>
      <c r="AA69" s="11">
        <f>+'Ark1'!X672</f>
        <v>10.286103542234333</v>
      </c>
      <c r="AB69" s="11">
        <f>+'Ark1'!Y672</f>
        <v>0.40871934604904625</v>
      </c>
      <c r="AC69" s="11">
        <f>+'Ark1'!Z672</f>
        <v>4.0358523302119691</v>
      </c>
      <c r="AD69" s="69"/>
      <c r="AE69" s="129">
        <f>+'Ark1'!Z675</f>
        <v>3.98464931984488</v>
      </c>
      <c r="AF69" s="64">
        <f>+IF(G69=0,"",'Ark1'!AB675)</f>
        <v>1.708267474538455</v>
      </c>
      <c r="AG69" s="130">
        <f>+'Ark1'!AD675</f>
        <v>26.368628833102203</v>
      </c>
      <c r="AH69" s="89">
        <f t="shared" si="26"/>
        <v>6.1422594142259417</v>
      </c>
      <c r="AI69" s="45"/>
      <c r="AJ69" s="13"/>
      <c r="AK69" s="56"/>
    </row>
    <row r="70" spans="1:40" ht="15.6">
      <c r="A70" s="45"/>
      <c r="B70">
        <f>+'Ark1'!C673</f>
        <v>2021</v>
      </c>
      <c r="C70">
        <f>+'Ark1'!L673</f>
        <v>9</v>
      </c>
      <c r="D70" s="3" t="str">
        <f t="shared" si="39"/>
        <v>R+</v>
      </c>
      <c r="E70">
        <f>+'Ark1'!Q673</f>
        <v>0</v>
      </c>
      <c r="G70" s="296">
        <f>+'Ark1'!R673</f>
        <v>0</v>
      </c>
      <c r="I70" s="177">
        <f>+'Ark1'!AF673</f>
        <v>0</v>
      </c>
      <c r="J70" s="177">
        <f t="shared" si="36"/>
        <v>0</v>
      </c>
      <c r="K70" s="177">
        <f>+'Ark1'!AH673</f>
        <v>0</v>
      </c>
      <c r="L70" s="177"/>
      <c r="M70" s="177"/>
      <c r="N70" s="177"/>
      <c r="O70" s="177"/>
      <c r="P70" s="89">
        <f>+'Ark1'!U673</f>
        <v>0</v>
      </c>
      <c r="Q70" s="177">
        <f t="shared" si="37"/>
        <v>0</v>
      </c>
      <c r="R70" s="191"/>
      <c r="S70" s="87"/>
      <c r="T70" s="87"/>
      <c r="U70" s="142"/>
      <c r="V70" s="347"/>
      <c r="W70" s="1">
        <f>+'Ark1'!T673</f>
        <v>0</v>
      </c>
      <c r="X70" s="177">
        <f t="shared" si="38"/>
        <v>0</v>
      </c>
      <c r="Y70" s="89">
        <f>+'Ark1'!W673</f>
        <v>0</v>
      </c>
      <c r="Z70" s="92"/>
      <c r="AA70" s="11">
        <f>+'Ark1'!X673</f>
        <v>0</v>
      </c>
      <c r="AB70" s="11">
        <f>+'Ark1'!Y673</f>
        <v>0</v>
      </c>
      <c r="AC70" s="11">
        <f>+'Ark1'!Z673</f>
        <v>0</v>
      </c>
      <c r="AD70" s="69"/>
      <c r="AE70" s="129">
        <f>+'Ark1'!Z676</f>
        <v>0</v>
      </c>
      <c r="AF70" s="64" t="str">
        <f>+IF(G70=0,"",'Ark1'!AB676)</f>
        <v/>
      </c>
      <c r="AG70" s="130">
        <f>+'Ark1'!AD676</f>
        <v>0</v>
      </c>
      <c r="AH70" s="89" t="e">
        <f t="shared" si="26"/>
        <v>#DIV/0!</v>
      </c>
      <c r="AI70" s="45"/>
      <c r="AJ70" s="2"/>
      <c r="AK70" s="56"/>
      <c r="AL70" s="5"/>
    </row>
    <row r="71" spans="1:40" ht="15.6">
      <c r="A71" s="45"/>
      <c r="B71">
        <f>+'Ark1'!C674</f>
        <v>2021</v>
      </c>
      <c r="C71">
        <f>+'Ark1'!L674</f>
        <v>10</v>
      </c>
      <c r="D71" s="3" t="str">
        <f t="shared" si="39"/>
        <v>U-</v>
      </c>
      <c r="E71">
        <f>+'Ark1'!Q674</f>
        <v>0</v>
      </c>
      <c r="G71" s="296">
        <f>+'Ark1'!R674</f>
        <v>0</v>
      </c>
      <c r="I71" s="177">
        <f>+'Ark1'!AF674</f>
        <v>0</v>
      </c>
      <c r="J71" s="177">
        <f t="shared" si="36"/>
        <v>-0.83230923919115218</v>
      </c>
      <c r="K71" s="177">
        <f>+'Ark1'!AH674</f>
        <v>0</v>
      </c>
      <c r="L71" s="177"/>
      <c r="M71" s="177"/>
      <c r="N71" s="177"/>
      <c r="O71" s="177"/>
      <c r="P71" s="89">
        <f>+'Ark1'!U674</f>
        <v>0</v>
      </c>
      <c r="Q71" s="177">
        <f t="shared" si="37"/>
        <v>-14.051140939597316</v>
      </c>
      <c r="R71" s="191"/>
      <c r="S71" s="87"/>
      <c r="T71" s="87"/>
      <c r="U71" s="142"/>
      <c r="V71" s="347"/>
      <c r="W71" s="1">
        <f>+'Ark1'!T674</f>
        <v>0</v>
      </c>
      <c r="X71" s="177">
        <f t="shared" si="38"/>
        <v>-4.2550335570469802</v>
      </c>
      <c r="Y71" s="89">
        <f>+'Ark1'!W674</f>
        <v>0</v>
      </c>
      <c r="Z71" s="92"/>
      <c r="AA71" s="11">
        <f>+'Ark1'!X674</f>
        <v>0</v>
      </c>
      <c r="AB71" s="11">
        <f>+'Ark1'!Y674</f>
        <v>0</v>
      </c>
      <c r="AC71" s="11">
        <f>+'Ark1'!Z674</f>
        <v>0</v>
      </c>
      <c r="AD71" s="69"/>
      <c r="AE71" s="129">
        <f>+'Ark1'!Z677</f>
        <v>0</v>
      </c>
      <c r="AF71" s="64" t="str">
        <f>+IF(G71=0,"",'Ark1'!AB677)</f>
        <v/>
      </c>
      <c r="AG71" s="130">
        <f>+'Ark1'!AD677</f>
        <v>0</v>
      </c>
      <c r="AH71" s="89" t="e">
        <f t="shared" si="26"/>
        <v>#DIV/0!</v>
      </c>
      <c r="AI71" s="45"/>
      <c r="AJ71" s="4"/>
      <c r="AK71" s="56"/>
      <c r="AL71" s="4"/>
      <c r="AM71" s="4"/>
      <c r="AN71" s="4"/>
    </row>
    <row r="72" spans="1:40" ht="15.6">
      <c r="A72" s="45"/>
      <c r="B72">
        <f>+'Ark1'!C675</f>
        <v>2021</v>
      </c>
      <c r="C72">
        <f>+'Ark1'!L675</f>
        <v>11</v>
      </c>
      <c r="D72" s="3" t="str">
        <f t="shared" si="39"/>
        <v>U</v>
      </c>
      <c r="E72">
        <f>+'Ark1'!Q675</f>
        <v>20</v>
      </c>
      <c r="G72" s="296">
        <f>+'Ark1'!R675</f>
        <v>116</v>
      </c>
      <c r="I72" s="177">
        <f>+'Ark1'!AF675</f>
        <v>0.65607519979186579</v>
      </c>
      <c r="J72" s="177">
        <f t="shared" si="36"/>
        <v>0.65607519979186579</v>
      </c>
      <c r="K72" s="177">
        <f>+'Ark1'!AH675</f>
        <v>0</v>
      </c>
      <c r="L72" s="177"/>
      <c r="M72" s="177"/>
      <c r="N72" s="177"/>
      <c r="O72" s="177"/>
      <c r="P72" s="89">
        <f>+'Ark1'!U675</f>
        <v>13.092068965517235</v>
      </c>
      <c r="Q72" s="177">
        <f t="shared" si="37"/>
        <v>13.092068965517235</v>
      </c>
      <c r="R72" s="191"/>
      <c r="S72" s="87"/>
      <c r="T72" s="87"/>
      <c r="U72" s="142"/>
      <c r="V72" s="347"/>
      <c r="W72" s="1">
        <f>+'Ark1'!T675</f>
        <v>4.3534482758620694</v>
      </c>
      <c r="X72" s="177">
        <f t="shared" si="38"/>
        <v>4.3534482758620694</v>
      </c>
      <c r="Y72" s="89">
        <f>+'Ark1'!W675</f>
        <v>0</v>
      </c>
      <c r="Z72" s="92"/>
      <c r="AA72" s="11">
        <f>+'Ark1'!X675</f>
        <v>26.724137931034488</v>
      </c>
      <c r="AB72" s="11">
        <f>+'Ark1'!Y675</f>
        <v>0.86206896551724133</v>
      </c>
      <c r="AC72" s="11">
        <f>+'Ark1'!Z675</f>
        <v>3.98464931984488</v>
      </c>
      <c r="AD72" s="69"/>
      <c r="AE72" s="129">
        <f>+'Ark1'!Z678</f>
        <v>0</v>
      </c>
      <c r="AF72" s="64">
        <f>+IF(G72=0,"",'Ark1'!AB678)</f>
        <v>0</v>
      </c>
      <c r="AG72" s="130">
        <f>+'Ark1'!AD678</f>
        <v>0</v>
      </c>
      <c r="AH72" s="89">
        <f t="shared" si="26"/>
        <v>5.8</v>
      </c>
      <c r="AI72" s="45"/>
      <c r="AJ72" s="4"/>
      <c r="AK72" s="56"/>
      <c r="AL72" s="13"/>
      <c r="AM72" s="1"/>
      <c r="AN72" s="5"/>
    </row>
    <row r="73" spans="1:40" ht="15.6">
      <c r="A73" s="45"/>
      <c r="B73">
        <f>+'Ark1'!C676</f>
        <v>2021</v>
      </c>
      <c r="C73">
        <f>+'Ark1'!L676</f>
        <v>12</v>
      </c>
      <c r="D73" s="3" t="str">
        <f t="shared" si="39"/>
        <v>U+</v>
      </c>
      <c r="E73">
        <f>+'Ark1'!Q676</f>
        <v>0</v>
      </c>
      <c r="G73" s="296">
        <f>+'Ark1'!R676</f>
        <v>0</v>
      </c>
      <c r="I73" s="177">
        <f>+'Ark1'!AF676</f>
        <v>0</v>
      </c>
      <c r="J73" s="177">
        <f t="shared" si="36"/>
        <v>0</v>
      </c>
      <c r="K73" s="177">
        <f>+'Ark1'!AH676</f>
        <v>0</v>
      </c>
      <c r="L73" s="177"/>
      <c r="M73" s="177"/>
      <c r="N73" s="177"/>
      <c r="O73" s="177"/>
      <c r="P73" s="89">
        <f>+'Ark1'!U676</f>
        <v>0</v>
      </c>
      <c r="Q73" s="177">
        <f t="shared" si="37"/>
        <v>0</v>
      </c>
      <c r="R73" s="191"/>
      <c r="S73" s="87"/>
      <c r="T73" s="87"/>
      <c r="U73" s="142"/>
      <c r="V73" s="347"/>
      <c r="W73" s="1">
        <f>+'Ark1'!T676</f>
        <v>0</v>
      </c>
      <c r="X73" s="177">
        <f t="shared" si="38"/>
        <v>0</v>
      </c>
      <c r="Y73" s="89">
        <f>+'Ark1'!W676</f>
        <v>0</v>
      </c>
      <c r="Z73" s="92"/>
      <c r="AA73" s="11">
        <f>+'Ark1'!X676</f>
        <v>0</v>
      </c>
      <c r="AB73" s="11">
        <f>+'Ark1'!Y676</f>
        <v>0</v>
      </c>
      <c r="AC73" s="11">
        <f>+'Ark1'!Z676</f>
        <v>0</v>
      </c>
      <c r="AD73" s="69"/>
      <c r="AE73" s="129">
        <f>+'Ark1'!Z679</f>
        <v>0</v>
      </c>
      <c r="AF73" s="64" t="str">
        <f>+IF(G73=0,"",'Ark1'!AB679)</f>
        <v/>
      </c>
      <c r="AG73" s="130">
        <f>+'Ark1'!AD679</f>
        <v>0</v>
      </c>
      <c r="AH73" s="89" t="e">
        <f t="shared" si="26"/>
        <v>#DIV/0!</v>
      </c>
      <c r="AI73" s="45"/>
      <c r="AJ73" s="4"/>
      <c r="AK73" s="56"/>
      <c r="AL73" s="13"/>
      <c r="AM73" s="1"/>
      <c r="AN73" s="5"/>
    </row>
    <row r="74" spans="1:40" ht="15.6">
      <c r="A74" s="45"/>
      <c r="B74">
        <f>+'Ark1'!C677</f>
        <v>2021</v>
      </c>
      <c r="C74">
        <f>+'Ark1'!L677</f>
        <v>13</v>
      </c>
      <c r="D74" s="3" t="str">
        <f t="shared" si="39"/>
        <v>E-</v>
      </c>
      <c r="E74">
        <f>+'Ark1'!Q677</f>
        <v>0</v>
      </c>
      <c r="G74" s="296">
        <f>+'Ark1'!R677</f>
        <v>0</v>
      </c>
      <c r="I74" s="177">
        <f>+'Ark1'!AF677</f>
        <v>0</v>
      </c>
      <c r="J74" s="177">
        <f t="shared" si="36"/>
        <v>0</v>
      </c>
      <c r="K74" s="177">
        <f>+'Ark1'!AH677</f>
        <v>0</v>
      </c>
      <c r="L74" s="177"/>
      <c r="M74" s="177"/>
      <c r="N74" s="177"/>
      <c r="O74" s="177"/>
      <c r="P74" s="89">
        <f>+'Ark1'!U677</f>
        <v>0</v>
      </c>
      <c r="Q74" s="177">
        <f t="shared" si="37"/>
        <v>0</v>
      </c>
      <c r="R74" s="191"/>
      <c r="S74" s="87"/>
      <c r="T74" s="87"/>
      <c r="U74" s="142"/>
      <c r="V74" s="347"/>
      <c r="W74" s="1">
        <f>+'Ark1'!T677</f>
        <v>0</v>
      </c>
      <c r="X74" s="177">
        <f t="shared" si="38"/>
        <v>0</v>
      </c>
      <c r="Y74" s="89">
        <f>+'Ark1'!W677</f>
        <v>0</v>
      </c>
      <c r="Z74" s="92"/>
      <c r="AA74" s="11">
        <f>+'Ark1'!X677</f>
        <v>0</v>
      </c>
      <c r="AB74" s="11">
        <f>+'Ark1'!Y677</f>
        <v>0</v>
      </c>
      <c r="AC74" s="11">
        <f>+'Ark1'!Z677</f>
        <v>0</v>
      </c>
      <c r="AD74" s="69"/>
      <c r="AE74" s="129">
        <f>+'Ark1'!Z680</f>
        <v>2.3839949385835895</v>
      </c>
      <c r="AF74" s="64" t="str">
        <f>+IF(G74=0,"",'Ark1'!AB680)</f>
        <v/>
      </c>
      <c r="AG74" s="130">
        <f>+'Ark1'!AD680</f>
        <v>13.717326864333428</v>
      </c>
      <c r="AH74" s="89" t="e">
        <f t="shared" si="26"/>
        <v>#DIV/0!</v>
      </c>
      <c r="AI74" s="45"/>
      <c r="AJ74" s="4"/>
      <c r="AK74" s="56"/>
      <c r="AL74" s="13"/>
      <c r="AM74" s="1"/>
      <c r="AN74" s="5"/>
    </row>
    <row r="75" spans="1:40" ht="15.6">
      <c r="A75" s="45"/>
      <c r="B75">
        <f>+'Ark1'!C678</f>
        <v>2021</v>
      </c>
      <c r="C75">
        <f>+'Ark1'!L678</f>
        <v>14</v>
      </c>
      <c r="D75" s="3" t="str">
        <f t="shared" si="39"/>
        <v>E</v>
      </c>
      <c r="E75">
        <f>+'Ark1'!Q678</f>
        <v>1</v>
      </c>
      <c r="G75" s="296">
        <f>+'Ark1'!R678</f>
        <v>1</v>
      </c>
      <c r="I75" s="177">
        <f>+'Ark1'!AF678</f>
        <v>5.6558206878609121E-3</v>
      </c>
      <c r="J75" s="177">
        <f t="shared" si="36"/>
        <v>5.6558206878609121E-3</v>
      </c>
      <c r="K75" s="177">
        <f>+'Ark1'!AH678</f>
        <v>0</v>
      </c>
      <c r="L75" s="177"/>
      <c r="M75" s="177"/>
      <c r="N75" s="177"/>
      <c r="O75" s="177"/>
      <c r="P75" s="89">
        <f>+'Ark1'!U678</f>
        <v>12.5</v>
      </c>
      <c r="Q75" s="177">
        <f t="shared" si="37"/>
        <v>12.5</v>
      </c>
      <c r="R75" s="191"/>
      <c r="S75" s="87"/>
      <c r="T75" s="87"/>
      <c r="U75" s="142"/>
      <c r="V75" s="347"/>
      <c r="W75" s="1">
        <f>+'Ark1'!T678</f>
        <v>2</v>
      </c>
      <c r="X75" s="177">
        <f t="shared" si="38"/>
        <v>2</v>
      </c>
      <c r="Y75" s="89">
        <f>+'Ark1'!W678</f>
        <v>0</v>
      </c>
      <c r="Z75" s="92"/>
      <c r="AA75" s="11">
        <f>+'Ark1'!X678</f>
        <v>0</v>
      </c>
      <c r="AB75" s="11">
        <f>+'Ark1'!Y678</f>
        <v>0</v>
      </c>
      <c r="AC75" s="11">
        <f>+'Ark1'!Z678</f>
        <v>0</v>
      </c>
      <c r="AD75" s="69"/>
      <c r="AE75" s="129">
        <f>+'Ark1'!Z681</f>
        <v>2.8355118432805488</v>
      </c>
      <c r="AF75" s="64">
        <f>+IF(G75=0,"",'Ark1'!AB681)</f>
        <v>0.95491260491440244</v>
      </c>
      <c r="AG75" s="130">
        <f>+'Ark1'!AD681</f>
        <v>7.329792217796653</v>
      </c>
      <c r="AH75" s="89">
        <f t="shared" si="26"/>
        <v>1</v>
      </c>
      <c r="AI75" s="45"/>
      <c r="AJ75" s="4"/>
      <c r="AK75" s="56"/>
      <c r="AL75" s="13"/>
      <c r="AM75" s="1"/>
      <c r="AN75" s="5"/>
    </row>
    <row r="76" spans="1:40" ht="15.6">
      <c r="A76" s="45"/>
      <c r="B76">
        <f>+'Ark1'!C679</f>
        <v>2021</v>
      </c>
      <c r="C76">
        <f>+'Ark1'!L679</f>
        <v>15</v>
      </c>
      <c r="D76" s="3" t="str">
        <f t="shared" si="39"/>
        <v>E+</v>
      </c>
      <c r="E76">
        <f>+'Ark1'!Q679</f>
        <v>0</v>
      </c>
      <c r="G76" s="296">
        <f>+'Ark1'!R679</f>
        <v>0</v>
      </c>
      <c r="I76" s="177">
        <f>+'Ark1'!AF679</f>
        <v>0</v>
      </c>
      <c r="J76" s="177">
        <f>+I76-I94</f>
        <v>-0.78658436663571296</v>
      </c>
      <c r="K76" s="177">
        <f>+'Ark1'!AH679</f>
        <v>0</v>
      </c>
      <c r="L76" s="177"/>
      <c r="M76" s="177"/>
      <c r="N76" s="177"/>
      <c r="O76" s="177"/>
      <c r="P76" s="89">
        <f>+'Ark1'!U679</f>
        <v>0</v>
      </c>
      <c r="Q76" s="177">
        <f>+P76-P94</f>
        <v>-4.7059722222222202</v>
      </c>
      <c r="R76" s="191"/>
      <c r="S76" s="87"/>
      <c r="T76" s="87"/>
      <c r="U76" s="142"/>
      <c r="V76" s="347"/>
      <c r="W76" s="1">
        <f>+'Ark1'!T679</f>
        <v>0</v>
      </c>
      <c r="X76" s="177">
        <f>+W76-W94</f>
        <v>-2.0625</v>
      </c>
      <c r="Y76" s="89">
        <f>+'Ark1'!W679</f>
        <v>0</v>
      </c>
      <c r="Z76" s="92"/>
      <c r="AA76" s="11">
        <f>+'Ark1'!X679</f>
        <v>0</v>
      </c>
      <c r="AB76" s="11">
        <f>+'Ark1'!Y679</f>
        <v>0</v>
      </c>
      <c r="AC76" s="11">
        <f>+'Ark1'!Z679</f>
        <v>0</v>
      </c>
      <c r="AD76" s="69"/>
      <c r="AE76" s="129">
        <f>+'Ark1'!Z682</f>
        <v>2.6303964914978328</v>
      </c>
      <c r="AF76" s="64" t="str">
        <f>+IF(G76=0,"",'Ark1'!AB682)</f>
        <v/>
      </c>
      <c r="AG76" s="130">
        <f>+'Ark1'!AD682</f>
        <v>13.137730338952547</v>
      </c>
      <c r="AH76" s="89" t="e">
        <f t="shared" si="26"/>
        <v>#DIV/0!</v>
      </c>
      <c r="AI76" s="45"/>
      <c r="AJ76" s="4"/>
      <c r="AK76" s="56"/>
      <c r="AL76" s="13"/>
      <c r="AM76" s="13"/>
      <c r="AN76" s="5"/>
    </row>
    <row r="77" spans="1:40" ht="15.6">
      <c r="A77" s="45"/>
      <c r="B77" s="45"/>
      <c r="C77" s="45"/>
      <c r="D77" s="45"/>
      <c r="E77" s="45"/>
      <c r="F77" s="45"/>
      <c r="G77" s="310"/>
      <c r="H77" s="310"/>
      <c r="I77" s="45"/>
      <c r="J77" s="45"/>
      <c r="K77" s="45"/>
      <c r="L77" s="45"/>
      <c r="M77" s="45"/>
      <c r="N77" s="45"/>
      <c r="O77" s="45"/>
      <c r="P77" s="45"/>
      <c r="Q77" s="45"/>
      <c r="R77" s="191"/>
      <c r="S77" s="87"/>
      <c r="T77" s="87"/>
      <c r="U77" s="142"/>
      <c r="V77" s="347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130">
        <f>+'Ark1'!AD683</f>
        <v>7.2452357390204813</v>
      </c>
      <c r="AH77" s="45"/>
      <c r="AI77" s="45"/>
      <c r="AJ77" s="4"/>
      <c r="AK77" s="56"/>
      <c r="AL77" s="13"/>
      <c r="AM77" s="13"/>
      <c r="AN77" s="5"/>
    </row>
    <row r="78" spans="1:40" ht="15.6">
      <c r="A78" s="45"/>
      <c r="B78">
        <f>+'Ark1'!C680</f>
        <v>2020</v>
      </c>
      <c r="C78">
        <f>+'Ark1'!L680</f>
        <v>1</v>
      </c>
      <c r="D78" s="3" t="str">
        <f>+D62</f>
        <v>P-</v>
      </c>
      <c r="E78">
        <f>+'Ark1'!Q680</f>
        <v>50</v>
      </c>
      <c r="G78" s="296">
        <f>+'Ark1'!R680</f>
        <v>164</v>
      </c>
      <c r="I78" s="177">
        <f>+'Ark1'!AF680</f>
        <v>0.9160987599150936</v>
      </c>
      <c r="J78" s="177">
        <f t="shared" ref="J78:J91" si="40">+I78-I95</f>
        <v>-2.7273163272100502</v>
      </c>
      <c r="K78" s="177">
        <f>+'Ark1'!AH680</f>
        <v>0</v>
      </c>
      <c r="L78" s="177"/>
      <c r="M78" s="177"/>
      <c r="N78" s="177"/>
      <c r="O78" s="177"/>
      <c r="P78" s="89">
        <f>+'Ark1'!U680</f>
        <v>5.2243292682926814</v>
      </c>
      <c r="Q78" s="177">
        <f t="shared" ref="Q78:Q91" si="41">+P78-P95</f>
        <v>-5.4216458843749038E-2</v>
      </c>
      <c r="R78" s="191"/>
      <c r="S78" s="87"/>
      <c r="T78" s="87"/>
      <c r="U78" s="142"/>
      <c r="V78" s="347"/>
      <c r="W78" s="1">
        <f>+'Ark1'!T680</f>
        <v>2.0548780487804876</v>
      </c>
      <c r="X78" s="177">
        <f t="shared" ref="X78:X91" si="42">+W78-W95</f>
        <v>-0.29594653892565859</v>
      </c>
      <c r="Y78" s="89">
        <f>+'Ark1'!W680</f>
        <v>0</v>
      </c>
      <c r="Z78" s="92"/>
      <c r="AA78" s="11">
        <f>+'Ark1'!X680</f>
        <v>1.2195121951219512</v>
      </c>
      <c r="AB78" s="11">
        <f>+'Ark1'!Y680</f>
        <v>0</v>
      </c>
      <c r="AC78" s="11">
        <f>+'Ark1'!Z680</f>
        <v>2.3839949385835895</v>
      </c>
      <c r="AD78" s="69"/>
      <c r="AE78" s="129">
        <f>+'Ark1'!Z684</f>
        <v>2.7974975126616801</v>
      </c>
      <c r="AF78" s="64">
        <f>+IF(G78=0,"",'Ark1'!AB684)</f>
        <v>1.7116494662876069</v>
      </c>
      <c r="AG78" s="130">
        <f>+'Ark1'!AD684</f>
        <v>-7.1503284568838508</v>
      </c>
      <c r="AH78" s="89">
        <f t="shared" si="26"/>
        <v>3.28</v>
      </c>
      <c r="AI78" s="45"/>
      <c r="AJ78" s="4"/>
      <c r="AK78" s="56"/>
      <c r="AL78" s="13"/>
      <c r="AM78" s="13"/>
      <c r="AN78" s="5"/>
    </row>
    <row r="79" spans="1:40" ht="15.6">
      <c r="A79" s="45"/>
      <c r="B79">
        <f>+'Ark1'!C681</f>
        <v>2020</v>
      </c>
      <c r="C79">
        <f>+'Ark1'!L681</f>
        <v>2</v>
      </c>
      <c r="D79" s="3" t="str">
        <f t="shared" ref="D79:D92" si="43">+D63</f>
        <v>P</v>
      </c>
      <c r="E79">
        <f>+'Ark1'!Q681</f>
        <v>146</v>
      </c>
      <c r="G79" s="296">
        <f>+'Ark1'!R681</f>
        <v>613</v>
      </c>
      <c r="I79" s="177">
        <f>+'Ark1'!AF681</f>
        <v>3.4241984135850738</v>
      </c>
      <c r="J79" s="177">
        <f t="shared" si="40"/>
        <v>-3.8517069777952746</v>
      </c>
      <c r="K79" s="177">
        <f>+'Ark1'!AH681</f>
        <v>0.65252854812398053</v>
      </c>
      <c r="L79" s="177"/>
      <c r="M79" s="177"/>
      <c r="N79" s="177"/>
      <c r="O79" s="177"/>
      <c r="P79" s="89">
        <f>+'Ark1'!U681</f>
        <v>5.9364110929853204</v>
      </c>
      <c r="Q79" s="177">
        <f t="shared" si="41"/>
        <v>-0.15695977788555293</v>
      </c>
      <c r="R79" s="191"/>
      <c r="S79" s="87"/>
      <c r="T79" s="87"/>
      <c r="U79" s="142"/>
      <c r="V79" s="347"/>
      <c r="W79" s="1">
        <f>+'Ark1'!T681</f>
        <v>2.3181076672104406</v>
      </c>
      <c r="X79" s="177">
        <f t="shared" si="42"/>
        <v>-0.70441485531208192</v>
      </c>
      <c r="Y79" s="89">
        <f>+'Ark1'!W681</f>
        <v>0</v>
      </c>
      <c r="Z79" s="92"/>
      <c r="AA79" s="11">
        <f>+'Ark1'!X681</f>
        <v>1.3050570962479611</v>
      </c>
      <c r="AB79" s="11">
        <f>+'Ark1'!Y681</f>
        <v>0.32626427406199027</v>
      </c>
      <c r="AC79" s="11">
        <f>+'Ark1'!Z681</f>
        <v>2.8355118432805488</v>
      </c>
      <c r="AD79" s="69"/>
      <c r="AE79" s="129">
        <f>+'Ark1'!Z685</f>
        <v>3.2405562480151797</v>
      </c>
      <c r="AF79" s="64">
        <f>+IF(G79=0,"",'Ark1'!AB685)</f>
        <v>1.7240361141518652</v>
      </c>
      <c r="AG79" s="130">
        <f>+'Ark1'!AD685</f>
        <v>-4.9141473909289939</v>
      </c>
      <c r="AH79" s="89">
        <f t="shared" si="26"/>
        <v>4.1986301369863011</v>
      </c>
      <c r="AI79" s="45"/>
      <c r="AJ79" s="4"/>
      <c r="AK79" s="56"/>
      <c r="AL79" s="13"/>
      <c r="AM79" s="13"/>
      <c r="AN79" s="5"/>
    </row>
    <row r="80" spans="1:40" ht="15.6">
      <c r="A80" s="45"/>
      <c r="B80">
        <f>+'Ark1'!C682</f>
        <v>2020</v>
      </c>
      <c r="C80">
        <f>+'Ark1'!L682</f>
        <v>3</v>
      </c>
      <c r="D80" s="3" t="str">
        <f t="shared" si="43"/>
        <v>P+</v>
      </c>
      <c r="E80">
        <f>+'Ark1'!Q682</f>
        <v>183</v>
      </c>
      <c r="G80" s="296">
        <f>+'Ark1'!R682</f>
        <v>1065</v>
      </c>
      <c r="I80" s="177">
        <f>+'Ark1'!AF682</f>
        <v>5.9490559713998419</v>
      </c>
      <c r="J80" s="177">
        <f t="shared" si="40"/>
        <v>-10.121299630282577</v>
      </c>
      <c r="K80" s="177">
        <f>+'Ark1'!AH682</f>
        <v>0.65727699530516459</v>
      </c>
      <c r="L80" s="177"/>
      <c r="M80" s="177"/>
      <c r="N80" s="177"/>
      <c r="O80" s="177"/>
      <c r="P80" s="89">
        <f>+'Ark1'!U682</f>
        <v>6.5514460093896707</v>
      </c>
      <c r="Q80" s="177">
        <f t="shared" si="41"/>
        <v>-0.49807812385302341</v>
      </c>
      <c r="R80" s="191"/>
      <c r="S80" s="87"/>
      <c r="T80" s="87"/>
      <c r="U80" s="142"/>
      <c r="V80" s="347"/>
      <c r="W80" s="1">
        <f>+'Ark1'!T682</f>
        <v>2.901408450704225</v>
      </c>
      <c r="X80" s="177">
        <f t="shared" si="42"/>
        <v>-0.81986959144397398</v>
      </c>
      <c r="Y80" s="89">
        <f>+'Ark1'!W682</f>
        <v>0</v>
      </c>
      <c r="Z80" s="92"/>
      <c r="AA80" s="11">
        <f>+'Ark1'!X682</f>
        <v>0.84507042253521103</v>
      </c>
      <c r="AB80" s="11">
        <f>+'Ark1'!Y682</f>
        <v>9.3896713615023497E-2</v>
      </c>
      <c r="AC80" s="11">
        <f>+'Ark1'!Z682</f>
        <v>2.6303964914978328</v>
      </c>
      <c r="AD80" s="69"/>
      <c r="AE80" s="129">
        <f>+'Ark1'!Z686</f>
        <v>0</v>
      </c>
      <c r="AF80" s="64">
        <f>+IF(G80=0,"",'Ark1'!AB686)</f>
        <v>0</v>
      </c>
      <c r="AG80" s="130">
        <f>+'Ark1'!AD686</f>
        <v>0</v>
      </c>
      <c r="AH80" s="89">
        <f t="shared" si="26"/>
        <v>5.8196721311475406</v>
      </c>
      <c r="AI80" s="45"/>
      <c r="AJ80" s="4"/>
      <c r="AK80" s="56"/>
      <c r="AL80" s="13"/>
      <c r="AM80" s="13"/>
      <c r="AN80" s="5"/>
    </row>
    <row r="81" spans="1:40" ht="15.6">
      <c r="A81" s="45"/>
      <c r="B81">
        <f>+'Ark1'!C683</f>
        <v>2020</v>
      </c>
      <c r="C81">
        <f>+'Ark1'!L683</f>
        <v>4</v>
      </c>
      <c r="D81" s="3" t="str">
        <f t="shared" si="43"/>
        <v>O-</v>
      </c>
      <c r="E81">
        <f>+'Ark1'!Q683</f>
        <v>313</v>
      </c>
      <c r="G81" s="296">
        <f>+'Ark1'!R683</f>
        <v>2768</v>
      </c>
      <c r="I81" s="177">
        <f>+'Ark1'!AF683</f>
        <v>15.461959557591332</v>
      </c>
      <c r="J81" s="177">
        <f t="shared" si="40"/>
        <v>-23.413880285091789</v>
      </c>
      <c r="K81" s="177">
        <f>+'Ark1'!AH683</f>
        <v>0.86705202312138685</v>
      </c>
      <c r="L81" s="177"/>
      <c r="M81" s="177"/>
      <c r="N81" s="177"/>
      <c r="O81" s="177"/>
      <c r="P81" s="89">
        <f>+'Ark1'!U683</f>
        <v>6.9956286127167679</v>
      </c>
      <c r="Q81" s="177">
        <f t="shared" si="41"/>
        <v>-0.71106521895388841</v>
      </c>
      <c r="R81" s="191"/>
      <c r="S81" s="87"/>
      <c r="T81" s="87"/>
      <c r="U81" s="142"/>
      <c r="V81" s="347"/>
      <c r="W81" s="1">
        <f>+'Ark1'!T683</f>
        <v>3.8746387283236992</v>
      </c>
      <c r="X81" s="177">
        <f t="shared" si="42"/>
        <v>-0.75343489820433263</v>
      </c>
      <c r="Y81" s="89">
        <f>+'Ark1'!W683</f>
        <v>0</v>
      </c>
      <c r="Z81" s="92"/>
      <c r="AA81" s="11">
        <f>+'Ark1'!X683</f>
        <v>0.97543352601156075</v>
      </c>
      <c r="AB81" s="11">
        <f>+'Ark1'!Y683</f>
        <v>0</v>
      </c>
      <c r="AC81" s="11">
        <f>+'Ark1'!Z683</f>
        <v>2.7586276187535712</v>
      </c>
      <c r="AD81" s="69"/>
      <c r="AE81" s="129">
        <f>+'Ark1'!Z687</f>
        <v>3.6292426085470528</v>
      </c>
      <c r="AF81" s="64">
        <f>+IF(G81=0,"",'Ark1'!AB687)</f>
        <v>1.6187194547538779</v>
      </c>
      <c r="AG81" s="130">
        <f>+'Ark1'!AD687</f>
        <v>17.173810966621851</v>
      </c>
      <c r="AH81" s="89">
        <f t="shared" si="26"/>
        <v>8.8434504792332262</v>
      </c>
      <c r="AI81" s="45"/>
      <c r="AJ81" s="4"/>
      <c r="AK81" s="56"/>
      <c r="AL81" s="13"/>
      <c r="AM81" s="5"/>
      <c r="AN81" s="5"/>
    </row>
    <row r="82" spans="1:40" ht="15.6">
      <c r="A82" s="45"/>
      <c r="B82">
        <f>+'Ark1'!C684</f>
        <v>2020</v>
      </c>
      <c r="C82">
        <f>+'Ark1'!L684</f>
        <v>5</v>
      </c>
      <c r="D82" s="3" t="str">
        <f t="shared" si="43"/>
        <v>O</v>
      </c>
      <c r="E82">
        <f>+'Ark1'!Q684</f>
        <v>442</v>
      </c>
      <c r="G82" s="296">
        <f>+'Ark1'!R684</f>
        <v>6680</v>
      </c>
      <c r="I82" s="177">
        <f>+'Ark1'!AF684</f>
        <v>37.314266562395261</v>
      </c>
      <c r="J82" s="177">
        <f t="shared" si="40"/>
        <v>13.072173373997373</v>
      </c>
      <c r="K82" s="177">
        <f>+'Ark1'!AH684</f>
        <v>0.62874251497005951</v>
      </c>
      <c r="L82" s="177"/>
      <c r="M82" s="177"/>
      <c r="N82" s="177"/>
      <c r="O82" s="177"/>
      <c r="P82" s="89">
        <f>+'Ark1'!U684</f>
        <v>7.4862604790419196</v>
      </c>
      <c r="Q82" s="177">
        <f t="shared" si="41"/>
        <v>-1.5819526800387509</v>
      </c>
      <c r="R82" s="191"/>
      <c r="S82" s="87"/>
      <c r="T82" s="87"/>
      <c r="U82" s="142"/>
      <c r="V82" s="347"/>
      <c r="W82" s="1">
        <f>+'Ark1'!T684</f>
        <v>4.8883233532934129</v>
      </c>
      <c r="X82" s="177">
        <f t="shared" si="42"/>
        <v>5.6642415934241797E-2</v>
      </c>
      <c r="Y82" s="89">
        <f>+'Ark1'!W684</f>
        <v>0</v>
      </c>
      <c r="Z82" s="92"/>
      <c r="AA82" s="11">
        <f>+'Ark1'!X684</f>
        <v>1.0179640718562875</v>
      </c>
      <c r="AB82" s="11">
        <f>+'Ark1'!Y684</f>
        <v>4.4910179640718563E-2</v>
      </c>
      <c r="AC82" s="11">
        <f>+'Ark1'!Z684</f>
        <v>2.7974975126616801</v>
      </c>
      <c r="AD82" s="69"/>
      <c r="AE82" s="129">
        <f>+'Ark1'!Z688</f>
        <v>0</v>
      </c>
      <c r="AF82" s="64">
        <f>+IF(G82=0,"",'Ark1'!AB688)</f>
        <v>0</v>
      </c>
      <c r="AG82" s="130">
        <f>+'Ark1'!AD688</f>
        <v>0</v>
      </c>
      <c r="AH82" s="89">
        <f t="shared" si="26"/>
        <v>15.113122171945701</v>
      </c>
      <c r="AI82" s="45"/>
      <c r="AJ82" s="4"/>
      <c r="AK82" s="56"/>
      <c r="AL82" s="13"/>
      <c r="AM82" s="5"/>
      <c r="AN82" s="5"/>
    </row>
    <row r="83" spans="1:40" ht="15.6">
      <c r="A83" s="45"/>
      <c r="B83">
        <f>+'Ark1'!C685</f>
        <v>2020</v>
      </c>
      <c r="C83">
        <f>+'Ark1'!L685</f>
        <v>6</v>
      </c>
      <c r="D83" s="3" t="str">
        <f t="shared" si="43"/>
        <v>O+</v>
      </c>
      <c r="E83">
        <f>+'Ark1'!Q685</f>
        <v>430</v>
      </c>
      <c r="G83" s="296">
        <f>+'Ark1'!R685</f>
        <v>4866</v>
      </c>
      <c r="I83" s="177">
        <f>+'Ark1'!AF685</f>
        <v>27.181320522846605</v>
      </c>
      <c r="J83" s="177">
        <f t="shared" si="40"/>
        <v>27.181320522846605</v>
      </c>
      <c r="K83" s="177">
        <f>+'Ark1'!AH685</f>
        <v>0.57542129058775149</v>
      </c>
      <c r="L83" s="177"/>
      <c r="M83" s="177"/>
      <c r="N83" s="177"/>
      <c r="O83" s="177"/>
      <c r="P83" s="89">
        <f>+'Ark1'!U685</f>
        <v>8.7978853267570702</v>
      </c>
      <c r="Q83" s="177">
        <f t="shared" si="41"/>
        <v>8.7978853267570702</v>
      </c>
      <c r="R83" s="191"/>
      <c r="S83" s="87"/>
      <c r="T83" s="87"/>
      <c r="U83" s="142"/>
      <c r="V83" s="347"/>
      <c r="W83" s="1">
        <f>+'Ark1'!T685</f>
        <v>4.9467735306206322</v>
      </c>
      <c r="X83" s="177">
        <f t="shared" si="42"/>
        <v>4.9467735306206322</v>
      </c>
      <c r="Y83" s="89">
        <f>+'Ark1'!W685</f>
        <v>2.0550760378133998E-2</v>
      </c>
      <c r="Z83" s="92"/>
      <c r="AA83" s="11">
        <f>+'Ark1'!X685</f>
        <v>3.0826140567200979</v>
      </c>
      <c r="AB83" s="11">
        <f>+'Ark1'!Y685</f>
        <v>0.10275380189066997</v>
      </c>
      <c r="AC83" s="11">
        <f>+'Ark1'!Z685</f>
        <v>3.2405562480151797</v>
      </c>
      <c r="AD83" s="69"/>
      <c r="AE83" s="129">
        <f>+'Ark1'!Z689</f>
        <v>0</v>
      </c>
      <c r="AF83" s="64">
        <f>+IF(G83=0,"",'Ark1'!AB689)</f>
        <v>0</v>
      </c>
      <c r="AG83" s="130">
        <f>+'Ark1'!AD689</f>
        <v>0</v>
      </c>
      <c r="AH83" s="89">
        <f t="shared" si="26"/>
        <v>11.316279069767441</v>
      </c>
      <c r="AI83" s="45"/>
      <c r="AJ83" s="4"/>
      <c r="AK83" s="56"/>
      <c r="AL83" s="13"/>
      <c r="AM83" s="5"/>
      <c r="AN83" s="5"/>
    </row>
    <row r="84" spans="1:40" ht="15.6">
      <c r="A84" s="45"/>
      <c r="B84">
        <f>+'Ark1'!C686</f>
        <v>2020</v>
      </c>
      <c r="C84">
        <f>+'Ark1'!L686</f>
        <v>7</v>
      </c>
      <c r="D84" s="3" t="str">
        <f t="shared" si="43"/>
        <v>R-</v>
      </c>
      <c r="E84">
        <f>+'Ark1'!Q686</f>
        <v>0</v>
      </c>
      <c r="G84" s="296">
        <f>+'Ark1'!R686</f>
        <v>0</v>
      </c>
      <c r="I84" s="177">
        <f>+'Ark1'!AF686</f>
        <v>0</v>
      </c>
      <c r="J84" s="177">
        <f t="shared" si="40"/>
        <v>-8.745288687387335</v>
      </c>
      <c r="K84" s="177">
        <f>+'Ark1'!AH686</f>
        <v>0</v>
      </c>
      <c r="L84" s="177"/>
      <c r="M84" s="177"/>
      <c r="N84" s="177"/>
      <c r="O84" s="177"/>
      <c r="P84" s="89">
        <f>+'Ark1'!U686</f>
        <v>0</v>
      </c>
      <c r="Q84" s="177">
        <f t="shared" si="41"/>
        <v>-10.524584634603368</v>
      </c>
      <c r="R84" s="191"/>
      <c r="S84" s="87"/>
      <c r="T84" s="87"/>
      <c r="U84" s="142"/>
      <c r="V84" s="347"/>
      <c r="W84" s="1">
        <f>+'Ark1'!T686</f>
        <v>0</v>
      </c>
      <c r="X84" s="177">
        <f t="shared" si="42"/>
        <v>-5.0149906308557135</v>
      </c>
      <c r="Y84" s="89">
        <f>+'Ark1'!W686</f>
        <v>0</v>
      </c>
      <c r="Z84" s="92"/>
      <c r="AA84" s="11">
        <f>+'Ark1'!X686</f>
        <v>0</v>
      </c>
      <c r="AB84" s="11">
        <f>+'Ark1'!Y686</f>
        <v>0</v>
      </c>
      <c r="AC84" s="11">
        <f>+'Ark1'!Z686</f>
        <v>0</v>
      </c>
      <c r="AD84" s="69"/>
      <c r="AE84" s="129">
        <f>+'Ark1'!Z690</f>
        <v>4.6619310067481408</v>
      </c>
      <c r="AF84" s="64" t="str">
        <f>+IF(G84=0,"",'Ark1'!AB690)</f>
        <v/>
      </c>
      <c r="AG84" s="130">
        <f>+'Ark1'!AD690</f>
        <v>29.04390404068236</v>
      </c>
      <c r="AH84" s="89" t="e">
        <f t="shared" si="26"/>
        <v>#DIV/0!</v>
      </c>
      <c r="AI84" s="45"/>
      <c r="AJ84" s="4"/>
      <c r="AK84" s="56"/>
      <c r="AL84" s="13"/>
      <c r="AM84" s="5"/>
      <c r="AN84" s="5"/>
    </row>
    <row r="85" spans="1:40" ht="15.6">
      <c r="A85" s="45"/>
      <c r="B85">
        <f>+'Ark1'!C687</f>
        <v>2020</v>
      </c>
      <c r="C85">
        <f>+'Ark1'!L687</f>
        <v>8</v>
      </c>
      <c r="D85" s="3" t="str">
        <f t="shared" si="43"/>
        <v>R</v>
      </c>
      <c r="E85">
        <f>+'Ark1'!Q687</f>
        <v>249</v>
      </c>
      <c r="G85" s="296">
        <f>+'Ark1'!R687</f>
        <v>1597</v>
      </c>
      <c r="I85" s="177">
        <f>+'Ark1'!AF687</f>
        <v>8.9207909730756381</v>
      </c>
      <c r="J85" s="177">
        <f t="shared" si="40"/>
        <v>8.9207909730756381</v>
      </c>
      <c r="K85" s="177">
        <f>+'Ark1'!AH687</f>
        <v>0.68879148403256085</v>
      </c>
      <c r="L85" s="177"/>
      <c r="M85" s="177"/>
      <c r="N85" s="177"/>
      <c r="O85" s="177"/>
      <c r="P85" s="89">
        <f>+'Ark1'!U687</f>
        <v>9.0476330619912329</v>
      </c>
      <c r="Q85" s="177">
        <f t="shared" si="41"/>
        <v>9.0476330619912329</v>
      </c>
      <c r="R85" s="191"/>
      <c r="S85" s="87"/>
      <c r="T85" s="87"/>
      <c r="U85" s="142"/>
      <c r="V85" s="347"/>
      <c r="W85" s="1">
        <f>+'Ark1'!T687</f>
        <v>4.9830932999373827</v>
      </c>
      <c r="X85" s="177">
        <f t="shared" si="42"/>
        <v>4.9830932999373827</v>
      </c>
      <c r="Y85" s="89">
        <f>+'Ark1'!W687</f>
        <v>0.25046963055729499</v>
      </c>
      <c r="Z85" s="92"/>
      <c r="AA85" s="11">
        <f>+'Ark1'!X687</f>
        <v>4.6963055729492797</v>
      </c>
      <c r="AB85" s="11">
        <f>+'Ark1'!Y687</f>
        <v>0.12523481527864749</v>
      </c>
      <c r="AC85" s="11">
        <f>+'Ark1'!Z687</f>
        <v>3.6292426085470528</v>
      </c>
      <c r="AD85" s="69"/>
      <c r="AE85" s="129">
        <f>+'Ark1'!Z691</f>
        <v>0</v>
      </c>
      <c r="AF85" s="64">
        <f>+IF(G85=0,"",'Ark1'!AB691)</f>
        <v>0</v>
      </c>
      <c r="AG85" s="130">
        <f>+'Ark1'!AD691</f>
        <v>0</v>
      </c>
      <c r="AH85" s="89">
        <f t="shared" si="26"/>
        <v>6.4136546184738954</v>
      </c>
      <c r="AI85" s="45"/>
      <c r="AJ85" s="4"/>
      <c r="AK85" s="56"/>
      <c r="AL85" s="13"/>
      <c r="AM85" s="5"/>
      <c r="AN85" s="5"/>
    </row>
    <row r="86" spans="1:40" ht="15.6">
      <c r="A86" s="45"/>
      <c r="B86">
        <f>+'Ark1'!C688</f>
        <v>2020</v>
      </c>
      <c r="C86">
        <f>+'Ark1'!L688</f>
        <v>9</v>
      </c>
      <c r="D86" s="3" t="str">
        <f t="shared" si="43"/>
        <v>R+</v>
      </c>
      <c r="E86">
        <f>+'Ark1'!Q688</f>
        <v>0</v>
      </c>
      <c r="G86" s="296">
        <f>+'Ark1'!R688</f>
        <v>0</v>
      </c>
      <c r="I86" s="177">
        <f>+'Ark1'!AF688</f>
        <v>0</v>
      </c>
      <c r="J86" s="177">
        <f t="shared" si="40"/>
        <v>0</v>
      </c>
      <c r="K86" s="177">
        <f>+'Ark1'!AH688</f>
        <v>0</v>
      </c>
      <c r="L86" s="177"/>
      <c r="M86" s="177"/>
      <c r="N86" s="177"/>
      <c r="O86" s="177"/>
      <c r="P86" s="89">
        <f>+'Ark1'!U688</f>
        <v>0</v>
      </c>
      <c r="Q86" s="177">
        <f t="shared" si="41"/>
        <v>0</v>
      </c>
      <c r="R86" s="191"/>
      <c r="S86" s="87"/>
      <c r="T86" s="87"/>
      <c r="U86" s="142"/>
      <c r="V86" s="347"/>
      <c r="W86" s="1">
        <f>+'Ark1'!T688</f>
        <v>0</v>
      </c>
      <c r="X86" s="177">
        <f t="shared" si="42"/>
        <v>0</v>
      </c>
      <c r="Y86" s="89">
        <f>+'Ark1'!W688</f>
        <v>0</v>
      </c>
      <c r="Z86" s="92"/>
      <c r="AA86" s="11">
        <f>+'Ark1'!X688</f>
        <v>0</v>
      </c>
      <c r="AB86" s="11">
        <f>+'Ark1'!Y688</f>
        <v>0</v>
      </c>
      <c r="AC86" s="11">
        <f>+'Ark1'!Z688</f>
        <v>0</v>
      </c>
      <c r="AD86" s="69"/>
      <c r="AE86" s="129">
        <f>+'Ark1'!Z692</f>
        <v>0</v>
      </c>
      <c r="AF86" s="64" t="str">
        <f>+IF(G86=0,"",'Ark1'!AB692)</f>
        <v/>
      </c>
      <c r="AG86" s="130">
        <f>+'Ark1'!AD692</f>
        <v>0</v>
      </c>
      <c r="AH86" s="89" t="e">
        <f t="shared" si="26"/>
        <v>#DIV/0!</v>
      </c>
      <c r="AI86" s="45"/>
      <c r="AJ86" s="4"/>
      <c r="AK86" s="56"/>
      <c r="AL86" s="13"/>
      <c r="AM86" s="5"/>
      <c r="AN86" s="5"/>
    </row>
    <row r="87" spans="1:40" ht="15.6">
      <c r="A87" s="45"/>
      <c r="B87">
        <f>+'Ark1'!C689</f>
        <v>2020</v>
      </c>
      <c r="C87">
        <f>+'Ark1'!L689</f>
        <v>10</v>
      </c>
      <c r="D87" s="3" t="str">
        <f t="shared" si="43"/>
        <v>U-</v>
      </c>
      <c r="E87">
        <f>+'Ark1'!Q689</f>
        <v>0</v>
      </c>
      <c r="G87" s="296">
        <f>+'Ark1'!R689</f>
        <v>0</v>
      </c>
      <c r="I87" s="177">
        <f>+'Ark1'!AF689</f>
        <v>0</v>
      </c>
      <c r="J87" s="177">
        <f t="shared" si="40"/>
        <v>-0.36051783470803506</v>
      </c>
      <c r="K87" s="177">
        <f>+'Ark1'!AH689</f>
        <v>0</v>
      </c>
      <c r="L87" s="177"/>
      <c r="M87" s="177"/>
      <c r="N87" s="177"/>
      <c r="O87" s="177"/>
      <c r="P87" s="89">
        <f>+'Ark1'!U689</f>
        <v>0</v>
      </c>
      <c r="Q87" s="177">
        <f t="shared" si="41"/>
        <v>-13.923636363636357</v>
      </c>
      <c r="R87" s="191"/>
      <c r="S87" s="87"/>
      <c r="T87" s="87"/>
      <c r="U87" s="142"/>
      <c r="V87" s="347"/>
      <c r="W87" s="1">
        <f>+'Ark1'!T689</f>
        <v>0</v>
      </c>
      <c r="X87" s="177">
        <f t="shared" si="42"/>
        <v>-5.1363636363636358</v>
      </c>
      <c r="Y87" s="89">
        <f>+'Ark1'!W689</f>
        <v>0</v>
      </c>
      <c r="Z87" s="92"/>
      <c r="AA87" s="11">
        <f>+'Ark1'!X689</f>
        <v>0</v>
      </c>
      <c r="AB87" s="11">
        <f>+'Ark1'!Y689</f>
        <v>0</v>
      </c>
      <c r="AC87" s="11">
        <f>+'Ark1'!Z689</f>
        <v>0</v>
      </c>
      <c r="AD87" s="69"/>
      <c r="AE87" s="129">
        <f>+'Ark1'!Z693</f>
        <v>0</v>
      </c>
      <c r="AF87" s="64" t="str">
        <f>+IF(G87=0,"",'Ark1'!AB693)</f>
        <v/>
      </c>
      <c r="AG87" s="130">
        <f>+'Ark1'!AD693</f>
        <v>0</v>
      </c>
      <c r="AH87" s="89" t="e">
        <f t="shared" si="26"/>
        <v>#DIV/0!</v>
      </c>
      <c r="AI87" s="45"/>
      <c r="AJ87" s="4"/>
      <c r="AK87" s="56"/>
      <c r="AL87" s="13"/>
      <c r="AM87" s="5"/>
      <c r="AN87" s="5"/>
    </row>
    <row r="88" spans="1:40" ht="15.6">
      <c r="A88" s="45"/>
      <c r="B88">
        <f>+'Ark1'!C690</f>
        <v>2020</v>
      </c>
      <c r="C88">
        <f>+'Ark1'!L690</f>
        <v>11</v>
      </c>
      <c r="D88" s="3" t="str">
        <f t="shared" si="43"/>
        <v>U</v>
      </c>
      <c r="E88">
        <f>+'Ark1'!Q690</f>
        <v>23</v>
      </c>
      <c r="G88" s="296">
        <f>+'Ark1'!R690</f>
        <v>149</v>
      </c>
      <c r="I88" s="177">
        <f>+'Ark1'!AF690</f>
        <v>0.83230923919115218</v>
      </c>
      <c r="J88" s="177">
        <f t="shared" si="40"/>
        <v>0.83230923919115218</v>
      </c>
      <c r="K88" s="177">
        <f>+'Ark1'!AH690</f>
        <v>0</v>
      </c>
      <c r="L88" s="177"/>
      <c r="M88" s="177"/>
      <c r="N88" s="177"/>
      <c r="O88" s="177"/>
      <c r="P88" s="89">
        <f>+'Ark1'!U690</f>
        <v>14.051140939597316</v>
      </c>
      <c r="Q88" s="177">
        <f t="shared" si="41"/>
        <v>14.051140939597316</v>
      </c>
      <c r="R88" s="191"/>
      <c r="S88" s="87"/>
      <c r="T88" s="87"/>
      <c r="U88" s="142"/>
      <c r="V88" s="347"/>
      <c r="W88" s="1">
        <f>+'Ark1'!T690</f>
        <v>4.2550335570469802</v>
      </c>
      <c r="X88" s="177">
        <f t="shared" si="42"/>
        <v>4.2550335570469802</v>
      </c>
      <c r="Y88" s="89">
        <f>+'Ark1'!W690</f>
        <v>0</v>
      </c>
      <c r="Z88" s="92"/>
      <c r="AA88" s="11">
        <f>+'Ark1'!X690</f>
        <v>39.597315436241608</v>
      </c>
      <c r="AB88" s="11">
        <f>+'Ark1'!Y690</f>
        <v>0.67114093959731558</v>
      </c>
      <c r="AC88" s="11">
        <f>+'Ark1'!Z690</f>
        <v>4.6619310067481408</v>
      </c>
      <c r="AD88" s="69"/>
      <c r="AE88" s="129">
        <f>+'Ark1'!Z694</f>
        <v>0</v>
      </c>
      <c r="AF88" s="64">
        <f>+IF(G88=0,"",'Ark1'!AB694)</f>
        <v>0</v>
      </c>
      <c r="AG88" s="130">
        <f>+'Ark1'!AD694</f>
        <v>0</v>
      </c>
      <c r="AH88" s="89">
        <f t="shared" si="26"/>
        <v>6.4782608695652177</v>
      </c>
      <c r="AI88" s="45"/>
      <c r="AJ88" s="4"/>
      <c r="AK88" s="56"/>
      <c r="AL88" s="13"/>
      <c r="AM88" s="5"/>
      <c r="AN88" s="5"/>
    </row>
    <row r="89" spans="1:40" ht="15.6">
      <c r="A89" s="45"/>
      <c r="B89">
        <f>+'Ark1'!C691</f>
        <v>2020</v>
      </c>
      <c r="C89">
        <f>+'Ark1'!L691</f>
        <v>12</v>
      </c>
      <c r="D89" s="3" t="str">
        <f t="shared" si="43"/>
        <v>U+</v>
      </c>
      <c r="E89">
        <f>+'Ark1'!Q691</f>
        <v>0</v>
      </c>
      <c r="G89" s="296">
        <f>+'Ark1'!R691</f>
        <v>0</v>
      </c>
      <c r="I89" s="177">
        <f>+'Ark1'!AF691</f>
        <v>0</v>
      </c>
      <c r="J89" s="177">
        <f t="shared" si="40"/>
        <v>0</v>
      </c>
      <c r="K89" s="177">
        <f>+'Ark1'!AH691</f>
        <v>0</v>
      </c>
      <c r="L89" s="177"/>
      <c r="M89" s="177"/>
      <c r="N89" s="177"/>
      <c r="O89" s="177"/>
      <c r="P89" s="89">
        <f>+'Ark1'!U691</f>
        <v>0</v>
      </c>
      <c r="Q89" s="177">
        <f t="shared" si="41"/>
        <v>0</v>
      </c>
      <c r="R89" s="191"/>
      <c r="S89" s="87"/>
      <c r="T89" s="87"/>
      <c r="U89" s="142"/>
      <c r="V89" s="347"/>
      <c r="W89" s="1">
        <f>+'Ark1'!T691</f>
        <v>0</v>
      </c>
      <c r="X89" s="177">
        <f t="shared" si="42"/>
        <v>0</v>
      </c>
      <c r="Y89" s="89">
        <f>+'Ark1'!W691</f>
        <v>0</v>
      </c>
      <c r="Z89" s="92"/>
      <c r="AA89" s="11">
        <f>+'Ark1'!X691</f>
        <v>0</v>
      </c>
      <c r="AB89" s="11">
        <f>+'Ark1'!Y691</f>
        <v>0</v>
      </c>
      <c r="AC89" s="11">
        <f>+'Ark1'!Z691</f>
        <v>0</v>
      </c>
      <c r="AD89" s="69"/>
      <c r="AE89" s="129">
        <f>+'Ark1'!Z695</f>
        <v>1.7076272196971563</v>
      </c>
      <c r="AF89" s="64" t="str">
        <f>+IF(G89=0,"",'Ark1'!AB695)</f>
        <v/>
      </c>
      <c r="AG89" s="130">
        <f>+'Ark1'!AD695</f>
        <v>26.71382235075674</v>
      </c>
      <c r="AH89" s="89" t="e">
        <f t="shared" si="26"/>
        <v>#DIV/0!</v>
      </c>
      <c r="AI89" s="45"/>
      <c r="AJ89" s="4"/>
      <c r="AK89" s="56"/>
      <c r="AL89" s="5"/>
      <c r="AM89" s="5"/>
      <c r="AN89" s="5"/>
    </row>
    <row r="90" spans="1:40" ht="15.6">
      <c r="A90" s="45"/>
      <c r="B90">
        <f>+'Ark1'!C692</f>
        <v>2020</v>
      </c>
      <c r="C90">
        <f>+'Ark1'!L692</f>
        <v>13</v>
      </c>
      <c r="D90" s="3" t="str">
        <f t="shared" si="43"/>
        <v>E-</v>
      </c>
      <c r="E90">
        <f>+'Ark1'!Q692</f>
        <v>0</v>
      </c>
      <c r="G90" s="296">
        <f>+'Ark1'!R692</f>
        <v>0</v>
      </c>
      <c r="I90" s="177">
        <f>+'Ark1'!AF692</f>
        <v>0</v>
      </c>
      <c r="J90" s="177">
        <f t="shared" si="40"/>
        <v>0</v>
      </c>
      <c r="K90" s="177">
        <f>+'Ark1'!AH692</f>
        <v>0</v>
      </c>
      <c r="L90" s="177"/>
      <c r="M90" s="177"/>
      <c r="N90" s="177"/>
      <c r="O90" s="177"/>
      <c r="P90" s="89">
        <f>+'Ark1'!U692</f>
        <v>0</v>
      </c>
      <c r="Q90" s="177">
        <f t="shared" si="41"/>
        <v>0</v>
      </c>
      <c r="R90" s="191"/>
      <c r="S90" s="87"/>
      <c r="T90" s="87"/>
      <c r="U90" s="142"/>
      <c r="V90" s="347"/>
      <c r="W90" s="1">
        <f>+'Ark1'!T692</f>
        <v>0</v>
      </c>
      <c r="X90" s="177">
        <f t="shared" si="42"/>
        <v>0</v>
      </c>
      <c r="Y90" s="89">
        <f>+'Ark1'!W692</f>
        <v>0</v>
      </c>
      <c r="Z90" s="92"/>
      <c r="AA90" s="11">
        <f>+'Ark1'!X692</f>
        <v>0</v>
      </c>
      <c r="AB90" s="11">
        <f>+'Ark1'!Y692</f>
        <v>0</v>
      </c>
      <c r="AC90" s="11">
        <f>+'Ark1'!Z692</f>
        <v>0</v>
      </c>
      <c r="AD90" s="69"/>
      <c r="AE90" s="129">
        <f>+'Ark1'!Z696</f>
        <v>2.1074094634668494</v>
      </c>
      <c r="AF90" s="64" t="str">
        <f>+IF(G90=0,"",'Ark1'!AB696)</f>
        <v/>
      </c>
      <c r="AG90" s="130">
        <f>+'Ark1'!AD696</f>
        <v>16.763952509931052</v>
      </c>
      <c r="AH90" s="89" t="e">
        <f t="shared" si="26"/>
        <v>#DIV/0!</v>
      </c>
      <c r="AI90" s="45"/>
      <c r="AJ90" s="13"/>
      <c r="AK90" s="56"/>
    </row>
    <row r="91" spans="1:40" ht="15.6">
      <c r="A91" s="45"/>
      <c r="B91">
        <f>+'Ark1'!C693</f>
        <v>2020</v>
      </c>
      <c r="C91">
        <f>+'Ark1'!L693</f>
        <v>14</v>
      </c>
      <c r="D91" s="3" t="str">
        <f>+D75</f>
        <v>E</v>
      </c>
      <c r="E91">
        <f>+'Ark1'!Q693</f>
        <v>0</v>
      </c>
      <c r="G91" s="296">
        <f>+'Ark1'!R693</f>
        <v>0</v>
      </c>
      <c r="I91" s="177">
        <f>+'Ark1'!AF693</f>
        <v>0</v>
      </c>
      <c r="J91" s="177">
        <f t="shared" si="40"/>
        <v>0</v>
      </c>
      <c r="K91" s="177">
        <f>+'Ark1'!AH693</f>
        <v>0</v>
      </c>
      <c r="L91" s="177"/>
      <c r="M91" s="177"/>
      <c r="N91" s="177"/>
      <c r="O91" s="177"/>
      <c r="P91" s="89">
        <f>+'Ark1'!U693</f>
        <v>0</v>
      </c>
      <c r="Q91" s="177">
        <f t="shared" si="41"/>
        <v>0</v>
      </c>
      <c r="R91" s="191"/>
      <c r="S91" s="87"/>
      <c r="T91" s="87"/>
      <c r="U91" s="142"/>
      <c r="V91" s="347"/>
      <c r="W91" s="1">
        <f>+'Ark1'!T693</f>
        <v>0</v>
      </c>
      <c r="X91" s="177">
        <f t="shared" si="42"/>
        <v>0</v>
      </c>
      <c r="Y91" s="89">
        <f>+'Ark1'!W693</f>
        <v>0</v>
      </c>
      <c r="Z91" s="92"/>
      <c r="AA91" s="11">
        <f>+'Ark1'!X693</f>
        <v>0</v>
      </c>
      <c r="AB91" s="11">
        <f>+'Ark1'!Y693</f>
        <v>0</v>
      </c>
      <c r="AC91" s="11">
        <f>+'Ark1'!Z693</f>
        <v>0</v>
      </c>
      <c r="AD91" s="69"/>
      <c r="AE91" s="129">
        <f>+'Ark1'!Z697</f>
        <v>2.3452402703172619</v>
      </c>
      <c r="AF91" s="64" t="str">
        <f>+IF(G91=0,"",'Ark1'!AB697)</f>
        <v/>
      </c>
      <c r="AG91" s="130">
        <f>+'Ark1'!AD697</f>
        <v>8.9561383000794521</v>
      </c>
      <c r="AH91" s="89" t="e">
        <f t="shared" si="26"/>
        <v>#DIV/0!</v>
      </c>
      <c r="AI91" s="45"/>
      <c r="AJ91" s="5"/>
      <c r="AK91" s="56"/>
      <c r="AL91" s="5"/>
      <c r="AN91" s="5"/>
    </row>
    <row r="92" spans="1:40" ht="15.6">
      <c r="A92" s="45"/>
      <c r="B92">
        <f>+'Ark1'!C694</f>
        <v>2020</v>
      </c>
      <c r="C92">
        <f>+'Ark1'!L694</f>
        <v>15</v>
      </c>
      <c r="D92" s="3" t="str">
        <f t="shared" si="43"/>
        <v>E+</v>
      </c>
      <c r="E92">
        <f>+'Ark1'!Q694</f>
        <v>0</v>
      </c>
      <c r="G92" s="296">
        <f>+'Ark1'!R694</f>
        <v>0</v>
      </c>
      <c r="I92" s="177">
        <f>+'Ark1'!AF694</f>
        <v>0</v>
      </c>
      <c r="J92" s="177">
        <f>+I92-I110</f>
        <v>-0.94859565447800764</v>
      </c>
      <c r="K92" s="177">
        <f>+'Ark1'!AH694</f>
        <v>0</v>
      </c>
      <c r="L92" s="177"/>
      <c r="M92" s="177"/>
      <c r="N92" s="177"/>
      <c r="O92" s="177"/>
      <c r="P92" s="89">
        <f>+'Ark1'!U694</f>
        <v>0</v>
      </c>
      <c r="Q92" s="177">
        <f>+P92-P110</f>
        <v>-4.6653631284916193</v>
      </c>
      <c r="R92" s="191"/>
      <c r="S92" s="87"/>
      <c r="T92" s="87"/>
      <c r="U92" s="142"/>
      <c r="V92" s="347"/>
      <c r="W92" s="1">
        <f>+'Ark1'!T694</f>
        <v>0</v>
      </c>
      <c r="X92" s="177">
        <f>+W92-W110</f>
        <v>-2.061452513966481</v>
      </c>
      <c r="Y92" s="89">
        <f>+'Ark1'!W694</f>
        <v>0</v>
      </c>
      <c r="Z92" s="92"/>
      <c r="AA92" s="11">
        <f>+'Ark1'!X694</f>
        <v>0</v>
      </c>
      <c r="AB92" s="11">
        <f>+'Ark1'!Y694</f>
        <v>0</v>
      </c>
      <c r="AC92" s="11">
        <f>+'Ark1'!Z694</f>
        <v>0</v>
      </c>
      <c r="AD92" s="69"/>
      <c r="AE92" s="129">
        <f>+'Ark1'!Z698</f>
        <v>2.7403134719350297</v>
      </c>
      <c r="AF92" s="64" t="str">
        <f>+IF(G92=0,"",'Ark1'!AB698)</f>
        <v/>
      </c>
      <c r="AG92" s="130">
        <f>+'Ark1'!AD698</f>
        <v>11.467306296130602</v>
      </c>
      <c r="AH92" s="89" t="e">
        <f t="shared" si="26"/>
        <v>#DIV/0!</v>
      </c>
      <c r="AI92" s="45"/>
      <c r="AJ92" s="13"/>
      <c r="AK92" s="56"/>
    </row>
    <row r="93" spans="1:40" ht="15.6">
      <c r="A93" s="45"/>
      <c r="B93" s="45"/>
      <c r="C93" s="45"/>
      <c r="D93" s="45"/>
      <c r="E93" s="45"/>
      <c r="F93" s="45"/>
      <c r="G93" s="310"/>
      <c r="H93" s="310"/>
      <c r="I93" s="45"/>
      <c r="J93" s="45"/>
      <c r="K93" s="45"/>
      <c r="L93" s="45"/>
      <c r="M93" s="45"/>
      <c r="N93" s="45"/>
      <c r="O93" s="45"/>
      <c r="P93" s="45"/>
      <c r="Q93" s="45"/>
      <c r="R93" s="191"/>
      <c r="S93" s="87"/>
      <c r="T93" s="87"/>
      <c r="U93" s="142"/>
      <c r="V93" s="347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130">
        <f>+'Ark1'!AD699</f>
        <v>1.6643694270948421</v>
      </c>
      <c r="AH93" s="45"/>
      <c r="AI93" s="45"/>
      <c r="AJ93" s="13"/>
      <c r="AK93" s="56"/>
    </row>
    <row r="94" spans="1:40" ht="15.6">
      <c r="A94" s="45"/>
      <c r="B94">
        <f>+'Ark1'!C695</f>
        <v>2019</v>
      </c>
      <c r="C94">
        <f>+'Ark1'!L695</f>
        <v>1</v>
      </c>
      <c r="D94" s="3" t="str">
        <f>+D78</f>
        <v>P-</v>
      </c>
      <c r="E94">
        <f>+'Ark1'!Q695</f>
        <v>48</v>
      </c>
      <c r="G94" s="296">
        <f>+'Ark1'!R695</f>
        <v>144</v>
      </c>
      <c r="I94" s="177">
        <f>+'Ark1'!AF695</f>
        <v>0.78658436663571296</v>
      </c>
      <c r="J94" s="177">
        <f t="shared" ref="J94:J107" si="44">+I94-I111</f>
        <v>-2.488455378992267</v>
      </c>
      <c r="K94" s="177">
        <f>+'Ark1'!AH695</f>
        <v>0</v>
      </c>
      <c r="L94" s="177"/>
      <c r="M94" s="177"/>
      <c r="N94" s="177"/>
      <c r="O94" s="177"/>
      <c r="P94" s="89">
        <f>+'Ark1'!U695</f>
        <v>4.7059722222222202</v>
      </c>
      <c r="Q94" s="177">
        <f t="shared" ref="Q94:Q107" si="45">+P94-P111</f>
        <v>-1.3664387810140246</v>
      </c>
      <c r="R94" s="191"/>
      <c r="S94" s="87"/>
      <c r="T94" s="87"/>
      <c r="U94" s="142"/>
      <c r="V94" s="347"/>
      <c r="W94" s="1">
        <f>+'Ark1'!T695</f>
        <v>2.0625</v>
      </c>
      <c r="X94" s="177">
        <f t="shared" ref="X94:X107" si="46">+W94-W111</f>
        <v>-0.28701456310679596</v>
      </c>
      <c r="Y94" s="89">
        <f>+'Ark1'!W695</f>
        <v>0</v>
      </c>
      <c r="Z94" s="92"/>
      <c r="AA94" s="11">
        <f>+'Ark1'!X695</f>
        <v>0</v>
      </c>
      <c r="AB94" s="11">
        <f>+'Ark1'!Y695</f>
        <v>0</v>
      </c>
      <c r="AC94" s="11">
        <f>+'Ark1'!Z695</f>
        <v>1.7076272196971563</v>
      </c>
      <c r="AD94" s="69"/>
      <c r="AE94" s="129">
        <f>+'Ark1'!Z700</f>
        <v>3.4935268773677857</v>
      </c>
      <c r="AF94" s="64">
        <f>+IF(G94=0,"",'Ark1'!AB700)</f>
        <v>1.5300258799696933</v>
      </c>
      <c r="AG94" s="130">
        <f>+'Ark1'!AD700</f>
        <v>7.1080416832791444</v>
      </c>
      <c r="AH94" s="89">
        <f t="shared" si="26"/>
        <v>3</v>
      </c>
      <c r="AI94" s="45"/>
      <c r="AJ94" s="13"/>
      <c r="AK94" s="56"/>
    </row>
    <row r="95" spans="1:40" ht="15.6">
      <c r="A95" s="45"/>
      <c r="B95">
        <f>+'Ark1'!C696</f>
        <v>2019</v>
      </c>
      <c r="C95">
        <f>+'Ark1'!L696</f>
        <v>2</v>
      </c>
      <c r="D95" s="3" t="str">
        <f t="shared" ref="D95:D108" si="47">+D79</f>
        <v>P</v>
      </c>
      <c r="E95">
        <f>+'Ark1'!Q696</f>
        <v>139</v>
      </c>
      <c r="G95" s="296">
        <f>+'Ark1'!R696</f>
        <v>667</v>
      </c>
      <c r="I95" s="177">
        <f>+'Ark1'!AF696</f>
        <v>3.6434150871251441</v>
      </c>
      <c r="J95" s="177">
        <f t="shared" si="44"/>
        <v>-2.7953766457842355</v>
      </c>
      <c r="K95" s="177">
        <f>+'Ark1'!AH696</f>
        <v>0.59970014992503762</v>
      </c>
      <c r="L95" s="177"/>
      <c r="M95" s="177"/>
      <c r="N95" s="177"/>
      <c r="O95" s="177"/>
      <c r="P95" s="89">
        <f>+'Ark1'!U696</f>
        <v>5.2785457271364304</v>
      </c>
      <c r="Q95" s="177">
        <f t="shared" si="45"/>
        <v>-1.1994707337689174</v>
      </c>
      <c r="R95" s="191"/>
      <c r="S95" s="87"/>
      <c r="T95" s="87"/>
      <c r="U95" s="142"/>
      <c r="V95" s="347"/>
      <c r="W95" s="1">
        <f>+'Ark1'!T696</f>
        <v>2.3508245877061462</v>
      </c>
      <c r="X95" s="177">
        <f t="shared" si="46"/>
        <v>-0.51501903369302982</v>
      </c>
      <c r="Y95" s="89">
        <f>+'Ark1'!W696</f>
        <v>0</v>
      </c>
      <c r="Z95" s="92"/>
      <c r="AA95" s="11">
        <f>+'Ark1'!X696</f>
        <v>0</v>
      </c>
      <c r="AB95" s="11">
        <f>+'Ark1'!Y696</f>
        <v>0</v>
      </c>
      <c r="AC95" s="11">
        <f>+'Ark1'!Z696</f>
        <v>2.1074094634668494</v>
      </c>
      <c r="AD95" s="69"/>
      <c r="AE95" s="129">
        <f>+'Ark1'!Z701</f>
        <v>0</v>
      </c>
      <c r="AF95" s="64">
        <f>+IF(G95=0,"",'Ark1'!AB701)</f>
        <v>0</v>
      </c>
      <c r="AG95" s="130">
        <f>+'Ark1'!AD701</f>
        <v>0</v>
      </c>
      <c r="AH95" s="89">
        <f t="shared" si="26"/>
        <v>4.7985611510791371</v>
      </c>
      <c r="AI95" s="45"/>
      <c r="AJ95" s="2"/>
      <c r="AK95" s="56"/>
      <c r="AL95" s="5"/>
      <c r="AN95" s="2"/>
    </row>
    <row r="96" spans="1:40" ht="15.6">
      <c r="A96" s="45"/>
      <c r="B96">
        <f>+'Ark1'!C697</f>
        <v>2019</v>
      </c>
      <c r="C96">
        <f>+'Ark1'!L697</f>
        <v>3</v>
      </c>
      <c r="D96" s="3" t="str">
        <f t="shared" si="47"/>
        <v>P+</v>
      </c>
      <c r="E96">
        <f>+'Ark1'!Q697</f>
        <v>210</v>
      </c>
      <c r="G96" s="296">
        <f>+'Ark1'!R697</f>
        <v>1332</v>
      </c>
      <c r="I96" s="177">
        <f>+'Ark1'!AF697</f>
        <v>7.2759053913803484</v>
      </c>
      <c r="J96" s="177">
        <f t="shared" si="44"/>
        <v>-7.3080903690859991</v>
      </c>
      <c r="K96" s="177">
        <f>+'Ark1'!AH697</f>
        <v>0.52552552552552556</v>
      </c>
      <c r="L96" s="177"/>
      <c r="M96" s="177"/>
      <c r="N96" s="177"/>
      <c r="O96" s="177"/>
      <c r="P96" s="89">
        <f>+'Ark1'!U697</f>
        <v>6.0933708708708734</v>
      </c>
      <c r="Q96" s="177">
        <f t="shared" si="45"/>
        <v>-0.93653828610587553</v>
      </c>
      <c r="R96" s="191"/>
      <c r="S96" s="87"/>
      <c r="T96" s="87"/>
      <c r="U96" s="142"/>
      <c r="V96" s="347"/>
      <c r="W96" s="1">
        <f>+'Ark1'!T697</f>
        <v>3.0225225225225225</v>
      </c>
      <c r="X96" s="177">
        <f t="shared" si="46"/>
        <v>-0.51345131468677785</v>
      </c>
      <c r="Y96" s="89">
        <f>+'Ark1'!W697</f>
        <v>0</v>
      </c>
      <c r="Z96" s="92"/>
      <c r="AA96" s="11">
        <f>+'Ark1'!X697</f>
        <v>0.15015015015015012</v>
      </c>
      <c r="AB96" s="11">
        <f>+'Ark1'!Y697</f>
        <v>0</v>
      </c>
      <c r="AC96" s="11">
        <f>+'Ark1'!Z697</f>
        <v>2.3452402703172619</v>
      </c>
      <c r="AD96" s="69"/>
      <c r="AE96" s="129">
        <f>+'Ark1'!Z702</f>
        <v>4.1638356881864311</v>
      </c>
      <c r="AF96" s="64">
        <f>+IF(G96=0,"",'Ark1'!AB702)</f>
        <v>1.6253842528172675</v>
      </c>
      <c r="AG96" s="130">
        <f>+'Ark1'!AD702</f>
        <v>30.273917630870823</v>
      </c>
      <c r="AH96" s="89">
        <f t="shared" si="26"/>
        <v>6.3428571428571425</v>
      </c>
      <c r="AI96" s="45"/>
      <c r="AJ96" s="4"/>
      <c r="AK96" s="56"/>
      <c r="AL96" s="4"/>
      <c r="AM96" s="4"/>
      <c r="AN96" s="4"/>
    </row>
    <row r="97" spans="1:40" ht="15.6">
      <c r="A97" s="45"/>
      <c r="B97">
        <f>+'Ark1'!C698</f>
        <v>2019</v>
      </c>
      <c r="C97">
        <f>+'Ark1'!L698</f>
        <v>4</v>
      </c>
      <c r="D97" s="3" t="str">
        <f t="shared" si="47"/>
        <v>O-</v>
      </c>
      <c r="E97">
        <f>+'Ark1'!Q698</f>
        <v>307</v>
      </c>
      <c r="G97" s="296">
        <f>+'Ark1'!R698</f>
        <v>2942</v>
      </c>
      <c r="I97" s="177">
        <f>+'Ark1'!AF698</f>
        <v>16.070355601682419</v>
      </c>
      <c r="J97" s="177">
        <f t="shared" si="44"/>
        <v>-20.214753036367387</v>
      </c>
      <c r="K97" s="177">
        <f>+'Ark1'!AH698</f>
        <v>0.64581917063222283</v>
      </c>
      <c r="L97" s="177"/>
      <c r="M97" s="177"/>
      <c r="N97" s="177"/>
      <c r="O97" s="177"/>
      <c r="P97" s="89">
        <f>+'Ark1'!U698</f>
        <v>7.0495241332426941</v>
      </c>
      <c r="Q97" s="177">
        <f t="shared" si="45"/>
        <v>-0.53388027744815059</v>
      </c>
      <c r="R97" s="191"/>
      <c r="S97" s="87"/>
      <c r="T97" s="87"/>
      <c r="U97" s="142"/>
      <c r="V97" s="347"/>
      <c r="W97" s="1">
        <f>+'Ark1'!T698</f>
        <v>3.721278042148199</v>
      </c>
      <c r="X97" s="177">
        <f t="shared" si="46"/>
        <v>-0.71555560762542614</v>
      </c>
      <c r="Y97" s="89">
        <f>+'Ark1'!W698</f>
        <v>0</v>
      </c>
      <c r="Z97" s="92"/>
      <c r="AA97" s="11">
        <f>+'Ark1'!X698</f>
        <v>0.78178110129163825</v>
      </c>
      <c r="AB97" s="11">
        <f>+'Ark1'!Y698</f>
        <v>6.7980965329707668E-2</v>
      </c>
      <c r="AC97" s="11">
        <f>+'Ark1'!Z698</f>
        <v>2.7403134719350297</v>
      </c>
      <c r="AD97" s="69"/>
      <c r="AE97" s="129">
        <f>+'Ark1'!Z703</f>
        <v>0</v>
      </c>
      <c r="AF97" s="64">
        <f>+IF(G97=0,"",'Ark1'!AB703)</f>
        <v>0</v>
      </c>
      <c r="AG97" s="130">
        <f>+'Ark1'!AD703</f>
        <v>0</v>
      </c>
      <c r="AH97" s="89">
        <f t="shared" si="26"/>
        <v>9.5830618892508141</v>
      </c>
      <c r="AI97" s="45"/>
      <c r="AJ97" s="4"/>
      <c r="AK97" s="56"/>
      <c r="AL97" s="13"/>
      <c r="AM97" s="1"/>
      <c r="AN97" s="5"/>
    </row>
    <row r="98" spans="1:40" ht="15.6">
      <c r="A98" s="45"/>
      <c r="B98">
        <f>+'Ark1'!C699</f>
        <v>2019</v>
      </c>
      <c r="C98">
        <f>+'Ark1'!L699</f>
        <v>5</v>
      </c>
      <c r="D98" s="3" t="str">
        <f t="shared" si="47"/>
        <v>O</v>
      </c>
      <c r="E98">
        <f>+'Ark1'!Q699</f>
        <v>419</v>
      </c>
      <c r="G98" s="296">
        <f>+'Ark1'!R699</f>
        <v>7117</v>
      </c>
      <c r="I98" s="177">
        <f>+'Ark1'!AF699</f>
        <v>38.875839842683121</v>
      </c>
      <c r="J98" s="177">
        <f t="shared" si="44"/>
        <v>11.41956003346214</v>
      </c>
      <c r="K98" s="177">
        <f>+'Ark1'!AH699</f>
        <v>0.56203456512575523</v>
      </c>
      <c r="L98" s="177"/>
      <c r="M98" s="177"/>
      <c r="N98" s="177"/>
      <c r="O98" s="177"/>
      <c r="P98" s="89">
        <f>+'Ark1'!U699</f>
        <v>7.7066938316706564</v>
      </c>
      <c r="Q98" s="177">
        <f t="shared" si="45"/>
        <v>-0.78408015018611987</v>
      </c>
      <c r="R98" s="191"/>
      <c r="S98" s="87"/>
      <c r="T98" s="87"/>
      <c r="U98" s="142"/>
      <c r="V98" s="347"/>
      <c r="W98" s="1">
        <f>+'Ark1'!T699</f>
        <v>4.6280736265280318</v>
      </c>
      <c r="X98" s="177">
        <f t="shared" si="46"/>
        <v>-0.13722264832238285</v>
      </c>
      <c r="Y98" s="89">
        <f>+'Ark1'!W699</f>
        <v>0</v>
      </c>
      <c r="Z98" s="92"/>
      <c r="AA98" s="11">
        <f>+'Ark1'!X699</f>
        <v>1.6720528312491216</v>
      </c>
      <c r="AB98" s="11">
        <f>+'Ark1'!Y699</f>
        <v>0.14050864128143881</v>
      </c>
      <c r="AC98" s="11">
        <f>+'Ark1'!Z699</f>
        <v>3.0091752741451838</v>
      </c>
      <c r="AD98" s="69"/>
      <c r="AE98" s="129">
        <f>+'Ark1'!Z704</f>
        <v>0</v>
      </c>
      <c r="AF98" s="64">
        <f>+IF(G98=0,"",'Ark1'!AB704)</f>
        <v>0</v>
      </c>
      <c r="AG98" s="130">
        <f>+'Ark1'!AD704</f>
        <v>0</v>
      </c>
      <c r="AH98" s="89">
        <f t="shared" si="26"/>
        <v>16.985680190930786</v>
      </c>
      <c r="AI98" s="45"/>
      <c r="AJ98" s="4"/>
      <c r="AK98" s="56"/>
      <c r="AL98" s="13"/>
      <c r="AM98" s="1"/>
      <c r="AN98" s="5"/>
    </row>
    <row r="99" spans="1:40" ht="15.6">
      <c r="A99" s="45"/>
      <c r="B99">
        <f>+'Ark1'!C700</f>
        <v>2019</v>
      </c>
      <c r="C99">
        <f>+'Ark1'!L700</f>
        <v>6</v>
      </c>
      <c r="D99" s="3" t="str">
        <f t="shared" si="47"/>
        <v>O+</v>
      </c>
      <c r="E99">
        <f>+'Ark1'!Q700</f>
        <v>421</v>
      </c>
      <c r="G99" s="296">
        <f>+'Ark1'!R700</f>
        <v>4438</v>
      </c>
      <c r="I99" s="177">
        <f>+'Ark1'!AF700</f>
        <v>24.242093188397888</v>
      </c>
      <c r="J99" s="177">
        <f t="shared" si="44"/>
        <v>24.242093188397888</v>
      </c>
      <c r="K99" s="177">
        <f>+'Ark1'!AH700</f>
        <v>1.0590356016223523</v>
      </c>
      <c r="L99" s="177"/>
      <c r="M99" s="177"/>
      <c r="N99" s="177"/>
      <c r="O99" s="177"/>
      <c r="P99" s="89">
        <f>+'Ark1'!U700</f>
        <v>9.0682131590806705</v>
      </c>
      <c r="Q99" s="177">
        <f t="shared" si="45"/>
        <v>9.0682131590806705</v>
      </c>
      <c r="R99" s="191"/>
      <c r="S99" s="87"/>
      <c r="T99" s="87"/>
      <c r="U99" s="142"/>
      <c r="V99" s="347"/>
      <c r="W99" s="1">
        <f>+'Ark1'!T700</f>
        <v>4.8316809373591711</v>
      </c>
      <c r="X99" s="177">
        <f t="shared" si="46"/>
        <v>4.8316809373591711</v>
      </c>
      <c r="Y99" s="89">
        <f>+'Ark1'!W700</f>
        <v>2.253267237494366E-2</v>
      </c>
      <c r="Z99" s="92"/>
      <c r="AA99" s="11">
        <f>+'Ark1'!X700</f>
        <v>3.6277602523659302</v>
      </c>
      <c r="AB99" s="11">
        <f>+'Ark1'!Y700</f>
        <v>0.18026137899954928</v>
      </c>
      <c r="AC99" s="11">
        <f>+'Ark1'!Z700</f>
        <v>3.4935268773677857</v>
      </c>
      <c r="AD99" s="69"/>
      <c r="AE99" s="129">
        <f>+'Ark1'!Z705</f>
        <v>4.8816706145520348</v>
      </c>
      <c r="AF99" s="64">
        <f>+IF(G99=0,"",'Ark1'!AB705)</f>
        <v>1.0993987838588914</v>
      </c>
      <c r="AG99" s="130">
        <f>+'Ark1'!AD705</f>
        <v>22.383903211134875</v>
      </c>
      <c r="AH99" s="89">
        <f t="shared" ref="AH99:AH156" si="48">+G99/E99</f>
        <v>10.541567695961994</v>
      </c>
      <c r="AI99" s="45"/>
      <c r="AJ99" s="4"/>
      <c r="AK99" s="56"/>
      <c r="AL99" s="13"/>
      <c r="AM99" s="1"/>
      <c r="AN99" s="5"/>
    </row>
    <row r="100" spans="1:40" ht="15.6">
      <c r="A100" s="45"/>
      <c r="B100">
        <f>+'Ark1'!C701</f>
        <v>2019</v>
      </c>
      <c r="C100">
        <f>+'Ark1'!L701</f>
        <v>7</v>
      </c>
      <c r="D100" s="3" t="str">
        <f t="shared" si="47"/>
        <v>R-</v>
      </c>
      <c r="E100">
        <f>+'Ark1'!Q701</f>
        <v>0</v>
      </c>
      <c r="G100" s="296">
        <f>+'Ark1'!R701</f>
        <v>0</v>
      </c>
      <c r="I100" s="177">
        <f>+'Ark1'!AF701</f>
        <v>0</v>
      </c>
      <c r="J100" s="177">
        <f t="shared" si="44"/>
        <v>-10.487546369899309</v>
      </c>
      <c r="K100" s="177">
        <f>+'Ark1'!AH701</f>
        <v>0</v>
      </c>
      <c r="L100" s="177"/>
      <c r="M100" s="177"/>
      <c r="N100" s="177"/>
      <c r="O100" s="177"/>
      <c r="P100" s="89">
        <f>+'Ark1'!U701</f>
        <v>0</v>
      </c>
      <c r="Q100" s="177">
        <f t="shared" si="45"/>
        <v>-9.2694795351187285</v>
      </c>
      <c r="R100" s="191"/>
      <c r="S100" s="87"/>
      <c r="T100" s="87"/>
      <c r="U100" s="142"/>
      <c r="V100" s="347"/>
      <c r="W100" s="1">
        <f>+'Ark1'!T701</f>
        <v>0</v>
      </c>
      <c r="X100" s="177">
        <f t="shared" si="46"/>
        <v>-4.6968165740272889</v>
      </c>
      <c r="Y100" s="89">
        <f>+'Ark1'!W701</f>
        <v>0</v>
      </c>
      <c r="Z100" s="92"/>
      <c r="AA100" s="11">
        <f>+'Ark1'!X701</f>
        <v>0</v>
      </c>
      <c r="AB100" s="11">
        <f>+'Ark1'!Y701</f>
        <v>0</v>
      </c>
      <c r="AC100" s="11">
        <f>+'Ark1'!Z701</f>
        <v>0</v>
      </c>
      <c r="AD100" s="69"/>
      <c r="AE100" s="129">
        <f>+'Ark1'!Z706</f>
        <v>0</v>
      </c>
      <c r="AF100" s="64" t="str">
        <f>+IF(G100=0,"",'Ark1'!AB706)</f>
        <v/>
      </c>
      <c r="AG100" s="130">
        <f>+'Ark1'!AD706</f>
        <v>0</v>
      </c>
      <c r="AH100" s="89" t="e">
        <f t="shared" si="48"/>
        <v>#DIV/0!</v>
      </c>
      <c r="AI100" s="45"/>
      <c r="AJ100" s="4"/>
      <c r="AK100" s="56"/>
      <c r="AL100" s="13"/>
      <c r="AM100" s="1"/>
      <c r="AN100" s="5"/>
    </row>
    <row r="101" spans="1:40" ht="15.6">
      <c r="A101" s="45"/>
      <c r="B101">
        <f>+'Ark1'!C702</f>
        <v>2019</v>
      </c>
      <c r="C101">
        <f>+'Ark1'!L702</f>
        <v>8</v>
      </c>
      <c r="D101" s="3" t="str">
        <f t="shared" si="47"/>
        <v>R</v>
      </c>
      <c r="E101">
        <f>+'Ark1'!Q702</f>
        <v>255</v>
      </c>
      <c r="G101" s="296">
        <f>+'Ark1'!R702</f>
        <v>1601</v>
      </c>
      <c r="I101" s="177">
        <f>+'Ark1'!AF702</f>
        <v>8.745288687387335</v>
      </c>
      <c r="J101" s="177">
        <f t="shared" si="44"/>
        <v>8.745288687387335</v>
      </c>
      <c r="K101" s="177">
        <f>+'Ark1'!AH702</f>
        <v>1.4366021236727049</v>
      </c>
      <c r="L101" s="177"/>
      <c r="M101" s="177"/>
      <c r="N101" s="177"/>
      <c r="O101" s="177"/>
      <c r="P101" s="89">
        <f>+'Ark1'!U702</f>
        <v>10.524584634603368</v>
      </c>
      <c r="Q101" s="177">
        <f t="shared" si="45"/>
        <v>10.524584634603368</v>
      </c>
      <c r="R101" s="191"/>
      <c r="S101" s="87"/>
      <c r="T101" s="87"/>
      <c r="U101" s="142"/>
      <c r="V101" s="347"/>
      <c r="W101" s="1">
        <f>+'Ark1'!T702</f>
        <v>5.0149906308557135</v>
      </c>
      <c r="X101" s="177">
        <f t="shared" si="46"/>
        <v>5.0149906308557135</v>
      </c>
      <c r="Y101" s="89">
        <f>+'Ark1'!W702</f>
        <v>0.12492192379762648</v>
      </c>
      <c r="Z101" s="92"/>
      <c r="AA101" s="11">
        <f>+'Ark1'!X702</f>
        <v>10.430980637101811</v>
      </c>
      <c r="AB101" s="11">
        <f>+'Ark1'!Y702</f>
        <v>0.31230480949406614</v>
      </c>
      <c r="AC101" s="11">
        <f>+'Ark1'!Z702</f>
        <v>4.1638356881864311</v>
      </c>
      <c r="AD101" s="69"/>
      <c r="AE101" s="129">
        <f>+'Ark1'!Z707</f>
        <v>0</v>
      </c>
      <c r="AF101" s="64">
        <f>+IF(G101=0,"",'Ark1'!AB707)</f>
        <v>0</v>
      </c>
      <c r="AG101" s="130">
        <f>+'Ark1'!AD707</f>
        <v>0</v>
      </c>
      <c r="AH101" s="89">
        <f t="shared" si="48"/>
        <v>6.2784313725490195</v>
      </c>
      <c r="AI101" s="45"/>
      <c r="AJ101" s="4"/>
      <c r="AK101" s="56"/>
      <c r="AL101" s="13"/>
      <c r="AM101" s="13"/>
      <c r="AN101" s="5"/>
    </row>
    <row r="102" spans="1:40" ht="15.6">
      <c r="A102" s="45"/>
      <c r="B102">
        <f>+'Ark1'!C703</f>
        <v>2019</v>
      </c>
      <c r="C102">
        <f>+'Ark1'!L703</f>
        <v>9</v>
      </c>
      <c r="D102" s="3" t="str">
        <f t="shared" si="47"/>
        <v>R+</v>
      </c>
      <c r="E102">
        <f>+'Ark1'!Q703</f>
        <v>0</v>
      </c>
      <c r="G102" s="296">
        <f>+'Ark1'!R703</f>
        <v>0</v>
      </c>
      <c r="I102" s="177">
        <f>+'Ark1'!AF703</f>
        <v>0</v>
      </c>
      <c r="J102" s="177">
        <f t="shared" si="44"/>
        <v>0</v>
      </c>
      <c r="K102" s="177">
        <f>+'Ark1'!AH703</f>
        <v>0</v>
      </c>
      <c r="L102" s="177"/>
      <c r="M102" s="177"/>
      <c r="N102" s="177"/>
      <c r="O102" s="177"/>
      <c r="P102" s="89">
        <f>+'Ark1'!U703</f>
        <v>0</v>
      </c>
      <c r="Q102" s="177">
        <f t="shared" si="45"/>
        <v>0</v>
      </c>
      <c r="R102" s="191"/>
      <c r="S102" s="87"/>
      <c r="T102" s="87"/>
      <c r="U102" s="142"/>
      <c r="V102" s="347"/>
      <c r="W102" s="1">
        <f>+'Ark1'!T703</f>
        <v>0</v>
      </c>
      <c r="X102" s="177">
        <f t="shared" si="46"/>
        <v>0</v>
      </c>
      <c r="Y102" s="89">
        <f>+'Ark1'!W703</f>
        <v>0</v>
      </c>
      <c r="Z102" s="92"/>
      <c r="AA102" s="11">
        <f>+'Ark1'!X703</f>
        <v>0</v>
      </c>
      <c r="AB102" s="11">
        <f>+'Ark1'!Y703</f>
        <v>0</v>
      </c>
      <c r="AC102" s="11">
        <f>+'Ark1'!Z703</f>
        <v>0</v>
      </c>
      <c r="AD102" s="69"/>
      <c r="AE102" s="129">
        <f>+'Ark1'!Z708</f>
        <v>0</v>
      </c>
      <c r="AF102" s="64" t="str">
        <f>+IF(G102=0,"",'Ark1'!AB708)</f>
        <v/>
      </c>
      <c r="AG102" s="130">
        <f>+'Ark1'!AD708</f>
        <v>0</v>
      </c>
      <c r="AH102" s="89" t="e">
        <f t="shared" si="48"/>
        <v>#DIV/0!</v>
      </c>
      <c r="AI102" s="45"/>
      <c r="AJ102" s="4"/>
      <c r="AK102" s="56"/>
      <c r="AL102" s="13"/>
      <c r="AM102" s="13"/>
      <c r="AN102" s="5"/>
    </row>
    <row r="103" spans="1:40" ht="15.6">
      <c r="A103" s="45"/>
      <c r="B103">
        <f>+'Ark1'!C704</f>
        <v>2019</v>
      </c>
      <c r="C103">
        <f>+'Ark1'!L704</f>
        <v>10</v>
      </c>
      <c r="D103" s="3" t="str">
        <f t="shared" si="47"/>
        <v>U-</v>
      </c>
      <c r="E103">
        <f>+'Ark1'!Q704</f>
        <v>0</v>
      </c>
      <c r="G103" s="296">
        <f>+'Ark1'!R704</f>
        <v>0</v>
      </c>
      <c r="I103" s="177">
        <f>+'Ark1'!AF704</f>
        <v>0</v>
      </c>
      <c r="J103" s="177">
        <f t="shared" si="44"/>
        <v>-0.52464228934817192</v>
      </c>
      <c r="K103" s="177">
        <f>+'Ark1'!AH704</f>
        <v>0</v>
      </c>
      <c r="L103" s="177"/>
      <c r="M103" s="177"/>
      <c r="N103" s="177"/>
      <c r="O103" s="177"/>
      <c r="P103" s="89">
        <f>+'Ark1'!U704</f>
        <v>0</v>
      </c>
      <c r="Q103" s="177">
        <f t="shared" si="45"/>
        <v>-13.599191919191931</v>
      </c>
      <c r="R103" s="191"/>
      <c r="S103" s="87"/>
      <c r="T103" s="87"/>
      <c r="U103" s="142"/>
      <c r="V103" s="347"/>
      <c r="W103" s="1">
        <f>+'Ark1'!T704</f>
        <v>0</v>
      </c>
      <c r="X103" s="177">
        <f t="shared" si="46"/>
        <v>-4.1919191919191929</v>
      </c>
      <c r="Y103" s="89">
        <f>+'Ark1'!W704</f>
        <v>0</v>
      </c>
      <c r="Z103" s="92"/>
      <c r="AA103" s="11">
        <f>+'Ark1'!X704</f>
        <v>0</v>
      </c>
      <c r="AB103" s="11">
        <f>+'Ark1'!Y704</f>
        <v>0</v>
      </c>
      <c r="AC103" s="11">
        <f>+'Ark1'!Z704</f>
        <v>0</v>
      </c>
      <c r="AD103" s="69"/>
      <c r="AE103" s="129">
        <f>+'Ark1'!Z709</f>
        <v>0</v>
      </c>
      <c r="AF103" s="64" t="str">
        <f>+IF(G103=0,"",'Ark1'!AB709)</f>
        <v/>
      </c>
      <c r="AG103" s="130">
        <f>+'Ark1'!AD709</f>
        <v>0</v>
      </c>
      <c r="AH103" s="89" t="e">
        <f t="shared" si="48"/>
        <v>#DIV/0!</v>
      </c>
      <c r="AI103" s="45"/>
      <c r="AJ103" s="4"/>
      <c r="AK103" s="56"/>
      <c r="AL103" s="13"/>
      <c r="AM103" s="13"/>
      <c r="AN103" s="5"/>
    </row>
    <row r="104" spans="1:40" ht="15.6">
      <c r="A104" s="45"/>
      <c r="B104">
        <f>+'Ark1'!C705</f>
        <v>2019</v>
      </c>
      <c r="C104">
        <f>+'Ark1'!L705</f>
        <v>11</v>
      </c>
      <c r="D104" s="3" t="str">
        <f t="shared" si="47"/>
        <v>U</v>
      </c>
      <c r="E104">
        <f>+'Ark1'!Q705</f>
        <v>19</v>
      </c>
      <c r="G104" s="296">
        <f>+'Ark1'!R705</f>
        <v>66</v>
      </c>
      <c r="I104" s="177">
        <f>+'Ark1'!AF705</f>
        <v>0.36051783470803506</v>
      </c>
      <c r="J104" s="177">
        <f t="shared" si="44"/>
        <v>0.36051783470803506</v>
      </c>
      <c r="K104" s="177">
        <f>+'Ark1'!AH705</f>
        <v>0</v>
      </c>
      <c r="L104" s="177"/>
      <c r="M104" s="177"/>
      <c r="N104" s="177"/>
      <c r="O104" s="177"/>
      <c r="P104" s="89">
        <f>+'Ark1'!U705</f>
        <v>13.923636363636357</v>
      </c>
      <c r="Q104" s="177">
        <f t="shared" si="45"/>
        <v>13.923636363636357</v>
      </c>
      <c r="R104" s="191"/>
      <c r="S104" s="87"/>
      <c r="T104" s="87"/>
      <c r="U104" s="142"/>
      <c r="V104" s="347"/>
      <c r="W104" s="1">
        <f>+'Ark1'!T705</f>
        <v>5.1363636363636358</v>
      </c>
      <c r="X104" s="177">
        <f t="shared" si="46"/>
        <v>5.1363636363636358</v>
      </c>
      <c r="Y104" s="89">
        <f>+'Ark1'!W705</f>
        <v>0</v>
      </c>
      <c r="Z104" s="92"/>
      <c r="AA104" s="11">
        <f>+'Ark1'!X705</f>
        <v>34.848484848484851</v>
      </c>
      <c r="AB104" s="11">
        <f>+'Ark1'!Y705</f>
        <v>1.5151515151515151</v>
      </c>
      <c r="AC104" s="11">
        <f>+'Ark1'!Z705</f>
        <v>4.8816706145520348</v>
      </c>
      <c r="AD104" s="69"/>
      <c r="AE104" s="129">
        <f>+'Ark1'!Z710</f>
        <v>1.8366316804384619</v>
      </c>
      <c r="AF104" s="64">
        <f>+IF(G104=0,"",'Ark1'!AB710)</f>
        <v>0.54065975807531652</v>
      </c>
      <c r="AG104" s="130">
        <f>+'Ark1'!AD710</f>
        <v>28.513207549089046</v>
      </c>
      <c r="AH104" s="89">
        <f t="shared" si="48"/>
        <v>3.4736842105263159</v>
      </c>
      <c r="AI104" s="45"/>
      <c r="AJ104" s="4"/>
      <c r="AK104" s="56"/>
      <c r="AL104" s="13"/>
      <c r="AM104" s="13"/>
      <c r="AN104" s="5"/>
    </row>
    <row r="105" spans="1:40" ht="15.6">
      <c r="A105" s="45"/>
      <c r="B105">
        <f>+'Ark1'!C706</f>
        <v>2019</v>
      </c>
      <c r="C105">
        <f>+'Ark1'!L706</f>
        <v>12</v>
      </c>
      <c r="D105" s="3" t="str">
        <f t="shared" si="47"/>
        <v>U+</v>
      </c>
      <c r="E105">
        <f>+'Ark1'!Q706</f>
        <v>0</v>
      </c>
      <c r="G105" s="296">
        <f>+'Ark1'!R706</f>
        <v>0</v>
      </c>
      <c r="I105" s="177">
        <f>+'Ark1'!AF706</f>
        <v>0</v>
      </c>
      <c r="J105" s="177">
        <f t="shared" si="44"/>
        <v>0</v>
      </c>
      <c r="K105" s="177">
        <f>+'Ark1'!AH706</f>
        <v>0</v>
      </c>
      <c r="L105" s="177"/>
      <c r="M105" s="177"/>
      <c r="N105" s="177"/>
      <c r="O105" s="177"/>
      <c r="P105" s="89">
        <f>+'Ark1'!U706</f>
        <v>0</v>
      </c>
      <c r="Q105" s="177">
        <f t="shared" si="45"/>
        <v>0</v>
      </c>
      <c r="R105" s="191"/>
      <c r="S105" s="87"/>
      <c r="T105" s="87"/>
      <c r="U105" s="142"/>
      <c r="V105" s="347"/>
      <c r="W105" s="1">
        <f>+'Ark1'!T706</f>
        <v>0</v>
      </c>
      <c r="X105" s="177">
        <f t="shared" si="46"/>
        <v>0</v>
      </c>
      <c r="Y105" s="89">
        <f>+'Ark1'!W706</f>
        <v>0</v>
      </c>
      <c r="Z105" s="92"/>
      <c r="AA105" s="11">
        <f>+'Ark1'!X706</f>
        <v>0</v>
      </c>
      <c r="AB105" s="11">
        <f>+'Ark1'!Y706</f>
        <v>0</v>
      </c>
      <c r="AC105" s="11">
        <f>+'Ark1'!Z706</f>
        <v>0</v>
      </c>
      <c r="AD105" s="69"/>
      <c r="AE105" s="129">
        <f>+'Ark1'!Z711</f>
        <v>2.4104922041001955</v>
      </c>
      <c r="AF105" s="64" t="str">
        <f>+IF(G105=0,"",'Ark1'!AB711)</f>
        <v/>
      </c>
      <c r="AG105" s="130">
        <f>+'Ark1'!AD711</f>
        <v>37.303101963596475</v>
      </c>
      <c r="AH105" s="89" t="e">
        <f t="shared" si="48"/>
        <v>#DIV/0!</v>
      </c>
      <c r="AI105" s="45"/>
      <c r="AJ105" s="4"/>
      <c r="AK105" s="56"/>
      <c r="AL105" s="13"/>
      <c r="AM105" s="5"/>
      <c r="AN105" s="5"/>
    </row>
    <row r="106" spans="1:40" ht="15.6">
      <c r="A106" s="45"/>
      <c r="B106">
        <f>+'Ark1'!C707</f>
        <v>2019</v>
      </c>
      <c r="C106">
        <f>+'Ark1'!L707</f>
        <v>13</v>
      </c>
      <c r="D106" s="3" t="str">
        <f t="shared" si="47"/>
        <v>E-</v>
      </c>
      <c r="E106">
        <f>+'Ark1'!Q707</f>
        <v>0</v>
      </c>
      <c r="G106" s="296">
        <f>+'Ark1'!R707</f>
        <v>0</v>
      </c>
      <c r="I106" s="177">
        <f>+'Ark1'!AF707</f>
        <v>0</v>
      </c>
      <c r="J106" s="177">
        <f t="shared" si="44"/>
        <v>0</v>
      </c>
      <c r="K106" s="177">
        <f>+'Ark1'!AH707</f>
        <v>0</v>
      </c>
      <c r="L106" s="177"/>
      <c r="M106" s="177"/>
      <c r="N106" s="177"/>
      <c r="O106" s="177"/>
      <c r="P106" s="89">
        <f>+'Ark1'!U707</f>
        <v>0</v>
      </c>
      <c r="Q106" s="177">
        <f t="shared" si="45"/>
        <v>0</v>
      </c>
      <c r="R106" s="191"/>
      <c r="S106" s="87"/>
      <c r="T106" s="87"/>
      <c r="U106" s="142"/>
      <c r="V106" s="347"/>
      <c r="W106" s="1">
        <f>+'Ark1'!T707</f>
        <v>0</v>
      </c>
      <c r="X106" s="177">
        <f t="shared" si="46"/>
        <v>0</v>
      </c>
      <c r="Y106" s="89">
        <f>+'Ark1'!W707</f>
        <v>0</v>
      </c>
      <c r="Z106" s="92"/>
      <c r="AA106" s="11">
        <f>+'Ark1'!X707</f>
        <v>0</v>
      </c>
      <c r="AB106" s="11">
        <f>+'Ark1'!Y707</f>
        <v>0</v>
      </c>
      <c r="AC106" s="11">
        <f>+'Ark1'!Z707</f>
        <v>0</v>
      </c>
      <c r="AD106" s="69"/>
      <c r="AE106" s="129">
        <f>+'Ark1'!Z712</f>
        <v>2.7810115872266232</v>
      </c>
      <c r="AF106" s="64" t="str">
        <f>+IF(G106=0,"",'Ark1'!AB712)</f>
        <v/>
      </c>
      <c r="AG106" s="130">
        <f>+'Ark1'!AD712</f>
        <v>28.520466804238744</v>
      </c>
      <c r="AH106" s="89" t="e">
        <f t="shared" si="48"/>
        <v>#DIV/0!</v>
      </c>
      <c r="AI106" s="45"/>
      <c r="AJ106" s="4"/>
      <c r="AK106" s="56"/>
      <c r="AL106" s="13"/>
      <c r="AM106" s="5"/>
      <c r="AN106" s="5"/>
    </row>
    <row r="107" spans="1:40" ht="15.6">
      <c r="A107" s="45"/>
      <c r="B107">
        <f>+'Ark1'!C708</f>
        <v>2019</v>
      </c>
      <c r="C107">
        <f>+'Ark1'!L708</f>
        <v>14</v>
      </c>
      <c r="D107" s="3" t="str">
        <f t="shared" si="47"/>
        <v>E</v>
      </c>
      <c r="E107">
        <f>+'Ark1'!Q708</f>
        <v>0</v>
      </c>
      <c r="G107" s="296">
        <f>+'Ark1'!R708</f>
        <v>0</v>
      </c>
      <c r="I107" s="177">
        <f>+'Ark1'!AF708</f>
        <v>0</v>
      </c>
      <c r="J107" s="177">
        <f t="shared" si="44"/>
        <v>0</v>
      </c>
      <c r="K107" s="177">
        <f>+'Ark1'!AH708</f>
        <v>0</v>
      </c>
      <c r="L107" s="177"/>
      <c r="M107" s="177"/>
      <c r="N107" s="177"/>
      <c r="O107" s="177"/>
      <c r="P107" s="89">
        <f>+'Ark1'!U708</f>
        <v>0</v>
      </c>
      <c r="Q107" s="177">
        <f t="shared" si="45"/>
        <v>0</v>
      </c>
      <c r="R107" s="191"/>
      <c r="S107" s="87"/>
      <c r="T107" s="87"/>
      <c r="U107" s="142"/>
      <c r="V107" s="347"/>
      <c r="W107" s="1">
        <f>+'Ark1'!T708</f>
        <v>0</v>
      </c>
      <c r="X107" s="177">
        <f t="shared" si="46"/>
        <v>0</v>
      </c>
      <c r="Y107" s="89">
        <f>+'Ark1'!W708</f>
        <v>0</v>
      </c>
      <c r="Z107" s="92"/>
      <c r="AA107" s="11">
        <f>+'Ark1'!X708</f>
        <v>0</v>
      </c>
      <c r="AB107" s="11">
        <f>+'Ark1'!Y708</f>
        <v>0</v>
      </c>
      <c r="AC107" s="11">
        <f>+'Ark1'!Z708</f>
        <v>0</v>
      </c>
      <c r="AD107" s="69"/>
      <c r="AE107" s="129">
        <f>+'Ark1'!Z713</f>
        <v>2.8290643661762722</v>
      </c>
      <c r="AF107" s="64" t="str">
        <f>+IF(G107=0,"",'Ark1'!AB713)</f>
        <v/>
      </c>
      <c r="AG107" s="130">
        <f>+'Ark1'!AD713</f>
        <v>20.178652408501087</v>
      </c>
      <c r="AH107" s="89" t="e">
        <f t="shared" si="48"/>
        <v>#DIV/0!</v>
      </c>
      <c r="AI107" s="45"/>
      <c r="AJ107" s="4"/>
      <c r="AK107" s="56"/>
      <c r="AL107" s="13"/>
      <c r="AM107" s="5"/>
      <c r="AN107" s="5"/>
    </row>
    <row r="108" spans="1:40" ht="15.6">
      <c r="A108" s="45"/>
      <c r="B108">
        <f>+'Ark1'!C709</f>
        <v>2019</v>
      </c>
      <c r="C108">
        <f>+'Ark1'!L709</f>
        <v>15</v>
      </c>
      <c r="D108" s="3" t="str">
        <f t="shared" si="47"/>
        <v>E+</v>
      </c>
      <c r="E108">
        <f>+'Ark1'!Q709</f>
        <v>0</v>
      </c>
      <c r="G108" s="296">
        <f>+'Ark1'!R709</f>
        <v>0</v>
      </c>
      <c r="I108" s="177">
        <f>+'Ark1'!AF709</f>
        <v>0</v>
      </c>
      <c r="J108" s="177">
        <f>+I108-I126</f>
        <v>-1.1207685269899359</v>
      </c>
      <c r="K108" s="177">
        <f>+'Ark1'!AH709</f>
        <v>0</v>
      </c>
      <c r="L108" s="177"/>
      <c r="M108" s="177"/>
      <c r="N108" s="177"/>
      <c r="O108" s="177"/>
      <c r="P108" s="89">
        <f>+'Ark1'!U709</f>
        <v>0</v>
      </c>
      <c r="Q108" s="177">
        <f>+P108-P126</f>
        <v>-5.1627551020408156</v>
      </c>
      <c r="R108" s="191"/>
      <c r="S108" s="87"/>
      <c r="T108" s="87"/>
      <c r="U108" s="142"/>
      <c r="V108" s="347"/>
      <c r="W108" s="1">
        <f>+'Ark1'!T709</f>
        <v>0</v>
      </c>
      <c r="X108" s="177">
        <f>+W108-W126</f>
        <v>-2.0051020408163263</v>
      </c>
      <c r="Y108" s="89">
        <f>+'Ark1'!W709</f>
        <v>0</v>
      </c>
      <c r="Z108" s="92"/>
      <c r="AA108" s="11">
        <f>+'Ark1'!X709</f>
        <v>0</v>
      </c>
      <c r="AB108" s="11">
        <f>+'Ark1'!Y709</f>
        <v>0</v>
      </c>
      <c r="AC108" s="11">
        <f>+'Ark1'!Z709</f>
        <v>0</v>
      </c>
      <c r="AD108" s="69"/>
      <c r="AE108" s="129">
        <f>+'Ark1'!Z714</f>
        <v>2.8825952674379551</v>
      </c>
      <c r="AF108" s="64" t="str">
        <f>+IF(G108=0,"",'Ark1'!AB714)</f>
        <v/>
      </c>
      <c r="AG108" s="130">
        <f>+'Ark1'!AD714</f>
        <v>-1.1963968130750731</v>
      </c>
      <c r="AH108" s="89" t="e">
        <f t="shared" si="48"/>
        <v>#DIV/0!</v>
      </c>
      <c r="AI108" s="45"/>
      <c r="AJ108" s="4"/>
      <c r="AK108" s="56"/>
      <c r="AL108" s="13"/>
      <c r="AM108" s="5"/>
      <c r="AN108" s="5"/>
    </row>
    <row r="109" spans="1:40" ht="15.6">
      <c r="A109" s="45"/>
      <c r="B109" s="45"/>
      <c r="C109" s="45"/>
      <c r="D109" s="45"/>
      <c r="E109" s="45"/>
      <c r="F109" s="45"/>
      <c r="G109" s="310"/>
      <c r="H109" s="310"/>
      <c r="I109" s="45"/>
      <c r="J109" s="45"/>
      <c r="K109" s="45"/>
      <c r="L109" s="45"/>
      <c r="M109" s="45"/>
      <c r="N109" s="45"/>
      <c r="O109" s="45"/>
      <c r="P109" s="45"/>
      <c r="Q109" s="45"/>
      <c r="R109" s="191"/>
      <c r="S109" s="87"/>
      <c r="T109" s="87"/>
      <c r="U109" s="142"/>
      <c r="V109" s="347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130">
        <f>+'Ark1'!AD715</f>
        <v>2.770519695153018</v>
      </c>
      <c r="AH109" s="45"/>
      <c r="AI109" s="45"/>
      <c r="AJ109" s="4"/>
      <c r="AK109" s="56"/>
      <c r="AL109" s="13"/>
      <c r="AM109" s="5"/>
      <c r="AN109" s="5"/>
    </row>
    <row r="110" spans="1:40" ht="15.6">
      <c r="A110" s="45"/>
      <c r="B110">
        <f>+'Ark1'!C710</f>
        <v>2018</v>
      </c>
      <c r="C110">
        <f>+'Ark1'!L710</f>
        <v>1</v>
      </c>
      <c r="D110" s="3" t="str">
        <f>+D94</f>
        <v>P-</v>
      </c>
      <c r="E110">
        <f>+'Ark1'!Q710</f>
        <v>45</v>
      </c>
      <c r="G110" s="296">
        <f>+'Ark1'!R710</f>
        <v>179</v>
      </c>
      <c r="I110" s="177">
        <f>+'Ark1'!AF710</f>
        <v>0.94859565447800764</v>
      </c>
      <c r="J110" s="177">
        <f t="shared" ref="J110:J123" si="49">+I110-I127</f>
        <v>-3.2256952878824672</v>
      </c>
      <c r="K110" s="177">
        <f>+'Ark1'!AH710</f>
        <v>0</v>
      </c>
      <c r="L110" s="177"/>
      <c r="M110" s="177"/>
      <c r="N110" s="177"/>
      <c r="O110" s="177"/>
      <c r="P110" s="89">
        <f>+'Ark1'!U710</f>
        <v>4.6653631284916193</v>
      </c>
      <c r="Q110" s="177">
        <f t="shared" ref="Q110:Q123" si="50">+P110-P127</f>
        <v>-1.2228560495905798</v>
      </c>
      <c r="R110" s="191"/>
      <c r="S110" s="87"/>
      <c r="T110" s="87"/>
      <c r="U110" s="142"/>
      <c r="V110" s="347"/>
      <c r="W110" s="1">
        <f>+'Ark1'!T710</f>
        <v>2.061452513966481</v>
      </c>
      <c r="X110" s="177">
        <f t="shared" ref="X110:X123" si="51">+W110-W127</f>
        <v>-0.14128721206091654</v>
      </c>
      <c r="Y110" s="89">
        <f>+'Ark1'!W710</f>
        <v>0</v>
      </c>
      <c r="Z110" s="92"/>
      <c r="AA110" s="11">
        <f>+'Ark1'!X710</f>
        <v>0</v>
      </c>
      <c r="AB110" s="11">
        <f>+'Ark1'!Y710</f>
        <v>0</v>
      </c>
      <c r="AC110" s="11">
        <f>+'Ark1'!Z710</f>
        <v>1.8366316804384619</v>
      </c>
      <c r="AD110" s="69"/>
      <c r="AE110" s="129">
        <f>+'Ark1'!Z716</f>
        <v>0</v>
      </c>
      <c r="AF110" s="64">
        <f>+IF(G110=0,"",'Ark1'!AB716)</f>
        <v>0</v>
      </c>
      <c r="AG110" s="130">
        <f>+'Ark1'!AD716</f>
        <v>0</v>
      </c>
      <c r="AH110" s="89">
        <f t="shared" si="48"/>
        <v>3.9777777777777779</v>
      </c>
      <c r="AI110" s="45"/>
      <c r="AJ110" s="4"/>
      <c r="AK110" s="56"/>
      <c r="AL110" s="13"/>
      <c r="AM110" s="5"/>
      <c r="AN110" s="5"/>
    </row>
    <row r="111" spans="1:40" ht="15.6">
      <c r="A111" s="45"/>
      <c r="B111">
        <f>+'Ark1'!C711</f>
        <v>2018</v>
      </c>
      <c r="C111">
        <f>+'Ark1'!L711</f>
        <v>2</v>
      </c>
      <c r="D111" s="3" t="str">
        <f t="shared" ref="D111:D124" si="52">+D95</f>
        <v>P</v>
      </c>
      <c r="E111">
        <f>+'Ark1'!Q711</f>
        <v>143</v>
      </c>
      <c r="G111" s="296">
        <f>+'Ark1'!R711</f>
        <v>618</v>
      </c>
      <c r="I111" s="177">
        <f>+'Ark1'!AF711</f>
        <v>3.2750397456279798</v>
      </c>
      <c r="J111" s="177">
        <f t="shared" si="49"/>
        <v>-5.2393701354333189</v>
      </c>
      <c r="K111" s="177">
        <f>+'Ark1'!AH711</f>
        <v>0.48543689320388361</v>
      </c>
      <c r="L111" s="177"/>
      <c r="M111" s="177"/>
      <c r="N111" s="177"/>
      <c r="O111" s="177"/>
      <c r="P111" s="89">
        <f>+'Ark1'!U711</f>
        <v>6.0724110032362448</v>
      </c>
      <c r="Q111" s="177">
        <f t="shared" si="50"/>
        <v>-0.4502216361190241</v>
      </c>
      <c r="R111" s="191"/>
      <c r="S111" s="87"/>
      <c r="T111" s="87"/>
      <c r="U111" s="142"/>
      <c r="V111" s="347"/>
      <c r="W111" s="1">
        <f>+'Ark1'!T711</f>
        <v>2.349514563106796</v>
      </c>
      <c r="X111" s="177">
        <f t="shared" si="51"/>
        <v>-0.38990786805505762</v>
      </c>
      <c r="Y111" s="89">
        <f>+'Ark1'!W711</f>
        <v>0</v>
      </c>
      <c r="Z111" s="92"/>
      <c r="AA111" s="11">
        <f>+'Ark1'!X711</f>
        <v>0</v>
      </c>
      <c r="AB111" s="11">
        <f>+'Ark1'!Y711</f>
        <v>0</v>
      </c>
      <c r="AC111" s="11">
        <f>+'Ark1'!Z711</f>
        <v>2.4104922041001955</v>
      </c>
      <c r="AD111" s="69"/>
      <c r="AE111" s="129">
        <f>+'Ark1'!Z717</f>
        <v>4.0914983624443471</v>
      </c>
      <c r="AF111" s="64">
        <f>+IF(G111=0,"",'Ark1'!AB717)</f>
        <v>1.5005624588748461</v>
      </c>
      <c r="AG111" s="130">
        <f>+'Ark1'!AD717</f>
        <v>15.562894699744639</v>
      </c>
      <c r="AH111" s="89">
        <f t="shared" si="48"/>
        <v>4.3216783216783217</v>
      </c>
      <c r="AI111" s="45"/>
      <c r="AJ111" s="4"/>
      <c r="AK111" s="56"/>
      <c r="AL111" s="13"/>
      <c r="AM111" s="5"/>
      <c r="AN111" s="5"/>
    </row>
    <row r="112" spans="1:40" ht="15.6">
      <c r="A112" s="45"/>
      <c r="B112">
        <f>+'Ark1'!C712</f>
        <v>2018</v>
      </c>
      <c r="C112">
        <f>+'Ark1'!L712</f>
        <v>3</v>
      </c>
      <c r="D112" s="3" t="str">
        <f t="shared" si="52"/>
        <v>P+</v>
      </c>
      <c r="E112">
        <f>+'Ark1'!Q712</f>
        <v>207</v>
      </c>
      <c r="G112" s="296">
        <f>+'Ark1'!R712</f>
        <v>1215</v>
      </c>
      <c r="I112" s="177">
        <f>+'Ark1'!AF712</f>
        <v>6.4387917329093796</v>
      </c>
      <c r="J112" s="177">
        <f t="shared" si="49"/>
        <v>-10.475663893806082</v>
      </c>
      <c r="K112" s="177">
        <f>+'Ark1'!AH712</f>
        <v>0.74074074074074081</v>
      </c>
      <c r="L112" s="177"/>
      <c r="M112" s="177"/>
      <c r="N112" s="177"/>
      <c r="O112" s="177"/>
      <c r="P112" s="89">
        <f>+'Ark1'!U712</f>
        <v>6.4780164609053479</v>
      </c>
      <c r="Q112" s="177">
        <f t="shared" si="50"/>
        <v>-0.42056366079849727</v>
      </c>
      <c r="R112" s="191"/>
      <c r="S112" s="87"/>
      <c r="T112" s="87"/>
      <c r="U112" s="142"/>
      <c r="V112" s="347"/>
      <c r="W112" s="1">
        <f>+'Ark1'!T712</f>
        <v>2.865843621399176</v>
      </c>
      <c r="X112" s="177">
        <f t="shared" si="51"/>
        <v>-0.76904481673469771</v>
      </c>
      <c r="Y112" s="89">
        <f>+'Ark1'!W712</f>
        <v>0</v>
      </c>
      <c r="Z112" s="92"/>
      <c r="AA112" s="11">
        <f>+'Ark1'!X712</f>
        <v>0.65843621399176944</v>
      </c>
      <c r="AB112" s="11">
        <f>+'Ark1'!Y712</f>
        <v>0</v>
      </c>
      <c r="AC112" s="11">
        <f>+'Ark1'!Z712</f>
        <v>2.7810115872266232</v>
      </c>
      <c r="AD112" s="69"/>
      <c r="AE112" s="129">
        <f>+'Ark1'!Z718</f>
        <v>0</v>
      </c>
      <c r="AF112" s="64">
        <f>+IF(G112=0,"",'Ark1'!AB718)</f>
        <v>0</v>
      </c>
      <c r="AG112" s="130">
        <f>+'Ark1'!AD718</f>
        <v>0</v>
      </c>
      <c r="AH112" s="89">
        <f t="shared" si="48"/>
        <v>5.8695652173913047</v>
      </c>
      <c r="AI112" s="45"/>
      <c r="AJ112" s="4"/>
      <c r="AK112" s="56"/>
      <c r="AL112" s="13"/>
      <c r="AM112" s="5"/>
      <c r="AN112" s="5"/>
    </row>
    <row r="113" spans="1:40" ht="15.6">
      <c r="A113" s="45"/>
      <c r="B113">
        <f>+'Ark1'!C713</f>
        <v>2018</v>
      </c>
      <c r="C113">
        <f>+'Ark1'!L713</f>
        <v>4</v>
      </c>
      <c r="D113" s="3" t="str">
        <f t="shared" si="52"/>
        <v>O-</v>
      </c>
      <c r="E113">
        <f>+'Ark1'!Q713</f>
        <v>339</v>
      </c>
      <c r="G113" s="296">
        <f>+'Ark1'!R713</f>
        <v>2752</v>
      </c>
      <c r="I113" s="177">
        <f>+'Ark1'!AF713</f>
        <v>14.583995760466347</v>
      </c>
      <c r="J113" s="177">
        <f t="shared" si="49"/>
        <v>-25.300496462772454</v>
      </c>
      <c r="K113" s="177">
        <f>+'Ark1'!AH713</f>
        <v>0.98110465116279122</v>
      </c>
      <c r="L113" s="177"/>
      <c r="M113" s="177"/>
      <c r="N113" s="177"/>
      <c r="O113" s="177"/>
      <c r="P113" s="89">
        <f>+'Ark1'!U713</f>
        <v>7.0299091569767489</v>
      </c>
      <c r="Q113" s="177">
        <f t="shared" si="50"/>
        <v>-0.34320912259315861</v>
      </c>
      <c r="R113" s="191"/>
      <c r="S113" s="87"/>
      <c r="T113" s="87"/>
      <c r="U113" s="142"/>
      <c r="V113" s="347"/>
      <c r="W113" s="1">
        <f>+'Ark1'!T713</f>
        <v>3.5359738372093004</v>
      </c>
      <c r="X113" s="177">
        <f t="shared" si="51"/>
        <v>-0.77814802658998161</v>
      </c>
      <c r="Y113" s="89">
        <f>+'Ark1'!W713</f>
        <v>0</v>
      </c>
      <c r="Z113" s="92"/>
      <c r="AA113" s="11">
        <f>+'Ark1'!X713</f>
        <v>0.98110465116279122</v>
      </c>
      <c r="AB113" s="11">
        <f>+'Ark1'!Y713</f>
        <v>3.633720930232559E-2</v>
      </c>
      <c r="AC113" s="11">
        <f>+'Ark1'!Z713</f>
        <v>2.8290643661762722</v>
      </c>
      <c r="AD113" s="69"/>
      <c r="AE113" s="129">
        <f>+'Ark1'!Z719</f>
        <v>0</v>
      </c>
      <c r="AF113" s="64">
        <f>+IF(G113=0,"",'Ark1'!AB719)</f>
        <v>0</v>
      </c>
      <c r="AG113" s="130">
        <f>+'Ark1'!AD719</f>
        <v>0</v>
      </c>
      <c r="AH113" s="89">
        <f t="shared" si="48"/>
        <v>8.117994100294986</v>
      </c>
      <c r="AI113" s="45"/>
      <c r="AJ113" s="4"/>
      <c r="AK113" s="56"/>
      <c r="AL113" s="13"/>
      <c r="AM113" s="5"/>
      <c r="AN113" s="5"/>
    </row>
    <row r="114" spans="1:40" ht="15.6">
      <c r="A114" s="45"/>
      <c r="B114">
        <f>+'Ark1'!C714</f>
        <v>2018</v>
      </c>
      <c r="C114">
        <f>+'Ark1'!L714</f>
        <v>5</v>
      </c>
      <c r="D114" s="3" t="str">
        <f t="shared" si="52"/>
        <v>O</v>
      </c>
      <c r="E114">
        <f>+'Ark1'!Q714</f>
        <v>459</v>
      </c>
      <c r="G114" s="296">
        <f>+'Ark1'!R714</f>
        <v>6847</v>
      </c>
      <c r="I114" s="177">
        <f>+'Ark1'!AF714</f>
        <v>36.285108638049806</v>
      </c>
      <c r="J114" s="177">
        <f t="shared" si="49"/>
        <v>16.27710314857131</v>
      </c>
      <c r="K114" s="177">
        <f>+'Ark1'!AH714</f>
        <v>0.81787644223747613</v>
      </c>
      <c r="L114" s="177"/>
      <c r="M114" s="177"/>
      <c r="N114" s="177"/>
      <c r="O114" s="177"/>
      <c r="P114" s="89">
        <f>+'Ark1'!U714</f>
        <v>7.5834044106908447</v>
      </c>
      <c r="Q114" s="177">
        <f t="shared" si="50"/>
        <v>-0.94257444040945693</v>
      </c>
      <c r="R114" s="191"/>
      <c r="S114" s="87"/>
      <c r="T114" s="87"/>
      <c r="U114" s="142"/>
      <c r="V114" s="347"/>
      <c r="W114" s="1">
        <f>+'Ark1'!T714</f>
        <v>4.4368336497736252</v>
      </c>
      <c r="X114" s="177">
        <f t="shared" si="51"/>
        <v>-0.16533839938327777</v>
      </c>
      <c r="Y114" s="89">
        <f>+'Ark1'!W714</f>
        <v>0</v>
      </c>
      <c r="Z114" s="92"/>
      <c r="AA114" s="11">
        <f>+'Ark1'!X714</f>
        <v>1.1976047904191618</v>
      </c>
      <c r="AB114" s="11">
        <f>+'Ark1'!Y714</f>
        <v>2.9209872937052728E-2</v>
      </c>
      <c r="AC114" s="11">
        <f>+'Ark1'!Z714</f>
        <v>2.8825952674379551</v>
      </c>
      <c r="AD114" s="69"/>
      <c r="AE114" s="129">
        <f>+'Ark1'!Z720</f>
        <v>4.8836471461414313</v>
      </c>
      <c r="AF114" s="64">
        <f>+IF(G114=0,"",'Ark1'!AB720)</f>
        <v>1.6677376418234682</v>
      </c>
      <c r="AG114" s="130">
        <f>+'Ark1'!AD720</f>
        <v>23.069680958729862</v>
      </c>
      <c r="AH114" s="89">
        <f t="shared" si="48"/>
        <v>14.917211328976036</v>
      </c>
      <c r="AI114" s="45"/>
      <c r="AJ114" s="4"/>
      <c r="AK114" s="56"/>
      <c r="AL114" s="5"/>
      <c r="AM114" s="5"/>
      <c r="AN114" s="5"/>
    </row>
    <row r="115" spans="1:40" ht="15.6">
      <c r="A115" s="45"/>
      <c r="B115">
        <f>+'Ark1'!C715</f>
        <v>2018</v>
      </c>
      <c r="C115">
        <f>+'Ark1'!L715</f>
        <v>6</v>
      </c>
      <c r="D115" s="3" t="str">
        <f t="shared" si="52"/>
        <v>O+</v>
      </c>
      <c r="E115">
        <f>+'Ark1'!Q715</f>
        <v>437</v>
      </c>
      <c r="G115" s="296">
        <f>+'Ark1'!R715</f>
        <v>5181</v>
      </c>
      <c r="I115" s="177">
        <f>+'Ark1'!AF715</f>
        <v>27.45627980922098</v>
      </c>
      <c r="J115" s="177">
        <f t="shared" si="49"/>
        <v>27.45627980922098</v>
      </c>
      <c r="K115" s="177">
        <f>+'Ark1'!AH715</f>
        <v>0.73344914109245296</v>
      </c>
      <c r="L115" s="177"/>
      <c r="M115" s="177"/>
      <c r="N115" s="177"/>
      <c r="O115" s="177"/>
      <c r="P115" s="89">
        <f>+'Ark1'!U715</f>
        <v>8.4907739818567762</v>
      </c>
      <c r="Q115" s="177">
        <f t="shared" si="50"/>
        <v>8.4907739818567762</v>
      </c>
      <c r="R115" s="191"/>
      <c r="S115" s="87"/>
      <c r="T115" s="87"/>
      <c r="U115" s="142"/>
      <c r="V115" s="347"/>
      <c r="W115" s="1">
        <f>+'Ark1'!T715</f>
        <v>4.7652962748504146</v>
      </c>
      <c r="X115" s="177">
        <f t="shared" si="51"/>
        <v>4.7652962748504146</v>
      </c>
      <c r="Y115" s="89">
        <f>+'Ark1'!W715</f>
        <v>5.790387955993051E-2</v>
      </c>
      <c r="Z115" s="92"/>
      <c r="AA115" s="11">
        <f>+'Ark1'!X715</f>
        <v>2.7793862188766649</v>
      </c>
      <c r="AB115" s="11">
        <f>+'Ark1'!Y715</f>
        <v>0.23161551823972204</v>
      </c>
      <c r="AC115" s="11">
        <f>+'Ark1'!Z715</f>
        <v>3.4083910782926954</v>
      </c>
      <c r="AD115" s="69"/>
      <c r="AE115" s="129">
        <f>+'Ark1'!Z721</f>
        <v>0</v>
      </c>
      <c r="AF115" s="64">
        <f>+IF(G115=0,"",'Ark1'!AB721)</f>
        <v>0</v>
      </c>
      <c r="AG115" s="130">
        <f>+'Ark1'!AD721</f>
        <v>0</v>
      </c>
      <c r="AH115" s="89">
        <f t="shared" si="48"/>
        <v>11.855835240274599</v>
      </c>
      <c r="AI115" s="45"/>
      <c r="AJ115" s="13"/>
      <c r="AK115" s="56"/>
    </row>
    <row r="116" spans="1:40" ht="15.6">
      <c r="A116" s="45"/>
      <c r="B116">
        <f>+'Ark1'!C716</f>
        <v>2018</v>
      </c>
      <c r="C116">
        <f>+'Ark1'!L716</f>
        <v>7</v>
      </c>
      <c r="D116" s="3" t="str">
        <f t="shared" si="52"/>
        <v>R-</v>
      </c>
      <c r="E116">
        <f>+'Ark1'!Q716</f>
        <v>0</v>
      </c>
      <c r="G116" s="296">
        <f>+'Ark1'!R716</f>
        <v>0</v>
      </c>
      <c r="I116" s="177">
        <f>+'Ark1'!AF716</f>
        <v>0</v>
      </c>
      <c r="J116" s="177">
        <f t="shared" si="49"/>
        <v>-9.0347666971637732</v>
      </c>
      <c r="K116" s="177">
        <f>+'Ark1'!AH716</f>
        <v>0</v>
      </c>
      <c r="L116" s="177"/>
      <c r="M116" s="177"/>
      <c r="N116" s="177"/>
      <c r="O116" s="177"/>
      <c r="P116" s="89">
        <f>+'Ark1'!U716</f>
        <v>0</v>
      </c>
      <c r="Q116" s="177">
        <f t="shared" si="50"/>
        <v>-9.2865189873417613</v>
      </c>
      <c r="R116" s="191"/>
      <c r="S116" s="87"/>
      <c r="T116" s="87"/>
      <c r="U116" s="142"/>
      <c r="V116" s="347"/>
      <c r="W116" s="1">
        <f>+'Ark1'!T716</f>
        <v>0</v>
      </c>
      <c r="X116" s="177">
        <f t="shared" si="51"/>
        <v>-4.5455696202531648</v>
      </c>
      <c r="Y116" s="89">
        <f>+'Ark1'!W716</f>
        <v>0</v>
      </c>
      <c r="Z116" s="92"/>
      <c r="AA116" s="11">
        <f>+'Ark1'!X716</f>
        <v>0</v>
      </c>
      <c r="AB116" s="11">
        <f>+'Ark1'!Y716</f>
        <v>0</v>
      </c>
      <c r="AC116" s="11">
        <f>+'Ark1'!Z716</f>
        <v>0</v>
      </c>
      <c r="AD116" s="69"/>
      <c r="AE116" s="129">
        <f>+'Ark1'!Z722</f>
        <v>0</v>
      </c>
      <c r="AF116" s="64" t="str">
        <f>+IF(G116=0,"",'Ark1'!AB722)</f>
        <v/>
      </c>
      <c r="AG116" s="130">
        <f>+'Ark1'!AD722</f>
        <v>0</v>
      </c>
      <c r="AH116" s="89" t="e">
        <f t="shared" si="48"/>
        <v>#DIV/0!</v>
      </c>
      <c r="AI116" s="45"/>
      <c r="AJ116" s="5"/>
      <c r="AK116" s="56"/>
      <c r="AL116" s="5"/>
      <c r="AN116" s="5"/>
    </row>
    <row r="117" spans="1:40" ht="15.6">
      <c r="A117" s="45"/>
      <c r="B117">
        <f>+'Ark1'!C717</f>
        <v>2018</v>
      </c>
      <c r="C117">
        <f>+'Ark1'!L717</f>
        <v>8</v>
      </c>
      <c r="D117" s="3" t="str">
        <f t="shared" si="52"/>
        <v>R</v>
      </c>
      <c r="E117">
        <f>+'Ark1'!Q717</f>
        <v>260</v>
      </c>
      <c r="G117" s="296">
        <f>+'Ark1'!R717</f>
        <v>1979</v>
      </c>
      <c r="I117" s="177">
        <f>+'Ark1'!AF717</f>
        <v>10.487546369899309</v>
      </c>
      <c r="J117" s="177">
        <f t="shared" si="49"/>
        <v>10.487546369899309</v>
      </c>
      <c r="K117" s="177">
        <f>+'Ark1'!AH717</f>
        <v>0.55583628094997484</v>
      </c>
      <c r="L117" s="177"/>
      <c r="M117" s="177"/>
      <c r="N117" s="177"/>
      <c r="O117" s="177"/>
      <c r="P117" s="89">
        <f>+'Ark1'!U717</f>
        <v>9.2694795351187285</v>
      </c>
      <c r="Q117" s="177">
        <f t="shared" si="50"/>
        <v>9.2694795351187285</v>
      </c>
      <c r="R117" s="191"/>
      <c r="S117" s="87"/>
      <c r="T117" s="87"/>
      <c r="U117" s="142"/>
      <c r="V117" s="347"/>
      <c r="W117" s="1">
        <f>+'Ark1'!T717</f>
        <v>4.6968165740272889</v>
      </c>
      <c r="X117" s="177">
        <f t="shared" si="51"/>
        <v>4.6968165740272889</v>
      </c>
      <c r="Y117" s="89">
        <f>+'Ark1'!W717</f>
        <v>5.0530570995452259E-2</v>
      </c>
      <c r="Z117" s="92"/>
      <c r="AA117" s="11">
        <f>+'Ark1'!X717</f>
        <v>7.7817079332996446</v>
      </c>
      <c r="AB117" s="11">
        <f>+'Ark1'!Y717</f>
        <v>0.40424456796361807</v>
      </c>
      <c r="AC117" s="11">
        <f>+'Ark1'!Z717</f>
        <v>4.0914983624443471</v>
      </c>
      <c r="AD117" s="69"/>
      <c r="AE117" s="129">
        <f>+'Ark1'!Z723</f>
        <v>0</v>
      </c>
      <c r="AF117" s="64">
        <f>+IF(G117=0,"",'Ark1'!AB723)</f>
        <v>0</v>
      </c>
      <c r="AG117" s="130">
        <f>+'Ark1'!AD723</f>
        <v>0</v>
      </c>
      <c r="AH117" s="89">
        <f t="shared" si="48"/>
        <v>7.6115384615384611</v>
      </c>
      <c r="AI117" s="45"/>
      <c r="AJ117" s="13"/>
      <c r="AK117" s="56"/>
    </row>
    <row r="118" spans="1:40" ht="15.6">
      <c r="A118" s="45"/>
      <c r="B118">
        <f>+'Ark1'!C718</f>
        <v>2018</v>
      </c>
      <c r="C118">
        <f>+'Ark1'!L718</f>
        <v>9</v>
      </c>
      <c r="D118" s="3" t="str">
        <f t="shared" si="52"/>
        <v>R+</v>
      </c>
      <c r="E118">
        <f>+'Ark1'!Q718</f>
        <v>0</v>
      </c>
      <c r="G118" s="296">
        <f>+'Ark1'!R718</f>
        <v>0</v>
      </c>
      <c r="I118" s="177">
        <f>+'Ark1'!AF718</f>
        <v>0</v>
      </c>
      <c r="J118" s="177">
        <f t="shared" si="49"/>
        <v>0</v>
      </c>
      <c r="K118" s="177">
        <f>+'Ark1'!AH718</f>
        <v>0</v>
      </c>
      <c r="L118" s="177"/>
      <c r="M118" s="177"/>
      <c r="N118" s="177"/>
      <c r="O118" s="177"/>
      <c r="P118" s="89">
        <f>+'Ark1'!U718</f>
        <v>0</v>
      </c>
      <c r="Q118" s="177">
        <f t="shared" si="50"/>
        <v>0</v>
      </c>
      <c r="R118" s="191"/>
      <c r="S118" s="87"/>
      <c r="T118" s="87"/>
      <c r="U118" s="142"/>
      <c r="V118" s="347"/>
      <c r="W118" s="1">
        <f>+'Ark1'!T718</f>
        <v>0</v>
      </c>
      <c r="X118" s="177">
        <f t="shared" si="51"/>
        <v>0</v>
      </c>
      <c r="Y118" s="89">
        <f>+'Ark1'!W718</f>
        <v>0</v>
      </c>
      <c r="Z118" s="92"/>
      <c r="AA118" s="11">
        <f>+'Ark1'!X718</f>
        <v>0</v>
      </c>
      <c r="AB118" s="11">
        <f>+'Ark1'!Y718</f>
        <v>0</v>
      </c>
      <c r="AC118" s="11">
        <f>+'Ark1'!Z718</f>
        <v>0</v>
      </c>
      <c r="AD118" s="69"/>
      <c r="AE118" s="129">
        <f>+'Ark1'!Z724</f>
        <v>0</v>
      </c>
      <c r="AF118" s="64" t="str">
        <f>+IF(G118=0,"",'Ark1'!AB724)</f>
        <v/>
      </c>
      <c r="AG118" s="130">
        <f>+'Ark1'!AD724</f>
        <v>0</v>
      </c>
      <c r="AH118" s="89" t="e">
        <f t="shared" si="48"/>
        <v>#DIV/0!</v>
      </c>
      <c r="AI118" s="45"/>
      <c r="AJ118" s="13"/>
      <c r="AK118" s="56"/>
    </row>
    <row r="119" spans="1:40" ht="15.6">
      <c r="A119" s="45"/>
      <c r="B119">
        <f>+'Ark1'!C719</f>
        <v>2018</v>
      </c>
      <c r="C119">
        <f>+'Ark1'!L719</f>
        <v>10</v>
      </c>
      <c r="D119" s="3" t="str">
        <f t="shared" si="52"/>
        <v>U-</v>
      </c>
      <c r="E119">
        <f>+'Ark1'!Q719</f>
        <v>0</v>
      </c>
      <c r="G119" s="296">
        <f>+'Ark1'!R719</f>
        <v>0</v>
      </c>
      <c r="I119" s="177">
        <f>+'Ark1'!AF719</f>
        <v>0</v>
      </c>
      <c r="J119" s="177">
        <f t="shared" si="49"/>
        <v>-0.34309240622140896</v>
      </c>
      <c r="K119" s="177">
        <f>+'Ark1'!AH719</f>
        <v>0</v>
      </c>
      <c r="L119" s="177"/>
      <c r="M119" s="177"/>
      <c r="N119" s="177"/>
      <c r="O119" s="177"/>
      <c r="P119" s="89">
        <f>+'Ark1'!U719</f>
        <v>0</v>
      </c>
      <c r="Q119" s="177">
        <f t="shared" si="50"/>
        <v>-9.571666666666669</v>
      </c>
      <c r="R119" s="191"/>
      <c r="S119" s="87"/>
      <c r="T119" s="87"/>
      <c r="U119" s="142"/>
      <c r="V119" s="347"/>
      <c r="W119" s="1">
        <f>+'Ark1'!T719</f>
        <v>0</v>
      </c>
      <c r="X119" s="177">
        <f t="shared" si="51"/>
        <v>-4.5999999999999996</v>
      </c>
      <c r="Y119" s="89">
        <f>+'Ark1'!W719</f>
        <v>0</v>
      </c>
      <c r="Z119" s="92"/>
      <c r="AA119" s="11">
        <f>+'Ark1'!X719</f>
        <v>0</v>
      </c>
      <c r="AB119" s="11">
        <f>+'Ark1'!Y719</f>
        <v>0</v>
      </c>
      <c r="AC119" s="11">
        <f>+'Ark1'!Z719</f>
        <v>0</v>
      </c>
      <c r="AD119" s="69"/>
      <c r="AE119" s="129">
        <f>+'Ark1'!Z725</f>
        <v>2.223320407386788</v>
      </c>
      <c r="AF119" s="64" t="str">
        <f>+IF(G119=0,"",'Ark1'!AB725)</f>
        <v/>
      </c>
      <c r="AG119" s="130">
        <f>+'Ark1'!AD725</f>
        <v>16.878172542292742</v>
      </c>
      <c r="AH119" s="89" t="e">
        <f t="shared" si="48"/>
        <v>#DIV/0!</v>
      </c>
      <c r="AI119" s="45"/>
      <c r="AJ119" s="13"/>
      <c r="AK119" s="56"/>
    </row>
    <row r="120" spans="1:40" ht="15.6">
      <c r="A120" s="45"/>
      <c r="B120">
        <f>+'Ark1'!C720</f>
        <v>2018</v>
      </c>
      <c r="C120">
        <f>+'Ark1'!L720</f>
        <v>11</v>
      </c>
      <c r="D120" s="3" t="str">
        <f t="shared" si="52"/>
        <v>U</v>
      </c>
      <c r="E120">
        <f>+'Ark1'!Q720</f>
        <v>21</v>
      </c>
      <c r="G120" s="296">
        <f>+'Ark1'!R720</f>
        <v>99</v>
      </c>
      <c r="I120" s="177">
        <f>+'Ark1'!AF720</f>
        <v>0.52464228934817192</v>
      </c>
      <c r="J120" s="177">
        <f t="shared" si="49"/>
        <v>0.52464228934817192</v>
      </c>
      <c r="K120" s="177">
        <f>+'Ark1'!AH720</f>
        <v>0</v>
      </c>
      <c r="L120" s="177"/>
      <c r="M120" s="177"/>
      <c r="N120" s="177"/>
      <c r="O120" s="177"/>
      <c r="P120" s="89">
        <f>+'Ark1'!U720</f>
        <v>13.599191919191931</v>
      </c>
      <c r="Q120" s="177">
        <f t="shared" si="50"/>
        <v>13.599191919191931</v>
      </c>
      <c r="R120" s="191"/>
      <c r="S120" s="87"/>
      <c r="T120" s="87"/>
      <c r="U120" s="142"/>
      <c r="V120" s="347"/>
      <c r="W120" s="1">
        <f>+'Ark1'!T720</f>
        <v>4.1919191919191929</v>
      </c>
      <c r="X120" s="177">
        <f t="shared" si="51"/>
        <v>4.1919191919191929</v>
      </c>
      <c r="Y120" s="89">
        <f>+'Ark1'!W720</f>
        <v>0</v>
      </c>
      <c r="Z120" s="92"/>
      <c r="AA120" s="11">
        <f>+'Ark1'!X720</f>
        <v>43.434343434343425</v>
      </c>
      <c r="AB120" s="11">
        <f>+'Ark1'!Y720</f>
        <v>1.0101010101010102</v>
      </c>
      <c r="AC120" s="11">
        <f>+'Ark1'!Z720</f>
        <v>4.8836471461414313</v>
      </c>
      <c r="AD120" s="69"/>
      <c r="AE120" s="129">
        <f>+'Ark1'!Z726</f>
        <v>2.4077951845186174</v>
      </c>
      <c r="AF120" s="64">
        <f>+IF(G120=0,"",'Ark1'!AB726)</f>
        <v>0.7530709007606976</v>
      </c>
      <c r="AG120" s="130">
        <f>+'Ark1'!AD726</f>
        <v>22.282332586187028</v>
      </c>
      <c r="AH120" s="89">
        <f t="shared" si="48"/>
        <v>4.7142857142857144</v>
      </c>
      <c r="AI120" s="45"/>
      <c r="AJ120" s="13"/>
      <c r="AK120" s="56"/>
    </row>
    <row r="121" spans="1:40" ht="15.6">
      <c r="A121" s="45"/>
      <c r="B121">
        <f>+'Ark1'!C721</f>
        <v>2018</v>
      </c>
      <c r="C121">
        <f>+'Ark1'!L721</f>
        <v>12</v>
      </c>
      <c r="D121" s="3" t="str">
        <f t="shared" si="52"/>
        <v>U+</v>
      </c>
      <c r="E121">
        <f>+'Ark1'!Q721</f>
        <v>0</v>
      </c>
      <c r="G121" s="296">
        <f>+'Ark1'!R721</f>
        <v>0</v>
      </c>
      <c r="I121" s="177">
        <f>+'Ark1'!AF721</f>
        <v>0</v>
      </c>
      <c r="J121" s="177">
        <f t="shared" si="49"/>
        <v>0</v>
      </c>
      <c r="K121" s="177">
        <f>+'Ark1'!AH721</f>
        <v>0</v>
      </c>
      <c r="L121" s="177"/>
      <c r="M121" s="177"/>
      <c r="N121" s="177"/>
      <c r="O121" s="177"/>
      <c r="P121" s="89">
        <f>+'Ark1'!U721</f>
        <v>0</v>
      </c>
      <c r="Q121" s="177">
        <f t="shared" si="50"/>
        <v>0</v>
      </c>
      <c r="R121" s="191"/>
      <c r="S121" s="87"/>
      <c r="T121" s="87"/>
      <c r="U121" s="142"/>
      <c r="V121" s="347"/>
      <c r="W121" s="1">
        <f>+'Ark1'!T721</f>
        <v>0</v>
      </c>
      <c r="X121" s="177">
        <f t="shared" si="51"/>
        <v>0</v>
      </c>
      <c r="Y121" s="89">
        <f>+'Ark1'!W721</f>
        <v>0</v>
      </c>
      <c r="Z121" s="92"/>
      <c r="AA121" s="11">
        <f>+'Ark1'!X721</f>
        <v>0</v>
      </c>
      <c r="AB121" s="11">
        <f>+'Ark1'!Y721</f>
        <v>0</v>
      </c>
      <c r="AC121" s="11">
        <f>+'Ark1'!Z721</f>
        <v>0</v>
      </c>
      <c r="AD121" s="69"/>
      <c r="AE121" s="129">
        <f>+'Ark1'!Z727</f>
        <v>2.4939910700301193</v>
      </c>
      <c r="AF121" s="64" t="str">
        <f>+IF(G121=0,"",'Ark1'!AB727)</f>
        <v/>
      </c>
      <c r="AG121" s="130">
        <f>+'Ark1'!AD727</f>
        <v>18.944531343490123</v>
      </c>
      <c r="AH121" s="89" t="e">
        <f t="shared" si="48"/>
        <v>#DIV/0!</v>
      </c>
      <c r="AI121" s="45"/>
      <c r="AJ121" s="13"/>
      <c r="AK121" s="56"/>
    </row>
    <row r="122" spans="1:40" ht="15.6">
      <c r="A122" s="45"/>
      <c r="B122">
        <f>+'Ark1'!C722</f>
        <v>2018</v>
      </c>
      <c r="C122">
        <f>+'Ark1'!L722</f>
        <v>13</v>
      </c>
      <c r="D122" s="3" t="str">
        <f t="shared" si="52"/>
        <v>E-</v>
      </c>
      <c r="E122">
        <f>+'Ark1'!Q722</f>
        <v>0</v>
      </c>
      <c r="G122" s="296">
        <f>+'Ark1'!R722</f>
        <v>0</v>
      </c>
      <c r="I122" s="177">
        <f>+'Ark1'!AF722</f>
        <v>0</v>
      </c>
      <c r="J122" s="177">
        <f t="shared" si="49"/>
        <v>-5.7182067703568148E-3</v>
      </c>
      <c r="K122" s="177">
        <f>+'Ark1'!AH722</f>
        <v>0</v>
      </c>
      <c r="L122" s="177"/>
      <c r="M122" s="177"/>
      <c r="N122" s="177"/>
      <c r="O122" s="177"/>
      <c r="P122" s="89">
        <f>+'Ark1'!U722</f>
        <v>0</v>
      </c>
      <c r="Q122" s="177">
        <f t="shared" si="50"/>
        <v>-10.5</v>
      </c>
      <c r="R122" s="191"/>
      <c r="S122" s="87"/>
      <c r="T122" s="87"/>
      <c r="U122" s="142"/>
      <c r="V122" s="347"/>
      <c r="W122" s="1">
        <f>+'Ark1'!T722</f>
        <v>0</v>
      </c>
      <c r="X122" s="177">
        <f t="shared" si="51"/>
        <v>-8</v>
      </c>
      <c r="Y122" s="89">
        <f>+'Ark1'!W722</f>
        <v>0</v>
      </c>
      <c r="Z122" s="92"/>
      <c r="AA122" s="11">
        <f>+'Ark1'!X722</f>
        <v>0</v>
      </c>
      <c r="AB122" s="11">
        <f>+'Ark1'!Y722</f>
        <v>0</v>
      </c>
      <c r="AC122" s="11">
        <f>+'Ark1'!Z722</f>
        <v>0</v>
      </c>
      <c r="AD122" s="69"/>
      <c r="AE122" s="129">
        <f>+'Ark1'!Z728</f>
        <v>2.5901666937066046</v>
      </c>
      <c r="AF122" s="64" t="str">
        <f>+IF(G122=0,"",'Ark1'!AB728)</f>
        <v/>
      </c>
      <c r="AG122" s="130">
        <f>+'Ark1'!AD728</f>
        <v>-1.1812578111259338</v>
      </c>
      <c r="AH122" s="89" t="e">
        <f t="shared" si="48"/>
        <v>#DIV/0!</v>
      </c>
      <c r="AI122" s="45"/>
      <c r="AJ122" s="13"/>
      <c r="AK122" s="56"/>
    </row>
    <row r="123" spans="1:40" ht="15.6">
      <c r="A123" s="45"/>
      <c r="B123">
        <f>+'Ark1'!C723</f>
        <v>2018</v>
      </c>
      <c r="C123">
        <f>+'Ark1'!L723</f>
        <v>14</v>
      </c>
      <c r="D123" s="3" t="str">
        <f t="shared" si="52"/>
        <v>E</v>
      </c>
      <c r="E123">
        <f>+'Ark1'!Q723</f>
        <v>0</v>
      </c>
      <c r="G123" s="296">
        <f>+'Ark1'!R723</f>
        <v>0</v>
      </c>
      <c r="I123" s="177">
        <f>+'Ark1'!AF723</f>
        <v>0</v>
      </c>
      <c r="J123" s="177">
        <f t="shared" si="49"/>
        <v>0</v>
      </c>
      <c r="K123" s="177">
        <f>+'Ark1'!AH723</f>
        <v>0</v>
      </c>
      <c r="L123" s="177"/>
      <c r="M123" s="177"/>
      <c r="N123" s="177"/>
      <c r="O123" s="177"/>
      <c r="P123" s="89">
        <f>+'Ark1'!U723</f>
        <v>0</v>
      </c>
      <c r="Q123" s="177">
        <f t="shared" si="50"/>
        <v>0</v>
      </c>
      <c r="R123" s="191"/>
      <c r="S123" s="87"/>
      <c r="T123" s="87"/>
      <c r="U123" s="142"/>
      <c r="V123" s="347"/>
      <c r="W123" s="1">
        <f>+'Ark1'!T723</f>
        <v>0</v>
      </c>
      <c r="X123" s="177">
        <f t="shared" si="51"/>
        <v>0</v>
      </c>
      <c r="Y123" s="89">
        <f>+'Ark1'!W723</f>
        <v>0</v>
      </c>
      <c r="Z123" s="92"/>
      <c r="AA123" s="11">
        <f>+'Ark1'!X723</f>
        <v>0</v>
      </c>
      <c r="AB123" s="11">
        <f>+'Ark1'!Y723</f>
        <v>0</v>
      </c>
      <c r="AC123" s="11">
        <f>+'Ark1'!Z723</f>
        <v>0</v>
      </c>
      <c r="AD123" s="69"/>
      <c r="AE123" s="129">
        <f>+'Ark1'!Z729</f>
        <v>2.8029474931029874</v>
      </c>
      <c r="AF123" s="64" t="str">
        <f>+IF(G123=0,"",'Ark1'!AB729)</f>
        <v/>
      </c>
      <c r="AG123" s="130">
        <f>+'Ark1'!AD729</f>
        <v>-1.4049560664587919</v>
      </c>
      <c r="AH123" s="89" t="e">
        <f t="shared" si="48"/>
        <v>#DIV/0!</v>
      </c>
      <c r="AI123" s="45"/>
      <c r="AJ123" s="13"/>
      <c r="AK123" s="56"/>
    </row>
    <row r="124" spans="1:40" ht="15.6">
      <c r="A124" s="45"/>
      <c r="B124">
        <f>+'Ark1'!C724</f>
        <v>2018</v>
      </c>
      <c r="C124">
        <f>+'Ark1'!L724</f>
        <v>15</v>
      </c>
      <c r="D124" s="3" t="str">
        <f t="shared" si="52"/>
        <v>E+</v>
      </c>
      <c r="E124">
        <f>+'Ark1'!Q724</f>
        <v>0</v>
      </c>
      <c r="G124" s="296">
        <f>+'Ark1'!R724</f>
        <v>0</v>
      </c>
      <c r="I124" s="177">
        <f>+'Ark1'!AF724</f>
        <v>0</v>
      </c>
      <c r="J124" s="177">
        <f>+I124-I142</f>
        <v>-0.8881958098854158</v>
      </c>
      <c r="K124" s="177">
        <f>+'Ark1'!AH724</f>
        <v>0</v>
      </c>
      <c r="L124" s="177"/>
      <c r="M124" s="177"/>
      <c r="N124" s="177"/>
      <c r="O124" s="177"/>
      <c r="P124" s="89">
        <f>+'Ark1'!U724</f>
        <v>0</v>
      </c>
      <c r="Q124" s="177">
        <f>+P124-P142</f>
        <v>-4.3045801526717558</v>
      </c>
      <c r="R124" s="191"/>
      <c r="S124" s="87"/>
      <c r="T124" s="87"/>
      <c r="U124" s="142"/>
      <c r="V124" s="347"/>
      <c r="W124" s="1">
        <f>+'Ark1'!T724</f>
        <v>0</v>
      </c>
      <c r="X124" s="177">
        <f>+W124-W142</f>
        <v>-1.969465648854962</v>
      </c>
      <c r="Y124" s="89">
        <f>+'Ark1'!W724</f>
        <v>0</v>
      </c>
      <c r="Z124" s="92"/>
      <c r="AA124" s="11">
        <f>+'Ark1'!X724</f>
        <v>0</v>
      </c>
      <c r="AB124" s="11">
        <f>+'Ark1'!Y724</f>
        <v>0</v>
      </c>
      <c r="AC124" s="11">
        <f>+'Ark1'!Z724</f>
        <v>0</v>
      </c>
      <c r="AD124" s="69"/>
      <c r="AE124" s="129">
        <f>+'Ark1'!Z730</f>
        <v>3.4370561272801012</v>
      </c>
      <c r="AF124" s="64" t="str">
        <f>+IF(G124=0,"",'Ark1'!AB730)</f>
        <v/>
      </c>
      <c r="AG124" s="130">
        <f>+'Ark1'!AD730</f>
        <v>7.6959318927468399</v>
      </c>
      <c r="AH124" s="89" t="e">
        <f t="shared" si="48"/>
        <v>#DIV/0!</v>
      </c>
      <c r="AI124" s="45"/>
      <c r="AJ124" s="13"/>
      <c r="AK124" s="56"/>
    </row>
    <row r="125" spans="1:40" ht="15.6">
      <c r="A125" s="45"/>
      <c r="B125" s="45"/>
      <c r="C125" s="45"/>
      <c r="D125" s="45"/>
      <c r="E125" s="45"/>
      <c r="F125" s="45"/>
      <c r="G125" s="310"/>
      <c r="H125" s="310"/>
      <c r="I125" s="45"/>
      <c r="J125" s="45"/>
      <c r="K125" s="45"/>
      <c r="L125" s="45"/>
      <c r="M125" s="45"/>
      <c r="N125" s="45"/>
      <c r="O125" s="45"/>
      <c r="P125" s="45"/>
      <c r="Q125" s="45"/>
      <c r="R125" s="191"/>
      <c r="S125" s="87"/>
      <c r="T125" s="87"/>
      <c r="U125" s="142"/>
      <c r="V125" s="347"/>
      <c r="W125" s="45"/>
      <c r="X125" s="45"/>
      <c r="Y125" s="45"/>
      <c r="Z125" s="45"/>
      <c r="AA125" s="45"/>
      <c r="AB125" s="45"/>
      <c r="AC125" s="45"/>
      <c r="AD125" s="45"/>
      <c r="AE125" s="45"/>
      <c r="AF125" s="64" t="str">
        <f>+IF(G125=0,"",'Ark1'!AB731)</f>
        <v/>
      </c>
      <c r="AG125" s="130">
        <f>+'Ark1'!AD731</f>
        <v>0</v>
      </c>
      <c r="AH125" s="45"/>
      <c r="AI125" s="45"/>
      <c r="AJ125" s="13"/>
      <c r="AK125" s="56"/>
    </row>
    <row r="126" spans="1:40" ht="15.6">
      <c r="A126" s="45"/>
      <c r="B126">
        <f>+'Ark1'!C725</f>
        <v>2017</v>
      </c>
      <c r="C126">
        <f>+'Ark1'!L725</f>
        <v>1</v>
      </c>
      <c r="D126" s="3" t="str">
        <f>+D110</f>
        <v>P-</v>
      </c>
      <c r="E126">
        <f>+'Ark1'!Q725</f>
        <v>60</v>
      </c>
      <c r="G126" s="296">
        <f>+'Ark1'!R725</f>
        <v>196</v>
      </c>
      <c r="I126" s="177">
        <f>+'Ark1'!AF725</f>
        <v>1.1207685269899359</v>
      </c>
      <c r="J126" s="177">
        <f t="shared" ref="J126:J139" si="53">+I126-I143</f>
        <v>-2.730340022742249</v>
      </c>
      <c r="K126" s="177">
        <f>+'Ark1'!AH725</f>
        <v>0</v>
      </c>
      <c r="L126" s="177"/>
      <c r="M126" s="177"/>
      <c r="N126" s="177"/>
      <c r="O126" s="177"/>
      <c r="P126" s="89">
        <f>+'Ark1'!U725</f>
        <v>5.1627551020408156</v>
      </c>
      <c r="Q126" s="177">
        <f t="shared" ref="Q126:Q139" si="54">+P126-P143</f>
        <v>-0.11330123598735664</v>
      </c>
      <c r="R126" s="191"/>
      <c r="S126" s="87"/>
      <c r="T126" s="87"/>
      <c r="U126" s="142"/>
      <c r="V126" s="347"/>
      <c r="W126" s="1">
        <f>+'Ark1'!T725</f>
        <v>2.0051020408163263</v>
      </c>
      <c r="X126" s="177">
        <f t="shared" ref="X126:X139" si="55">+W126-W143</f>
        <v>-0.12517964932451875</v>
      </c>
      <c r="Y126" s="89">
        <f>+'Ark1'!W725</f>
        <v>0</v>
      </c>
      <c r="Z126" s="92"/>
      <c r="AA126" s="11">
        <f>+'Ark1'!X725</f>
        <v>0</v>
      </c>
      <c r="AB126" s="11">
        <f>+'Ark1'!Y725</f>
        <v>0</v>
      </c>
      <c r="AC126" s="11">
        <f>+'Ark1'!Z725</f>
        <v>2.223320407386788</v>
      </c>
      <c r="AD126" s="69"/>
      <c r="AE126" s="129">
        <f>+'Ark1'!Z732</f>
        <v>3.9256397410131858</v>
      </c>
      <c r="AF126" s="64">
        <f>+IF(G126=0,"",'Ark1'!AB732)</f>
        <v>1.7392925572149731</v>
      </c>
      <c r="AG126" s="130">
        <f>+'Ark1'!AD732</f>
        <v>4.8305669053429598</v>
      </c>
      <c r="AH126" s="89">
        <f t="shared" si="48"/>
        <v>3.2666666666666666</v>
      </c>
      <c r="AI126" s="45"/>
      <c r="AJ126" s="13"/>
      <c r="AK126" s="56"/>
    </row>
    <row r="127" spans="1:40" ht="15.6">
      <c r="A127" s="45"/>
      <c r="B127">
        <f>+'Ark1'!C726</f>
        <v>2017</v>
      </c>
      <c r="C127">
        <f>+'Ark1'!L726</f>
        <v>2</v>
      </c>
      <c r="D127" s="3" t="str">
        <f t="shared" ref="D127:D140" si="56">+D111</f>
        <v>P</v>
      </c>
      <c r="E127">
        <f>+'Ark1'!Q726</f>
        <v>161</v>
      </c>
      <c r="G127" s="296">
        <f>+'Ark1'!R726</f>
        <v>730</v>
      </c>
      <c r="I127" s="177">
        <f>+'Ark1'!AF726</f>
        <v>4.174290942360475</v>
      </c>
      <c r="J127" s="177">
        <f t="shared" si="53"/>
        <v>-3.609287605337677</v>
      </c>
      <c r="K127" s="177">
        <f>+'Ark1'!AH726</f>
        <v>1.095890410958904</v>
      </c>
      <c r="L127" s="177"/>
      <c r="M127" s="177"/>
      <c r="N127" s="177"/>
      <c r="O127" s="177"/>
      <c r="P127" s="89">
        <f>+'Ark1'!U726</f>
        <v>5.8882191780821991</v>
      </c>
      <c r="Q127" s="177">
        <f t="shared" si="54"/>
        <v>-0.74923726791082856</v>
      </c>
      <c r="R127" s="191"/>
      <c r="S127" s="87"/>
      <c r="T127" s="87"/>
      <c r="U127" s="142"/>
      <c r="V127" s="347"/>
      <c r="W127" s="1">
        <f>+'Ark1'!T726</f>
        <v>2.2027397260273975</v>
      </c>
      <c r="X127" s="177">
        <f t="shared" si="55"/>
        <v>-0.44360173738723629</v>
      </c>
      <c r="Y127" s="89">
        <f>+'Ark1'!W726</f>
        <v>0</v>
      </c>
      <c r="Z127" s="92"/>
      <c r="AA127" s="11">
        <f>+'Ark1'!X726</f>
        <v>0.54794520547945202</v>
      </c>
      <c r="AB127" s="11">
        <f>+'Ark1'!Y726</f>
        <v>0</v>
      </c>
      <c r="AC127" s="11">
        <f>+'Ark1'!Z726</f>
        <v>2.4077951845186174</v>
      </c>
      <c r="AD127" s="69"/>
      <c r="AE127" s="129">
        <f>+'Ark1'!Z733</f>
        <v>0</v>
      </c>
      <c r="AF127" s="64">
        <f>+IF(G127=0,"",'Ark1'!AB733)</f>
        <v>0</v>
      </c>
      <c r="AG127" s="130">
        <f>+'Ark1'!AD733</f>
        <v>0</v>
      </c>
      <c r="AH127" s="89">
        <f t="shared" si="48"/>
        <v>4.5341614906832302</v>
      </c>
      <c r="AI127" s="45"/>
      <c r="AJ127" s="13"/>
      <c r="AK127" s="56"/>
    </row>
    <row r="128" spans="1:40" ht="15.6">
      <c r="A128" s="45"/>
      <c r="B128">
        <f>+'Ark1'!C727</f>
        <v>2017</v>
      </c>
      <c r="C128">
        <f>+'Ark1'!L727</f>
        <v>3</v>
      </c>
      <c r="D128" s="3" t="str">
        <f t="shared" si="56"/>
        <v>P+</v>
      </c>
      <c r="E128">
        <f>+'Ark1'!Q727</f>
        <v>257</v>
      </c>
      <c r="G128" s="296">
        <f>+'Ark1'!R727</f>
        <v>1489</v>
      </c>
      <c r="I128" s="177">
        <f>+'Ark1'!AF727</f>
        <v>8.5144098810612991</v>
      </c>
      <c r="J128" s="177">
        <f t="shared" si="53"/>
        <v>-6.6595002145384008</v>
      </c>
      <c r="K128" s="177">
        <f>+'Ark1'!AH727</f>
        <v>1.2088650100738751</v>
      </c>
      <c r="L128" s="177"/>
      <c r="M128" s="177"/>
      <c r="N128" s="177"/>
      <c r="O128" s="177"/>
      <c r="P128" s="89">
        <f>+'Ark1'!U727</f>
        <v>6.5226326393552689</v>
      </c>
      <c r="Q128" s="177">
        <f t="shared" si="54"/>
        <v>-0.62754609165455921</v>
      </c>
      <c r="R128" s="191"/>
      <c r="S128" s="87"/>
      <c r="T128" s="87"/>
      <c r="U128" s="142"/>
      <c r="V128" s="347"/>
      <c r="W128" s="1">
        <f>+'Ark1'!T727</f>
        <v>2.7394224311618536</v>
      </c>
      <c r="X128" s="177">
        <f t="shared" si="55"/>
        <v>-0.71455433380686895</v>
      </c>
      <c r="Y128" s="89">
        <f>+'Ark1'!W727</f>
        <v>0</v>
      </c>
      <c r="Z128" s="92"/>
      <c r="AA128" s="11">
        <f>+'Ark1'!X727</f>
        <v>0.40295500335795847</v>
      </c>
      <c r="AB128" s="11">
        <f>+'Ark1'!Y727</f>
        <v>0</v>
      </c>
      <c r="AC128" s="11">
        <f>+'Ark1'!Z727</f>
        <v>2.4939910700301193</v>
      </c>
      <c r="AD128" s="69"/>
      <c r="AE128" s="129">
        <f>+'Ark1'!Z734</f>
        <v>0</v>
      </c>
      <c r="AF128" s="64">
        <f>+IF(G128=0,"",'Ark1'!AB734)</f>
        <v>0</v>
      </c>
      <c r="AG128" s="130">
        <f>+'Ark1'!AD734</f>
        <v>0</v>
      </c>
      <c r="AH128" s="89">
        <f t="shared" si="48"/>
        <v>5.7937743190661477</v>
      </c>
      <c r="AI128" s="45"/>
      <c r="AJ128" s="13"/>
      <c r="AK128" s="56"/>
    </row>
    <row r="129" spans="1:37" ht="15.6">
      <c r="A129" s="45"/>
      <c r="B129">
        <f>+'Ark1'!C728</f>
        <v>2017</v>
      </c>
      <c r="C129">
        <f>+'Ark1'!L728</f>
        <v>4</v>
      </c>
      <c r="D129" s="3" t="str">
        <f t="shared" si="56"/>
        <v>O-</v>
      </c>
      <c r="E129">
        <f>+'Ark1'!Q728</f>
        <v>345</v>
      </c>
      <c r="G129" s="296">
        <f>+'Ark1'!R728</f>
        <v>2958</v>
      </c>
      <c r="I129" s="177">
        <f>+'Ark1'!AF728</f>
        <v>16.914455626715462</v>
      </c>
      <c r="J129" s="177">
        <f t="shared" si="53"/>
        <v>-18.816780389285636</v>
      </c>
      <c r="K129" s="177">
        <f>+'Ark1'!AH728</f>
        <v>0.47329276538201487</v>
      </c>
      <c r="L129" s="177"/>
      <c r="M129" s="177"/>
      <c r="N129" s="177"/>
      <c r="O129" s="177"/>
      <c r="P129" s="89">
        <f>+'Ark1'!U728</f>
        <v>6.8985801217038452</v>
      </c>
      <c r="Q129" s="177">
        <f t="shared" si="54"/>
        <v>-0.49789046653145697</v>
      </c>
      <c r="R129" s="191"/>
      <c r="S129" s="87"/>
      <c r="T129" s="87"/>
      <c r="U129" s="142"/>
      <c r="V129" s="347"/>
      <c r="W129" s="1">
        <f>+'Ark1'!T728</f>
        <v>3.6348884381338737</v>
      </c>
      <c r="X129" s="177">
        <f t="shared" si="55"/>
        <v>-0.56587057514885819</v>
      </c>
      <c r="Y129" s="89">
        <f>+'Ark1'!W728</f>
        <v>0</v>
      </c>
      <c r="Z129" s="92"/>
      <c r="AA129" s="11">
        <f>+'Ark1'!X728</f>
        <v>0.70993914807302227</v>
      </c>
      <c r="AB129" s="11">
        <f>+'Ark1'!Y728</f>
        <v>3.3806626098715355E-2</v>
      </c>
      <c r="AC129" s="11">
        <f>+'Ark1'!Z728</f>
        <v>2.5901666937066046</v>
      </c>
      <c r="AD129" s="69"/>
      <c r="AE129" s="129">
        <f>+'Ark1'!Z735</f>
        <v>3.9878186044781678</v>
      </c>
      <c r="AF129" s="64">
        <f>+IF(G129=0,"",'Ark1'!AB735)</f>
        <v>1.3564659966250543</v>
      </c>
      <c r="AG129" s="130">
        <f>+'Ark1'!AD735</f>
        <v>-10.346301614040041</v>
      </c>
      <c r="AH129" s="89">
        <f t="shared" si="48"/>
        <v>8.5739130434782602</v>
      </c>
      <c r="AI129" s="45"/>
      <c r="AJ129" s="13"/>
      <c r="AK129" s="56"/>
    </row>
    <row r="130" spans="1:37" ht="15.6">
      <c r="A130" s="45"/>
      <c r="B130">
        <f>+'Ark1'!C729</f>
        <v>2017</v>
      </c>
      <c r="C130">
        <f>+'Ark1'!L729</f>
        <v>5</v>
      </c>
      <c r="D130" s="3" t="str">
        <f t="shared" si="56"/>
        <v>O</v>
      </c>
      <c r="E130">
        <f>+'Ark1'!Q729</f>
        <v>469</v>
      </c>
      <c r="G130" s="296">
        <f>+'Ark1'!R729</f>
        <v>6975</v>
      </c>
      <c r="I130" s="177">
        <f>+'Ark1'!AF729</f>
        <v>39.884492223238802</v>
      </c>
      <c r="J130" s="177">
        <f t="shared" si="53"/>
        <v>14.926867977527234</v>
      </c>
      <c r="K130" s="177">
        <f>+'Ark1'!AH729</f>
        <v>0.41577060931899634</v>
      </c>
      <c r="L130" s="177"/>
      <c r="M130" s="177"/>
      <c r="N130" s="177"/>
      <c r="O130" s="177"/>
      <c r="P130" s="89">
        <f>+'Ark1'!U729</f>
        <v>7.3731182795699075</v>
      </c>
      <c r="Q130" s="177">
        <f t="shared" si="54"/>
        <v>-0.97246715916956372</v>
      </c>
      <c r="R130" s="191"/>
      <c r="S130" s="87"/>
      <c r="T130" s="87"/>
      <c r="U130" s="142"/>
      <c r="V130" s="347"/>
      <c r="W130" s="1">
        <f>+'Ark1'!T729</f>
        <v>4.314121863799282</v>
      </c>
      <c r="X130" s="177">
        <f t="shared" si="55"/>
        <v>-0.32456327610835167</v>
      </c>
      <c r="Y130" s="89">
        <f>+'Ark1'!W729</f>
        <v>0</v>
      </c>
      <c r="Z130" s="92"/>
      <c r="AA130" s="11">
        <f>+'Ark1'!X729</f>
        <v>1.1182795698924732</v>
      </c>
      <c r="AB130" s="11">
        <f>+'Ark1'!Y729</f>
        <v>7.1684587813620068E-2</v>
      </c>
      <c r="AC130" s="11">
        <f>+'Ark1'!Z729</f>
        <v>2.8029474931029874</v>
      </c>
      <c r="AD130" s="69"/>
      <c r="AE130" s="129">
        <f>+'Ark1'!Z736</f>
        <v>0</v>
      </c>
      <c r="AF130" s="64">
        <f>+IF(G130=0,"",'Ark1'!AB736)</f>
        <v>0</v>
      </c>
      <c r="AG130" s="130">
        <f>+'Ark1'!AD736</f>
        <v>0</v>
      </c>
      <c r="AH130" s="89">
        <f t="shared" si="48"/>
        <v>14.872068230277186</v>
      </c>
      <c r="AI130" s="45"/>
      <c r="AJ130" s="13"/>
      <c r="AK130" s="56"/>
    </row>
    <row r="131" spans="1:37" ht="15.6">
      <c r="A131" s="45"/>
      <c r="B131">
        <f>+'Ark1'!C730</f>
        <v>2017</v>
      </c>
      <c r="C131">
        <f>+'Ark1'!L730</f>
        <v>6</v>
      </c>
      <c r="D131" s="3" t="str">
        <f t="shared" si="56"/>
        <v>O+</v>
      </c>
      <c r="E131">
        <f>+'Ark1'!Q730</f>
        <v>391</v>
      </c>
      <c r="G131" s="296">
        <f>+'Ark1'!R730</f>
        <v>3499</v>
      </c>
      <c r="I131" s="177">
        <f>+'Ark1'!AF730</f>
        <v>20.008005489478496</v>
      </c>
      <c r="J131" s="177">
        <f t="shared" si="53"/>
        <v>20.008005489478496</v>
      </c>
      <c r="K131" s="177">
        <f>+'Ark1'!AH730</f>
        <v>0.9431266076021726</v>
      </c>
      <c r="L131" s="177"/>
      <c r="M131" s="177"/>
      <c r="N131" s="177"/>
      <c r="O131" s="177"/>
      <c r="P131" s="89">
        <f>+'Ark1'!U730</f>
        <v>8.5259788511003016</v>
      </c>
      <c r="Q131" s="177">
        <f t="shared" si="54"/>
        <v>8.5259788511003016</v>
      </c>
      <c r="R131" s="191"/>
      <c r="S131" s="87"/>
      <c r="T131" s="87"/>
      <c r="U131" s="142"/>
      <c r="V131" s="347"/>
      <c r="W131" s="1">
        <f>+'Ark1'!T730</f>
        <v>4.6021720491569029</v>
      </c>
      <c r="X131" s="177">
        <f t="shared" si="55"/>
        <v>4.6021720491569029</v>
      </c>
      <c r="Y131" s="89">
        <f>+'Ark1'!W730</f>
        <v>2.857959416976278E-2</v>
      </c>
      <c r="Z131" s="92"/>
      <c r="AA131" s="11">
        <f>+'Ark1'!X730</f>
        <v>3.3152329236924838</v>
      </c>
      <c r="AB131" s="11">
        <f>+'Ark1'!Y730</f>
        <v>0.22863675335810224</v>
      </c>
      <c r="AC131" s="11">
        <f>+'Ark1'!Z730</f>
        <v>3.4370561272801012</v>
      </c>
      <c r="AD131" s="69"/>
      <c r="AE131" s="129">
        <f>+'Ark1'!Z737</f>
        <v>0</v>
      </c>
      <c r="AF131" s="64">
        <f>+IF(G131=0,"",'Ark1'!AB737)</f>
        <v>0</v>
      </c>
      <c r="AG131" s="130">
        <f>+'Ark1'!AD737</f>
        <v>0</v>
      </c>
      <c r="AH131" s="89">
        <f t="shared" si="48"/>
        <v>8.9488491048593346</v>
      </c>
      <c r="AI131" s="45"/>
      <c r="AJ131" s="13"/>
      <c r="AK131" s="56"/>
    </row>
    <row r="132" spans="1:37" ht="15.6">
      <c r="A132" s="45"/>
      <c r="B132">
        <f>+'Ark1'!C731</f>
        <v>2017</v>
      </c>
      <c r="C132">
        <f>+'Ark1'!L731</f>
        <v>7</v>
      </c>
      <c r="D132" s="3" t="str">
        <f t="shared" si="56"/>
        <v>R-</v>
      </c>
      <c r="E132">
        <f>+'Ark1'!Q731</f>
        <v>0</v>
      </c>
      <c r="G132" s="296">
        <f>+'Ark1'!R731</f>
        <v>0</v>
      </c>
      <c r="I132" s="177">
        <f>+'Ark1'!AF731</f>
        <v>0</v>
      </c>
      <c r="J132" s="177">
        <f t="shared" si="53"/>
        <v>-11.288900942436776</v>
      </c>
      <c r="K132" s="177">
        <f>+'Ark1'!AH731</f>
        <v>0</v>
      </c>
      <c r="L132" s="177"/>
      <c r="M132" s="177"/>
      <c r="N132" s="177"/>
      <c r="O132" s="177"/>
      <c r="P132" s="89">
        <f>+'Ark1'!U731</f>
        <v>0</v>
      </c>
      <c r="Q132" s="177">
        <f t="shared" si="54"/>
        <v>-8.9709909909910017</v>
      </c>
      <c r="R132" s="191"/>
      <c r="S132" s="87"/>
      <c r="T132" s="87"/>
      <c r="U132" s="142"/>
      <c r="V132" s="347"/>
      <c r="W132" s="1">
        <f>+'Ark1'!T731</f>
        <v>0</v>
      </c>
      <c r="X132" s="177">
        <f t="shared" si="55"/>
        <v>-4.3201201201201185</v>
      </c>
      <c r="Y132" s="89">
        <f>+'Ark1'!W731</f>
        <v>0</v>
      </c>
      <c r="Z132" s="92"/>
      <c r="AA132" s="11">
        <f>+'Ark1'!X731</f>
        <v>0</v>
      </c>
      <c r="AB132" s="11">
        <f>+'Ark1'!Y731</f>
        <v>0</v>
      </c>
      <c r="AC132" s="11">
        <f>+'Ark1'!Z731</f>
        <v>0</v>
      </c>
      <c r="AD132" s="69"/>
      <c r="AE132" s="129">
        <f>+'Ark1'!Z738</f>
        <v>0</v>
      </c>
      <c r="AF132" s="64" t="str">
        <f>+IF(G132=0,"",'Ark1'!AB738)</f>
        <v/>
      </c>
      <c r="AG132" s="130">
        <f>+'Ark1'!AD738</f>
        <v>0</v>
      </c>
      <c r="AH132" s="89" t="e">
        <f t="shared" si="48"/>
        <v>#DIV/0!</v>
      </c>
      <c r="AI132" s="45"/>
      <c r="AJ132" s="13"/>
      <c r="AK132" s="56"/>
    </row>
    <row r="133" spans="1:37" ht="15.6">
      <c r="A133" s="45"/>
      <c r="B133">
        <f>+'Ark1'!C732</f>
        <v>2017</v>
      </c>
      <c r="C133">
        <f>+'Ark1'!L732</f>
        <v>8</v>
      </c>
      <c r="D133" s="3" t="str">
        <f t="shared" si="56"/>
        <v>R</v>
      </c>
      <c r="E133">
        <f>+'Ark1'!Q732</f>
        <v>226</v>
      </c>
      <c r="G133" s="296">
        <f>+'Ark1'!R732</f>
        <v>1580</v>
      </c>
      <c r="I133" s="177">
        <f>+'Ark1'!AF732</f>
        <v>9.0347666971637732</v>
      </c>
      <c r="J133" s="177">
        <f t="shared" si="53"/>
        <v>9.0347666971637732</v>
      </c>
      <c r="K133" s="177">
        <f>+'Ark1'!AH732</f>
        <v>0.50632911392405056</v>
      </c>
      <c r="L133" s="177"/>
      <c r="M133" s="177"/>
      <c r="N133" s="177"/>
      <c r="O133" s="177"/>
      <c r="P133" s="89">
        <f>+'Ark1'!U732</f>
        <v>9.2865189873417613</v>
      </c>
      <c r="Q133" s="177">
        <f t="shared" si="54"/>
        <v>9.2865189873417613</v>
      </c>
      <c r="R133" s="191"/>
      <c r="S133" s="87"/>
      <c r="T133" s="87"/>
      <c r="U133" s="142"/>
      <c r="V133" s="347"/>
      <c r="W133" s="1">
        <f>+'Ark1'!T732</f>
        <v>4.5455696202531648</v>
      </c>
      <c r="X133" s="177">
        <f t="shared" si="55"/>
        <v>4.5455696202531648</v>
      </c>
      <c r="Y133" s="89">
        <f>+'Ark1'!W732</f>
        <v>6.3291139240506319E-2</v>
      </c>
      <c r="Z133" s="92"/>
      <c r="AA133" s="11">
        <f>+'Ark1'!X732</f>
        <v>6.2658227848101262</v>
      </c>
      <c r="AB133" s="11">
        <f>+'Ark1'!Y732</f>
        <v>0.31645569620253161</v>
      </c>
      <c r="AC133" s="11">
        <f>+'Ark1'!Z732</f>
        <v>3.9256397410131858</v>
      </c>
      <c r="AD133" s="69"/>
      <c r="AE133" s="129">
        <f>+'Ark1'!Z739</f>
        <v>0</v>
      </c>
      <c r="AF133" s="64">
        <f>+IF(G133=0,"",'Ark1'!AB739)</f>
        <v>0</v>
      </c>
      <c r="AG133" s="130">
        <f>+'Ark1'!AD739</f>
        <v>0</v>
      </c>
      <c r="AH133" s="89">
        <f t="shared" si="48"/>
        <v>6.9911504424778759</v>
      </c>
      <c r="AI133" s="45"/>
      <c r="AJ133" s="13"/>
      <c r="AK133" s="56"/>
    </row>
    <row r="134" spans="1:37" ht="15.6">
      <c r="A134" s="45"/>
      <c r="B134">
        <f>+'Ark1'!C733</f>
        <v>2017</v>
      </c>
      <c r="C134">
        <f>+'Ark1'!L733</f>
        <v>9</v>
      </c>
      <c r="D134" s="3" t="str">
        <f t="shared" si="56"/>
        <v>R+</v>
      </c>
      <c r="E134">
        <f>+'Ark1'!Q733</f>
        <v>0</v>
      </c>
      <c r="G134" s="296">
        <f>+'Ark1'!R733</f>
        <v>0</v>
      </c>
      <c r="I134" s="177">
        <f>+'Ark1'!AF733</f>
        <v>0</v>
      </c>
      <c r="J134" s="177">
        <f t="shared" si="53"/>
        <v>0</v>
      </c>
      <c r="K134" s="177">
        <f>+'Ark1'!AH733</f>
        <v>0</v>
      </c>
      <c r="L134" s="177"/>
      <c r="M134" s="177"/>
      <c r="N134" s="177"/>
      <c r="O134" s="177"/>
      <c r="P134" s="89">
        <f>+'Ark1'!U733</f>
        <v>0</v>
      </c>
      <c r="Q134" s="177">
        <f t="shared" si="54"/>
        <v>0</v>
      </c>
      <c r="R134" s="191"/>
      <c r="S134" s="87"/>
      <c r="T134" s="87"/>
      <c r="U134" s="142"/>
      <c r="V134" s="347"/>
      <c r="W134" s="1">
        <f>+'Ark1'!T733</f>
        <v>0</v>
      </c>
      <c r="X134" s="177">
        <f t="shared" si="55"/>
        <v>0</v>
      </c>
      <c r="Y134" s="89">
        <f>+'Ark1'!W733</f>
        <v>0</v>
      </c>
      <c r="Z134" s="92"/>
      <c r="AA134" s="11">
        <f>+'Ark1'!X733</f>
        <v>0</v>
      </c>
      <c r="AB134" s="11">
        <f>+'Ark1'!Y733</f>
        <v>0</v>
      </c>
      <c r="AC134" s="11">
        <f>+'Ark1'!Z733</f>
        <v>0</v>
      </c>
      <c r="AD134" s="69"/>
      <c r="AE134" s="129">
        <f>+'Ark1'!Z740</f>
        <v>1.7457850044445573</v>
      </c>
      <c r="AF134" s="64" t="str">
        <f>+IF(G134=0,"",'Ark1'!AB740)</f>
        <v/>
      </c>
      <c r="AG134" s="130">
        <f>+'Ark1'!AD740</f>
        <v>-0.323947814236349</v>
      </c>
      <c r="AH134" s="89" t="e">
        <f t="shared" si="48"/>
        <v>#DIV/0!</v>
      </c>
      <c r="AI134" s="45"/>
      <c r="AJ134" s="13"/>
      <c r="AK134" s="56"/>
    </row>
    <row r="135" spans="1:37" ht="15.6">
      <c r="A135" s="45"/>
      <c r="B135">
        <f>+'Ark1'!C734</f>
        <v>2017</v>
      </c>
      <c r="C135">
        <f>+'Ark1'!L734</f>
        <v>10</v>
      </c>
      <c r="D135" s="3" t="str">
        <f t="shared" si="56"/>
        <v>U-</v>
      </c>
      <c r="E135">
        <f>+'Ark1'!Q734</f>
        <v>0</v>
      </c>
      <c r="G135" s="296">
        <f>+'Ark1'!R734</f>
        <v>0</v>
      </c>
      <c r="I135" s="177">
        <f>+'Ark1'!AF734</f>
        <v>0</v>
      </c>
      <c r="J135" s="177">
        <f t="shared" si="53"/>
        <v>-0.32544579293511411</v>
      </c>
      <c r="K135" s="177">
        <f>+'Ark1'!AH734</f>
        <v>0</v>
      </c>
      <c r="L135" s="177"/>
      <c r="M135" s="177"/>
      <c r="N135" s="177"/>
      <c r="O135" s="177"/>
      <c r="P135" s="89">
        <f>+'Ark1'!U734</f>
        <v>0</v>
      </c>
      <c r="Q135" s="177">
        <f t="shared" si="54"/>
        <v>-11.885416666666664</v>
      </c>
      <c r="R135" s="191"/>
      <c r="S135" s="87"/>
      <c r="T135" s="87"/>
      <c r="U135" s="142"/>
      <c r="V135" s="347"/>
      <c r="W135" s="1">
        <f>+'Ark1'!T734</f>
        <v>0</v>
      </c>
      <c r="X135" s="177">
        <f t="shared" si="55"/>
        <v>-4.7708333333333321</v>
      </c>
      <c r="Y135" s="89">
        <f>+'Ark1'!W734</f>
        <v>0</v>
      </c>
      <c r="Z135" s="92"/>
      <c r="AA135" s="11">
        <f>+'Ark1'!X734</f>
        <v>0</v>
      </c>
      <c r="AB135" s="11">
        <f>+'Ark1'!Y734</f>
        <v>0</v>
      </c>
      <c r="AC135" s="11">
        <f>+'Ark1'!Z734</f>
        <v>0</v>
      </c>
      <c r="AD135" s="69"/>
      <c r="AE135" s="129">
        <f>+'Ark1'!Z741</f>
        <v>2.3050749148396856</v>
      </c>
      <c r="AF135" s="64" t="str">
        <f>+IF(G135=0,"",'Ark1'!AB741)</f>
        <v/>
      </c>
      <c r="AG135" s="130">
        <f>+'Ark1'!AD741</f>
        <v>36.53481961774407</v>
      </c>
      <c r="AH135" s="89" t="e">
        <f t="shared" si="48"/>
        <v>#DIV/0!</v>
      </c>
      <c r="AI135" s="45"/>
      <c r="AJ135" s="13"/>
      <c r="AK135" s="56"/>
    </row>
    <row r="136" spans="1:37" ht="15.6">
      <c r="A136" s="45"/>
      <c r="B136">
        <f>+'Ark1'!C735</f>
        <v>2017</v>
      </c>
      <c r="C136">
        <f>+'Ark1'!L735</f>
        <v>11</v>
      </c>
      <c r="D136" s="3" t="str">
        <f t="shared" si="56"/>
        <v>U</v>
      </c>
      <c r="E136">
        <f>+'Ark1'!Q735</f>
        <v>15</v>
      </c>
      <c r="G136" s="296">
        <f>+'Ark1'!R735</f>
        <v>60</v>
      </c>
      <c r="I136" s="177">
        <f>+'Ark1'!AF735</f>
        <v>0.34309240622140896</v>
      </c>
      <c r="J136" s="177">
        <f t="shared" si="53"/>
        <v>0.34309240622140896</v>
      </c>
      <c r="K136" s="177">
        <f>+'Ark1'!AH735</f>
        <v>0</v>
      </c>
      <c r="L136" s="177"/>
      <c r="M136" s="177"/>
      <c r="N136" s="177"/>
      <c r="O136" s="177"/>
      <c r="P136" s="89">
        <f>+'Ark1'!U735</f>
        <v>9.571666666666669</v>
      </c>
      <c r="Q136" s="177">
        <f t="shared" si="54"/>
        <v>9.571666666666669</v>
      </c>
      <c r="R136" s="191"/>
      <c r="S136" s="87"/>
      <c r="T136" s="87"/>
      <c r="U136" s="142"/>
      <c r="V136" s="347"/>
      <c r="W136" s="1">
        <f>+'Ark1'!T735</f>
        <v>4.5999999999999996</v>
      </c>
      <c r="X136" s="177">
        <f t="shared" si="55"/>
        <v>4.5999999999999996</v>
      </c>
      <c r="Y136" s="89">
        <f>+'Ark1'!W735</f>
        <v>0</v>
      </c>
      <c r="Z136" s="92"/>
      <c r="AA136" s="11">
        <f>+'Ark1'!X735</f>
        <v>10</v>
      </c>
      <c r="AB136" s="11">
        <f>+'Ark1'!Y735</f>
        <v>0</v>
      </c>
      <c r="AC136" s="11">
        <f>+'Ark1'!Z735</f>
        <v>3.9878186044781678</v>
      </c>
      <c r="AD136" s="69"/>
      <c r="AE136" s="129">
        <f>+'Ark1'!Z742</f>
        <v>2.6278045202288398</v>
      </c>
      <c r="AF136" s="64">
        <f>+IF(G136=0,"",'Ark1'!AB742)</f>
        <v>1.2432446850147276</v>
      </c>
      <c r="AG136" s="130">
        <f>+'Ark1'!AD742</f>
        <v>33.019611159190902</v>
      </c>
      <c r="AH136" s="89">
        <f t="shared" si="48"/>
        <v>4</v>
      </c>
      <c r="AI136" s="45"/>
      <c r="AJ136" s="13"/>
      <c r="AK136" s="56"/>
    </row>
    <row r="137" spans="1:37" ht="15.6">
      <c r="A137" s="45"/>
      <c r="B137">
        <f>+'Ark1'!C736</f>
        <v>2017</v>
      </c>
      <c r="C137">
        <f>+'Ark1'!L736</f>
        <v>12</v>
      </c>
      <c r="D137" s="3" t="str">
        <f t="shared" si="56"/>
        <v>U+</v>
      </c>
      <c r="E137">
        <f>+'Ark1'!Q736</f>
        <v>0</v>
      </c>
      <c r="G137" s="296">
        <f>+'Ark1'!R736</f>
        <v>0</v>
      </c>
      <c r="I137" s="177">
        <f>+'Ark1'!AF736</f>
        <v>0</v>
      </c>
      <c r="J137" s="177">
        <f t="shared" si="53"/>
        <v>0</v>
      </c>
      <c r="K137" s="177">
        <f>+'Ark1'!AH736</f>
        <v>0</v>
      </c>
      <c r="L137" s="177"/>
      <c r="M137" s="177"/>
      <c r="N137" s="177"/>
      <c r="O137" s="177"/>
      <c r="P137" s="89">
        <f>+'Ark1'!U736</f>
        <v>0</v>
      </c>
      <c r="Q137" s="177">
        <f t="shared" si="54"/>
        <v>0</v>
      </c>
      <c r="R137" s="191"/>
      <c r="S137" s="87"/>
      <c r="T137" s="87"/>
      <c r="U137" s="142"/>
      <c r="V137" s="347"/>
      <c r="W137" s="1">
        <f>+'Ark1'!T736</f>
        <v>0</v>
      </c>
      <c r="X137" s="177">
        <f t="shared" si="55"/>
        <v>0</v>
      </c>
      <c r="Y137" s="89">
        <f>+'Ark1'!W736</f>
        <v>0</v>
      </c>
      <c r="Z137" s="92"/>
      <c r="AA137" s="11">
        <f>+'Ark1'!X736</f>
        <v>0</v>
      </c>
      <c r="AB137" s="11">
        <f>+'Ark1'!Y736</f>
        <v>0</v>
      </c>
      <c r="AC137" s="11">
        <f>+'Ark1'!Z736</f>
        <v>0</v>
      </c>
      <c r="AD137" s="69"/>
      <c r="AE137" s="129">
        <f>+'Ark1'!Z743</f>
        <v>2.8509138845274995</v>
      </c>
      <c r="AF137" s="64" t="str">
        <f>+IF(G137=0,"",'Ark1'!AB743)</f>
        <v/>
      </c>
      <c r="AG137" s="130">
        <f>+'Ark1'!AD743</f>
        <v>11.396098649617322</v>
      </c>
      <c r="AH137" s="89" t="e">
        <f t="shared" si="48"/>
        <v>#DIV/0!</v>
      </c>
      <c r="AI137" s="45"/>
      <c r="AJ137" s="13"/>
      <c r="AK137" s="56"/>
    </row>
    <row r="138" spans="1:37" ht="15.6">
      <c r="A138" s="45"/>
      <c r="B138">
        <f>+'Ark1'!C737</f>
        <v>2017</v>
      </c>
      <c r="C138">
        <f>+'Ark1'!L737</f>
        <v>13</v>
      </c>
      <c r="D138" s="3" t="str">
        <f t="shared" si="56"/>
        <v>E-</v>
      </c>
      <c r="E138">
        <f>+'Ark1'!Q737</f>
        <v>0</v>
      </c>
      <c r="G138" s="296">
        <f>+'Ark1'!R737</f>
        <v>0</v>
      </c>
      <c r="I138" s="177">
        <f>+'Ark1'!AF737</f>
        <v>0</v>
      </c>
      <c r="J138" s="177">
        <f t="shared" si="53"/>
        <v>0</v>
      </c>
      <c r="K138" s="177">
        <f>+'Ark1'!AH737</f>
        <v>0</v>
      </c>
      <c r="L138" s="177"/>
      <c r="M138" s="177"/>
      <c r="N138" s="177"/>
      <c r="O138" s="177"/>
      <c r="P138" s="89">
        <f>+'Ark1'!U737</f>
        <v>0</v>
      </c>
      <c r="Q138" s="177">
        <f t="shared" si="54"/>
        <v>0</v>
      </c>
      <c r="R138" s="191"/>
      <c r="S138" s="87"/>
      <c r="T138" s="87"/>
      <c r="U138" s="142"/>
      <c r="V138" s="347"/>
      <c r="W138" s="1">
        <f>+'Ark1'!T737</f>
        <v>0</v>
      </c>
      <c r="X138" s="177">
        <f t="shared" si="55"/>
        <v>0</v>
      </c>
      <c r="Y138" s="89">
        <f>+'Ark1'!W737</f>
        <v>0</v>
      </c>
      <c r="Z138" s="92"/>
      <c r="AA138" s="11">
        <f>+'Ark1'!X737</f>
        <v>0</v>
      </c>
      <c r="AB138" s="11">
        <f>+'Ark1'!Y737</f>
        <v>0</v>
      </c>
      <c r="AC138" s="11">
        <f>+'Ark1'!Z737</f>
        <v>0</v>
      </c>
      <c r="AD138" s="69"/>
      <c r="AE138" s="129">
        <f>+'Ark1'!Z744</f>
        <v>2.9696086911488289</v>
      </c>
      <c r="AF138" s="64" t="str">
        <f>+IF(G138=0,"",'Ark1'!AB744)</f>
        <v/>
      </c>
      <c r="AG138" s="130">
        <f>+'Ark1'!AD744</f>
        <v>7.7458468060146561</v>
      </c>
      <c r="AH138" s="89" t="e">
        <f t="shared" si="48"/>
        <v>#DIV/0!</v>
      </c>
      <c r="AI138" s="45"/>
      <c r="AJ138" s="13"/>
      <c r="AK138" s="56"/>
    </row>
    <row r="139" spans="1:37" ht="15.6">
      <c r="A139" s="45"/>
      <c r="B139">
        <f>+'Ark1'!C738</f>
        <v>2017</v>
      </c>
      <c r="C139">
        <f>+'Ark1'!L738</f>
        <v>14</v>
      </c>
      <c r="D139" s="3" t="str">
        <f t="shared" si="56"/>
        <v>E</v>
      </c>
      <c r="E139">
        <f>+'Ark1'!Q738</f>
        <v>1</v>
      </c>
      <c r="G139" s="296">
        <f>+'Ark1'!R738</f>
        <v>1</v>
      </c>
      <c r="I139" s="177">
        <f>+'Ark1'!AF738</f>
        <v>5.7182067703568148E-3</v>
      </c>
      <c r="J139" s="177">
        <f t="shared" si="53"/>
        <v>5.7182067703568148E-3</v>
      </c>
      <c r="K139" s="177">
        <f>+'Ark1'!AH738</f>
        <v>0</v>
      </c>
      <c r="L139" s="177"/>
      <c r="M139" s="177"/>
      <c r="N139" s="177"/>
      <c r="O139" s="177"/>
      <c r="P139" s="89">
        <f>+'Ark1'!U738</f>
        <v>10.5</v>
      </c>
      <c r="Q139" s="177">
        <f t="shared" si="54"/>
        <v>10.5</v>
      </c>
      <c r="R139" s="191"/>
      <c r="S139" s="87"/>
      <c r="T139" s="87"/>
      <c r="U139" s="142"/>
      <c r="V139" s="347"/>
      <c r="W139" s="1">
        <f>+'Ark1'!T738</f>
        <v>8</v>
      </c>
      <c r="X139" s="177">
        <f t="shared" si="55"/>
        <v>8</v>
      </c>
      <c r="Y139" s="89">
        <f>+'Ark1'!W738</f>
        <v>0</v>
      </c>
      <c r="Z139" s="92"/>
      <c r="AA139" s="11">
        <f>+'Ark1'!X738</f>
        <v>0</v>
      </c>
      <c r="AB139" s="11">
        <f>+'Ark1'!Y738</f>
        <v>0</v>
      </c>
      <c r="AC139" s="11">
        <f>+'Ark1'!Z738</f>
        <v>0</v>
      </c>
      <c r="AD139" s="69"/>
      <c r="AE139" s="129">
        <f>+'Ark1'!Z745</f>
        <v>3.5831903560634046</v>
      </c>
      <c r="AF139" s="64">
        <f>+IF(G139=0,"",'Ark1'!AB745)</f>
        <v>1.3310342072516359</v>
      </c>
      <c r="AG139" s="130">
        <f>+'Ark1'!AD745</f>
        <v>9.9853684589718323</v>
      </c>
      <c r="AH139" s="89">
        <f t="shared" si="48"/>
        <v>1</v>
      </c>
      <c r="AI139" s="45"/>
      <c r="AJ139" s="13"/>
      <c r="AK139" s="56"/>
    </row>
    <row r="140" spans="1:37" ht="15.6">
      <c r="A140" s="45"/>
      <c r="B140">
        <f>+'Ark1'!C739</f>
        <v>2017</v>
      </c>
      <c r="C140">
        <f>+'Ark1'!L739</f>
        <v>15</v>
      </c>
      <c r="D140" s="3" t="str">
        <f t="shared" si="56"/>
        <v>E+</v>
      </c>
      <c r="E140">
        <f>+'Ark1'!Q739</f>
        <v>0</v>
      </c>
      <c r="G140" s="296">
        <f>+'Ark1'!R739</f>
        <v>0</v>
      </c>
      <c r="I140" s="177">
        <f>+'Ark1'!AF739</f>
        <v>0</v>
      </c>
      <c r="J140" s="177" t="e">
        <f>+I140-#REF!</f>
        <v>#REF!</v>
      </c>
      <c r="K140" s="177">
        <f>+'Ark1'!AH739</f>
        <v>0</v>
      </c>
      <c r="L140" s="177"/>
      <c r="M140" s="177"/>
      <c r="N140" s="177"/>
      <c r="O140" s="177"/>
      <c r="P140" s="89">
        <f>+'Ark1'!U739</f>
        <v>0</v>
      </c>
      <c r="Q140" s="177" t="e">
        <f>+P140-#REF!</f>
        <v>#REF!</v>
      </c>
      <c r="R140" s="191"/>
      <c r="S140" s="87"/>
      <c r="T140" s="87"/>
      <c r="U140" s="142"/>
      <c r="V140" s="347"/>
      <c r="W140" s="1">
        <f>+'Ark1'!T739</f>
        <v>0</v>
      </c>
      <c r="X140" s="177" t="e">
        <f>+W140-#REF!</f>
        <v>#REF!</v>
      </c>
      <c r="Y140" s="89">
        <f>+'Ark1'!W739</f>
        <v>0</v>
      </c>
      <c r="Z140" s="92"/>
      <c r="AA140" s="11">
        <f>+'Ark1'!X739</f>
        <v>0</v>
      </c>
      <c r="AB140" s="11">
        <f>+'Ark1'!Y739</f>
        <v>0</v>
      </c>
      <c r="AC140" s="11">
        <f>+'Ark1'!Z739</f>
        <v>0</v>
      </c>
      <c r="AD140" s="69"/>
      <c r="AE140" s="129">
        <f>+'Ark1'!Z746</f>
        <v>0</v>
      </c>
      <c r="AF140" s="64" t="str">
        <f>+IF(G140=0,"",'Ark1'!AB746)</f>
        <v/>
      </c>
      <c r="AG140" s="130">
        <f>+'Ark1'!AD746</f>
        <v>0</v>
      </c>
      <c r="AH140" s="89" t="e">
        <f t="shared" si="48"/>
        <v>#DIV/0!</v>
      </c>
      <c r="AI140" s="45"/>
      <c r="AJ140" s="13"/>
      <c r="AK140" s="56"/>
    </row>
    <row r="141" spans="1:37" ht="15.6">
      <c r="A141" s="45"/>
      <c r="B141" s="45"/>
      <c r="C141" s="45"/>
      <c r="D141" s="45"/>
      <c r="E141" s="45"/>
      <c r="F141" s="45"/>
      <c r="G141" s="310"/>
      <c r="H141" s="310"/>
      <c r="I141" s="45"/>
      <c r="J141" s="45"/>
      <c r="K141" s="45"/>
      <c r="L141" s="45"/>
      <c r="M141" s="45"/>
      <c r="N141" s="45"/>
      <c r="O141" s="45"/>
      <c r="P141" s="45"/>
      <c r="Q141" s="45"/>
      <c r="R141" s="191"/>
      <c r="S141" s="87"/>
      <c r="T141" s="87"/>
      <c r="U141" s="142"/>
      <c r="V141" s="347"/>
      <c r="W141" s="45"/>
      <c r="X141" s="45"/>
      <c r="Y141" s="45"/>
      <c r="Z141" s="45"/>
      <c r="AA141" s="45"/>
      <c r="AB141" s="45"/>
      <c r="AC141" s="45"/>
      <c r="AD141" s="45"/>
      <c r="AE141" s="45"/>
      <c r="AF141" s="64" t="str">
        <f>+IF(G141=0,"",'Ark1'!AB747)</f>
        <v/>
      </c>
      <c r="AG141" s="130">
        <f>+'Ark1'!AD747</f>
        <v>8.627880886148743</v>
      </c>
      <c r="AH141" s="45"/>
      <c r="AI141" s="45"/>
      <c r="AJ141" s="13"/>
      <c r="AK141" s="56"/>
    </row>
    <row r="142" spans="1:37" ht="15.6">
      <c r="A142" s="45"/>
      <c r="B142">
        <f>+'Ark1'!C740</f>
        <v>2016</v>
      </c>
      <c r="C142">
        <f>+'Ark1'!L740</f>
        <v>1</v>
      </c>
      <c r="D142" s="3" t="str">
        <f>+D126</f>
        <v>P-</v>
      </c>
      <c r="E142">
        <f>+'Ark1'!Q740</f>
        <v>35</v>
      </c>
      <c r="G142" s="296">
        <f>+'Ark1'!R740</f>
        <v>131</v>
      </c>
      <c r="I142" s="177">
        <f>+'Ark1'!AF740</f>
        <v>0.8881958098854158</v>
      </c>
      <c r="J142" s="45"/>
      <c r="K142" s="177">
        <f>+'Ark1'!AH740</f>
        <v>0.76335877862595458</v>
      </c>
      <c r="L142" s="177"/>
      <c r="M142" s="177"/>
      <c r="N142" s="177"/>
      <c r="O142" s="177"/>
      <c r="P142" s="89">
        <f>+'Ark1'!U740</f>
        <v>4.3045801526717558</v>
      </c>
      <c r="Q142" s="45"/>
      <c r="R142" s="191"/>
      <c r="S142" s="87"/>
      <c r="T142" s="87"/>
      <c r="U142" s="142"/>
      <c r="V142" s="347"/>
      <c r="W142" s="1">
        <f>+'Ark1'!T740</f>
        <v>1.969465648854962</v>
      </c>
      <c r="X142" s="45"/>
      <c r="Y142" s="89">
        <f>+'Ark1'!W740</f>
        <v>0</v>
      </c>
      <c r="Z142" s="92"/>
      <c r="AA142" s="11">
        <f>+'Ark1'!X740</f>
        <v>0</v>
      </c>
      <c r="AB142" s="11">
        <f>+'Ark1'!Y740</f>
        <v>0</v>
      </c>
      <c r="AC142" s="11">
        <f>+'Ark1'!Z740</f>
        <v>1.7457850044445573</v>
      </c>
      <c r="AD142" s="69"/>
      <c r="AE142" s="129">
        <f>+'Ark1'!Z748</f>
        <v>0</v>
      </c>
      <c r="AF142" s="64">
        <f>+IF(G142=0,"",'Ark1'!AB748)</f>
        <v>0</v>
      </c>
      <c r="AG142" s="130">
        <f>+'Ark1'!AD748</f>
        <v>0</v>
      </c>
      <c r="AH142" s="89">
        <f t="shared" si="48"/>
        <v>3.7428571428571429</v>
      </c>
      <c r="AI142" s="45"/>
      <c r="AJ142" s="13"/>
      <c r="AK142" s="56"/>
    </row>
    <row r="143" spans="1:37" ht="15.6">
      <c r="A143" s="45"/>
      <c r="B143">
        <f>+'Ark1'!C741</f>
        <v>2016</v>
      </c>
      <c r="C143">
        <f>+'Ark1'!L741</f>
        <v>2</v>
      </c>
      <c r="D143" s="3" t="str">
        <f t="shared" ref="D143:D156" si="57">+D127</f>
        <v>P</v>
      </c>
      <c r="E143">
        <f>+'Ark1'!Q741</f>
        <v>138</v>
      </c>
      <c r="G143" s="296">
        <f>+'Ark1'!R741</f>
        <v>568</v>
      </c>
      <c r="I143" s="177">
        <f>+'Ark1'!AF741</f>
        <v>3.8511085497321846</v>
      </c>
      <c r="J143" s="45"/>
      <c r="K143" s="177">
        <f>+'Ark1'!AH741</f>
        <v>0</v>
      </c>
      <c r="L143" s="177"/>
      <c r="M143" s="177"/>
      <c r="N143" s="177"/>
      <c r="O143" s="177"/>
      <c r="P143" s="89">
        <f>+'Ark1'!U741</f>
        <v>5.2760563380281722</v>
      </c>
      <c r="Q143" s="45"/>
      <c r="R143" s="191"/>
      <c r="S143" s="87"/>
      <c r="T143" s="87"/>
      <c r="U143" s="142"/>
      <c r="V143" s="347"/>
      <c r="W143" s="1">
        <f>+'Ark1'!T741</f>
        <v>2.130281690140845</v>
      </c>
      <c r="X143" s="45"/>
      <c r="Y143" s="89">
        <f>+'Ark1'!W741</f>
        <v>0</v>
      </c>
      <c r="Z143" s="92"/>
      <c r="AA143" s="11">
        <f>+'Ark1'!X741</f>
        <v>0.17605633802816897</v>
      </c>
      <c r="AB143" s="11">
        <f>+'Ark1'!Y741</f>
        <v>0</v>
      </c>
      <c r="AC143" s="11">
        <f>+'Ark1'!Z741</f>
        <v>2.3050749148396856</v>
      </c>
      <c r="AD143" s="69"/>
      <c r="AE143" s="129">
        <f>+'Ark1'!Z749</f>
        <v>0</v>
      </c>
      <c r="AF143" s="64">
        <f>+IF(G143=0,"",'Ark1'!AB749)</f>
        <v>0</v>
      </c>
      <c r="AG143" s="130">
        <f>+'Ark1'!AD749</f>
        <v>0</v>
      </c>
      <c r="AH143" s="89">
        <f t="shared" si="48"/>
        <v>4.1159420289855069</v>
      </c>
      <c r="AI143" s="45"/>
      <c r="AJ143" s="13"/>
      <c r="AK143" s="56"/>
    </row>
    <row r="144" spans="1:37" ht="15.6">
      <c r="A144" s="45"/>
      <c r="B144">
        <f>+'Ark1'!C742</f>
        <v>2016</v>
      </c>
      <c r="C144">
        <f>+'Ark1'!L742</f>
        <v>3</v>
      </c>
      <c r="D144" s="3" t="str">
        <f t="shared" si="57"/>
        <v>P+</v>
      </c>
      <c r="E144">
        <f>+'Ark1'!Q742</f>
        <v>228</v>
      </c>
      <c r="G144" s="296">
        <f>+'Ark1'!R742</f>
        <v>1148</v>
      </c>
      <c r="I144" s="177">
        <f>+'Ark1'!AF742</f>
        <v>7.7835785476981521</v>
      </c>
      <c r="J144" s="45"/>
      <c r="K144" s="177">
        <f>+'Ark1'!AH742</f>
        <v>0.34843205574912889</v>
      </c>
      <c r="L144" s="177"/>
      <c r="M144" s="177"/>
      <c r="N144" s="177"/>
      <c r="O144" s="177"/>
      <c r="P144" s="89">
        <f>+'Ark1'!U742</f>
        <v>6.6374564459930276</v>
      </c>
      <c r="Q144" s="45"/>
      <c r="R144" s="191"/>
      <c r="S144" s="87"/>
      <c r="T144" s="87"/>
      <c r="U144" s="142"/>
      <c r="V144" s="347"/>
      <c r="W144" s="1">
        <f>+'Ark1'!T742</f>
        <v>2.6463414634146338</v>
      </c>
      <c r="X144" s="45"/>
      <c r="Y144" s="89">
        <f>+'Ark1'!W742</f>
        <v>0</v>
      </c>
      <c r="Z144" s="92"/>
      <c r="AA144" s="11">
        <f>+'Ark1'!X742</f>
        <v>0.26132404181184671</v>
      </c>
      <c r="AB144" s="11">
        <f>+'Ark1'!Y742</f>
        <v>0</v>
      </c>
      <c r="AC144" s="11">
        <f>+'Ark1'!Z742</f>
        <v>2.6278045202288398</v>
      </c>
      <c r="AD144" s="69"/>
      <c r="AE144" s="129">
        <f>+'Ark1'!Z750</f>
        <v>4.2284251197172225</v>
      </c>
      <c r="AF144" s="64">
        <f>+IF(G144=0,"",'Ark1'!AB750)</f>
        <v>2.0231944968841287</v>
      </c>
      <c r="AG144" s="130">
        <f>+'Ark1'!AD750</f>
        <v>-2.9857106221969012</v>
      </c>
      <c r="AH144" s="89">
        <f t="shared" si="48"/>
        <v>5.0350877192982457</v>
      </c>
      <c r="AI144" s="45"/>
      <c r="AJ144" s="13"/>
      <c r="AK144" s="56"/>
    </row>
    <row r="145" spans="1:37" ht="15.6">
      <c r="A145" s="45"/>
      <c r="B145">
        <f>+'Ark1'!C743</f>
        <v>2016</v>
      </c>
      <c r="C145">
        <f>+'Ark1'!L743</f>
        <v>4</v>
      </c>
      <c r="D145" s="3" t="str">
        <f t="shared" si="57"/>
        <v>O-</v>
      </c>
      <c r="E145">
        <f>+'Ark1'!Q743</f>
        <v>318</v>
      </c>
      <c r="G145" s="296">
        <f>+'Ark1'!R743</f>
        <v>2238</v>
      </c>
      <c r="I145" s="177">
        <f>+'Ark1'!AF743</f>
        <v>15.1739100955997</v>
      </c>
      <c r="J145" s="45"/>
      <c r="K145" s="177">
        <f>+'Ark1'!AH743</f>
        <v>0.26809651474530832</v>
      </c>
      <c r="L145" s="177"/>
      <c r="M145" s="177"/>
      <c r="N145" s="177"/>
      <c r="O145" s="177"/>
      <c r="P145" s="89">
        <f>+'Ark1'!U743</f>
        <v>7.1501787310098281</v>
      </c>
      <c r="Q145" s="45"/>
      <c r="R145" s="191"/>
      <c r="S145" s="87"/>
      <c r="T145" s="87"/>
      <c r="U145" s="142"/>
      <c r="V145" s="347"/>
      <c r="W145" s="1">
        <f>+'Ark1'!T743</f>
        <v>3.4539767649687225</v>
      </c>
      <c r="X145" s="45"/>
      <c r="Y145" s="89">
        <f>+'Ark1'!W743</f>
        <v>0</v>
      </c>
      <c r="Z145" s="92"/>
      <c r="AA145" s="11">
        <f>+'Ark1'!X743</f>
        <v>1.0723860589812333</v>
      </c>
      <c r="AB145" s="11">
        <f>+'Ark1'!Y743</f>
        <v>4.4682752457551378E-2</v>
      </c>
      <c r="AC145" s="11">
        <f>+'Ark1'!Z743</f>
        <v>2.8509138845274995</v>
      </c>
      <c r="AD145" s="69"/>
      <c r="AE145" s="129">
        <f>+'Ark1'!Z751</f>
        <v>0</v>
      </c>
      <c r="AF145" s="64">
        <f>+IF(G145=0,"",'Ark1'!AB751)</f>
        <v>0</v>
      </c>
      <c r="AG145" s="130">
        <f>+'Ark1'!AD751</f>
        <v>0</v>
      </c>
      <c r="AH145" s="89">
        <f t="shared" si="48"/>
        <v>7.0377358490566042</v>
      </c>
      <c r="AI145" s="45"/>
      <c r="AJ145" s="13"/>
      <c r="AK145" s="56"/>
    </row>
    <row r="146" spans="1:37" ht="15.6">
      <c r="A146" s="45"/>
      <c r="B146">
        <f>+'Ark1'!C744</f>
        <v>2016</v>
      </c>
      <c r="C146">
        <f>+'Ark1'!L744</f>
        <v>5</v>
      </c>
      <c r="D146" s="3" t="str">
        <f t="shared" si="57"/>
        <v>O</v>
      </c>
      <c r="E146">
        <f>+'Ark1'!Q744</f>
        <v>429</v>
      </c>
      <c r="G146" s="296">
        <f>+'Ark1'!R744</f>
        <v>5270</v>
      </c>
      <c r="I146" s="177">
        <f>+'Ark1'!AF744</f>
        <v>35.731236016001098</v>
      </c>
      <c r="J146" s="45"/>
      <c r="K146" s="177">
        <f>+'Ark1'!AH744</f>
        <v>0.58823529411764708</v>
      </c>
      <c r="L146" s="177"/>
      <c r="M146" s="177"/>
      <c r="N146" s="177"/>
      <c r="O146" s="177"/>
      <c r="P146" s="89">
        <f>+'Ark1'!U744</f>
        <v>7.3964705882353021</v>
      </c>
      <c r="Q146" s="45"/>
      <c r="R146" s="191"/>
      <c r="S146" s="87"/>
      <c r="T146" s="87"/>
      <c r="U146" s="142"/>
      <c r="V146" s="347"/>
      <c r="W146" s="1">
        <f>+'Ark1'!T744</f>
        <v>4.2007590132827319</v>
      </c>
      <c r="X146" s="45"/>
      <c r="Y146" s="89">
        <f>+'Ark1'!W744</f>
        <v>0</v>
      </c>
      <c r="Z146" s="92"/>
      <c r="AA146" s="11">
        <f>+'Ark1'!X744</f>
        <v>1.6318785578747628</v>
      </c>
      <c r="AB146" s="11">
        <f>+'Ark1'!Y744</f>
        <v>5.692599620493359E-2</v>
      </c>
      <c r="AC146" s="11">
        <f>+'Ark1'!Z744</f>
        <v>2.9696086911488289</v>
      </c>
      <c r="AD146" s="69"/>
      <c r="AE146" s="129">
        <f>+'Ark1'!Z752</f>
        <v>0</v>
      </c>
      <c r="AF146" s="64">
        <f>+IF(G146=0,"",'Ark1'!AB752)</f>
        <v>0</v>
      </c>
      <c r="AG146" s="130">
        <f>+'Ark1'!AD752</f>
        <v>0</v>
      </c>
      <c r="AH146" s="89">
        <f t="shared" si="48"/>
        <v>12.284382284382284</v>
      </c>
      <c r="AI146" s="45"/>
      <c r="AJ146" s="13"/>
      <c r="AK146" s="56"/>
    </row>
    <row r="147" spans="1:37" ht="15.6">
      <c r="A147" s="45"/>
      <c r="B147">
        <f>+'Ark1'!C745</f>
        <v>2016</v>
      </c>
      <c r="C147">
        <f>+'Ark1'!L745</f>
        <v>6</v>
      </c>
      <c r="D147" s="3" t="str">
        <f t="shared" si="57"/>
        <v>O+</v>
      </c>
      <c r="E147">
        <f>+'Ark1'!Q745</f>
        <v>348</v>
      </c>
      <c r="G147" s="296">
        <f>+'Ark1'!R745</f>
        <v>3681</v>
      </c>
      <c r="I147" s="177">
        <f>+'Ark1'!AF745</f>
        <v>24.957624245711568</v>
      </c>
      <c r="J147" s="45"/>
      <c r="K147" s="177">
        <f>+'Ark1'!AH745</f>
        <v>0.59766367834827505</v>
      </c>
      <c r="L147" s="177"/>
      <c r="M147" s="177"/>
      <c r="N147" s="177"/>
      <c r="O147" s="177"/>
      <c r="P147" s="89">
        <f>+'Ark1'!U745</f>
        <v>8.3455854387394712</v>
      </c>
      <c r="Q147" s="45"/>
      <c r="R147" s="191"/>
      <c r="S147" s="87"/>
      <c r="T147" s="87"/>
      <c r="U147" s="142"/>
      <c r="V147" s="347"/>
      <c r="W147" s="1">
        <f>+'Ark1'!T745</f>
        <v>4.6386851399076336</v>
      </c>
      <c r="X147" s="45"/>
      <c r="Y147" s="89">
        <f>+'Ark1'!W745</f>
        <v>8.1499592502037491E-2</v>
      </c>
      <c r="Z147" s="92"/>
      <c r="AA147" s="11">
        <f>+'Ark1'!X745</f>
        <v>3.8304808475957626</v>
      </c>
      <c r="AB147" s="11">
        <f>+'Ark1'!Y745</f>
        <v>0.21733224667209997</v>
      </c>
      <c r="AC147" s="11">
        <f>+'Ark1'!Z745</f>
        <v>3.5831903560634046</v>
      </c>
      <c r="AD147" s="69"/>
      <c r="AE147" s="129">
        <f>+'Ark1'!Z753</f>
        <v>0</v>
      </c>
      <c r="AF147" s="64">
        <f>+IF(G147=0,"",'Ark1'!AB753)</f>
        <v>0</v>
      </c>
      <c r="AG147" s="130">
        <f>+'Ark1'!AD753</f>
        <v>0</v>
      </c>
      <c r="AH147" s="89">
        <f t="shared" si="48"/>
        <v>10.577586206896552</v>
      </c>
      <c r="AI147" s="45"/>
      <c r="AJ147" s="13"/>
      <c r="AK147" s="56"/>
    </row>
    <row r="148" spans="1:37" ht="15.6">
      <c r="A148" s="45"/>
      <c r="B148">
        <f>+'Ark1'!C746</f>
        <v>2016</v>
      </c>
      <c r="C148">
        <f>+'Ark1'!L746</f>
        <v>7</v>
      </c>
      <c r="D148" s="3" t="str">
        <f t="shared" si="57"/>
        <v>R-</v>
      </c>
      <c r="E148">
        <f>+'Ark1'!Q746</f>
        <v>0</v>
      </c>
      <c r="G148" s="296">
        <f>+'Ark1'!R746</f>
        <v>0</v>
      </c>
      <c r="I148" s="177">
        <f>+'Ark1'!AF746</f>
        <v>0</v>
      </c>
      <c r="J148" s="45"/>
      <c r="K148" s="177">
        <f>+'Ark1'!AH746</f>
        <v>0</v>
      </c>
      <c r="L148" s="177"/>
      <c r="M148" s="177"/>
      <c r="N148" s="177"/>
      <c r="O148" s="177"/>
      <c r="P148" s="89">
        <f>+'Ark1'!U746</f>
        <v>0</v>
      </c>
      <c r="Q148" s="45"/>
      <c r="R148" s="191"/>
      <c r="S148" s="87"/>
      <c r="T148" s="87"/>
      <c r="U148" s="142"/>
      <c r="V148" s="347"/>
      <c r="W148" s="1">
        <f>+'Ark1'!T746</f>
        <v>0</v>
      </c>
      <c r="X148" s="45"/>
      <c r="Y148" s="89">
        <f>+'Ark1'!W746</f>
        <v>0</v>
      </c>
      <c r="Z148" s="92"/>
      <c r="AA148" s="11">
        <f>+'Ark1'!X746</f>
        <v>0</v>
      </c>
      <c r="AB148" s="11">
        <f>+'Ark1'!Y746</f>
        <v>0</v>
      </c>
      <c r="AC148" s="11">
        <f>+'Ark1'!Z746</f>
        <v>0</v>
      </c>
      <c r="AD148" s="69"/>
      <c r="AE148" s="129">
        <f>+'Ark1'!Z754</f>
        <v>0</v>
      </c>
      <c r="AF148" s="64" t="str">
        <f>+IF(G148=0,"",'Ark1'!AB754)</f>
        <v/>
      </c>
      <c r="AG148" s="130">
        <f>+'Ark1'!AD754</f>
        <v>0</v>
      </c>
      <c r="AH148" s="89" t="e">
        <f t="shared" si="48"/>
        <v>#DIV/0!</v>
      </c>
      <c r="AI148" s="45"/>
      <c r="AJ148" s="13"/>
      <c r="AK148" s="56"/>
    </row>
    <row r="149" spans="1:37" ht="15.6">
      <c r="A149" s="45"/>
      <c r="B149">
        <f>+'Ark1'!C747</f>
        <v>2016</v>
      </c>
      <c r="C149">
        <f>+'Ark1'!L747</f>
        <v>8</v>
      </c>
      <c r="D149" s="3" t="str">
        <f t="shared" si="57"/>
        <v>R</v>
      </c>
      <c r="E149">
        <f>+'Ark1'!Q747</f>
        <v>206</v>
      </c>
      <c r="G149" s="296">
        <f>+'Ark1'!R747</f>
        <v>1665</v>
      </c>
      <c r="I149" s="177">
        <f>+'Ark1'!AF747</f>
        <v>11.288900942436776</v>
      </c>
      <c r="J149" s="45"/>
      <c r="K149" s="177">
        <f>+'Ark1'!AH747</f>
        <v>0.90090090090090069</v>
      </c>
      <c r="L149" s="177"/>
      <c r="M149" s="177"/>
      <c r="N149" s="177"/>
      <c r="O149" s="177"/>
      <c r="P149" s="89">
        <f>+'Ark1'!U747</f>
        <v>8.9709909909910017</v>
      </c>
      <c r="Q149" s="45"/>
      <c r="R149" s="191"/>
      <c r="S149" s="87"/>
      <c r="T149" s="87"/>
      <c r="U149" s="142"/>
      <c r="V149" s="347"/>
      <c r="W149" s="1">
        <f>+'Ark1'!T747</f>
        <v>4.3201201201201185</v>
      </c>
      <c r="X149" s="45"/>
      <c r="Y149" s="89">
        <f>+'Ark1'!W747</f>
        <v>0.18018018018018012</v>
      </c>
      <c r="Z149" s="92"/>
      <c r="AA149" s="11">
        <f>+'Ark1'!X747</f>
        <v>6.2462462462462485</v>
      </c>
      <c r="AB149" s="11">
        <f>+'Ark1'!Y747</f>
        <v>0.42042042042042049</v>
      </c>
      <c r="AC149" s="11">
        <f>+'Ark1'!Z747</f>
        <v>4.0674278467118405</v>
      </c>
      <c r="AD149" s="69"/>
      <c r="AE149" s="129">
        <f>+'Ark1'!Z770</f>
        <v>2.2734111897103002</v>
      </c>
      <c r="AF149" s="64">
        <f>+IF(G149=0,"",'Ark1'!AB770)</f>
        <v>0</v>
      </c>
      <c r="AG149" s="130">
        <f>+'Ark1'!AD770</f>
        <v>0</v>
      </c>
      <c r="AH149" s="89">
        <f t="shared" si="48"/>
        <v>8.0825242718446599</v>
      </c>
      <c r="AI149" s="45"/>
      <c r="AJ149" s="13"/>
      <c r="AK149" s="56"/>
    </row>
    <row r="150" spans="1:37" ht="15.6">
      <c r="A150" s="45"/>
      <c r="B150">
        <f>+'Ark1'!C748</f>
        <v>2016</v>
      </c>
      <c r="C150">
        <f>+'Ark1'!L748</f>
        <v>9</v>
      </c>
      <c r="D150" s="3" t="str">
        <f t="shared" si="57"/>
        <v>R+</v>
      </c>
      <c r="E150">
        <f>+'Ark1'!Q748</f>
        <v>0</v>
      </c>
      <c r="G150" s="296">
        <f>+'Ark1'!R748</f>
        <v>0</v>
      </c>
      <c r="I150" s="177">
        <f>+'Ark1'!AF748</f>
        <v>0</v>
      </c>
      <c r="J150" s="45"/>
      <c r="K150" s="177">
        <f>+'Ark1'!AH748</f>
        <v>0</v>
      </c>
      <c r="L150" s="177"/>
      <c r="M150" s="177"/>
      <c r="N150" s="177"/>
      <c r="O150" s="177"/>
      <c r="P150" s="89">
        <f>+'Ark1'!U748</f>
        <v>0</v>
      </c>
      <c r="Q150" s="45"/>
      <c r="R150" s="191"/>
      <c r="S150" s="87"/>
      <c r="T150" s="87"/>
      <c r="U150" s="142"/>
      <c r="V150" s="347"/>
      <c r="W150" s="1">
        <f>+'Ark1'!T748</f>
        <v>0</v>
      </c>
      <c r="X150" s="45"/>
      <c r="Y150" s="89">
        <f>+'Ark1'!W748</f>
        <v>0</v>
      </c>
      <c r="Z150" s="92"/>
      <c r="AA150" s="11">
        <f>+'Ark1'!X748</f>
        <v>0</v>
      </c>
      <c r="AB150" s="11">
        <f>+'Ark1'!Y748</f>
        <v>0</v>
      </c>
      <c r="AC150" s="11">
        <f>+'Ark1'!Z748</f>
        <v>0</v>
      </c>
      <c r="AD150" s="69"/>
      <c r="AE150" s="129">
        <f>+'Ark1'!Z771</f>
        <v>2.3399843432603049</v>
      </c>
      <c r="AF150" s="64" t="str">
        <f>+IF(G150=0,"",'Ark1'!AB771)</f>
        <v/>
      </c>
      <c r="AG150" s="130">
        <f>+'Ark1'!AD771</f>
        <v>0</v>
      </c>
      <c r="AH150" s="89" t="e">
        <f t="shared" si="48"/>
        <v>#DIV/0!</v>
      </c>
      <c r="AI150" s="45"/>
      <c r="AJ150" s="13"/>
      <c r="AK150" s="56"/>
    </row>
    <row r="151" spans="1:37" ht="15.6">
      <c r="A151" s="45"/>
      <c r="B151">
        <f>+'Ark1'!C749</f>
        <v>2016</v>
      </c>
      <c r="C151">
        <f>+'Ark1'!L749</f>
        <v>10</v>
      </c>
      <c r="D151" s="3" t="str">
        <f t="shared" si="57"/>
        <v>U-</v>
      </c>
      <c r="E151">
        <f>+'Ark1'!Q749</f>
        <v>0</v>
      </c>
      <c r="G151" s="296">
        <f>+'Ark1'!R749</f>
        <v>0</v>
      </c>
      <c r="I151" s="177">
        <f>+'Ark1'!AF749</f>
        <v>0</v>
      </c>
      <c r="J151" s="45"/>
      <c r="K151" s="177">
        <f>+'Ark1'!AH749</f>
        <v>0</v>
      </c>
      <c r="L151" s="177"/>
      <c r="M151" s="177"/>
      <c r="N151" s="177"/>
      <c r="O151" s="177"/>
      <c r="P151" s="89">
        <f>+'Ark1'!U749</f>
        <v>0</v>
      </c>
      <c r="Q151" s="45"/>
      <c r="R151" s="191"/>
      <c r="S151" s="87"/>
      <c r="T151" s="87"/>
      <c r="U151" s="142"/>
      <c r="V151" s="347"/>
      <c r="W151" s="1">
        <f>+'Ark1'!T749</f>
        <v>0</v>
      </c>
      <c r="X151" s="45"/>
      <c r="Y151" s="89">
        <f>+'Ark1'!W749</f>
        <v>0</v>
      </c>
      <c r="Z151" s="92"/>
      <c r="AA151" s="11">
        <f>+'Ark1'!X749</f>
        <v>0</v>
      </c>
      <c r="AB151" s="11">
        <f>+'Ark1'!Y749</f>
        <v>0</v>
      </c>
      <c r="AC151" s="11">
        <f>+'Ark1'!Z749</f>
        <v>0</v>
      </c>
      <c r="AD151" s="69"/>
      <c r="AE151" s="129">
        <f>+'Ark1'!Z772</f>
        <v>2.6868880534057089</v>
      </c>
      <c r="AF151" s="64" t="str">
        <f>+IF(G151=0,"",'Ark1'!AB772)</f>
        <v/>
      </c>
      <c r="AG151" s="130">
        <f>+'Ark1'!AD772</f>
        <v>0</v>
      </c>
      <c r="AH151" s="89" t="e">
        <f t="shared" si="48"/>
        <v>#DIV/0!</v>
      </c>
      <c r="AI151" s="45"/>
      <c r="AJ151" s="13"/>
      <c r="AK151" s="56"/>
    </row>
    <row r="152" spans="1:37" ht="15.6">
      <c r="A152" s="45"/>
      <c r="B152">
        <f>+'Ark1'!C750</f>
        <v>2016</v>
      </c>
      <c r="C152">
        <f>+'Ark1'!L750</f>
        <v>11</v>
      </c>
      <c r="D152" s="3" t="str">
        <f t="shared" si="57"/>
        <v>U</v>
      </c>
      <c r="E152">
        <f>+'Ark1'!Q750</f>
        <v>13</v>
      </c>
      <c r="G152" s="296">
        <f>+'Ark1'!R750</f>
        <v>48</v>
      </c>
      <c r="I152" s="177">
        <f>+'Ark1'!AF750</f>
        <v>0.32544579293511411</v>
      </c>
      <c r="J152" s="45"/>
      <c r="K152" s="177">
        <f>+'Ark1'!AH750</f>
        <v>0</v>
      </c>
      <c r="L152" s="177"/>
      <c r="M152" s="177"/>
      <c r="N152" s="177"/>
      <c r="O152" s="177"/>
      <c r="P152" s="89">
        <f>+'Ark1'!U750</f>
        <v>11.885416666666664</v>
      </c>
      <c r="Q152" s="45"/>
      <c r="R152" s="191"/>
      <c r="S152" s="87"/>
      <c r="T152" s="87"/>
      <c r="U152" s="142"/>
      <c r="V152" s="347"/>
      <c r="W152" s="1">
        <f>+'Ark1'!T750</f>
        <v>4.7708333333333321</v>
      </c>
      <c r="X152" s="45"/>
      <c r="Y152" s="89">
        <f>+'Ark1'!W750</f>
        <v>0</v>
      </c>
      <c r="Z152" s="92"/>
      <c r="AA152" s="11">
        <f>+'Ark1'!X750</f>
        <v>12.5</v>
      </c>
      <c r="AB152" s="11">
        <f>+'Ark1'!Y750</f>
        <v>0</v>
      </c>
      <c r="AC152" s="11">
        <f>+'Ark1'!Z750</f>
        <v>4.2284251197172225</v>
      </c>
      <c r="AD152" s="69"/>
      <c r="AE152" s="129">
        <f>+'Ark1'!Z773</f>
        <v>3.0475210972109577</v>
      </c>
      <c r="AF152" s="64">
        <f>+IF(G152=0,"",'Ark1'!AB773)</f>
        <v>0.14128895299179589</v>
      </c>
      <c r="AG152" s="130">
        <f>+'Ark1'!AD773</f>
        <v>11.020291005410311</v>
      </c>
      <c r="AH152" s="89">
        <f t="shared" si="48"/>
        <v>3.6923076923076925</v>
      </c>
      <c r="AI152" s="45"/>
      <c r="AJ152" s="13"/>
      <c r="AK152" s="56"/>
    </row>
    <row r="153" spans="1:37" ht="15.6">
      <c r="A153" s="45"/>
      <c r="B153">
        <f>+'Ark1'!C751</f>
        <v>2016</v>
      </c>
      <c r="C153">
        <f>+'Ark1'!L751</f>
        <v>12</v>
      </c>
      <c r="D153" s="3" t="str">
        <f t="shared" si="57"/>
        <v>U+</v>
      </c>
      <c r="E153">
        <f>+'Ark1'!Q751</f>
        <v>0</v>
      </c>
      <c r="G153" s="296">
        <f>+'Ark1'!R751</f>
        <v>0</v>
      </c>
      <c r="I153" s="177">
        <f>+'Ark1'!AF751</f>
        <v>0</v>
      </c>
      <c r="J153" s="45"/>
      <c r="K153" s="177">
        <f>+'Ark1'!AH751</f>
        <v>0</v>
      </c>
      <c r="L153" s="177"/>
      <c r="M153" s="177"/>
      <c r="N153" s="177"/>
      <c r="O153" s="177"/>
      <c r="P153" s="89">
        <f>+'Ark1'!U751</f>
        <v>0</v>
      </c>
      <c r="Q153" s="45"/>
      <c r="R153" s="191"/>
      <c r="S153" s="87"/>
      <c r="T153" s="87"/>
      <c r="U153" s="142"/>
      <c r="V153" s="347"/>
      <c r="W153" s="1">
        <f>+'Ark1'!T751</f>
        <v>0</v>
      </c>
      <c r="X153" s="45"/>
      <c r="Y153" s="89">
        <f>+'Ark1'!W751</f>
        <v>0</v>
      </c>
      <c r="Z153" s="92"/>
      <c r="AA153" s="11">
        <f>+'Ark1'!X751</f>
        <v>0</v>
      </c>
      <c r="AB153" s="11">
        <f>+'Ark1'!Y751</f>
        <v>0</v>
      </c>
      <c r="AC153" s="11">
        <f>+'Ark1'!Z751</f>
        <v>0</v>
      </c>
      <c r="AD153" s="69"/>
      <c r="AE153" s="129">
        <f>+'Ark1'!Z774</f>
        <v>3.3370763329930919</v>
      </c>
      <c r="AF153" s="64" t="str">
        <f>+IF(G153=0,"",'Ark1'!AB774)</f>
        <v/>
      </c>
      <c r="AG153" s="130">
        <f>+'Ark1'!AD774</f>
        <v>-0.24890407639564455</v>
      </c>
      <c r="AH153" s="89" t="e">
        <f t="shared" si="48"/>
        <v>#DIV/0!</v>
      </c>
      <c r="AI153" s="45"/>
      <c r="AJ153" s="13"/>
      <c r="AK153" s="56"/>
    </row>
    <row r="154" spans="1:37" ht="15.6">
      <c r="A154" s="45"/>
      <c r="B154">
        <f>+'Ark1'!C752</f>
        <v>2016</v>
      </c>
      <c r="C154">
        <f>+'Ark1'!L752</f>
        <v>13</v>
      </c>
      <c r="D154" s="3" t="str">
        <f t="shared" si="57"/>
        <v>E-</v>
      </c>
      <c r="E154">
        <f>+'Ark1'!Q752</f>
        <v>0</v>
      </c>
      <c r="G154" s="296">
        <f>+'Ark1'!R752</f>
        <v>0</v>
      </c>
      <c r="I154" s="177">
        <f>+'Ark1'!AF752</f>
        <v>0</v>
      </c>
      <c r="J154" s="45"/>
      <c r="K154" s="177">
        <f>+'Ark1'!AH752</f>
        <v>0</v>
      </c>
      <c r="L154" s="177"/>
      <c r="M154" s="177"/>
      <c r="N154" s="177"/>
      <c r="O154" s="177"/>
      <c r="P154" s="89">
        <f>+'Ark1'!U752</f>
        <v>0</v>
      </c>
      <c r="Q154" s="45"/>
      <c r="R154" s="191"/>
      <c r="S154" s="87"/>
      <c r="T154" s="87"/>
      <c r="U154" s="142"/>
      <c r="V154" s="347"/>
      <c r="W154" s="1">
        <f>+'Ark1'!T752</f>
        <v>0</v>
      </c>
      <c r="X154" s="45"/>
      <c r="Y154" s="89">
        <f>+'Ark1'!W752</f>
        <v>0</v>
      </c>
      <c r="Z154" s="92"/>
      <c r="AA154" s="11">
        <f>+'Ark1'!X752</f>
        <v>0</v>
      </c>
      <c r="AB154" s="11">
        <f>+'Ark1'!Y752</f>
        <v>0</v>
      </c>
      <c r="AC154" s="11">
        <f>+'Ark1'!Z752</f>
        <v>0</v>
      </c>
      <c r="AD154" s="69"/>
      <c r="AE154" s="129">
        <f>+'Ark1'!Z775</f>
        <v>3.4674972669276234</v>
      </c>
      <c r="AF154" s="64" t="str">
        <f>+IF(G154=0,"",'Ark1'!AB775)</f>
        <v/>
      </c>
      <c r="AG154" s="130">
        <f>+'Ark1'!AD775</f>
        <v>17.697351168216038</v>
      </c>
      <c r="AH154" s="89" t="e">
        <f t="shared" si="48"/>
        <v>#DIV/0!</v>
      </c>
      <c r="AI154" s="45"/>
      <c r="AJ154" s="13"/>
      <c r="AK154" s="56"/>
    </row>
    <row r="155" spans="1:37" ht="15.6">
      <c r="A155" s="45"/>
      <c r="B155">
        <f>+'Ark1'!C753</f>
        <v>2016</v>
      </c>
      <c r="C155">
        <f>+'Ark1'!L753</f>
        <v>14</v>
      </c>
      <c r="D155" s="3" t="str">
        <f t="shared" si="57"/>
        <v>E</v>
      </c>
      <c r="E155">
        <f>+'Ark1'!Q753</f>
        <v>0</v>
      </c>
      <c r="G155" s="296">
        <f>+'Ark1'!R753</f>
        <v>0</v>
      </c>
      <c r="I155" s="177">
        <f>+'Ark1'!AF753</f>
        <v>0</v>
      </c>
      <c r="J155" s="45"/>
      <c r="K155" s="177">
        <f>+'Ark1'!AH753</f>
        <v>0</v>
      </c>
      <c r="L155" s="177"/>
      <c r="M155" s="177"/>
      <c r="N155" s="177"/>
      <c r="O155" s="177"/>
      <c r="P155" s="89">
        <f>+'Ark1'!U753</f>
        <v>0</v>
      </c>
      <c r="Q155" s="45"/>
      <c r="R155" s="191"/>
      <c r="S155" s="87"/>
      <c r="T155" s="87"/>
      <c r="U155" s="142"/>
      <c r="V155" s="347"/>
      <c r="W155" s="1">
        <f>+'Ark1'!T753</f>
        <v>0</v>
      </c>
      <c r="X155" s="45"/>
      <c r="Y155" s="89">
        <f>+'Ark1'!W753</f>
        <v>0</v>
      </c>
      <c r="Z155" s="92"/>
      <c r="AA155" s="11">
        <f>+'Ark1'!X753</f>
        <v>0</v>
      </c>
      <c r="AB155" s="11">
        <f>+'Ark1'!Y753</f>
        <v>0</v>
      </c>
      <c r="AC155" s="11">
        <f>+'Ark1'!Z753</f>
        <v>0</v>
      </c>
      <c r="AD155" s="69"/>
      <c r="AE155" s="129">
        <f>+'Ark1'!Z776</f>
        <v>3.8531683130447343</v>
      </c>
      <c r="AF155" s="64" t="str">
        <f>+IF(G155=0,"",'Ark1'!AB776)</f>
        <v/>
      </c>
      <c r="AG155" s="130">
        <f>+'Ark1'!AD776</f>
        <v>18.120885621579806</v>
      </c>
      <c r="AH155" s="89" t="e">
        <f t="shared" si="48"/>
        <v>#DIV/0!</v>
      </c>
      <c r="AI155" s="45"/>
      <c r="AJ155" s="13"/>
      <c r="AK155" s="56"/>
    </row>
    <row r="156" spans="1:37" ht="15.6">
      <c r="A156" s="45"/>
      <c r="B156">
        <f>+'Ark1'!C754</f>
        <v>2016</v>
      </c>
      <c r="C156">
        <f>+'Ark1'!L754</f>
        <v>15</v>
      </c>
      <c r="D156" s="3" t="str">
        <f t="shared" si="57"/>
        <v>E+</v>
      </c>
      <c r="E156">
        <f>+'Ark1'!Q754</f>
        <v>0</v>
      </c>
      <c r="G156" s="296">
        <f>+'Ark1'!R754</f>
        <v>0</v>
      </c>
      <c r="I156" s="177">
        <f>+'Ark1'!AF754</f>
        <v>0</v>
      </c>
      <c r="J156" s="45"/>
      <c r="K156" s="177">
        <f>+'Ark1'!AH754</f>
        <v>0</v>
      </c>
      <c r="L156" s="177"/>
      <c r="M156" s="177"/>
      <c r="N156" s="177"/>
      <c r="O156" s="177"/>
      <c r="P156" s="89">
        <f>+'Ark1'!U754</f>
        <v>0</v>
      </c>
      <c r="Q156" s="45"/>
      <c r="R156" s="191"/>
      <c r="S156" s="87"/>
      <c r="T156" s="87"/>
      <c r="U156" s="142"/>
      <c r="V156" s="347"/>
      <c r="W156" s="1">
        <f>+'Ark1'!T754</f>
        <v>0</v>
      </c>
      <c r="X156" s="45"/>
      <c r="Y156" s="89">
        <f>+'Ark1'!W754</f>
        <v>0</v>
      </c>
      <c r="Z156" s="92"/>
      <c r="AA156" s="11">
        <f>+'Ark1'!X754</f>
        <v>0</v>
      </c>
      <c r="AB156" s="11">
        <f>+'Ark1'!Y754</f>
        <v>0</v>
      </c>
      <c r="AC156" s="11">
        <f>+'Ark1'!Z754</f>
        <v>0</v>
      </c>
      <c r="AD156" s="69"/>
      <c r="AE156" s="129">
        <f>+'Ark1'!Z777</f>
        <v>4.6505731338296652</v>
      </c>
      <c r="AF156" s="64" t="str">
        <f>+IF(G156=0,"",'Ark1'!AB777)</f>
        <v/>
      </c>
      <c r="AG156" s="130">
        <f>+'Ark1'!AD777</f>
        <v>0</v>
      </c>
      <c r="AH156" s="89" t="e">
        <f t="shared" si="48"/>
        <v>#DIV/0!</v>
      </c>
      <c r="AI156" s="45"/>
      <c r="AJ156" s="13"/>
      <c r="AK156" s="56"/>
    </row>
    <row r="157" spans="1:37">
      <c r="A157" s="45"/>
      <c r="B157" s="45"/>
      <c r="C157" s="45"/>
      <c r="D157" s="45"/>
      <c r="E157" s="45"/>
      <c r="F157" s="45"/>
      <c r="G157" s="310"/>
      <c r="H157" s="310"/>
      <c r="I157" s="45"/>
      <c r="J157" s="45"/>
      <c r="K157" s="45"/>
      <c r="L157" s="45"/>
      <c r="M157" s="45"/>
      <c r="N157" s="45"/>
      <c r="O157" s="45"/>
      <c r="P157" s="45"/>
      <c r="Q157" s="45"/>
      <c r="R157" s="191"/>
      <c r="S157" s="87"/>
      <c r="T157" s="87"/>
      <c r="U157" s="142"/>
      <c r="V157" s="347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13"/>
      <c r="AK157" s="56"/>
    </row>
    <row r="158" spans="1:37">
      <c r="A158" s="45"/>
      <c r="B158" s="45"/>
      <c r="C158" s="45"/>
      <c r="D158" s="45"/>
      <c r="E158" s="45"/>
      <c r="F158" s="45"/>
      <c r="G158" s="310"/>
      <c r="H158" s="310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87"/>
      <c r="T158" s="87"/>
      <c r="U158" s="142"/>
      <c r="V158" s="347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K158" s="56"/>
    </row>
    <row r="159" spans="1:37">
      <c r="AK159" s="56"/>
    </row>
    <row r="160" spans="1:37">
      <c r="AK160" s="56"/>
    </row>
    <row r="161" spans="37:37">
      <c r="AK161" s="56"/>
    </row>
    <row r="162" spans="37:37">
      <c r="AK162" s="56"/>
    </row>
    <row r="163" spans="37:37">
      <c r="AK163" s="56"/>
    </row>
    <row r="164" spans="37:37">
      <c r="AK164" s="56"/>
    </row>
    <row r="165" spans="37:37">
      <c r="AK165" s="56"/>
    </row>
    <row r="166" spans="37:37">
      <c r="AK166" s="56"/>
    </row>
    <row r="167" spans="37:37">
      <c r="AK167" s="56"/>
    </row>
    <row r="168" spans="37:37">
      <c r="AK168" s="56"/>
    </row>
    <row r="169" spans="37:37">
      <c r="AK169" s="56"/>
    </row>
    <row r="170" spans="37:37">
      <c r="AK170" s="56"/>
    </row>
    <row r="171" spans="37:37">
      <c r="AK171" s="56"/>
    </row>
    <row r="172" spans="37:37">
      <c r="AK172" s="56"/>
    </row>
    <row r="173" spans="37:37">
      <c r="AK173" s="56"/>
    </row>
    <row r="174" spans="37:37">
      <c r="AK174" s="56"/>
    </row>
    <row r="175" spans="37:37">
      <c r="AK175" s="56"/>
    </row>
    <row r="176" spans="37:37">
      <c r="AK176" s="56"/>
    </row>
    <row r="177" spans="37:37">
      <c r="AK177" s="56"/>
    </row>
    <row r="178" spans="37:37">
      <c r="AK178" s="56"/>
    </row>
    <row r="179" spans="37:37">
      <c r="AK179" s="56"/>
    </row>
    <row r="180" spans="37:37">
      <c r="AK180" s="56"/>
    </row>
    <row r="181" spans="37:37">
      <c r="AK181" s="56"/>
    </row>
    <row r="182" spans="37:37">
      <c r="AK182" s="56"/>
    </row>
    <row r="183" spans="37:37">
      <c r="AK183" s="56"/>
    </row>
    <row r="184" spans="37:37">
      <c r="AK184" s="56"/>
    </row>
    <row r="185" spans="37:37">
      <c r="AK185" s="56"/>
    </row>
    <row r="186" spans="37:37">
      <c r="AK186" s="56"/>
    </row>
    <row r="187" spans="37:37">
      <c r="AK187" s="56"/>
    </row>
    <row r="188" spans="37:37">
      <c r="AK188" s="56"/>
    </row>
    <row r="189" spans="37:37">
      <c r="AK189" s="56"/>
    </row>
    <row r="190" spans="37:37">
      <c r="AK190" s="56"/>
    </row>
    <row r="191" spans="37:37">
      <c r="AK191" s="56"/>
    </row>
    <row r="192" spans="37:37">
      <c r="AK192" s="56"/>
    </row>
    <row r="193" spans="37:37">
      <c r="AK193" s="56"/>
    </row>
    <row r="194" spans="37:37">
      <c r="AK194" s="56"/>
    </row>
    <row r="195" spans="37:37">
      <c r="AK195" s="56"/>
    </row>
    <row r="196" spans="37:37">
      <c r="AK196" s="56"/>
    </row>
    <row r="197" spans="37:37">
      <c r="AK197" s="56"/>
    </row>
    <row r="198" spans="37:37">
      <c r="AK198" s="56"/>
    </row>
    <row r="199" spans="37:37">
      <c r="AK199" s="56"/>
    </row>
    <row r="200" spans="37:37">
      <c r="AK200" s="56"/>
    </row>
    <row r="201" spans="37:37">
      <c r="AK201" s="56"/>
    </row>
    <row r="202" spans="37:37">
      <c r="AK202" s="56"/>
    </row>
    <row r="203" spans="37:37">
      <c r="AK203" s="56"/>
    </row>
    <row r="204" spans="37:37">
      <c r="AK204" s="56"/>
    </row>
    <row r="205" spans="37:37">
      <c r="AK205" s="56"/>
    </row>
    <row r="206" spans="37:37">
      <c r="AK206" s="56"/>
    </row>
    <row r="207" spans="37:37">
      <c r="AK207" s="56"/>
    </row>
    <row r="208" spans="37:37">
      <c r="AK208" s="56"/>
    </row>
    <row r="209" spans="37:37">
      <c r="AK209" s="56"/>
    </row>
    <row r="210" spans="37:37">
      <c r="AK210" s="56"/>
    </row>
    <row r="211" spans="37:37">
      <c r="AK211" s="56"/>
    </row>
    <row r="212" spans="37:37">
      <c r="AK212" s="56"/>
    </row>
    <row r="213" spans="37:37">
      <c r="AK213" s="56"/>
    </row>
    <row r="214" spans="37:37">
      <c r="AK214" s="56"/>
    </row>
    <row r="215" spans="37:37">
      <c r="AK215" s="56"/>
    </row>
    <row r="216" spans="37:37">
      <c r="AK216" s="56"/>
    </row>
    <row r="217" spans="37:37">
      <c r="AK217" s="56"/>
    </row>
    <row r="218" spans="37:37">
      <c r="AK218" s="56"/>
    </row>
    <row r="219" spans="37:37">
      <c r="AK219" s="56"/>
    </row>
    <row r="220" spans="37:37">
      <c r="AK220" s="56"/>
    </row>
    <row r="221" spans="37:37">
      <c r="AK221" s="56"/>
    </row>
    <row r="222" spans="37:37">
      <c r="AK222" s="56"/>
    </row>
    <row r="223" spans="37:37">
      <c r="AK223" s="56"/>
    </row>
    <row r="224" spans="37:37">
      <c r="AK224" s="56"/>
    </row>
    <row r="225" spans="37:37">
      <c r="AK225" s="56"/>
    </row>
    <row r="226" spans="37:37">
      <c r="AK226" s="56"/>
    </row>
    <row r="227" spans="37:37">
      <c r="AK227" s="56"/>
    </row>
    <row r="228" spans="37:37">
      <c r="AK228" s="56"/>
    </row>
    <row r="229" spans="37:37">
      <c r="AK229" s="56"/>
    </row>
    <row r="230" spans="37:37">
      <c r="AK230" s="56"/>
    </row>
    <row r="231" spans="37:37">
      <c r="AK231" s="56"/>
    </row>
    <row r="232" spans="37:37">
      <c r="AK232" s="56"/>
    </row>
    <row r="233" spans="37:37">
      <c r="AK233" s="56"/>
    </row>
    <row r="234" spans="37:37">
      <c r="AK234" s="56"/>
    </row>
    <row r="235" spans="37:37">
      <c r="AK235" s="56"/>
    </row>
    <row r="236" spans="37:37">
      <c r="AK236" s="56"/>
    </row>
    <row r="237" spans="37:37">
      <c r="AK237" s="56"/>
    </row>
    <row r="238" spans="37:37">
      <c r="AK238" s="56"/>
    </row>
    <row r="239" spans="37:37">
      <c r="AK239" s="56"/>
    </row>
    <row r="240" spans="37:37">
      <c r="AK240" s="56"/>
    </row>
    <row r="241" spans="37:37">
      <c r="AK241" s="56"/>
    </row>
    <row r="242" spans="37:37">
      <c r="AK242" s="56"/>
    </row>
    <row r="243" spans="37:37">
      <c r="AK243" s="56"/>
    </row>
    <row r="244" spans="37:37">
      <c r="AK244" s="56"/>
    </row>
    <row r="245" spans="37:37">
      <c r="AK245" s="56"/>
    </row>
    <row r="246" spans="37:37">
      <c r="AK246" s="56"/>
    </row>
    <row r="247" spans="37:37">
      <c r="AK247" s="56"/>
    </row>
    <row r="248" spans="37:37">
      <c r="AK248" s="56"/>
    </row>
    <row r="249" spans="37:37">
      <c r="AK249" s="56"/>
    </row>
    <row r="250" spans="37:37">
      <c r="AK250" s="56"/>
    </row>
    <row r="251" spans="37:37">
      <c r="AK251" s="56"/>
    </row>
    <row r="252" spans="37:37">
      <c r="AK252" s="56"/>
    </row>
    <row r="253" spans="37:37">
      <c r="AK253" s="56"/>
    </row>
    <row r="254" spans="37:37">
      <c r="AK254" s="56"/>
    </row>
    <row r="255" spans="37:37">
      <c r="AK255" s="56"/>
    </row>
    <row r="256" spans="37:37">
      <c r="AK256" s="56"/>
    </row>
    <row r="257" spans="37:37">
      <c r="AK257" s="56"/>
    </row>
    <row r="258" spans="37:37">
      <c r="AK258" s="56"/>
    </row>
    <row r="259" spans="37:37">
      <c r="AK259" s="56"/>
    </row>
    <row r="260" spans="37:37">
      <c r="AK260" s="56"/>
    </row>
    <row r="261" spans="37:37">
      <c r="AK261" s="56"/>
    </row>
    <row r="262" spans="37:37">
      <c r="AK262" s="56"/>
    </row>
    <row r="263" spans="37:37">
      <c r="AK263" s="56"/>
    </row>
    <row r="264" spans="37:37">
      <c r="AK264" s="56"/>
    </row>
    <row r="265" spans="37:37">
      <c r="AK265" s="56"/>
    </row>
    <row r="266" spans="37:37">
      <c r="AK266" s="56"/>
    </row>
    <row r="267" spans="37:37">
      <c r="AK267" s="56"/>
    </row>
    <row r="268" spans="37:37">
      <c r="AK268" s="56"/>
    </row>
    <row r="269" spans="37:37">
      <c r="AK269" s="56"/>
    </row>
    <row r="270" spans="37:37">
      <c r="AK270" s="56"/>
    </row>
    <row r="271" spans="37:37">
      <c r="AK271" s="56"/>
    </row>
    <row r="272" spans="37:37">
      <c r="AK272" s="56"/>
    </row>
    <row r="273" spans="37:37">
      <c r="AK273" s="56"/>
    </row>
    <row r="274" spans="37:37">
      <c r="AK274" s="56"/>
    </row>
    <row r="275" spans="37:37">
      <c r="AK275" s="56"/>
    </row>
    <row r="276" spans="37:37">
      <c r="AK276" s="56"/>
    </row>
    <row r="277" spans="37:37">
      <c r="AK277" s="56"/>
    </row>
    <row r="278" spans="37:37">
      <c r="AK278" s="56"/>
    </row>
    <row r="279" spans="37:37">
      <c r="AK279" s="56"/>
    </row>
    <row r="280" spans="37:37">
      <c r="AK280" s="56"/>
    </row>
    <row r="281" spans="37:37">
      <c r="AK281" s="56"/>
    </row>
    <row r="282" spans="37:37">
      <c r="AK282" s="56"/>
    </row>
    <row r="283" spans="37:37">
      <c r="AK283" s="56"/>
    </row>
    <row r="284" spans="37:37">
      <c r="AK284" s="56"/>
    </row>
    <row r="285" spans="37:37">
      <c r="AK285" s="56"/>
    </row>
    <row r="286" spans="37:37">
      <c r="AK286" s="56"/>
    </row>
    <row r="287" spans="37:37">
      <c r="AK287" s="56"/>
    </row>
    <row r="288" spans="37:37">
      <c r="AK288" s="56"/>
    </row>
    <row r="289" spans="37:37">
      <c r="AK289" s="56"/>
    </row>
    <row r="290" spans="37:37">
      <c r="AK290" s="56"/>
    </row>
    <row r="291" spans="37:37">
      <c r="AK291" s="56"/>
    </row>
    <row r="292" spans="37:37">
      <c r="AK292" s="56"/>
    </row>
    <row r="293" spans="37:37">
      <c r="AK293" s="56"/>
    </row>
    <row r="294" spans="37:37">
      <c r="AK294" s="56"/>
    </row>
    <row r="295" spans="37:37">
      <c r="AK295" s="56"/>
    </row>
    <row r="296" spans="37:37">
      <c r="AK296" s="56"/>
    </row>
    <row r="297" spans="37:37">
      <c r="AK297" s="56"/>
    </row>
    <row r="298" spans="37:37">
      <c r="AK298" s="56"/>
    </row>
    <row r="299" spans="37:37">
      <c r="AK299" s="56"/>
    </row>
    <row r="300" spans="37:37">
      <c r="AK300" s="56"/>
    </row>
    <row r="301" spans="37:37">
      <c r="AK301" s="56"/>
    </row>
    <row r="302" spans="37:37">
      <c r="AK302" s="56"/>
    </row>
    <row r="303" spans="37:37">
      <c r="AK303" s="56"/>
    </row>
    <row r="304" spans="37:37">
      <c r="AK304" s="56"/>
    </row>
    <row r="305" spans="37:37">
      <c r="AK305" s="56"/>
    </row>
    <row r="306" spans="37:37">
      <c r="AK306" s="56"/>
    </row>
    <row r="307" spans="37:37">
      <c r="AK307" s="56"/>
    </row>
    <row r="308" spans="37:37">
      <c r="AK308" s="56"/>
    </row>
    <row r="309" spans="37:37">
      <c r="AK309" s="56"/>
    </row>
    <row r="310" spans="37:37">
      <c r="AK310" s="56"/>
    </row>
    <row r="311" spans="37:37">
      <c r="AK311" s="56"/>
    </row>
    <row r="312" spans="37:37">
      <c r="AK312" s="56"/>
    </row>
    <row r="313" spans="37:37">
      <c r="AK313" s="56"/>
    </row>
    <row r="314" spans="37:37">
      <c r="AK314" s="56"/>
    </row>
    <row r="315" spans="37:37">
      <c r="AK315" s="56"/>
    </row>
    <row r="316" spans="37:37">
      <c r="AK316" s="56"/>
    </row>
    <row r="317" spans="37:37">
      <c r="AK317" s="56"/>
    </row>
    <row r="318" spans="37:37">
      <c r="AK318" s="56"/>
    </row>
    <row r="319" spans="37:37">
      <c r="AK319" s="56"/>
    </row>
    <row r="320" spans="37:37">
      <c r="AK320" s="56"/>
    </row>
    <row r="321" spans="37:37">
      <c r="AK321" s="56"/>
    </row>
    <row r="322" spans="37:37">
      <c r="AK322" s="56"/>
    </row>
    <row r="323" spans="37:37">
      <c r="AK323" s="56"/>
    </row>
    <row r="324" spans="37:37">
      <c r="AK324" s="56"/>
    </row>
    <row r="325" spans="37:37">
      <c r="AK325" s="56"/>
    </row>
    <row r="326" spans="37:37">
      <c r="AK326" s="56"/>
    </row>
    <row r="327" spans="37:37">
      <c r="AK327" s="56"/>
    </row>
    <row r="328" spans="37:37">
      <c r="AK328" s="56"/>
    </row>
    <row r="329" spans="37:37">
      <c r="AK329" s="56"/>
    </row>
    <row r="330" spans="37:37">
      <c r="AK330" s="56"/>
    </row>
    <row r="331" spans="37:37">
      <c r="AK331" s="56"/>
    </row>
    <row r="332" spans="37:37">
      <c r="AK332" s="56"/>
    </row>
    <row r="333" spans="37:37">
      <c r="AK333" s="56"/>
    </row>
    <row r="334" spans="37:37">
      <c r="AK334" s="56"/>
    </row>
    <row r="335" spans="37:37">
      <c r="AK335" s="56"/>
    </row>
    <row r="336" spans="37:37">
      <c r="AK336" s="56"/>
    </row>
    <row r="337" spans="37:37">
      <c r="AK337" s="56"/>
    </row>
    <row r="338" spans="37:37">
      <c r="AK338" s="56"/>
    </row>
    <row r="339" spans="37:37">
      <c r="AK339" s="56"/>
    </row>
    <row r="340" spans="37:37">
      <c r="AK340" s="56"/>
    </row>
    <row r="341" spans="37:37">
      <c r="AK341" s="56"/>
    </row>
    <row r="342" spans="37:37">
      <c r="AK342" s="56"/>
    </row>
    <row r="343" spans="37:37">
      <c r="AK343" s="56"/>
    </row>
    <row r="344" spans="37:37">
      <c r="AK344" s="56"/>
    </row>
    <row r="345" spans="37:37">
      <c r="AK345" s="56"/>
    </row>
    <row r="346" spans="37:37">
      <c r="AK346" s="56"/>
    </row>
    <row r="347" spans="37:37">
      <c r="AK347" s="56"/>
    </row>
    <row r="348" spans="37:37">
      <c r="AK348" s="56"/>
    </row>
    <row r="365" spans="37:45">
      <c r="AK365" s="1"/>
      <c r="AL365" s="1"/>
      <c r="AM365" s="1"/>
      <c r="AN365" s="1"/>
      <c r="AO365" s="1"/>
      <c r="AP365" s="1"/>
      <c r="AQ365" s="1"/>
      <c r="AR365" s="1"/>
      <c r="AS365" s="1"/>
    </row>
    <row r="366" spans="37:45">
      <c r="AK366" s="1"/>
      <c r="AL366" s="1"/>
      <c r="AM366" s="1"/>
      <c r="AN366" s="1"/>
      <c r="AO366" s="1"/>
      <c r="AP366" s="1"/>
      <c r="AQ366" s="1"/>
      <c r="AR366" s="1"/>
      <c r="AS366" s="1"/>
    </row>
    <row r="367" spans="37:45">
      <c r="AK367" s="1"/>
      <c r="AL367" s="1"/>
      <c r="AM367" s="1"/>
      <c r="AN367" s="1"/>
      <c r="AO367" s="1"/>
      <c r="AP367" s="1"/>
      <c r="AQ367" s="1"/>
      <c r="AR367" s="1"/>
      <c r="AS367" s="1"/>
    </row>
    <row r="368" spans="37:45">
      <c r="AK368" s="1"/>
      <c r="AL368" s="1"/>
      <c r="AM368" s="1"/>
      <c r="AN368" s="1"/>
      <c r="AO368" s="1"/>
      <c r="AP368" s="1"/>
      <c r="AQ368" s="1"/>
      <c r="AR368" s="1"/>
      <c r="AS368" s="1"/>
    </row>
    <row r="369" spans="37:45">
      <c r="AK369" s="1"/>
      <c r="AL369" s="1"/>
      <c r="AM369" s="1"/>
      <c r="AN369" s="1"/>
      <c r="AO369" s="1"/>
      <c r="AP369" s="1"/>
      <c r="AQ369" s="1"/>
      <c r="AR369" s="1"/>
      <c r="AS369" s="1"/>
    </row>
    <row r="370" spans="37:45">
      <c r="AK370" s="1"/>
      <c r="AL370" s="1"/>
      <c r="AM370" s="1"/>
      <c r="AN370" s="1"/>
      <c r="AO370" s="1"/>
      <c r="AP370" s="1"/>
      <c r="AQ370" s="1"/>
      <c r="AR370" s="1"/>
      <c r="AS370" s="1"/>
    </row>
  </sheetData>
  <mergeCells count="1">
    <mergeCell ref="X4:Y4"/>
  </mergeCells>
  <phoneticPr fontId="12" type="noConversion"/>
  <conditionalFormatting sqref="AL39:AL40 AL116">
    <cfRule type="cellIs" dxfId="71" priority="8" stopIfTrue="1" operator="lessThan">
      <formula>0</formula>
    </cfRule>
  </conditionalFormatting>
  <conditionalFormatting sqref="AL91">
    <cfRule type="cellIs" dxfId="70" priority="9" stopIfTrue="1" operator="greaterThan">
      <formula>0</formula>
    </cfRule>
  </conditionalFormatting>
  <conditionalFormatting sqref="AL67">
    <cfRule type="cellIs" dxfId="69" priority="10" stopIfTrue="1" operator="greaterThan">
      <formula>0</formula>
    </cfRule>
    <cfRule type="cellIs" dxfId="68" priority="11" stopIfTrue="1" operator="lessThan">
      <formula>0</formula>
    </cfRule>
  </conditionalFormatting>
  <conditionalFormatting sqref="AL91">
    <cfRule type="cellIs" dxfId="67" priority="7" operator="lessThan">
      <formula>0</formula>
    </cfRule>
  </conditionalFormatting>
  <conditionalFormatting sqref="J10:J24 J26">
    <cfRule type="cellIs" dxfId="66" priority="5" operator="lessThan">
      <formula>0</formula>
    </cfRule>
    <cfRule type="cellIs" dxfId="65" priority="6" operator="greaterThan">
      <formula>0</formula>
    </cfRule>
  </conditionalFormatting>
  <conditionalFormatting sqref="Q10:Q24 Q26">
    <cfRule type="cellIs" dxfId="64" priority="3" operator="lessThan">
      <formula>0</formula>
    </cfRule>
    <cfRule type="cellIs" dxfId="63" priority="4" operator="greaterThan">
      <formula>0</formula>
    </cfRule>
  </conditionalFormatting>
  <conditionalFormatting sqref="X10:X24 X26">
    <cfRule type="cellIs" dxfId="62" priority="1" operator="lessThan">
      <formula>0</formula>
    </cfRule>
    <cfRule type="cellIs" dxfId="6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3"/>
  <sheetViews>
    <sheetView tabSelected="1" zoomScale="93" zoomScaleNormal="93" workbookViewId="0">
      <pane xSplit="2" ySplit="7" topLeftCell="E20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7.453125" style="296" customWidth="1"/>
    <col min="3" max="3" width="5.81640625" style="296" customWidth="1"/>
    <col min="4" max="4" width="1.1796875" customWidth="1"/>
    <col min="5" max="5" width="6.6328125" customWidth="1"/>
    <col min="6" max="6" width="0.90625" customWidth="1"/>
    <col min="7" max="7" width="6.90625" style="296" customWidth="1"/>
    <col min="8" max="8" width="1" customWidth="1"/>
    <col min="9" max="9" width="7" customWidth="1"/>
    <col min="10" max="10" width="5.54296875" customWidth="1"/>
    <col min="11" max="11" width="1.26953125" customWidth="1"/>
    <col min="12" max="12" width="5.453125" customWidth="1"/>
    <col min="13" max="13" width="1.453125" customWidth="1"/>
    <col min="14" max="14" width="5.453125" customWidth="1"/>
    <col min="15" max="15" width="1.36328125" style="491" customWidth="1"/>
    <col min="16" max="16" width="7.1796875" customWidth="1"/>
    <col min="17" max="17" width="5.453125" customWidth="1"/>
    <col min="18" max="18" width="1.54296875" customWidth="1"/>
    <col min="19" max="19" width="7.6328125" customWidth="1"/>
    <col min="20" max="20" width="5.08984375" customWidth="1"/>
    <col min="21" max="21" width="5.81640625" customWidth="1"/>
    <col min="22" max="22" width="1.36328125" customWidth="1"/>
    <col min="23" max="23" width="6.36328125" customWidth="1"/>
    <col min="24" max="24" width="1.36328125" customWidth="1"/>
    <col min="25" max="25" width="6.08984375" customWidth="1"/>
    <col min="26" max="26" width="5.54296875" customWidth="1"/>
    <col min="27" max="27" width="7.54296875" customWidth="1"/>
    <col min="28" max="28" width="5.81640625" customWidth="1"/>
    <col min="29" max="29" width="6" style="11" customWidth="1"/>
    <col min="30" max="31" width="10" customWidth="1"/>
    <col min="32" max="32" width="8.08984375" customWidth="1"/>
    <col min="33" max="33" width="4.90625" customWidth="1"/>
    <col min="34" max="34" width="4.36328125" customWidth="1"/>
    <col min="35" max="35" width="7" customWidth="1"/>
    <col min="36" max="37" width="8.08984375" customWidth="1"/>
    <col min="38" max="38" width="8.453125" customWidth="1"/>
    <col min="39" max="39" width="11.08984375" customWidth="1"/>
    <col min="40" max="40" width="9.90625" customWidth="1"/>
    <col min="41" max="41" width="10.36328125" customWidth="1"/>
    <col min="42" max="42" width="9" customWidth="1"/>
    <col min="43" max="43" width="7.36328125" customWidth="1"/>
    <col min="44" max="44" width="1.6328125" customWidth="1"/>
    <col min="45" max="45" width="9" customWidth="1"/>
    <col min="46" max="46" width="7.6328125" customWidth="1"/>
    <col min="47" max="47" width="10.6328125" customWidth="1"/>
    <col min="48" max="48" width="8.36328125" customWidth="1"/>
    <col min="49" max="49" width="9" customWidth="1"/>
    <col min="50" max="50" width="8.90625" customWidth="1"/>
    <col min="51" max="51" width="9.08984375" customWidth="1"/>
    <col min="52" max="52" width="8.453125" customWidth="1"/>
    <col min="53" max="53" width="9.08984375" customWidth="1"/>
    <col min="54" max="54" width="10" customWidth="1"/>
    <col min="55" max="55" width="10.54296875" customWidth="1"/>
    <col min="56" max="56" width="8.08984375" customWidth="1"/>
    <col min="57" max="57" width="8.36328125" customWidth="1"/>
    <col min="58" max="58" width="7.54296875" customWidth="1"/>
    <col min="59" max="59" width="8.08984375" customWidth="1"/>
  </cols>
  <sheetData>
    <row r="1" spans="1:50" ht="16.5" customHeight="1">
      <c r="A1" s="24"/>
      <c r="B1" s="290"/>
      <c r="C1" s="290"/>
      <c r="D1" s="24"/>
      <c r="E1" s="24"/>
      <c r="F1" s="24"/>
      <c r="G1" s="290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7"/>
      <c r="AD1" s="24"/>
      <c r="AE1" s="24"/>
      <c r="AF1" s="24"/>
      <c r="AG1" s="24"/>
      <c r="AH1" s="24"/>
    </row>
    <row r="2" spans="1:50" ht="24.6">
      <c r="A2" s="24"/>
      <c r="B2" s="291" t="s">
        <v>612</v>
      </c>
      <c r="C2" s="290"/>
      <c r="D2" s="24"/>
      <c r="E2" s="24"/>
      <c r="F2" s="24"/>
      <c r="G2" s="509">
        <v>2024</v>
      </c>
      <c r="H2" s="510"/>
      <c r="I2" s="511"/>
      <c r="J2" s="24"/>
      <c r="K2" s="155" t="s">
        <v>86</v>
      </c>
      <c r="L2" s="155"/>
      <c r="M2" s="155"/>
      <c r="N2" s="155"/>
      <c r="O2" s="490"/>
      <c r="P2" s="507">
        <v>52</v>
      </c>
      <c r="Q2" s="508"/>
      <c r="R2" s="24"/>
      <c r="S2" s="24"/>
      <c r="T2" s="155" t="s">
        <v>538</v>
      </c>
      <c r="U2" s="156"/>
      <c r="V2" s="156"/>
      <c r="W2" s="156"/>
      <c r="X2" s="156"/>
      <c r="Y2" s="156"/>
      <c r="Z2" s="156"/>
      <c r="AA2" s="504">
        <v>45668</v>
      </c>
      <c r="AB2" s="505"/>
      <c r="AC2" s="506"/>
      <c r="AD2" s="506"/>
      <c r="AE2" s="25"/>
      <c r="AF2" s="25"/>
      <c r="AG2" s="25"/>
      <c r="AH2" s="25"/>
      <c r="AI2" s="491"/>
    </row>
    <row r="3" spans="1:50" ht="16.5" customHeight="1">
      <c r="A3" s="65"/>
      <c r="B3" s="290"/>
      <c r="C3" s="290"/>
      <c r="D3" s="24"/>
      <c r="E3" s="24"/>
      <c r="F3" s="24"/>
      <c r="G3" s="290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12"/>
      <c r="T3" s="24"/>
      <c r="U3" s="12"/>
      <c r="V3" s="12"/>
      <c r="W3" s="12"/>
      <c r="X3" s="12"/>
      <c r="Y3" s="12"/>
      <c r="Z3" s="12"/>
      <c r="AA3" s="12"/>
      <c r="AB3" s="12"/>
      <c r="AC3" s="248"/>
      <c r="AD3" s="12"/>
      <c r="AE3" s="25"/>
      <c r="AF3" s="25"/>
      <c r="AG3" s="25"/>
      <c r="AH3" s="25"/>
    </row>
    <row r="4" spans="1:50" ht="18" customHeight="1">
      <c r="A4" s="12"/>
      <c r="B4" s="292"/>
      <c r="C4" s="292"/>
      <c r="D4" s="12"/>
      <c r="E4" s="12"/>
      <c r="F4" s="12"/>
      <c r="G4" s="292"/>
      <c r="H4" s="12"/>
      <c r="I4" s="12"/>
      <c r="J4" s="12"/>
      <c r="K4" s="12"/>
      <c r="L4" s="12"/>
      <c r="M4" s="12"/>
      <c r="N4" s="12"/>
      <c r="O4" s="12"/>
      <c r="P4" s="24"/>
      <c r="Q4" s="12"/>
      <c r="R4" s="12"/>
      <c r="S4" s="6"/>
      <c r="T4" s="12"/>
      <c r="U4" s="6"/>
      <c r="V4" s="6"/>
      <c r="W4" s="6"/>
      <c r="X4" s="6"/>
      <c r="Y4" s="6"/>
      <c r="Z4" s="6"/>
      <c r="AA4" s="6"/>
      <c r="AB4" s="6"/>
      <c r="AC4" s="249" t="s">
        <v>2</v>
      </c>
      <c r="AD4" s="8" t="s">
        <v>73</v>
      </c>
      <c r="AE4" s="6"/>
      <c r="AF4" s="6"/>
      <c r="AG4" s="6"/>
      <c r="AH4" s="6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2"/>
      <c r="B5" s="292"/>
      <c r="C5" s="292"/>
      <c r="D5" s="12"/>
      <c r="E5" s="12"/>
      <c r="F5" s="12"/>
      <c r="G5" s="292"/>
      <c r="H5" s="12"/>
      <c r="I5" s="7"/>
      <c r="J5" s="7"/>
      <c r="K5" s="7"/>
      <c r="L5" s="7"/>
      <c r="M5" s="7"/>
      <c r="N5" s="7"/>
      <c r="O5" s="7"/>
      <c r="P5" s="6"/>
      <c r="Q5" s="7"/>
      <c r="R5" s="7"/>
      <c r="S5" s="8" t="s">
        <v>22</v>
      </c>
      <c r="T5" s="7"/>
      <c r="U5" s="262" t="s">
        <v>400</v>
      </c>
      <c r="V5" s="6"/>
      <c r="W5" s="262" t="s">
        <v>400</v>
      </c>
      <c r="X5" s="6"/>
      <c r="Y5" s="8" t="s">
        <v>558</v>
      </c>
      <c r="Z5" s="8"/>
      <c r="AA5" s="8" t="s">
        <v>2</v>
      </c>
      <c r="AB5" s="8"/>
      <c r="AC5" s="249" t="s">
        <v>8</v>
      </c>
      <c r="AD5" s="8" t="s">
        <v>398</v>
      </c>
      <c r="AE5" s="8" t="s">
        <v>71</v>
      </c>
      <c r="AF5" s="8"/>
      <c r="AG5" s="8"/>
      <c r="AH5" s="6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21"/>
    </row>
    <row r="6" spans="1:50">
      <c r="A6" s="6"/>
      <c r="B6" s="293" t="s">
        <v>2</v>
      </c>
      <c r="C6" s="364" t="s">
        <v>465</v>
      </c>
      <c r="D6" s="108"/>
      <c r="E6" s="108" t="s">
        <v>465</v>
      </c>
      <c r="F6" s="108"/>
      <c r="G6" s="441" t="s">
        <v>2</v>
      </c>
      <c r="H6" s="341"/>
      <c r="I6" s="8" t="s">
        <v>22</v>
      </c>
      <c r="J6" s="108"/>
      <c r="K6" s="108"/>
      <c r="L6" s="108" t="s">
        <v>22</v>
      </c>
      <c r="M6" s="108"/>
      <c r="N6" s="108" t="s">
        <v>22</v>
      </c>
      <c r="O6" s="108"/>
      <c r="P6" s="8" t="s">
        <v>22</v>
      </c>
      <c r="Q6" s="108"/>
      <c r="R6" s="108"/>
      <c r="S6" s="8" t="s">
        <v>464</v>
      </c>
      <c r="T6" s="108"/>
      <c r="U6" s="8" t="s">
        <v>496</v>
      </c>
      <c r="V6" s="8"/>
      <c r="W6" s="8" t="s">
        <v>550</v>
      </c>
      <c r="X6" s="8"/>
      <c r="Y6" s="8" t="s">
        <v>508</v>
      </c>
      <c r="Z6" s="8" t="s">
        <v>508</v>
      </c>
      <c r="AA6" s="8" t="s">
        <v>67</v>
      </c>
      <c r="AB6" s="8"/>
      <c r="AC6" s="249" t="s">
        <v>65</v>
      </c>
      <c r="AD6" s="8" t="s">
        <v>399</v>
      </c>
      <c r="AE6" s="8" t="s">
        <v>83</v>
      </c>
      <c r="AF6" s="103"/>
      <c r="AG6" s="103" t="s">
        <v>465</v>
      </c>
      <c r="AH6" s="6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3" t="s">
        <v>8</v>
      </c>
      <c r="C7" s="365" t="s">
        <v>2</v>
      </c>
      <c r="D7" s="111"/>
      <c r="E7" s="111" t="s">
        <v>482</v>
      </c>
      <c r="F7" s="262"/>
      <c r="G7" s="442" t="s">
        <v>638</v>
      </c>
      <c r="H7" s="342"/>
      <c r="I7" s="8" t="s">
        <v>1</v>
      </c>
      <c r="J7" s="108" t="s">
        <v>465</v>
      </c>
      <c r="K7" s="108"/>
      <c r="L7" s="108" t="s">
        <v>637</v>
      </c>
      <c r="M7" s="108"/>
      <c r="N7" s="108" t="s">
        <v>639</v>
      </c>
      <c r="O7" s="108"/>
      <c r="P7" s="8" t="s">
        <v>0</v>
      </c>
      <c r="Q7" s="108" t="s">
        <v>465</v>
      </c>
      <c r="R7" s="108"/>
      <c r="S7" s="8" t="s">
        <v>411</v>
      </c>
      <c r="T7" s="108" t="s">
        <v>465</v>
      </c>
      <c r="U7" s="8" t="s">
        <v>467</v>
      </c>
      <c r="V7" s="8"/>
      <c r="W7" s="8" t="s">
        <v>551</v>
      </c>
      <c r="X7" s="8"/>
      <c r="Y7" s="8" t="s">
        <v>454</v>
      </c>
      <c r="Z7" s="8" t="s">
        <v>68</v>
      </c>
      <c r="AA7" s="8" t="s">
        <v>66</v>
      </c>
      <c r="AB7" s="108" t="s">
        <v>465</v>
      </c>
      <c r="AC7" s="249" t="s">
        <v>516</v>
      </c>
      <c r="AD7" s="8" t="s">
        <v>43</v>
      </c>
      <c r="AE7" s="8" t="s">
        <v>0</v>
      </c>
      <c r="AF7" s="8" t="s">
        <v>539</v>
      </c>
      <c r="AG7" s="8" t="s">
        <v>543</v>
      </c>
      <c r="AH7" s="6"/>
      <c r="AI7" s="4"/>
      <c r="AJ7" s="4"/>
      <c r="AK7" s="4"/>
      <c r="AL7" s="4"/>
      <c r="AM7" s="4"/>
      <c r="AN7" s="4"/>
      <c r="AO7" s="4"/>
      <c r="AP7" s="4"/>
      <c r="AQ7" s="4"/>
      <c r="AR7" s="4"/>
      <c r="AS7" s="4" t="s">
        <v>2</v>
      </c>
      <c r="AT7" s="4" t="s">
        <v>1</v>
      </c>
      <c r="AU7" s="4" t="s">
        <v>0</v>
      </c>
      <c r="AV7" s="4" t="s">
        <v>487</v>
      </c>
      <c r="AW7" s="4"/>
      <c r="AX7" s="4"/>
    </row>
    <row r="8" spans="1:50">
      <c r="A8" s="8">
        <v>1996</v>
      </c>
      <c r="B8" s="294">
        <f>+'Ark1'!R2</f>
        <v>9540</v>
      </c>
      <c r="C8" s="366"/>
      <c r="D8" s="194"/>
      <c r="E8" s="193"/>
      <c r="F8" s="6"/>
      <c r="G8" s="295"/>
      <c r="H8" s="342"/>
      <c r="I8" s="66">
        <f>+'Ark1'!U2</f>
        <v>4.1380922431865796</v>
      </c>
      <c r="J8" s="227"/>
      <c r="K8" s="108"/>
      <c r="L8" s="109"/>
      <c r="M8" s="108"/>
      <c r="N8" s="109"/>
      <c r="O8" s="108"/>
      <c r="P8" s="10">
        <f>+'Ark1'!S2</f>
        <v>5.1410901467505248</v>
      </c>
      <c r="Q8" s="109"/>
      <c r="R8" s="108"/>
      <c r="S8" s="9">
        <f>+'Ark1'!T2</f>
        <v>2.8426624737945487</v>
      </c>
      <c r="T8" s="109"/>
      <c r="U8" s="90">
        <f>+'Ark1'!W2</f>
        <v>0</v>
      </c>
      <c r="V8" s="8"/>
      <c r="W8" s="8"/>
      <c r="X8" s="8"/>
      <c r="Y8" s="115">
        <f>+'Ark1'!X2</f>
        <v>7.337526205450734E-2</v>
      </c>
      <c r="Z8" s="82">
        <f>+'Ark1'!Y2</f>
        <v>0</v>
      </c>
      <c r="AA8" s="82">
        <f>+'Ark1'!Q2</f>
        <v>505</v>
      </c>
      <c r="AB8" s="82"/>
      <c r="AC8" s="115">
        <f t="shared" ref="AC8:AC36" si="0">+B8/AA8</f>
        <v>18.89108910891089</v>
      </c>
      <c r="AD8" s="81">
        <f t="shared" ref="AD8:AD36" si="1">+I8/P8</f>
        <v>0.80490559882559154</v>
      </c>
      <c r="AE8" s="83">
        <f>+'Ark1'!AC2</f>
        <v>-5.832461369032762</v>
      </c>
      <c r="AF8" s="82">
        <f t="shared" ref="AF8:AF36" si="2">+(I8*B8)/1000</f>
        <v>39.477399999999975</v>
      </c>
      <c r="AG8" s="8"/>
      <c r="AH8" s="6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89">
        <f>+B36</f>
        <v>16562</v>
      </c>
      <c r="AT8" s="22">
        <f>+I36</f>
        <v>8.25646057239463</v>
      </c>
      <c r="AU8" s="22">
        <f>+P36</f>
        <v>5.5422654268808085</v>
      </c>
      <c r="AV8" s="22">
        <f>+S36</f>
        <v>4.4792899408283997</v>
      </c>
      <c r="AW8" s="4"/>
      <c r="AX8" s="4"/>
    </row>
    <row r="9" spans="1:50">
      <c r="A9" s="8">
        <v>1997</v>
      </c>
      <c r="B9" s="294">
        <f>+'Ark1'!R3</f>
        <v>9161</v>
      </c>
      <c r="C9" s="366">
        <f t="shared" ref="C9:C26" si="3">+B9-B8</f>
        <v>-379</v>
      </c>
      <c r="D9" s="194"/>
      <c r="E9" s="193">
        <f t="shared" ref="E9:E26" si="4">100*B9/B8</f>
        <v>96.027253668763109</v>
      </c>
      <c r="F9" s="6"/>
      <c r="G9" s="295"/>
      <c r="H9" s="342"/>
      <c r="I9" s="66">
        <f>+'Ark1'!U3</f>
        <v>4.3156533129571004</v>
      </c>
      <c r="J9" s="227">
        <f t="shared" ref="J9:T9" si="5">+I9-I8</f>
        <v>0.17756106977052077</v>
      </c>
      <c r="K9" s="108"/>
      <c r="L9" s="110"/>
      <c r="M9" s="108"/>
      <c r="N9" s="110"/>
      <c r="O9" s="108"/>
      <c r="P9" s="10">
        <f>+'Ark1'!S3</f>
        <v>4.7844121820761938</v>
      </c>
      <c r="Q9" s="110">
        <f>+P9-P8</f>
        <v>-0.35667796467433099</v>
      </c>
      <c r="R9" s="108"/>
      <c r="S9" s="9">
        <f>+'Ark1'!T3</f>
        <v>2.7436961030455191</v>
      </c>
      <c r="T9" s="110">
        <f t="shared" si="5"/>
        <v>-9.8966370749029586E-2</v>
      </c>
      <c r="U9" s="90">
        <f>+'Ark1'!W3</f>
        <v>0</v>
      </c>
      <c r="V9" s="8"/>
      <c r="W9" s="8"/>
      <c r="X9" s="8"/>
      <c r="Y9" s="115">
        <f>+'Ark1'!X3</f>
        <v>6.5495033293308594E-2</v>
      </c>
      <c r="Z9" s="82">
        <f>+'Ark1'!Y3</f>
        <v>0</v>
      </c>
      <c r="AA9" s="82">
        <f>+'Ark1'!Q3</f>
        <v>468</v>
      </c>
      <c r="AB9" s="82">
        <f t="shared" ref="AB9" si="6">+AA9-AA8</f>
        <v>-37</v>
      </c>
      <c r="AC9" s="115">
        <f t="shared" si="0"/>
        <v>19.574786324786324</v>
      </c>
      <c r="AD9" s="81">
        <f t="shared" si="1"/>
        <v>0.90202372804015485</v>
      </c>
      <c r="AE9" s="83">
        <f>+'Ark1'!AC3</f>
        <v>-11.61457204809353</v>
      </c>
      <c r="AF9" s="82">
        <f t="shared" si="2"/>
        <v>39.535699999999999</v>
      </c>
      <c r="AG9" s="39">
        <f t="shared" ref="AG9" si="7">100*AF9/AF8</f>
        <v>100.14767943177621</v>
      </c>
      <c r="AH9" s="6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89">
        <f>+AS8</f>
        <v>16562</v>
      </c>
      <c r="AT9" s="22">
        <f>+AT8</f>
        <v>8.25646057239463</v>
      </c>
      <c r="AU9" s="22">
        <f t="shared" ref="AU9:AV9" si="8">+AU8</f>
        <v>5.5422654268808085</v>
      </c>
      <c r="AV9" s="22">
        <f t="shared" si="8"/>
        <v>4.4792899408283997</v>
      </c>
      <c r="AW9" s="4"/>
      <c r="AX9" s="4"/>
    </row>
    <row r="10" spans="1:50">
      <c r="A10" s="8">
        <v>1998</v>
      </c>
      <c r="B10" s="294">
        <f>+'Ark1'!R4</f>
        <v>9617.25</v>
      </c>
      <c r="C10" s="366">
        <f t="shared" si="3"/>
        <v>456.25</v>
      </c>
      <c r="D10" s="194"/>
      <c r="E10" s="193">
        <f t="shared" si="4"/>
        <v>104.98035149001201</v>
      </c>
      <c r="F10" s="6"/>
      <c r="G10" s="295"/>
      <c r="H10" s="342"/>
      <c r="I10" s="66">
        <f>+'Ark1'!U4</f>
        <v>4.3763029972185503</v>
      </c>
      <c r="J10" s="227">
        <f t="shared" ref="J10:J36" si="9">+I10-I9</f>
        <v>6.0649684261449899E-2</v>
      </c>
      <c r="K10" s="108"/>
      <c r="L10" s="110"/>
      <c r="M10" s="108"/>
      <c r="N10" s="110"/>
      <c r="O10" s="108"/>
      <c r="P10" s="10">
        <f>+'Ark1'!S4</f>
        <v>4.6096337310561744</v>
      </c>
      <c r="Q10" s="110">
        <f t="shared" ref="Q10:Q36" si="10">+P10-P9</f>
        <v>-0.17477845102001943</v>
      </c>
      <c r="R10" s="108"/>
      <c r="S10" s="9">
        <f>+'Ark1'!T4</f>
        <v>2.8628766019392242</v>
      </c>
      <c r="T10" s="110">
        <f t="shared" ref="T10:T36" si="11">+S10-S9</f>
        <v>0.11918049889370508</v>
      </c>
      <c r="U10" s="90">
        <f>+'Ark1'!W4</f>
        <v>0</v>
      </c>
      <c r="V10" s="8"/>
      <c r="W10" s="8"/>
      <c r="X10" s="8"/>
      <c r="Y10" s="115">
        <f>+'Ark1'!X4</f>
        <v>1.0397982791338477E-2</v>
      </c>
      <c r="Z10" s="82">
        <f>+'Ark1'!Y4</f>
        <v>0</v>
      </c>
      <c r="AA10" s="82">
        <f>+'Ark1'!Q4</f>
        <v>479</v>
      </c>
      <c r="AB10" s="82">
        <f t="shared" ref="AB10:AB36" si="12">+AA10-AA9</f>
        <v>11</v>
      </c>
      <c r="AC10" s="115">
        <f t="shared" si="0"/>
        <v>20.07776617954071</v>
      </c>
      <c r="AD10" s="81">
        <f t="shared" si="1"/>
        <v>0.94938193629883849</v>
      </c>
      <c r="AE10" s="83">
        <f>+'Ark1'!AC4</f>
        <v>-16.512792135451686</v>
      </c>
      <c r="AF10" s="82">
        <f t="shared" si="2"/>
        <v>42.0880000000001</v>
      </c>
      <c r="AG10" s="39">
        <f t="shared" ref="AG10:AG36" si="13">100*AF10/AF9</f>
        <v>106.45568435616444</v>
      </c>
      <c r="AH10" s="6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89">
        <f t="shared" ref="AS10:AT32" si="14">+AS9</f>
        <v>16562</v>
      </c>
      <c r="AT10" s="22">
        <f t="shared" si="14"/>
        <v>8.25646057239463</v>
      </c>
      <c r="AU10" s="22">
        <f t="shared" ref="AU10:AU36" si="15">+AU9</f>
        <v>5.5422654268808085</v>
      </c>
      <c r="AV10" s="22">
        <f t="shared" ref="AV10:AV36" si="16">+AV9</f>
        <v>4.4792899408283997</v>
      </c>
      <c r="AW10" s="4"/>
      <c r="AX10" s="4"/>
    </row>
    <row r="11" spans="1:50">
      <c r="A11" s="8">
        <v>1999</v>
      </c>
      <c r="B11" s="294">
        <f>+'Ark1'!R5</f>
        <v>7003</v>
      </c>
      <c r="C11" s="366">
        <f t="shared" si="3"/>
        <v>-2614.25</v>
      </c>
      <c r="D11" s="194"/>
      <c r="E11" s="193">
        <f t="shared" si="4"/>
        <v>72.817073487743372</v>
      </c>
      <c r="F11" s="6"/>
      <c r="G11" s="295"/>
      <c r="H11" s="342"/>
      <c r="I11" s="66">
        <f>+'Ark1'!U5</f>
        <v>4.70738255033557</v>
      </c>
      <c r="J11" s="227">
        <f t="shared" si="9"/>
        <v>0.33107955311701964</v>
      </c>
      <c r="K11" s="108"/>
      <c r="L11" s="110"/>
      <c r="M11" s="108"/>
      <c r="N11" s="110"/>
      <c r="O11" s="108"/>
      <c r="P11" s="10">
        <f>+'Ark1'!S5</f>
        <v>3.7226902755961726</v>
      </c>
      <c r="Q11" s="110">
        <f t="shared" si="10"/>
        <v>-0.88694345546000175</v>
      </c>
      <c r="R11" s="108"/>
      <c r="S11" s="9">
        <f>+'Ark1'!T5</f>
        <v>3.3260031415107809</v>
      </c>
      <c r="T11" s="110">
        <f t="shared" si="11"/>
        <v>0.46312653957155669</v>
      </c>
      <c r="U11" s="90">
        <f>+'Ark1'!W5</f>
        <v>0</v>
      </c>
      <c r="V11" s="8"/>
      <c r="W11" s="8"/>
      <c r="X11" s="8"/>
      <c r="Y11" s="115">
        <f>+'Ark1'!X5</f>
        <v>8.5677566757104098E-2</v>
      </c>
      <c r="Z11" s="82">
        <f>+'Ark1'!Y5</f>
        <v>0</v>
      </c>
      <c r="AA11" s="82">
        <f>+'Ark1'!Q5</f>
        <v>416</v>
      </c>
      <c r="AB11" s="82">
        <f t="shared" si="12"/>
        <v>-63</v>
      </c>
      <c r="AC11" s="115">
        <f t="shared" si="0"/>
        <v>16.834134615384617</v>
      </c>
      <c r="AD11" s="81">
        <f t="shared" si="1"/>
        <v>1.2645109321058687</v>
      </c>
      <c r="AE11" s="83">
        <f>+'Ark1'!AC5</f>
        <v>32.828768714563445</v>
      </c>
      <c r="AF11" s="82">
        <f t="shared" si="2"/>
        <v>32.965799999999994</v>
      </c>
      <c r="AG11" s="39">
        <f t="shared" si="13"/>
        <v>78.325888614331674</v>
      </c>
      <c r="AH11" s="6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89">
        <f t="shared" si="14"/>
        <v>16562</v>
      </c>
      <c r="AT11" s="22">
        <f t="shared" si="14"/>
        <v>8.25646057239463</v>
      </c>
      <c r="AU11" s="22">
        <f t="shared" si="15"/>
        <v>5.5422654268808085</v>
      </c>
      <c r="AV11" s="22">
        <f t="shared" si="16"/>
        <v>4.4792899408283997</v>
      </c>
      <c r="AW11" s="4"/>
      <c r="AX11" s="4"/>
    </row>
    <row r="12" spans="1:50">
      <c r="A12" s="8">
        <v>2000</v>
      </c>
      <c r="B12" s="294">
        <f>+'Ark1'!R6</f>
        <v>8939</v>
      </c>
      <c r="C12" s="366">
        <f t="shared" si="3"/>
        <v>1936</v>
      </c>
      <c r="D12" s="194"/>
      <c r="E12" s="193">
        <f t="shared" si="4"/>
        <v>127.64529487362559</v>
      </c>
      <c r="F12" s="6"/>
      <c r="G12" s="295"/>
      <c r="H12" s="342"/>
      <c r="I12" s="66">
        <f>+'Ark1'!U6</f>
        <v>4.7903792370511242</v>
      </c>
      <c r="J12" s="227">
        <f t="shared" si="9"/>
        <v>8.2996686715554269E-2</v>
      </c>
      <c r="K12" s="108"/>
      <c r="L12" s="110"/>
      <c r="M12" s="108"/>
      <c r="N12" s="110"/>
      <c r="O12" s="108"/>
      <c r="P12" s="10">
        <f>+'Ark1'!S6</f>
        <v>3.7433717418055719</v>
      </c>
      <c r="Q12" s="110">
        <f t="shared" si="10"/>
        <v>2.0681466209399257E-2</v>
      </c>
      <c r="R12" s="108"/>
      <c r="S12" s="9">
        <f>+'Ark1'!T6</f>
        <v>3.5263452287727928</v>
      </c>
      <c r="T12" s="110">
        <f t="shared" si="11"/>
        <v>0.20034208726201186</v>
      </c>
      <c r="U12" s="90">
        <f>+'Ark1'!W6</f>
        <v>0</v>
      </c>
      <c r="V12" s="8"/>
      <c r="W12" s="8"/>
      <c r="X12" s="8"/>
      <c r="Y12" s="115">
        <f>+'Ark1'!X6</f>
        <v>7.8308535630383744E-2</v>
      </c>
      <c r="Z12" s="82">
        <f>+'Ark1'!Y6</f>
        <v>2.2373867322966777E-2</v>
      </c>
      <c r="AA12" s="82">
        <f>+'Ark1'!Q6</f>
        <v>445</v>
      </c>
      <c r="AB12" s="82">
        <f t="shared" si="12"/>
        <v>29</v>
      </c>
      <c r="AC12" s="115">
        <f t="shared" si="0"/>
        <v>20.087640449438201</v>
      </c>
      <c r="AD12" s="81">
        <f t="shared" si="1"/>
        <v>1.2796963720040639</v>
      </c>
      <c r="AE12" s="83">
        <f>+'Ark1'!AC6</f>
        <v>24.755909629695488</v>
      </c>
      <c r="AF12" s="82">
        <f t="shared" si="2"/>
        <v>42.821199999999997</v>
      </c>
      <c r="AG12" s="39">
        <f t="shared" si="13"/>
        <v>129.89583143742911</v>
      </c>
      <c r="AH12" s="6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89">
        <f t="shared" si="14"/>
        <v>16562</v>
      </c>
      <c r="AT12" s="22">
        <f t="shared" si="14"/>
        <v>8.25646057239463</v>
      </c>
      <c r="AU12" s="22">
        <f t="shared" si="15"/>
        <v>5.5422654268808085</v>
      </c>
      <c r="AV12" s="22">
        <f t="shared" si="16"/>
        <v>4.4792899408283997</v>
      </c>
      <c r="AW12" s="4"/>
      <c r="AX12" s="4"/>
    </row>
    <row r="13" spans="1:50">
      <c r="A13" s="8">
        <v>2001</v>
      </c>
      <c r="B13" s="294">
        <f>+'Ark1'!R7</f>
        <v>8856</v>
      </c>
      <c r="C13" s="366">
        <f t="shared" si="3"/>
        <v>-83</v>
      </c>
      <c r="D13" s="194"/>
      <c r="E13" s="193">
        <f t="shared" si="4"/>
        <v>99.07148450609688</v>
      </c>
      <c r="F13" s="6"/>
      <c r="G13" s="295"/>
      <c r="H13" s="342"/>
      <c r="I13" s="66">
        <f>+'Ark1'!U7</f>
        <v>5.0336043360433687</v>
      </c>
      <c r="J13" s="227">
        <f t="shared" si="9"/>
        <v>0.24322509899224443</v>
      </c>
      <c r="K13" s="108"/>
      <c r="L13" s="110"/>
      <c r="M13" s="108"/>
      <c r="N13" s="110"/>
      <c r="O13" s="108"/>
      <c r="P13" s="10">
        <f>+'Ark1'!S7</f>
        <v>3.6339205058717257</v>
      </c>
      <c r="Q13" s="110">
        <f t="shared" si="10"/>
        <v>-0.1094512359338462</v>
      </c>
      <c r="R13" s="108"/>
      <c r="S13" s="9">
        <f>+'Ark1'!T7</f>
        <v>3.3194444444444442</v>
      </c>
      <c r="T13" s="110">
        <f t="shared" si="11"/>
        <v>-0.20690078432834857</v>
      </c>
      <c r="U13" s="90">
        <f>+'Ark1'!W7</f>
        <v>0</v>
      </c>
      <c r="V13" s="8"/>
      <c r="W13" s="8"/>
      <c r="X13" s="8"/>
      <c r="Y13" s="115">
        <f>+'Ark1'!X7</f>
        <v>0.13550135501355018</v>
      </c>
      <c r="Z13" s="82">
        <f>+'Ark1'!Y7</f>
        <v>0</v>
      </c>
      <c r="AA13" s="82">
        <f>+'Ark1'!Q7</f>
        <v>416</v>
      </c>
      <c r="AB13" s="82">
        <f t="shared" si="12"/>
        <v>-29</v>
      </c>
      <c r="AC13" s="115">
        <f t="shared" si="0"/>
        <v>21.28846153846154</v>
      </c>
      <c r="AD13" s="81">
        <f t="shared" si="1"/>
        <v>1.3851718351873741</v>
      </c>
      <c r="AE13" s="83">
        <f>+'Ark1'!AC7</f>
        <v>23.512002159016113</v>
      </c>
      <c r="AF13" s="82">
        <f t="shared" si="2"/>
        <v>44.577600000000068</v>
      </c>
      <c r="AG13" s="39">
        <f t="shared" si="13"/>
        <v>104.10170663129495</v>
      </c>
      <c r="AH13" s="6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89">
        <f t="shared" si="14"/>
        <v>16562</v>
      </c>
      <c r="AT13" s="22">
        <f t="shared" si="14"/>
        <v>8.25646057239463</v>
      </c>
      <c r="AU13" s="22">
        <f t="shared" si="15"/>
        <v>5.5422654268808085</v>
      </c>
      <c r="AV13" s="22">
        <f t="shared" si="16"/>
        <v>4.4792899408283997</v>
      </c>
      <c r="AW13" s="4"/>
      <c r="AX13" s="4"/>
    </row>
    <row r="14" spans="1:50">
      <c r="A14" s="8">
        <f>1+A13</f>
        <v>2002</v>
      </c>
      <c r="B14" s="294">
        <f>+'Ark1'!R8</f>
        <v>8734</v>
      </c>
      <c r="C14" s="366">
        <f t="shared" si="3"/>
        <v>-122</v>
      </c>
      <c r="D14" s="194"/>
      <c r="E14" s="193">
        <f t="shared" si="4"/>
        <v>98.622402890695568</v>
      </c>
      <c r="F14" s="6"/>
      <c r="G14" s="295"/>
      <c r="H14" s="342"/>
      <c r="I14" s="66">
        <f>+'Ark1'!U8</f>
        <v>5.4299404625601246</v>
      </c>
      <c r="J14" s="227">
        <f t="shared" si="9"/>
        <v>0.39633612651675598</v>
      </c>
      <c r="K14" s="108"/>
      <c r="L14" s="110"/>
      <c r="M14" s="108"/>
      <c r="N14" s="110"/>
      <c r="O14" s="108"/>
      <c r="P14" s="10">
        <f>+'Ark1'!S8</f>
        <v>3.8743989008472632</v>
      </c>
      <c r="Q14" s="110">
        <f t="shared" si="10"/>
        <v>0.24047839497553758</v>
      </c>
      <c r="R14" s="108"/>
      <c r="S14" s="9">
        <f>+'Ark1'!T8</f>
        <v>3.268834440119075</v>
      </c>
      <c r="T14" s="110">
        <f t="shared" si="11"/>
        <v>-5.0610004325369218E-2</v>
      </c>
      <c r="U14" s="90">
        <f>+'Ark1'!W8</f>
        <v>1.144950767117014E-2</v>
      </c>
      <c r="V14" s="8"/>
      <c r="W14" s="8"/>
      <c r="X14" s="8"/>
      <c r="Y14" s="115">
        <f>+'Ark1'!X8</f>
        <v>0.17174261506755212</v>
      </c>
      <c r="Z14" s="82">
        <f>+'Ark1'!Y8</f>
        <v>0</v>
      </c>
      <c r="AA14" s="82">
        <f>+'Ark1'!Q8</f>
        <v>386</v>
      </c>
      <c r="AB14" s="82">
        <f t="shared" si="12"/>
        <v>-30</v>
      </c>
      <c r="AC14" s="115">
        <f t="shared" si="0"/>
        <v>22.626943005181346</v>
      </c>
      <c r="AD14" s="81">
        <f t="shared" si="1"/>
        <v>1.4014923608853729</v>
      </c>
      <c r="AE14" s="83">
        <f>+'Ark1'!AC8</f>
        <v>16.186340317990695</v>
      </c>
      <c r="AF14" s="82">
        <f t="shared" si="2"/>
        <v>47.425100000000128</v>
      </c>
      <c r="AG14" s="39">
        <f t="shared" si="13"/>
        <v>106.38773733893268</v>
      </c>
      <c r="AH14" s="6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89">
        <f t="shared" si="14"/>
        <v>16562</v>
      </c>
      <c r="AT14" s="22">
        <f t="shared" si="14"/>
        <v>8.25646057239463</v>
      </c>
      <c r="AU14" s="22">
        <f t="shared" si="15"/>
        <v>5.5422654268808085</v>
      </c>
      <c r="AV14" s="22">
        <f t="shared" si="16"/>
        <v>4.4792899408283997</v>
      </c>
      <c r="AW14" s="4"/>
      <c r="AX14" s="4"/>
    </row>
    <row r="15" spans="1:50">
      <c r="A15" s="8">
        <f t="shared" ref="A15:A36" si="17">1+A14</f>
        <v>2003</v>
      </c>
      <c r="B15" s="294">
        <f>+'Ark1'!R9</f>
        <v>9056</v>
      </c>
      <c r="C15" s="366">
        <f t="shared" si="3"/>
        <v>322</v>
      </c>
      <c r="D15" s="194"/>
      <c r="E15" s="193">
        <f t="shared" si="4"/>
        <v>103.68674147011679</v>
      </c>
      <c r="F15" s="6"/>
      <c r="G15" s="295"/>
      <c r="H15" s="342"/>
      <c r="I15" s="66">
        <f>+'Ark1'!U9</f>
        <v>5.3644434628975217</v>
      </c>
      <c r="J15" s="227">
        <f t="shared" si="9"/>
        <v>-6.5496999662602917E-2</v>
      </c>
      <c r="K15" s="108"/>
      <c r="L15" s="110"/>
      <c r="M15" s="108"/>
      <c r="N15" s="110"/>
      <c r="O15" s="108"/>
      <c r="P15" s="10">
        <f>+'Ark1'!S9</f>
        <v>3.839553886925795</v>
      </c>
      <c r="Q15" s="110">
        <f t="shared" si="10"/>
        <v>-3.4845013921468215E-2</v>
      </c>
      <c r="R15" s="108"/>
      <c r="S15" s="9">
        <f>+'Ark1'!T9</f>
        <v>3.0548807420494697</v>
      </c>
      <c r="T15" s="110">
        <f t="shared" si="11"/>
        <v>-0.21395369806960529</v>
      </c>
      <c r="U15" s="90">
        <f>+'Ark1'!W9</f>
        <v>0</v>
      </c>
      <c r="V15" s="8"/>
      <c r="W15" s="8"/>
      <c r="X15" s="8"/>
      <c r="Y15" s="115">
        <f>+'Ark1'!X9</f>
        <v>0.15459363957597172</v>
      </c>
      <c r="Z15" s="82">
        <f>+'Ark1'!Y9</f>
        <v>0</v>
      </c>
      <c r="AA15" s="82">
        <f>+'Ark1'!Q9</f>
        <v>395</v>
      </c>
      <c r="AB15" s="82">
        <f t="shared" si="12"/>
        <v>9</v>
      </c>
      <c r="AC15" s="115">
        <f t="shared" si="0"/>
        <v>22.926582278481014</v>
      </c>
      <c r="AD15" s="81">
        <f t="shared" si="1"/>
        <v>1.3971527997469142</v>
      </c>
      <c r="AE15" s="83">
        <f>+'Ark1'!AC9</f>
        <v>17.468154180236166</v>
      </c>
      <c r="AF15" s="82">
        <f t="shared" si="2"/>
        <v>48.580399999999955</v>
      </c>
      <c r="AG15" s="39">
        <f t="shared" si="13"/>
        <v>102.43605179535693</v>
      </c>
      <c r="AH15" s="6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89">
        <f t="shared" si="14"/>
        <v>16562</v>
      </c>
      <c r="AT15" s="22">
        <f t="shared" si="14"/>
        <v>8.25646057239463</v>
      </c>
      <c r="AU15" s="22">
        <f t="shared" si="15"/>
        <v>5.5422654268808085</v>
      </c>
      <c r="AV15" s="22">
        <f t="shared" si="16"/>
        <v>4.4792899408283997</v>
      </c>
      <c r="AW15" s="4"/>
      <c r="AX15" s="4"/>
    </row>
    <row r="16" spans="1:50">
      <c r="A16" s="8">
        <f t="shared" si="17"/>
        <v>2004</v>
      </c>
      <c r="B16" s="294">
        <f>+'Ark1'!R10</f>
        <v>9833</v>
      </c>
      <c r="C16" s="366">
        <f t="shared" si="3"/>
        <v>777</v>
      </c>
      <c r="D16" s="194"/>
      <c r="E16" s="193">
        <f t="shared" si="4"/>
        <v>108.57994699646643</v>
      </c>
      <c r="F16" s="6"/>
      <c r="G16" s="295"/>
      <c r="H16" s="342"/>
      <c r="I16" s="66">
        <f>+'Ark1'!U10</f>
        <v>5.6823349944065917</v>
      </c>
      <c r="J16" s="227">
        <f t="shared" si="9"/>
        <v>0.31789153150907001</v>
      </c>
      <c r="K16" s="108"/>
      <c r="L16" s="110"/>
      <c r="M16" s="108"/>
      <c r="N16" s="110"/>
      <c r="O16" s="108"/>
      <c r="P16" s="10">
        <f>+'Ark1'!S10</f>
        <v>3.9835248652496702</v>
      </c>
      <c r="Q16" s="110">
        <f t="shared" si="10"/>
        <v>0.14397097832387518</v>
      </c>
      <c r="R16" s="108"/>
      <c r="S16" s="9">
        <f>+'Ark1'!T10</f>
        <v>3.014339469134546</v>
      </c>
      <c r="T16" s="110">
        <f t="shared" si="11"/>
        <v>-4.0541272914923709E-2</v>
      </c>
      <c r="U16" s="90">
        <f>+'Ark1'!W10</f>
        <v>0</v>
      </c>
      <c r="V16" s="8"/>
      <c r="W16" s="8"/>
      <c r="X16" s="8"/>
      <c r="Y16" s="115">
        <f>+'Ark1'!X10</f>
        <v>0.30509508796908374</v>
      </c>
      <c r="Z16" s="82">
        <f>+'Ark1'!Y10</f>
        <v>1.0169836265636124E-2</v>
      </c>
      <c r="AA16" s="82">
        <f>+'Ark1'!Q10</f>
        <v>477</v>
      </c>
      <c r="AB16" s="82">
        <f t="shared" si="12"/>
        <v>82</v>
      </c>
      <c r="AC16" s="115">
        <f t="shared" si="0"/>
        <v>20.614255765199161</v>
      </c>
      <c r="AD16" s="81">
        <f t="shared" si="1"/>
        <v>1.42645902476385</v>
      </c>
      <c r="AE16" s="83">
        <f>+'Ark1'!AC10</f>
        <v>21.442624955129684</v>
      </c>
      <c r="AF16" s="82">
        <f t="shared" si="2"/>
        <v>55.874400000000016</v>
      </c>
      <c r="AG16" s="39">
        <f t="shared" si="13"/>
        <v>115.01428559666051</v>
      </c>
      <c r="AH16" s="6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89">
        <f t="shared" si="14"/>
        <v>16562</v>
      </c>
      <c r="AT16" s="22">
        <f t="shared" si="14"/>
        <v>8.25646057239463</v>
      </c>
      <c r="AU16" s="22">
        <f t="shared" si="15"/>
        <v>5.5422654268808085</v>
      </c>
      <c r="AV16" s="22">
        <f t="shared" si="16"/>
        <v>4.4792899408283997</v>
      </c>
      <c r="AW16" s="4"/>
      <c r="AX16" s="4"/>
    </row>
    <row r="17" spans="1:50">
      <c r="A17" s="8">
        <f t="shared" si="17"/>
        <v>2005</v>
      </c>
      <c r="B17" s="294">
        <f>+'Ark1'!R11</f>
        <v>9594</v>
      </c>
      <c r="C17" s="366">
        <f t="shared" si="3"/>
        <v>-239</v>
      </c>
      <c r="D17" s="194"/>
      <c r="E17" s="193">
        <f t="shared" si="4"/>
        <v>97.569409132512973</v>
      </c>
      <c r="F17" s="6"/>
      <c r="G17" s="295"/>
      <c r="H17" s="342"/>
      <c r="I17" s="66">
        <f>+'Ark1'!U11</f>
        <v>5.660715030227232</v>
      </c>
      <c r="J17" s="227">
        <f t="shared" si="9"/>
        <v>-2.1619964179359741E-2</v>
      </c>
      <c r="K17" s="108"/>
      <c r="L17" s="110"/>
      <c r="M17" s="108"/>
      <c r="N17" s="110"/>
      <c r="O17" s="108"/>
      <c r="P17" s="10">
        <f>+'Ark1'!S11</f>
        <v>4.0839066082968509</v>
      </c>
      <c r="Q17" s="110">
        <f t="shared" si="10"/>
        <v>0.10038174304718073</v>
      </c>
      <c r="R17" s="108"/>
      <c r="S17" s="9">
        <f>+'Ark1'!T11</f>
        <v>3.0588909735251191</v>
      </c>
      <c r="T17" s="110">
        <f t="shared" si="11"/>
        <v>4.4551504390573093E-2</v>
      </c>
      <c r="U17" s="90">
        <f>+'Ark1'!W11</f>
        <v>0</v>
      </c>
      <c r="V17" s="8"/>
      <c r="W17" s="8"/>
      <c r="X17" s="8"/>
      <c r="Y17" s="115">
        <f>+'Ark1'!X11</f>
        <v>0.42735042735042739</v>
      </c>
      <c r="Z17" s="82">
        <f>+'Ark1'!Y11</f>
        <v>0</v>
      </c>
      <c r="AA17" s="82">
        <f>+'Ark1'!Q11</f>
        <v>440</v>
      </c>
      <c r="AB17" s="82">
        <f t="shared" si="12"/>
        <v>-37</v>
      </c>
      <c r="AC17" s="115">
        <f t="shared" si="0"/>
        <v>21.804545454545455</v>
      </c>
      <c r="AD17" s="81">
        <f t="shared" si="1"/>
        <v>1.3861029580664117</v>
      </c>
      <c r="AE17" s="83">
        <f>+'Ark1'!AC11</f>
        <v>17.298773622996581</v>
      </c>
      <c r="AF17" s="82">
        <f t="shared" si="2"/>
        <v>54.308900000000065</v>
      </c>
      <c r="AG17" s="39">
        <f t="shared" si="13"/>
        <v>97.198180204172303</v>
      </c>
      <c r="AH17" s="6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89">
        <f t="shared" si="14"/>
        <v>16562</v>
      </c>
      <c r="AT17" s="22">
        <f t="shared" si="14"/>
        <v>8.25646057239463</v>
      </c>
      <c r="AU17" s="22">
        <f t="shared" si="15"/>
        <v>5.5422654268808085</v>
      </c>
      <c r="AV17" s="22">
        <f t="shared" si="16"/>
        <v>4.4792899408283997</v>
      </c>
      <c r="AW17" s="4"/>
      <c r="AX17" s="4"/>
    </row>
    <row r="18" spans="1:50">
      <c r="A18" s="8">
        <f t="shared" si="17"/>
        <v>2006</v>
      </c>
      <c r="B18" s="294">
        <f>+'Ark1'!R12</f>
        <v>9405</v>
      </c>
      <c r="C18" s="366">
        <f t="shared" si="3"/>
        <v>-189</v>
      </c>
      <c r="D18" s="194"/>
      <c r="E18" s="193">
        <f t="shared" si="4"/>
        <v>98.030018761726083</v>
      </c>
      <c r="F18" s="6"/>
      <c r="G18" s="295"/>
      <c r="H18" s="342"/>
      <c r="I18" s="66">
        <f>+'Ark1'!U12</f>
        <v>5.6506326422115984</v>
      </c>
      <c r="J18" s="227">
        <f t="shared" si="9"/>
        <v>-1.0082388015633548E-2</v>
      </c>
      <c r="K18" s="108"/>
      <c r="L18" s="110"/>
      <c r="M18" s="108"/>
      <c r="N18" s="110"/>
      <c r="O18" s="108"/>
      <c r="P18" s="10">
        <f>+'Ark1'!S12</f>
        <v>4.0478468899521536</v>
      </c>
      <c r="Q18" s="110">
        <f t="shared" si="10"/>
        <v>-3.6059718344697345E-2</v>
      </c>
      <c r="R18" s="108"/>
      <c r="S18" s="9">
        <f>+'Ark1'!T12</f>
        <v>3.1287612971823497</v>
      </c>
      <c r="T18" s="110">
        <f t="shared" si="11"/>
        <v>6.9870323657230671E-2</v>
      </c>
      <c r="U18" s="90">
        <f>+'Ark1'!W12</f>
        <v>0</v>
      </c>
      <c r="V18" s="8"/>
      <c r="W18" s="8"/>
      <c r="X18" s="8"/>
      <c r="Y18" s="115">
        <f>+'Ark1'!X12</f>
        <v>0.4891015417331207</v>
      </c>
      <c r="Z18" s="82">
        <f>+'Ark1'!Y12</f>
        <v>0</v>
      </c>
      <c r="AA18" s="82">
        <f>+'Ark1'!Q12</f>
        <v>433</v>
      </c>
      <c r="AB18" s="82">
        <f t="shared" si="12"/>
        <v>-7</v>
      </c>
      <c r="AC18" s="115">
        <f t="shared" si="0"/>
        <v>21.720554272517322</v>
      </c>
      <c r="AD18" s="81">
        <f t="shared" si="1"/>
        <v>1.3959600735487281</v>
      </c>
      <c r="AE18" s="83">
        <f>+'Ark1'!AC12</f>
        <v>22.985087140297516</v>
      </c>
      <c r="AF18" s="82">
        <f t="shared" si="2"/>
        <v>53.144200000000083</v>
      </c>
      <c r="AG18" s="39">
        <f t="shared" si="13"/>
        <v>97.85541596312946</v>
      </c>
      <c r="AH18" s="6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89">
        <f t="shared" si="14"/>
        <v>16562</v>
      </c>
      <c r="AT18" s="22">
        <f t="shared" si="14"/>
        <v>8.25646057239463</v>
      </c>
      <c r="AU18" s="22">
        <f t="shared" si="15"/>
        <v>5.5422654268808085</v>
      </c>
      <c r="AV18" s="22">
        <f t="shared" si="16"/>
        <v>4.4792899408283997</v>
      </c>
      <c r="AW18" s="4"/>
      <c r="AX18" s="4"/>
    </row>
    <row r="19" spans="1:50">
      <c r="A19" s="8">
        <f t="shared" si="17"/>
        <v>2007</v>
      </c>
      <c r="B19" s="294">
        <f>+'Ark1'!R13</f>
        <v>9153</v>
      </c>
      <c r="C19" s="366">
        <f t="shared" si="3"/>
        <v>-252</v>
      </c>
      <c r="D19" s="194"/>
      <c r="E19" s="193">
        <f t="shared" si="4"/>
        <v>97.320574162679421</v>
      </c>
      <c r="F19" s="6"/>
      <c r="G19" s="295"/>
      <c r="H19" s="342"/>
      <c r="I19" s="66">
        <f>+'Ark1'!U13</f>
        <v>6.0909974871626877</v>
      </c>
      <c r="J19" s="227">
        <f t="shared" si="9"/>
        <v>0.4403648449510893</v>
      </c>
      <c r="K19" s="108"/>
      <c r="L19" s="110"/>
      <c r="M19" s="108"/>
      <c r="N19" s="110"/>
      <c r="O19" s="108"/>
      <c r="P19" s="10">
        <f>+'Ark1'!S13</f>
        <v>4.3172730252376255</v>
      </c>
      <c r="Q19" s="110">
        <f t="shared" si="10"/>
        <v>0.26942613528547188</v>
      </c>
      <c r="R19" s="108"/>
      <c r="S19" s="9">
        <f>+'Ark1'!T13</f>
        <v>3.3256855675734727</v>
      </c>
      <c r="T19" s="110">
        <f t="shared" si="11"/>
        <v>0.19692427039112292</v>
      </c>
      <c r="U19" s="90">
        <f>+'Ark1'!W13</f>
        <v>0</v>
      </c>
      <c r="V19" s="8"/>
      <c r="W19" s="8"/>
      <c r="X19" s="8"/>
      <c r="Y19" s="115">
        <f>+'Ark1'!X13</f>
        <v>0.49164208456243857</v>
      </c>
      <c r="Z19" s="82">
        <f>+'Ark1'!Y13</f>
        <v>1.0925379656943082E-2</v>
      </c>
      <c r="AA19" s="82">
        <f>+'Ark1'!Q13</f>
        <v>429</v>
      </c>
      <c r="AB19" s="82">
        <f t="shared" si="12"/>
        <v>-4</v>
      </c>
      <c r="AC19" s="115">
        <f t="shared" si="0"/>
        <v>21.335664335664337</v>
      </c>
      <c r="AD19" s="81">
        <f t="shared" si="1"/>
        <v>1.4108437088774193</v>
      </c>
      <c r="AE19" s="83">
        <f>+'Ark1'!AC13</f>
        <v>19.584844435985936</v>
      </c>
      <c r="AF19" s="82">
        <f t="shared" si="2"/>
        <v>55.75090000000008</v>
      </c>
      <c r="AG19" s="39">
        <f t="shared" si="13"/>
        <v>104.90495670270697</v>
      </c>
      <c r="AH19" s="6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89">
        <f t="shared" si="14"/>
        <v>16562</v>
      </c>
      <c r="AT19" s="22">
        <f t="shared" si="14"/>
        <v>8.25646057239463</v>
      </c>
      <c r="AU19" s="22">
        <f t="shared" si="15"/>
        <v>5.5422654268808085</v>
      </c>
      <c r="AV19" s="22">
        <f t="shared" si="16"/>
        <v>4.4792899408283997</v>
      </c>
      <c r="AW19" s="4"/>
      <c r="AX19" s="4"/>
    </row>
    <row r="20" spans="1:50">
      <c r="A20" s="8">
        <f t="shared" si="17"/>
        <v>2008</v>
      </c>
      <c r="B20" s="294">
        <f>+'Ark1'!R14</f>
        <v>11157</v>
      </c>
      <c r="C20" s="366">
        <f t="shared" si="3"/>
        <v>2004</v>
      </c>
      <c r="D20" s="194"/>
      <c r="E20" s="193">
        <f t="shared" si="4"/>
        <v>121.89446083251393</v>
      </c>
      <c r="F20" s="6"/>
      <c r="G20" s="295"/>
      <c r="H20" s="342"/>
      <c r="I20" s="66">
        <f>+'Ark1'!U14</f>
        <v>5.8527650802186901</v>
      </c>
      <c r="J20" s="227">
        <f t="shared" si="9"/>
        <v>-0.23823240694399761</v>
      </c>
      <c r="K20" s="108"/>
      <c r="L20" s="110"/>
      <c r="M20" s="108"/>
      <c r="N20" s="110"/>
      <c r="O20" s="108"/>
      <c r="P20" s="10">
        <f>+'Ark1'!S14</f>
        <v>4.3748319440709889</v>
      </c>
      <c r="Q20" s="110">
        <f t="shared" si="10"/>
        <v>5.7558918833363393E-2</v>
      </c>
      <c r="R20" s="108"/>
      <c r="S20" s="9">
        <f>+'Ark1'!T14</f>
        <v>3.582414627588062</v>
      </c>
      <c r="T20" s="110">
        <f t="shared" si="11"/>
        <v>0.25672906001458928</v>
      </c>
      <c r="U20" s="90">
        <f>+'Ark1'!W14</f>
        <v>8.9629828807026978E-3</v>
      </c>
      <c r="V20" s="8"/>
      <c r="W20" s="8"/>
      <c r="X20" s="8"/>
      <c r="Y20" s="115">
        <f>+'Ark1'!X14</f>
        <v>0.61844581876848614</v>
      </c>
      <c r="Z20" s="82">
        <f>+'Ark1'!Y14</f>
        <v>0</v>
      </c>
      <c r="AA20" s="82">
        <f>+'Ark1'!Q14</f>
        <v>471</v>
      </c>
      <c r="AB20" s="82">
        <f t="shared" si="12"/>
        <v>42</v>
      </c>
      <c r="AC20" s="115">
        <f t="shared" si="0"/>
        <v>23.687898089171973</v>
      </c>
      <c r="AD20" s="81">
        <f t="shared" si="1"/>
        <v>1.3378262651096064</v>
      </c>
      <c r="AE20" s="83">
        <f>+'Ark1'!AC14</f>
        <v>26.651850247840631</v>
      </c>
      <c r="AF20" s="82">
        <f t="shared" si="2"/>
        <v>65.299299999999917</v>
      </c>
      <c r="AG20" s="39">
        <f t="shared" si="13"/>
        <v>117.12689839984616</v>
      </c>
      <c r="AH20" s="6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89">
        <f t="shared" si="14"/>
        <v>16562</v>
      </c>
      <c r="AT20" s="22">
        <f t="shared" si="14"/>
        <v>8.25646057239463</v>
      </c>
      <c r="AU20" s="22">
        <f t="shared" si="15"/>
        <v>5.5422654268808085</v>
      </c>
      <c r="AV20" s="22">
        <f t="shared" si="16"/>
        <v>4.4792899408283997</v>
      </c>
      <c r="AW20" s="4"/>
      <c r="AX20" s="4"/>
    </row>
    <row r="21" spans="1:50">
      <c r="A21" s="8">
        <f t="shared" si="17"/>
        <v>2009</v>
      </c>
      <c r="B21" s="294">
        <f>+'Ark1'!R15</f>
        <v>12030</v>
      </c>
      <c r="C21" s="366">
        <f t="shared" si="3"/>
        <v>873</v>
      </c>
      <c r="D21" s="194"/>
      <c r="E21" s="193">
        <f t="shared" si="4"/>
        <v>107.82468405485345</v>
      </c>
      <c r="F21" s="6"/>
      <c r="G21" s="295"/>
      <c r="H21" s="342"/>
      <c r="I21" s="66">
        <f>+'Ark1'!U15</f>
        <v>6.1711388196176236</v>
      </c>
      <c r="J21" s="227">
        <f t="shared" si="9"/>
        <v>0.31837373939893343</v>
      </c>
      <c r="K21" s="108"/>
      <c r="L21" s="110"/>
      <c r="M21" s="108"/>
      <c r="N21" s="110"/>
      <c r="O21" s="108"/>
      <c r="P21" s="10">
        <f>+'Ark1'!S15</f>
        <v>4.5143807148794677</v>
      </c>
      <c r="Q21" s="110">
        <f t="shared" si="10"/>
        <v>0.13954877080847883</v>
      </c>
      <c r="R21" s="108"/>
      <c r="S21" s="9">
        <f>+'Ark1'!T15</f>
        <v>3.5993349958437246</v>
      </c>
      <c r="T21" s="110">
        <f t="shared" si="11"/>
        <v>1.6920368255662677E-2</v>
      </c>
      <c r="U21" s="90">
        <f>+'Ark1'!W15</f>
        <v>0</v>
      </c>
      <c r="V21" s="8"/>
      <c r="W21" s="8"/>
      <c r="X21" s="8"/>
      <c r="Y21" s="115">
        <f>+'Ark1'!X15</f>
        <v>0.6234413965087281</v>
      </c>
      <c r="Z21" s="82">
        <f>+'Ark1'!Y15</f>
        <v>8.3125519534497112E-3</v>
      </c>
      <c r="AA21" s="82">
        <f>+'Ark1'!Q15</f>
        <v>477</v>
      </c>
      <c r="AB21" s="82">
        <f t="shared" si="12"/>
        <v>6</v>
      </c>
      <c r="AC21" s="115">
        <f t="shared" si="0"/>
        <v>25.220125786163521</v>
      </c>
      <c r="AD21" s="81">
        <f t="shared" si="1"/>
        <v>1.3669956544155559</v>
      </c>
      <c r="AE21" s="83">
        <f>+'Ark1'!AC15</f>
        <v>24.089289320089023</v>
      </c>
      <c r="AF21" s="82">
        <f t="shared" si="2"/>
        <v>74.238800000000012</v>
      </c>
      <c r="AG21" s="39">
        <f t="shared" si="13"/>
        <v>113.69003955632006</v>
      </c>
      <c r="AH21" s="6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89">
        <f t="shared" si="14"/>
        <v>16562</v>
      </c>
      <c r="AT21" s="22">
        <f t="shared" si="14"/>
        <v>8.25646057239463</v>
      </c>
      <c r="AU21" s="22">
        <f t="shared" si="15"/>
        <v>5.5422654268808085</v>
      </c>
      <c r="AV21" s="22">
        <f t="shared" si="16"/>
        <v>4.4792899408283997</v>
      </c>
      <c r="AW21" s="4"/>
      <c r="AX21" s="4"/>
    </row>
    <row r="22" spans="1:50">
      <c r="A22" s="8">
        <f t="shared" si="17"/>
        <v>2010</v>
      </c>
      <c r="B22" s="294">
        <f>+'Ark1'!R16</f>
        <v>11123</v>
      </c>
      <c r="C22" s="366">
        <f t="shared" si="3"/>
        <v>-907</v>
      </c>
      <c r="D22" s="194"/>
      <c r="E22" s="193">
        <f t="shared" si="4"/>
        <v>92.460515378221118</v>
      </c>
      <c r="F22" s="6"/>
      <c r="G22" s="295"/>
      <c r="H22" s="342"/>
      <c r="I22" s="66">
        <f>+'Ark1'!U16</f>
        <v>6.2302256585453648</v>
      </c>
      <c r="J22" s="227">
        <f t="shared" si="9"/>
        <v>5.9086838927741248E-2</v>
      </c>
      <c r="K22" s="108"/>
      <c r="L22" s="110"/>
      <c r="M22" s="108"/>
      <c r="N22" s="110"/>
      <c r="O22" s="108"/>
      <c r="P22" s="10">
        <f>+'Ark1'!S16</f>
        <v>4.8165962420210384</v>
      </c>
      <c r="Q22" s="110">
        <f t="shared" si="10"/>
        <v>0.30221552714157074</v>
      </c>
      <c r="R22" s="108"/>
      <c r="S22" s="9">
        <f>+'Ark1'!T16</f>
        <v>3.5184752315022938</v>
      </c>
      <c r="T22" s="110">
        <f t="shared" si="11"/>
        <v>-8.0859764341430829E-2</v>
      </c>
      <c r="U22" s="90">
        <f>+'Ark1'!W16</f>
        <v>1.7980760586172796E-2</v>
      </c>
      <c r="V22" s="8"/>
      <c r="W22" s="8"/>
      <c r="X22" s="8"/>
      <c r="Y22" s="115">
        <f>+'Ark1'!X16</f>
        <v>0.8181246066708624</v>
      </c>
      <c r="Z22" s="82">
        <f>+'Ark1'!Y16</f>
        <v>2.6971140879259184E-2</v>
      </c>
      <c r="AA22" s="82">
        <f>+'Ark1'!Q16</f>
        <v>521</v>
      </c>
      <c r="AB22" s="82">
        <f t="shared" si="12"/>
        <v>44</v>
      </c>
      <c r="AC22" s="115">
        <f t="shared" si="0"/>
        <v>21.349328214971209</v>
      </c>
      <c r="AD22" s="81">
        <f t="shared" si="1"/>
        <v>1.2934913672421853</v>
      </c>
      <c r="AE22" s="83">
        <f>+'Ark1'!AC16</f>
        <v>45.734144501398085</v>
      </c>
      <c r="AF22" s="82">
        <f t="shared" si="2"/>
        <v>69.298800000000085</v>
      </c>
      <c r="AG22" s="39">
        <f t="shared" si="13"/>
        <v>93.34579761526328</v>
      </c>
      <c r="AH22" s="6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89">
        <f t="shared" si="14"/>
        <v>16562</v>
      </c>
      <c r="AT22" s="22">
        <f t="shared" si="14"/>
        <v>8.25646057239463</v>
      </c>
      <c r="AU22" s="22">
        <f t="shared" si="15"/>
        <v>5.5422654268808085</v>
      </c>
      <c r="AV22" s="22">
        <f t="shared" si="16"/>
        <v>4.4792899408283997</v>
      </c>
      <c r="AW22" s="4"/>
      <c r="AX22" s="4"/>
    </row>
    <row r="23" spans="1:50">
      <c r="A23" s="8">
        <f t="shared" si="17"/>
        <v>2011</v>
      </c>
      <c r="B23" s="294">
        <f>+'Ark1'!R17</f>
        <v>9576</v>
      </c>
      <c r="C23" s="366">
        <f t="shared" si="3"/>
        <v>-1547</v>
      </c>
      <c r="D23" s="194"/>
      <c r="E23" s="193">
        <f t="shared" si="4"/>
        <v>86.091881686595343</v>
      </c>
      <c r="F23" s="6"/>
      <c r="G23" s="295"/>
      <c r="H23" s="342"/>
      <c r="I23" s="66">
        <f>+'Ark1'!U17</f>
        <v>6.4805847953216356</v>
      </c>
      <c r="J23" s="227">
        <f t="shared" si="9"/>
        <v>0.25035913677627075</v>
      </c>
      <c r="K23" s="108"/>
      <c r="L23" s="110"/>
      <c r="M23" s="108"/>
      <c r="N23" s="110"/>
      <c r="O23" s="108"/>
      <c r="P23" s="10">
        <f>+'Ark1'!S17</f>
        <v>4.4734753550543029</v>
      </c>
      <c r="Q23" s="110">
        <f t="shared" si="10"/>
        <v>-0.34312088696673548</v>
      </c>
      <c r="R23" s="108"/>
      <c r="S23" s="9">
        <f>+'Ark1'!T17</f>
        <v>3.6724101921470345</v>
      </c>
      <c r="T23" s="110">
        <f t="shared" si="11"/>
        <v>0.15393496064474066</v>
      </c>
      <c r="U23" s="90">
        <f>+'Ark1'!W17</f>
        <v>0</v>
      </c>
      <c r="V23" s="8"/>
      <c r="W23" s="8"/>
      <c r="X23" s="8"/>
      <c r="Y23" s="115">
        <f>+'Ark1'!X17</f>
        <v>0.93984962406015027</v>
      </c>
      <c r="Z23" s="82">
        <f>+'Ark1'!Y17</f>
        <v>3.1328320802005004E-2</v>
      </c>
      <c r="AA23" s="82">
        <f>+'Ark1'!Q17</f>
        <v>482</v>
      </c>
      <c r="AB23" s="82">
        <f t="shared" si="12"/>
        <v>-39</v>
      </c>
      <c r="AC23" s="115">
        <f t="shared" si="0"/>
        <v>19.867219917012449</v>
      </c>
      <c r="AD23" s="81">
        <f t="shared" si="1"/>
        <v>1.4486689387926601</v>
      </c>
      <c r="AE23" s="83">
        <f>+'Ark1'!AC17</f>
        <v>22.650973246262879</v>
      </c>
      <c r="AF23" s="82">
        <f t="shared" si="2"/>
        <v>62.058079999999983</v>
      </c>
      <c r="AG23" s="39">
        <f t="shared" si="13"/>
        <v>89.551449664351921</v>
      </c>
      <c r="AH23" s="6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89">
        <f t="shared" si="14"/>
        <v>16562</v>
      </c>
      <c r="AT23" s="22">
        <f t="shared" si="14"/>
        <v>8.25646057239463</v>
      </c>
      <c r="AU23" s="22">
        <f t="shared" si="15"/>
        <v>5.5422654268808085</v>
      </c>
      <c r="AV23" s="22">
        <f t="shared" si="16"/>
        <v>4.4792899408283997</v>
      </c>
      <c r="AW23" s="4"/>
      <c r="AX23" s="4"/>
    </row>
    <row r="24" spans="1:50">
      <c r="A24" s="8">
        <f t="shared" si="17"/>
        <v>2012</v>
      </c>
      <c r="B24" s="294">
        <f>+'Ark1'!R18</f>
        <v>8891</v>
      </c>
      <c r="C24" s="366">
        <f t="shared" si="3"/>
        <v>-685</v>
      </c>
      <c r="D24" s="194"/>
      <c r="E24" s="193">
        <f t="shared" si="4"/>
        <v>92.846700083542189</v>
      </c>
      <c r="F24" s="6"/>
      <c r="G24" s="295"/>
      <c r="H24" s="342"/>
      <c r="I24" s="66">
        <f>+'Ark1'!U18</f>
        <v>6.9398380384658482</v>
      </c>
      <c r="J24" s="227">
        <f t="shared" si="9"/>
        <v>0.45925324314421268</v>
      </c>
      <c r="K24" s="108"/>
      <c r="L24" s="110"/>
      <c r="M24" s="108"/>
      <c r="N24" s="110"/>
      <c r="O24" s="108"/>
      <c r="P24" s="10">
        <f>+'Ark1'!S18</f>
        <v>4.9291418288156557</v>
      </c>
      <c r="Q24" s="110">
        <f t="shared" si="10"/>
        <v>0.45566647376135272</v>
      </c>
      <c r="R24" s="108"/>
      <c r="S24" s="9">
        <f>+'Ark1'!T18</f>
        <v>3.8233044651895174</v>
      </c>
      <c r="T24" s="110">
        <f t="shared" si="11"/>
        <v>0.15089427304248293</v>
      </c>
      <c r="U24" s="90">
        <f>+'Ark1'!W18</f>
        <v>0</v>
      </c>
      <c r="V24" s="8"/>
      <c r="W24" s="8"/>
      <c r="X24" s="8"/>
      <c r="Y24" s="115">
        <f>+'Ark1'!X18</f>
        <v>1.1359802047013829</v>
      </c>
      <c r="Z24" s="82">
        <f>+'Ark1'!Y18</f>
        <v>0</v>
      </c>
      <c r="AA24" s="82">
        <f>+'Ark1'!Q18</f>
        <v>462</v>
      </c>
      <c r="AB24" s="82">
        <f t="shared" si="12"/>
        <v>-20</v>
      </c>
      <c r="AC24" s="115">
        <f t="shared" si="0"/>
        <v>19.244588744588743</v>
      </c>
      <c r="AD24" s="81">
        <f t="shared" si="1"/>
        <v>1.4079201369081544</v>
      </c>
      <c r="AE24" s="83">
        <f>+'Ark1'!AC18</f>
        <v>22.219720043666594</v>
      </c>
      <c r="AF24" s="82">
        <f t="shared" si="2"/>
        <v>61.702099999999859</v>
      </c>
      <c r="AG24" s="39">
        <f t="shared" si="13"/>
        <v>99.426376065775614</v>
      </c>
      <c r="AH24" s="6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89">
        <f t="shared" si="14"/>
        <v>16562</v>
      </c>
      <c r="AT24" s="22">
        <f t="shared" si="14"/>
        <v>8.25646057239463</v>
      </c>
      <c r="AU24" s="22">
        <f t="shared" si="15"/>
        <v>5.5422654268808085</v>
      </c>
      <c r="AV24" s="22">
        <f t="shared" si="16"/>
        <v>4.4792899408283997</v>
      </c>
      <c r="AW24" s="4"/>
      <c r="AX24" s="4"/>
    </row>
    <row r="25" spans="1:50">
      <c r="A25" s="8">
        <f t="shared" si="17"/>
        <v>2013</v>
      </c>
      <c r="B25" s="294">
        <f>+'Ark1'!R19</f>
        <v>9058</v>
      </c>
      <c r="C25" s="366">
        <f t="shared" si="3"/>
        <v>167</v>
      </c>
      <c r="D25" s="194"/>
      <c r="E25" s="193">
        <f t="shared" si="4"/>
        <v>101.87830390282308</v>
      </c>
      <c r="F25" s="6"/>
      <c r="G25" s="295"/>
      <c r="H25" s="342"/>
      <c r="I25" s="66">
        <f>+'Ark1'!U19</f>
        <v>7.1008533892691394</v>
      </c>
      <c r="J25" s="227">
        <f t="shared" si="9"/>
        <v>0.16101535080329121</v>
      </c>
      <c r="K25" s="108"/>
      <c r="L25" s="110"/>
      <c r="M25" s="108"/>
      <c r="N25" s="110"/>
      <c r="O25" s="108"/>
      <c r="P25" s="10">
        <f>+'Ark1'!S19</f>
        <v>4.903841907705897</v>
      </c>
      <c r="Q25" s="110">
        <f t="shared" si="10"/>
        <v>-2.529992110975865E-2</v>
      </c>
      <c r="R25" s="108"/>
      <c r="S25" s="9">
        <f>+'Ark1'!T19</f>
        <v>4.0094943696180172</v>
      </c>
      <c r="T25" s="110">
        <f t="shared" si="11"/>
        <v>0.18618990442849981</v>
      </c>
      <c r="U25" s="90">
        <f>+'Ark1'!W19</f>
        <v>0</v>
      </c>
      <c r="V25" s="8"/>
      <c r="W25" s="8"/>
      <c r="X25" s="8"/>
      <c r="Y25" s="115">
        <f>+'Ark1'!X19</f>
        <v>1.6780746301611835</v>
      </c>
      <c r="Z25" s="82">
        <f>+'Ark1'!Y19</f>
        <v>4.4159858688452194E-2</v>
      </c>
      <c r="AA25" s="82">
        <f>+'Ark1'!Q19</f>
        <v>466</v>
      </c>
      <c r="AB25" s="82">
        <f t="shared" si="12"/>
        <v>4</v>
      </c>
      <c r="AC25" s="115">
        <f t="shared" si="0"/>
        <v>19.437768240343349</v>
      </c>
      <c r="AD25" s="81">
        <f t="shared" si="1"/>
        <v>1.4480184155428948</v>
      </c>
      <c r="AE25" s="83">
        <f>+'Ark1'!AC19</f>
        <v>22.391298961653963</v>
      </c>
      <c r="AF25" s="82">
        <f t="shared" si="2"/>
        <v>64.319529999999872</v>
      </c>
      <c r="AG25" s="39">
        <f t="shared" si="13"/>
        <v>104.24204362574372</v>
      </c>
      <c r="AH25" s="6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89">
        <f t="shared" si="14"/>
        <v>16562</v>
      </c>
      <c r="AT25" s="22">
        <f t="shared" si="14"/>
        <v>8.25646057239463</v>
      </c>
      <c r="AU25" s="22">
        <f t="shared" si="15"/>
        <v>5.5422654268808085</v>
      </c>
      <c r="AV25" s="22">
        <f t="shared" si="16"/>
        <v>4.4792899408283997</v>
      </c>
      <c r="AW25" s="4"/>
      <c r="AX25" s="4"/>
    </row>
    <row r="26" spans="1:50">
      <c r="A26" s="8">
        <f t="shared" si="17"/>
        <v>2014</v>
      </c>
      <c r="B26" s="294">
        <f>+'Ark1'!R20</f>
        <v>10992</v>
      </c>
      <c r="C26" s="366">
        <f t="shared" si="3"/>
        <v>1934</v>
      </c>
      <c r="D26" s="194"/>
      <c r="E26" s="193">
        <f t="shared" si="4"/>
        <v>121.35129167586663</v>
      </c>
      <c r="F26" s="6"/>
      <c r="G26" s="295"/>
      <c r="H26" s="342"/>
      <c r="I26" s="66">
        <f>+'Ark1'!U20</f>
        <v>7.4865629548762751</v>
      </c>
      <c r="J26" s="227">
        <f t="shared" si="9"/>
        <v>0.38570956560713565</v>
      </c>
      <c r="K26" s="108"/>
      <c r="L26" s="110"/>
      <c r="M26" s="108"/>
      <c r="N26" s="110"/>
      <c r="O26" s="108"/>
      <c r="P26" s="10">
        <f>+'Ark1'!S20</f>
        <v>4.9017467248908284</v>
      </c>
      <c r="Q26" s="110">
        <f t="shared" si="10"/>
        <v>-2.0951828150685969E-3</v>
      </c>
      <c r="R26" s="108"/>
      <c r="S26" s="9">
        <f>+'Ark1'!T20</f>
        <v>3.9320414847161569</v>
      </c>
      <c r="T26" s="110">
        <f t="shared" si="11"/>
        <v>-7.7452884901860308E-2</v>
      </c>
      <c r="U26" s="90">
        <f>+'Ark1'!W20</f>
        <v>1.8195050946142648E-2</v>
      </c>
      <c r="V26" s="8"/>
      <c r="W26" s="8"/>
      <c r="X26" s="8"/>
      <c r="Y26" s="115">
        <f>+'Ark1'!X20</f>
        <v>3.0931586608442503</v>
      </c>
      <c r="Z26" s="82">
        <f>+'Ark1'!Y20</f>
        <v>0.20014556040756912</v>
      </c>
      <c r="AA26" s="82">
        <f>+'Ark1'!Q20</f>
        <v>478</v>
      </c>
      <c r="AB26" s="82">
        <f t="shared" si="12"/>
        <v>12</v>
      </c>
      <c r="AC26" s="115">
        <f t="shared" si="0"/>
        <v>22.99581589958159</v>
      </c>
      <c r="AD26" s="81">
        <f t="shared" si="1"/>
        <v>1.5273255382331112</v>
      </c>
      <c r="AE26" s="83">
        <f>+'Ark1'!AC20</f>
        <v>25.904654269225503</v>
      </c>
      <c r="AF26" s="82">
        <f t="shared" si="2"/>
        <v>82.292300000000012</v>
      </c>
      <c r="AG26" s="39">
        <f t="shared" si="13"/>
        <v>127.94294361292779</v>
      </c>
      <c r="AH26" s="6"/>
      <c r="AS26" s="289">
        <f t="shared" si="14"/>
        <v>16562</v>
      </c>
      <c r="AT26" s="22">
        <f t="shared" si="14"/>
        <v>8.25646057239463</v>
      </c>
      <c r="AU26" s="22">
        <f t="shared" si="15"/>
        <v>5.5422654268808085</v>
      </c>
      <c r="AV26" s="22">
        <f t="shared" si="16"/>
        <v>4.4792899408283997</v>
      </c>
      <c r="AW26" s="4"/>
      <c r="AX26" s="4"/>
    </row>
    <row r="27" spans="1:50">
      <c r="A27" s="8">
        <f t="shared" si="17"/>
        <v>2015</v>
      </c>
      <c r="B27" s="294">
        <f>+'Ark1'!R21</f>
        <v>15388</v>
      </c>
      <c r="C27" s="366">
        <f t="shared" ref="C27:C31" si="18">+B27-B26</f>
        <v>4396</v>
      </c>
      <c r="D27" s="194"/>
      <c r="E27" s="193">
        <f t="shared" ref="E27:E31" si="19">100*B27/B26</f>
        <v>139.99272197962154</v>
      </c>
      <c r="F27" s="6"/>
      <c r="G27" s="295"/>
      <c r="H27" s="342"/>
      <c r="I27" s="66">
        <f>+'Ark1'!U21</f>
        <v>7.4145827917857936</v>
      </c>
      <c r="J27" s="227">
        <f t="shared" si="9"/>
        <v>-7.1980163090481497E-2</v>
      </c>
      <c r="K27" s="108"/>
      <c r="L27" s="110"/>
      <c r="M27" s="108"/>
      <c r="N27" s="110"/>
      <c r="O27" s="108"/>
      <c r="P27" s="10">
        <f>+'Ark1'!S21</f>
        <v>4.9407330387314783</v>
      </c>
      <c r="Q27" s="110">
        <f t="shared" si="10"/>
        <v>3.8986313840649878E-2</v>
      </c>
      <c r="R27" s="108"/>
      <c r="S27" s="9">
        <f>+'Ark1'!T21</f>
        <v>3.831297114634781</v>
      </c>
      <c r="T27" s="110">
        <f t="shared" si="11"/>
        <v>-0.10074437008137593</v>
      </c>
      <c r="U27" s="90">
        <f>+'Ark1'!W21</f>
        <v>6.498570314530802E-3</v>
      </c>
      <c r="V27" s="8"/>
      <c r="W27" s="8"/>
      <c r="X27" s="8"/>
      <c r="Y27" s="115">
        <f>+'Ark1'!X21</f>
        <v>2.1510267741096953</v>
      </c>
      <c r="Z27" s="82">
        <f>+'Ark1'!Y21</f>
        <v>0.14296854691967772</v>
      </c>
      <c r="AA27" s="82">
        <f>+'Ark1'!Q21</f>
        <v>533</v>
      </c>
      <c r="AB27" s="82">
        <f t="shared" si="12"/>
        <v>55</v>
      </c>
      <c r="AC27" s="115">
        <f t="shared" si="0"/>
        <v>28.870544090056285</v>
      </c>
      <c r="AD27" s="81">
        <f t="shared" si="1"/>
        <v>1.5007050034197902</v>
      </c>
      <c r="AE27" s="83">
        <f>+'Ark1'!AC21</f>
        <v>27.608921155613913</v>
      </c>
      <c r="AF27" s="82">
        <f t="shared" si="2"/>
        <v>114.09559999999979</v>
      </c>
      <c r="AG27" s="39">
        <f t="shared" si="13"/>
        <v>138.64675066804523</v>
      </c>
      <c r="AH27" s="6"/>
      <c r="AS27" s="289">
        <f t="shared" si="14"/>
        <v>16562</v>
      </c>
      <c r="AT27" s="22">
        <f t="shared" si="14"/>
        <v>8.25646057239463</v>
      </c>
      <c r="AU27" s="22">
        <f t="shared" si="15"/>
        <v>5.5422654268808085</v>
      </c>
      <c r="AV27" s="22">
        <f t="shared" si="16"/>
        <v>4.4792899408283997</v>
      </c>
      <c r="AW27" s="4"/>
      <c r="AX27" s="4"/>
    </row>
    <row r="28" spans="1:50">
      <c r="A28" s="8">
        <f t="shared" si="17"/>
        <v>2016</v>
      </c>
      <c r="B28" s="294">
        <f>+'Ark1'!R22</f>
        <v>14749</v>
      </c>
      <c r="C28" s="366">
        <f t="shared" si="18"/>
        <v>-639</v>
      </c>
      <c r="D28" s="194"/>
      <c r="E28" s="193">
        <f t="shared" si="19"/>
        <v>95.847413569014819</v>
      </c>
      <c r="F28" s="6"/>
      <c r="G28" s="295"/>
      <c r="H28" s="342"/>
      <c r="I28" s="66">
        <f>+'Ark1'!U22</f>
        <v>7.6201301783171491</v>
      </c>
      <c r="J28" s="227">
        <f t="shared" si="9"/>
        <v>0.20554738653135551</v>
      </c>
      <c r="K28" s="108"/>
      <c r="L28" s="110"/>
      <c r="M28" s="108"/>
      <c r="N28" s="110"/>
      <c r="O28" s="108"/>
      <c r="P28" s="10">
        <f>+'Ark1'!S22</f>
        <v>5.1492982575089838</v>
      </c>
      <c r="Q28" s="110">
        <f t="shared" si="10"/>
        <v>0.20856521877750556</v>
      </c>
      <c r="R28" s="108"/>
      <c r="S28" s="9">
        <f>+'Ark1'!T22</f>
        <v>3.9915248491423134</v>
      </c>
      <c r="T28" s="110">
        <f t="shared" si="11"/>
        <v>0.16022773450753247</v>
      </c>
      <c r="U28" s="90">
        <f>+'Ark1'!W22</f>
        <v>4.0680724116889264E-2</v>
      </c>
      <c r="V28" s="8"/>
      <c r="W28" s="8"/>
      <c r="X28" s="8"/>
      <c r="Y28" s="115">
        <f>+'Ark1'!X22</f>
        <v>2.4747440504440976</v>
      </c>
      <c r="Z28" s="82">
        <f>+'Ark1'!Y22</f>
        <v>0.12882229303681603</v>
      </c>
      <c r="AA28" s="82">
        <f>+'Ark1'!Q22</f>
        <v>543</v>
      </c>
      <c r="AB28" s="82">
        <f t="shared" si="12"/>
        <v>10</v>
      </c>
      <c r="AC28" s="115">
        <f t="shared" si="0"/>
        <v>27.162062615101288</v>
      </c>
      <c r="AD28" s="81">
        <f t="shared" si="1"/>
        <v>1.4798385716354778</v>
      </c>
      <c r="AE28" s="83">
        <f>+'Ark1'!AC22</f>
        <v>26.327128669893103</v>
      </c>
      <c r="AF28" s="82">
        <f t="shared" si="2"/>
        <v>112.38929999999964</v>
      </c>
      <c r="AG28" s="39">
        <f t="shared" si="13"/>
        <v>98.504499735309551</v>
      </c>
      <c r="AH28" s="6"/>
      <c r="AS28" s="289">
        <f t="shared" si="14"/>
        <v>16562</v>
      </c>
      <c r="AT28" s="22">
        <f t="shared" si="14"/>
        <v>8.25646057239463</v>
      </c>
      <c r="AU28" s="22">
        <f t="shared" si="15"/>
        <v>5.5422654268808085</v>
      </c>
      <c r="AV28" s="22">
        <f t="shared" si="16"/>
        <v>4.4792899408283997</v>
      </c>
      <c r="AW28" s="4"/>
      <c r="AX28" s="4"/>
    </row>
    <row r="29" spans="1:50">
      <c r="A29" s="8">
        <f t="shared" si="17"/>
        <v>2017</v>
      </c>
      <c r="B29" s="294">
        <f>+'Ark1'!R23</f>
        <v>17488</v>
      </c>
      <c r="C29" s="366">
        <f t="shared" si="18"/>
        <v>2739</v>
      </c>
      <c r="D29" s="194"/>
      <c r="E29" s="193">
        <f t="shared" si="19"/>
        <v>118.57075055935995</v>
      </c>
      <c r="F29" s="6"/>
      <c r="G29" s="295"/>
      <c r="H29" s="342"/>
      <c r="I29" s="66">
        <f>+'Ark1'!U23</f>
        <v>7.5449393870082382</v>
      </c>
      <c r="J29" s="227">
        <f t="shared" si="9"/>
        <v>-7.5190791308910931E-2</v>
      </c>
      <c r="K29" s="108"/>
      <c r="L29" s="110"/>
      <c r="M29" s="108"/>
      <c r="N29" s="110"/>
      <c r="O29" s="108"/>
      <c r="P29" s="10">
        <f>+'Ark1'!S23</f>
        <v>4.9944533394327539</v>
      </c>
      <c r="Q29" s="110">
        <f t="shared" si="10"/>
        <v>-0.15484491807622991</v>
      </c>
      <c r="R29" s="108"/>
      <c r="S29" s="9">
        <f>+'Ark1'!T23</f>
        <v>4.0308783165599271</v>
      </c>
      <c r="T29" s="110">
        <f t="shared" si="11"/>
        <v>3.9353467417613697E-2</v>
      </c>
      <c r="U29" s="90">
        <f>+'Ark1'!W23</f>
        <v>1.143641354071363E-2</v>
      </c>
      <c r="V29" s="8"/>
      <c r="W29" s="8"/>
      <c r="X29" s="8"/>
      <c r="Y29" s="115">
        <f>+'Ark1'!X23</f>
        <v>1.8870082342177488</v>
      </c>
      <c r="Z29" s="82">
        <f>+'Ark1'!Y23</f>
        <v>0.10864592863677951</v>
      </c>
      <c r="AA29" s="82">
        <f>+'Ark1'!Q23</f>
        <v>580</v>
      </c>
      <c r="AB29" s="82">
        <f t="shared" si="12"/>
        <v>37</v>
      </c>
      <c r="AC29" s="115">
        <f t="shared" si="0"/>
        <v>30.151724137931033</v>
      </c>
      <c r="AD29" s="81">
        <f t="shared" si="1"/>
        <v>1.5106637051624066</v>
      </c>
      <c r="AE29" s="83">
        <f>+'Ark1'!AC23</f>
        <v>20.277190166567625</v>
      </c>
      <c r="AF29" s="82">
        <f t="shared" si="2"/>
        <v>131.94590000000008</v>
      </c>
      <c r="AG29" s="39">
        <f t="shared" si="13"/>
        <v>117.40076679897508</v>
      </c>
      <c r="AH29" s="6"/>
      <c r="AS29" s="289">
        <f t="shared" si="14"/>
        <v>16562</v>
      </c>
      <c r="AT29" s="22">
        <f t="shared" si="14"/>
        <v>8.25646057239463</v>
      </c>
      <c r="AU29" s="22">
        <f t="shared" si="15"/>
        <v>5.5422654268808085</v>
      </c>
      <c r="AV29" s="22">
        <f t="shared" si="16"/>
        <v>4.4792899408283997</v>
      </c>
      <c r="AW29" s="4"/>
      <c r="AX29" s="4"/>
    </row>
    <row r="30" spans="1:50">
      <c r="A30" s="8">
        <f t="shared" si="17"/>
        <v>2018</v>
      </c>
      <c r="B30" s="294">
        <f>+'Ark1'!R24</f>
        <v>18870</v>
      </c>
      <c r="C30" s="366">
        <f t="shared" si="18"/>
        <v>1382</v>
      </c>
      <c r="D30" s="194"/>
      <c r="E30" s="193">
        <f t="shared" si="19"/>
        <v>107.90256175663312</v>
      </c>
      <c r="F30" s="6"/>
      <c r="G30" s="295"/>
      <c r="H30" s="342"/>
      <c r="I30" s="66">
        <f>+'Ark1'!U24</f>
        <v>7.8118622151563102</v>
      </c>
      <c r="J30" s="227">
        <f t="shared" si="9"/>
        <v>0.266922828148072</v>
      </c>
      <c r="K30" s="108"/>
      <c r="L30" s="110"/>
      <c r="M30" s="108"/>
      <c r="N30" s="110"/>
      <c r="O30" s="108"/>
      <c r="P30" s="10">
        <f>+'Ark1'!S24</f>
        <v>5.2098569157392687</v>
      </c>
      <c r="Q30" s="110">
        <f t="shared" si="10"/>
        <v>0.21540357630651474</v>
      </c>
      <c r="R30" s="108"/>
      <c r="S30" s="9">
        <f>+'Ark1'!T24</f>
        <v>4.2295707472178048</v>
      </c>
      <c r="T30" s="110">
        <f t="shared" si="11"/>
        <v>0.19869243065787767</v>
      </c>
      <c r="U30" s="90">
        <f>+'Ark1'!W24</f>
        <v>2.1197668256491786E-2</v>
      </c>
      <c r="V30" s="8"/>
      <c r="W30" s="8"/>
      <c r="X30" s="8"/>
      <c r="Y30" s="115">
        <f>+'Ark1'!X24</f>
        <v>2.4271330153683088</v>
      </c>
      <c r="Z30" s="82">
        <f>+'Ark1'!Y24</f>
        <v>0.12718600953895076</v>
      </c>
      <c r="AA30" s="82">
        <f>+'Ark1'!Q24</f>
        <v>586</v>
      </c>
      <c r="AB30" s="82">
        <f t="shared" si="12"/>
        <v>6</v>
      </c>
      <c r="AC30" s="115">
        <f t="shared" si="0"/>
        <v>32.201365187713307</v>
      </c>
      <c r="AD30" s="81">
        <f t="shared" si="1"/>
        <v>1.4994389177092826</v>
      </c>
      <c r="AE30" s="83">
        <f>+'Ark1'!AC24</f>
        <v>28.552839644556641</v>
      </c>
      <c r="AF30" s="82">
        <f t="shared" si="2"/>
        <v>147.40983999999955</v>
      </c>
      <c r="AG30" s="39">
        <f t="shared" si="13"/>
        <v>111.71990944773536</v>
      </c>
      <c r="AH30" s="6"/>
      <c r="AS30" s="289">
        <f t="shared" si="14"/>
        <v>16562</v>
      </c>
      <c r="AT30" s="22">
        <f t="shared" si="14"/>
        <v>8.25646057239463</v>
      </c>
      <c r="AU30" s="22">
        <f t="shared" si="15"/>
        <v>5.5422654268808085</v>
      </c>
      <c r="AV30" s="22">
        <f t="shared" si="16"/>
        <v>4.4792899408283997</v>
      </c>
      <c r="AW30" s="4"/>
      <c r="AX30" s="4"/>
    </row>
    <row r="31" spans="1:50">
      <c r="A31" s="8">
        <f t="shared" si="17"/>
        <v>2019</v>
      </c>
      <c r="B31" s="294">
        <f>+'Ark1'!R25</f>
        <v>18307</v>
      </c>
      <c r="C31" s="366">
        <f t="shared" si="18"/>
        <v>-563</v>
      </c>
      <c r="D31" s="194"/>
      <c r="E31" s="193">
        <f t="shared" si="19"/>
        <v>97.016428192898786</v>
      </c>
      <c r="F31" s="6"/>
      <c r="G31" s="295"/>
      <c r="H31" s="342"/>
      <c r="I31" s="66">
        <f>+'Ark1'!U25</f>
        <v>7.9705364068389244</v>
      </c>
      <c r="J31" s="227">
        <f t="shared" si="9"/>
        <v>0.15867419168261421</v>
      </c>
      <c r="K31" s="108"/>
      <c r="L31" s="110"/>
      <c r="M31" s="108"/>
      <c r="N31" s="110"/>
      <c r="O31" s="108"/>
      <c r="P31" s="10">
        <f>+'Ark1'!S25</f>
        <v>5.079423171464466</v>
      </c>
      <c r="Q31" s="110">
        <f t="shared" si="10"/>
        <v>-0.1304337442748027</v>
      </c>
      <c r="R31" s="108"/>
      <c r="S31" s="9">
        <f>+'Ark1'!T25</f>
        <v>4.3474080952641074</v>
      </c>
      <c r="T31" s="110">
        <f t="shared" si="11"/>
        <v>0.11783734804630264</v>
      </c>
      <c r="U31" s="90">
        <f>+'Ark1'!W25</f>
        <v>1.6387174304910695E-2</v>
      </c>
      <c r="V31" s="8"/>
      <c r="W31" s="8"/>
      <c r="X31" s="8"/>
      <c r="Y31" s="115">
        <f>+'Ark1'!X25</f>
        <v>2.703883760310263</v>
      </c>
      <c r="Z31" s="82">
        <f>+'Ark1'!Y25</f>
        <v>0.14202217730922601</v>
      </c>
      <c r="AA31" s="82">
        <f>+'Ark1'!Q25</f>
        <v>574</v>
      </c>
      <c r="AB31" s="82">
        <f t="shared" si="12"/>
        <v>-12</v>
      </c>
      <c r="AC31" s="115">
        <f t="shared" si="0"/>
        <v>31.893728222996515</v>
      </c>
      <c r="AD31" s="81">
        <f t="shared" si="1"/>
        <v>1.5691814085537024</v>
      </c>
      <c r="AE31" s="83">
        <f>+'Ark1'!AC25</f>
        <v>38.484978327646637</v>
      </c>
      <c r="AF31" s="82">
        <f t="shared" si="2"/>
        <v>145.91661000000019</v>
      </c>
      <c r="AG31" s="39">
        <f t="shared" si="13"/>
        <v>98.987021490560352</v>
      </c>
      <c r="AH31" s="6"/>
      <c r="AS31" s="289">
        <f t="shared" si="14"/>
        <v>16562</v>
      </c>
      <c r="AT31" s="22">
        <f t="shared" si="14"/>
        <v>8.25646057239463</v>
      </c>
      <c r="AU31" s="22">
        <f t="shared" si="15"/>
        <v>5.5422654268808085</v>
      </c>
      <c r="AV31" s="22">
        <f t="shared" si="16"/>
        <v>4.4792899408283997</v>
      </c>
      <c r="AW31" s="4"/>
      <c r="AX31" s="4"/>
    </row>
    <row r="32" spans="1:50">
      <c r="A32" s="8">
        <f t="shared" si="17"/>
        <v>2020</v>
      </c>
      <c r="B32" s="294">
        <f>+'Ark1'!R26</f>
        <v>17902</v>
      </c>
      <c r="C32" s="366">
        <f t="shared" ref="C32" si="20">+B32-B31</f>
        <v>-405</v>
      </c>
      <c r="D32" s="194"/>
      <c r="E32" s="193">
        <f t="shared" ref="E32" si="21">100*B32/B31</f>
        <v>97.787731468837052</v>
      </c>
      <c r="F32" s="6"/>
      <c r="G32" s="295"/>
      <c r="H32" s="342"/>
      <c r="I32" s="66">
        <f>+'Ark1'!U26</f>
        <v>7.8314389453692446</v>
      </c>
      <c r="J32" s="227">
        <f t="shared" si="9"/>
        <v>-0.13909746146967983</v>
      </c>
      <c r="K32" s="108"/>
      <c r="L32" s="110"/>
      <c r="M32" s="108"/>
      <c r="N32" s="110"/>
      <c r="O32" s="108"/>
      <c r="P32" s="10">
        <f>+'Ark1'!S26</f>
        <v>5.1764048709641388</v>
      </c>
      <c r="Q32" s="110">
        <f t="shared" si="10"/>
        <v>9.6981699499672835E-2</v>
      </c>
      <c r="R32" s="108"/>
      <c r="S32" s="9">
        <f>+'Ark1'!T26</f>
        <v>4.5184895542397507</v>
      </c>
      <c r="T32" s="110">
        <f t="shared" si="11"/>
        <v>0.17108145897564331</v>
      </c>
      <c r="U32" s="90">
        <f>+'Ark1'!W26</f>
        <v>2.7929840241313821E-2</v>
      </c>
      <c r="V32" s="8"/>
      <c r="W32" s="8"/>
      <c r="X32" s="8"/>
      <c r="Y32" s="115">
        <f>+'Ark1'!X26</f>
        <v>2.2232152832085794</v>
      </c>
      <c r="Z32" s="82">
        <f>+'Ark1'!Y26</f>
        <v>7.8203552675678689E-2</v>
      </c>
      <c r="AA32" s="82">
        <f>+'Ark1'!Q26</f>
        <v>576</v>
      </c>
      <c r="AB32" s="82">
        <f t="shared" si="12"/>
        <v>2</v>
      </c>
      <c r="AC32" s="115">
        <f t="shared" si="0"/>
        <v>31.079861111111111</v>
      </c>
      <c r="AD32" s="81">
        <f t="shared" si="1"/>
        <v>1.5129108214270319</v>
      </c>
      <c r="AE32" s="83">
        <f>+'Ark1'!AC26</f>
        <v>31.126131450071028</v>
      </c>
      <c r="AF32" s="82">
        <f t="shared" si="2"/>
        <v>140.19842000000023</v>
      </c>
      <c r="AG32" s="39">
        <f t="shared" si="13"/>
        <v>96.081193223992827</v>
      </c>
      <c r="AH32" s="6"/>
      <c r="AS32" s="289">
        <f t="shared" si="14"/>
        <v>16562</v>
      </c>
      <c r="AT32" s="22">
        <f t="shared" si="14"/>
        <v>8.25646057239463</v>
      </c>
      <c r="AU32" s="22">
        <f t="shared" si="15"/>
        <v>5.5422654268808085</v>
      </c>
      <c r="AV32" s="22">
        <f t="shared" si="16"/>
        <v>4.4792899408283997</v>
      </c>
      <c r="AW32" s="4"/>
      <c r="AX32" s="4"/>
    </row>
    <row r="33" spans="1:50">
      <c r="A33" s="8">
        <f t="shared" si="17"/>
        <v>2021</v>
      </c>
      <c r="B33" s="294">
        <f>+'Ark1'!R27</f>
        <v>17680.900000000001</v>
      </c>
      <c r="C33" s="366">
        <f t="shared" ref="C33" si="22">+B33-B32</f>
        <v>-221.09999999999854</v>
      </c>
      <c r="D33" s="194"/>
      <c r="E33" s="193">
        <f t="shared" ref="E33" si="23">100*B33/B32</f>
        <v>98.764942464529113</v>
      </c>
      <c r="F33" s="6"/>
      <c r="G33" s="295"/>
      <c r="H33" s="342"/>
      <c r="I33" s="66">
        <f>+'Ark1'!U27</f>
        <v>8.1279940500766106</v>
      </c>
      <c r="J33" s="227">
        <f t="shared" si="9"/>
        <v>0.29655510470736601</v>
      </c>
      <c r="K33" s="108"/>
      <c r="L33" s="110"/>
      <c r="M33" s="108"/>
      <c r="N33" s="110"/>
      <c r="O33" s="108"/>
      <c r="P33" s="10">
        <f>+'Ark1'!S27</f>
        <v>5.1275500681526403</v>
      </c>
      <c r="Q33" s="110">
        <f t="shared" si="10"/>
        <v>-4.8854802811498566E-2</v>
      </c>
      <c r="R33" s="108"/>
      <c r="S33" s="9">
        <f>+'Ark1'!T27</f>
        <v>4.3610336577889131</v>
      </c>
      <c r="T33" s="110">
        <f t="shared" si="11"/>
        <v>-0.15745589645083768</v>
      </c>
      <c r="U33" s="90">
        <f>+'Ark1'!W27</f>
        <v>1.6967462063582735E-2</v>
      </c>
      <c r="V33" s="8"/>
      <c r="W33" s="8"/>
      <c r="X33" s="8"/>
      <c r="Y33" s="115">
        <f>+'Ark1'!X27</f>
        <v>2.8675010887454824</v>
      </c>
      <c r="Z33" s="82">
        <f>+'Ark1'!Y27</f>
        <v>6.7869848254330942E-2</v>
      </c>
      <c r="AA33" s="82">
        <f>+'Ark1'!Q27</f>
        <v>580</v>
      </c>
      <c r="AB33" s="82">
        <f t="shared" si="12"/>
        <v>4</v>
      </c>
      <c r="AC33" s="115">
        <f t="shared" si="0"/>
        <v>30.484310344827588</v>
      </c>
      <c r="AD33" s="81">
        <f t="shared" si="1"/>
        <v>1.5851613230575385</v>
      </c>
      <c r="AE33" s="83">
        <f>+'Ark1'!AC27</f>
        <v>38.786690932874912</v>
      </c>
      <c r="AF33" s="82">
        <f t="shared" si="2"/>
        <v>143.71024999999958</v>
      </c>
      <c r="AG33" s="39">
        <f t="shared" si="13"/>
        <v>102.50489984123882</v>
      </c>
      <c r="AH33" s="6"/>
      <c r="AS33" s="289">
        <f t="shared" ref="AS33:AT33" si="24">+AS32</f>
        <v>16562</v>
      </c>
      <c r="AT33" s="22">
        <f t="shared" si="24"/>
        <v>8.25646057239463</v>
      </c>
      <c r="AU33" s="22">
        <f t="shared" si="15"/>
        <v>5.5422654268808085</v>
      </c>
      <c r="AV33" s="22">
        <f t="shared" si="16"/>
        <v>4.4792899408283997</v>
      </c>
      <c r="AW33" s="4"/>
      <c r="AX33" s="4"/>
    </row>
    <row r="34" spans="1:50" ht="15.6">
      <c r="A34" s="8">
        <f t="shared" si="17"/>
        <v>2022</v>
      </c>
      <c r="B34" s="294">
        <f>+'Ark1'!R28</f>
        <v>17192</v>
      </c>
      <c r="C34" s="366">
        <f t="shared" ref="C34" si="25">+B34-B33</f>
        <v>-488.90000000000146</v>
      </c>
      <c r="D34" s="194"/>
      <c r="E34" s="193">
        <f t="shared" ref="E34" si="26">100*B34/B33</f>
        <v>97.234869265704788</v>
      </c>
      <c r="F34" s="6"/>
      <c r="G34" s="461">
        <f>+'Ark1'!AI28</f>
        <v>321</v>
      </c>
      <c r="H34" s="342"/>
      <c r="I34" s="66">
        <f>+'Ark1'!U28</f>
        <v>8.0875546765937631</v>
      </c>
      <c r="J34" s="227">
        <f t="shared" si="9"/>
        <v>-4.0439373482847429E-2</v>
      </c>
      <c r="K34" s="108"/>
      <c r="L34" s="462">
        <f>+'Ark1'!AJ29</f>
        <v>84.284734420744186</v>
      </c>
      <c r="M34" s="108"/>
      <c r="N34" s="462">
        <f>+'Ark1'!AK28</f>
        <v>14.958244642558748</v>
      </c>
      <c r="O34" s="108"/>
      <c r="P34" s="10">
        <f>+'Ark1'!S28</f>
        <v>5.2301651931130788</v>
      </c>
      <c r="Q34" s="110">
        <f t="shared" si="10"/>
        <v>0.10261512496043856</v>
      </c>
      <c r="R34" s="108"/>
      <c r="S34" s="9">
        <f>+'Ark1'!T28</f>
        <v>4.4275825965565376</v>
      </c>
      <c r="T34" s="110">
        <f t="shared" si="11"/>
        <v>6.6548938767624577E-2</v>
      </c>
      <c r="U34" s="90">
        <f>+'Ark1'!W28</f>
        <v>2.3266635644485799E-2</v>
      </c>
      <c r="V34" s="8"/>
      <c r="W34" s="463">
        <f>+'Ark1'!AH28</f>
        <v>0.7270823638901811</v>
      </c>
      <c r="X34" s="8"/>
      <c r="Y34" s="115">
        <f>+'Ark1'!X28</f>
        <v>2.448813401582131</v>
      </c>
      <c r="Z34" s="82">
        <f>+'Ark1'!Y28</f>
        <v>5.8166589111214487E-2</v>
      </c>
      <c r="AA34" s="82">
        <f>+'Ark1'!Q28</f>
        <v>586</v>
      </c>
      <c r="AB34" s="82">
        <f t="shared" si="12"/>
        <v>6</v>
      </c>
      <c r="AC34" s="115">
        <f t="shared" si="0"/>
        <v>29.337883959044369</v>
      </c>
      <c r="AD34" s="81">
        <f t="shared" si="1"/>
        <v>1.5463287253800715</v>
      </c>
      <c r="AE34" s="83">
        <f>+'Ark1'!AC28</f>
        <v>28.648506316254551</v>
      </c>
      <c r="AF34" s="82">
        <f t="shared" si="2"/>
        <v>139.04123999999996</v>
      </c>
      <c r="AG34" s="39">
        <f t="shared" si="13"/>
        <v>96.751094650521011</v>
      </c>
      <c r="AH34" s="6"/>
      <c r="AS34" s="289">
        <f t="shared" ref="AS34:AT34" si="27">+AS33</f>
        <v>16562</v>
      </c>
      <c r="AT34" s="22">
        <f t="shared" si="27"/>
        <v>8.25646057239463</v>
      </c>
      <c r="AU34" s="22">
        <f t="shared" si="15"/>
        <v>5.5422654268808085</v>
      </c>
      <c r="AV34" s="22">
        <f t="shared" si="16"/>
        <v>4.4792899408283997</v>
      </c>
      <c r="AW34" s="4"/>
      <c r="AX34" s="4"/>
    </row>
    <row r="35" spans="1:50" s="458" customFormat="1" ht="15.6">
      <c r="A35" s="8">
        <f t="shared" si="17"/>
        <v>2023</v>
      </c>
      <c r="B35" s="294">
        <f>+'Ark1'!R29</f>
        <v>17529</v>
      </c>
      <c r="C35" s="366">
        <f t="shared" ref="C35:C36" si="28">+B35-B34</f>
        <v>337</v>
      </c>
      <c r="D35" s="194"/>
      <c r="E35" s="193">
        <f t="shared" ref="E35:E36" si="29">100*B35/B34</f>
        <v>101.96021405304793</v>
      </c>
      <c r="F35" s="6"/>
      <c r="G35" s="461">
        <f>+'Ark1'!AI29</f>
        <v>2391</v>
      </c>
      <c r="H35" s="342"/>
      <c r="I35" s="66">
        <f>+'Ark1'!U29</f>
        <v>8.0052085116093341</v>
      </c>
      <c r="J35" s="227">
        <f t="shared" si="9"/>
        <v>-8.2346164984429038E-2</v>
      </c>
      <c r="K35" s="108"/>
      <c r="L35" s="462">
        <f>+'Ark1'!AJ30</f>
        <v>81.787894986128606</v>
      </c>
      <c r="M35" s="108"/>
      <c r="N35" s="462">
        <f>+'Ark1'!AK29</f>
        <v>14.212913632358656</v>
      </c>
      <c r="O35" s="108"/>
      <c r="P35" s="10">
        <f>+'Ark1'!S29</f>
        <v>5.3232928290261841</v>
      </c>
      <c r="Q35" s="110">
        <f t="shared" si="10"/>
        <v>9.3127635913105244E-2</v>
      </c>
      <c r="R35" s="108"/>
      <c r="S35" s="9">
        <f>+'Ark1'!T29</f>
        <v>4.4096639853956301</v>
      </c>
      <c r="T35" s="110">
        <f t="shared" si="11"/>
        <v>-1.7918611160907538E-2</v>
      </c>
      <c r="U35" s="90">
        <f>+'Ark1'!W29</f>
        <v>7.9867647897769442E-2</v>
      </c>
      <c r="V35" s="8"/>
      <c r="W35" s="463">
        <f>+'Ark1'!AH29</f>
        <v>0.8614296308973699</v>
      </c>
      <c r="X35" s="8"/>
      <c r="Y35" s="115">
        <f>+'Ark1'!X29</f>
        <v>2.2191796451594499</v>
      </c>
      <c r="Z35" s="82">
        <f>+'Ark1'!Y29</f>
        <v>3.9933823948884721E-2</v>
      </c>
      <c r="AA35" s="82">
        <f>+'Ark1'!Q29</f>
        <v>630</v>
      </c>
      <c r="AB35" s="82">
        <f t="shared" si="12"/>
        <v>44</v>
      </c>
      <c r="AC35" s="115">
        <f t="shared" si="0"/>
        <v>27.823809523809523</v>
      </c>
      <c r="AD35" s="81">
        <f t="shared" si="1"/>
        <v>1.5038076560356659</v>
      </c>
      <c r="AE35" s="83">
        <f>+'Ark1'!AC29</f>
        <v>33.917799966404253</v>
      </c>
      <c r="AF35" s="82">
        <f t="shared" si="2"/>
        <v>140.32330000000002</v>
      </c>
      <c r="AG35" s="39">
        <f t="shared" si="13"/>
        <v>100.92207175367543</v>
      </c>
      <c r="AH35" s="6"/>
      <c r="AS35" s="289">
        <f t="shared" ref="AS35:AT35" si="30">+AS34</f>
        <v>16562</v>
      </c>
      <c r="AT35" s="22">
        <f t="shared" si="30"/>
        <v>8.25646057239463</v>
      </c>
      <c r="AU35" s="22">
        <f t="shared" si="15"/>
        <v>5.5422654268808085</v>
      </c>
      <c r="AV35" s="22">
        <f t="shared" si="16"/>
        <v>4.4792899408283997</v>
      </c>
      <c r="AW35" s="4"/>
      <c r="AX35" s="4"/>
    </row>
    <row r="36" spans="1:50" ht="15.6">
      <c r="A36" s="8">
        <f t="shared" si="17"/>
        <v>2024</v>
      </c>
      <c r="B36" s="294">
        <f>+'Ark1'!R30</f>
        <v>16562</v>
      </c>
      <c r="C36" s="366">
        <f t="shared" si="28"/>
        <v>-967</v>
      </c>
      <c r="D36" s="194"/>
      <c r="E36" s="193">
        <f t="shared" si="29"/>
        <v>94.483427463061219</v>
      </c>
      <c r="F36" s="6"/>
      <c r="G36" s="461">
        <f>+'Ark1'!AI30</f>
        <v>14779</v>
      </c>
      <c r="H36" s="342"/>
      <c r="I36" s="66">
        <f>+'Ark1'!U30</f>
        <v>8.25646057239463</v>
      </c>
      <c r="J36" s="227">
        <f t="shared" si="9"/>
        <v>0.25125206078529594</v>
      </c>
      <c r="K36" s="108"/>
      <c r="L36" s="462">
        <f>+'Ark1'!AJ31</f>
        <v>84.817073170731717</v>
      </c>
      <c r="M36" s="108"/>
      <c r="N36" s="462">
        <f>+'Ark1'!AK30</f>
        <v>14.784450054870508</v>
      </c>
      <c r="O36" s="108"/>
      <c r="P36" s="10">
        <f>+'Ark1'!S30</f>
        <v>5.5422654268808085</v>
      </c>
      <c r="Q36" s="110">
        <f t="shared" si="10"/>
        <v>0.21897259785462442</v>
      </c>
      <c r="R36" s="108"/>
      <c r="S36" s="9">
        <f>+'Ark1'!T30</f>
        <v>4.4792899408283997</v>
      </c>
      <c r="T36" s="110">
        <f t="shared" si="11"/>
        <v>6.9625955432769615E-2</v>
      </c>
      <c r="U36" s="90">
        <f>+'Ark1'!W30</f>
        <v>3.622750875498127E-2</v>
      </c>
      <c r="V36" s="8"/>
      <c r="W36" s="463">
        <f>+'Ark1'!AH30</f>
        <v>1.8898683733848567</v>
      </c>
      <c r="X36" s="8"/>
      <c r="Y36" s="115">
        <f>+'Ark1'!X30</f>
        <v>2.7472527472527464</v>
      </c>
      <c r="Z36" s="82">
        <f>+'Ark1'!Y30</f>
        <v>9.0568771887453187E-2</v>
      </c>
      <c r="AA36" s="82">
        <f>+'Ark1'!Q30</f>
        <v>649</v>
      </c>
      <c r="AB36" s="82">
        <f t="shared" si="12"/>
        <v>19</v>
      </c>
      <c r="AC36" s="115">
        <f t="shared" si="0"/>
        <v>25.519260400616332</v>
      </c>
      <c r="AD36" s="81">
        <f t="shared" si="1"/>
        <v>1.4897266616552813</v>
      </c>
      <c r="AE36" s="83">
        <f>+'Ark1'!AC30</f>
        <v>45.848497872246945</v>
      </c>
      <c r="AF36" s="82">
        <f t="shared" si="2"/>
        <v>136.74349999999984</v>
      </c>
      <c r="AG36" s="39">
        <f t="shared" si="13"/>
        <v>97.4488912390172</v>
      </c>
      <c r="AH36" s="6"/>
      <c r="AS36" s="289">
        <f t="shared" ref="AS36:AT36" si="31">+AS35</f>
        <v>16562</v>
      </c>
      <c r="AT36" s="22">
        <f t="shared" si="31"/>
        <v>8.25646057239463</v>
      </c>
      <c r="AU36" s="22">
        <f t="shared" si="15"/>
        <v>5.5422654268808085</v>
      </c>
      <c r="AV36" s="22">
        <f t="shared" si="16"/>
        <v>4.4792899408283997</v>
      </c>
      <c r="AW36" s="4"/>
      <c r="AX36" s="4"/>
    </row>
    <row r="37" spans="1:50">
      <c r="A37" s="6"/>
      <c r="B37" s="295"/>
      <c r="C37" s="295"/>
      <c r="D37" s="6"/>
      <c r="E37" s="6"/>
      <c r="F37" s="6"/>
      <c r="G37" s="295"/>
      <c r="H37" s="6"/>
      <c r="I37" s="6"/>
      <c r="J37" s="6"/>
      <c r="K37" s="108"/>
      <c r="L37" s="6"/>
      <c r="M37" s="6"/>
      <c r="N37" s="6"/>
      <c r="O37" s="108"/>
      <c r="P37" s="6"/>
      <c r="Q37" s="6"/>
      <c r="R37" s="6"/>
      <c r="S37" s="6"/>
      <c r="T37" s="6"/>
      <c r="U37" s="6"/>
      <c r="V37" s="8"/>
      <c r="W37" s="8"/>
      <c r="X37" s="8"/>
      <c r="Y37" s="6"/>
      <c r="Z37" s="6"/>
      <c r="AA37" s="6"/>
      <c r="AB37" s="6"/>
      <c r="AC37" s="250"/>
      <c r="AD37" s="6"/>
      <c r="AE37" s="6"/>
      <c r="AF37" s="6"/>
      <c r="AG37" s="6"/>
      <c r="AH37" s="6"/>
    </row>
    <row r="40" spans="1:50" ht="15.6">
      <c r="B40" s="18">
        <v>2022</v>
      </c>
      <c r="C40" s="432">
        <f t="shared" ref="C40:C41" si="32">100*G34/B34</f>
        <v>1.8671475104699859</v>
      </c>
      <c r="E40" s="3" t="s">
        <v>645</v>
      </c>
    </row>
    <row r="41" spans="1:50" ht="15.6">
      <c r="B41" s="18">
        <v>2023</v>
      </c>
      <c r="C41" s="432">
        <f t="shared" si="32"/>
        <v>13.640253294540475</v>
      </c>
      <c r="E41" s="3" t="s">
        <v>645</v>
      </c>
    </row>
    <row r="42" spans="1:50" ht="15.6">
      <c r="B42" s="18">
        <v>2024</v>
      </c>
      <c r="C42" s="432">
        <f>100*G36/B36</f>
        <v>89.234391981644734</v>
      </c>
      <c r="D42" s="458"/>
      <c r="E42" s="3" t="s">
        <v>645</v>
      </c>
      <c r="F42" s="458"/>
      <c r="G42" s="459"/>
      <c r="H42" s="458"/>
      <c r="I42" s="458"/>
      <c r="J42" s="458"/>
    </row>
    <row r="62" spans="29:46" ht="15.6">
      <c r="AC62"/>
      <c r="AS62" s="94" t="s">
        <v>541</v>
      </c>
      <c r="AT62" s="94" t="s">
        <v>0</v>
      </c>
    </row>
    <row r="63" spans="29:46" ht="15.6">
      <c r="AC63"/>
      <c r="AS63" s="236">
        <v>1</v>
      </c>
      <c r="AT63" s="94" t="s">
        <v>28</v>
      </c>
    </row>
    <row r="64" spans="29:46" ht="15.6">
      <c r="AC64"/>
      <c r="AS64" s="236">
        <v>2</v>
      </c>
      <c r="AT64" s="94" t="s">
        <v>29</v>
      </c>
    </row>
    <row r="65" spans="29:46" ht="15.6">
      <c r="AC65"/>
      <c r="AS65" s="236">
        <v>3</v>
      </c>
      <c r="AT65" s="94" t="s">
        <v>30</v>
      </c>
    </row>
    <row r="66" spans="29:46" ht="15.6">
      <c r="AC66"/>
      <c r="AS66" s="238">
        <v>4</v>
      </c>
      <c r="AT66" s="239" t="s">
        <v>31</v>
      </c>
    </row>
    <row r="67" spans="29:46" ht="15.6">
      <c r="AC67"/>
      <c r="AS67" s="238">
        <v>5</v>
      </c>
      <c r="AT67" s="239" t="s">
        <v>396</v>
      </c>
    </row>
    <row r="68" spans="29:46" ht="15.6">
      <c r="AC68"/>
      <c r="AS68" s="238">
        <v>6</v>
      </c>
      <c r="AT68" s="239" t="s">
        <v>32</v>
      </c>
    </row>
    <row r="69" spans="29:46" ht="15.6">
      <c r="AC69"/>
      <c r="AS69" s="236">
        <v>7</v>
      </c>
      <c r="AT69" s="94" t="s">
        <v>33</v>
      </c>
    </row>
    <row r="70" spans="29:46" ht="15.6">
      <c r="AC70"/>
      <c r="AS70" s="236">
        <v>8</v>
      </c>
      <c r="AT70" s="94" t="s">
        <v>34</v>
      </c>
    </row>
    <row r="71" spans="29:46" ht="15.6">
      <c r="AC71"/>
      <c r="AS71" s="236">
        <v>9</v>
      </c>
      <c r="AT71" s="94" t="s">
        <v>35</v>
      </c>
    </row>
    <row r="72" spans="29:46" ht="15.6">
      <c r="AC72"/>
      <c r="AS72" s="238">
        <v>10</v>
      </c>
      <c r="AT72" s="239" t="s">
        <v>36</v>
      </c>
    </row>
    <row r="73" spans="29:46" ht="15.6">
      <c r="AC73"/>
      <c r="AS73" s="238">
        <v>11</v>
      </c>
      <c r="AT73" s="239" t="s">
        <v>37</v>
      </c>
    </row>
    <row r="74" spans="29:46" ht="15.6">
      <c r="AC74"/>
      <c r="AS74" s="238">
        <v>12</v>
      </c>
      <c r="AT74" s="239" t="s">
        <v>38</v>
      </c>
    </row>
    <row r="75" spans="29:46" ht="15.6">
      <c r="AC75"/>
      <c r="AS75" s="236">
        <v>13</v>
      </c>
      <c r="AT75" s="94" t="s">
        <v>39</v>
      </c>
    </row>
    <row r="76" spans="29:46" ht="15.6">
      <c r="AC76"/>
      <c r="AS76" s="236">
        <v>14</v>
      </c>
      <c r="AT76" s="94" t="s">
        <v>397</v>
      </c>
    </row>
    <row r="77" spans="29:46" ht="15.6">
      <c r="AC77"/>
      <c r="AS77" s="236">
        <v>15</v>
      </c>
      <c r="AT77" s="94" t="s">
        <v>40</v>
      </c>
    </row>
    <row r="125" spans="1:36">
      <c r="A125" s="29"/>
      <c r="B125" s="297"/>
      <c r="C125" s="297"/>
      <c r="D125" s="29"/>
      <c r="E125" s="29"/>
      <c r="F125" s="29"/>
      <c r="G125" s="297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</row>
    <row r="126" spans="1:36">
      <c r="A126" s="37"/>
      <c r="B126" s="298"/>
      <c r="C126" s="298"/>
      <c r="D126" s="37"/>
      <c r="E126" s="37"/>
      <c r="F126" s="37"/>
      <c r="G126" s="298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29"/>
      <c r="V126" s="29"/>
      <c r="W126" s="29"/>
      <c r="X126" s="29"/>
      <c r="Y126" s="29"/>
      <c r="Z126" s="29"/>
      <c r="AA126" s="29"/>
      <c r="AB126" s="29"/>
      <c r="AC126" s="251"/>
      <c r="AD126" s="29"/>
      <c r="AE126" s="29"/>
      <c r="AF126" s="29"/>
      <c r="AG126" s="29"/>
      <c r="AH126" s="29"/>
      <c r="AI126" s="29"/>
      <c r="AJ126" s="29"/>
    </row>
    <row r="127" spans="1:36">
      <c r="A127" s="37"/>
      <c r="B127" s="298"/>
      <c r="C127" s="298"/>
      <c r="D127" s="37"/>
      <c r="E127" s="37"/>
      <c r="F127" s="37"/>
      <c r="G127" s="298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252"/>
      <c r="AD127" s="37"/>
      <c r="AE127" s="37"/>
      <c r="AF127" s="37"/>
      <c r="AG127" s="37"/>
      <c r="AH127" s="37"/>
      <c r="AI127" s="37"/>
      <c r="AJ127" s="37"/>
    </row>
    <row r="128" spans="1:36">
      <c r="A128" s="37"/>
      <c r="B128" s="298"/>
      <c r="C128" s="298"/>
      <c r="D128" s="37"/>
      <c r="E128" s="37"/>
      <c r="F128" s="37"/>
      <c r="G128" s="298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252"/>
      <c r="AD128" s="37"/>
      <c r="AE128" s="37"/>
      <c r="AF128" s="37"/>
      <c r="AG128" s="37"/>
      <c r="AH128" s="37"/>
      <c r="AI128" s="37"/>
      <c r="AJ128" s="37"/>
    </row>
    <row r="129" spans="1:36">
      <c r="A129" s="37"/>
      <c r="B129" s="298"/>
      <c r="C129" s="298"/>
      <c r="D129" s="37"/>
      <c r="E129" s="37"/>
      <c r="F129" s="37"/>
      <c r="G129" s="298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252"/>
      <c r="AD129" s="37"/>
      <c r="AE129" s="37"/>
      <c r="AF129" s="37"/>
      <c r="AG129" s="37"/>
      <c r="AH129" s="37"/>
      <c r="AI129" s="37"/>
      <c r="AJ129" s="37"/>
    </row>
    <row r="130" spans="1:36">
      <c r="A130" s="37"/>
      <c r="B130" s="298"/>
      <c r="C130" s="298"/>
      <c r="D130" s="37"/>
      <c r="E130" s="37"/>
      <c r="F130" s="37"/>
      <c r="G130" s="298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252"/>
      <c r="AD130" s="37"/>
      <c r="AE130" s="37"/>
      <c r="AF130" s="37"/>
      <c r="AG130" s="37"/>
      <c r="AH130" s="37"/>
      <c r="AI130" s="37"/>
      <c r="AJ130" s="37"/>
    </row>
    <row r="131" spans="1:36">
      <c r="A131" s="37"/>
      <c r="B131" s="298"/>
      <c r="C131" s="298"/>
      <c r="D131" s="37"/>
      <c r="E131" s="37"/>
      <c r="F131" s="37"/>
      <c r="G131" s="298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252"/>
      <c r="AD131" s="37"/>
      <c r="AE131" s="37"/>
      <c r="AF131" s="37"/>
      <c r="AG131" s="37"/>
      <c r="AH131" s="37"/>
      <c r="AI131" s="37"/>
      <c r="AJ131" s="37"/>
    </row>
    <row r="132" spans="1:36">
      <c r="A132" s="37"/>
      <c r="B132" s="298"/>
      <c r="C132" s="298"/>
      <c r="D132" s="37"/>
      <c r="E132" s="37"/>
      <c r="F132" s="37"/>
      <c r="G132" s="298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252"/>
      <c r="AD132" s="37"/>
      <c r="AE132" s="37"/>
      <c r="AF132" s="37"/>
      <c r="AG132" s="37"/>
      <c r="AH132" s="37"/>
      <c r="AI132" s="37"/>
      <c r="AJ132" s="37"/>
    </row>
    <row r="133" spans="1:36">
      <c r="A133" s="37"/>
      <c r="B133" s="298"/>
      <c r="C133" s="298"/>
      <c r="D133" s="37"/>
      <c r="E133" s="37"/>
      <c r="F133" s="37"/>
      <c r="G133" s="298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252"/>
      <c r="AD133" s="37"/>
      <c r="AE133" s="37"/>
      <c r="AF133" s="37"/>
      <c r="AG133" s="37"/>
      <c r="AH133" s="37"/>
      <c r="AI133" s="37"/>
      <c r="AJ133" s="37"/>
    </row>
    <row r="134" spans="1:36">
      <c r="A134" s="37"/>
      <c r="B134" s="298"/>
      <c r="C134" s="298"/>
      <c r="D134" s="37"/>
      <c r="E134" s="37"/>
      <c r="F134" s="37"/>
      <c r="G134" s="298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252"/>
      <c r="AD134" s="37"/>
      <c r="AE134" s="37"/>
      <c r="AF134" s="37"/>
      <c r="AG134" s="37"/>
      <c r="AH134" s="37"/>
      <c r="AI134" s="37"/>
      <c r="AJ134" s="37"/>
    </row>
    <row r="135" spans="1:36">
      <c r="A135" s="37"/>
      <c r="B135" s="298"/>
      <c r="C135" s="298"/>
      <c r="D135" s="37"/>
      <c r="E135" s="37"/>
      <c r="F135" s="37"/>
      <c r="G135" s="298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252"/>
      <c r="AD135" s="37"/>
      <c r="AE135" s="37"/>
      <c r="AF135" s="37"/>
      <c r="AG135" s="37"/>
      <c r="AH135" s="37"/>
      <c r="AI135" s="37"/>
      <c r="AJ135" s="37"/>
    </row>
    <row r="136" spans="1:36">
      <c r="A136" s="37"/>
      <c r="B136" s="298"/>
      <c r="C136" s="298"/>
      <c r="D136" s="37"/>
      <c r="E136" s="37"/>
      <c r="F136" s="37"/>
      <c r="G136" s="298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252"/>
      <c r="AD136" s="37"/>
      <c r="AE136" s="37"/>
      <c r="AF136" s="37"/>
      <c r="AG136" s="37"/>
      <c r="AH136" s="37"/>
      <c r="AI136" s="37"/>
      <c r="AJ136" s="37"/>
    </row>
    <row r="137" spans="1:36">
      <c r="A137" s="37"/>
      <c r="B137" s="298"/>
      <c r="C137" s="298"/>
      <c r="D137" s="37"/>
      <c r="E137" s="37"/>
      <c r="F137" s="37"/>
      <c r="G137" s="298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252"/>
      <c r="AD137" s="37"/>
      <c r="AE137" s="37"/>
      <c r="AF137" s="37"/>
      <c r="AG137" s="37"/>
      <c r="AH137" s="37"/>
      <c r="AI137" s="37"/>
      <c r="AJ137" s="37"/>
    </row>
    <row r="138" spans="1:36">
      <c r="A138" s="37"/>
      <c r="B138" s="298"/>
      <c r="C138" s="298"/>
      <c r="D138" s="37"/>
      <c r="E138" s="37"/>
      <c r="F138" s="37"/>
      <c r="G138" s="298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252"/>
      <c r="AD138" s="37"/>
      <c r="AE138" s="37"/>
      <c r="AF138" s="37"/>
      <c r="AG138" s="37"/>
      <c r="AH138" s="37"/>
      <c r="AI138" s="37"/>
      <c r="AJ138" s="37"/>
    </row>
    <row r="139" spans="1:36">
      <c r="A139" s="37"/>
      <c r="B139" s="298"/>
      <c r="C139" s="298"/>
      <c r="D139" s="37"/>
      <c r="E139" s="37"/>
      <c r="F139" s="37"/>
      <c r="G139" s="298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252"/>
      <c r="AD139" s="37"/>
      <c r="AE139" s="37"/>
      <c r="AF139" s="37"/>
      <c r="AG139" s="37"/>
      <c r="AH139" s="37"/>
      <c r="AI139" s="37"/>
      <c r="AJ139" s="37"/>
    </row>
    <row r="140" spans="1:36">
      <c r="A140" s="37"/>
      <c r="B140" s="298"/>
      <c r="C140" s="298"/>
      <c r="D140" s="37"/>
      <c r="E140" s="37"/>
      <c r="F140" s="37"/>
      <c r="G140" s="298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252"/>
      <c r="AD140" s="37"/>
      <c r="AE140" s="37"/>
      <c r="AF140" s="37"/>
      <c r="AG140" s="37"/>
      <c r="AH140" s="37"/>
      <c r="AI140" s="37"/>
      <c r="AJ140" s="37"/>
    </row>
    <row r="141" spans="1:36">
      <c r="A141" s="37"/>
      <c r="B141" s="298"/>
      <c r="C141" s="298"/>
      <c r="D141" s="37"/>
      <c r="E141" s="37"/>
      <c r="F141" s="37"/>
      <c r="G141" s="298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252"/>
      <c r="AD141" s="37"/>
      <c r="AE141" s="37"/>
      <c r="AF141" s="37"/>
      <c r="AG141" s="37"/>
      <c r="AH141" s="37"/>
      <c r="AI141" s="37"/>
      <c r="AJ141" s="37"/>
    </row>
    <row r="142" spans="1:36">
      <c r="A142" s="37"/>
      <c r="B142" s="298"/>
      <c r="C142" s="298"/>
      <c r="D142" s="37"/>
      <c r="E142" s="37"/>
      <c r="F142" s="37"/>
      <c r="G142" s="298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252"/>
      <c r="AD142" s="37"/>
      <c r="AE142" s="37"/>
      <c r="AF142" s="37"/>
      <c r="AG142" s="37"/>
      <c r="AH142" s="37"/>
      <c r="AI142" s="37"/>
      <c r="AJ142" s="37"/>
    </row>
    <row r="143" spans="1:36">
      <c r="U143" s="37"/>
      <c r="V143" s="37"/>
      <c r="W143" s="37"/>
      <c r="X143" s="37"/>
      <c r="Y143" s="37"/>
      <c r="Z143" s="37"/>
      <c r="AA143" s="37"/>
      <c r="AB143" s="37"/>
      <c r="AC143" s="252"/>
      <c r="AD143" s="37"/>
      <c r="AE143" s="37"/>
      <c r="AF143" s="37"/>
      <c r="AG143" s="37"/>
      <c r="AH143" s="37"/>
      <c r="AI143" s="37"/>
      <c r="AJ143" s="37"/>
    </row>
  </sheetData>
  <mergeCells count="3">
    <mergeCell ref="AA2:AD2"/>
    <mergeCell ref="P2:Q2"/>
    <mergeCell ref="G2:I2"/>
  </mergeCells>
  <phoneticPr fontId="12" type="noConversion"/>
  <conditionalFormatting sqref="AG9:AG36">
    <cfRule type="cellIs" dxfId="209" priority="13" operator="lessThan">
      <formula>100</formula>
    </cfRule>
    <cfRule type="cellIs" dxfId="208" priority="14" operator="greaterThan">
      <formula>100</formula>
    </cfRule>
  </conditionalFormatting>
  <conditionalFormatting sqref="J9:J36">
    <cfRule type="cellIs" dxfId="207" priority="11" operator="lessThan">
      <formula>0</formula>
    </cfRule>
    <cfRule type="cellIs" dxfId="206" priority="12" operator="greaterThan">
      <formula>0</formula>
    </cfRule>
  </conditionalFormatting>
  <conditionalFormatting sqref="T9:T36">
    <cfRule type="cellIs" dxfId="205" priority="7" operator="lessThan">
      <formula>0</formula>
    </cfRule>
    <cfRule type="cellIs" dxfId="204" priority="8" operator="greaterThan">
      <formula>0</formula>
    </cfRule>
  </conditionalFormatting>
  <conditionalFormatting sqref="C8:C36">
    <cfRule type="cellIs" dxfId="203" priority="5" operator="lessThan">
      <formula>0</formula>
    </cfRule>
    <cfRule type="cellIs" dxfId="202" priority="6" operator="greaterThan">
      <formula>0</formula>
    </cfRule>
  </conditionalFormatting>
  <conditionalFormatting sqref="AB9:AB36">
    <cfRule type="cellIs" dxfId="201" priority="3" operator="lessThan">
      <formula>0</formula>
    </cfRule>
    <cfRule type="cellIs" dxfId="200" priority="4" operator="greaterThan">
      <formula>0</formula>
    </cfRule>
  </conditionalFormatting>
  <conditionalFormatting sqref="Q8:Q36">
    <cfRule type="cellIs" dxfId="199" priority="1" operator="lessThan">
      <formula>0</formula>
    </cfRule>
    <cfRule type="cellIs" dxfId="198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X1:AO345"/>
  <sheetViews>
    <sheetView zoomScale="95" zoomScaleNormal="95" workbookViewId="0">
      <selection activeCell="O15" sqref="O15"/>
    </sheetView>
  </sheetViews>
  <sheetFormatPr baseColWidth="10" defaultRowHeight="15"/>
  <cols>
    <col min="34" max="34" width="14" customWidth="1"/>
    <col min="35" max="35" width="12.54296875" customWidth="1"/>
    <col min="36" max="36" width="10.90625" customWidth="1"/>
  </cols>
  <sheetData>
    <row r="1" spans="24:41" ht="15.6">
      <c r="X1" s="2"/>
      <c r="Y1" s="5"/>
    </row>
    <row r="2" spans="24:41" s="169" customFormat="1" ht="20.100000000000001" customHeight="1">
      <c r="X2" s="2"/>
      <c r="Y2" s="5"/>
      <c r="Z2"/>
      <c r="AA2"/>
      <c r="AB2"/>
      <c r="AC2"/>
      <c r="AD2"/>
      <c r="AE2"/>
      <c r="AF2"/>
      <c r="AG2"/>
      <c r="AH2"/>
      <c r="AI2"/>
      <c r="AJ2"/>
      <c r="AK2"/>
      <c r="AL2"/>
    </row>
    <row r="3" spans="24:41" ht="15.6">
      <c r="X3" s="2"/>
      <c r="Y3" s="5"/>
    </row>
    <row r="4" spans="24:41" ht="15.6">
      <c r="X4" s="2"/>
      <c r="Y4" s="5"/>
    </row>
    <row r="5" spans="24:41" s="173" customFormat="1" ht="19.8">
      <c r="X5" s="2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70"/>
      <c r="AN5" s="172"/>
      <c r="AO5" s="172"/>
    </row>
    <row r="6" spans="24:41" ht="15.6">
      <c r="X6" s="2"/>
      <c r="Y6" s="5"/>
    </row>
    <row r="7" spans="24:41" ht="15.6">
      <c r="X7" s="2"/>
      <c r="Y7" s="5"/>
    </row>
    <row r="8" spans="24:41" ht="15.75" customHeight="1">
      <c r="X8" s="2"/>
      <c r="Y8" s="5"/>
    </row>
    <row r="9" spans="24:41">
      <c r="X9" s="4"/>
      <c r="Y9" s="4"/>
      <c r="Z9" s="4"/>
      <c r="AA9" s="4"/>
    </row>
    <row r="10" spans="24:41" ht="15.6">
      <c r="X10" s="4"/>
      <c r="Y10" s="56"/>
      <c r="Z10" s="1"/>
      <c r="AA10" s="5"/>
    </row>
    <row r="11" spans="24:41" ht="15.6">
      <c r="X11" s="4"/>
      <c r="Y11" s="56"/>
      <c r="Z11" s="1"/>
      <c r="AA11" s="5"/>
    </row>
    <row r="12" spans="24:41" ht="15.6">
      <c r="X12" s="4"/>
      <c r="Y12" s="56"/>
      <c r="Z12" s="1"/>
      <c r="AA12" s="5"/>
    </row>
    <row r="13" spans="24:41" ht="15.6">
      <c r="X13" s="4"/>
      <c r="Y13" s="56"/>
      <c r="Z13" s="1"/>
      <c r="AA13" s="5"/>
    </row>
    <row r="14" spans="24:41" ht="15.6">
      <c r="X14" s="4"/>
      <c r="Y14" s="56"/>
      <c r="Z14" s="1"/>
      <c r="AA14" s="5"/>
    </row>
    <row r="15" spans="24:41" ht="15.6">
      <c r="X15" s="4"/>
      <c r="Y15" s="56"/>
      <c r="Z15" s="1"/>
      <c r="AA15" s="5"/>
      <c r="AC15" s="2"/>
      <c r="AD15" s="2"/>
      <c r="AE15" s="2"/>
    </row>
    <row r="16" spans="24:41" ht="15.6">
      <c r="X16" s="4"/>
      <c r="Y16" s="56"/>
      <c r="Z16" s="13"/>
      <c r="AA16" s="5"/>
      <c r="AC16" s="2"/>
      <c r="AD16" s="2"/>
      <c r="AE16" s="4"/>
      <c r="AF16" s="4"/>
      <c r="AG16" s="4"/>
    </row>
    <row r="17" spans="24:33" ht="15.6">
      <c r="X17" s="4"/>
      <c r="Y17" s="56"/>
      <c r="Z17" s="1"/>
      <c r="AA17" s="5"/>
    </row>
    <row r="18" spans="24:33" ht="15.6">
      <c r="X18" s="4"/>
      <c r="Y18" s="56"/>
      <c r="Z18" s="1"/>
      <c r="AA18" s="5"/>
    </row>
    <row r="19" spans="24:33" ht="15.6">
      <c r="X19" s="4"/>
      <c r="Y19" s="56"/>
      <c r="Z19" s="1"/>
      <c r="AA19" s="5"/>
      <c r="AC19" s="2"/>
      <c r="AD19" s="2"/>
      <c r="AE19" s="2"/>
    </row>
    <row r="20" spans="24:33" ht="15.6">
      <c r="X20" s="4"/>
      <c r="Y20" s="56"/>
      <c r="Z20" s="1"/>
      <c r="AA20" s="5"/>
      <c r="AC20" s="2"/>
      <c r="AD20" s="2"/>
      <c r="AE20" s="2"/>
    </row>
    <row r="21" spans="24:33" ht="15.6">
      <c r="X21" s="4"/>
      <c r="Y21" s="56"/>
      <c r="Z21" s="1"/>
      <c r="AA21" s="5"/>
      <c r="AC21" s="2"/>
      <c r="AD21" s="2"/>
      <c r="AE21" s="2"/>
    </row>
    <row r="22" spans="24:33" ht="15.6">
      <c r="X22" s="4"/>
      <c r="Y22" s="56"/>
      <c r="Z22" s="1"/>
      <c r="AA22" s="5"/>
      <c r="AC22" s="2"/>
      <c r="AD22" s="2"/>
      <c r="AE22" s="2"/>
    </row>
    <row r="23" spans="24:33" ht="15.6">
      <c r="X23" s="4"/>
      <c r="Y23" s="56"/>
      <c r="Z23" s="13"/>
      <c r="AA23" s="5"/>
      <c r="AC23" s="2"/>
      <c r="AD23" s="2"/>
      <c r="AE23" s="4"/>
      <c r="AF23" s="4"/>
      <c r="AG23" s="4"/>
    </row>
    <row r="24" spans="24:33" ht="15.6">
      <c r="X24" s="4"/>
      <c r="Y24" s="56"/>
      <c r="Z24" s="13"/>
      <c r="AA24" s="5"/>
      <c r="AC24" s="1"/>
      <c r="AD24" s="1"/>
      <c r="AE24" s="11"/>
      <c r="AF24" s="11"/>
      <c r="AG24" s="11"/>
    </row>
    <row r="25" spans="24:33" ht="15.6">
      <c r="X25" s="4"/>
      <c r="Y25" s="56"/>
      <c r="Z25" s="13"/>
      <c r="AA25" s="5"/>
      <c r="AC25" s="1"/>
      <c r="AD25" s="1"/>
      <c r="AE25" s="11"/>
      <c r="AF25" s="11"/>
      <c r="AG25" s="11"/>
    </row>
    <row r="26" spans="24:33" ht="15.6">
      <c r="X26" s="4"/>
      <c r="Y26" s="56"/>
      <c r="Z26" s="13"/>
      <c r="AA26" s="5"/>
      <c r="AC26" s="1"/>
      <c r="AD26" s="1"/>
      <c r="AE26" s="11"/>
      <c r="AF26" s="11"/>
      <c r="AG26" s="11"/>
    </row>
    <row r="27" spans="24:33" ht="15.6">
      <c r="X27" s="4"/>
      <c r="Y27" s="56"/>
      <c r="Z27" s="5"/>
      <c r="AA27" s="5"/>
      <c r="AC27" s="1"/>
      <c r="AD27" s="1"/>
      <c r="AE27" s="11"/>
      <c r="AF27" s="11"/>
      <c r="AG27" s="11"/>
    </row>
    <row r="28" spans="24:33" ht="15.6">
      <c r="X28" s="4"/>
      <c r="Y28" s="56"/>
      <c r="Z28" s="5"/>
      <c r="AA28" s="5"/>
      <c r="AC28" s="1"/>
      <c r="AD28" s="1"/>
      <c r="AE28" s="11"/>
      <c r="AF28" s="11"/>
      <c r="AG28" s="11"/>
    </row>
    <row r="29" spans="24:33" ht="15.6">
      <c r="X29" s="4"/>
      <c r="Y29" s="56"/>
      <c r="Z29" s="5"/>
      <c r="AA29" s="5"/>
      <c r="AC29" s="1"/>
      <c r="AD29" s="1"/>
      <c r="AE29" s="11"/>
      <c r="AF29" s="11"/>
      <c r="AG29" s="11"/>
    </row>
    <row r="30" spans="24:33" ht="15.6">
      <c r="X30" s="4"/>
      <c r="Y30" s="56"/>
      <c r="Z30" s="5"/>
      <c r="AA30" s="5"/>
      <c r="AC30" s="1"/>
      <c r="AD30" s="1"/>
      <c r="AE30" s="11"/>
      <c r="AF30" s="11"/>
      <c r="AG30" s="11"/>
    </row>
    <row r="31" spans="24:33" ht="15.6">
      <c r="X31" s="4"/>
      <c r="Y31" s="56"/>
      <c r="Z31" s="5"/>
      <c r="AA31" s="5"/>
      <c r="AC31" s="1"/>
      <c r="AD31" s="1"/>
      <c r="AE31" s="11"/>
      <c r="AF31" s="11"/>
      <c r="AG31" s="11"/>
    </row>
    <row r="32" spans="24:33" ht="15.6">
      <c r="X32" s="4"/>
      <c r="Y32" s="56"/>
      <c r="Z32" s="5"/>
      <c r="AA32" s="5"/>
      <c r="AC32" s="1"/>
      <c r="AD32" s="1"/>
      <c r="AE32" s="11"/>
      <c r="AF32" s="11"/>
      <c r="AG32" s="11"/>
    </row>
    <row r="33" spans="24:33" ht="15.6">
      <c r="X33" s="4"/>
      <c r="Y33" s="56"/>
      <c r="Z33" s="5"/>
      <c r="AA33" s="5"/>
      <c r="AC33" s="13"/>
      <c r="AD33" s="13"/>
      <c r="AE33" s="11"/>
      <c r="AF33" s="11"/>
      <c r="AG33" s="11"/>
    </row>
    <row r="34" spans="24:33" ht="16.5" customHeight="1">
      <c r="X34" s="4"/>
      <c r="Y34" s="56"/>
      <c r="Z34" s="5"/>
      <c r="AA34" s="5"/>
      <c r="AC34" s="13"/>
      <c r="AD34" s="13"/>
      <c r="AE34" s="11"/>
      <c r="AF34" s="11"/>
      <c r="AG34" s="11"/>
    </row>
    <row r="35" spans="24:33" ht="16.5" customHeight="1">
      <c r="X35" s="4"/>
      <c r="Y35" s="55"/>
      <c r="Z35" s="5"/>
      <c r="AA35" s="5"/>
      <c r="AC35" s="13"/>
      <c r="AD35" s="13"/>
      <c r="AE35" s="11"/>
      <c r="AF35" s="11"/>
      <c r="AG35" s="11"/>
    </row>
    <row r="36" spans="24:33">
      <c r="AC36" s="13"/>
      <c r="AD36" s="13"/>
      <c r="AE36" s="11"/>
      <c r="AF36" s="11"/>
      <c r="AG36" s="11"/>
    </row>
    <row r="37" spans="24:33" ht="17.25" customHeight="1">
      <c r="X37" s="2"/>
      <c r="Y37" s="55"/>
      <c r="AA37" s="5"/>
      <c r="AC37" s="13"/>
      <c r="AD37" s="13"/>
      <c r="AE37" s="11"/>
      <c r="AF37" s="11"/>
      <c r="AG37" s="11"/>
    </row>
    <row r="38" spans="24:33" ht="15.6">
      <c r="X38" s="2"/>
      <c r="Y38" s="55"/>
      <c r="AC38" s="13"/>
      <c r="AD38" s="13"/>
      <c r="AE38" s="11"/>
      <c r="AF38" s="11"/>
      <c r="AG38" s="11"/>
    </row>
    <row r="39" spans="24:33">
      <c r="X39" s="14"/>
      <c r="Y39" s="13"/>
      <c r="AC39" s="13"/>
      <c r="AD39" s="13"/>
      <c r="AE39" s="11"/>
      <c r="AF39" s="11"/>
      <c r="AG39" s="11"/>
    </row>
    <row r="40" spans="24:33" ht="21">
      <c r="X40" s="2"/>
      <c r="Y40" s="5"/>
      <c r="AC40" s="54"/>
      <c r="AD40" s="54"/>
      <c r="AE40" s="11"/>
      <c r="AF40" s="11"/>
      <c r="AG40" s="11"/>
    </row>
    <row r="41" spans="24:33">
      <c r="X41" s="4"/>
      <c r="Y41" s="4"/>
      <c r="Z41" s="4"/>
      <c r="AA41" s="4"/>
    </row>
    <row r="42" spans="24:33" ht="15.6">
      <c r="X42" s="4"/>
      <c r="Y42" s="16"/>
      <c r="Z42" s="1"/>
      <c r="AA42" s="18"/>
      <c r="AC42" s="1"/>
      <c r="AD42" s="5"/>
    </row>
    <row r="43" spans="24:33" ht="15.6">
      <c r="X43" s="4"/>
      <c r="Y43" s="16"/>
      <c r="Z43" s="1"/>
      <c r="AA43" s="18"/>
    </row>
    <row r="44" spans="24:33" ht="15.6">
      <c r="X44" s="4"/>
      <c r="Y44" s="16"/>
      <c r="Z44" s="1"/>
      <c r="AA44" s="18"/>
    </row>
    <row r="45" spans="24:33" ht="15.6">
      <c r="X45" s="4"/>
      <c r="Y45" s="16"/>
      <c r="Z45" s="1"/>
      <c r="AA45" s="18"/>
    </row>
    <row r="46" spans="24:33" ht="15.6">
      <c r="X46" s="4"/>
      <c r="Y46" s="16"/>
      <c r="Z46" s="13"/>
      <c r="AA46" s="18"/>
    </row>
    <row r="47" spans="24:33" ht="15.6">
      <c r="X47" s="4"/>
      <c r="Y47" s="16"/>
      <c r="Z47" s="13"/>
      <c r="AA47" s="18"/>
    </row>
    <row r="48" spans="24:33" ht="15.6">
      <c r="X48" s="4"/>
      <c r="Y48" s="16"/>
      <c r="Z48" s="13"/>
      <c r="AA48" s="18"/>
    </row>
    <row r="49" spans="24:27" ht="15.6">
      <c r="X49" s="4"/>
      <c r="Y49" s="16"/>
      <c r="Z49" s="13"/>
      <c r="AA49" s="18"/>
    </row>
    <row r="50" spans="24:27" ht="15.6">
      <c r="X50" s="4"/>
      <c r="Y50" s="16"/>
      <c r="Z50" s="5"/>
      <c r="AA50" s="18"/>
    </row>
    <row r="51" spans="24:27" ht="15.6">
      <c r="X51" s="4"/>
      <c r="Y51" s="16"/>
      <c r="Z51" s="5"/>
      <c r="AA51" s="18"/>
    </row>
    <row r="52" spans="24:27" ht="15.6">
      <c r="X52" s="4"/>
      <c r="Y52" s="16"/>
      <c r="Z52" s="5"/>
      <c r="AA52" s="18"/>
    </row>
    <row r="53" spans="24:27" ht="15.6">
      <c r="X53" s="4"/>
      <c r="Y53" s="16"/>
      <c r="Z53" s="5"/>
      <c r="AA53" s="18"/>
    </row>
    <row r="54" spans="24:27" ht="15.6">
      <c r="X54" s="4"/>
      <c r="Y54" s="16"/>
      <c r="Z54" s="5"/>
      <c r="AA54" s="18"/>
    </row>
    <row r="55" spans="24:27" ht="15.6">
      <c r="X55" s="4"/>
      <c r="Y55" s="16"/>
      <c r="Z55" s="5"/>
      <c r="AA55" s="18"/>
    </row>
    <row r="56" spans="24:27" ht="15.6">
      <c r="X56" s="4"/>
      <c r="Y56" s="16"/>
      <c r="Z56" s="5"/>
      <c r="AA56" s="18"/>
    </row>
    <row r="57" spans="24:27" ht="15.6">
      <c r="X57" s="4"/>
      <c r="Y57" s="16"/>
      <c r="Z57" s="5"/>
      <c r="AA57" s="18"/>
    </row>
    <row r="58" spans="24:27" ht="15.6">
      <c r="X58" s="4"/>
      <c r="Y58" s="18"/>
      <c r="Z58" s="5"/>
      <c r="AA58" s="18"/>
    </row>
    <row r="59" spans="24:27">
      <c r="X59" s="13"/>
    </row>
    <row r="60" spans="24:27" ht="15.6">
      <c r="X60" s="5"/>
      <c r="Y60" s="18"/>
      <c r="AA60" s="18"/>
    </row>
    <row r="61" spans="24:27">
      <c r="X61" s="13"/>
    </row>
    <row r="62" spans="24:27">
      <c r="X62" s="13"/>
    </row>
    <row r="63" spans="24:27" ht="15.6">
      <c r="X63" s="2"/>
      <c r="Y63" s="5"/>
    </row>
    <row r="64" spans="24:27">
      <c r="X64" s="4"/>
      <c r="Y64" s="4"/>
      <c r="Z64" s="4"/>
      <c r="AA64" s="4"/>
    </row>
    <row r="65" spans="24:27" ht="15.6">
      <c r="X65" s="4"/>
      <c r="Y65" s="13"/>
      <c r="Z65" s="1"/>
      <c r="AA65" s="5"/>
    </row>
    <row r="66" spans="24:27" ht="15.6">
      <c r="X66" s="4"/>
      <c r="Y66" s="13"/>
      <c r="Z66" s="1"/>
      <c r="AA66" s="5"/>
    </row>
    <row r="67" spans="24:27" ht="15.6">
      <c r="X67" s="4"/>
      <c r="Y67" s="13"/>
      <c r="Z67" s="1"/>
      <c r="AA67" s="5"/>
    </row>
    <row r="68" spans="24:27" ht="15.6">
      <c r="X68" s="4"/>
      <c r="Y68" s="13"/>
      <c r="Z68" s="1"/>
      <c r="AA68" s="5"/>
    </row>
    <row r="69" spans="24:27" ht="15.6">
      <c r="X69" s="4"/>
      <c r="Y69" s="13"/>
      <c r="Z69" s="13"/>
      <c r="AA69" s="5"/>
    </row>
    <row r="70" spans="24:27" ht="15.6">
      <c r="X70" s="4"/>
      <c r="Y70" s="13"/>
      <c r="Z70" s="13"/>
      <c r="AA70" s="5"/>
    </row>
    <row r="71" spans="24:27" ht="15.6">
      <c r="X71" s="4"/>
      <c r="Y71" s="13"/>
      <c r="Z71" s="13"/>
      <c r="AA71" s="5"/>
    </row>
    <row r="72" spans="24:27" ht="15.6">
      <c r="X72" s="4"/>
      <c r="Y72" s="13"/>
      <c r="Z72" s="13"/>
      <c r="AA72" s="5"/>
    </row>
    <row r="73" spans="24:27" ht="15.6">
      <c r="X73" s="4"/>
      <c r="Y73" s="13"/>
      <c r="Z73" s="5"/>
      <c r="AA73" s="5"/>
    </row>
    <row r="74" spans="24:27" ht="15.6">
      <c r="X74" s="4"/>
      <c r="Y74" s="13"/>
      <c r="Z74" s="5"/>
      <c r="AA74" s="5"/>
    </row>
    <row r="75" spans="24:27" ht="15.6">
      <c r="X75" s="4"/>
      <c r="Y75" s="13"/>
      <c r="Z75" s="5"/>
      <c r="AA75" s="5"/>
    </row>
    <row r="76" spans="24:27" ht="15.6">
      <c r="X76" s="4"/>
      <c r="Y76" s="13"/>
      <c r="Z76" s="5"/>
      <c r="AA76" s="5"/>
    </row>
    <row r="77" spans="24:27" ht="15.6">
      <c r="X77" s="4"/>
      <c r="Y77" s="13"/>
      <c r="Z77" s="5"/>
      <c r="AA77" s="5"/>
    </row>
    <row r="78" spans="24:27" ht="15.6">
      <c r="X78" s="4"/>
      <c r="Y78" s="13"/>
      <c r="Z78" s="5"/>
      <c r="AA78" s="5"/>
    </row>
    <row r="79" spans="24:27" ht="15.6">
      <c r="X79" s="4"/>
      <c r="Y79" s="13"/>
      <c r="Z79" s="5"/>
      <c r="AA79" s="5"/>
    </row>
    <row r="80" spans="24:27" ht="15.6">
      <c r="X80" s="4"/>
      <c r="Y80" s="13"/>
      <c r="Z80" s="5"/>
      <c r="AA80" s="5"/>
    </row>
    <row r="81" spans="24:27" ht="15.6">
      <c r="X81" s="4"/>
      <c r="Y81" s="5"/>
      <c r="Z81" s="5"/>
      <c r="AA81" s="5"/>
    </row>
    <row r="82" spans="24:27">
      <c r="X82" s="13"/>
    </row>
    <row r="83" spans="24:27" ht="15.6">
      <c r="X83" s="5"/>
      <c r="Y83" s="5"/>
      <c r="AA83" s="5"/>
    </row>
    <row r="84" spans="24:27">
      <c r="X84" s="13"/>
    </row>
    <row r="85" spans="24:27">
      <c r="X85" s="13"/>
    </row>
    <row r="86" spans="24:27" ht="15.6">
      <c r="X86" s="2"/>
      <c r="Y86" s="5"/>
      <c r="AA86" s="2"/>
    </row>
    <row r="87" spans="24:27">
      <c r="X87" s="4"/>
      <c r="Y87" s="4"/>
      <c r="Z87" s="4"/>
      <c r="AA87" s="4"/>
    </row>
    <row r="88" spans="24:27" ht="15.6">
      <c r="X88" s="4"/>
      <c r="Y88" s="13"/>
      <c r="Z88" s="1"/>
      <c r="AA88" s="5"/>
    </row>
    <row r="89" spans="24:27" ht="15.6">
      <c r="X89" s="4"/>
      <c r="Y89" s="13"/>
      <c r="Z89" s="1"/>
      <c r="AA89" s="5"/>
    </row>
    <row r="90" spans="24:27" ht="15.6">
      <c r="X90" s="4"/>
      <c r="Y90" s="13"/>
      <c r="Z90" s="1"/>
      <c r="AA90" s="5"/>
    </row>
    <row r="91" spans="24:27" ht="15.6">
      <c r="X91" s="4"/>
      <c r="Y91" s="13"/>
      <c r="Z91" s="1"/>
      <c r="AA91" s="5"/>
    </row>
    <row r="92" spans="24:27" ht="15.6">
      <c r="X92" s="4"/>
      <c r="Y92" s="13"/>
      <c r="Z92" s="13"/>
      <c r="AA92" s="5"/>
    </row>
    <row r="93" spans="24:27" ht="15.6">
      <c r="X93" s="4"/>
      <c r="Y93" s="13"/>
      <c r="Z93" s="13"/>
      <c r="AA93" s="5"/>
    </row>
    <row r="94" spans="24:27" ht="15.6">
      <c r="X94" s="4"/>
      <c r="Y94" s="13"/>
      <c r="Z94" s="13"/>
      <c r="AA94" s="5"/>
    </row>
    <row r="95" spans="24:27" ht="15.6">
      <c r="X95" s="4"/>
      <c r="Y95" s="13"/>
      <c r="Z95" s="13"/>
      <c r="AA95" s="5"/>
    </row>
    <row r="96" spans="24:27" ht="15.6">
      <c r="X96" s="4"/>
      <c r="Y96" s="13"/>
      <c r="Z96" s="5"/>
      <c r="AA96" s="5"/>
    </row>
    <row r="97" spans="24:27" ht="15.6">
      <c r="X97" s="4"/>
      <c r="Y97" s="13"/>
      <c r="Z97" s="5"/>
      <c r="AA97" s="5"/>
    </row>
    <row r="98" spans="24:27" ht="15.6">
      <c r="X98" s="4"/>
      <c r="Y98" s="13"/>
      <c r="Z98" s="5"/>
      <c r="AA98" s="5"/>
    </row>
    <row r="99" spans="24:27" ht="15.6">
      <c r="X99" s="4"/>
      <c r="Y99" s="13"/>
      <c r="Z99" s="5"/>
      <c r="AA99" s="5"/>
    </row>
    <row r="100" spans="24:27" ht="15.6">
      <c r="X100" s="4"/>
      <c r="Y100" s="13"/>
      <c r="Z100" s="5"/>
      <c r="AA100" s="5"/>
    </row>
    <row r="101" spans="24:27" ht="15.6">
      <c r="X101" s="4"/>
      <c r="Y101" s="13"/>
      <c r="Z101" s="5"/>
      <c r="AA101" s="5"/>
    </row>
    <row r="102" spans="24:27" ht="15.6">
      <c r="X102" s="4"/>
      <c r="Y102" s="13"/>
      <c r="Z102" s="5"/>
      <c r="AA102" s="5"/>
    </row>
    <row r="103" spans="24:27" ht="15.6">
      <c r="X103" s="4"/>
      <c r="Y103" s="13"/>
      <c r="Z103" s="5"/>
      <c r="AA103" s="5"/>
    </row>
    <row r="104" spans="24:27" ht="15.6">
      <c r="X104" s="4"/>
      <c r="Y104" s="5"/>
      <c r="Z104" s="5"/>
      <c r="AA104" s="5"/>
    </row>
    <row r="105" spans="24:27">
      <c r="X105" s="13"/>
    </row>
    <row r="106" spans="24:27" ht="15.6">
      <c r="X106" s="5"/>
      <c r="Y106" s="5"/>
      <c r="AA106" s="5"/>
    </row>
    <row r="107" spans="24:27">
      <c r="X107" s="13"/>
    </row>
    <row r="108" spans="24:27">
      <c r="X108" s="13"/>
    </row>
    <row r="109" spans="24:27">
      <c r="X109" s="13"/>
    </row>
    <row r="110" spans="24:27">
      <c r="X110" s="13"/>
    </row>
    <row r="111" spans="24:27">
      <c r="X111" s="13"/>
    </row>
    <row r="112" spans="24:27">
      <c r="X112" s="13"/>
    </row>
    <row r="113" spans="24:24">
      <c r="X113" s="13"/>
    </row>
    <row r="114" spans="24:24">
      <c r="X114" s="13"/>
    </row>
    <row r="115" spans="24:24">
      <c r="X115" s="13"/>
    </row>
    <row r="116" spans="24:24">
      <c r="X116" s="13"/>
    </row>
    <row r="117" spans="24:24">
      <c r="X117" s="13"/>
    </row>
    <row r="118" spans="24:24">
      <c r="X118" s="13"/>
    </row>
    <row r="119" spans="24:24">
      <c r="X119" s="13"/>
    </row>
    <row r="120" spans="24:24">
      <c r="X120" s="13"/>
    </row>
    <row r="121" spans="24:24">
      <c r="X121" s="13"/>
    </row>
    <row r="122" spans="24:24">
      <c r="X122" s="13"/>
    </row>
    <row r="123" spans="24:24">
      <c r="X123" s="13"/>
    </row>
    <row r="124" spans="24:24">
      <c r="X124" s="13"/>
    </row>
    <row r="125" spans="24:24">
      <c r="X125" s="13"/>
    </row>
    <row r="126" spans="24:24">
      <c r="X126" s="13"/>
    </row>
    <row r="127" spans="24:24">
      <c r="X127" s="13"/>
    </row>
    <row r="128" spans="24:24">
      <c r="X128" s="13"/>
    </row>
    <row r="129" spans="24:24">
      <c r="X129" s="13"/>
    </row>
    <row r="130" spans="24:24">
      <c r="X130" s="13"/>
    </row>
    <row r="131" spans="24:24">
      <c r="X131" s="13"/>
    </row>
    <row r="132" spans="24:24">
      <c r="X132" s="13"/>
    </row>
    <row r="133" spans="24:24">
      <c r="X133" s="13"/>
    </row>
    <row r="134" spans="24:24">
      <c r="X134" s="13"/>
    </row>
    <row r="135" spans="24:24">
      <c r="X135" s="13"/>
    </row>
    <row r="136" spans="24:24">
      <c r="X136" s="13"/>
    </row>
    <row r="137" spans="24:24">
      <c r="X137" s="13"/>
    </row>
    <row r="138" spans="24:24">
      <c r="X138" s="13"/>
    </row>
    <row r="139" spans="24:24">
      <c r="X139" s="13"/>
    </row>
    <row r="140" spans="24:24">
      <c r="X140" s="13"/>
    </row>
    <row r="141" spans="24:24">
      <c r="X141" s="13"/>
    </row>
    <row r="142" spans="24:24">
      <c r="X142" s="13"/>
    </row>
    <row r="143" spans="24:24">
      <c r="X143" s="13"/>
    </row>
    <row r="144" spans="24:24">
      <c r="X144" s="13"/>
    </row>
    <row r="145" spans="24:24">
      <c r="X145" s="13"/>
    </row>
    <row r="146" spans="24:24">
      <c r="X146" s="13"/>
    </row>
    <row r="147" spans="24:24">
      <c r="X147" s="13"/>
    </row>
    <row r="148" spans="24:24">
      <c r="X148" s="13"/>
    </row>
    <row r="149" spans="24:24">
      <c r="X149" s="13"/>
    </row>
    <row r="150" spans="24:24">
      <c r="X150" s="13"/>
    </row>
    <row r="151" spans="24:24">
      <c r="X151" s="13"/>
    </row>
    <row r="152" spans="24:24">
      <c r="X152" s="13"/>
    </row>
    <row r="153" spans="24:24">
      <c r="X153" s="13"/>
    </row>
    <row r="154" spans="24:24">
      <c r="X154" s="13"/>
    </row>
    <row r="155" spans="24:24">
      <c r="X155" s="13"/>
    </row>
    <row r="156" spans="24:24">
      <c r="X156" s="13"/>
    </row>
    <row r="157" spans="24:24">
      <c r="X157" s="13"/>
    </row>
    <row r="158" spans="24:24">
      <c r="X158" s="13"/>
    </row>
    <row r="159" spans="24:24">
      <c r="X159" s="13"/>
    </row>
    <row r="160" spans="24:24">
      <c r="X160" s="13"/>
    </row>
    <row r="161" spans="24:24">
      <c r="X161" s="13"/>
    </row>
    <row r="340" spans="24:32">
      <c r="X340" s="1"/>
      <c r="Y340" s="1"/>
      <c r="Z340" s="1"/>
      <c r="AA340" s="1"/>
      <c r="AB340" s="1"/>
      <c r="AC340" s="1"/>
      <c r="AD340" s="1"/>
      <c r="AE340" s="1"/>
      <c r="AF340" s="1"/>
    </row>
    <row r="341" spans="24:32">
      <c r="X341" s="1"/>
      <c r="Y341" s="1"/>
      <c r="Z341" s="1"/>
      <c r="AA341" s="1"/>
      <c r="AB341" s="1"/>
      <c r="AC341" s="1"/>
      <c r="AD341" s="1"/>
      <c r="AE341" s="1"/>
      <c r="AF341" s="1"/>
    </row>
    <row r="342" spans="24:32">
      <c r="X342" s="1"/>
      <c r="Y342" s="1"/>
      <c r="Z342" s="1"/>
      <c r="AA342" s="1"/>
      <c r="AB342" s="1"/>
      <c r="AC342" s="1"/>
      <c r="AD342" s="1"/>
      <c r="AE342" s="1"/>
      <c r="AF342" s="1"/>
    </row>
    <row r="343" spans="24:32">
      <c r="X343" s="1"/>
      <c r="Y343" s="1"/>
      <c r="Z343" s="1"/>
      <c r="AA343" s="1"/>
      <c r="AB343" s="1"/>
      <c r="AC343" s="1"/>
      <c r="AD343" s="1"/>
      <c r="AE343" s="1"/>
      <c r="AF343" s="1"/>
    </row>
    <row r="344" spans="24:32">
      <c r="X344" s="1"/>
      <c r="Y344" s="1"/>
      <c r="Z344" s="1"/>
      <c r="AA344" s="1"/>
      <c r="AB344" s="1"/>
      <c r="AC344" s="1"/>
      <c r="AD344" s="1"/>
      <c r="AE344" s="1"/>
      <c r="AF344" s="1"/>
    </row>
    <row r="345" spans="24:32">
      <c r="X345" s="1"/>
      <c r="Y345" s="1"/>
      <c r="Z345" s="1"/>
      <c r="AA345" s="1"/>
      <c r="AB345" s="1"/>
      <c r="AC345" s="1"/>
      <c r="AD345" s="1"/>
      <c r="AE345" s="1"/>
      <c r="AF345" s="1"/>
    </row>
  </sheetData>
  <conditionalFormatting sqref="Y37:Y38 Y106">
    <cfRule type="cellIs" dxfId="60" priority="8" stopIfTrue="1" operator="lessThan">
      <formula>0</formula>
    </cfRule>
  </conditionalFormatting>
  <conditionalFormatting sqref="Y83">
    <cfRule type="cellIs" dxfId="59" priority="9" stopIfTrue="1" operator="greaterThan">
      <formula>0</formula>
    </cfRule>
  </conditionalFormatting>
  <conditionalFormatting sqref="Y60">
    <cfRule type="cellIs" dxfId="58" priority="10" stopIfTrue="1" operator="greaterThan">
      <formula>0</formula>
    </cfRule>
    <cfRule type="cellIs" dxfId="57" priority="11" stopIfTrue="1" operator="lessThan">
      <formula>0</formula>
    </cfRule>
  </conditionalFormatting>
  <conditionalFormatting sqref="Y83">
    <cfRule type="cellIs" dxfId="56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K501"/>
  <sheetViews>
    <sheetView zoomScale="96" zoomScaleNormal="96" workbookViewId="0">
      <pane ySplit="10" topLeftCell="A11" activePane="bottomLeft" state="frozen"/>
      <selection pane="bottomLeft" activeCell="AC26" sqref="AC26"/>
    </sheetView>
  </sheetViews>
  <sheetFormatPr baseColWidth="10" defaultColWidth="11.54296875" defaultRowHeight="15.6"/>
  <cols>
    <col min="1" max="1" width="3.36328125" style="27" customWidth="1"/>
    <col min="2" max="2" width="5.36328125" style="27" customWidth="1"/>
    <col min="3" max="3" width="3.453125" style="27" customWidth="1"/>
    <col min="4" max="4" width="3.54296875" style="27" customWidth="1"/>
    <col min="5" max="5" width="3.1796875" style="27" customWidth="1"/>
    <col min="6" max="6" width="4.90625" style="27" customWidth="1"/>
    <col min="7" max="7" width="6.453125" style="27" customWidth="1"/>
    <col min="8" max="8" width="7" style="321" customWidth="1"/>
    <col min="9" max="10" width="6.36328125" style="28" customWidth="1"/>
    <col min="11" max="11" width="2" style="28" customWidth="1"/>
    <col min="12" max="12" width="5.81640625" style="28" customWidth="1"/>
    <col min="13" max="13" width="1.90625" style="28" customWidth="1"/>
    <col min="14" max="14" width="6.54296875" style="27" customWidth="1"/>
    <col min="15" max="15" width="1.1796875" style="475" customWidth="1"/>
    <col min="16" max="16" width="6.36328125" style="222" customWidth="1"/>
    <col min="17" max="17" width="1.453125" style="222" customWidth="1"/>
    <col min="18" max="18" width="6.36328125" style="246" customWidth="1"/>
    <col min="19" max="19" width="1.81640625" style="246" customWidth="1"/>
    <col min="20" max="20" width="6.36328125" style="246" customWidth="1"/>
    <col min="21" max="21" width="2.08984375" style="222" customWidth="1"/>
    <col min="22" max="22" width="7.54296875" style="27" customWidth="1"/>
    <col min="23" max="23" width="8.36328125" style="33" customWidth="1"/>
    <col min="24" max="24" width="6.6328125" style="28" customWidth="1"/>
    <col min="25" max="25" width="7" style="26" customWidth="1"/>
    <col min="26" max="26" width="5.81640625" style="33" customWidth="1"/>
    <col min="27" max="27" width="7.1796875" style="33" customWidth="1"/>
    <col min="28" max="28" width="5.90625" style="28" customWidth="1"/>
    <col min="29" max="29" width="9.453125" style="28" customWidth="1"/>
    <col min="30" max="30" width="8.90625" style="28" customWidth="1"/>
    <col min="31" max="31" width="11.54296875" style="28"/>
    <col min="32" max="32" width="9.81640625" style="33" customWidth="1"/>
    <col min="33" max="33" width="9.1796875" style="28" customWidth="1"/>
    <col min="34" max="34" width="6.81640625" style="28" customWidth="1"/>
    <col min="35" max="35" width="9.90625" style="28" customWidth="1"/>
    <col min="36" max="36" width="10" style="27" customWidth="1"/>
    <col min="37" max="37" width="13.08984375" style="27" customWidth="1"/>
    <col min="38" max="38" width="9.36328125" style="27" customWidth="1"/>
    <col min="39" max="39" width="9.81640625" style="28" customWidth="1"/>
    <col min="40" max="40" width="9.81640625" style="27" customWidth="1"/>
    <col min="41" max="41" width="11.54296875" style="27"/>
    <col min="42" max="42" width="14" style="27" customWidth="1"/>
    <col min="43" max="43" width="12.54296875" style="27" customWidth="1"/>
    <col min="44" max="44" width="10.90625" style="27" customWidth="1"/>
    <col min="45" max="16384" width="11.54296875" style="27"/>
  </cols>
  <sheetData>
    <row r="1" spans="1:72">
      <c r="A1" s="195"/>
      <c r="B1" s="195"/>
      <c r="C1" s="195"/>
      <c r="D1" s="195"/>
      <c r="E1" s="195"/>
      <c r="F1" s="195"/>
      <c r="G1" s="195"/>
      <c r="H1" s="316"/>
      <c r="I1" s="196"/>
      <c r="J1" s="196"/>
      <c r="K1" s="196"/>
      <c r="L1" s="196"/>
      <c r="M1" s="196"/>
      <c r="N1" s="195"/>
      <c r="O1" s="476"/>
      <c r="P1" s="214"/>
      <c r="Q1" s="214"/>
      <c r="R1" s="212"/>
      <c r="S1" s="212"/>
      <c r="T1" s="212"/>
      <c r="U1" s="214"/>
      <c r="V1" s="195"/>
      <c r="W1" s="197"/>
      <c r="X1" s="196"/>
      <c r="Y1" s="195"/>
      <c r="Z1" s="197"/>
      <c r="AA1" s="197"/>
      <c r="AB1" s="196"/>
      <c r="AC1" s="195"/>
      <c r="AD1" s="198"/>
      <c r="AF1" s="28"/>
      <c r="AG1" s="26"/>
      <c r="AH1" s="199"/>
      <c r="AI1" s="27"/>
      <c r="AM1" s="27"/>
    </row>
    <row r="2" spans="1:72" s="204" customFormat="1" ht="31.8">
      <c r="A2" s="200"/>
      <c r="B2" s="200"/>
      <c r="C2" s="200"/>
      <c r="D2" s="201" t="s">
        <v>443</v>
      </c>
      <c r="E2" s="200"/>
      <c r="F2" s="200"/>
      <c r="G2" s="200"/>
      <c r="H2" s="317"/>
      <c r="I2" s="202"/>
      <c r="J2" s="202"/>
      <c r="K2" s="202"/>
      <c r="L2" s="202"/>
      <c r="M2" s="202"/>
      <c r="N2" s="200"/>
      <c r="O2" s="200"/>
      <c r="P2" s="402"/>
      <c r="Q2" s="402"/>
      <c r="R2" s="416"/>
      <c r="S2" s="416"/>
      <c r="T2" s="416"/>
      <c r="U2" s="402"/>
      <c r="V2" s="200"/>
      <c r="W2" s="402" t="str">
        <f>+År!B2</f>
        <v>KJE</v>
      </c>
      <c r="X2" s="202"/>
      <c r="Y2" s="200"/>
      <c r="Z2" s="203"/>
      <c r="AA2" s="203"/>
      <c r="AB2" s="202"/>
      <c r="AC2" s="200"/>
      <c r="AD2" s="198"/>
      <c r="AE2" s="28"/>
      <c r="AF2" s="28"/>
      <c r="AG2" s="26"/>
      <c r="AH2" s="199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</row>
    <row r="3" spans="1:72">
      <c r="A3" s="195"/>
      <c r="B3" s="195"/>
      <c r="C3" s="195"/>
      <c r="D3" s="195"/>
      <c r="E3" s="195"/>
      <c r="F3" s="195"/>
      <c r="G3" s="195"/>
      <c r="H3" s="316"/>
      <c r="I3" s="196"/>
      <c r="J3" s="196"/>
      <c r="K3" s="196"/>
      <c r="L3" s="196"/>
      <c r="M3" s="196"/>
      <c r="N3" s="195"/>
      <c r="O3" s="476"/>
      <c r="P3" s="214"/>
      <c r="Q3" s="214"/>
      <c r="R3" s="212"/>
      <c r="S3" s="212"/>
      <c r="T3" s="212"/>
      <c r="U3" s="214"/>
      <c r="V3" s="195"/>
      <c r="W3" s="197"/>
      <c r="X3" s="196"/>
      <c r="Y3" s="195"/>
      <c r="Z3" s="197"/>
      <c r="AA3" s="197"/>
      <c r="AB3" s="196"/>
      <c r="AC3" s="195"/>
      <c r="AD3" s="198"/>
      <c r="AF3" s="28"/>
      <c r="AG3" s="26"/>
      <c r="AH3" s="199"/>
      <c r="AI3" s="27"/>
      <c r="AM3" s="27"/>
      <c r="BF3" s="27">
        <v>1</v>
      </c>
      <c r="BG3" s="27">
        <f t="shared" ref="BG3:BQ3" si="0">1+BF3</f>
        <v>2</v>
      </c>
      <c r="BH3" s="27">
        <f t="shared" si="0"/>
        <v>3</v>
      </c>
      <c r="BI3" s="27">
        <f t="shared" si="0"/>
        <v>4</v>
      </c>
      <c r="BJ3" s="27">
        <f t="shared" si="0"/>
        <v>5</v>
      </c>
      <c r="BK3" s="27">
        <f t="shared" si="0"/>
        <v>6</v>
      </c>
      <c r="BL3" s="27">
        <f t="shared" si="0"/>
        <v>7</v>
      </c>
      <c r="BM3" s="27">
        <f t="shared" si="0"/>
        <v>8</v>
      </c>
      <c r="BN3" s="27">
        <f t="shared" si="0"/>
        <v>9</v>
      </c>
      <c r="BO3" s="27">
        <f t="shared" si="0"/>
        <v>10</v>
      </c>
      <c r="BP3" s="27">
        <f t="shared" si="0"/>
        <v>11</v>
      </c>
      <c r="BQ3" s="27">
        <f t="shared" si="0"/>
        <v>12</v>
      </c>
    </row>
    <row r="4" spans="1:72">
      <c r="A4" s="195"/>
      <c r="B4" s="195"/>
      <c r="C4" s="195"/>
      <c r="D4" s="195"/>
      <c r="E4" s="195"/>
      <c r="F4" s="195"/>
      <c r="G4" s="195"/>
      <c r="H4" s="316"/>
      <c r="I4" s="196"/>
      <c r="J4" s="196"/>
      <c r="K4" s="196"/>
      <c r="L4" s="196"/>
      <c r="M4" s="196"/>
      <c r="N4" s="195"/>
      <c r="O4" s="476"/>
      <c r="P4" s="214"/>
      <c r="Q4" s="214"/>
      <c r="R4" s="212"/>
      <c r="S4" s="212"/>
      <c r="T4" s="212"/>
      <c r="U4" s="214"/>
      <c r="V4" s="195"/>
      <c r="W4" s="197"/>
      <c r="X4" s="196"/>
      <c r="Y4" s="195"/>
      <c r="Z4" s="197"/>
      <c r="AA4" s="197"/>
      <c r="AB4" s="196"/>
      <c r="AC4" s="195"/>
      <c r="AD4" s="198"/>
      <c r="AF4" s="28"/>
      <c r="AG4" s="26"/>
      <c r="AH4" s="199"/>
      <c r="AI4" s="27"/>
      <c r="AM4" s="27"/>
      <c r="BE4" s="27">
        <v>1</v>
      </c>
      <c r="BF4" s="27">
        <v>13.785185185185185</v>
      </c>
      <c r="BG4" s="27">
        <f t="shared" ref="BG4:BT20" si="1">+BF4</f>
        <v>13.785185185185185</v>
      </c>
      <c r="BH4" s="27">
        <f t="shared" si="1"/>
        <v>13.785185185185185</v>
      </c>
      <c r="BI4" s="27">
        <f t="shared" si="1"/>
        <v>13.785185185185185</v>
      </c>
      <c r="BJ4" s="27">
        <f t="shared" si="1"/>
        <v>13.785185185185185</v>
      </c>
      <c r="BK4" s="27">
        <f t="shared" si="1"/>
        <v>13.785185185185185</v>
      </c>
      <c r="BL4" s="27">
        <f t="shared" si="1"/>
        <v>13.785185185185185</v>
      </c>
      <c r="BM4" s="27">
        <f t="shared" si="1"/>
        <v>13.785185185185185</v>
      </c>
      <c r="BN4" s="27">
        <f t="shared" si="1"/>
        <v>13.785185185185185</v>
      </c>
      <c r="BO4" s="27">
        <f t="shared" si="1"/>
        <v>13.785185185185185</v>
      </c>
      <c r="BP4" s="27">
        <f t="shared" si="1"/>
        <v>13.785185185185185</v>
      </c>
      <c r="BQ4" s="27">
        <f t="shared" si="1"/>
        <v>13.785185185185185</v>
      </c>
    </row>
    <row r="5" spans="1:72" s="211" customFormat="1" ht="19.8">
      <c r="A5" s="205"/>
      <c r="B5" s="205"/>
      <c r="C5" s="205"/>
      <c r="D5" s="205"/>
      <c r="E5" s="205"/>
      <c r="F5" s="206" t="s">
        <v>5</v>
      </c>
      <c r="G5" s="206"/>
      <c r="H5" s="318">
        <v>18</v>
      </c>
      <c r="I5" s="208"/>
      <c r="J5" s="208"/>
      <c r="K5" s="208"/>
      <c r="L5" s="208"/>
      <c r="M5" s="208"/>
      <c r="N5" s="205"/>
      <c r="O5" s="205"/>
      <c r="P5" s="403"/>
      <c r="Q5" s="403"/>
      <c r="R5" s="417"/>
      <c r="S5" s="417"/>
      <c r="T5" s="206" t="s">
        <v>422</v>
      </c>
      <c r="U5" s="209"/>
      <c r="V5" s="208"/>
      <c r="W5" s="208"/>
      <c r="X5" s="208"/>
      <c r="Y5" s="523">
        <f>+H12+H27+H42+H57+H72 +H87+H117 +H162+H207</f>
        <v>14497</v>
      </c>
      <c r="Z5" s="508"/>
      <c r="AA5" s="197"/>
      <c r="AB5" s="209"/>
      <c r="AC5" s="209"/>
      <c r="AD5" s="198"/>
      <c r="AE5" s="28"/>
      <c r="AF5" s="28"/>
      <c r="AG5" s="198"/>
      <c r="AH5" s="28"/>
      <c r="AI5" s="26"/>
      <c r="AJ5" s="198"/>
      <c r="AK5" s="28"/>
      <c r="AL5" s="28"/>
      <c r="AM5" s="26"/>
      <c r="AN5" s="199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10"/>
      <c r="BD5" s="210"/>
      <c r="BH5" s="211">
        <f>1+BE4</f>
        <v>2</v>
      </c>
      <c r="BI5" s="27">
        <v>15.985227272727276</v>
      </c>
      <c r="BJ5" s="27">
        <f t="shared" si="1"/>
        <v>15.985227272727276</v>
      </c>
      <c r="BK5" s="27">
        <f t="shared" si="1"/>
        <v>15.985227272727276</v>
      </c>
      <c r="BL5" s="27">
        <f t="shared" si="1"/>
        <v>15.985227272727276</v>
      </c>
      <c r="BM5" s="27">
        <f t="shared" si="1"/>
        <v>15.985227272727276</v>
      </c>
      <c r="BN5" s="27">
        <f t="shared" si="1"/>
        <v>15.985227272727276</v>
      </c>
      <c r="BO5" s="27">
        <f t="shared" si="1"/>
        <v>15.985227272727276</v>
      </c>
      <c r="BP5" s="27">
        <f t="shared" si="1"/>
        <v>15.985227272727276</v>
      </c>
      <c r="BQ5" s="27">
        <f t="shared" si="1"/>
        <v>15.985227272727276</v>
      </c>
      <c r="BR5" s="27">
        <f t="shared" si="1"/>
        <v>15.985227272727276</v>
      </c>
      <c r="BS5" s="27">
        <f t="shared" si="1"/>
        <v>15.985227272727276</v>
      </c>
      <c r="BT5" s="27">
        <f t="shared" si="1"/>
        <v>15.985227272727276</v>
      </c>
    </row>
    <row r="6" spans="1:72" ht="19.8">
      <c r="A6" s="195"/>
      <c r="B6" s="195"/>
      <c r="C6" s="195"/>
      <c r="D6" s="195"/>
      <c r="E6" s="195"/>
      <c r="F6" s="195"/>
      <c r="G6" s="195"/>
      <c r="H6" s="316"/>
      <c r="I6" s="196" t="s">
        <v>449</v>
      </c>
      <c r="J6" s="196"/>
      <c r="K6" s="196"/>
      <c r="L6" s="196"/>
      <c r="M6" s="196"/>
      <c r="N6" s="195"/>
      <c r="O6" s="476"/>
      <c r="P6" s="214"/>
      <c r="Q6" s="214"/>
      <c r="R6" s="212"/>
      <c r="S6" s="212"/>
      <c r="T6" s="212"/>
      <c r="U6" s="214"/>
      <c r="V6" s="195"/>
      <c r="W6" s="197"/>
      <c r="X6" s="196"/>
      <c r="Y6" s="195"/>
      <c r="Z6" s="197"/>
      <c r="AA6" s="197"/>
      <c r="AB6" s="196"/>
      <c r="AC6" s="195"/>
      <c r="AD6" s="198"/>
      <c r="AF6" s="28"/>
      <c r="AG6" s="26"/>
      <c r="AH6" s="199"/>
      <c r="AI6" s="27"/>
      <c r="AM6" s="27"/>
      <c r="BE6" s="211">
        <f>1+BH5</f>
        <v>3</v>
      </c>
      <c r="BF6" s="27">
        <v>17.290000000000003</v>
      </c>
      <c r="BG6" s="27">
        <f t="shared" si="1"/>
        <v>17.290000000000003</v>
      </c>
      <c r="BH6" s="27">
        <f t="shared" si="1"/>
        <v>17.290000000000003</v>
      </c>
      <c r="BI6" s="27">
        <f t="shared" si="1"/>
        <v>17.290000000000003</v>
      </c>
      <c r="BJ6" s="27">
        <f t="shared" si="1"/>
        <v>17.290000000000003</v>
      </c>
      <c r="BK6" s="27">
        <f t="shared" si="1"/>
        <v>17.290000000000003</v>
      </c>
      <c r="BL6" s="27">
        <f t="shared" si="1"/>
        <v>17.290000000000003</v>
      </c>
      <c r="BM6" s="27">
        <f t="shared" si="1"/>
        <v>17.290000000000003</v>
      </c>
      <c r="BN6" s="27">
        <f t="shared" si="1"/>
        <v>17.290000000000003</v>
      </c>
      <c r="BO6" s="27">
        <f t="shared" si="1"/>
        <v>17.290000000000003</v>
      </c>
      <c r="BP6" s="27">
        <f t="shared" si="1"/>
        <v>17.290000000000003</v>
      </c>
      <c r="BQ6" s="27">
        <f t="shared" si="1"/>
        <v>17.290000000000003</v>
      </c>
    </row>
    <row r="7" spans="1:72" ht="15" customHeight="1">
      <c r="A7" s="195"/>
      <c r="B7" s="195"/>
      <c r="C7" s="195"/>
      <c r="D7" s="195"/>
      <c r="E7" s="195"/>
      <c r="F7" s="195"/>
      <c r="G7" s="195"/>
      <c r="H7" s="316"/>
      <c r="I7" s="196"/>
      <c r="J7" s="196"/>
      <c r="K7" s="196"/>
      <c r="L7" s="196"/>
      <c r="M7" s="196"/>
      <c r="N7" s="195"/>
      <c r="O7" s="476"/>
      <c r="P7" s="214"/>
      <c r="Q7" s="214"/>
      <c r="R7" s="212"/>
      <c r="S7" s="212"/>
      <c r="T7" s="212"/>
      <c r="U7" s="214"/>
      <c r="V7" s="195"/>
      <c r="W7" s="197"/>
      <c r="X7" s="196"/>
      <c r="Y7" s="195"/>
      <c r="Z7" s="197"/>
      <c r="AA7" s="214" t="s">
        <v>76</v>
      </c>
      <c r="AB7" s="212" t="s">
        <v>2</v>
      </c>
      <c r="AC7" s="195"/>
      <c r="AD7" s="198"/>
      <c r="AF7" s="28"/>
      <c r="AG7" s="26"/>
      <c r="AH7" s="199"/>
      <c r="AI7" s="27"/>
      <c r="AM7" s="27"/>
      <c r="BE7" s="211" t="e">
        <f>1+#REF!</f>
        <v>#REF!</v>
      </c>
      <c r="BF7" s="27">
        <v>20.659867330016564</v>
      </c>
      <c r="BG7" s="27">
        <f t="shared" si="1"/>
        <v>20.659867330016564</v>
      </c>
      <c r="BH7" s="27">
        <f t="shared" si="1"/>
        <v>20.659867330016564</v>
      </c>
      <c r="BI7" s="27">
        <f t="shared" si="1"/>
        <v>20.659867330016564</v>
      </c>
      <c r="BJ7" s="27">
        <f t="shared" si="1"/>
        <v>20.659867330016564</v>
      </c>
      <c r="BK7" s="27">
        <f t="shared" si="1"/>
        <v>20.659867330016564</v>
      </c>
      <c r="BL7" s="27">
        <f t="shared" si="1"/>
        <v>20.659867330016564</v>
      </c>
      <c r="BM7" s="27">
        <f t="shared" si="1"/>
        <v>20.659867330016564</v>
      </c>
      <c r="BN7" s="27">
        <f t="shared" si="1"/>
        <v>20.659867330016564</v>
      </c>
      <c r="BO7" s="27">
        <f t="shared" si="1"/>
        <v>20.659867330016564</v>
      </c>
      <c r="BP7" s="27">
        <f t="shared" si="1"/>
        <v>20.659867330016564</v>
      </c>
      <c r="BQ7" s="27">
        <f t="shared" si="1"/>
        <v>20.659867330016564</v>
      </c>
    </row>
    <row r="8" spans="1:72" ht="15" customHeight="1">
      <c r="A8" s="195"/>
      <c r="B8" s="195"/>
      <c r="C8" s="195"/>
      <c r="D8" s="195"/>
      <c r="E8" s="195"/>
      <c r="F8" s="195"/>
      <c r="G8" s="213" t="s">
        <v>2</v>
      </c>
      <c r="H8" s="316"/>
      <c r="I8" s="196"/>
      <c r="J8" s="196"/>
      <c r="K8" s="196"/>
      <c r="L8" s="196"/>
      <c r="M8" s="196"/>
      <c r="N8" s="196"/>
      <c r="O8" s="196"/>
      <c r="P8" s="214"/>
      <c r="Q8" s="214"/>
      <c r="R8" s="212"/>
      <c r="S8" s="212"/>
      <c r="T8" s="212"/>
      <c r="U8" s="214"/>
      <c r="V8" s="213" t="s">
        <v>22</v>
      </c>
      <c r="W8" s="214" t="s">
        <v>517</v>
      </c>
      <c r="X8" s="212" t="s">
        <v>423</v>
      </c>
      <c r="Y8" s="195"/>
      <c r="Z8" s="214" t="s">
        <v>514</v>
      </c>
      <c r="AA8" s="214" t="s">
        <v>43</v>
      </c>
      <c r="AB8" s="212" t="s">
        <v>8</v>
      </c>
      <c r="AC8" s="195"/>
      <c r="AD8" s="198"/>
      <c r="AF8" s="28"/>
      <c r="AG8" s="26"/>
      <c r="AH8" s="199"/>
      <c r="AI8" s="27"/>
      <c r="AM8" s="27"/>
      <c r="BE8" s="211" t="e">
        <f t="shared" ref="BE8:BE20" si="2">1+BE7</f>
        <v>#REF!</v>
      </c>
      <c r="BF8" s="27">
        <v>23.875837563451761</v>
      </c>
      <c r="BG8" s="27">
        <f t="shared" si="1"/>
        <v>23.875837563451761</v>
      </c>
      <c r="BH8" s="27">
        <f t="shared" si="1"/>
        <v>23.875837563451761</v>
      </c>
      <c r="BI8" s="27">
        <f t="shared" si="1"/>
        <v>23.875837563451761</v>
      </c>
      <c r="BJ8" s="27">
        <f t="shared" si="1"/>
        <v>23.875837563451761</v>
      </c>
      <c r="BK8" s="27">
        <f t="shared" si="1"/>
        <v>23.875837563451761</v>
      </c>
      <c r="BL8" s="27">
        <f t="shared" si="1"/>
        <v>23.875837563451761</v>
      </c>
      <c r="BM8" s="27">
        <f t="shared" si="1"/>
        <v>23.875837563451761</v>
      </c>
      <c r="BN8" s="27">
        <f t="shared" si="1"/>
        <v>23.875837563451761</v>
      </c>
      <c r="BO8" s="27">
        <f t="shared" si="1"/>
        <v>23.875837563451761</v>
      </c>
      <c r="BP8" s="27">
        <f t="shared" si="1"/>
        <v>23.875837563451761</v>
      </c>
      <c r="BQ8" s="27">
        <f t="shared" si="1"/>
        <v>23.875837563451761</v>
      </c>
    </row>
    <row r="9" spans="1:72" ht="15" customHeight="1">
      <c r="A9" s="195"/>
      <c r="B9" s="195"/>
      <c r="C9" s="195"/>
      <c r="D9" s="195"/>
      <c r="E9" s="213"/>
      <c r="F9" s="213"/>
      <c r="G9" s="213" t="s">
        <v>462</v>
      </c>
      <c r="H9" s="319" t="s">
        <v>2</v>
      </c>
      <c r="I9" s="212" t="s">
        <v>2</v>
      </c>
      <c r="J9" s="212" t="s">
        <v>1</v>
      </c>
      <c r="K9" s="212"/>
      <c r="L9" s="212" t="s">
        <v>400</v>
      </c>
      <c r="M9" s="212"/>
      <c r="N9" s="212" t="s">
        <v>22</v>
      </c>
      <c r="O9" s="212"/>
      <c r="P9" s="214" t="s">
        <v>2</v>
      </c>
      <c r="Q9" s="214"/>
      <c r="R9" s="422" t="s">
        <v>22</v>
      </c>
      <c r="S9" s="422"/>
      <c r="T9" s="422" t="s">
        <v>22</v>
      </c>
      <c r="U9" s="214"/>
      <c r="V9" s="213" t="s">
        <v>464</v>
      </c>
      <c r="W9" s="214" t="s">
        <v>650</v>
      </c>
      <c r="X9" s="212"/>
      <c r="Y9" s="213" t="s">
        <v>410</v>
      </c>
      <c r="Z9" s="214" t="s">
        <v>1</v>
      </c>
      <c r="AA9" s="214" t="s">
        <v>534</v>
      </c>
      <c r="AB9" s="212" t="s">
        <v>65</v>
      </c>
      <c r="AC9" s="195"/>
      <c r="AD9" s="198"/>
      <c r="AF9" s="28"/>
      <c r="AG9" s="26"/>
      <c r="AH9" s="199"/>
      <c r="AI9" s="27"/>
      <c r="AM9" s="27"/>
      <c r="BE9" s="211" t="e">
        <f t="shared" si="2"/>
        <v>#REF!</v>
      </c>
      <c r="BF9" s="27">
        <v>26.688850174216036</v>
      </c>
      <c r="BG9" s="27">
        <f t="shared" si="1"/>
        <v>26.688850174216036</v>
      </c>
      <c r="BH9" s="27">
        <f t="shared" si="1"/>
        <v>26.688850174216036</v>
      </c>
      <c r="BI9" s="27">
        <f t="shared" si="1"/>
        <v>26.688850174216036</v>
      </c>
      <c r="BJ9" s="27">
        <f t="shared" si="1"/>
        <v>26.688850174216036</v>
      </c>
      <c r="BK9" s="27">
        <f t="shared" si="1"/>
        <v>26.688850174216036</v>
      </c>
      <c r="BL9" s="27">
        <f t="shared" si="1"/>
        <v>26.688850174216036</v>
      </c>
      <c r="BM9" s="27">
        <f t="shared" si="1"/>
        <v>26.688850174216036</v>
      </c>
      <c r="BN9" s="27">
        <f t="shared" si="1"/>
        <v>26.688850174216036</v>
      </c>
      <c r="BO9" s="27">
        <f t="shared" si="1"/>
        <v>26.688850174216036</v>
      </c>
      <c r="BP9" s="27">
        <f t="shared" si="1"/>
        <v>26.688850174216036</v>
      </c>
      <c r="BQ9" s="27">
        <f t="shared" si="1"/>
        <v>26.688850174216036</v>
      </c>
    </row>
    <row r="10" spans="1:72" ht="15" customHeight="1">
      <c r="A10" s="195"/>
      <c r="B10" s="195"/>
      <c r="C10" s="213" t="s">
        <v>0</v>
      </c>
      <c r="D10" s="213"/>
      <c r="E10" s="213" t="s">
        <v>82</v>
      </c>
      <c r="F10" s="213"/>
      <c r="G10" s="50" t="s">
        <v>463</v>
      </c>
      <c r="H10" s="314" t="s">
        <v>8</v>
      </c>
      <c r="I10" s="92" t="s">
        <v>400</v>
      </c>
      <c r="J10" s="92" t="s">
        <v>400</v>
      </c>
      <c r="K10" s="92"/>
      <c r="L10" s="409" t="s">
        <v>638</v>
      </c>
      <c r="M10" s="92"/>
      <c r="N10" s="92" t="s">
        <v>44</v>
      </c>
      <c r="O10" s="212"/>
      <c r="P10" s="71" t="s">
        <v>637</v>
      </c>
      <c r="Q10" s="71"/>
      <c r="R10" s="409" t="s">
        <v>638</v>
      </c>
      <c r="S10" s="409"/>
      <c r="T10" s="409" t="s">
        <v>639</v>
      </c>
      <c r="U10" s="71"/>
      <c r="V10" s="50" t="s">
        <v>411</v>
      </c>
      <c r="W10" s="71" t="s">
        <v>519</v>
      </c>
      <c r="X10" s="92" t="s">
        <v>1</v>
      </c>
      <c r="Y10" s="50" t="s">
        <v>411</v>
      </c>
      <c r="Z10" s="71" t="s">
        <v>487</v>
      </c>
      <c r="AA10" s="71" t="s">
        <v>44</v>
      </c>
      <c r="AB10" s="92" t="s">
        <v>516</v>
      </c>
      <c r="AC10" s="195"/>
      <c r="AD10" s="198"/>
      <c r="AF10" s="28"/>
      <c r="AG10" s="26"/>
      <c r="AH10" s="199"/>
      <c r="AI10" s="27"/>
      <c r="AM10" s="27"/>
      <c r="BE10" s="211" t="e">
        <f t="shared" si="2"/>
        <v>#REF!</v>
      </c>
      <c r="BF10" s="27">
        <v>29.852938824470282</v>
      </c>
      <c r="BG10" s="27">
        <f t="shared" si="1"/>
        <v>29.852938824470282</v>
      </c>
      <c r="BH10" s="27">
        <f t="shared" si="1"/>
        <v>29.852938824470282</v>
      </c>
      <c r="BI10" s="27">
        <f t="shared" si="1"/>
        <v>29.852938824470282</v>
      </c>
      <c r="BJ10" s="27">
        <f t="shared" si="1"/>
        <v>29.852938824470282</v>
      </c>
      <c r="BK10" s="27">
        <f t="shared" si="1"/>
        <v>29.852938824470282</v>
      </c>
      <c r="BL10" s="27">
        <f t="shared" si="1"/>
        <v>29.852938824470282</v>
      </c>
      <c r="BM10" s="27">
        <f t="shared" si="1"/>
        <v>29.852938824470282</v>
      </c>
      <c r="BN10" s="27">
        <f t="shared" si="1"/>
        <v>29.852938824470282</v>
      </c>
      <c r="BO10" s="27">
        <f t="shared" si="1"/>
        <v>29.852938824470282</v>
      </c>
      <c r="BP10" s="27">
        <f t="shared" si="1"/>
        <v>29.852938824470282</v>
      </c>
      <c r="BQ10" s="27">
        <f t="shared" si="1"/>
        <v>29.852938824470282</v>
      </c>
    </row>
    <row r="11" spans="1:72" ht="15" customHeight="1">
      <c r="A11" s="195"/>
      <c r="B11" s="195"/>
      <c r="C11" s="213"/>
      <c r="D11" s="213"/>
      <c r="E11" s="213"/>
      <c r="F11" s="213"/>
      <c r="G11" s="50"/>
      <c r="H11" s="314"/>
      <c r="I11" s="92"/>
      <c r="J11" s="92"/>
      <c r="K11" s="92"/>
      <c r="L11" s="92"/>
      <c r="M11" s="92"/>
      <c r="N11" s="92"/>
      <c r="O11" s="212"/>
      <c r="P11" s="71"/>
      <c r="Q11" s="71"/>
      <c r="R11" s="92"/>
      <c r="S11" s="409"/>
      <c r="T11" s="92"/>
      <c r="U11" s="71"/>
      <c r="V11" s="50"/>
      <c r="W11" s="71"/>
      <c r="X11" s="92"/>
      <c r="Y11" s="50"/>
      <c r="Z11" s="71"/>
      <c r="AA11" s="71"/>
      <c r="AB11" s="92"/>
      <c r="AC11" s="195"/>
      <c r="AD11" s="198"/>
      <c r="AF11" s="28"/>
      <c r="AG11" s="26"/>
      <c r="AH11" s="199"/>
      <c r="AI11" s="27"/>
      <c r="AM11" s="27"/>
      <c r="BE11" s="211"/>
    </row>
    <row r="12" spans="1:72" ht="15" customHeight="1">
      <c r="A12" s="195"/>
      <c r="B12" s="195"/>
      <c r="C12" s="213" t="s">
        <v>0</v>
      </c>
      <c r="D12" s="195"/>
      <c r="E12" s="213" t="str">
        <f>+D14</f>
        <v>P-</v>
      </c>
      <c r="F12" s="213" t="s">
        <v>547</v>
      </c>
      <c r="G12" s="195"/>
      <c r="H12" s="309">
        <f>+Klasse!G10</f>
        <v>44</v>
      </c>
      <c r="I12" s="196"/>
      <c r="J12" s="196"/>
      <c r="K12" s="92"/>
      <c r="L12" s="484">
        <f>100*P12/H12</f>
        <v>95.454545454545453</v>
      </c>
      <c r="M12" s="92"/>
      <c r="N12" s="246">
        <f>+Klasse!P10</f>
        <v>3.3613636363636359</v>
      </c>
      <c r="O12" s="212"/>
      <c r="P12" s="477">
        <f>+Klasse!L10</f>
        <v>42</v>
      </c>
      <c r="Q12" s="71"/>
      <c r="R12" s="483">
        <f>+Klasse!S10</f>
        <v>76.747619047619068</v>
      </c>
      <c r="S12" s="409"/>
      <c r="T12" s="483">
        <f>+Klasse!U10</f>
        <v>7.6558533141206384</v>
      </c>
      <c r="U12" s="214"/>
      <c r="V12" s="195"/>
      <c r="W12" s="197"/>
      <c r="X12" s="196"/>
      <c r="Y12" s="195"/>
      <c r="Z12" s="197"/>
      <c r="AA12" s="246">
        <f>+Klasse!P10/Klasse!C10</f>
        <v>3.3613636363636359</v>
      </c>
      <c r="AB12" s="196"/>
      <c r="AC12" s="195"/>
      <c r="AD12" s="198"/>
      <c r="AF12" s="28"/>
      <c r="AG12" s="26"/>
      <c r="AH12" s="199"/>
      <c r="AI12" s="27"/>
      <c r="AM12" s="27"/>
      <c r="BE12" s="211"/>
    </row>
    <row r="13" spans="1:72" ht="15" customHeight="1">
      <c r="A13" s="195"/>
      <c r="B13" s="195"/>
      <c r="C13" s="213"/>
      <c r="D13" s="195"/>
      <c r="E13" s="213"/>
      <c r="F13" s="213"/>
      <c r="G13" s="213"/>
      <c r="H13" s="319"/>
      <c r="I13" s="213"/>
      <c r="J13" s="213"/>
      <c r="K13" s="92"/>
      <c r="L13" s="92"/>
      <c r="M13" s="92"/>
      <c r="N13" s="213"/>
      <c r="O13" s="212"/>
      <c r="P13" s="214"/>
      <c r="Q13" s="214"/>
      <c r="R13" s="212"/>
      <c r="S13" s="409"/>
      <c r="T13" s="212"/>
      <c r="U13" s="214"/>
      <c r="V13" s="213"/>
      <c r="W13" s="213"/>
      <c r="X13" s="212"/>
      <c r="Y13" s="213"/>
      <c r="Z13" s="213"/>
      <c r="AA13" s="213"/>
      <c r="AB13" s="213"/>
      <c r="AC13" s="213"/>
      <c r="AD13" s="198"/>
      <c r="AF13" s="28"/>
      <c r="AG13" s="26"/>
      <c r="AH13" s="199"/>
      <c r="AI13" s="27"/>
      <c r="AM13" s="27"/>
      <c r="BE13" s="211"/>
    </row>
    <row r="14" spans="1:72" ht="15" customHeight="1">
      <c r="A14" s="195"/>
      <c r="B14" s="219">
        <f>+'Ark1'!C1195</f>
        <v>2024</v>
      </c>
      <c r="C14" s="215">
        <f>+'Ark1'!L1195</f>
        <v>1</v>
      </c>
      <c r="D14" s="215" t="s">
        <v>28</v>
      </c>
      <c r="E14" s="215">
        <f>+'Ark1'!D1195</f>
        <v>1</v>
      </c>
      <c r="F14" s="215" t="s">
        <v>521</v>
      </c>
      <c r="G14" s="215">
        <f>+'Ark1'!Q1195</f>
        <v>0</v>
      </c>
      <c r="H14" s="320">
        <f>+'Ark1'!R1195</f>
        <v>0</v>
      </c>
      <c r="I14" s="216" t="str">
        <f>+IF(H14=0,"",'Ark1'!AG1195)</f>
        <v/>
      </c>
      <c r="J14" s="216" t="str">
        <f>+IF(H14=0,"",'Ark1'!AH1195)</f>
        <v/>
      </c>
      <c r="K14" s="92"/>
      <c r="L14" s="489" t="str">
        <f>IF(H14=0,"",100*P14/H14)</f>
        <v/>
      </c>
      <c r="M14" s="92"/>
      <c r="N14" s="31" t="str">
        <f>+IF(H14=0,"",'Ark1'!U1195)</f>
        <v/>
      </c>
      <c r="O14" s="212"/>
      <c r="P14" s="415">
        <f>+IF(I14=0,"",'Ark1'!AI1195)</f>
        <v>0</v>
      </c>
      <c r="Q14" s="214"/>
      <c r="R14" s="418" t="str">
        <f>+IF(P14=0,"",'Ark1'!AJ1195)</f>
        <v/>
      </c>
      <c r="S14" s="409"/>
      <c r="T14" s="418" t="str">
        <f>+IF(P14=0,"",'Ark1'!AK1195)</f>
        <v/>
      </c>
      <c r="U14" s="214"/>
      <c r="V14" s="217" t="str">
        <f>+IF(H14=0,"",'Ark1'!T1195)</f>
        <v/>
      </c>
      <c r="W14" s="218" t="str">
        <f>+IF(H14=0,"",'Ark1'!X1195)</f>
        <v/>
      </c>
      <c r="X14" s="216" t="str">
        <f>+IF(H14=0,"",'Ark1'!Z1195)</f>
        <v/>
      </c>
      <c r="Y14" s="216" t="str">
        <f>+IF(H14=0,"",'Ark1'!AB1195)</f>
        <v/>
      </c>
      <c r="Z14" s="218" t="str">
        <f>+IF(H14=0,"",'Ark1'!AD1195)</f>
        <v/>
      </c>
      <c r="AA14" s="36" t="str">
        <f t="shared" ref="AA14:AA25" si="3">+IF(H14=0,"",+N14/C14)</f>
        <v/>
      </c>
      <c r="AB14" s="216" t="str">
        <f t="shared" ref="AB14:AB25" si="4">+IF(H14=0,"",G14/H14)</f>
        <v/>
      </c>
      <c r="AC14" s="195"/>
      <c r="AD14" s="198"/>
      <c r="AF14" s="28"/>
      <c r="AG14" s="26"/>
      <c r="AH14" s="199"/>
      <c r="AI14" s="27"/>
      <c r="AM14" s="27"/>
      <c r="BE14" s="211" t="e">
        <f>1+BE10</f>
        <v>#REF!</v>
      </c>
      <c r="BF14" s="27">
        <v>33.825795880149848</v>
      </c>
      <c r="BG14" s="27">
        <f t="shared" si="1"/>
        <v>33.825795880149848</v>
      </c>
      <c r="BH14" s="27">
        <f t="shared" si="1"/>
        <v>33.825795880149848</v>
      </c>
      <c r="BI14" s="27">
        <f t="shared" si="1"/>
        <v>33.825795880149848</v>
      </c>
      <c r="BJ14" s="27">
        <f t="shared" si="1"/>
        <v>33.825795880149848</v>
      </c>
      <c r="BK14" s="27">
        <f t="shared" si="1"/>
        <v>33.825795880149848</v>
      </c>
      <c r="BL14" s="27">
        <f t="shared" si="1"/>
        <v>33.825795880149848</v>
      </c>
      <c r="BM14" s="27">
        <f t="shared" si="1"/>
        <v>33.825795880149848</v>
      </c>
      <c r="BN14" s="27">
        <f t="shared" si="1"/>
        <v>33.825795880149848</v>
      </c>
      <c r="BO14" s="27">
        <f t="shared" si="1"/>
        <v>33.825795880149848</v>
      </c>
      <c r="BP14" s="27">
        <f t="shared" si="1"/>
        <v>33.825795880149848</v>
      </c>
      <c r="BQ14" s="27">
        <f t="shared" si="1"/>
        <v>33.825795880149848</v>
      </c>
    </row>
    <row r="15" spans="1:72" ht="15" customHeight="1">
      <c r="A15" s="195"/>
      <c r="B15" s="219">
        <f>+'Ark1'!C1196</f>
        <v>2024</v>
      </c>
      <c r="C15" s="215">
        <f>+'Ark1'!L1196</f>
        <v>1</v>
      </c>
      <c r="D15" s="215" t="s">
        <v>28</v>
      </c>
      <c r="E15" s="215">
        <f>+'Ark1'!D1196</f>
        <v>2</v>
      </c>
      <c r="F15" s="215" t="s">
        <v>522</v>
      </c>
      <c r="G15" s="215">
        <f>+'Ark1'!Q1196</f>
        <v>1</v>
      </c>
      <c r="H15" s="320">
        <f>+'Ark1'!R1196</f>
        <v>1</v>
      </c>
      <c r="I15" s="216">
        <f>+IF(H15=0,"",'Ark1'!AG1196)</f>
        <v>5.0503708035405742E-2</v>
      </c>
      <c r="J15" s="216">
        <f>+IF(H15=0,"",'Ark1'!AH1196)</f>
        <v>0</v>
      </c>
      <c r="K15" s="92"/>
      <c r="L15" s="489">
        <f t="shared" ref="L15:L25" si="5">IF(H15=0,"",100*P15/H15)</f>
        <v>100</v>
      </c>
      <c r="M15" s="92"/>
      <c r="N15" s="31">
        <f>+IF(H15=0,"",'Ark1'!U1196)</f>
        <v>3.8</v>
      </c>
      <c r="O15" s="212"/>
      <c r="P15" s="415">
        <f>+IF(I15=0,"",'Ark1'!AI1196)</f>
        <v>1</v>
      </c>
      <c r="Q15" s="214"/>
      <c r="R15" s="418">
        <f>+IF(P15=0,"",'Ark1'!AJ1196)</f>
        <v>70.8</v>
      </c>
      <c r="S15" s="409"/>
      <c r="T15" s="418">
        <f>+IF(P15=0,"",'Ark1'!AK1196)</f>
        <v>10.707394982320851</v>
      </c>
      <c r="U15" s="214"/>
      <c r="V15" s="217">
        <f>+IF(H15=0,"",'Ark1'!T1196)</f>
        <v>2</v>
      </c>
      <c r="W15" s="218">
        <f>+IF(H15=0,"",'Ark1'!X1196)</f>
        <v>0</v>
      </c>
      <c r="X15" s="216">
        <f>+IF(H15=0,"",'Ark1'!Z1196)</f>
        <v>0</v>
      </c>
      <c r="Y15" s="216">
        <f>+IF(H15=0,"",'Ark1'!AB1196)</f>
        <v>0</v>
      </c>
      <c r="Z15" s="218">
        <f>+IF(H15=0,"",'Ark1'!AD1196)</f>
        <v>0</v>
      </c>
      <c r="AA15" s="36">
        <f t="shared" si="3"/>
        <v>3.8</v>
      </c>
      <c r="AB15" s="216">
        <f t="shared" si="4"/>
        <v>1</v>
      </c>
      <c r="AC15" s="195"/>
      <c r="AD15" s="198"/>
      <c r="AF15" s="28"/>
      <c r="AG15" s="26"/>
      <c r="AH15" s="199"/>
      <c r="AI15" s="27"/>
      <c r="AM15" s="27"/>
      <c r="BE15" s="211" t="e">
        <f t="shared" si="2"/>
        <v>#REF!</v>
      </c>
      <c r="BF15" s="27">
        <v>36.800403768506008</v>
      </c>
      <c r="BG15" s="27">
        <f t="shared" si="1"/>
        <v>36.800403768506008</v>
      </c>
      <c r="BH15" s="27">
        <f t="shared" si="1"/>
        <v>36.800403768506008</v>
      </c>
      <c r="BI15" s="27">
        <f t="shared" si="1"/>
        <v>36.800403768506008</v>
      </c>
      <c r="BJ15" s="27">
        <f t="shared" si="1"/>
        <v>36.800403768506008</v>
      </c>
      <c r="BK15" s="27">
        <f t="shared" si="1"/>
        <v>36.800403768506008</v>
      </c>
      <c r="BL15" s="27">
        <f t="shared" si="1"/>
        <v>36.800403768506008</v>
      </c>
      <c r="BM15" s="27">
        <f t="shared" si="1"/>
        <v>36.800403768506008</v>
      </c>
      <c r="BN15" s="27">
        <f t="shared" si="1"/>
        <v>36.800403768506008</v>
      </c>
      <c r="BO15" s="27">
        <f t="shared" si="1"/>
        <v>36.800403768506008</v>
      </c>
      <c r="BP15" s="27">
        <f t="shared" si="1"/>
        <v>36.800403768506008</v>
      </c>
      <c r="BQ15" s="27">
        <f t="shared" si="1"/>
        <v>36.800403768506008</v>
      </c>
    </row>
    <row r="16" spans="1:72" ht="15" customHeight="1">
      <c r="A16" s="195"/>
      <c r="B16" s="219">
        <f>+'Ark1'!C1197</f>
        <v>2024</v>
      </c>
      <c r="C16" s="215">
        <f>+'Ark1'!L1197</f>
        <v>1</v>
      </c>
      <c r="D16" s="215" t="s">
        <v>28</v>
      </c>
      <c r="E16" s="215">
        <f>+'Ark1'!D1197</f>
        <v>3</v>
      </c>
      <c r="F16" s="215" t="s">
        <v>523</v>
      </c>
      <c r="G16" s="215">
        <f>+'Ark1'!Q1197</f>
        <v>1</v>
      </c>
      <c r="H16" s="320">
        <f>+'Ark1'!R1197</f>
        <v>1</v>
      </c>
      <c r="I16" s="216">
        <f>+IF(H16=0,"",'Ark1'!AG1197)</f>
        <v>3.4110750089612993E-2</v>
      </c>
      <c r="J16" s="216">
        <f>+IF(H16=0,"",'Ark1'!AH1197)</f>
        <v>0</v>
      </c>
      <c r="K16" s="92"/>
      <c r="L16" s="489">
        <f t="shared" si="5"/>
        <v>100</v>
      </c>
      <c r="M16" s="92"/>
      <c r="N16" s="31">
        <f>+IF(H16=0,"",'Ark1'!U1197)</f>
        <v>5.9</v>
      </c>
      <c r="O16" s="212"/>
      <c r="P16" s="415">
        <f>+IF(I16=0,"",'Ark1'!AI1197)</f>
        <v>1</v>
      </c>
      <c r="Q16" s="214"/>
      <c r="R16" s="418">
        <f>+IF(P16=0,"",'Ark1'!AJ1197)</f>
        <v>84.2</v>
      </c>
      <c r="S16" s="409"/>
      <c r="T16" s="418">
        <f>+IF(P16=0,"",'Ark1'!AK1197)</f>
        <v>9.8836131182067639</v>
      </c>
      <c r="U16" s="214"/>
      <c r="V16" s="217">
        <f>+IF(H16=0,"",'Ark1'!T1197)</f>
        <v>2</v>
      </c>
      <c r="W16" s="218">
        <f>+IF(H16=0,"",'Ark1'!X1197)</f>
        <v>0</v>
      </c>
      <c r="X16" s="216">
        <f>+IF(H16=0,"",'Ark1'!Z1197)</f>
        <v>0</v>
      </c>
      <c r="Y16" s="216">
        <f>+IF(H16=0,"",'Ark1'!AB1197)</f>
        <v>0</v>
      </c>
      <c r="Z16" s="218">
        <f>+IF(H16=0,"",'Ark1'!AD1197)</f>
        <v>0</v>
      </c>
      <c r="AA16" s="36">
        <f t="shared" si="3"/>
        <v>5.9</v>
      </c>
      <c r="AB16" s="216">
        <f t="shared" si="4"/>
        <v>1</v>
      </c>
      <c r="AC16" s="195"/>
      <c r="AD16" s="198"/>
      <c r="AF16" s="28"/>
      <c r="AG16" s="26"/>
      <c r="AH16" s="199"/>
      <c r="AI16" s="27"/>
      <c r="AM16" s="27"/>
      <c r="BE16" s="211" t="e">
        <f t="shared" si="2"/>
        <v>#REF!</v>
      </c>
      <c r="BF16" s="27">
        <v>39.739449541284394</v>
      </c>
      <c r="BG16" s="27">
        <f t="shared" si="1"/>
        <v>39.739449541284394</v>
      </c>
      <c r="BH16" s="27">
        <f t="shared" si="1"/>
        <v>39.739449541284394</v>
      </c>
      <c r="BI16" s="27">
        <f t="shared" si="1"/>
        <v>39.739449541284394</v>
      </c>
      <c r="BJ16" s="27">
        <f t="shared" si="1"/>
        <v>39.739449541284394</v>
      </c>
      <c r="BK16" s="27">
        <f t="shared" si="1"/>
        <v>39.739449541284394</v>
      </c>
      <c r="BL16" s="27">
        <f t="shared" si="1"/>
        <v>39.739449541284394</v>
      </c>
      <c r="BM16" s="27">
        <f t="shared" si="1"/>
        <v>39.739449541284394</v>
      </c>
      <c r="BN16" s="27">
        <f t="shared" si="1"/>
        <v>39.739449541284394</v>
      </c>
      <c r="BO16" s="27">
        <f t="shared" si="1"/>
        <v>39.739449541284394</v>
      </c>
      <c r="BP16" s="27">
        <f t="shared" si="1"/>
        <v>39.739449541284394</v>
      </c>
      <c r="BQ16" s="27">
        <f t="shared" si="1"/>
        <v>39.739449541284394</v>
      </c>
    </row>
    <row r="17" spans="1:69" ht="15" customHeight="1">
      <c r="A17" s="195"/>
      <c r="B17" s="219">
        <f>+'Ark1'!C1198</f>
        <v>2024</v>
      </c>
      <c r="C17" s="215">
        <f>+'Ark1'!L1198</f>
        <v>1</v>
      </c>
      <c r="D17" s="215" t="s">
        <v>28</v>
      </c>
      <c r="E17" s="215">
        <f>+'Ark1'!D1198</f>
        <v>4</v>
      </c>
      <c r="F17" s="215" t="s">
        <v>524</v>
      </c>
      <c r="G17" s="215">
        <f>+'Ark1'!Q1198</f>
        <v>3</v>
      </c>
      <c r="H17" s="320">
        <f>+'Ark1'!R1198</f>
        <v>3</v>
      </c>
      <c r="I17" s="216">
        <f>+IF(H17=0,"",'Ark1'!AG1198)</f>
        <v>7.9598363917965723E-2</v>
      </c>
      <c r="J17" s="216">
        <f>+IF(H17=0,"",'Ark1'!AH1198)</f>
        <v>0</v>
      </c>
      <c r="K17" s="92"/>
      <c r="L17" s="489">
        <f t="shared" si="5"/>
        <v>100</v>
      </c>
      <c r="M17" s="92"/>
      <c r="N17" s="31">
        <f>+IF(H17=0,"",'Ark1'!U1198)</f>
        <v>5.533333333333335</v>
      </c>
      <c r="O17" s="212"/>
      <c r="P17" s="415">
        <f>+IF(I17=0,"",'Ark1'!AI1198)</f>
        <v>3</v>
      </c>
      <c r="Q17" s="214"/>
      <c r="R17" s="418">
        <f>+IF(P17=0,"",'Ark1'!AJ1198)</f>
        <v>80.233333333333348</v>
      </c>
      <c r="S17" s="409"/>
      <c r="T17" s="418">
        <f>+IF(P17=0,"",'Ark1'!AK1198)</f>
        <v>10.825139909739647</v>
      </c>
      <c r="U17" s="214"/>
      <c r="V17" s="217">
        <f>+IF(H17=0,"",'Ark1'!T1198)</f>
        <v>2</v>
      </c>
      <c r="W17" s="218">
        <f>+IF(H17=0,"",'Ark1'!X1198)</f>
        <v>0</v>
      </c>
      <c r="X17" s="216">
        <f>+IF(H17=0,"",'Ark1'!Z1198)</f>
        <v>1.0780641085864124</v>
      </c>
      <c r="Y17" s="216">
        <f>+IF(H17=0,"",'Ark1'!AB1198)</f>
        <v>0</v>
      </c>
      <c r="Z17" s="218">
        <f>+IF(H17=0,"",'Ark1'!AD1198)</f>
        <v>0</v>
      </c>
      <c r="AA17" s="36">
        <f t="shared" si="3"/>
        <v>5.533333333333335</v>
      </c>
      <c r="AB17" s="216">
        <f t="shared" si="4"/>
        <v>1</v>
      </c>
      <c r="AC17" s="195"/>
      <c r="AD17" s="198"/>
      <c r="AF17" s="28"/>
      <c r="AG17" s="26"/>
      <c r="AH17" s="199"/>
      <c r="AI17" s="27"/>
      <c r="AM17" s="27"/>
      <c r="BE17" s="211" t="e">
        <f t="shared" si="2"/>
        <v>#REF!</v>
      </c>
      <c r="BF17" s="27">
        <v>41.835593220338978</v>
      </c>
      <c r="BG17" s="27">
        <f t="shared" si="1"/>
        <v>41.835593220338978</v>
      </c>
      <c r="BH17" s="27">
        <f t="shared" si="1"/>
        <v>41.835593220338978</v>
      </c>
      <c r="BI17" s="27">
        <f t="shared" si="1"/>
        <v>41.835593220338978</v>
      </c>
      <c r="BJ17" s="27">
        <f t="shared" si="1"/>
        <v>41.835593220338978</v>
      </c>
      <c r="BK17" s="27">
        <f t="shared" si="1"/>
        <v>41.835593220338978</v>
      </c>
      <c r="BL17" s="27">
        <f t="shared" si="1"/>
        <v>41.835593220338978</v>
      </c>
      <c r="BM17" s="27">
        <f t="shared" si="1"/>
        <v>41.835593220338978</v>
      </c>
      <c r="BN17" s="27">
        <f t="shared" si="1"/>
        <v>41.835593220338978</v>
      </c>
      <c r="BO17" s="27">
        <f t="shared" si="1"/>
        <v>41.835593220338978</v>
      </c>
      <c r="BP17" s="27">
        <f t="shared" si="1"/>
        <v>41.835593220338978</v>
      </c>
      <c r="BQ17" s="27">
        <f t="shared" si="1"/>
        <v>41.835593220338978</v>
      </c>
    </row>
    <row r="18" spans="1:69" ht="15" customHeight="1">
      <c r="A18" s="195"/>
      <c r="B18" s="219">
        <f>+'Ark1'!C1199</f>
        <v>2024</v>
      </c>
      <c r="C18" s="215">
        <f>+'Ark1'!L1199</f>
        <v>1</v>
      </c>
      <c r="D18" s="215" t="s">
        <v>28</v>
      </c>
      <c r="E18" s="215">
        <f>+'Ark1'!D1199</f>
        <v>5</v>
      </c>
      <c r="F18" s="215" t="s">
        <v>442</v>
      </c>
      <c r="G18" s="215">
        <f>+'Ark1'!Q1199</f>
        <v>6</v>
      </c>
      <c r="H18" s="320">
        <f>+'Ark1'!R1199</f>
        <v>19</v>
      </c>
      <c r="I18" s="216">
        <f>+IF(H18=0,"",'Ark1'!AG1199)</f>
        <v>0.39688151060078974</v>
      </c>
      <c r="J18" s="216">
        <f>+IF(H18=0,"",'Ark1'!AH1199)</f>
        <v>5.2631578947368443</v>
      </c>
      <c r="K18" s="92"/>
      <c r="L18" s="489">
        <f t="shared" si="5"/>
        <v>89.473684210526315</v>
      </c>
      <c r="M18" s="92"/>
      <c r="N18" s="31">
        <f>+IF(H18=0,"",'Ark1'!U1199)</f>
        <v>2.2157894736842101</v>
      </c>
      <c r="O18" s="212"/>
      <c r="P18" s="415">
        <f>+IF(I18=0,"",'Ark1'!AI1199)</f>
        <v>17</v>
      </c>
      <c r="Q18" s="214"/>
      <c r="R18" s="418">
        <f>+IF(P18=0,"",'Ark1'!AJ1199)</f>
        <v>66.682352941176489</v>
      </c>
      <c r="S18" s="409"/>
      <c r="T18" s="418">
        <f>+IF(P18=0,"",'Ark1'!AK1199)</f>
        <v>6.9997865708047886</v>
      </c>
      <c r="U18" s="214"/>
      <c r="V18" s="217">
        <f>+IF(H18=0,"",'Ark1'!T1199)</f>
        <v>2.1052631578947363</v>
      </c>
      <c r="W18" s="218">
        <f>+IF(H18=0,"",'Ark1'!X1199)</f>
        <v>0</v>
      </c>
      <c r="X18" s="216">
        <f>+IF(H18=0,"",'Ark1'!Z1199)</f>
        <v>0.73503537895141557</v>
      </c>
      <c r="Y18" s="216">
        <f>+IF(H18=0,"",'Ark1'!AB1199)</f>
        <v>0.30689220499185865</v>
      </c>
      <c r="Z18" s="218">
        <f>+IF(H18=0,"",'Ark1'!AD1199)</f>
        <v>36.594427851591007</v>
      </c>
      <c r="AA18" s="36">
        <f t="shared" si="3"/>
        <v>2.2157894736842101</v>
      </c>
      <c r="AB18" s="216">
        <f t="shared" si="4"/>
        <v>0.31578947368421051</v>
      </c>
      <c r="AC18" s="195"/>
      <c r="AD18" s="198"/>
      <c r="AF18" s="28"/>
      <c r="AG18" s="26"/>
      <c r="AH18" s="199"/>
      <c r="AI18" s="27"/>
      <c r="AM18" s="27"/>
      <c r="BE18" s="211" t="e">
        <f t="shared" si="2"/>
        <v>#REF!</v>
      </c>
      <c r="BF18" s="27">
        <v>46.533333333333317</v>
      </c>
      <c r="BG18" s="27">
        <f t="shared" si="1"/>
        <v>46.533333333333317</v>
      </c>
      <c r="BH18" s="27">
        <f t="shared" si="1"/>
        <v>46.533333333333317</v>
      </c>
      <c r="BI18" s="27">
        <f t="shared" si="1"/>
        <v>46.533333333333317</v>
      </c>
      <c r="BJ18" s="27">
        <f t="shared" si="1"/>
        <v>46.533333333333317</v>
      </c>
      <c r="BK18" s="27">
        <f t="shared" si="1"/>
        <v>46.533333333333317</v>
      </c>
      <c r="BL18" s="27">
        <f t="shared" si="1"/>
        <v>46.533333333333317</v>
      </c>
      <c r="BM18" s="27">
        <f t="shared" si="1"/>
        <v>46.533333333333317</v>
      </c>
      <c r="BN18" s="27">
        <f t="shared" si="1"/>
        <v>46.533333333333317</v>
      </c>
      <c r="BO18" s="27">
        <f t="shared" si="1"/>
        <v>46.533333333333317</v>
      </c>
      <c r="BP18" s="27">
        <f t="shared" si="1"/>
        <v>46.533333333333317</v>
      </c>
      <c r="BQ18" s="27">
        <f t="shared" si="1"/>
        <v>46.533333333333317</v>
      </c>
    </row>
    <row r="19" spans="1:69" ht="15" customHeight="1">
      <c r="A19" s="195"/>
      <c r="B19" s="219">
        <f>+'Ark1'!C1200</f>
        <v>2024</v>
      </c>
      <c r="C19" s="215">
        <f>+'Ark1'!L1200</f>
        <v>1</v>
      </c>
      <c r="D19" s="215" t="s">
        <v>28</v>
      </c>
      <c r="E19" s="215">
        <f>+'Ark1'!D1200</f>
        <v>6</v>
      </c>
      <c r="F19" s="215" t="s">
        <v>525</v>
      </c>
      <c r="G19" s="215">
        <f>+'Ark1'!Q1200</f>
        <v>7</v>
      </c>
      <c r="H19" s="320">
        <f>+'Ark1'!R1200</f>
        <v>8</v>
      </c>
      <c r="I19" s="216">
        <f>+IF(H19=0,"",'Ark1'!AG1200)</f>
        <v>0.29851790524388683</v>
      </c>
      <c r="J19" s="216">
        <f>+IF(H19=0,"",'Ark1'!AH1200)</f>
        <v>0</v>
      </c>
      <c r="K19" s="92"/>
      <c r="L19" s="489">
        <f t="shared" si="5"/>
        <v>100</v>
      </c>
      <c r="M19" s="92"/>
      <c r="N19" s="31">
        <f>+IF(H19=0,"",'Ark1'!U1200)</f>
        <v>3.2</v>
      </c>
      <c r="O19" s="212"/>
      <c r="P19" s="415">
        <f>+IF(I19=0,"",'Ark1'!AI1200)</f>
        <v>8</v>
      </c>
      <c r="Q19" s="214"/>
      <c r="R19" s="418">
        <f>+IF(P19=0,"",'Ark1'!AJ1200)</f>
        <v>69.699999999999989</v>
      </c>
      <c r="S19" s="409"/>
      <c r="T19" s="418">
        <f>+IF(P19=0,"",'Ark1'!AK1200)</f>
        <v>10.03226973745176</v>
      </c>
      <c r="U19" s="214"/>
      <c r="V19" s="217">
        <f>+IF(H19=0,"",'Ark1'!T1200)</f>
        <v>1.75</v>
      </c>
      <c r="W19" s="218">
        <f>+IF(H19=0,"",'Ark1'!X1200)</f>
        <v>0</v>
      </c>
      <c r="X19" s="216">
        <f>+IF(H19=0,"",'Ark1'!Z1200)</f>
        <v>1.0476163419878473</v>
      </c>
      <c r="Y19" s="216">
        <f>+IF(H19=0,"",'Ark1'!AB1200)</f>
        <v>0.4330127018922193</v>
      </c>
      <c r="Z19" s="218">
        <f>+IF(H19=0,"",'Ark1'!AD1200)</f>
        <v>35.822052399561677</v>
      </c>
      <c r="AA19" s="36">
        <f t="shared" si="3"/>
        <v>3.2</v>
      </c>
      <c r="AB19" s="216">
        <f t="shared" si="4"/>
        <v>0.875</v>
      </c>
      <c r="AC19" s="195"/>
      <c r="AD19" s="198"/>
      <c r="AF19" s="28"/>
      <c r="AG19" s="26"/>
      <c r="AH19" s="199"/>
      <c r="AI19" s="27"/>
      <c r="AJ19" s="219"/>
      <c r="AK19" s="219"/>
      <c r="AL19" s="219"/>
      <c r="AM19" s="27"/>
      <c r="BE19" s="211" t="e">
        <f t="shared" si="2"/>
        <v>#REF!</v>
      </c>
      <c r="BF19" s="27">
        <v>57.45</v>
      </c>
      <c r="BG19" s="27">
        <f t="shared" si="1"/>
        <v>57.45</v>
      </c>
      <c r="BH19" s="27">
        <f t="shared" si="1"/>
        <v>57.45</v>
      </c>
      <c r="BI19" s="27">
        <f t="shared" si="1"/>
        <v>57.45</v>
      </c>
      <c r="BJ19" s="27">
        <f t="shared" si="1"/>
        <v>57.45</v>
      </c>
      <c r="BK19" s="27">
        <f t="shared" si="1"/>
        <v>57.45</v>
      </c>
      <c r="BL19" s="27">
        <f t="shared" si="1"/>
        <v>57.45</v>
      </c>
      <c r="BM19" s="27">
        <f t="shared" si="1"/>
        <v>57.45</v>
      </c>
      <c r="BN19" s="27">
        <f t="shared" si="1"/>
        <v>57.45</v>
      </c>
      <c r="BO19" s="27">
        <f t="shared" si="1"/>
        <v>57.45</v>
      </c>
      <c r="BP19" s="27">
        <f t="shared" si="1"/>
        <v>57.45</v>
      </c>
      <c r="BQ19" s="27">
        <f t="shared" si="1"/>
        <v>57.45</v>
      </c>
    </row>
    <row r="20" spans="1:69" ht="15" customHeight="1">
      <c r="A20" s="195"/>
      <c r="B20" s="219">
        <f>+'Ark1'!C1201</f>
        <v>2024</v>
      </c>
      <c r="C20" s="215">
        <f>+'Ark1'!L1201</f>
        <v>1</v>
      </c>
      <c r="D20" s="215" t="s">
        <v>28</v>
      </c>
      <c r="E20" s="215">
        <f>+'Ark1'!D1201</f>
        <v>7</v>
      </c>
      <c r="F20" s="215" t="s">
        <v>526</v>
      </c>
      <c r="G20" s="215">
        <f>+'Ark1'!Q1201</f>
        <v>3</v>
      </c>
      <c r="H20" s="320">
        <f>+'Ark1'!R1201</f>
        <v>5</v>
      </c>
      <c r="I20" s="216">
        <f>+IF(H20=0,"",'Ark1'!AG1201)</f>
        <v>0.27171531247260927</v>
      </c>
      <c r="J20" s="216">
        <f>+IF(H20=0,"",'Ark1'!AH1201)</f>
        <v>60</v>
      </c>
      <c r="K20" s="92"/>
      <c r="L20" s="489">
        <f t="shared" si="5"/>
        <v>100</v>
      </c>
      <c r="M20" s="92"/>
      <c r="N20" s="31">
        <f>+IF(H20=0,"",'Ark1'!U1201)</f>
        <v>2.48</v>
      </c>
      <c r="O20" s="212"/>
      <c r="P20" s="415">
        <f>+IF(I20=0,"",'Ark1'!AI1201)</f>
        <v>5</v>
      </c>
      <c r="Q20" s="214"/>
      <c r="R20" s="418">
        <f>+IF(P20=0,"",'Ark1'!AJ1201)</f>
        <v>67.14</v>
      </c>
      <c r="S20" s="409"/>
      <c r="T20" s="418">
        <f>+IF(P20=0,"",'Ark1'!AK1201)</f>
        <v>7.9612998664235102</v>
      </c>
      <c r="U20" s="214"/>
      <c r="V20" s="217">
        <f>+IF(H20=0,"",'Ark1'!T1201)</f>
        <v>1.4</v>
      </c>
      <c r="W20" s="218">
        <f>+IF(H20=0,"",'Ark1'!X1201)</f>
        <v>0</v>
      </c>
      <c r="X20" s="216">
        <f>+IF(H20=0,"",'Ark1'!Z1201)</f>
        <v>0.76262703859750491</v>
      </c>
      <c r="Y20" s="216">
        <f>+IF(H20=0,"",'Ark1'!AB1201)</f>
        <v>0.48989794855663593</v>
      </c>
      <c r="Z20" s="218">
        <f>+IF(H20=0,"",'Ark1'!AD1201)</f>
        <v>71.732666366986507</v>
      </c>
      <c r="AA20" s="36">
        <f t="shared" si="3"/>
        <v>2.48</v>
      </c>
      <c r="AB20" s="216">
        <f t="shared" si="4"/>
        <v>0.6</v>
      </c>
      <c r="AC20" s="195"/>
      <c r="AD20" s="198"/>
      <c r="AF20" s="28"/>
      <c r="AG20" s="26"/>
      <c r="AH20" s="199"/>
      <c r="AI20" s="27"/>
      <c r="AJ20" s="219"/>
      <c r="AK20" s="219"/>
      <c r="AL20" s="219"/>
      <c r="AM20" s="27"/>
      <c r="BE20" s="211" t="e">
        <f t="shared" si="2"/>
        <v>#REF!</v>
      </c>
      <c r="BF20" s="27">
        <v>0</v>
      </c>
      <c r="BG20" s="27">
        <f t="shared" si="1"/>
        <v>0</v>
      </c>
      <c r="BH20" s="27">
        <f t="shared" si="1"/>
        <v>0</v>
      </c>
      <c r="BI20" s="27">
        <f t="shared" si="1"/>
        <v>0</v>
      </c>
      <c r="BJ20" s="27">
        <f t="shared" si="1"/>
        <v>0</v>
      </c>
      <c r="BK20" s="27">
        <f t="shared" si="1"/>
        <v>0</v>
      </c>
      <c r="BL20" s="27">
        <f t="shared" si="1"/>
        <v>0</v>
      </c>
      <c r="BM20" s="27">
        <f t="shared" si="1"/>
        <v>0</v>
      </c>
      <c r="BN20" s="27">
        <f t="shared" si="1"/>
        <v>0</v>
      </c>
      <c r="BO20" s="27">
        <f t="shared" si="1"/>
        <v>0</v>
      </c>
      <c r="BP20" s="27">
        <f t="shared" si="1"/>
        <v>0</v>
      </c>
      <c r="BQ20" s="27">
        <f t="shared" si="1"/>
        <v>0</v>
      </c>
    </row>
    <row r="21" spans="1:69" ht="15" customHeight="1">
      <c r="A21" s="195"/>
      <c r="B21" s="219">
        <f>+'Ark1'!C1202</f>
        <v>2024</v>
      </c>
      <c r="C21" s="215">
        <f>+'Ark1'!L1202</f>
        <v>1</v>
      </c>
      <c r="D21" s="215" t="s">
        <v>28</v>
      </c>
      <c r="E21" s="215">
        <f>+'Ark1'!D1202</f>
        <v>8</v>
      </c>
      <c r="F21" s="215" t="s">
        <v>527</v>
      </c>
      <c r="G21" s="215">
        <f>+'Ark1'!Q1202</f>
        <v>0</v>
      </c>
      <c r="H21" s="320">
        <f>+'Ark1'!R1202</f>
        <v>0</v>
      </c>
      <c r="I21" s="216" t="str">
        <f>+IF(H21=0,"",'Ark1'!AG1202)</f>
        <v/>
      </c>
      <c r="J21" s="216" t="str">
        <f>+IF(H21=0,"",'Ark1'!AH1202)</f>
        <v/>
      </c>
      <c r="K21" s="92"/>
      <c r="L21" s="489" t="str">
        <f t="shared" si="5"/>
        <v/>
      </c>
      <c r="M21" s="92"/>
      <c r="N21" s="31" t="str">
        <f>+IF(H21=0,"",'Ark1'!U1202)</f>
        <v/>
      </c>
      <c r="O21" s="212"/>
      <c r="P21" s="415">
        <f>+IF(I21=0,"",'Ark1'!AI1202)</f>
        <v>0</v>
      </c>
      <c r="Q21" s="214"/>
      <c r="R21" s="418" t="str">
        <f>+IF(P21=0,"",'Ark1'!AJ1202)</f>
        <v/>
      </c>
      <c r="S21" s="409"/>
      <c r="T21" s="418" t="str">
        <f>+IF(P21=0,"",'Ark1'!AK1202)</f>
        <v/>
      </c>
      <c r="U21" s="214"/>
      <c r="V21" s="217" t="str">
        <f>+IF(H21=0,"",'Ark1'!T1202)</f>
        <v/>
      </c>
      <c r="W21" s="218" t="str">
        <f>+IF(H21=0,"",'Ark1'!X1202)</f>
        <v/>
      </c>
      <c r="X21" s="216" t="str">
        <f>+IF(H21=0,"",'Ark1'!Z1202)</f>
        <v/>
      </c>
      <c r="Y21" s="216" t="str">
        <f>+IF(H21=0,"",'Ark1'!AB1202)</f>
        <v/>
      </c>
      <c r="Z21" s="218" t="str">
        <f>+IF(H21=0,"",'Ark1'!AD1202)</f>
        <v/>
      </c>
      <c r="AA21" s="36" t="str">
        <f t="shared" si="3"/>
        <v/>
      </c>
      <c r="AB21" s="216" t="str">
        <f t="shared" si="4"/>
        <v/>
      </c>
      <c r="AC21" s="195"/>
      <c r="AD21" s="198"/>
      <c r="AF21" s="28"/>
      <c r="AG21" s="26"/>
      <c r="AH21" s="199"/>
      <c r="AI21" s="27"/>
      <c r="AJ21" s="219"/>
      <c r="AK21" s="219"/>
      <c r="AL21" s="219"/>
      <c r="AM21" s="27"/>
      <c r="BE21" s="211"/>
    </row>
    <row r="22" spans="1:69" ht="15" customHeight="1">
      <c r="A22" s="195"/>
      <c r="B22" s="219">
        <f>+'Ark1'!C1203</f>
        <v>2024</v>
      </c>
      <c r="C22" s="215">
        <f>+'Ark1'!L1203</f>
        <v>1</v>
      </c>
      <c r="D22" s="215" t="s">
        <v>28</v>
      </c>
      <c r="E22" s="215">
        <f>+'Ark1'!D1203</f>
        <v>9</v>
      </c>
      <c r="F22" s="215" t="s">
        <v>528</v>
      </c>
      <c r="G22" s="215">
        <f>+'Ark1'!Q1203</f>
        <v>1</v>
      </c>
      <c r="H22" s="320">
        <f>+'Ark1'!R1203</f>
        <v>6</v>
      </c>
      <c r="I22" s="216">
        <f>+IF(H22=0,"",'Ark1'!AG1203)</f>
        <v>0.22988234042678923</v>
      </c>
      <c r="J22" s="216">
        <f>+IF(H22=0,"",'Ark1'!AH1203)</f>
        <v>0</v>
      </c>
      <c r="K22" s="92"/>
      <c r="L22" s="489">
        <f t="shared" si="5"/>
        <v>100</v>
      </c>
      <c r="M22" s="92"/>
      <c r="N22" s="31">
        <f>+IF(H22=0,"",'Ark1'!U1203)</f>
        <v>6.4833333333333352</v>
      </c>
      <c r="O22" s="212"/>
      <c r="P22" s="415">
        <f>+IF(I22=0,"",'Ark1'!AI1203)</f>
        <v>6</v>
      </c>
      <c r="Q22" s="214"/>
      <c r="R22" s="418">
        <f>+IF(P22=0,"",'Ark1'!AJ1203)</f>
        <v>122.0833333333333</v>
      </c>
      <c r="S22" s="409"/>
      <c r="T22" s="418">
        <f>+IF(P22=0,"",'Ark1'!AK1203)</f>
        <v>3.5429977297544992</v>
      </c>
      <c r="U22" s="214"/>
      <c r="V22" s="217">
        <f>+IF(H22=0,"",'Ark1'!T1203)</f>
        <v>2.1666666666666661</v>
      </c>
      <c r="W22" s="218">
        <f>+IF(H22=0,"",'Ark1'!X1203)</f>
        <v>0</v>
      </c>
      <c r="X22" s="216">
        <f>+IF(H22=0,"",'Ark1'!Z1203)</f>
        <v>1.8169724513291003</v>
      </c>
      <c r="Y22" s="216">
        <f>+IF(H22=0,"",'Ark1'!AB1203)</f>
        <v>0.3726779962499655</v>
      </c>
      <c r="Z22" s="218">
        <f>+IF(H22=0,"",'Ark1'!AD1203)</f>
        <v>76.710888211612996</v>
      </c>
      <c r="AA22" s="36">
        <f t="shared" si="3"/>
        <v>6.4833333333333352</v>
      </c>
      <c r="AB22" s="216">
        <f t="shared" si="4"/>
        <v>0.16666666666666666</v>
      </c>
      <c r="AC22" s="195"/>
      <c r="AD22" s="198"/>
      <c r="AF22" s="28"/>
      <c r="AG22" s="26"/>
      <c r="AH22" s="199"/>
      <c r="AI22" s="27"/>
      <c r="AJ22" s="219"/>
      <c r="AK22" s="219"/>
      <c r="AL22" s="219"/>
      <c r="AM22" s="27"/>
      <c r="BE22" s="211"/>
    </row>
    <row r="23" spans="1:69" ht="15" customHeight="1">
      <c r="A23" s="195"/>
      <c r="B23" s="219">
        <f>+'Ark1'!C1204</f>
        <v>2024</v>
      </c>
      <c r="C23" s="215">
        <f>+'Ark1'!L1204</f>
        <v>1</v>
      </c>
      <c r="D23" s="215" t="s">
        <v>28</v>
      </c>
      <c r="E23" s="215">
        <f>+'Ark1'!D1204</f>
        <v>10</v>
      </c>
      <c r="F23" s="215" t="s">
        <v>529</v>
      </c>
      <c r="G23" s="215">
        <f>+'Ark1'!Q1204</f>
        <v>1</v>
      </c>
      <c r="H23" s="320">
        <f>+'Ark1'!R1204</f>
        <v>1</v>
      </c>
      <c r="I23" s="216">
        <f>+IF(H23=0,"",'Ark1'!AG1204)</f>
        <v>9.462838341965138E-3</v>
      </c>
      <c r="J23" s="216">
        <f>+IF(H23=0,"",'Ark1'!AH1204)</f>
        <v>0</v>
      </c>
      <c r="K23" s="92"/>
      <c r="L23" s="489">
        <f t="shared" si="5"/>
        <v>100</v>
      </c>
      <c r="M23" s="92"/>
      <c r="N23" s="31">
        <f>+IF(H23=0,"",'Ark1'!U1204)</f>
        <v>2.6</v>
      </c>
      <c r="O23" s="212"/>
      <c r="P23" s="415">
        <f>+IF(I23=0,"",'Ark1'!AI1204)</f>
        <v>1</v>
      </c>
      <c r="Q23" s="214"/>
      <c r="R23" s="418">
        <f>+IF(P23=0,"",'Ark1'!AJ1204)</f>
        <v>68.3</v>
      </c>
      <c r="S23" s="409"/>
      <c r="T23" s="418">
        <f>+IF(P23=0,"",'Ark1'!AK1204)</f>
        <v>8.1603960493802781</v>
      </c>
      <c r="U23" s="214"/>
      <c r="V23" s="217">
        <f>+IF(H23=0,"",'Ark1'!T1204)</f>
        <v>2</v>
      </c>
      <c r="W23" s="218">
        <f>+IF(H23=0,"",'Ark1'!X1204)</f>
        <v>0</v>
      </c>
      <c r="X23" s="216">
        <f>+IF(H23=0,"",'Ark1'!Z1204)</f>
        <v>0</v>
      </c>
      <c r="Y23" s="216">
        <f>+IF(H23=0,"",'Ark1'!AB1204)</f>
        <v>0</v>
      </c>
      <c r="Z23" s="218">
        <f>+IF(H23=0,"",'Ark1'!AD1204)</f>
        <v>0</v>
      </c>
      <c r="AA23" s="36">
        <f t="shared" si="3"/>
        <v>2.6</v>
      </c>
      <c r="AB23" s="216">
        <f t="shared" si="4"/>
        <v>1</v>
      </c>
      <c r="AC23" s="195"/>
      <c r="AD23" s="198"/>
      <c r="AF23" s="28"/>
      <c r="AG23" s="26"/>
      <c r="AH23" s="199"/>
      <c r="AI23" s="27"/>
      <c r="AJ23" s="219"/>
      <c r="AK23" s="219"/>
      <c r="AL23" s="219"/>
      <c r="AM23" s="27"/>
      <c r="BE23" s="211"/>
    </row>
    <row r="24" spans="1:69" ht="15" customHeight="1">
      <c r="A24" s="195"/>
      <c r="B24" s="219">
        <f>+'Ark1'!C1205</f>
        <v>2024</v>
      </c>
      <c r="C24" s="215">
        <f>+'Ark1'!L1205</f>
        <v>1</v>
      </c>
      <c r="D24" s="215" t="s">
        <v>28</v>
      </c>
      <c r="E24" s="215">
        <f>+'Ark1'!D1205</f>
        <v>11</v>
      </c>
      <c r="F24" s="215" t="s">
        <v>530</v>
      </c>
      <c r="G24" s="215">
        <f>+'Ark1'!Q1205</f>
        <v>0</v>
      </c>
      <c r="H24" s="320">
        <f>+'Ark1'!R1205</f>
        <v>0</v>
      </c>
      <c r="I24" s="216" t="str">
        <f>+IF(H24=0,"",'Ark1'!AG1205)</f>
        <v/>
      </c>
      <c r="J24" s="216" t="str">
        <f>+IF(H24=0,"",'Ark1'!AH1205)</f>
        <v/>
      </c>
      <c r="K24" s="92"/>
      <c r="L24" s="489" t="str">
        <f t="shared" si="5"/>
        <v/>
      </c>
      <c r="M24" s="92"/>
      <c r="N24" s="31" t="str">
        <f>+IF(H24=0,"",'Ark1'!U1205)</f>
        <v/>
      </c>
      <c r="O24" s="212"/>
      <c r="P24" s="415">
        <f>+IF(I24=0,"",'Ark1'!AI1205)</f>
        <v>0</v>
      </c>
      <c r="Q24" s="214"/>
      <c r="R24" s="418" t="str">
        <f>+IF(P24=0,"",'Ark1'!AJ1205)</f>
        <v/>
      </c>
      <c r="S24" s="409"/>
      <c r="T24" s="418" t="str">
        <f>+IF(P24=0,"",'Ark1'!AK1205)</f>
        <v/>
      </c>
      <c r="U24" s="214"/>
      <c r="V24" s="217" t="str">
        <f>+IF(H24=0,"",'Ark1'!T1205)</f>
        <v/>
      </c>
      <c r="W24" s="218" t="str">
        <f>+IF(H24=0,"",'Ark1'!X1205)</f>
        <v/>
      </c>
      <c r="X24" s="216" t="str">
        <f>+IF(H24=0,"",'Ark1'!Z1205)</f>
        <v/>
      </c>
      <c r="Y24" s="216" t="str">
        <f>+IF(H24=0,"",'Ark1'!AB1205)</f>
        <v/>
      </c>
      <c r="Z24" s="218" t="str">
        <f>+IF(H24=0,"",'Ark1'!AD1205)</f>
        <v/>
      </c>
      <c r="AA24" s="36" t="str">
        <f t="shared" si="3"/>
        <v/>
      </c>
      <c r="AB24" s="216" t="str">
        <f t="shared" si="4"/>
        <v/>
      </c>
      <c r="AC24" s="195"/>
      <c r="AD24" s="198"/>
      <c r="AF24" s="28"/>
      <c r="AG24" s="26"/>
      <c r="AH24" s="199"/>
      <c r="AI24" s="27"/>
      <c r="AJ24" s="219"/>
      <c r="AK24" s="219"/>
      <c r="AL24" s="219"/>
      <c r="AM24" s="27"/>
    </row>
    <row r="25" spans="1:69" ht="15" customHeight="1">
      <c r="A25" s="195"/>
      <c r="B25" s="219">
        <f>+'Ark1'!C1206</f>
        <v>2024</v>
      </c>
      <c r="C25" s="215">
        <f>+'Ark1'!L1206</f>
        <v>1</v>
      </c>
      <c r="D25" s="215" t="s">
        <v>28</v>
      </c>
      <c r="E25" s="215">
        <f>+'Ark1'!D1206</f>
        <v>12</v>
      </c>
      <c r="F25" s="215" t="s">
        <v>531</v>
      </c>
      <c r="G25" s="215">
        <f>+'Ark1'!Q1206</f>
        <v>0</v>
      </c>
      <c r="H25" s="320">
        <f>+'Ark1'!R1206</f>
        <v>0</v>
      </c>
      <c r="I25" s="216" t="str">
        <f>+IF(H25=0,"",'Ark1'!AG1206)</f>
        <v/>
      </c>
      <c r="J25" s="216" t="str">
        <f>+IF(H25=0,"",'Ark1'!AH1206)</f>
        <v/>
      </c>
      <c r="K25" s="92"/>
      <c r="L25" s="489" t="str">
        <f t="shared" si="5"/>
        <v/>
      </c>
      <c r="M25" s="92"/>
      <c r="N25" s="31" t="str">
        <f>+IF(H25=0,"",'Ark1'!U1206)</f>
        <v/>
      </c>
      <c r="O25" s="212"/>
      <c r="P25" s="415">
        <f>+IF(I25=0,"",'Ark1'!AI1206)</f>
        <v>0</v>
      </c>
      <c r="Q25" s="214"/>
      <c r="R25" s="418" t="str">
        <f>+IF(P25=0,"",'Ark1'!AJ1206)</f>
        <v/>
      </c>
      <c r="S25" s="409"/>
      <c r="T25" s="418" t="str">
        <f>+IF(P25=0,"",'Ark1'!AK1206)</f>
        <v/>
      </c>
      <c r="U25" s="214"/>
      <c r="V25" s="217" t="str">
        <f>+IF(H25=0,"",'Ark1'!T1206)</f>
        <v/>
      </c>
      <c r="W25" s="218" t="str">
        <f>+IF(H25=0,"",'Ark1'!X1206)</f>
        <v/>
      </c>
      <c r="X25" s="216" t="str">
        <f>+IF(H25=0,"",'Ark1'!Z1206)</f>
        <v/>
      </c>
      <c r="Y25" s="216" t="str">
        <f>+IF(H25=0,"",'Ark1'!AB1206)</f>
        <v/>
      </c>
      <c r="Z25" s="218" t="str">
        <f>+IF(H25=0,"",'Ark1'!AD1206)</f>
        <v/>
      </c>
      <c r="AA25" s="36" t="str">
        <f t="shared" si="3"/>
        <v/>
      </c>
      <c r="AB25" s="216" t="str">
        <f t="shared" si="4"/>
        <v/>
      </c>
      <c r="AC25" s="195"/>
      <c r="AD25" s="198"/>
      <c r="AF25" s="28"/>
      <c r="AG25" s="26"/>
      <c r="AH25" s="199"/>
      <c r="AI25" s="27"/>
      <c r="AJ25" s="219"/>
      <c r="AK25" s="219"/>
      <c r="AL25" s="198"/>
      <c r="AM25" s="198"/>
      <c r="AN25" s="198"/>
    </row>
    <row r="26" spans="1:69" ht="15" customHeight="1">
      <c r="A26" s="195"/>
      <c r="B26" s="195"/>
      <c r="C26" s="195"/>
      <c r="D26" s="195"/>
      <c r="E26" s="195"/>
      <c r="F26" s="195"/>
      <c r="G26" s="195"/>
      <c r="H26" s="316"/>
      <c r="I26" s="196"/>
      <c r="J26" s="196"/>
      <c r="K26" s="92"/>
      <c r="L26" s="92"/>
      <c r="M26" s="92"/>
      <c r="N26" s="195"/>
      <c r="O26" s="212"/>
      <c r="P26" s="214"/>
      <c r="Q26" s="214"/>
      <c r="R26" s="212"/>
      <c r="S26" s="409"/>
      <c r="T26" s="212"/>
      <c r="U26" s="214"/>
      <c r="V26" s="195"/>
      <c r="W26" s="197"/>
      <c r="X26" s="196"/>
      <c r="Y26" s="195"/>
      <c r="Z26" s="197"/>
      <c r="AA26" s="197"/>
      <c r="AB26" s="196"/>
      <c r="AC26" s="195"/>
      <c r="AD26" s="198"/>
      <c r="AF26" s="28"/>
      <c r="AG26" s="26"/>
      <c r="AH26" s="199"/>
      <c r="AI26" s="27"/>
      <c r="AM26" s="27"/>
      <c r="BE26" s="211"/>
    </row>
    <row r="27" spans="1:69" ht="15" customHeight="1">
      <c r="A27" s="195"/>
      <c r="B27" s="195"/>
      <c r="C27" s="213" t="s">
        <v>0</v>
      </c>
      <c r="D27" s="195"/>
      <c r="E27" s="253" t="str">
        <f>+D29</f>
        <v>P</v>
      </c>
      <c r="F27" s="213" t="s">
        <v>547</v>
      </c>
      <c r="G27" s="195"/>
      <c r="H27" s="309">
        <f>SUM(Klasse!G11)</f>
        <v>234</v>
      </c>
      <c r="I27" s="196"/>
      <c r="J27" s="196"/>
      <c r="K27" s="92"/>
      <c r="L27" s="484">
        <f>100*P27/H27</f>
        <v>91.025641025641022</v>
      </c>
      <c r="M27" s="92"/>
      <c r="N27" s="246">
        <f>+Klasse!P11</f>
        <v>4.6290598290598322</v>
      </c>
      <c r="O27" s="212"/>
      <c r="P27" s="477">
        <f>+Klasse!L11</f>
        <v>213</v>
      </c>
      <c r="Q27" s="71"/>
      <c r="R27" s="483">
        <f>+Klasse!S11</f>
        <v>75.422065727699504</v>
      </c>
      <c r="S27" s="409"/>
      <c r="T27" s="483">
        <f>+Klasse!U11</f>
        <v>10.48319398550011</v>
      </c>
      <c r="U27" s="214"/>
      <c r="V27" s="195"/>
      <c r="W27" s="197"/>
      <c r="X27" s="196"/>
      <c r="Y27" s="195"/>
      <c r="Z27" s="197"/>
      <c r="AA27" s="246">
        <f>+N27/C29</f>
        <v>2.3145299145299161</v>
      </c>
      <c r="AB27" s="196"/>
      <c r="AC27" s="195"/>
      <c r="AD27" s="198"/>
      <c r="AF27" s="28"/>
      <c r="AG27" s="26"/>
      <c r="AH27" s="199"/>
      <c r="AI27" s="27"/>
      <c r="AM27" s="27"/>
      <c r="BE27" s="211"/>
    </row>
    <row r="28" spans="1:69" ht="15" customHeight="1">
      <c r="A28" s="195"/>
      <c r="B28" s="195"/>
      <c r="C28" s="195"/>
      <c r="D28" s="195"/>
      <c r="E28" s="195"/>
      <c r="F28" s="195"/>
      <c r="G28" s="195"/>
      <c r="H28" s="316"/>
      <c r="I28" s="196"/>
      <c r="J28" s="196"/>
      <c r="K28" s="92"/>
      <c r="L28" s="92"/>
      <c r="M28" s="92"/>
      <c r="N28" s="195"/>
      <c r="O28" s="212"/>
      <c r="P28" s="214"/>
      <c r="Q28" s="214"/>
      <c r="R28" s="212"/>
      <c r="S28" s="409"/>
      <c r="T28" s="212"/>
      <c r="U28" s="214"/>
      <c r="V28" s="195"/>
      <c r="W28" s="197"/>
      <c r="X28" s="196"/>
      <c r="Y28" s="195"/>
      <c r="Z28" s="197"/>
      <c r="AA28" s="197"/>
      <c r="AB28" s="197"/>
      <c r="AC28" s="197"/>
      <c r="AD28" s="198"/>
      <c r="AF28" s="28"/>
      <c r="AG28" s="26"/>
      <c r="AH28" s="199"/>
      <c r="AI28" s="27"/>
      <c r="AM28" s="27"/>
      <c r="BE28" s="211">
        <f>1+BE25</f>
        <v>1</v>
      </c>
      <c r="BF28" s="27">
        <v>20.659867330016564</v>
      </c>
      <c r="BG28" s="27">
        <f t="shared" ref="BG28:BQ28" si="6">+BF28</f>
        <v>20.659867330016564</v>
      </c>
      <c r="BH28" s="27">
        <f t="shared" si="6"/>
        <v>20.659867330016564</v>
      </c>
      <c r="BI28" s="27">
        <f t="shared" si="6"/>
        <v>20.659867330016564</v>
      </c>
      <c r="BJ28" s="27">
        <f t="shared" si="6"/>
        <v>20.659867330016564</v>
      </c>
      <c r="BK28" s="27">
        <f t="shared" si="6"/>
        <v>20.659867330016564</v>
      </c>
      <c r="BL28" s="27">
        <f t="shared" si="6"/>
        <v>20.659867330016564</v>
      </c>
      <c r="BM28" s="27">
        <f t="shared" si="6"/>
        <v>20.659867330016564</v>
      </c>
      <c r="BN28" s="27">
        <f t="shared" si="6"/>
        <v>20.659867330016564</v>
      </c>
      <c r="BO28" s="27">
        <f t="shared" si="6"/>
        <v>20.659867330016564</v>
      </c>
      <c r="BP28" s="27">
        <f t="shared" si="6"/>
        <v>20.659867330016564</v>
      </c>
      <c r="BQ28" s="27">
        <f t="shared" si="6"/>
        <v>20.659867330016564</v>
      </c>
    </row>
    <row r="29" spans="1:69" ht="15" customHeight="1">
      <c r="A29" s="195"/>
      <c r="B29" s="219">
        <f>+'Ark1'!C1207</f>
        <v>2024</v>
      </c>
      <c r="C29" s="27">
        <f>+'Ark1'!L1207</f>
        <v>2</v>
      </c>
      <c r="D29" s="225" t="s">
        <v>29</v>
      </c>
      <c r="E29" s="27">
        <f>+'Ark1'!D1207</f>
        <v>1</v>
      </c>
      <c r="F29" s="27" t="str">
        <f t="shared" ref="F29:F40" si="7">+F14</f>
        <v>Jan</v>
      </c>
      <c r="G29" s="27">
        <f>+'Ark1'!Q1207</f>
        <v>4</v>
      </c>
      <c r="H29" s="321">
        <f>+'Ark1'!R1207</f>
        <v>4</v>
      </c>
      <c r="I29" s="28">
        <f>+IF(H29=0,"",'Ark1'!AG1207)</f>
        <v>0.95193508114856418</v>
      </c>
      <c r="J29" s="28">
        <f>+IF(H29=0,"",'Ark1'!AH1207)</f>
        <v>0</v>
      </c>
      <c r="K29" s="92"/>
      <c r="L29" s="489">
        <f>IF(H29=0,"",100*P29/H29)</f>
        <v>25</v>
      </c>
      <c r="M29" s="92"/>
      <c r="N29" s="31">
        <f>+IF(H29=0,"",'Ark1'!U1207)</f>
        <v>4.5750000000000002</v>
      </c>
      <c r="O29" s="212"/>
      <c r="P29" s="222">
        <f>+IF(I29=0,"",'Ark1'!AI1207)</f>
        <v>1</v>
      </c>
      <c r="Q29" s="214"/>
      <c r="R29" s="423">
        <f>+IF(P29=0,"",'Ark1'!AJ1207)</f>
        <v>62.6</v>
      </c>
      <c r="S29" s="409"/>
      <c r="T29" s="424">
        <f>+IF(P29=0,"",'Ark1'!AK1207)</f>
        <v>16.713247983477324</v>
      </c>
      <c r="U29" s="214"/>
      <c r="V29" s="26">
        <f>+IF(H29=0,"",'Ark1'!T1207)</f>
        <v>2</v>
      </c>
      <c r="W29" s="33">
        <f>+IF(H29=0,"",'Ark1'!X1207)</f>
        <v>0</v>
      </c>
      <c r="X29" s="28">
        <f>+IF(H29=0,"",'Ark1'!Z1207)</f>
        <v>0.84963227339831981</v>
      </c>
      <c r="Y29" s="26">
        <f>+IF(H29=0,"",'Ark1'!AB1207)</f>
        <v>0</v>
      </c>
      <c r="Z29" s="33">
        <f>+IF(H29=0,"",'Ark1'!AD1207)</f>
        <v>0</v>
      </c>
      <c r="AA29" s="33">
        <f t="shared" ref="AA29:AA40" si="8">+IF(H29=0,"",+N29/C29)</f>
        <v>2.2875000000000001</v>
      </c>
      <c r="AB29" s="28">
        <f t="shared" ref="AB29:AB40" si="9">+IF(H29=0,"",G29/H29)</f>
        <v>1</v>
      </c>
      <c r="AC29" s="195"/>
      <c r="AD29" s="198"/>
      <c r="AF29" s="28"/>
      <c r="AG29" s="26"/>
      <c r="AH29" s="199"/>
      <c r="AI29" s="27"/>
      <c r="AM29" s="27"/>
    </row>
    <row r="30" spans="1:69" ht="15" customHeight="1">
      <c r="A30" s="195"/>
      <c r="B30" s="219">
        <f>+'Ark1'!C1208</f>
        <v>2024</v>
      </c>
      <c r="C30" s="27">
        <f>+'Ark1'!L1208</f>
        <v>2</v>
      </c>
      <c r="D30" s="225" t="s">
        <v>29</v>
      </c>
      <c r="E30" s="27">
        <f>+'Ark1'!D1208</f>
        <v>2</v>
      </c>
      <c r="F30" s="27" t="str">
        <f t="shared" si="7"/>
        <v>Feb</v>
      </c>
      <c r="G30" s="27">
        <f>+'Ark1'!Q1208</f>
        <v>5</v>
      </c>
      <c r="H30" s="321">
        <f>+'Ark1'!R1208</f>
        <v>6</v>
      </c>
      <c r="I30" s="28">
        <f>+IF(H30=0,"",'Ark1'!AG1208)</f>
        <v>0.4425719677839503</v>
      </c>
      <c r="J30" s="28">
        <f>+IF(H30=0,"",'Ark1'!AH1208)</f>
        <v>0</v>
      </c>
      <c r="K30" s="92"/>
      <c r="L30" s="489">
        <f t="shared" ref="L30:L40" si="10">IF(H30=0,"",100*P30/H30)</f>
        <v>100</v>
      </c>
      <c r="M30" s="92"/>
      <c r="N30" s="31">
        <f>+IF(H30=0,"",'Ark1'!U1208)</f>
        <v>5.55</v>
      </c>
      <c r="O30" s="212"/>
      <c r="P30" s="222">
        <f>+IF(I30=0,"",'Ark1'!AI1208)</f>
        <v>6</v>
      </c>
      <c r="Q30" s="214"/>
      <c r="R30" s="425">
        <f>+IF(P30=0,"",'Ark1'!AJ1208)</f>
        <v>80.283333333333317</v>
      </c>
      <c r="S30" s="409"/>
      <c r="T30" s="426">
        <f>+IF(P30=0,"",'Ark1'!AK1208)</f>
        <v>11.032649083650861</v>
      </c>
      <c r="U30" s="214"/>
      <c r="V30" s="26">
        <f>+IF(H30=0,"",'Ark1'!T1208)</f>
        <v>2.1666666666666661</v>
      </c>
      <c r="W30" s="33">
        <f>+IF(H30=0,"",'Ark1'!X1208)</f>
        <v>0</v>
      </c>
      <c r="X30" s="28">
        <f>+IF(H30=0,"",'Ark1'!Z1208)</f>
        <v>1.0735455276791963</v>
      </c>
      <c r="Y30" s="26">
        <f>+IF(H30=0,"",'Ark1'!AB1208)</f>
        <v>0.3726779962499655</v>
      </c>
      <c r="Z30" s="33">
        <f>+IF(H30=0,"",'Ark1'!AD1208)</f>
        <v>-27.077457786385938</v>
      </c>
      <c r="AA30" s="33">
        <f t="shared" si="8"/>
        <v>2.7749999999999999</v>
      </c>
      <c r="AB30" s="28">
        <f t="shared" si="9"/>
        <v>0.83333333333333337</v>
      </c>
      <c r="AC30" s="195"/>
      <c r="AD30" s="198"/>
      <c r="AF30" s="28"/>
      <c r="AG30" s="26"/>
      <c r="AH30" s="199"/>
      <c r="AI30" s="27"/>
      <c r="AM30" s="27"/>
    </row>
    <row r="31" spans="1:69" ht="15" customHeight="1">
      <c r="A31" s="195"/>
      <c r="B31" s="219">
        <f>+'Ark1'!C1209</f>
        <v>2024</v>
      </c>
      <c r="C31" s="27">
        <f>+'Ark1'!L1209</f>
        <v>2</v>
      </c>
      <c r="D31" s="225" t="s">
        <v>29</v>
      </c>
      <c r="E31" s="27">
        <f>+'Ark1'!D1209</f>
        <v>3</v>
      </c>
      <c r="F31" s="27" t="str">
        <f t="shared" si="7"/>
        <v>Mar</v>
      </c>
      <c r="G31" s="27">
        <f>+'Ark1'!Q1209</f>
        <v>5</v>
      </c>
      <c r="H31" s="321">
        <f>+'Ark1'!R1209</f>
        <v>8</v>
      </c>
      <c r="I31" s="28">
        <f>+IF(H31=0,"",'Ark1'!AG1209)</f>
        <v>0.22027450481597535</v>
      </c>
      <c r="J31" s="28">
        <f>+IF(H31=0,"",'Ark1'!AH1209)</f>
        <v>0</v>
      </c>
      <c r="K31" s="92"/>
      <c r="L31" s="489">
        <f t="shared" si="10"/>
        <v>37.5</v>
      </c>
      <c r="M31" s="92"/>
      <c r="N31" s="31">
        <f>+IF(H31=0,"",'Ark1'!U1209)</f>
        <v>4.7625000000000002</v>
      </c>
      <c r="O31" s="212"/>
      <c r="P31" s="222">
        <f>+IF(I31=0,"",'Ark1'!AI1209)</f>
        <v>3</v>
      </c>
      <c r="Q31" s="214"/>
      <c r="R31" s="425">
        <f>+IF(P31=0,"",'Ark1'!AJ1209)</f>
        <v>77.866666666666688</v>
      </c>
      <c r="S31" s="409"/>
      <c r="T31" s="426">
        <f>+IF(P31=0,"",'Ark1'!AK1209)</f>
        <v>12.154256597513298</v>
      </c>
      <c r="U31" s="214"/>
      <c r="V31" s="26">
        <f>+IF(H31=0,"",'Ark1'!T1209)</f>
        <v>2.875</v>
      </c>
      <c r="W31" s="33">
        <f>+IF(H31=0,"",'Ark1'!X1209)</f>
        <v>0</v>
      </c>
      <c r="X31" s="28">
        <f>+IF(H31=0,"",'Ark1'!Z1209)</f>
        <v>1.143391337206997</v>
      </c>
      <c r="Y31" s="26">
        <f>+IF(H31=0,"",'Ark1'!AB1209)</f>
        <v>1.165922381636102</v>
      </c>
      <c r="Z31" s="33">
        <f>+IF(H31=0,"",'Ark1'!AD1209)</f>
        <v>63.409270132751026</v>
      </c>
      <c r="AA31" s="33">
        <f t="shared" si="8"/>
        <v>2.3812500000000001</v>
      </c>
      <c r="AB31" s="28">
        <f t="shared" si="9"/>
        <v>0.625</v>
      </c>
      <c r="AC31" s="195"/>
      <c r="AD31" s="198"/>
      <c r="AF31" s="28"/>
      <c r="AG31" s="26"/>
      <c r="AH31" s="199"/>
      <c r="AI31" s="27"/>
      <c r="AJ31" s="219"/>
      <c r="AK31" s="219"/>
      <c r="AL31" s="219"/>
      <c r="AM31" s="27"/>
    </row>
    <row r="32" spans="1:69" ht="15" customHeight="1">
      <c r="A32" s="195"/>
      <c r="B32" s="219">
        <f>+'Ark1'!C1210</f>
        <v>2024</v>
      </c>
      <c r="C32" s="27">
        <f>+'Ark1'!L1210</f>
        <v>2</v>
      </c>
      <c r="D32" s="225" t="s">
        <v>29</v>
      </c>
      <c r="E32" s="27">
        <f>+'Ark1'!D1210</f>
        <v>4</v>
      </c>
      <c r="F32" s="27" t="str">
        <f t="shared" si="7"/>
        <v>Apr</v>
      </c>
      <c r="G32" s="27">
        <f>+'Ark1'!Q1210</f>
        <v>18</v>
      </c>
      <c r="H32" s="321">
        <f>+'Ark1'!R1210</f>
        <v>58</v>
      </c>
      <c r="I32" s="28">
        <f>+IF(H32=0,"",'Ark1'!AG1210)</f>
        <v>1.3929713685644001</v>
      </c>
      <c r="J32" s="28">
        <f>+IF(H32=0,"",'Ark1'!AH1210)</f>
        <v>3.4482758620689653</v>
      </c>
      <c r="K32" s="92"/>
      <c r="L32" s="489">
        <f t="shared" si="10"/>
        <v>93.103448275862064</v>
      </c>
      <c r="M32" s="92"/>
      <c r="N32" s="31">
        <f>+IF(H32=0,"",'Ark1'!U1210)</f>
        <v>5.0086206896551744</v>
      </c>
      <c r="O32" s="212"/>
      <c r="P32" s="222">
        <f>+IF(I32=0,"",'Ark1'!AI1210)</f>
        <v>54</v>
      </c>
      <c r="Q32" s="214"/>
      <c r="R32" s="425">
        <f>+IF(P32=0,"",'Ark1'!AJ1210)</f>
        <v>74.972222222222186</v>
      </c>
      <c r="S32" s="409"/>
      <c r="T32" s="426">
        <f>+IF(P32=0,"",'Ark1'!AK1210)</f>
        <v>11.855679595287484</v>
      </c>
      <c r="U32" s="214"/>
      <c r="V32" s="26">
        <f>+IF(H32=0,"",'Ark1'!T1210)</f>
        <v>2.2241379310344827</v>
      </c>
      <c r="W32" s="33">
        <f>+IF(H32=0,"",'Ark1'!X1210)</f>
        <v>0</v>
      </c>
      <c r="X32" s="28">
        <f>+IF(H32=0,"",'Ark1'!Z1210)</f>
        <v>1.1275980701685342</v>
      </c>
      <c r="Y32" s="26">
        <f>+IF(H32=0,"",'Ark1'!AB1210)</f>
        <v>0.45648973430599105</v>
      </c>
      <c r="Z32" s="33">
        <f>+IF(H32=0,"",'Ark1'!AD1210)</f>
        <v>27.090941999497218</v>
      </c>
      <c r="AA32" s="33">
        <f t="shared" si="8"/>
        <v>2.5043103448275872</v>
      </c>
      <c r="AB32" s="28">
        <f t="shared" si="9"/>
        <v>0.31034482758620691</v>
      </c>
      <c r="AC32" s="195"/>
      <c r="AD32" s="198"/>
      <c r="AF32" s="28"/>
      <c r="AG32" s="26"/>
      <c r="AH32" s="199"/>
      <c r="AI32" s="27"/>
      <c r="AJ32" s="219"/>
      <c r="AK32" s="219"/>
      <c r="AL32" s="219"/>
      <c r="AM32" s="27"/>
    </row>
    <row r="33" spans="1:69" ht="15" customHeight="1">
      <c r="A33" s="195"/>
      <c r="B33" s="219">
        <f>+'Ark1'!C1211</f>
        <v>2024</v>
      </c>
      <c r="C33" s="27">
        <f>+'Ark1'!L1211</f>
        <v>2</v>
      </c>
      <c r="D33" s="225" t="s">
        <v>29</v>
      </c>
      <c r="E33" s="27">
        <f>+'Ark1'!D1211</f>
        <v>5</v>
      </c>
      <c r="F33" s="27" t="str">
        <f t="shared" si="7"/>
        <v>Mai</v>
      </c>
      <c r="G33" s="27">
        <f>+'Ark1'!Q1211</f>
        <v>15</v>
      </c>
      <c r="H33" s="321">
        <f>+'Ark1'!R1211</f>
        <v>58</v>
      </c>
      <c r="I33" s="28">
        <f>+IF(H33=0,"",'Ark1'!AG1211)</f>
        <v>1.9278448674076367</v>
      </c>
      <c r="J33" s="28">
        <f>+IF(H33=0,"",'Ark1'!AH1211)</f>
        <v>1.7241379310344827</v>
      </c>
      <c r="K33" s="92"/>
      <c r="L33" s="489">
        <f t="shared" si="10"/>
        <v>89.65517241379311</v>
      </c>
      <c r="M33" s="92"/>
      <c r="N33" s="31">
        <f>+IF(H33=0,"",'Ark1'!U1211)</f>
        <v>3.5258620689655156</v>
      </c>
      <c r="O33" s="212"/>
      <c r="P33" s="222">
        <f>+IF(I33=0,"",'Ark1'!AI1211)</f>
        <v>52</v>
      </c>
      <c r="Q33" s="214"/>
      <c r="R33" s="425">
        <f>+IF(P33=0,"",'Ark1'!AJ1211)</f>
        <v>69.528846153846175</v>
      </c>
      <c r="S33" s="409"/>
      <c r="T33" s="426">
        <f>+IF(P33=0,"",'Ark1'!AK1211)</f>
        <v>9.8784888720946888</v>
      </c>
      <c r="U33" s="214"/>
      <c r="V33" s="26">
        <f>+IF(H33=0,"",'Ark1'!T1211)</f>
        <v>2.4310344827586206</v>
      </c>
      <c r="W33" s="33">
        <f>+IF(H33=0,"",'Ark1'!X1211)</f>
        <v>0</v>
      </c>
      <c r="X33" s="28">
        <f>+IF(H33=0,"",'Ark1'!Z1211)</f>
        <v>1.5615598241576625</v>
      </c>
      <c r="Y33" s="26">
        <f>+IF(H33=0,"",'Ark1'!AB1211)</f>
        <v>0.59050150998426643</v>
      </c>
      <c r="Z33" s="33">
        <f>+IF(H33=0,"",'Ark1'!AD1211)</f>
        <v>-12.053685021637175</v>
      </c>
      <c r="AA33" s="33">
        <f t="shared" si="8"/>
        <v>1.7629310344827578</v>
      </c>
      <c r="AB33" s="28">
        <f t="shared" si="9"/>
        <v>0.25862068965517243</v>
      </c>
      <c r="AC33" s="195"/>
      <c r="AD33" s="198"/>
      <c r="AF33" s="28"/>
      <c r="AG33" s="26"/>
      <c r="AH33" s="199"/>
      <c r="AI33" s="27"/>
      <c r="AJ33" s="219"/>
      <c r="AK33" s="219"/>
      <c r="AL33" s="219"/>
      <c r="AM33" s="27"/>
    </row>
    <row r="34" spans="1:69" ht="15" customHeight="1">
      <c r="A34" s="195"/>
      <c r="B34" s="219">
        <f>+'Ark1'!C1212</f>
        <v>2024</v>
      </c>
      <c r="C34" s="27">
        <f>+'Ark1'!L1212</f>
        <v>2</v>
      </c>
      <c r="D34" s="225" t="s">
        <v>29</v>
      </c>
      <c r="E34" s="27">
        <f>+'Ark1'!D1212</f>
        <v>6</v>
      </c>
      <c r="F34" s="27" t="str">
        <f t="shared" si="7"/>
        <v>Jun</v>
      </c>
      <c r="G34" s="27">
        <f>+'Ark1'!Q1212</f>
        <v>15</v>
      </c>
      <c r="H34" s="321">
        <f>+'Ark1'!R1212</f>
        <v>24</v>
      </c>
      <c r="I34" s="28">
        <f>+IF(H34=0,"",'Ark1'!AG1212)</f>
        <v>1.361987942675233</v>
      </c>
      <c r="J34" s="28">
        <f>+IF(H34=0,"",'Ark1'!AH1212)</f>
        <v>0</v>
      </c>
      <c r="K34" s="92"/>
      <c r="L34" s="489">
        <f t="shared" si="10"/>
        <v>95.833333333333329</v>
      </c>
      <c r="M34" s="92"/>
      <c r="N34" s="31">
        <f>+IF(H34=0,"",'Ark1'!U1212)</f>
        <v>4.8666666666666654</v>
      </c>
      <c r="O34" s="212"/>
      <c r="P34" s="222">
        <f>+IF(I34=0,"",'Ark1'!AI1212)</f>
        <v>23</v>
      </c>
      <c r="Q34" s="214"/>
      <c r="R34" s="425">
        <f>+IF(P34=0,"",'Ark1'!AJ1212)</f>
        <v>75.982608695652175</v>
      </c>
      <c r="S34" s="409"/>
      <c r="T34" s="426">
        <f>+IF(P34=0,"",'Ark1'!AK1212)</f>
        <v>10.79708713294468</v>
      </c>
      <c r="U34" s="214"/>
      <c r="V34" s="26">
        <f>+IF(H34=0,"",'Ark1'!T1212)</f>
        <v>2.0833333333333339</v>
      </c>
      <c r="W34" s="33">
        <f>+IF(H34=0,"",'Ark1'!X1212)</f>
        <v>0</v>
      </c>
      <c r="X34" s="28">
        <f>+IF(H34=0,"",'Ark1'!Z1212)</f>
        <v>1.3406051701460155</v>
      </c>
      <c r="Y34" s="26">
        <f>+IF(H34=0,"",'Ark1'!AB1212)</f>
        <v>0.64009547898904984</v>
      </c>
      <c r="Z34" s="33">
        <f>+IF(H34=0,"",'Ark1'!AD1212)</f>
        <v>38.19740476873347</v>
      </c>
      <c r="AA34" s="33">
        <f t="shared" si="8"/>
        <v>2.4333333333333327</v>
      </c>
      <c r="AB34" s="28">
        <f t="shared" si="9"/>
        <v>0.625</v>
      </c>
      <c r="AC34" s="195"/>
      <c r="AD34" s="198"/>
      <c r="AF34" s="28"/>
      <c r="AG34" s="26"/>
      <c r="AH34" s="199"/>
      <c r="AI34" s="27"/>
      <c r="AJ34" s="219"/>
      <c r="AK34" s="219"/>
      <c r="AL34" s="219"/>
      <c r="AM34" s="27"/>
    </row>
    <row r="35" spans="1:69" ht="15" customHeight="1">
      <c r="A35" s="195"/>
      <c r="B35" s="219">
        <f>+'Ark1'!C1213</f>
        <v>2024</v>
      </c>
      <c r="C35" s="27">
        <f>+'Ark1'!L1213</f>
        <v>2</v>
      </c>
      <c r="D35" s="225" t="s">
        <v>29</v>
      </c>
      <c r="E35" s="27">
        <f>+'Ark1'!D1213</f>
        <v>7</v>
      </c>
      <c r="F35" s="27" t="str">
        <f t="shared" si="7"/>
        <v>Jul</v>
      </c>
      <c r="G35" s="27">
        <f>+'Ark1'!Q1213</f>
        <v>7</v>
      </c>
      <c r="H35" s="321">
        <f>+'Ark1'!R1213</f>
        <v>27</v>
      </c>
      <c r="I35" s="28">
        <f>+IF(H35=0,"",'Ark1'!AG1213)</f>
        <v>2.1868700149005171</v>
      </c>
      <c r="J35" s="28">
        <f>+IF(H35=0,"",'Ark1'!AH1213)</f>
        <v>25.925925925925927</v>
      </c>
      <c r="K35" s="92"/>
      <c r="L35" s="489">
        <f t="shared" si="10"/>
        <v>100</v>
      </c>
      <c r="M35" s="92"/>
      <c r="N35" s="31">
        <f>+IF(H35=0,"",'Ark1'!U1213)</f>
        <v>3.6962962962962962</v>
      </c>
      <c r="O35" s="212"/>
      <c r="P35" s="222">
        <f>+IF(I35=0,"",'Ark1'!AI1213)</f>
        <v>27</v>
      </c>
      <c r="Q35" s="214"/>
      <c r="R35" s="425">
        <f>+IF(P35=0,"",'Ark1'!AJ1213)</f>
        <v>72.31851851851853</v>
      </c>
      <c r="S35" s="409"/>
      <c r="T35" s="426">
        <f>+IF(P35=0,"",'Ark1'!AK1213)</f>
        <v>9.6866235590892558</v>
      </c>
      <c r="U35" s="214"/>
      <c r="V35" s="26">
        <f>+IF(H35=0,"",'Ark1'!T1213)</f>
        <v>2.1111111111111112</v>
      </c>
      <c r="W35" s="33">
        <f>+IF(H35=0,"",'Ark1'!X1213)</f>
        <v>0</v>
      </c>
      <c r="X35" s="28">
        <f>+IF(H35=0,"",'Ark1'!Z1213)</f>
        <v>0.69946089371610565</v>
      </c>
      <c r="Y35" s="26">
        <f>+IF(H35=0,"",'Ark1'!AB1213)</f>
        <v>0.41573970964154866</v>
      </c>
      <c r="Z35" s="33">
        <f>+IF(H35=0,"",'Ark1'!AD1213)</f>
        <v>11.60439843806305</v>
      </c>
      <c r="AA35" s="33">
        <f t="shared" si="8"/>
        <v>1.8481481481481481</v>
      </c>
      <c r="AB35" s="28">
        <f t="shared" si="9"/>
        <v>0.25925925925925924</v>
      </c>
      <c r="AC35" s="195"/>
      <c r="AD35" s="198"/>
      <c r="AF35" s="28"/>
      <c r="AG35" s="26"/>
      <c r="AH35" s="199"/>
      <c r="AI35" s="27"/>
      <c r="AJ35" s="219"/>
      <c r="AK35" s="219"/>
      <c r="AL35" s="219"/>
      <c r="AM35" s="27"/>
    </row>
    <row r="36" spans="1:69" ht="15" customHeight="1">
      <c r="A36" s="195"/>
      <c r="B36" s="219">
        <f>+'Ark1'!C1214</f>
        <v>2024</v>
      </c>
      <c r="C36" s="27">
        <f>+'Ark1'!L1214</f>
        <v>2</v>
      </c>
      <c r="D36" s="225" t="s">
        <v>29</v>
      </c>
      <c r="E36" s="27">
        <f>+'Ark1'!D1214</f>
        <v>8</v>
      </c>
      <c r="F36" s="27" t="str">
        <f t="shared" si="7"/>
        <v>Aug</v>
      </c>
      <c r="G36" s="27">
        <f>+'Ark1'!Q1214</f>
        <v>7</v>
      </c>
      <c r="H36" s="321">
        <f>+'Ark1'!R1214</f>
        <v>15</v>
      </c>
      <c r="I36" s="28">
        <f>+IF(H36=0,"",'Ark1'!AG1214)</f>
        <v>0.9747051085761107</v>
      </c>
      <c r="J36" s="28">
        <f>+IF(H36=0,"",'Ark1'!AH1214)</f>
        <v>0</v>
      </c>
      <c r="K36" s="92"/>
      <c r="L36" s="489">
        <f t="shared" si="10"/>
        <v>100</v>
      </c>
      <c r="M36" s="92"/>
      <c r="N36" s="31">
        <f>+IF(H36=0,"",'Ark1'!U1214)</f>
        <v>6.0266666666666673</v>
      </c>
      <c r="O36" s="212"/>
      <c r="P36" s="222">
        <f>+IF(I36=0,"",'Ark1'!AI1214)</f>
        <v>15</v>
      </c>
      <c r="Q36" s="214"/>
      <c r="R36" s="425">
        <f>+IF(P36=0,"",'Ark1'!AJ1214)</f>
        <v>85.02</v>
      </c>
      <c r="S36" s="409"/>
      <c r="T36" s="426">
        <f>+IF(P36=0,"",'Ark1'!AK1214)</f>
        <v>9.5495716738445982</v>
      </c>
      <c r="U36" s="214"/>
      <c r="V36" s="26">
        <f>+IF(H36=0,"",'Ark1'!T1214)</f>
        <v>2.4</v>
      </c>
      <c r="W36" s="33">
        <f>+IF(H36=0,"",'Ark1'!X1214)</f>
        <v>0</v>
      </c>
      <c r="X36" s="28">
        <f>+IF(H36=0,"",'Ark1'!Z1214)</f>
        <v>2.0999894179627558</v>
      </c>
      <c r="Y36" s="26">
        <f>+IF(H36=0,"",'Ark1'!AB1214)</f>
        <v>0.80000000000000016</v>
      </c>
      <c r="Z36" s="33">
        <f>+IF(H36=0,"",'Ark1'!AD1214)</f>
        <v>50.158982913123218</v>
      </c>
      <c r="AA36" s="33">
        <f t="shared" si="8"/>
        <v>3.0133333333333336</v>
      </c>
      <c r="AB36" s="28">
        <f t="shared" si="9"/>
        <v>0.46666666666666667</v>
      </c>
      <c r="AC36" s="195"/>
      <c r="AD36" s="198"/>
      <c r="AF36" s="28"/>
      <c r="AG36" s="26"/>
      <c r="AH36" s="199"/>
      <c r="AI36" s="27"/>
      <c r="AJ36" s="219"/>
      <c r="AK36" s="219"/>
      <c r="AL36" s="198"/>
      <c r="AM36" s="198"/>
      <c r="AN36" s="198"/>
    </row>
    <row r="37" spans="1:69" ht="15" customHeight="1">
      <c r="A37" s="195"/>
      <c r="B37" s="219">
        <f>+'Ark1'!C1215</f>
        <v>2024</v>
      </c>
      <c r="C37" s="27">
        <f>+'Ark1'!L1215</f>
        <v>2</v>
      </c>
      <c r="D37" s="225" t="s">
        <v>29</v>
      </c>
      <c r="E37" s="27">
        <f>+'Ark1'!D1215</f>
        <v>9</v>
      </c>
      <c r="F37" s="27" t="str">
        <f t="shared" si="7"/>
        <v>Sep</v>
      </c>
      <c r="G37" s="27">
        <f>+'Ark1'!Q1215</f>
        <v>7</v>
      </c>
      <c r="H37" s="321">
        <f>+'Ark1'!R1215</f>
        <v>10</v>
      </c>
      <c r="I37" s="28">
        <f>+IF(H37=0,"",'Ark1'!AG1215)</f>
        <v>0.29429667232015699</v>
      </c>
      <c r="J37" s="28">
        <f>+IF(H37=0,"",'Ark1'!AH1215)</f>
        <v>0</v>
      </c>
      <c r="K37" s="92"/>
      <c r="L37" s="489">
        <f t="shared" si="10"/>
        <v>90</v>
      </c>
      <c r="M37" s="92"/>
      <c r="N37" s="31">
        <f>+IF(H37=0,"",'Ark1'!U1215)</f>
        <v>4.9800000000000004</v>
      </c>
      <c r="O37" s="212"/>
      <c r="P37" s="222">
        <f>+IF(I37=0,"",'Ark1'!AI1215)</f>
        <v>9</v>
      </c>
      <c r="Q37" s="214"/>
      <c r="R37" s="425">
        <f>+IF(P37=0,"",'Ark1'!AJ1215)</f>
        <v>79.90000000000002</v>
      </c>
      <c r="S37" s="409"/>
      <c r="T37" s="426">
        <f>+IF(P37=0,"",'Ark1'!AK1215)</f>
        <v>9.217576399622212</v>
      </c>
      <c r="U37" s="214"/>
      <c r="V37" s="26">
        <f>+IF(H37=0,"",'Ark1'!T1215)</f>
        <v>2.2000000000000002</v>
      </c>
      <c r="W37" s="33">
        <f>+IF(H37=0,"",'Ark1'!X1215)</f>
        <v>0</v>
      </c>
      <c r="X37" s="28">
        <f>+IF(H37=0,"",'Ark1'!Z1215)</f>
        <v>0.97241966249145861</v>
      </c>
      <c r="Y37" s="26">
        <f>+IF(H37=0,"",'Ark1'!AB1215)</f>
        <v>0.3999999999999993</v>
      </c>
      <c r="Z37" s="33">
        <f>+IF(H37=0,"",'Ark1'!AD1215)</f>
        <v>39.59195960863044</v>
      </c>
      <c r="AA37" s="33">
        <f t="shared" si="8"/>
        <v>2.4900000000000002</v>
      </c>
      <c r="AB37" s="28">
        <f t="shared" si="9"/>
        <v>0.7</v>
      </c>
      <c r="AC37" s="195"/>
      <c r="AD37" s="198"/>
      <c r="AF37" s="28"/>
      <c r="AG37" s="26"/>
      <c r="AH37" s="199"/>
      <c r="AI37" s="27"/>
      <c r="AJ37" s="26"/>
      <c r="AK37" s="26"/>
      <c r="AL37" s="33"/>
      <c r="AM37" s="33"/>
      <c r="AN37" s="33"/>
    </row>
    <row r="38" spans="1:69" ht="15" customHeight="1">
      <c r="A38" s="195"/>
      <c r="B38" s="219">
        <f>+'Ark1'!C1216</f>
        <v>2024</v>
      </c>
      <c r="C38" s="27">
        <f>+'Ark1'!L1216</f>
        <v>2</v>
      </c>
      <c r="D38" s="225" t="s">
        <v>29</v>
      </c>
      <c r="E38" s="27">
        <f>+'Ark1'!D1216</f>
        <v>10</v>
      </c>
      <c r="F38" s="27" t="str">
        <f t="shared" si="7"/>
        <v>Okt</v>
      </c>
      <c r="G38" s="27">
        <f>+'Ark1'!Q1216</f>
        <v>9</v>
      </c>
      <c r="H38" s="321">
        <f>+'Ark1'!R1216</f>
        <v>14</v>
      </c>
      <c r="I38" s="28">
        <f>+IF(H38=0,"",'Ark1'!AG1216)</f>
        <v>0.26423156293333433</v>
      </c>
      <c r="J38" s="28">
        <f>+IF(H38=0,"",'Ark1'!AH1216)</f>
        <v>0</v>
      </c>
      <c r="K38" s="92"/>
      <c r="L38" s="489">
        <f t="shared" si="10"/>
        <v>100</v>
      </c>
      <c r="M38" s="92"/>
      <c r="N38" s="31">
        <f>+IF(H38=0,"",'Ark1'!U1216)</f>
        <v>5.1857142857142877</v>
      </c>
      <c r="O38" s="212"/>
      <c r="P38" s="222">
        <f>+IF(I38=0,"",'Ark1'!AI1216)</f>
        <v>14</v>
      </c>
      <c r="Q38" s="214"/>
      <c r="R38" s="425">
        <f>+IF(P38=0,"",'Ark1'!AJ1216)</f>
        <v>81.971428571428518</v>
      </c>
      <c r="S38" s="409"/>
      <c r="T38" s="426">
        <f>+IF(P38=0,"",'Ark1'!AK1216)</f>
        <v>9.3906299388638246</v>
      </c>
      <c r="U38" s="214"/>
      <c r="V38" s="26">
        <f>+IF(H38=0,"",'Ark1'!T1216)</f>
        <v>2.5</v>
      </c>
      <c r="W38" s="33">
        <f>+IF(H38=0,"",'Ark1'!X1216)</f>
        <v>0</v>
      </c>
      <c r="X38" s="28">
        <f>+IF(H38=0,"",'Ark1'!Z1216)</f>
        <v>1.1394592344348162</v>
      </c>
      <c r="Y38" s="26">
        <f>+IF(H38=0,"",'Ark1'!AB1216)</f>
        <v>0.62678317052800869</v>
      </c>
      <c r="Z38" s="33">
        <f>+IF(H38=0,"",'Ark1'!AD1216)</f>
        <v>76.009773313464734</v>
      </c>
      <c r="AA38" s="33">
        <f t="shared" si="8"/>
        <v>2.5928571428571439</v>
      </c>
      <c r="AB38" s="28">
        <f t="shared" si="9"/>
        <v>0.6428571428571429</v>
      </c>
      <c r="AC38" s="195"/>
      <c r="AD38" s="198"/>
      <c r="AF38" s="28"/>
      <c r="AG38" s="26"/>
      <c r="AH38" s="199"/>
      <c r="AI38" s="27"/>
      <c r="AJ38" s="26"/>
      <c r="AK38" s="26"/>
      <c r="AL38" s="33"/>
      <c r="AM38" s="33"/>
      <c r="AN38" s="33"/>
    </row>
    <row r="39" spans="1:69" ht="15" customHeight="1">
      <c r="A39" s="195"/>
      <c r="B39" s="219">
        <f>+'Ark1'!C1217</f>
        <v>2024</v>
      </c>
      <c r="C39" s="27">
        <f>+'Ark1'!L1217</f>
        <v>2</v>
      </c>
      <c r="D39" s="225" t="s">
        <v>29</v>
      </c>
      <c r="E39" s="27">
        <f>+'Ark1'!D1217</f>
        <v>11</v>
      </c>
      <c r="F39" s="27" t="str">
        <f t="shared" si="7"/>
        <v>Nov</v>
      </c>
      <c r="G39" s="27">
        <f>+'Ark1'!Q1217</f>
        <v>5</v>
      </c>
      <c r="H39" s="321">
        <f>+'Ark1'!R1217</f>
        <v>9</v>
      </c>
      <c r="I39" s="28">
        <f>+IF(H39=0,"",'Ark1'!AG1217)</f>
        <v>0.64675471461163347</v>
      </c>
      <c r="J39" s="28">
        <f>+IF(H39=0,"",'Ark1'!AH1217)</f>
        <v>0</v>
      </c>
      <c r="K39" s="92"/>
      <c r="L39" s="489">
        <f t="shared" si="10"/>
        <v>88.888888888888886</v>
      </c>
      <c r="M39" s="92"/>
      <c r="N39" s="31">
        <f>+IF(H39=0,"",'Ark1'!U1217)</f>
        <v>6.8666666666666645</v>
      </c>
      <c r="O39" s="212"/>
      <c r="P39" s="222">
        <f>+IF(I39=0,"",'Ark1'!AI1217)</f>
        <v>8</v>
      </c>
      <c r="Q39" s="214"/>
      <c r="R39" s="425">
        <f>+IF(P39=0,"",'Ark1'!AJ1217)</f>
        <v>87.05</v>
      </c>
      <c r="S39" s="409"/>
      <c r="T39" s="426">
        <f>+IF(P39=0,"",'Ark1'!AK1217)</f>
        <v>9.9969646489100761</v>
      </c>
      <c r="U39" s="214"/>
      <c r="V39" s="26">
        <f>+IF(H39=0,"",'Ark1'!T1217)</f>
        <v>2.2222222222222223</v>
      </c>
      <c r="W39" s="33">
        <f>+IF(H39=0,"",'Ark1'!X1217)</f>
        <v>11.111111111111112</v>
      </c>
      <c r="X39" s="28">
        <f>+IF(H39=0,"",'Ark1'!Z1217)</f>
        <v>3.7844711945293263</v>
      </c>
      <c r="Y39" s="26">
        <f>+IF(H39=0,"",'Ark1'!AB1217)</f>
        <v>0.41573970964154838</v>
      </c>
      <c r="Z39" s="33">
        <f>+IF(H39=0,"",'Ark1'!AD1217)</f>
        <v>70.385096731903786</v>
      </c>
      <c r="AA39" s="33">
        <f t="shared" si="8"/>
        <v>3.4333333333333322</v>
      </c>
      <c r="AB39" s="28">
        <f t="shared" si="9"/>
        <v>0.55555555555555558</v>
      </c>
      <c r="AC39" s="195"/>
      <c r="AD39" s="198"/>
      <c r="AF39" s="28"/>
      <c r="AG39" s="26"/>
      <c r="AH39" s="199"/>
      <c r="AI39" s="27"/>
      <c r="AJ39" s="26"/>
      <c r="AK39" s="26"/>
      <c r="AL39" s="33"/>
      <c r="AM39" s="33"/>
      <c r="AN39" s="33"/>
    </row>
    <row r="40" spans="1:69" ht="15" customHeight="1">
      <c r="A40" s="195"/>
      <c r="B40" s="219">
        <f>+'Ark1'!C1218</f>
        <v>2024</v>
      </c>
      <c r="C40" s="27">
        <f>+'Ark1'!L1218</f>
        <v>2</v>
      </c>
      <c r="D40" s="225" t="s">
        <v>29</v>
      </c>
      <c r="E40" s="27">
        <f>+'Ark1'!D1218</f>
        <v>12</v>
      </c>
      <c r="F40" s="27" t="str">
        <f t="shared" si="7"/>
        <v>Des</v>
      </c>
      <c r="G40" s="27">
        <f>+'Ark1'!Q1218</f>
        <v>1</v>
      </c>
      <c r="H40" s="321">
        <f>+'Ark1'!R1218</f>
        <v>1</v>
      </c>
      <c r="I40" s="28">
        <f>+IF(H40=0,"",'Ark1'!AG1218)</f>
        <v>0.33625057577153378</v>
      </c>
      <c r="J40" s="28">
        <f>+IF(H40=0,"",'Ark1'!AH1218)</f>
        <v>0</v>
      </c>
      <c r="K40" s="92"/>
      <c r="L40" s="489">
        <f t="shared" si="10"/>
        <v>100</v>
      </c>
      <c r="M40" s="92"/>
      <c r="N40" s="31">
        <f>+IF(H40=0,"",'Ark1'!U1218)</f>
        <v>7.3</v>
      </c>
      <c r="O40" s="212"/>
      <c r="P40" s="222">
        <f>+IF(I40=0,"",'Ark1'!AI1218)</f>
        <v>1</v>
      </c>
      <c r="Q40" s="214"/>
      <c r="R40" s="427">
        <f>+IF(P40=0,"",'Ark1'!AJ1218)</f>
        <v>84.4</v>
      </c>
      <c r="S40" s="409"/>
      <c r="T40" s="428">
        <f>+IF(P40=0,"",'Ark1'!AK1218)</f>
        <v>12.142147946370908</v>
      </c>
      <c r="U40" s="214"/>
      <c r="V40" s="26">
        <f>+IF(H40=0,"",'Ark1'!T1218)</f>
        <v>3</v>
      </c>
      <c r="W40" s="33">
        <f>+IF(H40=0,"",'Ark1'!X1218)</f>
        <v>0</v>
      </c>
      <c r="X40" s="28">
        <f>+IF(H40=0,"",'Ark1'!Z1218)</f>
        <v>0</v>
      </c>
      <c r="Y40" s="26">
        <f>+IF(H40=0,"",'Ark1'!AB1218)</f>
        <v>0</v>
      </c>
      <c r="Z40" s="33">
        <f>+IF(H40=0,"",'Ark1'!AD1218)</f>
        <v>0</v>
      </c>
      <c r="AA40" s="33">
        <f t="shared" si="8"/>
        <v>3.65</v>
      </c>
      <c r="AB40" s="28">
        <f t="shared" si="9"/>
        <v>1</v>
      </c>
      <c r="AC40" s="195"/>
      <c r="AD40" s="198"/>
      <c r="AF40" s="28"/>
      <c r="AG40" s="26"/>
      <c r="AH40" s="199"/>
      <c r="AI40" s="27"/>
      <c r="AJ40" s="26"/>
      <c r="AK40" s="26"/>
      <c r="AL40" s="33"/>
      <c r="AM40" s="33"/>
      <c r="AN40" s="33"/>
    </row>
    <row r="41" spans="1:69" ht="15" customHeight="1">
      <c r="A41" s="195"/>
      <c r="B41" s="195"/>
      <c r="C41" s="195"/>
      <c r="D41" s="195"/>
      <c r="E41" s="195"/>
      <c r="F41" s="195"/>
      <c r="G41" s="195"/>
      <c r="H41" s="316"/>
      <c r="I41" s="196"/>
      <c r="J41" s="196"/>
      <c r="K41" s="92"/>
      <c r="L41" s="92"/>
      <c r="M41" s="92"/>
      <c r="N41" s="195"/>
      <c r="O41" s="212"/>
      <c r="P41" s="214"/>
      <c r="Q41" s="214"/>
      <c r="R41" s="212"/>
      <c r="S41" s="409"/>
      <c r="T41" s="212"/>
      <c r="U41" s="214"/>
      <c r="V41" s="195"/>
      <c r="W41" s="197"/>
      <c r="X41" s="196"/>
      <c r="Y41" s="195"/>
      <c r="Z41" s="197"/>
      <c r="AA41" s="197"/>
      <c r="AB41" s="196"/>
      <c r="AC41" s="195"/>
      <c r="AD41" s="198"/>
      <c r="AF41" s="28"/>
      <c r="AG41" s="26"/>
      <c r="AH41" s="199"/>
      <c r="AI41" s="27"/>
      <c r="AM41" s="27"/>
      <c r="BE41" s="211"/>
    </row>
    <row r="42" spans="1:69" ht="19.8">
      <c r="A42" s="195"/>
      <c r="B42" s="195"/>
      <c r="C42" s="213" t="s">
        <v>0</v>
      </c>
      <c r="D42" s="195"/>
      <c r="E42" s="253" t="str">
        <f>+D44</f>
        <v>P+</v>
      </c>
      <c r="F42" s="213" t="s">
        <v>547</v>
      </c>
      <c r="G42" s="195"/>
      <c r="H42" s="309">
        <f>+Klasse!G12</f>
        <v>745</v>
      </c>
      <c r="I42" s="196"/>
      <c r="J42" s="196"/>
      <c r="K42" s="92"/>
      <c r="L42" s="484">
        <f>100*P42/H42</f>
        <v>90.738255033557053</v>
      </c>
      <c r="M42" s="92"/>
      <c r="N42" s="246">
        <f>+Klasse!P12</f>
        <v>5.6744966442953011</v>
      </c>
      <c r="O42" s="212"/>
      <c r="P42" s="477">
        <f>+Klasse!L12</f>
        <v>676</v>
      </c>
      <c r="Q42" s="71"/>
      <c r="R42" s="483">
        <f>+Klasse!S12</f>
        <v>78.679881656804739</v>
      </c>
      <c r="S42" s="409"/>
      <c r="T42" s="483">
        <f>+Klasse!U12</f>
        <v>11.558326094685501</v>
      </c>
      <c r="U42" s="214"/>
      <c r="V42" s="195"/>
      <c r="W42" s="197"/>
      <c r="X42" s="196"/>
      <c r="Y42" s="195"/>
      <c r="Z42" s="197"/>
      <c r="AA42" s="246">
        <f>+N42/C44</f>
        <v>1.891498881431767</v>
      </c>
      <c r="AB42" s="196"/>
      <c r="AC42" s="195"/>
      <c r="AD42" s="198"/>
      <c r="AF42" s="28"/>
      <c r="AG42" s="26"/>
      <c r="AH42" s="199"/>
      <c r="AI42" s="27"/>
      <c r="AM42" s="27"/>
      <c r="BE42" s="211"/>
    </row>
    <row r="43" spans="1:69" ht="19.8">
      <c r="A43" s="195"/>
      <c r="B43" s="195"/>
      <c r="C43" s="195"/>
      <c r="D43" s="195"/>
      <c r="E43" s="195"/>
      <c r="F43" s="195"/>
      <c r="G43" s="195"/>
      <c r="H43" s="316"/>
      <c r="I43" s="196"/>
      <c r="J43" s="196"/>
      <c r="K43" s="92"/>
      <c r="L43" s="92"/>
      <c r="M43" s="92"/>
      <c r="N43" s="195"/>
      <c r="O43" s="212"/>
      <c r="P43" s="214"/>
      <c r="Q43" s="214"/>
      <c r="R43" s="212"/>
      <c r="S43" s="212"/>
      <c r="T43" s="212"/>
      <c r="U43" s="214"/>
      <c r="V43" s="195"/>
      <c r="W43" s="197"/>
      <c r="X43" s="196"/>
      <c r="Y43" s="195"/>
      <c r="Z43" s="197"/>
      <c r="AA43" s="197"/>
      <c r="AB43" s="197"/>
      <c r="AC43" s="197"/>
      <c r="AD43" s="198"/>
      <c r="AF43" s="28"/>
      <c r="AG43" s="26"/>
      <c r="AH43" s="199"/>
      <c r="AI43" s="27"/>
      <c r="AM43" s="27"/>
      <c r="BE43" s="211">
        <f>1+BE40</f>
        <v>1</v>
      </c>
      <c r="BF43" s="27">
        <v>20.659867330016564</v>
      </c>
      <c r="BG43" s="27">
        <f t="shared" ref="BG43:BQ43" si="11">+BF43</f>
        <v>20.659867330016564</v>
      </c>
      <c r="BH43" s="27">
        <f t="shared" si="11"/>
        <v>20.659867330016564</v>
      </c>
      <c r="BI43" s="27">
        <f t="shared" si="11"/>
        <v>20.659867330016564</v>
      </c>
      <c r="BJ43" s="27">
        <f t="shared" si="11"/>
        <v>20.659867330016564</v>
      </c>
      <c r="BK43" s="27">
        <f t="shared" si="11"/>
        <v>20.659867330016564</v>
      </c>
      <c r="BL43" s="27">
        <f t="shared" si="11"/>
        <v>20.659867330016564</v>
      </c>
      <c r="BM43" s="27">
        <f t="shared" si="11"/>
        <v>20.659867330016564</v>
      </c>
      <c r="BN43" s="27">
        <f t="shared" si="11"/>
        <v>20.659867330016564</v>
      </c>
      <c r="BO43" s="27">
        <f t="shared" si="11"/>
        <v>20.659867330016564</v>
      </c>
      <c r="BP43" s="27">
        <f t="shared" si="11"/>
        <v>20.659867330016564</v>
      </c>
      <c r="BQ43" s="27">
        <f t="shared" si="11"/>
        <v>20.659867330016564</v>
      </c>
    </row>
    <row r="44" spans="1:69">
      <c r="A44" s="195"/>
      <c r="B44" s="219">
        <f>+'Ark1'!C1219</f>
        <v>2024</v>
      </c>
      <c r="C44" s="215">
        <f>+'Ark1'!L1219</f>
        <v>3</v>
      </c>
      <c r="D44" s="215" t="s">
        <v>30</v>
      </c>
      <c r="E44" s="215">
        <f>+'Ark1'!D1219</f>
        <v>1</v>
      </c>
      <c r="F44" s="215" t="str">
        <f t="shared" ref="F44:F55" si="12">+F29</f>
        <v>Jan</v>
      </c>
      <c r="G44" s="215">
        <f>+'Ark1'!Q1219</f>
        <v>4</v>
      </c>
      <c r="H44" s="320">
        <f>+'Ark1'!R1219</f>
        <v>5</v>
      </c>
      <c r="I44" s="216">
        <f>+IF(H44=0,"",'Ark1'!AG1219)</f>
        <v>1.6645859342488549</v>
      </c>
      <c r="J44" s="216">
        <f>+IF(H44=0,"",'Ark1'!AH1219)</f>
        <v>0</v>
      </c>
      <c r="K44" s="92"/>
      <c r="L44" s="489">
        <f>IF(H44=0,"",100*P44/H44)</f>
        <v>0</v>
      </c>
      <c r="M44" s="92"/>
      <c r="N44" s="31">
        <f>+IF(H44=0,"",'Ark1'!U1219)</f>
        <v>6.4</v>
      </c>
      <c r="O44" s="212"/>
      <c r="P44" s="404">
        <f>+IF(I44=0,"",'Ark1'!AI1219)</f>
        <v>0</v>
      </c>
      <c r="Q44" s="404"/>
      <c r="R44" s="427" t="str">
        <f>+IF(P44=0,"",'Ark1'!AJ1219)</f>
        <v/>
      </c>
      <c r="S44" s="212"/>
      <c r="T44" s="428" t="str">
        <f>+IF(P44=0,"",'Ark1'!AK1219)</f>
        <v/>
      </c>
      <c r="U44" s="214"/>
      <c r="V44" s="217">
        <f>+IF(H44=0,"",'Ark1'!T1219)</f>
        <v>2</v>
      </c>
      <c r="W44" s="218">
        <f>+IF(H44=0,"",'Ark1'!X1219)</f>
        <v>0</v>
      </c>
      <c r="X44" s="216">
        <f>+IF(H44=0,"",'Ark1'!Z1219)</f>
        <v>1.9110206696945984</v>
      </c>
      <c r="Y44" s="216">
        <f>+IF(H44=0,"",'Ark1'!AB1219)</f>
        <v>0</v>
      </c>
      <c r="Z44" s="218">
        <f>+IF(H44=0,"",'Ark1'!AD1219)</f>
        <v>0</v>
      </c>
      <c r="AA44" s="218">
        <f t="shared" ref="AA44:AA55" si="13">+IF(H44=0,"",+N44/C44)</f>
        <v>2.1333333333333333</v>
      </c>
      <c r="AB44" s="216">
        <f t="shared" ref="AB44:AB55" si="14">+IF(H44=0,"",G44/H44)</f>
        <v>0.8</v>
      </c>
      <c r="AC44" s="195"/>
      <c r="AD44" s="198"/>
      <c r="AF44" s="28"/>
      <c r="AG44" s="26"/>
      <c r="AH44" s="199"/>
      <c r="AI44" s="27"/>
      <c r="AJ44" s="26"/>
      <c r="AK44" s="26"/>
      <c r="AL44" s="33"/>
      <c r="AM44" s="33"/>
      <c r="AN44" s="33"/>
    </row>
    <row r="45" spans="1:69">
      <c r="A45" s="195"/>
      <c r="B45" s="219">
        <f>+'Ark1'!C1220</f>
        <v>2024</v>
      </c>
      <c r="C45" s="215">
        <f>+'Ark1'!L1220</f>
        <v>3</v>
      </c>
      <c r="D45" s="215" t="s">
        <v>30</v>
      </c>
      <c r="E45" s="215">
        <f>+'Ark1'!D1220</f>
        <v>2</v>
      </c>
      <c r="F45" s="215" t="str">
        <f t="shared" si="12"/>
        <v>Feb</v>
      </c>
      <c r="G45" s="215">
        <f>+'Ark1'!Q1220</f>
        <v>7</v>
      </c>
      <c r="H45" s="320">
        <f>+'Ark1'!R1220</f>
        <v>17</v>
      </c>
      <c r="I45" s="216">
        <f>+IF(H45=0,"",'Ark1'!AG1220)</f>
        <v>1.0685521384333221</v>
      </c>
      <c r="J45" s="216">
        <f>+IF(H45=0,"",'Ark1'!AH1220)</f>
        <v>0</v>
      </c>
      <c r="K45" s="92"/>
      <c r="L45" s="489">
        <f t="shared" ref="L45:L55" si="15">IF(H45=0,"",100*P45/H45)</f>
        <v>82.352941176470594</v>
      </c>
      <c r="M45" s="92"/>
      <c r="N45" s="31">
        <f>+IF(H45=0,"",'Ark1'!U1220)</f>
        <v>4.7294117647058815</v>
      </c>
      <c r="O45" s="212"/>
      <c r="P45" s="404">
        <f>+IF(I45=0,"",'Ark1'!AI1220)</f>
        <v>14</v>
      </c>
      <c r="Q45" s="404"/>
      <c r="R45" s="427">
        <f>+IF(P45=0,"",'Ark1'!AJ1220)</f>
        <v>72.850000000000023</v>
      </c>
      <c r="S45" s="212"/>
      <c r="T45" s="428">
        <f>+IF(P45=0,"",'Ark1'!AK1220)</f>
        <v>12.310646072796985</v>
      </c>
      <c r="U45" s="214"/>
      <c r="V45" s="217">
        <f>+IF(H45=0,"",'Ark1'!T1220)</f>
        <v>2.1176470588235294</v>
      </c>
      <c r="W45" s="218">
        <f>+IF(H45=0,"",'Ark1'!X1220)</f>
        <v>0</v>
      </c>
      <c r="X45" s="216">
        <f>+IF(H45=0,"",'Ark1'!Z1220)</f>
        <v>0.85251510656434304</v>
      </c>
      <c r="Y45" s="216">
        <f>+IF(H45=0,"",'Ark1'!AB1220)</f>
        <v>0.3221897397089214</v>
      </c>
      <c r="Z45" s="218">
        <f>+IF(H45=0,"",'Ark1'!AD1220)</f>
        <v>30.864159325301177</v>
      </c>
      <c r="AA45" s="218">
        <f t="shared" si="13"/>
        <v>1.5764705882352938</v>
      </c>
      <c r="AB45" s="216">
        <f t="shared" si="14"/>
        <v>0.41176470588235292</v>
      </c>
      <c r="AC45" s="195"/>
      <c r="AD45" s="198"/>
      <c r="AF45" s="28"/>
      <c r="AG45" s="26"/>
      <c r="AH45" s="199"/>
      <c r="AI45" s="27"/>
      <c r="AJ45" s="26"/>
      <c r="AK45" s="26"/>
      <c r="AL45" s="33"/>
      <c r="AM45" s="33"/>
      <c r="AN45" s="33"/>
    </row>
    <row r="46" spans="1:69">
      <c r="A46" s="195"/>
      <c r="B46" s="219">
        <f>+'Ark1'!C1221</f>
        <v>2024</v>
      </c>
      <c r="C46" s="215">
        <f>+'Ark1'!L1221</f>
        <v>3</v>
      </c>
      <c r="D46" s="215" t="s">
        <v>30</v>
      </c>
      <c r="E46" s="215">
        <f>+'Ark1'!D1221</f>
        <v>3</v>
      </c>
      <c r="F46" s="215" t="str">
        <f t="shared" si="12"/>
        <v>Mar</v>
      </c>
      <c r="G46" s="215">
        <f>+'Ark1'!Q1221</f>
        <v>22</v>
      </c>
      <c r="H46" s="320">
        <f>+'Ark1'!R1221</f>
        <v>39</v>
      </c>
      <c r="I46" s="216">
        <f>+IF(H46=0,"",'Ark1'!AG1221)</f>
        <v>1.0678399222968675</v>
      </c>
      <c r="J46" s="216">
        <f>+IF(H46=0,"",'Ark1'!AH1221)</f>
        <v>0</v>
      </c>
      <c r="K46" s="92"/>
      <c r="L46" s="489">
        <f t="shared" si="15"/>
        <v>48.717948717948715</v>
      </c>
      <c r="M46" s="92"/>
      <c r="N46" s="31">
        <f>+IF(H46=0,"",'Ark1'!U1221)</f>
        <v>4.7358974358974368</v>
      </c>
      <c r="O46" s="212"/>
      <c r="P46" s="404">
        <f>+IF(I46=0,"",'Ark1'!AI1221)</f>
        <v>19</v>
      </c>
      <c r="Q46" s="404"/>
      <c r="R46" s="427">
        <f>+IF(P46=0,"",'Ark1'!AJ1221)</f>
        <v>75.336842105263131</v>
      </c>
      <c r="S46" s="212"/>
      <c r="T46" s="428">
        <f>+IF(P46=0,"",'Ark1'!AK1221)</f>
        <v>11.553128149603564</v>
      </c>
      <c r="U46" s="214"/>
      <c r="V46" s="217">
        <f>+IF(H46=0,"",'Ark1'!T1221)</f>
        <v>3.1282051282051277</v>
      </c>
      <c r="W46" s="218">
        <f>+IF(H46=0,"",'Ark1'!X1221)</f>
        <v>0</v>
      </c>
      <c r="X46" s="216">
        <f>+IF(H46=0,"",'Ark1'!Z1221)</f>
        <v>1.7402456619223559</v>
      </c>
      <c r="Y46" s="216">
        <f>+IF(H46=0,"",'Ark1'!AB1221)</f>
        <v>1.3431590619188511</v>
      </c>
      <c r="Z46" s="218">
        <f>+IF(H46=0,"",'Ark1'!AD1221)</f>
        <v>25.252965225753556</v>
      </c>
      <c r="AA46" s="218">
        <f t="shared" si="13"/>
        <v>1.578632478632479</v>
      </c>
      <c r="AB46" s="216">
        <f t="shared" si="14"/>
        <v>0.5641025641025641</v>
      </c>
      <c r="AC46" s="195"/>
      <c r="AD46" s="198"/>
      <c r="AF46" s="28"/>
      <c r="AG46" s="26"/>
      <c r="AH46" s="199"/>
      <c r="AI46" s="27"/>
      <c r="AJ46" s="26"/>
      <c r="AK46" s="26"/>
      <c r="AL46" s="33"/>
      <c r="AM46" s="33"/>
      <c r="AN46" s="33"/>
    </row>
    <row r="47" spans="1:69">
      <c r="A47" s="195"/>
      <c r="B47" s="219">
        <f>+'Ark1'!C1222</f>
        <v>2024</v>
      </c>
      <c r="C47" s="215">
        <f>+'Ark1'!L1222</f>
        <v>3</v>
      </c>
      <c r="D47" s="215" t="s">
        <v>30</v>
      </c>
      <c r="E47" s="215">
        <f>+'Ark1'!D1222</f>
        <v>4</v>
      </c>
      <c r="F47" s="215" t="str">
        <f t="shared" si="12"/>
        <v>Apr</v>
      </c>
      <c r="G47" s="215">
        <f>+'Ark1'!Q1222</f>
        <v>33</v>
      </c>
      <c r="H47" s="320">
        <f>+'Ark1'!R1222</f>
        <v>147</v>
      </c>
      <c r="I47" s="216">
        <f>+IF(H47=0,"",'Ark1'!AG1222)</f>
        <v>3.7056394961327666</v>
      </c>
      <c r="J47" s="216">
        <f>+IF(H47=0,"",'Ark1'!AH1222)</f>
        <v>4.0816326530612246</v>
      </c>
      <c r="K47" s="92"/>
      <c r="L47" s="489">
        <f t="shared" si="15"/>
        <v>84.353741496598644</v>
      </c>
      <c r="M47" s="92"/>
      <c r="N47" s="31">
        <f>+IF(H47=0,"",'Ark1'!U1222)</f>
        <v>5.2571428571428562</v>
      </c>
      <c r="O47" s="212"/>
      <c r="P47" s="404">
        <f>+IF(I47=0,"",'Ark1'!AI1222)</f>
        <v>124</v>
      </c>
      <c r="Q47" s="404"/>
      <c r="R47" s="427">
        <f>+IF(P47=0,"",'Ark1'!AJ1222)</f>
        <v>74.649193548387061</v>
      </c>
      <c r="S47" s="212"/>
      <c r="T47" s="428">
        <f>+IF(P47=0,"",'Ark1'!AK1222)</f>
        <v>12.643506726684356</v>
      </c>
      <c r="U47" s="214"/>
      <c r="V47" s="217">
        <f>+IF(H47=0,"",'Ark1'!T1222)</f>
        <v>2.7278911564625856</v>
      </c>
      <c r="W47" s="218">
        <f>+IF(H47=0,"",'Ark1'!X1222)</f>
        <v>0</v>
      </c>
      <c r="X47" s="216">
        <f>+IF(H47=0,"",'Ark1'!Z1222)</f>
        <v>1.1454731963417659</v>
      </c>
      <c r="Y47" s="216">
        <f>+IF(H47=0,"",'Ark1'!AB1222)</f>
        <v>0.77860701648024355</v>
      </c>
      <c r="Z47" s="218">
        <f>+IF(H47=0,"",'Ark1'!AD1222)</f>
        <v>15.396554467056138</v>
      </c>
      <c r="AA47" s="218">
        <f t="shared" si="13"/>
        <v>1.7523809523809522</v>
      </c>
      <c r="AB47" s="216">
        <f t="shared" si="14"/>
        <v>0.22448979591836735</v>
      </c>
      <c r="AC47" s="195"/>
      <c r="AD47" s="198"/>
      <c r="AF47" s="28"/>
      <c r="AG47" s="26"/>
      <c r="AH47" s="199"/>
      <c r="AI47" s="27"/>
      <c r="AJ47" s="26"/>
      <c r="AK47" s="26"/>
      <c r="AL47" s="33"/>
      <c r="AM47" s="33"/>
      <c r="AN47" s="33"/>
    </row>
    <row r="48" spans="1:69">
      <c r="A48" s="195"/>
      <c r="B48" s="219">
        <f>+'Ark1'!C1223</f>
        <v>2024</v>
      </c>
      <c r="C48" s="215">
        <f>+'Ark1'!L1223</f>
        <v>3</v>
      </c>
      <c r="D48" s="215" t="s">
        <v>30</v>
      </c>
      <c r="E48" s="215">
        <f>+'Ark1'!D1223</f>
        <v>5</v>
      </c>
      <c r="F48" s="215" t="str">
        <f t="shared" si="12"/>
        <v>Mai</v>
      </c>
      <c r="G48" s="215">
        <f>+'Ark1'!Q1223</f>
        <v>16</v>
      </c>
      <c r="H48" s="320">
        <f>+'Ark1'!R1223</f>
        <v>74</v>
      </c>
      <c r="I48" s="216">
        <f>+IF(H48=0,"",'Ark1'!AG1223)</f>
        <v>2.9817962423522522</v>
      </c>
      <c r="J48" s="216">
        <f>+IF(H48=0,"",'Ark1'!AH1223)</f>
        <v>1.3513513513513515</v>
      </c>
      <c r="K48" s="92"/>
      <c r="L48" s="489">
        <f t="shared" si="15"/>
        <v>85.13513513513513</v>
      </c>
      <c r="M48" s="92"/>
      <c r="N48" s="31">
        <f>+IF(H48=0,"",'Ark1'!U1223)</f>
        <v>4.2743243243243212</v>
      </c>
      <c r="O48" s="212"/>
      <c r="P48" s="404">
        <f>+IF(I48=0,"",'Ark1'!AI1223)</f>
        <v>63</v>
      </c>
      <c r="Q48" s="404"/>
      <c r="R48" s="427">
        <f>+IF(P48=0,"",'Ark1'!AJ1223)</f>
        <v>71.895238095238071</v>
      </c>
      <c r="S48" s="212"/>
      <c r="T48" s="428">
        <f>+IF(P48=0,"",'Ark1'!AK1223)</f>
        <v>11.309239740844715</v>
      </c>
      <c r="U48" s="214"/>
      <c r="V48" s="217">
        <f>+IF(H48=0,"",'Ark1'!T1223)</f>
        <v>2.6621621621621623</v>
      </c>
      <c r="W48" s="218">
        <f>+IF(H48=0,"",'Ark1'!X1223)</f>
        <v>0</v>
      </c>
      <c r="X48" s="216">
        <f>+IF(H48=0,"",'Ark1'!Z1223)</f>
        <v>0.81341137008029918</v>
      </c>
      <c r="Y48" s="216">
        <f>+IF(H48=0,"",'Ark1'!AB1223)</f>
        <v>0.90459826871240867</v>
      </c>
      <c r="Z48" s="218">
        <f>+IF(H48=0,"",'Ark1'!AD1223)</f>
        <v>-7.6936471280279695E-2</v>
      </c>
      <c r="AA48" s="218">
        <f t="shared" si="13"/>
        <v>1.4247747747747737</v>
      </c>
      <c r="AB48" s="216">
        <f t="shared" si="14"/>
        <v>0.21621621621621623</v>
      </c>
      <c r="AC48" s="195"/>
      <c r="AD48" s="198"/>
      <c r="AF48" s="28"/>
      <c r="AG48" s="26"/>
      <c r="AH48" s="199"/>
      <c r="AI48" s="27"/>
      <c r="AJ48" s="26"/>
      <c r="AK48" s="26"/>
      <c r="AL48" s="33"/>
      <c r="AM48" s="33"/>
      <c r="AN48" s="33"/>
    </row>
    <row r="49" spans="1:69">
      <c r="A49" s="195"/>
      <c r="B49" s="219">
        <f>+'Ark1'!C1224</f>
        <v>2024</v>
      </c>
      <c r="C49" s="215">
        <f>+'Ark1'!L1224</f>
        <v>3</v>
      </c>
      <c r="D49" s="215" t="s">
        <v>30</v>
      </c>
      <c r="E49" s="215">
        <f>+'Ark1'!D1224</f>
        <v>6</v>
      </c>
      <c r="F49" s="215" t="str">
        <f t="shared" si="12"/>
        <v>Jun</v>
      </c>
      <c r="G49" s="215">
        <f>+'Ark1'!Q1224</f>
        <v>20</v>
      </c>
      <c r="H49" s="320">
        <f>+'Ark1'!R1224</f>
        <v>79</v>
      </c>
      <c r="I49" s="216">
        <f>+IF(H49=0,"",'Ark1'!AG1224)</f>
        <v>5.11445129843628</v>
      </c>
      <c r="J49" s="216">
        <f>+IF(H49=0,"",'Ark1'!AH1224)</f>
        <v>0</v>
      </c>
      <c r="K49" s="92"/>
      <c r="L49" s="489">
        <f t="shared" si="15"/>
        <v>93.670886075949369</v>
      </c>
      <c r="M49" s="92"/>
      <c r="N49" s="31">
        <f>+IF(H49=0,"",'Ark1'!U1224)</f>
        <v>5.5518987341772119</v>
      </c>
      <c r="O49" s="212"/>
      <c r="P49" s="404">
        <f>+IF(I49=0,"",'Ark1'!AI1224)</f>
        <v>74</v>
      </c>
      <c r="Q49" s="404"/>
      <c r="R49" s="427">
        <f>+IF(P49=0,"",'Ark1'!AJ1224)</f>
        <v>77.113513513513524</v>
      </c>
      <c r="S49" s="212"/>
      <c r="T49" s="428">
        <f>+IF(P49=0,"",'Ark1'!AK1224)</f>
        <v>11.71395684277306</v>
      </c>
      <c r="U49" s="214"/>
      <c r="V49" s="217">
        <f>+IF(H49=0,"",'Ark1'!T1224)</f>
        <v>2.3797468354430382</v>
      </c>
      <c r="W49" s="218">
        <f>+IF(H49=0,"",'Ark1'!X1224)</f>
        <v>0</v>
      </c>
      <c r="X49" s="216">
        <f>+IF(H49=0,"",'Ark1'!Z1224)</f>
        <v>1.3194610291580295</v>
      </c>
      <c r="Y49" s="216">
        <f>+IF(H49=0,"",'Ark1'!AB1224)</f>
        <v>0.55811158696325636</v>
      </c>
      <c r="Z49" s="218">
        <f>+IF(H49=0,"",'Ark1'!AD1224)</f>
        <v>27.232892092504905</v>
      </c>
      <c r="AA49" s="218">
        <f t="shared" si="13"/>
        <v>1.850632911392404</v>
      </c>
      <c r="AB49" s="216">
        <f t="shared" si="14"/>
        <v>0.25316455696202533</v>
      </c>
      <c r="AC49" s="195"/>
      <c r="AD49" s="198"/>
      <c r="AF49" s="28"/>
      <c r="AG49" s="26"/>
      <c r="AH49" s="199"/>
      <c r="AI49" s="27"/>
      <c r="AJ49" s="26"/>
      <c r="AK49" s="26"/>
      <c r="AL49" s="33"/>
      <c r="AM49" s="33"/>
      <c r="AN49" s="33"/>
    </row>
    <row r="50" spans="1:69">
      <c r="A50" s="195"/>
      <c r="B50" s="219">
        <f>+'Ark1'!C1225</f>
        <v>2024</v>
      </c>
      <c r="C50" s="215">
        <f>+'Ark1'!L1225</f>
        <v>3</v>
      </c>
      <c r="D50" s="215" t="s">
        <v>30</v>
      </c>
      <c r="E50" s="215">
        <f>+'Ark1'!D1225</f>
        <v>7</v>
      </c>
      <c r="F50" s="215" t="str">
        <f t="shared" si="12"/>
        <v>Jul</v>
      </c>
      <c r="G50" s="215">
        <f>+'Ark1'!Q1225</f>
        <v>13</v>
      </c>
      <c r="H50" s="320">
        <f>+'Ark1'!R1225</f>
        <v>61</v>
      </c>
      <c r="I50" s="216">
        <f>+IF(H50=0,"",'Ark1'!AG1225)</f>
        <v>7.603646244193178</v>
      </c>
      <c r="J50" s="216">
        <f>+IF(H50=0,"",'Ark1'!AH1225)</f>
        <v>6.5573770491803289</v>
      </c>
      <c r="K50" s="92"/>
      <c r="L50" s="489">
        <f t="shared" si="15"/>
        <v>100</v>
      </c>
      <c r="M50" s="92"/>
      <c r="N50" s="31">
        <f>+IF(H50=0,"",'Ark1'!U1225)</f>
        <v>5.6885245901639356</v>
      </c>
      <c r="O50" s="212"/>
      <c r="P50" s="404">
        <f>+IF(I50=0,"",'Ark1'!AI1225)</f>
        <v>61</v>
      </c>
      <c r="Q50" s="404"/>
      <c r="R50" s="427">
        <f>+IF(P50=0,"",'Ark1'!AJ1225)</f>
        <v>79.667213114754091</v>
      </c>
      <c r="S50" s="212"/>
      <c r="T50" s="428">
        <f>+IF(P50=0,"",'Ark1'!AK1225)</f>
        <v>11.113008682523768</v>
      </c>
      <c r="U50" s="214"/>
      <c r="V50" s="217">
        <f>+IF(H50=0,"",'Ark1'!T1225)</f>
        <v>2.442622950819672</v>
      </c>
      <c r="W50" s="218">
        <f>+IF(H50=0,"",'Ark1'!X1225)</f>
        <v>0</v>
      </c>
      <c r="X50" s="216">
        <f>+IF(H50=0,"",'Ark1'!Z1225)</f>
        <v>1.2001500398899223</v>
      </c>
      <c r="Y50" s="216">
        <f>+IF(H50=0,"",'Ark1'!AB1225)</f>
        <v>0.61469945112303892</v>
      </c>
      <c r="Z50" s="218">
        <f>+IF(H50=0,"",'Ark1'!AD1225)</f>
        <v>36.687199107811743</v>
      </c>
      <c r="AA50" s="218">
        <f t="shared" si="13"/>
        <v>1.8961748633879785</v>
      </c>
      <c r="AB50" s="216">
        <f t="shared" si="14"/>
        <v>0.21311475409836064</v>
      </c>
      <c r="AC50" s="195"/>
      <c r="AD50" s="198"/>
      <c r="AF50" s="28"/>
      <c r="AG50" s="26"/>
      <c r="AH50" s="199"/>
      <c r="AI50" s="27"/>
      <c r="AJ50" s="26"/>
      <c r="AK50" s="26"/>
      <c r="AL50" s="33"/>
      <c r="AM50" s="33"/>
      <c r="AN50" s="33"/>
    </row>
    <row r="51" spans="1:69">
      <c r="A51" s="195"/>
      <c r="B51" s="219">
        <f>+'Ark1'!C1226</f>
        <v>2024</v>
      </c>
      <c r="C51" s="215">
        <f>+'Ark1'!L1226</f>
        <v>3</v>
      </c>
      <c r="D51" s="215" t="s">
        <v>30</v>
      </c>
      <c r="E51" s="215">
        <f>+'Ark1'!D1226</f>
        <v>8</v>
      </c>
      <c r="F51" s="215" t="str">
        <f t="shared" si="12"/>
        <v>Aug</v>
      </c>
      <c r="G51" s="215">
        <f>+'Ark1'!Q1226</f>
        <v>17</v>
      </c>
      <c r="H51" s="320">
        <f>+'Ark1'!R1226</f>
        <v>74</v>
      </c>
      <c r="I51" s="216">
        <f>+IF(H51=0,"",'Ark1'!AG1226)</f>
        <v>5.2185538998986489</v>
      </c>
      <c r="J51" s="216">
        <f>+IF(H51=0,"",'Ark1'!AH1226)</f>
        <v>1.3513513513513515</v>
      </c>
      <c r="K51" s="92"/>
      <c r="L51" s="489">
        <f t="shared" si="15"/>
        <v>100</v>
      </c>
      <c r="M51" s="92"/>
      <c r="N51" s="31">
        <f>+IF(H51=0,"",'Ark1'!U1226)</f>
        <v>6.5405405405405421</v>
      </c>
      <c r="O51" s="212"/>
      <c r="P51" s="404">
        <f>+IF(I51=0,"",'Ark1'!AI1226)</f>
        <v>74</v>
      </c>
      <c r="Q51" s="404"/>
      <c r="R51" s="427">
        <f>+IF(P51=0,"",'Ark1'!AJ1226)</f>
        <v>83.6216216216216</v>
      </c>
      <c r="S51" s="212"/>
      <c r="T51" s="428">
        <f>+IF(P51=0,"",'Ark1'!AK1226)</f>
        <v>11.05607072993886</v>
      </c>
      <c r="U51" s="214"/>
      <c r="V51" s="217">
        <f>+IF(H51=0,"",'Ark1'!T1226)</f>
        <v>2.3513513513513518</v>
      </c>
      <c r="W51" s="218">
        <f>+IF(H51=0,"",'Ark1'!X1226)</f>
        <v>0</v>
      </c>
      <c r="X51" s="216">
        <f>+IF(H51=0,"",'Ark1'!Z1226)</f>
        <v>1.2683164963221687</v>
      </c>
      <c r="Y51" s="216">
        <f>+IF(H51=0,"",'Ark1'!AB1226)</f>
        <v>0.50490653222349724</v>
      </c>
      <c r="Z51" s="218">
        <f>+IF(H51=0,"",'Ark1'!AD1226)</f>
        <v>26.896868648116719</v>
      </c>
      <c r="AA51" s="218">
        <f t="shared" si="13"/>
        <v>2.1801801801801806</v>
      </c>
      <c r="AB51" s="216">
        <f t="shared" si="14"/>
        <v>0.22972972972972974</v>
      </c>
      <c r="AC51" s="195"/>
      <c r="AD51" s="198"/>
      <c r="AF51" s="28"/>
      <c r="AG51" s="26"/>
      <c r="AH51" s="199"/>
      <c r="AI51" s="27"/>
      <c r="AJ51" s="26"/>
      <c r="AK51" s="26"/>
      <c r="AL51" s="33"/>
      <c r="AM51" s="33"/>
      <c r="AN51" s="33"/>
    </row>
    <row r="52" spans="1:69">
      <c r="A52" s="195"/>
      <c r="B52" s="219">
        <f>+'Ark1'!C1227</f>
        <v>2024</v>
      </c>
      <c r="C52" s="215">
        <f>+'Ark1'!L1227</f>
        <v>3</v>
      </c>
      <c r="D52" s="215" t="s">
        <v>30</v>
      </c>
      <c r="E52" s="215">
        <f>+'Ark1'!D1227</f>
        <v>9</v>
      </c>
      <c r="F52" s="215" t="str">
        <f t="shared" si="12"/>
        <v>Sep</v>
      </c>
      <c r="G52" s="215">
        <f>+'Ark1'!Q1227</f>
        <v>28</v>
      </c>
      <c r="H52" s="320">
        <f>+'Ark1'!R1227</f>
        <v>74</v>
      </c>
      <c r="I52" s="216">
        <f>+IF(H52=0,"",'Ark1'!AG1227)</f>
        <v>2.6451243078414111</v>
      </c>
      <c r="J52" s="216">
        <f>+IF(H52=0,"",'Ark1'!AH1227)</f>
        <v>6.7567567567567588</v>
      </c>
      <c r="K52" s="92"/>
      <c r="L52" s="489">
        <f t="shared" si="15"/>
        <v>98.648648648648646</v>
      </c>
      <c r="M52" s="92"/>
      <c r="N52" s="31">
        <f>+IF(H52=0,"",'Ark1'!U1227)</f>
        <v>6.0486486486486504</v>
      </c>
      <c r="O52" s="212"/>
      <c r="P52" s="404">
        <f>+IF(I52=0,"",'Ark1'!AI1227)</f>
        <v>73</v>
      </c>
      <c r="Q52" s="404"/>
      <c r="R52" s="427">
        <f>+IF(P52=0,"",'Ark1'!AJ1227)</f>
        <v>81.095890410958873</v>
      </c>
      <c r="S52" s="212"/>
      <c r="T52" s="428">
        <f>+IF(P52=0,"",'Ark1'!AK1227)</f>
        <v>11.069075090033524</v>
      </c>
      <c r="U52" s="214"/>
      <c r="V52" s="217">
        <f>+IF(H52=0,"",'Ark1'!T1227)</f>
        <v>2.6081081081081088</v>
      </c>
      <c r="W52" s="218">
        <f>+IF(H52=0,"",'Ark1'!X1227)</f>
        <v>0</v>
      </c>
      <c r="X52" s="216">
        <f>+IF(H52=0,"",'Ark1'!Z1227)</f>
        <v>1.4629887257553813</v>
      </c>
      <c r="Y52" s="216">
        <f>+IF(H52=0,"",'Ark1'!AB1227)</f>
        <v>0.4881727531942841</v>
      </c>
      <c r="Z52" s="218">
        <f>+IF(H52=0,"",'Ark1'!AD1227)</f>
        <v>20.834019457677982</v>
      </c>
      <c r="AA52" s="218">
        <f t="shared" si="13"/>
        <v>2.0162162162162169</v>
      </c>
      <c r="AB52" s="216">
        <f t="shared" si="14"/>
        <v>0.3783783783783784</v>
      </c>
      <c r="AC52" s="195"/>
      <c r="AD52" s="198"/>
      <c r="AF52" s="28"/>
      <c r="AG52" s="26"/>
      <c r="AH52" s="199"/>
      <c r="AI52" s="27"/>
      <c r="AJ52" s="26"/>
      <c r="AK52" s="26"/>
      <c r="AL52" s="33"/>
      <c r="AM52" s="33"/>
      <c r="AN52" s="33"/>
    </row>
    <row r="53" spans="1:69">
      <c r="A53" s="195"/>
      <c r="B53" s="219">
        <f>+'Ark1'!C1228</f>
        <v>2024</v>
      </c>
      <c r="C53" s="215">
        <f>+'Ark1'!L1228</f>
        <v>3</v>
      </c>
      <c r="D53" s="215" t="s">
        <v>30</v>
      </c>
      <c r="E53" s="215">
        <f>+'Ark1'!D1228</f>
        <v>10</v>
      </c>
      <c r="F53" s="215" t="str">
        <f t="shared" si="12"/>
        <v>Okt</v>
      </c>
      <c r="G53" s="215">
        <f>+'Ark1'!Q1228</f>
        <v>46</v>
      </c>
      <c r="H53" s="320">
        <f>+'Ark1'!R1228</f>
        <v>105</v>
      </c>
      <c r="I53" s="216">
        <f>+IF(H53=0,"",'Ark1'!AG1228)</f>
        <v>2.3376850257862318</v>
      </c>
      <c r="J53" s="216">
        <f>+IF(H53=0,"",'Ark1'!AH1228)</f>
        <v>0</v>
      </c>
      <c r="K53" s="92"/>
      <c r="L53" s="489">
        <f t="shared" si="15"/>
        <v>100</v>
      </c>
      <c r="M53" s="92"/>
      <c r="N53" s="31">
        <f>+IF(H53=0,"",'Ark1'!U1228)</f>
        <v>6.1171428571428521</v>
      </c>
      <c r="O53" s="212"/>
      <c r="P53" s="404">
        <f>+IF(I53=0,"",'Ark1'!AI1228)</f>
        <v>105</v>
      </c>
      <c r="Q53" s="404"/>
      <c r="R53" s="427">
        <f>+IF(P53=0,"",'Ark1'!AJ1228)</f>
        <v>80.80857142857144</v>
      </c>
      <c r="S53" s="212"/>
      <c r="T53" s="428">
        <f>+IF(P53=0,"",'Ark1'!AK1228)</f>
        <v>11.275895327357848</v>
      </c>
      <c r="U53" s="214"/>
      <c r="V53" s="217">
        <f>+IF(H53=0,"",'Ark1'!T1228)</f>
        <v>2.5809523809523807</v>
      </c>
      <c r="W53" s="218">
        <f>+IF(H53=0,"",'Ark1'!X1228)</f>
        <v>0.95238095238095277</v>
      </c>
      <c r="X53" s="216">
        <f>+IF(H53=0,"",'Ark1'!Z1228)</f>
        <v>1.9901881769299781</v>
      </c>
      <c r="Y53" s="216">
        <f>+IF(H53=0,"",'Ark1'!AB1228)</f>
        <v>0.56536465065355457</v>
      </c>
      <c r="Z53" s="218">
        <f>+IF(H53=0,"",'Ark1'!AD1228)</f>
        <v>35.511109353322666</v>
      </c>
      <c r="AA53" s="218">
        <f t="shared" si="13"/>
        <v>2.0390476190476172</v>
      </c>
      <c r="AB53" s="216">
        <f t="shared" si="14"/>
        <v>0.43809523809523809</v>
      </c>
      <c r="AC53" s="195"/>
      <c r="AD53" s="198"/>
      <c r="AF53" s="28"/>
      <c r="AG53" s="26"/>
      <c r="AH53" s="199"/>
      <c r="AI53" s="27"/>
      <c r="AJ53" s="26"/>
      <c r="AK53" s="26"/>
      <c r="AL53" s="33"/>
      <c r="AM53" s="33"/>
      <c r="AN53" s="33"/>
    </row>
    <row r="54" spans="1:69">
      <c r="A54" s="195"/>
      <c r="B54" s="219">
        <f>+'Ark1'!C1229</f>
        <v>2024</v>
      </c>
      <c r="C54" s="215">
        <f>+'Ark1'!L1229</f>
        <v>3</v>
      </c>
      <c r="D54" s="215" t="s">
        <v>30</v>
      </c>
      <c r="E54" s="215">
        <f>+'Ark1'!D1229</f>
        <v>11</v>
      </c>
      <c r="F54" s="215" t="str">
        <f t="shared" si="12"/>
        <v>Nov</v>
      </c>
      <c r="G54" s="215">
        <f>+'Ark1'!Q1229</f>
        <v>17</v>
      </c>
      <c r="H54" s="320">
        <f>+'Ark1'!R1229</f>
        <v>65</v>
      </c>
      <c r="I54" s="216">
        <f>+IF(H54=0,"",'Ark1'!AG1229)</f>
        <v>4.6329823973878677</v>
      </c>
      <c r="J54" s="216">
        <f>+IF(H54=0,"",'Ark1'!AH1229)</f>
        <v>1.5384615384615381</v>
      </c>
      <c r="K54" s="92"/>
      <c r="L54" s="489">
        <f t="shared" si="15"/>
        <v>98.461538461538467</v>
      </c>
      <c r="M54" s="92"/>
      <c r="N54" s="31">
        <f>+IF(H54=0,"",'Ark1'!U1229)</f>
        <v>6.81076923076923</v>
      </c>
      <c r="O54" s="212"/>
      <c r="P54" s="404">
        <f>+IF(I54=0,"",'Ark1'!AI1229)</f>
        <v>64</v>
      </c>
      <c r="Q54" s="404"/>
      <c r="R54" s="427">
        <f>+IF(P54=0,"",'Ark1'!AJ1229)</f>
        <v>83.659375000000011</v>
      </c>
      <c r="S54" s="212"/>
      <c r="T54" s="428">
        <f>+IF(P54=0,"",'Ark1'!AK1229)</f>
        <v>11.419658642872561</v>
      </c>
      <c r="U54" s="214"/>
      <c r="V54" s="217">
        <f>+IF(H54=0,"",'Ark1'!T1229)</f>
        <v>2.4615384615384608</v>
      </c>
      <c r="W54" s="218">
        <f>+IF(H54=0,"",'Ark1'!X1229)</f>
        <v>0</v>
      </c>
      <c r="X54" s="216">
        <f>+IF(H54=0,"",'Ark1'!Z1229)</f>
        <v>1.700146878444335</v>
      </c>
      <c r="Y54" s="216">
        <f>+IF(H54=0,"",'Ark1'!AB1229)</f>
        <v>0.49851851526214258</v>
      </c>
      <c r="Z54" s="218">
        <f>+IF(H54=0,"",'Ark1'!AD1229)</f>
        <v>4.4960530553381073</v>
      </c>
      <c r="AA54" s="218">
        <f t="shared" si="13"/>
        <v>2.27025641025641</v>
      </c>
      <c r="AB54" s="216">
        <f t="shared" si="14"/>
        <v>0.26153846153846155</v>
      </c>
      <c r="AC54" s="195"/>
      <c r="AD54" s="198"/>
      <c r="AF54" s="28"/>
      <c r="AG54" s="26"/>
      <c r="AH54" s="199"/>
      <c r="AI54" s="27"/>
      <c r="AJ54" s="26"/>
      <c r="AK54" s="26"/>
      <c r="AL54" s="33"/>
      <c r="AM54" s="33"/>
      <c r="AN54" s="33"/>
    </row>
    <row r="55" spans="1:69" ht="16.5" customHeight="1">
      <c r="A55" s="195"/>
      <c r="B55" s="219">
        <f>+'Ark1'!C1230</f>
        <v>2024</v>
      </c>
      <c r="C55" s="215">
        <f>+'Ark1'!L1230</f>
        <v>3</v>
      </c>
      <c r="D55" s="215" t="s">
        <v>30</v>
      </c>
      <c r="E55" s="215">
        <f>+'Ark1'!D1230</f>
        <v>12</v>
      </c>
      <c r="F55" s="215" t="str">
        <f t="shared" si="12"/>
        <v>Des</v>
      </c>
      <c r="G55" s="215">
        <f>+'Ark1'!Q1230</f>
        <v>4</v>
      </c>
      <c r="H55" s="320">
        <f>+'Ark1'!R1230</f>
        <v>5</v>
      </c>
      <c r="I55" s="216">
        <f>+IF(H55=0,"",'Ark1'!AG1230)</f>
        <v>1.8010133578995851</v>
      </c>
      <c r="J55" s="216">
        <f>+IF(H55=0,"",'Ark1'!AH1230)</f>
        <v>20</v>
      </c>
      <c r="K55" s="92"/>
      <c r="L55" s="489">
        <f t="shared" si="15"/>
        <v>100</v>
      </c>
      <c r="M55" s="92"/>
      <c r="N55" s="31">
        <f>+IF(H55=0,"",'Ark1'!U1230)</f>
        <v>7.82</v>
      </c>
      <c r="O55" s="212"/>
      <c r="P55" s="404">
        <f>+IF(I55=0,"",'Ark1'!AI1230)</f>
        <v>5</v>
      </c>
      <c r="Q55" s="404"/>
      <c r="R55" s="427">
        <f>+IF(P55=0,"",'Ark1'!AJ1230)</f>
        <v>87.44</v>
      </c>
      <c r="S55" s="212"/>
      <c r="T55" s="428">
        <f>+IF(P55=0,"",'Ark1'!AK1230)</f>
        <v>11.109561652039586</v>
      </c>
      <c r="U55" s="214"/>
      <c r="V55" s="217">
        <f>+IF(H55=0,"",'Ark1'!T1230)</f>
        <v>3.2</v>
      </c>
      <c r="W55" s="218">
        <f>+IF(H55=0,"",'Ark1'!X1230)</f>
        <v>0</v>
      </c>
      <c r="X55" s="216">
        <f>+IF(H55=0,"",'Ark1'!Z1230)</f>
        <v>3.1770426500127433</v>
      </c>
      <c r="Y55" s="216">
        <f>+IF(H55=0,"",'Ark1'!AB1230)</f>
        <v>0.9797958971132702</v>
      </c>
      <c r="Z55" s="218">
        <f>+IF(H55=0,"",'Ark1'!AD1230)</f>
        <v>84.681149437703382</v>
      </c>
      <c r="AA55" s="218">
        <f t="shared" si="13"/>
        <v>2.6066666666666669</v>
      </c>
      <c r="AB55" s="216">
        <f t="shared" si="14"/>
        <v>0.8</v>
      </c>
      <c r="AC55" s="195"/>
      <c r="AD55" s="198"/>
      <c r="AF55" s="28"/>
      <c r="AG55" s="26"/>
      <c r="AH55" s="199"/>
      <c r="AI55" s="27"/>
      <c r="AJ55" s="26"/>
      <c r="AK55" s="26"/>
      <c r="AL55" s="33"/>
      <c r="AM55" s="33"/>
      <c r="AN55" s="33"/>
    </row>
    <row r="56" spans="1:69" ht="15" customHeight="1">
      <c r="A56" s="195"/>
      <c r="B56" s="195"/>
      <c r="C56" s="195"/>
      <c r="D56" s="195"/>
      <c r="E56" s="195"/>
      <c r="F56" s="195"/>
      <c r="G56" s="195"/>
      <c r="H56" s="316"/>
      <c r="I56" s="196"/>
      <c r="J56" s="196"/>
      <c r="K56" s="92"/>
      <c r="L56" s="92"/>
      <c r="M56" s="92"/>
      <c r="N56" s="195"/>
      <c r="O56" s="212"/>
      <c r="P56" s="214"/>
      <c r="Q56" s="214"/>
      <c r="R56" s="212"/>
      <c r="S56" s="212"/>
      <c r="T56" s="212"/>
      <c r="U56" s="214"/>
      <c r="V56" s="195"/>
      <c r="W56" s="197"/>
      <c r="X56" s="196"/>
      <c r="Y56" s="195"/>
      <c r="Z56" s="197"/>
      <c r="AA56" s="197"/>
      <c r="AB56" s="196"/>
      <c r="AC56" s="195"/>
      <c r="AD56" s="198"/>
      <c r="AF56" s="28"/>
      <c r="AG56" s="26"/>
      <c r="AH56" s="199"/>
      <c r="AI56" s="27"/>
      <c r="AM56" s="27"/>
      <c r="BE56" s="211"/>
    </row>
    <row r="57" spans="1:69" ht="15" customHeight="1">
      <c r="A57" s="195"/>
      <c r="B57" s="195"/>
      <c r="C57" s="213" t="s">
        <v>0</v>
      </c>
      <c r="D57" s="195"/>
      <c r="E57" s="253" t="str">
        <f>+D59</f>
        <v>O-</v>
      </c>
      <c r="F57" s="213" t="s">
        <v>547</v>
      </c>
      <c r="G57" s="195"/>
      <c r="H57" s="309">
        <f>SUM(H59:H70)</f>
        <v>2053</v>
      </c>
      <c r="I57" s="196"/>
      <c r="J57" s="196"/>
      <c r="K57" s="92"/>
      <c r="L57" s="484">
        <f>100*P57/H57</f>
        <v>91.622016561130053</v>
      </c>
      <c r="M57" s="92"/>
      <c r="N57" s="246">
        <f>+Klasse!P33</f>
        <v>8.6708746618575443</v>
      </c>
      <c r="O57" s="212"/>
      <c r="P57" s="477">
        <f>+Klasse!L13</f>
        <v>1881</v>
      </c>
      <c r="Q57" s="214"/>
      <c r="R57" s="246">
        <f>+Klasse!S13</f>
        <v>81.350451887294199</v>
      </c>
      <c r="T57" s="246">
        <f>+Klasse!U13</f>
        <v>12.871530211243249</v>
      </c>
      <c r="U57" s="214"/>
      <c r="V57" s="195"/>
      <c r="W57" s="197"/>
      <c r="X57" s="196"/>
      <c r="Y57" s="195"/>
      <c r="Z57" s="197"/>
      <c r="AA57" s="246">
        <f>+N57/C59</f>
        <v>2.1677186654643861</v>
      </c>
      <c r="AB57" s="196"/>
      <c r="AC57" s="195"/>
      <c r="AD57" s="198"/>
      <c r="AF57" s="28"/>
      <c r="AG57" s="26"/>
      <c r="AH57" s="199"/>
      <c r="AI57" s="27"/>
      <c r="AM57" s="27"/>
      <c r="BE57" s="211"/>
    </row>
    <row r="58" spans="1:69" ht="15" customHeight="1">
      <c r="A58" s="195"/>
      <c r="B58" s="195"/>
      <c r="C58" s="195"/>
      <c r="D58" s="195"/>
      <c r="E58" s="195"/>
      <c r="F58" s="195"/>
      <c r="G58" s="195"/>
      <c r="H58" s="316"/>
      <c r="I58" s="196"/>
      <c r="J58" s="196"/>
      <c r="K58" s="92"/>
      <c r="L58" s="92"/>
      <c r="M58" s="92"/>
      <c r="N58" s="195"/>
      <c r="O58" s="212"/>
      <c r="P58" s="214"/>
      <c r="Q58" s="214"/>
      <c r="R58" s="212"/>
      <c r="S58" s="212"/>
      <c r="T58" s="212"/>
      <c r="U58" s="214"/>
      <c r="V58" s="195"/>
      <c r="W58" s="197"/>
      <c r="X58" s="196"/>
      <c r="Y58" s="195"/>
      <c r="Z58" s="197"/>
      <c r="AA58" s="197"/>
      <c r="AB58" s="197"/>
      <c r="AC58" s="197"/>
      <c r="AD58" s="198"/>
      <c r="AF58" s="28"/>
      <c r="AG58" s="26"/>
      <c r="AH58" s="199"/>
      <c r="AI58" s="27"/>
      <c r="AM58" s="27"/>
      <c r="BE58" s="211">
        <f>1+BE55</f>
        <v>1</v>
      </c>
      <c r="BF58" s="27">
        <v>20.659867330016564</v>
      </c>
      <c r="BG58" s="27">
        <f t="shared" ref="BG58:BQ58" si="16">+BF58</f>
        <v>20.659867330016564</v>
      </c>
      <c r="BH58" s="27">
        <f t="shared" si="16"/>
        <v>20.659867330016564</v>
      </c>
      <c r="BI58" s="27">
        <f t="shared" si="16"/>
        <v>20.659867330016564</v>
      </c>
      <c r="BJ58" s="27">
        <f t="shared" si="16"/>
        <v>20.659867330016564</v>
      </c>
      <c r="BK58" s="27">
        <f t="shared" si="16"/>
        <v>20.659867330016564</v>
      </c>
      <c r="BL58" s="27">
        <f t="shared" si="16"/>
        <v>20.659867330016564</v>
      </c>
      <c r="BM58" s="27">
        <f t="shared" si="16"/>
        <v>20.659867330016564</v>
      </c>
      <c r="BN58" s="27">
        <f t="shared" si="16"/>
        <v>20.659867330016564</v>
      </c>
      <c r="BO58" s="27">
        <f t="shared" si="16"/>
        <v>20.659867330016564</v>
      </c>
      <c r="BP58" s="27">
        <f t="shared" si="16"/>
        <v>20.659867330016564</v>
      </c>
      <c r="BQ58" s="27">
        <f t="shared" si="16"/>
        <v>20.659867330016564</v>
      </c>
    </row>
    <row r="59" spans="1:69" ht="16.5" customHeight="1">
      <c r="A59" s="195"/>
      <c r="B59" s="219">
        <f>+'Ark1'!C1231</f>
        <v>2024</v>
      </c>
      <c r="C59" s="27">
        <f>+'Ark1'!L1231</f>
        <v>4</v>
      </c>
      <c r="D59" s="225" t="s">
        <v>31</v>
      </c>
      <c r="E59" s="27">
        <f>+'Ark1'!D1231</f>
        <v>1</v>
      </c>
      <c r="F59" s="27" t="str">
        <f t="shared" ref="F59:F70" si="17">+F44</f>
        <v>Jan</v>
      </c>
      <c r="G59" s="27">
        <f>+'Ark1'!Q1231</f>
        <v>3</v>
      </c>
      <c r="H59" s="321">
        <f>+'Ark1'!R1231</f>
        <v>17</v>
      </c>
      <c r="I59" s="28">
        <f>+IF(H59=0,"",'Ark1'!AG1231)</f>
        <v>5.3162713275072804</v>
      </c>
      <c r="J59" s="28">
        <f>+IF(H59=0,"",'Ark1'!AH1231)</f>
        <v>0</v>
      </c>
      <c r="K59" s="92"/>
      <c r="L59" s="489">
        <f>IF(H59=0,"",100*P59/H59)</f>
        <v>5.882352941176471</v>
      </c>
      <c r="M59" s="92"/>
      <c r="N59" s="31">
        <f>+IF(H59=0,"",'Ark1'!U1231)</f>
        <v>6.0117647058823511</v>
      </c>
      <c r="O59" s="212"/>
      <c r="P59" s="222">
        <f>+IF(I59=0,"",'Ark1'!AI1231)</f>
        <v>1</v>
      </c>
      <c r="Q59" s="214"/>
      <c r="R59" s="427">
        <f>+IF(P59=0,"",'Ark1'!AJ1231)</f>
        <v>99.2</v>
      </c>
      <c r="S59" s="212"/>
      <c r="T59" s="428">
        <f>+IF(P59=0,"",'Ark1'!AK1231)</f>
        <v>8.8097469663656796</v>
      </c>
      <c r="U59" s="214"/>
      <c r="V59" s="26">
        <f>+IF(H59=0,"",'Ark1'!T1231)</f>
        <v>3.8823529411764697</v>
      </c>
      <c r="W59" s="33">
        <f>+IF(H59=0,"",'Ark1'!X1231)</f>
        <v>0</v>
      </c>
      <c r="X59" s="28">
        <f>+IF(H59=0,"",'Ark1'!Z1231)</f>
        <v>1.3685038429489724</v>
      </c>
      <c r="Y59" s="26">
        <f>+IF(H59=0,"",'Ark1'!AB1231)</f>
        <v>1.4093115942012862</v>
      </c>
      <c r="Z59" s="33">
        <f>+IF(H59=0,"",'Ark1'!AD1231)</f>
        <v>-32.868098548326827</v>
      </c>
      <c r="AA59" s="33">
        <f t="shared" ref="AA59:AA70" si="18">+IF(H59=0,"",+N59/C59)</f>
        <v>1.5029411764705878</v>
      </c>
      <c r="AB59" s="28">
        <f t="shared" ref="AB59:AB70" si="19">+IF(H59=0,"",G59/H59)</f>
        <v>0.17647058823529413</v>
      </c>
      <c r="AC59" s="195"/>
      <c r="AD59" s="198"/>
      <c r="AF59" s="28"/>
      <c r="AG59" s="26"/>
      <c r="AH59" s="199"/>
      <c r="AI59" s="27"/>
      <c r="AJ59" s="26"/>
      <c r="AK59" s="26"/>
      <c r="AL59" s="33"/>
      <c r="AM59" s="33"/>
      <c r="AN59" s="33"/>
    </row>
    <row r="60" spans="1:69">
      <c r="A60" s="195"/>
      <c r="B60" s="219">
        <f>+'Ark1'!C1232</f>
        <v>2024</v>
      </c>
      <c r="C60" s="27">
        <f>+'Ark1'!L1232</f>
        <v>4</v>
      </c>
      <c r="D60" s="225" t="s">
        <v>31</v>
      </c>
      <c r="E60" s="27">
        <f>+'Ark1'!D1232</f>
        <v>2</v>
      </c>
      <c r="F60" s="27" t="str">
        <f t="shared" si="17"/>
        <v>Feb</v>
      </c>
      <c r="G60" s="27">
        <f>+'Ark1'!Q1232</f>
        <v>14</v>
      </c>
      <c r="H60" s="321">
        <f>+'Ark1'!R1232</f>
        <v>88</v>
      </c>
      <c r="I60" s="28">
        <f>+IF(H60=0,"",'Ark1'!AG1232)</f>
        <v>6.4299194598761318</v>
      </c>
      <c r="J60" s="28">
        <f>+IF(H60=0,"",'Ark1'!AH1232)</f>
        <v>1.1363636363636365</v>
      </c>
      <c r="K60" s="92"/>
      <c r="L60" s="489">
        <f t="shared" ref="L60:L70" si="20">IF(H60=0,"",100*P60/H60)</f>
        <v>90.909090909090907</v>
      </c>
      <c r="M60" s="92"/>
      <c r="N60" s="31">
        <f>+IF(H60=0,"",'Ark1'!U1232)</f>
        <v>5.4977272727272721</v>
      </c>
      <c r="O60" s="212"/>
      <c r="P60" s="222">
        <f>+IF(I60=0,"",'Ark1'!AI1232)</f>
        <v>80</v>
      </c>
      <c r="Q60" s="214"/>
      <c r="R60" s="427">
        <f>+IF(P60=0,"",'Ark1'!AJ1232)</f>
        <v>74.870000000000019</v>
      </c>
      <c r="S60" s="212"/>
      <c r="T60" s="428">
        <f>+IF(P60=0,"",'Ark1'!AK1232)</f>
        <v>13.010330714281578</v>
      </c>
      <c r="U60" s="214"/>
      <c r="V60" s="26">
        <f>+IF(H60=0,"",'Ark1'!T1232)</f>
        <v>3.4318181818181812</v>
      </c>
      <c r="W60" s="33">
        <f>+IF(H60=0,"",'Ark1'!X1232)</f>
        <v>0</v>
      </c>
      <c r="X60" s="28">
        <f>+IF(H60=0,"",'Ark1'!Z1232)</f>
        <v>1.6187100133865973</v>
      </c>
      <c r="Y60" s="26">
        <f>+IF(H60=0,"",'Ark1'!AB1232)</f>
        <v>1.295055759991671</v>
      </c>
      <c r="Z60" s="33">
        <f>+IF(H60=0,"",'Ark1'!AD1232)</f>
        <v>2.5945706266948285</v>
      </c>
      <c r="AA60" s="33">
        <f t="shared" si="18"/>
        <v>1.374431818181818</v>
      </c>
      <c r="AB60" s="28">
        <f t="shared" si="19"/>
        <v>0.15909090909090909</v>
      </c>
      <c r="AC60" s="195"/>
      <c r="AD60" s="27"/>
      <c r="AF60" s="28"/>
      <c r="AG60" s="26"/>
      <c r="AH60" s="27"/>
      <c r="AI60" s="27"/>
      <c r="AJ60" s="26"/>
      <c r="AK60" s="26"/>
      <c r="AL60" s="33"/>
      <c r="AM60" s="33"/>
      <c r="AN60" s="33"/>
    </row>
    <row r="61" spans="1:69" ht="17.25" customHeight="1">
      <c r="A61" s="195"/>
      <c r="B61" s="219">
        <f>+'Ark1'!C1233</f>
        <v>2024</v>
      </c>
      <c r="C61" s="27">
        <f>+'Ark1'!L1233</f>
        <v>4</v>
      </c>
      <c r="D61" s="225" t="s">
        <v>31</v>
      </c>
      <c r="E61" s="27">
        <f>+'Ark1'!D1233</f>
        <v>3</v>
      </c>
      <c r="F61" s="27" t="str">
        <f t="shared" si="17"/>
        <v>Mar</v>
      </c>
      <c r="G61" s="27">
        <f>+'Ark1'!Q1233</f>
        <v>41</v>
      </c>
      <c r="H61" s="321">
        <f>+'Ark1'!R1233</f>
        <v>176</v>
      </c>
      <c r="I61" s="28">
        <f>+IF(H61=0,"",'Ark1'!AG1233)</f>
        <v>5.7317623116681915</v>
      </c>
      <c r="J61" s="28">
        <f>+IF(H61=0,"",'Ark1'!AH1233)</f>
        <v>0</v>
      </c>
      <c r="K61" s="92"/>
      <c r="L61" s="489">
        <f t="shared" si="20"/>
        <v>63.06818181818182</v>
      </c>
      <c r="M61" s="92"/>
      <c r="N61" s="31">
        <f>+IF(H61=0,"",'Ark1'!U1233)</f>
        <v>5.6329545454545453</v>
      </c>
      <c r="O61" s="212"/>
      <c r="P61" s="222">
        <f>+IF(I61=0,"",'Ark1'!AI1233)</f>
        <v>111</v>
      </c>
      <c r="Q61" s="214"/>
      <c r="R61" s="427">
        <f>+IF(P61=0,"",'Ark1'!AJ1233)</f>
        <v>76.481081081081058</v>
      </c>
      <c r="S61" s="212"/>
      <c r="T61" s="428">
        <f>+IF(P61=0,"",'Ark1'!AK1233)</f>
        <v>12.78039035740818</v>
      </c>
      <c r="U61" s="214"/>
      <c r="V61" s="26">
        <f>+IF(H61=0,"",'Ark1'!T1233)</f>
        <v>3.8806818181818192</v>
      </c>
      <c r="W61" s="33">
        <f>+IF(H61=0,"",'Ark1'!X1233)</f>
        <v>0</v>
      </c>
      <c r="X61" s="28">
        <f>+IF(H61=0,"",'Ark1'!Z1233)</f>
        <v>1.7266771550970048</v>
      </c>
      <c r="Y61" s="26">
        <f>+IF(H61=0,"",'Ark1'!AB1233)</f>
        <v>1.2212473089712097</v>
      </c>
      <c r="Z61" s="33">
        <f>+IF(H61=0,"",'Ark1'!AD1233)</f>
        <v>-9.2172141058073187</v>
      </c>
      <c r="AA61" s="33">
        <f t="shared" si="18"/>
        <v>1.4082386363636363</v>
      </c>
      <c r="AB61" s="28">
        <f t="shared" si="19"/>
        <v>0.23295454545454544</v>
      </c>
      <c r="AC61" s="195"/>
      <c r="AD61" s="219"/>
      <c r="AF61" s="28"/>
      <c r="AG61" s="26"/>
      <c r="AH61" s="199"/>
      <c r="AI61" s="27"/>
      <c r="AJ61" s="26"/>
      <c r="AK61" s="26"/>
      <c r="AL61" s="33"/>
      <c r="AM61" s="33"/>
      <c r="AN61" s="33"/>
    </row>
    <row r="62" spans="1:69">
      <c r="A62" s="195"/>
      <c r="B62" s="219">
        <f>+'Ark1'!C1234</f>
        <v>2024</v>
      </c>
      <c r="C62" s="27">
        <f>+'Ark1'!L1234</f>
        <v>4</v>
      </c>
      <c r="D62" s="225" t="s">
        <v>31</v>
      </c>
      <c r="E62" s="27">
        <f>+'Ark1'!D1234</f>
        <v>4</v>
      </c>
      <c r="F62" s="27" t="str">
        <f t="shared" si="17"/>
        <v>Apr</v>
      </c>
      <c r="G62" s="27">
        <f>+'Ark1'!Q1234</f>
        <v>57</v>
      </c>
      <c r="H62" s="321">
        <f>+'Ark1'!R1234</f>
        <v>433</v>
      </c>
      <c r="I62" s="28">
        <f>+IF(H62=0,"",'Ark1'!AG1234)</f>
        <v>12.190057876641719</v>
      </c>
      <c r="J62" s="28">
        <f>+IF(H62=0,"",'Ark1'!AH1234)</f>
        <v>1.1547344110854503</v>
      </c>
      <c r="K62" s="92"/>
      <c r="L62" s="489">
        <f t="shared" si="20"/>
        <v>88.683602771362587</v>
      </c>
      <c r="M62" s="92"/>
      <c r="N62" s="31">
        <f>+IF(H62=0,"",'Ark1'!U1234)</f>
        <v>5.871131639722865</v>
      </c>
      <c r="O62" s="212"/>
      <c r="P62" s="222">
        <f>+IF(I62=0,"",'Ark1'!AI1234)</f>
        <v>384</v>
      </c>
      <c r="Q62" s="214"/>
      <c r="R62" s="427">
        <f>+IF(P62=0,"",'Ark1'!AJ1234)</f>
        <v>76.328125</v>
      </c>
      <c r="S62" s="212"/>
      <c r="T62" s="428">
        <f>+IF(P62=0,"",'Ark1'!AK1234)</f>
        <v>13.308481887938639</v>
      </c>
      <c r="U62" s="214"/>
      <c r="V62" s="26">
        <f>+IF(H62=0,"",'Ark1'!T1234)</f>
        <v>3.3787528868360281</v>
      </c>
      <c r="W62" s="33">
        <f>+IF(H62=0,"",'Ark1'!X1234)</f>
        <v>0</v>
      </c>
      <c r="X62" s="28">
        <f>+IF(H62=0,"",'Ark1'!Z1234)</f>
        <v>1.2244517512813713</v>
      </c>
      <c r="Y62" s="26">
        <f>+IF(H62=0,"",'Ark1'!AB1234)</f>
        <v>0.98473865720796561</v>
      </c>
      <c r="Z62" s="33">
        <f>+IF(H62=0,"",'Ark1'!AD1234)</f>
        <v>17.723631229892479</v>
      </c>
      <c r="AA62" s="33">
        <f t="shared" si="18"/>
        <v>1.4677829099307163</v>
      </c>
      <c r="AB62" s="28">
        <f t="shared" si="19"/>
        <v>0.13163972286374134</v>
      </c>
      <c r="AC62" s="195"/>
      <c r="AD62" s="219"/>
      <c r="AF62" s="28"/>
      <c r="AG62" s="26"/>
      <c r="AH62" s="27"/>
      <c r="AI62" s="27"/>
      <c r="AJ62" s="26"/>
      <c r="AK62" s="26"/>
      <c r="AL62" s="33"/>
      <c r="AM62" s="33"/>
      <c r="AN62" s="33"/>
    </row>
    <row r="63" spans="1:69">
      <c r="A63" s="195"/>
      <c r="B63" s="219">
        <f>+'Ark1'!C1235</f>
        <v>2024</v>
      </c>
      <c r="C63" s="27">
        <f>+'Ark1'!L1235</f>
        <v>4</v>
      </c>
      <c r="D63" s="225" t="s">
        <v>31</v>
      </c>
      <c r="E63" s="27">
        <f>+'Ark1'!D1235</f>
        <v>5</v>
      </c>
      <c r="F63" s="27" t="str">
        <f t="shared" si="17"/>
        <v>Mai</v>
      </c>
      <c r="G63" s="27">
        <f>+'Ark1'!Q1235</f>
        <v>36</v>
      </c>
      <c r="H63" s="321">
        <f>+'Ark1'!R1235</f>
        <v>139</v>
      </c>
      <c r="I63" s="28">
        <f>+IF(H63=0,"",'Ark1'!AG1235)</f>
        <v>7.4568473844471503</v>
      </c>
      <c r="J63" s="28">
        <f>+IF(H63=0,"",'Ark1'!AH1235)</f>
        <v>1.4388489208633091</v>
      </c>
      <c r="K63" s="92"/>
      <c r="L63" s="489">
        <f t="shared" si="20"/>
        <v>93.525179856115102</v>
      </c>
      <c r="M63" s="92"/>
      <c r="N63" s="31">
        <f>+IF(H63=0,"",'Ark1'!U1235)</f>
        <v>5.6906474820143904</v>
      </c>
      <c r="O63" s="212"/>
      <c r="P63" s="222">
        <f>+IF(I63=0,"",'Ark1'!AI1235)</f>
        <v>130</v>
      </c>
      <c r="Q63" s="214"/>
      <c r="R63" s="427">
        <f>+IF(P63=0,"",'Ark1'!AJ1235)</f>
        <v>76.187692307692359</v>
      </c>
      <c r="S63" s="212"/>
      <c r="T63" s="428">
        <f>+IF(P63=0,"",'Ark1'!AK1235)</f>
        <v>12.541694388579931</v>
      </c>
      <c r="U63" s="214"/>
      <c r="V63" s="26">
        <f>+IF(H63=0,"",'Ark1'!T1235)</f>
        <v>3.7050359712230225</v>
      </c>
      <c r="W63" s="33">
        <f>+IF(H63=0,"",'Ark1'!X1235)</f>
        <v>0</v>
      </c>
      <c r="X63" s="28">
        <f>+IF(H63=0,"",'Ark1'!Z1235)</f>
        <v>1.7123290582678861</v>
      </c>
      <c r="Y63" s="26">
        <f>+IF(H63=0,"",'Ark1'!AB1235)</f>
        <v>1.1281438081838155</v>
      </c>
      <c r="Z63" s="33">
        <f>+IF(H63=0,"",'Ark1'!AD1235)</f>
        <v>25.219026142320235</v>
      </c>
      <c r="AA63" s="33">
        <f t="shared" si="18"/>
        <v>1.4226618705035976</v>
      </c>
      <c r="AB63" s="28">
        <f t="shared" si="19"/>
        <v>0.25899280575539568</v>
      </c>
      <c r="AC63" s="195"/>
      <c r="AD63" s="220"/>
      <c r="AF63" s="28"/>
      <c r="AG63" s="26"/>
      <c r="AH63" s="27"/>
      <c r="AI63" s="27"/>
      <c r="AJ63" s="26"/>
      <c r="AK63" s="26"/>
      <c r="AL63" s="33"/>
      <c r="AM63" s="33"/>
      <c r="AN63" s="33"/>
    </row>
    <row r="64" spans="1:69" ht="16.5" customHeight="1">
      <c r="A64" s="195"/>
      <c r="B64" s="219">
        <f>+'Ark1'!C1236</f>
        <v>2024</v>
      </c>
      <c r="C64" s="27">
        <f>+'Ark1'!L1236</f>
        <v>4</v>
      </c>
      <c r="D64" s="225" t="s">
        <v>31</v>
      </c>
      <c r="E64" s="27">
        <f>+'Ark1'!D1236</f>
        <v>6</v>
      </c>
      <c r="F64" s="27" t="str">
        <f t="shared" si="17"/>
        <v>Jun</v>
      </c>
      <c r="G64" s="27">
        <f>+'Ark1'!Q1236</f>
        <v>30</v>
      </c>
      <c r="H64" s="321">
        <f>+'Ark1'!R1236</f>
        <v>173</v>
      </c>
      <c r="I64" s="28">
        <f>+IF(H64=0,"",'Ark1'!AG1236)</f>
        <v>13.791294005154098</v>
      </c>
      <c r="J64" s="28">
        <f>+IF(H64=0,"",'Ark1'!AH1236)</f>
        <v>1.1560693641618498</v>
      </c>
      <c r="K64" s="92"/>
      <c r="L64" s="489">
        <f t="shared" si="20"/>
        <v>95.95375722543352</v>
      </c>
      <c r="M64" s="92"/>
      <c r="N64" s="31">
        <f>+IF(H64=0,"",'Ark1'!U1236)</f>
        <v>6.8364161849710952</v>
      </c>
      <c r="O64" s="212"/>
      <c r="P64" s="222">
        <f>+IF(I64=0,"",'Ark1'!AI1236)</f>
        <v>166</v>
      </c>
      <c r="Q64" s="214"/>
      <c r="R64" s="427">
        <f>+IF(P64=0,"",'Ark1'!AJ1236)</f>
        <v>79.351807228915675</v>
      </c>
      <c r="S64" s="212"/>
      <c r="T64" s="428">
        <f>+IF(P64=0,"",'Ark1'!AK1236)</f>
        <v>12.719543895017564</v>
      </c>
      <c r="U64" s="214"/>
      <c r="V64" s="26">
        <f>+IF(H64=0,"",'Ark1'!T1236)</f>
        <v>2.8381502890173396</v>
      </c>
      <c r="W64" s="33">
        <f>+IF(H64=0,"",'Ark1'!X1236)</f>
        <v>0</v>
      </c>
      <c r="X64" s="28">
        <f>+IF(H64=0,"",'Ark1'!Z1236)</f>
        <v>1.6740808504496156</v>
      </c>
      <c r="Y64" s="26">
        <f>+IF(H64=0,"",'Ark1'!AB1236)</f>
        <v>0.9169823848778218</v>
      </c>
      <c r="Z64" s="33">
        <f>+IF(H64=0,"",'Ark1'!AD1236)</f>
        <v>20.604392360408923</v>
      </c>
      <c r="AA64" s="33">
        <f t="shared" si="18"/>
        <v>1.7091040462427738</v>
      </c>
      <c r="AB64" s="28">
        <f t="shared" si="19"/>
        <v>0.17341040462427745</v>
      </c>
      <c r="AC64" s="195"/>
      <c r="AD64" s="219"/>
      <c r="AF64" s="28"/>
      <c r="AG64" s="26"/>
      <c r="AH64" s="27"/>
      <c r="AI64" s="27"/>
      <c r="AJ64" s="221"/>
      <c r="AK64" s="221"/>
      <c r="AL64" s="33"/>
      <c r="AM64" s="33"/>
      <c r="AN64" s="33"/>
    </row>
    <row r="65" spans="1:69">
      <c r="A65" s="195"/>
      <c r="B65" s="219">
        <f>+'Ark1'!C1237</f>
        <v>2024</v>
      </c>
      <c r="C65" s="27">
        <f>+'Ark1'!L1237</f>
        <v>4</v>
      </c>
      <c r="D65" s="225" t="s">
        <v>31</v>
      </c>
      <c r="E65" s="27">
        <f>+'Ark1'!D1237</f>
        <v>7</v>
      </c>
      <c r="F65" s="27" t="str">
        <f t="shared" si="17"/>
        <v>Jul</v>
      </c>
      <c r="G65" s="27">
        <f>+'Ark1'!Q1237</f>
        <v>20</v>
      </c>
      <c r="H65" s="321">
        <f>+'Ark1'!R1237</f>
        <v>87</v>
      </c>
      <c r="I65" s="28">
        <f>+IF(H65=0,"",'Ark1'!AG1237)</f>
        <v>13.051100008765003</v>
      </c>
      <c r="J65" s="28">
        <f>+IF(H65=0,"",'Ark1'!AH1237)</f>
        <v>5.7471264367816097</v>
      </c>
      <c r="K65" s="92"/>
      <c r="L65" s="489">
        <f t="shared" si="20"/>
        <v>100</v>
      </c>
      <c r="M65" s="92"/>
      <c r="N65" s="31">
        <f>+IF(H65=0,"",'Ark1'!U1237)</f>
        <v>6.8459770114942513</v>
      </c>
      <c r="O65" s="212"/>
      <c r="P65" s="222">
        <f>+IF(I65=0,"",'Ark1'!AI1237)</f>
        <v>87</v>
      </c>
      <c r="Q65" s="214"/>
      <c r="R65" s="427">
        <f>+IF(P65=0,"",'Ark1'!AJ1237)</f>
        <v>81.790804597701154</v>
      </c>
      <c r="S65" s="212"/>
      <c r="T65" s="428">
        <f>+IF(P65=0,"",'Ark1'!AK1237)</f>
        <v>12.404429564759296</v>
      </c>
      <c r="U65" s="214"/>
      <c r="V65" s="26">
        <f>+IF(H65=0,"",'Ark1'!T1237)</f>
        <v>2.8735632183908049</v>
      </c>
      <c r="W65" s="33">
        <f>+IF(H65=0,"",'Ark1'!X1237)</f>
        <v>0</v>
      </c>
      <c r="X65" s="28">
        <f>+IF(H65=0,"",'Ark1'!Z1237)</f>
        <v>1.1783296767279241</v>
      </c>
      <c r="Y65" s="26">
        <f>+IF(H65=0,"",'Ark1'!AB1237)</f>
        <v>0.77020071575866444</v>
      </c>
      <c r="Z65" s="33">
        <f>+IF(H65=0,"",'Ark1'!AD1237)</f>
        <v>11.279253908555129</v>
      </c>
      <c r="AA65" s="33">
        <f t="shared" si="18"/>
        <v>1.7114942528735628</v>
      </c>
      <c r="AB65" s="28">
        <f t="shared" si="19"/>
        <v>0.22988505747126436</v>
      </c>
      <c r="AC65" s="195"/>
      <c r="AD65" s="198"/>
      <c r="AF65" s="28"/>
      <c r="AG65" s="26"/>
      <c r="AH65" s="198"/>
      <c r="AI65" s="27"/>
      <c r="AM65" s="27"/>
    </row>
    <row r="66" spans="1:69">
      <c r="A66" s="195"/>
      <c r="B66" s="219">
        <f>+'Ark1'!C1238</f>
        <v>2024</v>
      </c>
      <c r="C66" s="27">
        <f>+'Ark1'!L1238</f>
        <v>4</v>
      </c>
      <c r="D66" s="225" t="s">
        <v>31</v>
      </c>
      <c r="E66" s="27">
        <f>+'Ark1'!D1238</f>
        <v>8</v>
      </c>
      <c r="F66" s="27" t="str">
        <f t="shared" si="17"/>
        <v>Aug</v>
      </c>
      <c r="G66" s="27">
        <f>+'Ark1'!Q1238</f>
        <v>43</v>
      </c>
      <c r="H66" s="321">
        <f>+'Ark1'!R1238</f>
        <v>205</v>
      </c>
      <c r="I66" s="28">
        <f>+IF(H66=0,"",'Ark1'!AG1238)</f>
        <v>17.439027020033205</v>
      </c>
      <c r="J66" s="28">
        <f>+IF(H66=0,"",'Ark1'!AH1238)</f>
        <v>1.4634146341463412</v>
      </c>
      <c r="K66" s="92"/>
      <c r="L66" s="489">
        <f t="shared" si="20"/>
        <v>99.512195121951223</v>
      </c>
      <c r="M66" s="92"/>
      <c r="N66" s="31">
        <f>+IF(H66=0,"",'Ark1'!U1238)</f>
        <v>7.8897560975609746</v>
      </c>
      <c r="O66" s="212"/>
      <c r="P66" s="222">
        <f>+IF(I66=0,"",'Ark1'!AI1238)</f>
        <v>204</v>
      </c>
      <c r="Q66" s="214"/>
      <c r="R66" s="427">
        <f>+IF(P66=0,"",'Ark1'!AJ1238)</f>
        <v>85.047549019607828</v>
      </c>
      <c r="S66" s="212"/>
      <c r="T66" s="428">
        <f>+IF(P66=0,"",'Ark1'!AK1238)</f>
        <v>12.719165400922147</v>
      </c>
      <c r="U66" s="214"/>
      <c r="V66" s="26">
        <f>+IF(H66=0,"",'Ark1'!T1238)</f>
        <v>2.6926829268292689</v>
      </c>
      <c r="W66" s="33">
        <f>+IF(H66=0,"",'Ark1'!X1238)</f>
        <v>0</v>
      </c>
      <c r="X66" s="28">
        <f>+IF(H66=0,"",'Ark1'!Z1238)</f>
        <v>1.3501011485230685</v>
      </c>
      <c r="Y66" s="26">
        <f>+IF(H66=0,"",'Ark1'!AB1238)</f>
        <v>0.53025085821272888</v>
      </c>
      <c r="Z66" s="33">
        <f>+IF(H66=0,"",'Ark1'!AD1238)</f>
        <v>11.280232199018029</v>
      </c>
      <c r="AA66" s="33">
        <f t="shared" si="18"/>
        <v>1.9724390243902437</v>
      </c>
      <c r="AB66" s="28">
        <f t="shared" si="19"/>
        <v>0.2097560975609756</v>
      </c>
      <c r="AC66" s="195"/>
      <c r="AD66" s="198"/>
      <c r="AF66" s="28"/>
      <c r="AG66" s="26"/>
      <c r="AH66" s="222"/>
      <c r="AI66" s="27"/>
      <c r="AJ66" s="26"/>
      <c r="AK66" s="199"/>
      <c r="AM66" s="27"/>
    </row>
    <row r="67" spans="1:69">
      <c r="A67" s="195"/>
      <c r="B67" s="219">
        <f>+'Ark1'!C1239</f>
        <v>2024</v>
      </c>
      <c r="C67" s="27">
        <f>+'Ark1'!L1239</f>
        <v>4</v>
      </c>
      <c r="D67" s="225" t="s">
        <v>31</v>
      </c>
      <c r="E67" s="27">
        <f>+'Ark1'!D1239</f>
        <v>9</v>
      </c>
      <c r="F67" s="27" t="str">
        <f t="shared" si="17"/>
        <v>Sep</v>
      </c>
      <c r="G67" s="27">
        <f>+'Ark1'!Q1239</f>
        <v>53</v>
      </c>
      <c r="H67" s="321">
        <f>+'Ark1'!R1239</f>
        <v>165</v>
      </c>
      <c r="I67" s="28">
        <f>+IF(H67=0,"",'Ark1'!AG1239)</f>
        <v>8.0748388164309723</v>
      </c>
      <c r="J67" s="28">
        <f>+IF(H67=0,"",'Ark1'!AH1239)</f>
        <v>3.6363636363636358</v>
      </c>
      <c r="K67" s="92"/>
      <c r="L67" s="489">
        <f t="shared" si="20"/>
        <v>96.36363636363636</v>
      </c>
      <c r="M67" s="92"/>
      <c r="N67" s="31">
        <f>+IF(H67=0,"",'Ark1'!U1239)</f>
        <v>8.2812121212121212</v>
      </c>
      <c r="O67" s="212"/>
      <c r="P67" s="222">
        <f>+IF(I67=0,"",'Ark1'!AI1239)</f>
        <v>159</v>
      </c>
      <c r="Q67" s="214"/>
      <c r="R67" s="427">
        <f>+IF(P67=0,"",'Ark1'!AJ1239)</f>
        <v>86.268553459119502</v>
      </c>
      <c r="S67" s="212"/>
      <c r="T67" s="428">
        <f>+IF(P67=0,"",'Ark1'!AK1239)</f>
        <v>12.761593509849128</v>
      </c>
      <c r="U67" s="214"/>
      <c r="V67" s="26">
        <f>+IF(H67=0,"",'Ark1'!T1239)</f>
        <v>2.8727272727272726</v>
      </c>
      <c r="W67" s="33">
        <f>+IF(H67=0,"",'Ark1'!X1239)</f>
        <v>0</v>
      </c>
      <c r="X67" s="28">
        <f>+IF(H67=0,"",'Ark1'!Z1239)</f>
        <v>1.9588675726362432</v>
      </c>
      <c r="Y67" s="26">
        <f>+IF(H67=0,"",'Ark1'!AB1239)</f>
        <v>0.62438950900312895</v>
      </c>
      <c r="Z67" s="33">
        <f>+IF(H67=0,"",'Ark1'!AD1239)</f>
        <v>2.9262317119307784</v>
      </c>
      <c r="AA67" s="33">
        <f t="shared" si="18"/>
        <v>2.0703030303030303</v>
      </c>
      <c r="AB67" s="28">
        <f t="shared" si="19"/>
        <v>0.32121212121212123</v>
      </c>
      <c r="AC67" s="195"/>
      <c r="AD67" s="198"/>
      <c r="AF67" s="28"/>
      <c r="AG67" s="26"/>
      <c r="AH67" s="222"/>
      <c r="AI67" s="27"/>
      <c r="AM67" s="27"/>
    </row>
    <row r="68" spans="1:69">
      <c r="A68" s="195"/>
      <c r="B68" s="219">
        <f>+'Ark1'!C1240</f>
        <v>2024</v>
      </c>
      <c r="C68" s="27">
        <f>+'Ark1'!L1240</f>
        <v>4</v>
      </c>
      <c r="D68" s="225" t="s">
        <v>31</v>
      </c>
      <c r="E68" s="27">
        <f>+'Ark1'!D1240</f>
        <v>10</v>
      </c>
      <c r="F68" s="27" t="str">
        <f t="shared" si="17"/>
        <v>Okt</v>
      </c>
      <c r="G68" s="27">
        <f>+'Ark1'!Q1240</f>
        <v>101</v>
      </c>
      <c r="H68" s="321">
        <f>+'Ark1'!R1240</f>
        <v>408</v>
      </c>
      <c r="I68" s="28">
        <f>+IF(H68=0,"",'Ark1'!AG1240)</f>
        <v>12.401777557787</v>
      </c>
      <c r="J68" s="28">
        <f>+IF(H68=0,"",'Ark1'!AH1240)</f>
        <v>0.98039215686274495</v>
      </c>
      <c r="K68" s="92"/>
      <c r="L68" s="489">
        <f t="shared" si="20"/>
        <v>98.529411764705884</v>
      </c>
      <c r="M68" s="92"/>
      <c r="N68" s="31">
        <f>+IF(H68=0,"",'Ark1'!U1240)</f>
        <v>8.3517156862745061</v>
      </c>
      <c r="O68" s="212"/>
      <c r="P68" s="222">
        <f>+IF(I68=0,"",'Ark1'!AI1240)</f>
        <v>402</v>
      </c>
      <c r="Q68" s="214"/>
      <c r="R68" s="427">
        <f>+IF(P68=0,"",'Ark1'!AJ1240)</f>
        <v>85.829104477611935</v>
      </c>
      <c r="S68" s="212"/>
      <c r="T68" s="428">
        <f>+IF(P68=0,"",'Ark1'!AK1240)</f>
        <v>12.90548217769377</v>
      </c>
      <c r="U68" s="214"/>
      <c r="V68" s="26">
        <f>+IF(H68=0,"",'Ark1'!T1240)</f>
        <v>3.0514705882352939</v>
      </c>
      <c r="W68" s="33">
        <f>+IF(H68=0,"",'Ark1'!X1240)</f>
        <v>0.49019607843137247</v>
      </c>
      <c r="X68" s="28">
        <f>+IF(H68=0,"",'Ark1'!Z1240)</f>
        <v>2.6939378199931139</v>
      </c>
      <c r="Y68" s="26">
        <f>+IF(H68=0,"",'Ark1'!AB1240)</f>
        <v>0.84586525726540795</v>
      </c>
      <c r="Z68" s="33">
        <f>+IF(H68=0,"",'Ark1'!AD1240)</f>
        <v>56.728684389651555</v>
      </c>
      <c r="AA68" s="33">
        <f t="shared" si="18"/>
        <v>2.0879289215686265</v>
      </c>
      <c r="AB68" s="28">
        <f t="shared" si="19"/>
        <v>0.24754901960784315</v>
      </c>
      <c r="AC68" s="195"/>
      <c r="AD68" s="198"/>
      <c r="AF68" s="28"/>
      <c r="AG68" s="26"/>
      <c r="AH68" s="222"/>
      <c r="AI68" s="27"/>
      <c r="AM68" s="27"/>
    </row>
    <row r="69" spans="1:69">
      <c r="A69" s="195"/>
      <c r="B69" s="219">
        <f>+'Ark1'!C1241</f>
        <v>2024</v>
      </c>
      <c r="C69" s="27">
        <f>+'Ark1'!L1241</f>
        <v>4</v>
      </c>
      <c r="D69" s="225" t="s">
        <v>31</v>
      </c>
      <c r="E69" s="27">
        <f>+'Ark1'!D1241</f>
        <v>11</v>
      </c>
      <c r="F69" s="27" t="str">
        <f t="shared" si="17"/>
        <v>Nov</v>
      </c>
      <c r="G69" s="27">
        <f>+'Ark1'!Q1241</f>
        <v>38</v>
      </c>
      <c r="H69" s="321">
        <f>+'Ark1'!R1241</f>
        <v>143</v>
      </c>
      <c r="I69" s="28">
        <f>+IF(H69=0,"",'Ark1'!AG1241)</f>
        <v>12.20357075580301</v>
      </c>
      <c r="J69" s="28">
        <f>+IF(H69=0,"",'Ark1'!AH1241)</f>
        <v>2.0979020979020975</v>
      </c>
      <c r="K69" s="92"/>
      <c r="L69" s="489">
        <f t="shared" si="20"/>
        <v>96.503496503496507</v>
      </c>
      <c r="M69" s="92"/>
      <c r="N69" s="31">
        <f>+IF(H69=0,"",'Ark1'!U1241)</f>
        <v>8.1545454545454561</v>
      </c>
      <c r="O69" s="212"/>
      <c r="P69" s="222">
        <f>+IF(I69=0,"",'Ark1'!AI1241)</f>
        <v>138</v>
      </c>
      <c r="Q69" s="214"/>
      <c r="R69" s="427">
        <f>+IF(P69=0,"",'Ark1'!AJ1241)</f>
        <v>85.170289855072497</v>
      </c>
      <c r="S69" s="212"/>
      <c r="T69" s="428">
        <f>+IF(P69=0,"",'Ark1'!AK1241)</f>
        <v>12.714808650613232</v>
      </c>
      <c r="U69" s="214"/>
      <c r="V69" s="26">
        <f>+IF(H69=0,"",'Ark1'!T1241)</f>
        <v>2.7692307692307705</v>
      </c>
      <c r="W69" s="33">
        <f>+IF(H69=0,"",'Ark1'!X1241)</f>
        <v>1.3986013986013983</v>
      </c>
      <c r="X69" s="28">
        <f>+IF(H69=0,"",'Ark1'!Z1241)</f>
        <v>2.3855839552139901</v>
      </c>
      <c r="Y69" s="26">
        <f>+IF(H69=0,"",'Ark1'!AB1241)</f>
        <v>0.73562976865796625</v>
      </c>
      <c r="Z69" s="33">
        <f>+IF(H69=0,"",'Ark1'!AD1241)</f>
        <v>9.9222304364293432</v>
      </c>
      <c r="AA69" s="33">
        <f t="shared" si="18"/>
        <v>2.038636363636364</v>
      </c>
      <c r="AB69" s="28">
        <f t="shared" si="19"/>
        <v>0.26573426573426573</v>
      </c>
      <c r="AC69" s="195"/>
      <c r="AD69" s="198"/>
      <c r="AF69" s="28"/>
      <c r="AG69" s="26"/>
      <c r="AH69" s="222"/>
      <c r="AI69" s="27"/>
      <c r="AM69" s="27"/>
    </row>
    <row r="70" spans="1:69">
      <c r="A70" s="195"/>
      <c r="B70" s="219">
        <f>+'Ark1'!C1242</f>
        <v>2024</v>
      </c>
      <c r="C70" s="27">
        <f>+'Ark1'!L1242</f>
        <v>4</v>
      </c>
      <c r="D70" s="225" t="s">
        <v>31</v>
      </c>
      <c r="E70" s="27">
        <f>+'Ark1'!D1242</f>
        <v>12</v>
      </c>
      <c r="F70" s="27" t="str">
        <f t="shared" si="17"/>
        <v>Des</v>
      </c>
      <c r="G70" s="27">
        <f>+'Ark1'!Q1242</f>
        <v>11</v>
      </c>
      <c r="H70" s="321">
        <f>+'Ark1'!R1242</f>
        <v>19</v>
      </c>
      <c r="I70" s="28">
        <f>+IF(H70=0,"",'Ark1'!AG1242)</f>
        <v>7.0566559189313676</v>
      </c>
      <c r="J70" s="28">
        <f>+IF(H70=0,"",'Ark1'!AH1242)</f>
        <v>0</v>
      </c>
      <c r="K70" s="92"/>
      <c r="L70" s="489">
        <f t="shared" si="20"/>
        <v>100</v>
      </c>
      <c r="M70" s="92"/>
      <c r="N70" s="31">
        <f>+IF(H70=0,"",'Ark1'!U1242)</f>
        <v>8.063157894736845</v>
      </c>
      <c r="O70" s="212"/>
      <c r="P70" s="222">
        <f>+IF(I70=0,"",'Ark1'!AI1242)</f>
        <v>19</v>
      </c>
      <c r="Q70" s="214"/>
      <c r="R70" s="427">
        <f>+IF(P70=0,"",'Ark1'!AJ1242)</f>
        <v>85.063157894736861</v>
      </c>
      <c r="S70" s="212"/>
      <c r="T70" s="428">
        <f>+IF(P70=0,"",'Ark1'!AK1242)</f>
        <v>12.901646331839745</v>
      </c>
      <c r="U70" s="214"/>
      <c r="V70" s="26">
        <f>+IF(H70=0,"",'Ark1'!T1242)</f>
        <v>2.8421052631578942</v>
      </c>
      <c r="W70" s="33">
        <f>+IF(H70=0,"",'Ark1'!X1242)</f>
        <v>0</v>
      </c>
      <c r="X70" s="28">
        <f>+IF(H70=0,"",'Ark1'!Z1242)</f>
        <v>1.8336648739085513</v>
      </c>
      <c r="Y70" s="26">
        <f>+IF(H70=0,"",'Ark1'!AB1242)</f>
        <v>0.36464227527765752</v>
      </c>
      <c r="Z70" s="33">
        <f>+IF(H70=0,"",'Ark1'!AD1242)</f>
        <v>-8.7415464582218014</v>
      </c>
      <c r="AA70" s="33">
        <f t="shared" si="18"/>
        <v>2.0157894736842112</v>
      </c>
      <c r="AB70" s="28">
        <f t="shared" si="19"/>
        <v>0.57894736842105265</v>
      </c>
      <c r="AC70" s="195"/>
      <c r="AD70" s="198"/>
      <c r="AF70" s="28"/>
      <c r="AG70" s="26"/>
      <c r="AH70" s="222"/>
      <c r="AI70" s="27"/>
      <c r="AM70" s="27"/>
    </row>
    <row r="71" spans="1:69" ht="15" customHeight="1">
      <c r="A71" s="195"/>
      <c r="B71" s="195"/>
      <c r="C71" s="195"/>
      <c r="D71" s="195"/>
      <c r="E71" s="195"/>
      <c r="F71" s="195"/>
      <c r="G71" s="195"/>
      <c r="H71" s="316"/>
      <c r="I71" s="196"/>
      <c r="J71" s="196"/>
      <c r="K71" s="92"/>
      <c r="L71" s="92"/>
      <c r="M71" s="92"/>
      <c r="N71" s="195"/>
      <c r="O71" s="212"/>
      <c r="P71" s="214"/>
      <c r="Q71" s="214"/>
      <c r="R71" s="212"/>
      <c r="S71" s="212"/>
      <c r="T71" s="212"/>
      <c r="U71" s="214"/>
      <c r="V71" s="195"/>
      <c r="W71" s="197"/>
      <c r="X71" s="196"/>
      <c r="Y71" s="195"/>
      <c r="Z71" s="197"/>
      <c r="AA71" s="197"/>
      <c r="AB71" s="196"/>
      <c r="AC71" s="195"/>
      <c r="AD71" s="198"/>
      <c r="AF71" s="28"/>
      <c r="AG71" s="26"/>
      <c r="AH71" s="199"/>
      <c r="AI71" s="27"/>
      <c r="AM71" s="27"/>
      <c r="BE71" s="211"/>
    </row>
    <row r="72" spans="1:69" ht="15" customHeight="1">
      <c r="A72" s="195"/>
      <c r="B72" s="195"/>
      <c r="C72" s="213" t="s">
        <v>0</v>
      </c>
      <c r="D72" s="195"/>
      <c r="E72" s="253" t="str">
        <f>+D74</f>
        <v>O</v>
      </c>
      <c r="F72" s="213" t="s">
        <v>547</v>
      </c>
      <c r="G72" s="195"/>
      <c r="H72" s="309">
        <f>SUM(H74:H85)</f>
        <v>4363</v>
      </c>
      <c r="I72" s="196"/>
      <c r="J72" s="196"/>
      <c r="K72" s="92"/>
      <c r="L72" s="484">
        <f>100*P72/H72</f>
        <v>82.21407288562915</v>
      </c>
      <c r="M72" s="92"/>
      <c r="N72" s="246">
        <f>+Klasse!P53</f>
        <v>9.523428571428564</v>
      </c>
      <c r="O72" s="212"/>
      <c r="P72" s="477">
        <f>+Klasse!L14</f>
        <v>3587</v>
      </c>
      <c r="Q72" s="214"/>
      <c r="R72" s="246">
        <f>+Klasse!S15</f>
        <v>81.500138916451547</v>
      </c>
      <c r="S72" s="212"/>
      <c r="T72" s="246">
        <f>+Klasse!U15</f>
        <v>15.1992795568293</v>
      </c>
      <c r="U72" s="214"/>
      <c r="V72" s="195"/>
      <c r="W72" s="197"/>
      <c r="X72" s="196"/>
      <c r="Y72" s="195"/>
      <c r="Z72" s="197"/>
      <c r="AA72" s="246">
        <f>+N72/C74</f>
        <v>1.9046857142857128</v>
      </c>
      <c r="AB72" s="196"/>
      <c r="AC72" s="195"/>
      <c r="AD72" s="198"/>
      <c r="AF72" s="28"/>
      <c r="AG72" s="26"/>
      <c r="AH72" s="199"/>
      <c r="AI72" s="27"/>
      <c r="AM72" s="27"/>
      <c r="BE72" s="211"/>
    </row>
    <row r="73" spans="1:69" ht="15" customHeight="1">
      <c r="A73" s="195"/>
      <c r="B73" s="195"/>
      <c r="C73" s="195"/>
      <c r="D73" s="195"/>
      <c r="E73" s="195"/>
      <c r="F73" s="195"/>
      <c r="G73" s="195"/>
      <c r="H73" s="316"/>
      <c r="I73" s="196"/>
      <c r="J73" s="196"/>
      <c r="K73" s="92"/>
      <c r="L73" s="92"/>
      <c r="M73" s="92"/>
      <c r="N73" s="195"/>
      <c r="O73" s="212"/>
      <c r="P73" s="214"/>
      <c r="Q73" s="214"/>
      <c r="R73" s="212"/>
      <c r="S73" s="212"/>
      <c r="T73" s="212"/>
      <c r="U73" s="214"/>
      <c r="V73" s="195"/>
      <c r="W73" s="197"/>
      <c r="X73" s="196"/>
      <c r="Y73" s="195"/>
      <c r="Z73" s="197"/>
      <c r="AA73" s="197"/>
      <c r="AB73" s="197"/>
      <c r="AC73" s="197"/>
      <c r="AD73" s="198"/>
      <c r="AF73" s="28"/>
      <c r="AG73" s="26"/>
      <c r="AH73" s="199"/>
      <c r="AI73" s="27"/>
      <c r="AM73" s="27"/>
      <c r="BE73" s="211">
        <f>1+BE70</f>
        <v>1</v>
      </c>
      <c r="BF73" s="27">
        <v>20.659867330016564</v>
      </c>
      <c r="BG73" s="27">
        <f t="shared" ref="BG73" si="21">+BF73</f>
        <v>20.659867330016564</v>
      </c>
      <c r="BH73" s="27">
        <f t="shared" ref="BH73" si="22">+BG73</f>
        <v>20.659867330016564</v>
      </c>
      <c r="BI73" s="27">
        <f t="shared" ref="BI73" si="23">+BH73</f>
        <v>20.659867330016564</v>
      </c>
      <c r="BJ73" s="27">
        <f t="shared" ref="BJ73" si="24">+BI73</f>
        <v>20.659867330016564</v>
      </c>
      <c r="BK73" s="27">
        <f t="shared" ref="BK73" si="25">+BJ73</f>
        <v>20.659867330016564</v>
      </c>
      <c r="BL73" s="27">
        <f t="shared" ref="BL73" si="26">+BK73</f>
        <v>20.659867330016564</v>
      </c>
      <c r="BM73" s="27">
        <f t="shared" ref="BM73" si="27">+BL73</f>
        <v>20.659867330016564</v>
      </c>
      <c r="BN73" s="27">
        <f t="shared" ref="BN73" si="28">+BM73</f>
        <v>20.659867330016564</v>
      </c>
      <c r="BO73" s="27">
        <f t="shared" ref="BO73" si="29">+BN73</f>
        <v>20.659867330016564</v>
      </c>
      <c r="BP73" s="27">
        <f t="shared" ref="BP73" si="30">+BO73</f>
        <v>20.659867330016564</v>
      </c>
      <c r="BQ73" s="27">
        <f t="shared" ref="BQ73" si="31">+BP73</f>
        <v>20.659867330016564</v>
      </c>
    </row>
    <row r="74" spans="1:69">
      <c r="A74" s="195"/>
      <c r="B74" s="219">
        <f>+'Ark1'!C1243</f>
        <v>2024</v>
      </c>
      <c r="C74" s="215">
        <f>+'Ark1'!L1243</f>
        <v>5</v>
      </c>
      <c r="D74" s="226" t="s">
        <v>396</v>
      </c>
      <c r="E74" s="215">
        <f>+'Ark1'!D1243</f>
        <v>1</v>
      </c>
      <c r="F74" s="215" t="str">
        <f t="shared" ref="F74:F85" si="32">+F59</f>
        <v>Jan</v>
      </c>
      <c r="G74" s="215">
        <f>+'Ark1'!Q1243</f>
        <v>15</v>
      </c>
      <c r="H74" s="320">
        <f>+'Ark1'!R1243</f>
        <v>80</v>
      </c>
      <c r="I74" s="216">
        <f>+IF(H74=0,"",'Ark1'!AG1243)</f>
        <v>36.376404494382022</v>
      </c>
      <c r="J74" s="216">
        <f>+IF(H74=0,"",'Ark1'!AH1243)</f>
        <v>1.25</v>
      </c>
      <c r="K74" s="92"/>
      <c r="L74" s="489">
        <f>IF(H74=0,"",100*P74/H74)</f>
        <v>18.75</v>
      </c>
      <c r="M74" s="92"/>
      <c r="N74" s="31">
        <f>+IF(H74=0,"",'Ark1'!U1243)</f>
        <v>8.7412500000000009</v>
      </c>
      <c r="O74" s="212"/>
      <c r="P74" s="404">
        <f>+IF(I74=0,"",'Ark1'!AI1243)</f>
        <v>15</v>
      </c>
      <c r="Q74" s="214"/>
      <c r="R74" s="427">
        <f>+IF(P74=0,"",'Ark1'!AJ1243)</f>
        <v>81.686666666666682</v>
      </c>
      <c r="S74" s="212"/>
      <c r="T74" s="428">
        <f>+IF(P74=0,"",'Ark1'!AK1243)</f>
        <v>16.292499789319482</v>
      </c>
      <c r="U74" s="214"/>
      <c r="V74" s="217">
        <f>+IF(H74=0,"",'Ark1'!T1243)</f>
        <v>4.9249999999999998</v>
      </c>
      <c r="W74" s="218">
        <f>+IF(H74=0,"",'Ark1'!X1243)</f>
        <v>1.25</v>
      </c>
      <c r="X74" s="216">
        <f>+IF(H74=0,"",'Ark1'!Z1243)</f>
        <v>1.8405633478639103</v>
      </c>
      <c r="Y74" s="217">
        <f>+IF(H74=0,"",'Ark1'!AB1243)</f>
        <v>0.93240280994857727</v>
      </c>
      <c r="Z74" s="218">
        <f>+IF(H74=0,"",'Ark1'!AD1243)</f>
        <v>10.013350041192801</v>
      </c>
      <c r="AA74" s="216">
        <f t="shared" ref="AA74:AA85" si="33">+IF(H74=0,"",+N74/C74)</f>
        <v>1.7482500000000001</v>
      </c>
      <c r="AB74" s="216">
        <f t="shared" ref="AB74:AB85" si="34">+IF(H74=0,"",G74/H74)</f>
        <v>0.1875</v>
      </c>
      <c r="AC74" s="195"/>
      <c r="AD74" s="198"/>
      <c r="AF74" s="28"/>
      <c r="AG74" s="26"/>
      <c r="AH74" s="222"/>
      <c r="AI74" s="27"/>
      <c r="AM74" s="27"/>
    </row>
    <row r="75" spans="1:69">
      <c r="A75" s="195"/>
      <c r="B75" s="219">
        <f>+'Ark1'!C1244</f>
        <v>2024</v>
      </c>
      <c r="C75" s="215">
        <f>+'Ark1'!L1244</f>
        <v>5</v>
      </c>
      <c r="D75" s="226" t="s">
        <v>396</v>
      </c>
      <c r="E75" s="215">
        <f>+'Ark1'!D1244</f>
        <v>2</v>
      </c>
      <c r="F75" s="215" t="str">
        <f t="shared" si="32"/>
        <v>Feb</v>
      </c>
      <c r="G75" s="215">
        <f>+'Ark1'!Q1244</f>
        <v>35</v>
      </c>
      <c r="H75" s="320">
        <f>+'Ark1'!R1244</f>
        <v>340</v>
      </c>
      <c r="I75" s="216">
        <f>+IF(H75=0,"",'Ark1'!AG1244)</f>
        <v>27.44610722734642</v>
      </c>
      <c r="J75" s="216">
        <f>+IF(H75=0,"",'Ark1'!AH1244)</f>
        <v>0.58823529411764708</v>
      </c>
      <c r="K75" s="92"/>
      <c r="L75" s="489">
        <f t="shared" ref="L75:L85" si="35">IF(H75=0,"",100*P75/H75)</f>
        <v>90.294117647058826</v>
      </c>
      <c r="M75" s="92"/>
      <c r="N75" s="31">
        <f>+IF(H75=0,"",'Ark1'!U1244)</f>
        <v>6.0738235294117651</v>
      </c>
      <c r="O75" s="212"/>
      <c r="P75" s="404">
        <f>+IF(I75=0,"",'Ark1'!AI1244)</f>
        <v>307</v>
      </c>
      <c r="Q75" s="214"/>
      <c r="R75" s="427">
        <f>+IF(P75=0,"",'Ark1'!AJ1244)</f>
        <v>74.511400651465806</v>
      </c>
      <c r="S75" s="212"/>
      <c r="T75" s="428">
        <f>+IF(P75=0,"",'Ark1'!AK1244)</f>
        <v>13.936719663633449</v>
      </c>
      <c r="U75" s="214"/>
      <c r="V75" s="217">
        <f>+IF(H75=0,"",'Ark1'!T1244)</f>
        <v>4.3176470588235292</v>
      </c>
      <c r="W75" s="218">
        <f>+IF(H75=0,"",'Ark1'!X1244)</f>
        <v>0</v>
      </c>
      <c r="X75" s="216">
        <f>+IF(H75=0,"",'Ark1'!Z1244)</f>
        <v>2.2527871818050569</v>
      </c>
      <c r="Y75" s="217">
        <f>+IF(H75=0,"",'Ark1'!AB1244)</f>
        <v>1.2074451852703416</v>
      </c>
      <c r="Z75" s="218">
        <f>+IF(H75=0,"",'Ark1'!AD1244)</f>
        <v>18.546678057741818</v>
      </c>
      <c r="AA75" s="216">
        <f t="shared" si="33"/>
        <v>1.214764705882353</v>
      </c>
      <c r="AB75" s="216">
        <f t="shared" si="34"/>
        <v>0.10294117647058823</v>
      </c>
      <c r="AC75" s="195"/>
      <c r="AD75" s="198"/>
      <c r="AF75" s="28"/>
      <c r="AG75" s="26"/>
      <c r="AH75" s="222"/>
      <c r="AI75" s="27"/>
      <c r="AM75" s="27"/>
    </row>
    <row r="76" spans="1:69">
      <c r="A76" s="195"/>
      <c r="B76" s="219">
        <f>+'Ark1'!C1245</f>
        <v>2024</v>
      </c>
      <c r="C76" s="215">
        <f>+'Ark1'!L1245</f>
        <v>5</v>
      </c>
      <c r="D76" s="226" t="s">
        <v>396</v>
      </c>
      <c r="E76" s="215">
        <f>+'Ark1'!D1245</f>
        <v>3</v>
      </c>
      <c r="F76" s="215" t="str">
        <f t="shared" si="32"/>
        <v>Mar</v>
      </c>
      <c r="G76" s="215">
        <f>+'Ark1'!Q1245</f>
        <v>58</v>
      </c>
      <c r="H76" s="320">
        <f>+'Ark1'!R1245</f>
        <v>913</v>
      </c>
      <c r="I76" s="216">
        <f>+IF(H76=0,"",'Ark1'!AG1245)</f>
        <v>32.866574933802035</v>
      </c>
      <c r="J76" s="216">
        <f>+IF(H76=0,"",'Ark1'!AH1245)</f>
        <v>0</v>
      </c>
      <c r="K76" s="92"/>
      <c r="L76" s="489">
        <f t="shared" si="35"/>
        <v>59.036144578313255</v>
      </c>
      <c r="M76" s="92"/>
      <c r="N76" s="31">
        <f>+IF(H76=0,"",'Ark1'!U1245)</f>
        <v>6.2265060240963859</v>
      </c>
      <c r="O76" s="212"/>
      <c r="P76" s="404">
        <f>+IF(I76=0,"",'Ark1'!AI1245)</f>
        <v>539</v>
      </c>
      <c r="Q76" s="214"/>
      <c r="R76" s="427">
        <f>+IF(P76=0,"",'Ark1'!AJ1245)</f>
        <v>76.255102040816283</v>
      </c>
      <c r="S76" s="212"/>
      <c r="T76" s="428">
        <f>+IF(P76=0,"",'Ark1'!AK1245)</f>
        <v>14.230281261174444</v>
      </c>
      <c r="U76" s="214"/>
      <c r="V76" s="217">
        <f>+IF(H76=0,"",'Ark1'!T1245)</f>
        <v>4.8028477546549837</v>
      </c>
      <c r="W76" s="218">
        <f>+IF(H76=0,"",'Ark1'!X1245)</f>
        <v>0.32858707557502725</v>
      </c>
      <c r="X76" s="216">
        <f>+IF(H76=0,"",'Ark1'!Z1245)</f>
        <v>1.6724815315580939</v>
      </c>
      <c r="Y76" s="217">
        <f>+IF(H76=0,"",'Ark1'!AB1245)</f>
        <v>1.084851681928465</v>
      </c>
      <c r="Z76" s="218">
        <f>+IF(H76=0,"",'Ark1'!AD1245)</f>
        <v>12.506237278973998</v>
      </c>
      <c r="AA76" s="216">
        <f t="shared" si="33"/>
        <v>1.2453012048192771</v>
      </c>
      <c r="AB76" s="216">
        <f t="shared" si="34"/>
        <v>6.3526834611171965E-2</v>
      </c>
      <c r="AC76" s="195"/>
      <c r="AD76" s="198"/>
      <c r="AF76" s="28"/>
      <c r="AG76" s="26"/>
      <c r="AH76" s="222"/>
      <c r="AI76" s="27"/>
      <c r="AM76" s="27"/>
    </row>
    <row r="77" spans="1:69">
      <c r="A77" s="195"/>
      <c r="B77" s="219">
        <f>+'Ark1'!C1246</f>
        <v>2024</v>
      </c>
      <c r="C77" s="215">
        <f>+'Ark1'!L1246</f>
        <v>5</v>
      </c>
      <c r="D77" s="226" t="s">
        <v>396</v>
      </c>
      <c r="E77" s="215">
        <f>+'Ark1'!D1246</f>
        <v>4</v>
      </c>
      <c r="F77" s="215" t="str">
        <f t="shared" si="32"/>
        <v>Apr</v>
      </c>
      <c r="G77" s="215">
        <f>+'Ark1'!Q1246</f>
        <v>74</v>
      </c>
      <c r="H77" s="320">
        <f>+'Ark1'!R1246</f>
        <v>1121</v>
      </c>
      <c r="I77" s="216">
        <f>+IF(H77=0,"",'Ark1'!AG1246)</f>
        <v>34.233530091538121</v>
      </c>
      <c r="J77" s="216">
        <f>+IF(H77=0,"",'Ark1'!AH1246)</f>
        <v>0.62444246208742193</v>
      </c>
      <c r="K77" s="92"/>
      <c r="L77" s="489">
        <f t="shared" si="35"/>
        <v>85.459411239964311</v>
      </c>
      <c r="M77" s="92"/>
      <c r="N77" s="31">
        <f>+IF(H77=0,"",'Ark1'!U1246)</f>
        <v>6.3686886708296173</v>
      </c>
      <c r="O77" s="212"/>
      <c r="P77" s="404">
        <f>+IF(I77=0,"",'Ark1'!AI1246)</f>
        <v>958</v>
      </c>
      <c r="Q77" s="214"/>
      <c r="R77" s="427">
        <f>+IF(P77=0,"",'Ark1'!AJ1246)</f>
        <v>76.464926931106476</v>
      </c>
      <c r="S77" s="212"/>
      <c r="T77" s="428">
        <f>+IF(P77=0,"",'Ark1'!AK1246)</f>
        <v>14.289049648020271</v>
      </c>
      <c r="U77" s="214"/>
      <c r="V77" s="217">
        <f>+IF(H77=0,"",'Ark1'!T1246)</f>
        <v>4.5352363960749322</v>
      </c>
      <c r="W77" s="218">
        <f>+IF(H77=0,"",'Ark1'!X1246)</f>
        <v>0</v>
      </c>
      <c r="X77" s="216">
        <f>+IF(H77=0,"",'Ark1'!Z1246)</f>
        <v>1.4660995156477077</v>
      </c>
      <c r="Y77" s="217">
        <f>+IF(H77=0,"",'Ark1'!AB1246)</f>
        <v>0.94678109172200997</v>
      </c>
      <c r="Z77" s="218">
        <f>+IF(H77=0,"",'Ark1'!AD1246)</f>
        <v>13.520720775138136</v>
      </c>
      <c r="AA77" s="216">
        <f t="shared" si="33"/>
        <v>1.2737377341659235</v>
      </c>
      <c r="AB77" s="216">
        <f t="shared" si="34"/>
        <v>6.6012488849241754E-2</v>
      </c>
      <c r="AC77" s="195"/>
      <c r="AD77" s="198"/>
      <c r="AF77" s="28"/>
      <c r="AG77" s="26"/>
      <c r="AH77" s="222"/>
      <c r="AI77" s="27"/>
      <c r="AM77" s="27"/>
    </row>
    <row r="78" spans="1:69">
      <c r="A78" s="195"/>
      <c r="B78" s="219">
        <f>+'Ark1'!C1247</f>
        <v>2024</v>
      </c>
      <c r="C78" s="215">
        <f>+'Ark1'!L1247</f>
        <v>5</v>
      </c>
      <c r="D78" s="226" t="s">
        <v>396</v>
      </c>
      <c r="E78" s="215">
        <f>+'Ark1'!D1247</f>
        <v>5</v>
      </c>
      <c r="F78" s="215" t="str">
        <f t="shared" si="32"/>
        <v>Mai</v>
      </c>
      <c r="G78" s="215">
        <f>+'Ark1'!Q1247</f>
        <v>56</v>
      </c>
      <c r="H78" s="320">
        <f>+'Ark1'!R1247</f>
        <v>478</v>
      </c>
      <c r="I78" s="216">
        <f>+IF(H78=0,"",'Ark1'!AG1247)</f>
        <v>28.316223120940474</v>
      </c>
      <c r="J78" s="216">
        <f>+IF(H78=0,"",'Ark1'!AH1247)</f>
        <v>2.9288702928870296</v>
      </c>
      <c r="K78" s="92"/>
      <c r="L78" s="489">
        <f t="shared" si="35"/>
        <v>83.472803347280333</v>
      </c>
      <c r="M78" s="92"/>
      <c r="N78" s="31">
        <f>+IF(H78=0,"",'Ark1'!U1247)</f>
        <v>6.2838912133891238</v>
      </c>
      <c r="O78" s="212"/>
      <c r="P78" s="404">
        <f>+IF(I78=0,"",'Ark1'!AI1247)</f>
        <v>399</v>
      </c>
      <c r="Q78" s="214"/>
      <c r="R78" s="427">
        <f>+IF(P78=0,"",'Ark1'!AJ1247)</f>
        <v>76.406015037593988</v>
      </c>
      <c r="S78" s="212"/>
      <c r="T78" s="428">
        <f>+IF(P78=0,"",'Ark1'!AK1247)</f>
        <v>13.784513922115252</v>
      </c>
      <c r="U78" s="214"/>
      <c r="V78" s="217">
        <f>+IF(H78=0,"",'Ark1'!T1247)</f>
        <v>4.4853556485355659</v>
      </c>
      <c r="W78" s="218">
        <f>+IF(H78=0,"",'Ark1'!X1247)</f>
        <v>0</v>
      </c>
      <c r="X78" s="216">
        <f>+IF(H78=0,"",'Ark1'!Z1247)</f>
        <v>1.6825500933456028</v>
      </c>
      <c r="Y78" s="217">
        <f>+IF(H78=0,"",'Ark1'!AB1247)</f>
        <v>1.1123098676695062</v>
      </c>
      <c r="Z78" s="218">
        <f>+IF(H78=0,"",'Ark1'!AD1247)</f>
        <v>15.005529317576999</v>
      </c>
      <c r="AA78" s="216">
        <f t="shared" si="33"/>
        <v>1.2567782426778247</v>
      </c>
      <c r="AB78" s="216">
        <f t="shared" si="34"/>
        <v>0.11715481171548117</v>
      </c>
      <c r="AC78" s="195"/>
      <c r="AD78" s="198"/>
      <c r="AF78" s="28"/>
      <c r="AG78" s="26"/>
      <c r="AH78" s="222"/>
      <c r="AI78" s="27"/>
      <c r="AM78" s="27"/>
    </row>
    <row r="79" spans="1:69">
      <c r="A79" s="195"/>
      <c r="B79" s="219">
        <f>+'Ark1'!C1248</f>
        <v>2024</v>
      </c>
      <c r="C79" s="215">
        <f>+'Ark1'!L1248</f>
        <v>5</v>
      </c>
      <c r="D79" s="226" t="s">
        <v>396</v>
      </c>
      <c r="E79" s="215">
        <f>+'Ark1'!D1248</f>
        <v>6</v>
      </c>
      <c r="F79" s="215" t="str">
        <f t="shared" si="32"/>
        <v>Jun</v>
      </c>
      <c r="G79" s="215">
        <f>+'Ark1'!Q1248</f>
        <v>48</v>
      </c>
      <c r="H79" s="320">
        <f>+'Ark1'!R1248</f>
        <v>280</v>
      </c>
      <c r="I79" s="216">
        <f>+IF(H79=0,"",'Ark1'!AG1248)</f>
        <v>25.249250790022984</v>
      </c>
      <c r="J79" s="216">
        <f>+IF(H79=0,"",'Ark1'!AH1248)</f>
        <v>0.71428571428571441</v>
      </c>
      <c r="K79" s="92"/>
      <c r="L79" s="489">
        <f t="shared" si="35"/>
        <v>89.642857142857139</v>
      </c>
      <c r="M79" s="92"/>
      <c r="N79" s="31">
        <f>+IF(H79=0,"",'Ark1'!U1248)</f>
        <v>7.7332142857142916</v>
      </c>
      <c r="O79" s="212"/>
      <c r="P79" s="404">
        <f>+IF(I79=0,"",'Ark1'!AI1248)</f>
        <v>251</v>
      </c>
      <c r="Q79" s="214"/>
      <c r="R79" s="427">
        <f>+IF(P79=0,"",'Ark1'!AJ1248)</f>
        <v>80.840637450199196</v>
      </c>
      <c r="S79" s="212"/>
      <c r="T79" s="428">
        <f>+IF(P79=0,"",'Ark1'!AK1248)</f>
        <v>14.120368010408161</v>
      </c>
      <c r="U79" s="214"/>
      <c r="V79" s="217">
        <f>+IF(H79=0,"",'Ark1'!T1248)</f>
        <v>3.9607142857142872</v>
      </c>
      <c r="W79" s="218">
        <f>+IF(H79=0,"",'Ark1'!X1248)</f>
        <v>0</v>
      </c>
      <c r="X79" s="216">
        <f>+IF(H79=0,"",'Ark1'!Z1248)</f>
        <v>1.9215889139151276</v>
      </c>
      <c r="Y79" s="217">
        <f>+IF(H79=0,"",'Ark1'!AB1248)</f>
        <v>1.1780247649938329</v>
      </c>
      <c r="Z79" s="218">
        <f>+IF(H79=0,"",'Ark1'!AD1248)</f>
        <v>20.930740539326781</v>
      </c>
      <c r="AA79" s="216">
        <f t="shared" si="33"/>
        <v>1.5466428571428583</v>
      </c>
      <c r="AB79" s="216">
        <f t="shared" si="34"/>
        <v>0.17142857142857143</v>
      </c>
      <c r="AC79" s="195"/>
      <c r="AD79" s="198"/>
      <c r="AF79" s="28"/>
      <c r="AG79" s="26"/>
      <c r="AH79" s="222"/>
      <c r="AI79" s="27"/>
      <c r="AM79" s="27"/>
    </row>
    <row r="80" spans="1:69">
      <c r="A80" s="195"/>
      <c r="B80" s="219">
        <f>+'Ark1'!C1249</f>
        <v>2024</v>
      </c>
      <c r="C80" s="215">
        <f>+'Ark1'!L1249</f>
        <v>5</v>
      </c>
      <c r="D80" s="226" t="s">
        <v>396</v>
      </c>
      <c r="E80" s="215">
        <f>+'Ark1'!D1249</f>
        <v>7</v>
      </c>
      <c r="F80" s="215" t="str">
        <f t="shared" si="32"/>
        <v>Jul</v>
      </c>
      <c r="G80" s="215">
        <f>+'Ark1'!Q1249</f>
        <v>22</v>
      </c>
      <c r="H80" s="320">
        <f>+'Ark1'!R1249</f>
        <v>116</v>
      </c>
      <c r="I80" s="216">
        <f>+IF(H80=0,"",'Ark1'!AG1249)</f>
        <v>18.840389166447554</v>
      </c>
      <c r="J80" s="216">
        <f>+IF(H80=0,"",'Ark1'!AH1249)</f>
        <v>6.0344827586206886</v>
      </c>
      <c r="K80" s="92"/>
      <c r="L80" s="489">
        <f t="shared" si="35"/>
        <v>100</v>
      </c>
      <c r="M80" s="92"/>
      <c r="N80" s="31">
        <f>+IF(H80=0,"",'Ark1'!U1249)</f>
        <v>7.412068965517248</v>
      </c>
      <c r="O80" s="212"/>
      <c r="P80" s="404">
        <f>+IF(I80=0,"",'Ark1'!AI1249)</f>
        <v>116</v>
      </c>
      <c r="Q80" s="214"/>
      <c r="R80" s="427">
        <f>+IF(P80=0,"",'Ark1'!AJ1249)</f>
        <v>81.257758620689629</v>
      </c>
      <c r="S80" s="212"/>
      <c r="T80" s="428">
        <f>+IF(P80=0,"",'Ark1'!AK1249)</f>
        <v>13.415828695849259</v>
      </c>
      <c r="U80" s="214"/>
      <c r="V80" s="217">
        <f>+IF(H80=0,"",'Ark1'!T1249)</f>
        <v>3.8189655172413799</v>
      </c>
      <c r="W80" s="218">
        <f>+IF(H80=0,"",'Ark1'!X1249)</f>
        <v>0</v>
      </c>
      <c r="X80" s="216">
        <f>+IF(H80=0,"",'Ark1'!Z1249)</f>
        <v>2.3123788010145798</v>
      </c>
      <c r="Y80" s="217">
        <f>+IF(H80=0,"",'Ark1'!AB1249)</f>
        <v>1.0634940618078661</v>
      </c>
      <c r="Z80" s="218">
        <f>+IF(H80=0,"",'Ark1'!AD1249)</f>
        <v>-21.224495512410737</v>
      </c>
      <c r="AA80" s="216">
        <f t="shared" si="33"/>
        <v>1.4824137931034496</v>
      </c>
      <c r="AB80" s="216">
        <f t="shared" si="34"/>
        <v>0.18965517241379309</v>
      </c>
      <c r="AC80" s="195"/>
      <c r="AD80" s="198"/>
      <c r="AF80" s="28"/>
      <c r="AG80" s="26"/>
      <c r="AH80" s="222"/>
      <c r="AI80" s="27"/>
      <c r="AM80" s="27"/>
    </row>
    <row r="81" spans="1:69">
      <c r="A81" s="195"/>
      <c r="B81" s="219">
        <f>+'Ark1'!C1250</f>
        <v>2024</v>
      </c>
      <c r="C81" s="215">
        <f>+'Ark1'!L1250</f>
        <v>5</v>
      </c>
      <c r="D81" s="226" t="s">
        <v>396</v>
      </c>
      <c r="E81" s="215">
        <f>+'Ark1'!D1250</f>
        <v>8</v>
      </c>
      <c r="F81" s="215" t="str">
        <f t="shared" si="32"/>
        <v>Aug</v>
      </c>
      <c r="G81" s="215">
        <f>+'Ark1'!Q1250</f>
        <v>47</v>
      </c>
      <c r="H81" s="320">
        <f>+'Ark1'!R1250</f>
        <v>191</v>
      </c>
      <c r="I81" s="216">
        <f>+IF(H81=0,"",'Ark1'!AG1250)</f>
        <v>18.813749380027176</v>
      </c>
      <c r="J81" s="216">
        <f>+IF(H81=0,"",'Ark1'!AH1250)</f>
        <v>2.6178010471204192</v>
      </c>
      <c r="K81" s="92"/>
      <c r="L81" s="489">
        <f t="shared" si="35"/>
        <v>98.429319371727743</v>
      </c>
      <c r="M81" s="92"/>
      <c r="N81" s="31">
        <f>+IF(H81=0,"",'Ark1'!U1250)</f>
        <v>9.1356020942408449</v>
      </c>
      <c r="O81" s="212"/>
      <c r="P81" s="404">
        <f>+IF(I81=0,"",'Ark1'!AI1250)</f>
        <v>188</v>
      </c>
      <c r="Q81" s="214"/>
      <c r="R81" s="427">
        <f>+IF(P81=0,"",'Ark1'!AJ1250)</f>
        <v>86.751063829787213</v>
      </c>
      <c r="S81" s="212"/>
      <c r="T81" s="428">
        <f>+IF(P81=0,"",'Ark1'!AK1250)</f>
        <v>13.758263455027484</v>
      </c>
      <c r="U81" s="214"/>
      <c r="V81" s="217">
        <f>+IF(H81=0,"",'Ark1'!T1250)</f>
        <v>3.3089005235602098</v>
      </c>
      <c r="W81" s="218">
        <f>+IF(H81=0,"",'Ark1'!X1250)</f>
        <v>0.52356020942408388</v>
      </c>
      <c r="X81" s="216">
        <f>+IF(H81=0,"",'Ark1'!Z1250)</f>
        <v>1.9075461962651343</v>
      </c>
      <c r="Y81" s="217">
        <f>+IF(H81=0,"",'Ark1'!AB1250)</f>
        <v>0.97286447324288483</v>
      </c>
      <c r="Z81" s="218">
        <f>+IF(H81=0,"",'Ark1'!AD1250)</f>
        <v>-11.651847215813879</v>
      </c>
      <c r="AA81" s="216">
        <f t="shared" si="33"/>
        <v>1.8271204188481689</v>
      </c>
      <c r="AB81" s="216">
        <f t="shared" si="34"/>
        <v>0.24607329842931938</v>
      </c>
      <c r="AC81" s="195"/>
      <c r="AD81" s="198"/>
      <c r="AF81" s="28"/>
      <c r="AG81" s="26"/>
      <c r="AH81" s="222"/>
      <c r="AI81" s="27"/>
      <c r="AM81" s="27"/>
    </row>
    <row r="82" spans="1:69">
      <c r="A82" s="195"/>
      <c r="B82" s="219">
        <f>+'Ark1'!C1251</f>
        <v>2024</v>
      </c>
      <c r="C82" s="215">
        <f>+'Ark1'!L1251</f>
        <v>5</v>
      </c>
      <c r="D82" s="226" t="s">
        <v>396</v>
      </c>
      <c r="E82" s="215">
        <f>+'Ark1'!D1251</f>
        <v>9</v>
      </c>
      <c r="F82" s="215" t="str">
        <f t="shared" si="32"/>
        <v>Sep</v>
      </c>
      <c r="G82" s="215">
        <f>+'Ark1'!Q1251</f>
        <v>68</v>
      </c>
      <c r="H82" s="320">
        <f>+'Ark1'!R1251</f>
        <v>263</v>
      </c>
      <c r="I82" s="216">
        <f>+IF(H82=0,"",'Ark1'!AG1251)</f>
        <v>15.005584545288013</v>
      </c>
      <c r="J82" s="216">
        <f>+IF(H82=0,"",'Ark1'!AH1251)</f>
        <v>3.8022813688212929</v>
      </c>
      <c r="K82" s="92"/>
      <c r="L82" s="489">
        <f t="shared" si="35"/>
        <v>96.577946768060841</v>
      </c>
      <c r="M82" s="92"/>
      <c r="N82" s="31">
        <f>+IF(H82=0,"",'Ark1'!U1251)</f>
        <v>9.6547528517110361</v>
      </c>
      <c r="O82" s="212"/>
      <c r="P82" s="404">
        <f>+IF(I82=0,"",'Ark1'!AI1251)</f>
        <v>254</v>
      </c>
      <c r="Q82" s="214"/>
      <c r="R82" s="427">
        <f>+IF(P82=0,"",'Ark1'!AJ1251)</f>
        <v>89.52125984251974</v>
      </c>
      <c r="S82" s="212"/>
      <c r="T82" s="428">
        <f>+IF(P82=0,"",'Ark1'!AK1251)</f>
        <v>13.289657542905251</v>
      </c>
      <c r="U82" s="214"/>
      <c r="V82" s="217">
        <f>+IF(H82=0,"",'Ark1'!T1251)</f>
        <v>3.7946768060836487</v>
      </c>
      <c r="W82" s="218">
        <f>+IF(H82=0,"",'Ark1'!X1251)</f>
        <v>2.6615969581749055</v>
      </c>
      <c r="X82" s="216">
        <f>+IF(H82=0,"",'Ark1'!Z1251)</f>
        <v>2.5094585777347049</v>
      </c>
      <c r="Y82" s="217">
        <f>+IF(H82=0,"",'Ark1'!AB1251)</f>
        <v>1.1451875625155779</v>
      </c>
      <c r="Z82" s="218">
        <f>+IF(H82=0,"",'Ark1'!AD1251)</f>
        <v>-8.0103965586695374</v>
      </c>
      <c r="AA82" s="216">
        <f t="shared" si="33"/>
        <v>1.9309505703422072</v>
      </c>
      <c r="AB82" s="216">
        <f t="shared" si="34"/>
        <v>0.2585551330798479</v>
      </c>
      <c r="AC82" s="195"/>
      <c r="AD82" s="198"/>
      <c r="AF82" s="28"/>
      <c r="AG82" s="26"/>
      <c r="AH82" s="222"/>
      <c r="AI82" s="27"/>
      <c r="AM82" s="27"/>
    </row>
    <row r="83" spans="1:69">
      <c r="A83" s="195"/>
      <c r="B83" s="219">
        <f>+'Ark1'!C1252</f>
        <v>2024</v>
      </c>
      <c r="C83" s="215">
        <f>+'Ark1'!L1252</f>
        <v>5</v>
      </c>
      <c r="D83" s="226" t="s">
        <v>396</v>
      </c>
      <c r="E83" s="215">
        <f>+'Ark1'!D1252</f>
        <v>10</v>
      </c>
      <c r="F83" s="215" t="str">
        <f t="shared" si="32"/>
        <v>Okt</v>
      </c>
      <c r="G83" s="215">
        <f>+'Ark1'!Q1252</f>
        <v>133</v>
      </c>
      <c r="H83" s="320">
        <f>+'Ark1'!R1252</f>
        <v>403</v>
      </c>
      <c r="I83" s="216">
        <f>+IF(H83=0,"",'Ark1'!AG1252)</f>
        <v>13.59627892079968</v>
      </c>
      <c r="J83" s="216">
        <f>+IF(H83=0,"",'Ark1'!AH1252)</f>
        <v>1.4888337468982629</v>
      </c>
      <c r="K83" s="92"/>
      <c r="L83" s="489">
        <f t="shared" si="35"/>
        <v>96.774193548387103</v>
      </c>
      <c r="M83" s="92"/>
      <c r="N83" s="31">
        <f>+IF(H83=0,"",'Ark1'!U1252)</f>
        <v>9.2697270471464019</v>
      </c>
      <c r="O83" s="212"/>
      <c r="P83" s="404">
        <f>+IF(I83=0,"",'Ark1'!AI1252)</f>
        <v>390</v>
      </c>
      <c r="Q83" s="214"/>
      <c r="R83" s="427">
        <f>+IF(P83=0,"",'Ark1'!AJ1252)</f>
        <v>86.89230769230771</v>
      </c>
      <c r="S83" s="212"/>
      <c r="T83" s="428">
        <f>+IF(P83=0,"",'Ark1'!AK1252)</f>
        <v>13.816377962193584</v>
      </c>
      <c r="U83" s="214"/>
      <c r="V83" s="217">
        <f>+IF(H83=0,"",'Ark1'!T1252)</f>
        <v>3.6575682382134</v>
      </c>
      <c r="W83" s="218">
        <f>+IF(H83=0,"",'Ark1'!X1252)</f>
        <v>3.9702233250620358</v>
      </c>
      <c r="X83" s="216">
        <f>+IF(H83=0,"",'Ark1'!Z1252)</f>
        <v>2.9262272011401911</v>
      </c>
      <c r="Y83" s="217">
        <f>+IF(H83=0,"",'Ark1'!AB1252)</f>
        <v>1.0021619519068501</v>
      </c>
      <c r="Z83" s="218">
        <f>+IF(H83=0,"",'Ark1'!AD1252)</f>
        <v>15.164954992552122</v>
      </c>
      <c r="AA83" s="216">
        <f t="shared" si="33"/>
        <v>1.8539454094292804</v>
      </c>
      <c r="AB83" s="216">
        <f t="shared" si="34"/>
        <v>0.33002481389578164</v>
      </c>
      <c r="AC83" s="195"/>
      <c r="AD83" s="198"/>
      <c r="AF83" s="28"/>
      <c r="AG83" s="26"/>
      <c r="AH83" s="222"/>
      <c r="AI83" s="27"/>
      <c r="AM83" s="27"/>
    </row>
    <row r="84" spans="1:69">
      <c r="A84" s="195"/>
      <c r="B84" s="219">
        <f>+'Ark1'!C1253</f>
        <v>2024</v>
      </c>
      <c r="C84" s="215">
        <f>+'Ark1'!L1253</f>
        <v>5</v>
      </c>
      <c r="D84" s="226" t="s">
        <v>396</v>
      </c>
      <c r="E84" s="215">
        <f>+'Ark1'!D1253</f>
        <v>11</v>
      </c>
      <c r="F84" s="215" t="str">
        <f t="shared" si="32"/>
        <v>Nov</v>
      </c>
      <c r="G84" s="215">
        <f>+'Ark1'!Q1253</f>
        <v>53</v>
      </c>
      <c r="H84" s="320">
        <f>+'Ark1'!R1253</f>
        <v>156</v>
      </c>
      <c r="I84" s="216">
        <f>+IF(H84=0,"",'Ark1'!AG1253)</f>
        <v>14.189882160872388</v>
      </c>
      <c r="J84" s="216">
        <f>+IF(H84=0,"",'Ark1'!AH1253)</f>
        <v>10.256410256410255</v>
      </c>
      <c r="K84" s="92"/>
      <c r="L84" s="489">
        <f t="shared" si="35"/>
        <v>95.512820512820511</v>
      </c>
      <c r="M84" s="92"/>
      <c r="N84" s="31">
        <f>+IF(H84=0,"",'Ark1'!U1253)</f>
        <v>8.6916666666666629</v>
      </c>
      <c r="O84" s="212"/>
      <c r="P84" s="404">
        <f>+IF(I84=0,"",'Ark1'!AI1253)</f>
        <v>149</v>
      </c>
      <c r="Q84" s="214"/>
      <c r="R84" s="427">
        <f>+IF(P84=0,"",'Ark1'!AJ1253)</f>
        <v>85.535570469798685</v>
      </c>
      <c r="S84" s="212"/>
      <c r="T84" s="428">
        <f>+IF(P84=0,"",'Ark1'!AK1253)</f>
        <v>13.24229585582666</v>
      </c>
      <c r="U84" s="214"/>
      <c r="V84" s="217">
        <f>+IF(H84=0,"",'Ark1'!T1253)</f>
        <v>3.9935897435897441</v>
      </c>
      <c r="W84" s="218">
        <f>+IF(H84=0,"",'Ark1'!X1253)</f>
        <v>4.4871794871794881</v>
      </c>
      <c r="X84" s="216">
        <f>+IF(H84=0,"",'Ark1'!Z1253)</f>
        <v>2.8433223239033105</v>
      </c>
      <c r="Y84" s="217">
        <f>+IF(H84=0,"",'Ark1'!AB1253)</f>
        <v>0.94391977923889092</v>
      </c>
      <c r="Z84" s="218">
        <f>+IF(H84=0,"",'Ark1'!AD1253)</f>
        <v>-11.514268101836228</v>
      </c>
      <c r="AA84" s="216">
        <f t="shared" si="33"/>
        <v>1.7383333333333326</v>
      </c>
      <c r="AB84" s="216">
        <f t="shared" si="34"/>
        <v>0.33974358974358976</v>
      </c>
      <c r="AC84" s="195"/>
      <c r="AD84" s="198"/>
      <c r="AF84" s="28"/>
      <c r="AG84" s="26"/>
      <c r="AH84" s="222"/>
      <c r="AI84" s="27"/>
      <c r="AM84" s="27"/>
    </row>
    <row r="85" spans="1:69">
      <c r="A85" s="195"/>
      <c r="B85" s="219">
        <f>+'Ark1'!C1254</f>
        <v>2024</v>
      </c>
      <c r="C85" s="215">
        <f>+'Ark1'!L1254</f>
        <v>5</v>
      </c>
      <c r="D85" s="226" t="s">
        <v>396</v>
      </c>
      <c r="E85" s="215">
        <f>+'Ark1'!D1254</f>
        <v>12</v>
      </c>
      <c r="F85" s="215" t="str">
        <f t="shared" si="32"/>
        <v>Des</v>
      </c>
      <c r="G85" s="215">
        <f>+'Ark1'!Q1254</f>
        <v>14</v>
      </c>
      <c r="H85" s="320">
        <f>+'Ark1'!R1254</f>
        <v>22</v>
      </c>
      <c r="I85" s="216">
        <f>+IF(H85=0,"",'Ark1'!AG1254)</f>
        <v>8.9590050667894978</v>
      </c>
      <c r="J85" s="216">
        <f>+IF(H85=0,"",'Ark1'!AH1254)</f>
        <v>4.5454545454545459</v>
      </c>
      <c r="K85" s="92"/>
      <c r="L85" s="489">
        <f t="shared" si="35"/>
        <v>95.454545454545453</v>
      </c>
      <c r="M85" s="92"/>
      <c r="N85" s="31">
        <f>+IF(H85=0,"",'Ark1'!U1254)</f>
        <v>8.8409090909090917</v>
      </c>
      <c r="O85" s="212"/>
      <c r="P85" s="404">
        <f>+IF(I85=0,"",'Ark1'!AI1254)</f>
        <v>21</v>
      </c>
      <c r="Q85" s="214"/>
      <c r="R85" s="427">
        <f>+IF(P85=0,"",'Ark1'!AJ1254)</f>
        <v>84.728571428571385</v>
      </c>
      <c r="S85" s="212"/>
      <c r="T85" s="428">
        <f>+IF(P85=0,"",'Ark1'!AK1254)</f>
        <v>13.555737616851779</v>
      </c>
      <c r="U85" s="214"/>
      <c r="V85" s="217">
        <f>+IF(H85=0,"",'Ark1'!T1254)</f>
        <v>3.9090909090909096</v>
      </c>
      <c r="W85" s="218">
        <f>+IF(H85=0,"",'Ark1'!X1254)</f>
        <v>4.5454545454545459</v>
      </c>
      <c r="X85" s="216">
        <f>+IF(H85=0,"",'Ark1'!Z1254)</f>
        <v>2.9225858865844838</v>
      </c>
      <c r="Y85" s="217">
        <f>+IF(H85=0,"",'Ark1'!AB1254)</f>
        <v>0.89995408514651487</v>
      </c>
      <c r="Z85" s="218">
        <f>+IF(H85=0,"",'Ark1'!AD1254)</f>
        <v>-33.730986519802165</v>
      </c>
      <c r="AA85" s="216">
        <f t="shared" si="33"/>
        <v>1.7681818181818183</v>
      </c>
      <c r="AB85" s="216">
        <f t="shared" si="34"/>
        <v>0.63636363636363635</v>
      </c>
      <c r="AC85" s="195"/>
      <c r="AD85" s="198"/>
      <c r="AF85" s="28"/>
      <c r="AG85" s="26"/>
      <c r="AH85" s="222"/>
      <c r="AI85" s="27"/>
      <c r="AM85" s="27"/>
    </row>
    <row r="86" spans="1:69" ht="15" customHeight="1">
      <c r="A86" s="195"/>
      <c r="B86" s="195"/>
      <c r="C86" s="195"/>
      <c r="D86" s="195"/>
      <c r="E86" s="195"/>
      <c r="F86" s="195"/>
      <c r="G86" s="195"/>
      <c r="H86" s="316"/>
      <c r="I86" s="196"/>
      <c r="J86" s="196"/>
      <c r="K86" s="92"/>
      <c r="L86" s="92"/>
      <c r="M86" s="92"/>
      <c r="N86" s="195"/>
      <c r="O86" s="212"/>
      <c r="P86" s="214"/>
      <c r="Q86" s="214"/>
      <c r="R86" s="212"/>
      <c r="S86" s="212"/>
      <c r="T86" s="212"/>
      <c r="U86" s="214"/>
      <c r="V86" s="195"/>
      <c r="W86" s="197"/>
      <c r="X86" s="196"/>
      <c r="Y86" s="195"/>
      <c r="Z86" s="197"/>
      <c r="AA86" s="197"/>
      <c r="AB86" s="196"/>
      <c r="AC86" s="195"/>
      <c r="AD86" s="198"/>
      <c r="AF86" s="28"/>
      <c r="AG86" s="26"/>
      <c r="AH86" s="199"/>
      <c r="AI86" s="27"/>
      <c r="AM86" s="27"/>
      <c r="BE86" s="211"/>
    </row>
    <row r="87" spans="1:69" ht="15" customHeight="1">
      <c r="A87" s="195"/>
      <c r="B87" s="195"/>
      <c r="C87" s="213" t="s">
        <v>0</v>
      </c>
      <c r="D87" s="195"/>
      <c r="E87" s="253" t="str">
        <f>+D89</f>
        <v>O+</v>
      </c>
      <c r="F87" s="213" t="s">
        <v>547</v>
      </c>
      <c r="G87" s="195"/>
      <c r="H87" s="309">
        <f>SUM(H89:H100)</f>
        <v>5621</v>
      </c>
      <c r="I87" s="196"/>
      <c r="J87" s="196"/>
      <c r="K87" s="92"/>
      <c r="L87" s="484">
        <f>100*P87/H87</f>
        <v>89.645970467888276</v>
      </c>
      <c r="M87" s="92"/>
      <c r="N87" s="246">
        <f>+Klasse!P15</f>
        <v>8.3785625333570817</v>
      </c>
      <c r="O87" s="212"/>
      <c r="P87" s="477">
        <f>+Klasse!L15</f>
        <v>5039</v>
      </c>
      <c r="Q87" s="214"/>
      <c r="R87" s="246">
        <f>+Klasse!S15</f>
        <v>81.500138916451547</v>
      </c>
      <c r="S87" s="212"/>
      <c r="T87" s="246">
        <f>+Klasse!U15</f>
        <v>15.1992795568293</v>
      </c>
      <c r="U87" s="214"/>
      <c r="V87" s="195"/>
      <c r="W87" s="197"/>
      <c r="X87" s="196"/>
      <c r="Y87" s="195"/>
      <c r="Z87" s="197"/>
      <c r="AA87" s="246">
        <f>+N87/C89</f>
        <v>1.3964270888928469</v>
      </c>
      <c r="AB87" s="196"/>
      <c r="AC87" s="195"/>
      <c r="AD87" s="198"/>
      <c r="AF87" s="28"/>
      <c r="AG87" s="26"/>
      <c r="AH87" s="199"/>
      <c r="AI87" s="27"/>
      <c r="AM87" s="27"/>
      <c r="BE87" s="211"/>
    </row>
    <row r="88" spans="1:69" ht="15" customHeight="1">
      <c r="A88" s="195"/>
      <c r="B88" s="195"/>
      <c r="C88" s="195"/>
      <c r="D88" s="195"/>
      <c r="E88" s="195"/>
      <c r="F88" s="195"/>
      <c r="G88" s="195"/>
      <c r="H88" s="316"/>
      <c r="I88" s="196"/>
      <c r="J88" s="196"/>
      <c r="K88" s="92"/>
      <c r="L88" s="92"/>
      <c r="M88" s="92"/>
      <c r="N88" s="195"/>
      <c r="O88" s="476"/>
      <c r="P88" s="214"/>
      <c r="Q88" s="214"/>
      <c r="R88" s="212"/>
      <c r="S88" s="212"/>
      <c r="T88" s="212"/>
      <c r="U88" s="214"/>
      <c r="V88" s="195"/>
      <c r="W88" s="197"/>
      <c r="X88" s="196"/>
      <c r="Y88" s="195"/>
      <c r="Z88" s="197"/>
      <c r="AA88" s="197"/>
      <c r="AB88" s="197"/>
      <c r="AC88" s="197"/>
      <c r="AD88" s="198"/>
      <c r="AF88" s="28"/>
      <c r="AG88" s="26"/>
      <c r="AH88" s="199"/>
      <c r="AI88" s="27"/>
      <c r="AM88" s="27"/>
      <c r="BE88" s="211">
        <f>1+BE85</f>
        <v>1</v>
      </c>
      <c r="BF88" s="27">
        <v>20.659867330016564</v>
      </c>
      <c r="BG88" s="27">
        <f t="shared" ref="BG88" si="36">+BF88</f>
        <v>20.659867330016564</v>
      </c>
      <c r="BH88" s="27">
        <f t="shared" ref="BH88" si="37">+BG88</f>
        <v>20.659867330016564</v>
      </c>
      <c r="BI88" s="27">
        <f t="shared" ref="BI88" si="38">+BH88</f>
        <v>20.659867330016564</v>
      </c>
      <c r="BJ88" s="27">
        <f t="shared" ref="BJ88" si="39">+BI88</f>
        <v>20.659867330016564</v>
      </c>
      <c r="BK88" s="27">
        <f t="shared" ref="BK88" si="40">+BJ88</f>
        <v>20.659867330016564</v>
      </c>
      <c r="BL88" s="27">
        <f t="shared" ref="BL88" si="41">+BK88</f>
        <v>20.659867330016564</v>
      </c>
      <c r="BM88" s="27">
        <f t="shared" ref="BM88" si="42">+BL88</f>
        <v>20.659867330016564</v>
      </c>
      <c r="BN88" s="27">
        <f t="shared" ref="BN88" si="43">+BM88</f>
        <v>20.659867330016564</v>
      </c>
      <c r="BO88" s="27">
        <f t="shared" ref="BO88" si="44">+BN88</f>
        <v>20.659867330016564</v>
      </c>
      <c r="BP88" s="27">
        <f t="shared" ref="BP88" si="45">+BO88</f>
        <v>20.659867330016564</v>
      </c>
      <c r="BQ88" s="27">
        <f t="shared" ref="BQ88" si="46">+BP88</f>
        <v>20.659867330016564</v>
      </c>
    </row>
    <row r="89" spans="1:69">
      <c r="A89" s="195"/>
      <c r="B89" s="219">
        <f>+'Ark1'!C1255</f>
        <v>2024</v>
      </c>
      <c r="C89" s="27">
        <f>+'Ark1'!L1255</f>
        <v>6</v>
      </c>
      <c r="D89" s="27" t="s">
        <v>32</v>
      </c>
      <c r="E89" s="27">
        <f>+'Ark1'!D1255</f>
        <v>1</v>
      </c>
      <c r="F89" s="27" t="str">
        <f t="shared" ref="F89:F100" si="47">+F74</f>
        <v>Jan</v>
      </c>
      <c r="G89" s="27">
        <f>+'Ark1'!Q1255</f>
        <v>17</v>
      </c>
      <c r="H89" s="321">
        <f>+'Ark1'!R1255</f>
        <v>76</v>
      </c>
      <c r="I89" s="28">
        <f>+IF(H89=0,"",'Ark1'!AG1255)</f>
        <v>42.103620474406995</v>
      </c>
      <c r="J89" s="28">
        <f>+IF(H89=0,"",'Ark1'!AH1255)</f>
        <v>2.6315789473684221</v>
      </c>
      <c r="K89" s="92"/>
      <c r="L89" s="489">
        <f>IF(H89=0,"",100*P89/H89)</f>
        <v>18.421052631578949</v>
      </c>
      <c r="M89" s="92"/>
      <c r="N89" s="31">
        <f>+IF(H89=0,"",'Ark1'!U1255)</f>
        <v>10.65</v>
      </c>
      <c r="O89" s="31"/>
      <c r="P89" s="222">
        <f>+IF(I89=0,"",'Ark1'!AI1255)</f>
        <v>14</v>
      </c>
      <c r="Q89" s="214"/>
      <c r="R89" s="427">
        <f>+IF(P89=0,"",'Ark1'!AJ1255)</f>
        <v>87.535714285714306</v>
      </c>
      <c r="S89" s="212"/>
      <c r="T89" s="428">
        <f>+IF(P89=0,"",'Ark1'!AK1255)</f>
        <v>15.553572059299221</v>
      </c>
      <c r="U89" s="214"/>
      <c r="V89" s="26">
        <f>+IF(H89=0,"",'Ark1'!T1255)</f>
        <v>4.8421052631578947</v>
      </c>
      <c r="W89" s="33">
        <f>+IF(H89=0,"",'Ark1'!X1255)</f>
        <v>6.5789473684210513</v>
      </c>
      <c r="X89" s="28">
        <f>+IF(H89=0,"",'Ark1'!Z1255)</f>
        <v>2.9708008843974718</v>
      </c>
      <c r="Y89" s="26">
        <f>+IF(H89=0,"",'Ark1'!AB1255)</f>
        <v>1.136159639206469</v>
      </c>
      <c r="Z89" s="33">
        <f>+IF(H89=0,"",'Ark1'!AD1255)</f>
        <v>25.33884777327674</v>
      </c>
      <c r="AA89" s="28">
        <f t="shared" ref="AA89:AA100" si="48">+IF(H89=0,"",+N89/C89)</f>
        <v>1.7750000000000001</v>
      </c>
      <c r="AB89" s="28">
        <f t="shared" ref="AB89:AB100" si="49">+IF(H89=0,"",G89/H89)</f>
        <v>0.22368421052631579</v>
      </c>
      <c r="AC89" s="195"/>
      <c r="AD89" s="198"/>
      <c r="AF89" s="28"/>
      <c r="AG89" s="26"/>
      <c r="AH89" s="222"/>
      <c r="AI89" s="27"/>
      <c r="AM89" s="27"/>
    </row>
    <row r="90" spans="1:69">
      <c r="A90" s="195"/>
      <c r="B90" s="219">
        <f>+'Ark1'!C1256</f>
        <v>2024</v>
      </c>
      <c r="C90" s="27">
        <f>+'Ark1'!L1256</f>
        <v>6</v>
      </c>
      <c r="D90" s="27" t="s">
        <v>32</v>
      </c>
      <c r="E90" s="27">
        <f>+'Ark1'!D1256</f>
        <v>2</v>
      </c>
      <c r="F90" s="27" t="str">
        <f t="shared" si="47"/>
        <v>Feb</v>
      </c>
      <c r="G90" s="27">
        <f>+'Ark1'!Q1256</f>
        <v>36</v>
      </c>
      <c r="H90" s="321">
        <f>+'Ark1'!R1256</f>
        <v>494</v>
      </c>
      <c r="I90" s="28">
        <f>+IF(H90=0,"",'Ark1'!AG1256)</f>
        <v>44.907099758113823</v>
      </c>
      <c r="J90" s="28">
        <f>+IF(H90=0,"",'Ark1'!AH1256)</f>
        <v>0</v>
      </c>
      <c r="K90" s="92"/>
      <c r="L90" s="489">
        <f t="shared" ref="L90:L100" si="50">IF(H90=0,"",100*P90/H90)</f>
        <v>88.461538461538467</v>
      </c>
      <c r="M90" s="92"/>
      <c r="N90" s="31">
        <f>+IF(H90=0,"",'Ark1'!U1256)</f>
        <v>6.839878542510121</v>
      </c>
      <c r="O90" s="31"/>
      <c r="P90" s="222">
        <f>+IF(I90=0,"",'Ark1'!AI1256)</f>
        <v>437</v>
      </c>
      <c r="Q90" s="214"/>
      <c r="R90" s="427">
        <f>+IF(P90=0,"",'Ark1'!AJ1256)</f>
        <v>74.001144164759694</v>
      </c>
      <c r="S90" s="212"/>
      <c r="T90" s="428">
        <f>+IF(P90=0,"",'Ark1'!AK1256)</f>
        <v>15.834189387053812</v>
      </c>
      <c r="U90" s="214"/>
      <c r="V90" s="26">
        <f>+IF(H90=0,"",'Ark1'!T1256)</f>
        <v>5.0182186234817809</v>
      </c>
      <c r="W90" s="33">
        <f>+IF(H90=0,"",'Ark1'!X1256)</f>
        <v>0.20242914979757079</v>
      </c>
      <c r="X90" s="28">
        <f>+IF(H90=0,"",'Ark1'!Z1256)</f>
        <v>2.3523630950593168</v>
      </c>
      <c r="Y90" s="26">
        <f>+IF(H90=0,"",'Ark1'!AB1256)</f>
        <v>1.1825622634177229</v>
      </c>
      <c r="Z90" s="33">
        <f>+IF(H90=0,"",'Ark1'!AD1256)</f>
        <v>6.4066367945574294</v>
      </c>
      <c r="AA90" s="28">
        <f t="shared" si="48"/>
        <v>1.1399797570850201</v>
      </c>
      <c r="AB90" s="28">
        <f t="shared" si="49"/>
        <v>7.28744939271255E-2</v>
      </c>
      <c r="AC90" s="195"/>
      <c r="AD90" s="198"/>
      <c r="AF90" s="28"/>
      <c r="AG90" s="26"/>
      <c r="AH90" s="222"/>
      <c r="AI90" s="27"/>
      <c r="AM90" s="27"/>
    </row>
    <row r="91" spans="1:69">
      <c r="A91" s="195"/>
      <c r="B91" s="219">
        <f>+'Ark1'!C1257</f>
        <v>2024</v>
      </c>
      <c r="C91" s="27">
        <f>+'Ark1'!L1257</f>
        <v>6</v>
      </c>
      <c r="D91" s="27" t="s">
        <v>32</v>
      </c>
      <c r="E91" s="27">
        <f>+'Ark1'!D1257</f>
        <v>3</v>
      </c>
      <c r="F91" s="27" t="str">
        <f t="shared" si="47"/>
        <v>Mar</v>
      </c>
      <c r="G91" s="27">
        <f>+'Ark1'!Q1257</f>
        <v>67</v>
      </c>
      <c r="H91" s="321">
        <f>+'Ark1'!R1257</f>
        <v>1039</v>
      </c>
      <c r="I91" s="28">
        <f>+IF(H91=0,"",'Ark1'!AG1257)</f>
        <v>42.870275082964255</v>
      </c>
      <c r="J91" s="28">
        <f>+IF(H91=0,"",'Ark1'!AH1257)</f>
        <v>0</v>
      </c>
      <c r="K91" s="92"/>
      <c r="L91" s="489">
        <f t="shared" si="50"/>
        <v>79.692011549566885</v>
      </c>
      <c r="M91" s="92"/>
      <c r="N91" s="31">
        <f>+IF(H91=0,"",'Ark1'!U1257)</f>
        <v>7.1367661212704485</v>
      </c>
      <c r="O91" s="31"/>
      <c r="P91" s="222">
        <f>+IF(I91=0,"",'Ark1'!AI1257)</f>
        <v>828</v>
      </c>
      <c r="Q91" s="214"/>
      <c r="R91" s="427">
        <f>+IF(P91=0,"",'Ark1'!AJ1257)</f>
        <v>76.148067632850257</v>
      </c>
      <c r="S91" s="212"/>
      <c r="T91" s="428">
        <f>+IF(P91=0,"",'Ark1'!AK1257)</f>
        <v>15.880856075041301</v>
      </c>
      <c r="U91" s="214"/>
      <c r="V91" s="26">
        <f>+IF(H91=0,"",'Ark1'!T1257)</f>
        <v>5.5428296438883553</v>
      </c>
      <c r="W91" s="33">
        <f>+IF(H91=0,"",'Ark1'!X1257)</f>
        <v>0.19249278152069299</v>
      </c>
      <c r="X91" s="28">
        <f>+IF(H91=0,"",'Ark1'!Z1257)</f>
        <v>1.6499819272109348</v>
      </c>
      <c r="Y91" s="26">
        <f>+IF(H91=0,"",'Ark1'!AB1257)</f>
        <v>1.0474057418740117</v>
      </c>
      <c r="Z91" s="33">
        <f>+IF(H91=0,"",'Ark1'!AD1257)</f>
        <v>4.4143401345762978</v>
      </c>
      <c r="AA91" s="28">
        <f t="shared" si="48"/>
        <v>1.1894610202117415</v>
      </c>
      <c r="AB91" s="28">
        <f t="shared" si="49"/>
        <v>6.4485081809432146E-2</v>
      </c>
      <c r="AC91" s="195"/>
      <c r="AD91" s="198"/>
      <c r="AF91" s="28"/>
      <c r="AG91" s="26"/>
      <c r="AH91" s="222"/>
      <c r="AI91" s="27"/>
      <c r="AM91" s="27"/>
    </row>
    <row r="92" spans="1:69">
      <c r="A92" s="195"/>
      <c r="B92" s="219">
        <f>+'Ark1'!C1258</f>
        <v>2024</v>
      </c>
      <c r="C92" s="27">
        <f>+'Ark1'!L1258</f>
        <v>6</v>
      </c>
      <c r="D92" s="27" t="s">
        <v>32</v>
      </c>
      <c r="E92" s="27">
        <f>+'Ark1'!D1258</f>
        <v>4</v>
      </c>
      <c r="F92" s="27" t="str">
        <f t="shared" si="47"/>
        <v>Apr</v>
      </c>
      <c r="G92" s="27">
        <f>+'Ark1'!Q1258</f>
        <v>80</v>
      </c>
      <c r="H92" s="321">
        <f>+'Ark1'!R1258</f>
        <v>1015</v>
      </c>
      <c r="I92" s="28">
        <f>+IF(H92=0,"",'Ark1'!AG1258)</f>
        <v>34.25079238732755</v>
      </c>
      <c r="J92" s="28">
        <f>+IF(H92=0,"",'Ark1'!AH1258)</f>
        <v>0.68965517241379304</v>
      </c>
      <c r="K92" s="92"/>
      <c r="L92" s="489">
        <f t="shared" si="50"/>
        <v>85.714285714285708</v>
      </c>
      <c r="M92" s="92"/>
      <c r="N92" s="31">
        <f>+IF(H92=0,"",'Ark1'!U1258)</f>
        <v>7.0373399014778322</v>
      </c>
      <c r="O92" s="31"/>
      <c r="P92" s="222">
        <f>+IF(I92=0,"",'Ark1'!AI1258)</f>
        <v>870</v>
      </c>
      <c r="Q92" s="214"/>
      <c r="R92" s="427">
        <f>+IF(P92=0,"",'Ark1'!AJ1258)</f>
        <v>76.411264367816145</v>
      </c>
      <c r="S92" s="212"/>
      <c r="T92" s="428">
        <f>+IF(P92=0,"",'Ark1'!AK1258)</f>
        <v>15.657114496728804</v>
      </c>
      <c r="U92" s="214"/>
      <c r="V92" s="26">
        <f>+IF(H92=0,"",'Ark1'!T1258)</f>
        <v>5.1783251231527103</v>
      </c>
      <c r="W92" s="33">
        <f>+IF(H92=0,"",'Ark1'!X1258)</f>
        <v>9.852216748768472E-2</v>
      </c>
      <c r="X92" s="28">
        <f>+IF(H92=0,"",'Ark1'!Z1258)</f>
        <v>1.5838454226630421</v>
      </c>
      <c r="Y92" s="26">
        <f>+IF(H92=0,"",'Ark1'!AB1258)</f>
        <v>0.99194944289041376</v>
      </c>
      <c r="Z92" s="33">
        <f>+IF(H92=0,"",'Ark1'!AD1258)</f>
        <v>3.9971804475321391</v>
      </c>
      <c r="AA92" s="28">
        <f t="shared" si="48"/>
        <v>1.1728899835796387</v>
      </c>
      <c r="AB92" s="28">
        <f t="shared" si="49"/>
        <v>7.8817733990147784E-2</v>
      </c>
      <c r="AC92" s="195"/>
      <c r="AD92" s="198"/>
      <c r="AF92" s="28"/>
      <c r="AG92" s="26"/>
      <c r="AH92" s="222"/>
      <c r="AI92" s="27"/>
      <c r="AM92" s="27"/>
    </row>
    <row r="93" spans="1:69">
      <c r="A93" s="195"/>
      <c r="B93" s="219">
        <f>+'Ark1'!C1259</f>
        <v>2024</v>
      </c>
      <c r="C93" s="27">
        <f>+'Ark1'!L1259</f>
        <v>6</v>
      </c>
      <c r="D93" s="27" t="s">
        <v>32</v>
      </c>
      <c r="E93" s="27">
        <f>+'Ark1'!D1259</f>
        <v>5</v>
      </c>
      <c r="F93" s="27" t="str">
        <f t="shared" si="47"/>
        <v>Mai</v>
      </c>
      <c r="G93" s="27">
        <f>+'Ark1'!Q1259</f>
        <v>62</v>
      </c>
      <c r="H93" s="321">
        <f>+'Ark1'!R1259</f>
        <v>543</v>
      </c>
      <c r="I93" s="28">
        <f>+IF(H93=0,"",'Ark1'!AG1259)</f>
        <v>37.380393487749458</v>
      </c>
      <c r="J93" s="28">
        <f>+IF(H93=0,"",'Ark1'!AH1259)</f>
        <v>2.2099447513812156</v>
      </c>
      <c r="K93" s="92"/>
      <c r="L93" s="489">
        <f t="shared" si="50"/>
        <v>92.633517495395949</v>
      </c>
      <c r="M93" s="92"/>
      <c r="N93" s="31">
        <f>+IF(H93=0,"",'Ark1'!U1259)</f>
        <v>7.3023941068139955</v>
      </c>
      <c r="O93" s="31"/>
      <c r="P93" s="222">
        <f>+IF(I93=0,"",'Ark1'!AI1259)</f>
        <v>503</v>
      </c>
      <c r="Q93" s="214"/>
      <c r="R93" s="427">
        <f>+IF(P93=0,"",'Ark1'!AJ1259)</f>
        <v>77.672166998011932</v>
      </c>
      <c r="S93" s="212"/>
      <c r="T93" s="428">
        <f>+IF(P93=0,"",'Ark1'!AK1259)</f>
        <v>15.241143709399028</v>
      </c>
      <c r="U93" s="214"/>
      <c r="V93" s="26">
        <f>+IF(H93=0,"",'Ark1'!T1259)</f>
        <v>4.8821362799263364</v>
      </c>
      <c r="W93" s="33">
        <f>+IF(H93=0,"",'Ark1'!X1259)</f>
        <v>0.18416206261510129</v>
      </c>
      <c r="X93" s="28">
        <f>+IF(H93=0,"",'Ark1'!Z1259)</f>
        <v>2.1823698776755442</v>
      </c>
      <c r="Y93" s="26">
        <f>+IF(H93=0,"",'Ark1'!AB1259)</f>
        <v>1.101193661672174</v>
      </c>
      <c r="Z93" s="33">
        <f>+IF(H93=0,"",'Ark1'!AD1259)</f>
        <v>8.0657268725034381</v>
      </c>
      <c r="AA93" s="28">
        <f t="shared" si="48"/>
        <v>1.2170656844689993</v>
      </c>
      <c r="AB93" s="28">
        <f t="shared" si="49"/>
        <v>0.1141804788213628</v>
      </c>
      <c r="AC93" s="195"/>
      <c r="AD93" s="198"/>
      <c r="AF93" s="28"/>
      <c r="AG93" s="26"/>
      <c r="AH93" s="222"/>
      <c r="AI93" s="27"/>
      <c r="AM93" s="27"/>
    </row>
    <row r="94" spans="1:69">
      <c r="A94" s="195"/>
      <c r="B94" s="219">
        <f>+'Ark1'!C1260</f>
        <v>2024</v>
      </c>
      <c r="C94" s="27">
        <f>+'Ark1'!L1260</f>
        <v>6</v>
      </c>
      <c r="D94" s="27" t="s">
        <v>32</v>
      </c>
      <c r="E94" s="27">
        <f>+'Ark1'!D1260</f>
        <v>6</v>
      </c>
      <c r="F94" s="27" t="str">
        <f t="shared" si="47"/>
        <v>Jun</v>
      </c>
      <c r="G94" s="27">
        <f>+'Ark1'!Q1260</f>
        <v>52</v>
      </c>
      <c r="H94" s="321">
        <f>+'Ark1'!R1260</f>
        <v>359</v>
      </c>
      <c r="I94" s="28">
        <f>+IF(H94=0,"",'Ark1'!AG1260)</f>
        <v>36.20695686649487</v>
      </c>
      <c r="J94" s="28">
        <f>+IF(H94=0,"",'Ark1'!AH1260)</f>
        <v>0.27855153203342625</v>
      </c>
      <c r="K94" s="92"/>
      <c r="L94" s="489">
        <f t="shared" si="50"/>
        <v>93.871866295264624</v>
      </c>
      <c r="M94" s="92"/>
      <c r="N94" s="31">
        <f>+IF(H94=0,"",'Ark1'!U1260)</f>
        <v>8.6490250696378865</v>
      </c>
      <c r="O94" s="31"/>
      <c r="P94" s="222">
        <f>+IF(I94=0,"",'Ark1'!AI1260)</f>
        <v>337</v>
      </c>
      <c r="Q94" s="214"/>
      <c r="R94" s="427">
        <f>+IF(P94=0,"",'Ark1'!AJ1260)</f>
        <v>81.883086053412413</v>
      </c>
      <c r="S94" s="212"/>
      <c r="T94" s="428">
        <f>+IF(P94=0,"",'Ark1'!AK1260)</f>
        <v>15.353469433197098</v>
      </c>
      <c r="U94" s="214"/>
      <c r="V94" s="26">
        <f>+IF(H94=0,"",'Ark1'!T1260)</f>
        <v>4.6350974930362119</v>
      </c>
      <c r="W94" s="33">
        <f>+IF(H94=0,"",'Ark1'!X1260)</f>
        <v>0</v>
      </c>
      <c r="X94" s="28">
        <f>+IF(H94=0,"",'Ark1'!Z1260)</f>
        <v>1.9576698379342556</v>
      </c>
      <c r="Y94" s="26">
        <f>+IF(H94=0,"",'Ark1'!AB1260)</f>
        <v>1.1456564108252623</v>
      </c>
      <c r="Z94" s="33">
        <f>+IF(H94=0,"",'Ark1'!AD1260)</f>
        <v>7.9886458794279811</v>
      </c>
      <c r="AA94" s="28">
        <f t="shared" si="48"/>
        <v>1.4415041782729812</v>
      </c>
      <c r="AB94" s="28">
        <f t="shared" si="49"/>
        <v>0.14484679665738162</v>
      </c>
      <c r="AC94" s="195"/>
      <c r="AD94" s="198"/>
      <c r="AF94" s="28"/>
      <c r="AG94" s="26"/>
      <c r="AH94" s="222"/>
      <c r="AI94" s="27"/>
      <c r="AM94" s="27"/>
    </row>
    <row r="95" spans="1:69">
      <c r="A95" s="195"/>
      <c r="B95" s="219">
        <f>+'Ark1'!C1261</f>
        <v>2024</v>
      </c>
      <c r="C95" s="27">
        <f>+'Ark1'!L1261</f>
        <v>6</v>
      </c>
      <c r="D95" s="27" t="s">
        <v>32</v>
      </c>
      <c r="E95" s="27">
        <f>+'Ark1'!D1261</f>
        <v>7</v>
      </c>
      <c r="F95" s="27" t="str">
        <f t="shared" si="47"/>
        <v>Jul</v>
      </c>
      <c r="G95" s="27">
        <f>+'Ark1'!Q1261</f>
        <v>26</v>
      </c>
      <c r="H95" s="321">
        <f>+'Ark1'!R1261</f>
        <v>144</v>
      </c>
      <c r="I95" s="28">
        <f>+IF(H95=0,"",'Ark1'!AG1261)</f>
        <v>28.144447366114449</v>
      </c>
      <c r="J95" s="28">
        <f>+IF(H95=0,"",'Ark1'!AH1261)</f>
        <v>1.3888888888888891</v>
      </c>
      <c r="K95" s="92"/>
      <c r="L95" s="489">
        <f t="shared" si="50"/>
        <v>100</v>
      </c>
      <c r="M95" s="92"/>
      <c r="N95" s="31">
        <f>+IF(H95=0,"",'Ark1'!U1261)</f>
        <v>8.919444444444439</v>
      </c>
      <c r="O95" s="31"/>
      <c r="P95" s="222">
        <f>+IF(I95=0,"",'Ark1'!AI1261)</f>
        <v>144</v>
      </c>
      <c r="Q95" s="214"/>
      <c r="R95" s="427">
        <f>+IF(P95=0,"",'Ark1'!AJ1261)</f>
        <v>83.672916666666652</v>
      </c>
      <c r="S95" s="212"/>
      <c r="T95" s="428">
        <f>+IF(P95=0,"",'Ark1'!AK1261)</f>
        <v>14.926282530092443</v>
      </c>
      <c r="U95" s="214"/>
      <c r="V95" s="26">
        <f>+IF(H95=0,"",'Ark1'!T1261)</f>
        <v>4.5972222222222223</v>
      </c>
      <c r="W95" s="33">
        <f>+IF(H95=0,"",'Ark1'!X1261)</f>
        <v>2.0833333333333339</v>
      </c>
      <c r="X95" s="28">
        <f>+IF(H95=0,"",'Ark1'!Z1261)</f>
        <v>2.4093359440638591</v>
      </c>
      <c r="Y95" s="26">
        <f>+IF(H95=0,"",'Ark1'!AB1261)</f>
        <v>1.1744942436619521</v>
      </c>
      <c r="Z95" s="33">
        <f>+IF(H95=0,"",'Ark1'!AD1261)</f>
        <v>-6.790993146550492</v>
      </c>
      <c r="AA95" s="28">
        <f t="shared" si="48"/>
        <v>1.4865740740740732</v>
      </c>
      <c r="AB95" s="28">
        <f t="shared" si="49"/>
        <v>0.18055555555555555</v>
      </c>
      <c r="AC95" s="195"/>
      <c r="AD95" s="198"/>
      <c r="AF95" s="28"/>
      <c r="AG95" s="26"/>
      <c r="AH95" s="222"/>
      <c r="AI95" s="27"/>
      <c r="AM95" s="27"/>
    </row>
    <row r="96" spans="1:69">
      <c r="A96" s="195"/>
      <c r="B96" s="219">
        <f>+'Ark1'!C1262</f>
        <v>2024</v>
      </c>
      <c r="C96" s="27">
        <f>+'Ark1'!L1262</f>
        <v>6</v>
      </c>
      <c r="D96" s="27" t="s">
        <v>32</v>
      </c>
      <c r="E96" s="27">
        <f>+'Ark1'!D1262</f>
        <v>8</v>
      </c>
      <c r="F96" s="27" t="str">
        <f t="shared" si="47"/>
        <v>Aug</v>
      </c>
      <c r="G96" s="27">
        <f>+'Ark1'!Q1262</f>
        <v>68</v>
      </c>
      <c r="H96" s="321">
        <f>+'Ark1'!R1262</f>
        <v>300</v>
      </c>
      <c r="I96" s="28">
        <f>+IF(H96=0,"",'Ark1'!AG1262)</f>
        <v>31.663899251719755</v>
      </c>
      <c r="J96" s="28">
        <f>+IF(H96=0,"",'Ark1'!AH1262)</f>
        <v>3.3333333333333344</v>
      </c>
      <c r="K96" s="92"/>
      <c r="L96" s="489">
        <f t="shared" si="50"/>
        <v>97.666666666666671</v>
      </c>
      <c r="M96" s="92"/>
      <c r="N96" s="31">
        <f>+IF(H96=0,"",'Ark1'!U1262)</f>
        <v>9.7890000000000015</v>
      </c>
      <c r="O96" s="31"/>
      <c r="P96" s="222">
        <f>+IF(I96=0,"",'Ark1'!AI1262)</f>
        <v>293</v>
      </c>
      <c r="Q96" s="214"/>
      <c r="R96" s="427">
        <f>+IF(P96=0,"",'Ark1'!AJ1262)</f>
        <v>87.389419795221883</v>
      </c>
      <c r="S96" s="212"/>
      <c r="T96" s="428">
        <f>+IF(P96=0,"",'Ark1'!AK1262)</f>
        <v>14.561850032502464</v>
      </c>
      <c r="U96" s="214"/>
      <c r="V96" s="26">
        <f>+IF(H96=0,"",'Ark1'!T1262)</f>
        <v>4.2199999999999989</v>
      </c>
      <c r="W96" s="33">
        <f>+IF(H96=0,"",'Ark1'!X1262)</f>
        <v>0.33333333333333326</v>
      </c>
      <c r="X96" s="28">
        <f>+IF(H96=0,"",'Ark1'!Z1262)</f>
        <v>1.8997488430491276</v>
      </c>
      <c r="Y96" s="26">
        <f>+IF(H96=0,"",'Ark1'!AB1262)</f>
        <v>0.92642682747568783</v>
      </c>
      <c r="Z96" s="33">
        <f>+IF(H96=0,"",'Ark1'!AD1262)</f>
        <v>-8.1201759048749089</v>
      </c>
      <c r="AA96" s="28">
        <f t="shared" si="48"/>
        <v>1.6315000000000002</v>
      </c>
      <c r="AB96" s="28">
        <f t="shared" si="49"/>
        <v>0.22666666666666666</v>
      </c>
      <c r="AC96" s="195"/>
      <c r="AD96" s="198"/>
      <c r="AF96" s="28"/>
      <c r="AG96" s="26"/>
      <c r="AH96" s="222"/>
      <c r="AI96" s="27"/>
      <c r="AM96" s="27"/>
    </row>
    <row r="97" spans="1:69">
      <c r="A97" s="195"/>
      <c r="B97" s="219">
        <f>+'Ark1'!C1263</f>
        <v>2024</v>
      </c>
      <c r="C97" s="27">
        <f>+'Ark1'!L1263</f>
        <v>6</v>
      </c>
      <c r="D97" s="27" t="s">
        <v>32</v>
      </c>
      <c r="E97" s="27">
        <f>+'Ark1'!D1263</f>
        <v>9</v>
      </c>
      <c r="F97" s="27" t="str">
        <f t="shared" si="47"/>
        <v>Sep</v>
      </c>
      <c r="G97" s="27">
        <f>+'Ark1'!Q1263</f>
        <v>103</v>
      </c>
      <c r="H97" s="321">
        <f>+'Ark1'!R1263</f>
        <v>542</v>
      </c>
      <c r="I97" s="28">
        <f>+IF(H97=0,"",'Ark1'!AG1263)</f>
        <v>35.77595631644575</v>
      </c>
      <c r="J97" s="28">
        <f>+IF(H97=0,"",'Ark1'!AH1263)</f>
        <v>0.73800738007380062</v>
      </c>
      <c r="K97" s="92"/>
      <c r="L97" s="489">
        <f t="shared" si="50"/>
        <v>97.047970479704802</v>
      </c>
      <c r="M97" s="92"/>
      <c r="N97" s="31">
        <f>+IF(H97=0,"",'Ark1'!U1263)</f>
        <v>11.169557195571953</v>
      </c>
      <c r="O97" s="31"/>
      <c r="P97" s="222">
        <f>+IF(I97=0,"",'Ark1'!AI1263)</f>
        <v>526</v>
      </c>
      <c r="Q97" s="214"/>
      <c r="R97" s="427">
        <f>+IF(P97=0,"",'Ark1'!AJ1263)</f>
        <v>91.673574144486707</v>
      </c>
      <c r="S97" s="212"/>
      <c r="T97" s="428">
        <f>+IF(P97=0,"",'Ark1'!AK1263)</f>
        <v>14.423242718491419</v>
      </c>
      <c r="U97" s="214"/>
      <c r="V97" s="26">
        <f>+IF(H97=0,"",'Ark1'!T1263)</f>
        <v>4.4926199261992625</v>
      </c>
      <c r="W97" s="33">
        <f>+IF(H97=0,"",'Ark1'!X1263)</f>
        <v>5.904059040590405</v>
      </c>
      <c r="X97" s="28">
        <f>+IF(H97=0,"",'Ark1'!Z1263)</f>
        <v>2.9098660567336809</v>
      </c>
      <c r="Y97" s="26">
        <f>+IF(H97=0,"",'Ark1'!AB1263)</f>
        <v>0.94641533803889355</v>
      </c>
      <c r="Z97" s="33">
        <f>+IF(H97=0,"",'Ark1'!AD1263)</f>
        <v>-3.2272942183773781</v>
      </c>
      <c r="AA97" s="28">
        <f t="shared" si="48"/>
        <v>1.8615928659286587</v>
      </c>
      <c r="AB97" s="28">
        <f t="shared" si="49"/>
        <v>0.1900369003690037</v>
      </c>
      <c r="AC97" s="195"/>
      <c r="AD97" s="198"/>
      <c r="AF97" s="28"/>
      <c r="AG97" s="26"/>
      <c r="AH97" s="222"/>
      <c r="AI97" s="27"/>
      <c r="AM97" s="27"/>
    </row>
    <row r="98" spans="1:69">
      <c r="A98" s="195"/>
      <c r="B98" s="219">
        <f>+'Ark1'!C1264</f>
        <v>2024</v>
      </c>
      <c r="C98" s="27">
        <f>+'Ark1'!L1264</f>
        <v>6</v>
      </c>
      <c r="D98" s="27" t="s">
        <v>32</v>
      </c>
      <c r="E98" s="27">
        <f>+'Ark1'!D1264</f>
        <v>10</v>
      </c>
      <c r="F98" s="27" t="str">
        <f t="shared" si="47"/>
        <v>Okt</v>
      </c>
      <c r="G98" s="27">
        <f>+'Ark1'!Q1264</f>
        <v>172</v>
      </c>
      <c r="H98" s="321">
        <f>+'Ark1'!R1264</f>
        <v>707</v>
      </c>
      <c r="I98" s="28">
        <f>+IF(H98=0,"",'Ark1'!AG1264)</f>
        <v>25.849198752361161</v>
      </c>
      <c r="J98" s="28">
        <f>+IF(H98=0,"",'Ark1'!AH1264)</f>
        <v>1.8387553041018387</v>
      </c>
      <c r="K98" s="92"/>
      <c r="L98" s="489">
        <f t="shared" si="50"/>
        <v>97.5954738330976</v>
      </c>
      <c r="M98" s="92"/>
      <c r="N98" s="31">
        <f>+IF(H98=0,"",'Ark1'!U1264)</f>
        <v>10.045685997171152</v>
      </c>
      <c r="O98" s="31"/>
      <c r="P98" s="222">
        <f>+IF(I98=0,"",'Ark1'!AI1264)</f>
        <v>690</v>
      </c>
      <c r="Q98" s="214"/>
      <c r="R98" s="427">
        <f>+IF(P98=0,"",'Ark1'!AJ1264)</f>
        <v>87.847826086956502</v>
      </c>
      <c r="S98" s="212"/>
      <c r="T98" s="428">
        <f>+IF(P98=0,"",'Ark1'!AK1264)</f>
        <v>14.635030633599637</v>
      </c>
      <c r="U98" s="214"/>
      <c r="V98" s="26">
        <f>+IF(H98=0,"",'Ark1'!T1264)</f>
        <v>4.3804809052333802</v>
      </c>
      <c r="W98" s="33">
        <f>+IF(H98=0,"",'Ark1'!X1264)</f>
        <v>2.1216407355021216</v>
      </c>
      <c r="X98" s="28">
        <f>+IF(H98=0,"",'Ark1'!Z1264)</f>
        <v>2.3963061927845546</v>
      </c>
      <c r="Y98" s="26">
        <f>+IF(H98=0,"",'Ark1'!AB1264)</f>
        <v>0.94146252087208626</v>
      </c>
      <c r="Z98" s="33">
        <f>+IF(H98=0,"",'Ark1'!AD1264)</f>
        <v>-3.5478998513427382</v>
      </c>
      <c r="AA98" s="28">
        <f t="shared" si="48"/>
        <v>1.6742809995285253</v>
      </c>
      <c r="AB98" s="28">
        <f t="shared" si="49"/>
        <v>0.24328147100424327</v>
      </c>
      <c r="AC98" s="195"/>
      <c r="AD98" s="198"/>
      <c r="AF98" s="28"/>
      <c r="AG98" s="26"/>
      <c r="AH98" s="222"/>
      <c r="AI98" s="27"/>
      <c r="AM98" s="27"/>
    </row>
    <row r="99" spans="1:69">
      <c r="A99" s="195"/>
      <c r="B99" s="219">
        <f>+'Ark1'!C1265</f>
        <v>2024</v>
      </c>
      <c r="C99" s="27">
        <f>+'Ark1'!L1265</f>
        <v>6</v>
      </c>
      <c r="D99" s="27" t="s">
        <v>32</v>
      </c>
      <c r="E99" s="27">
        <f>+'Ark1'!D1265</f>
        <v>11</v>
      </c>
      <c r="F99" s="27" t="str">
        <f t="shared" si="47"/>
        <v>Nov</v>
      </c>
      <c r="G99" s="27">
        <f>+'Ark1'!Q1265</f>
        <v>74</v>
      </c>
      <c r="H99" s="321">
        <f>+'Ark1'!R1265</f>
        <v>328</v>
      </c>
      <c r="I99" s="28">
        <f>+IF(H99=0,"",'Ark1'!AG1265)</f>
        <v>33.782991816145845</v>
      </c>
      <c r="J99" s="28">
        <f>+IF(H99=0,"",'Ark1'!AH1265)</f>
        <v>7.926829268292682</v>
      </c>
      <c r="K99" s="92"/>
      <c r="L99" s="489">
        <f t="shared" si="50"/>
        <v>98.475609756097555</v>
      </c>
      <c r="M99" s="92"/>
      <c r="N99" s="31">
        <f>+IF(H99=0,"",'Ark1'!U1265)</f>
        <v>9.8417682926829215</v>
      </c>
      <c r="O99" s="31"/>
      <c r="P99" s="222">
        <f>+IF(I99=0,"",'Ark1'!AI1265)</f>
        <v>323</v>
      </c>
      <c r="Q99" s="214"/>
      <c r="R99" s="427">
        <f>+IF(P99=0,"",'Ark1'!AJ1265)</f>
        <v>87.152631578947378</v>
      </c>
      <c r="S99" s="212"/>
      <c r="T99" s="428">
        <f>+IF(P99=0,"",'Ark1'!AK1265)</f>
        <v>14.439779099705124</v>
      </c>
      <c r="U99" s="214"/>
      <c r="V99" s="26">
        <f>+IF(H99=0,"",'Ark1'!T1265)</f>
        <v>4.7682926829268304</v>
      </c>
      <c r="W99" s="33">
        <f>+IF(H99=0,"",'Ark1'!X1265)</f>
        <v>3.3536585365853644</v>
      </c>
      <c r="X99" s="28">
        <f>+IF(H99=0,"",'Ark1'!Z1265)</f>
        <v>2.8111807336141723</v>
      </c>
      <c r="Y99" s="26">
        <f>+IF(H99=0,"",'Ark1'!AB1265)</f>
        <v>0.87371899941941245</v>
      </c>
      <c r="Z99" s="33">
        <f>+IF(H99=0,"",'Ark1'!AD1265)</f>
        <v>-8.2700246782882516</v>
      </c>
      <c r="AA99" s="28">
        <f t="shared" si="48"/>
        <v>1.6402947154471537</v>
      </c>
      <c r="AB99" s="28">
        <f t="shared" si="49"/>
        <v>0.22560975609756098</v>
      </c>
      <c r="AC99" s="195"/>
      <c r="AD99" s="198"/>
      <c r="AF99" s="28"/>
      <c r="AG99" s="26"/>
      <c r="AH99" s="222"/>
      <c r="AI99" s="27"/>
      <c r="AM99" s="27"/>
    </row>
    <row r="100" spans="1:69">
      <c r="A100" s="195"/>
      <c r="B100" s="219">
        <f>+'Ark1'!C1266</f>
        <v>2024</v>
      </c>
      <c r="C100" s="27">
        <f>+'Ark1'!L1266</f>
        <v>6</v>
      </c>
      <c r="D100" s="27" t="s">
        <v>32</v>
      </c>
      <c r="E100" s="27">
        <f>+'Ark1'!D1266</f>
        <v>12</v>
      </c>
      <c r="F100" s="27" t="str">
        <f t="shared" si="47"/>
        <v>Des</v>
      </c>
      <c r="G100" s="27">
        <f>+'Ark1'!Q1266</f>
        <v>29</v>
      </c>
      <c r="H100" s="321">
        <f>+'Ark1'!R1266</f>
        <v>74</v>
      </c>
      <c r="I100" s="28">
        <f>+IF(H100=0,"",'Ark1'!AG1266)</f>
        <v>31.045601105481335</v>
      </c>
      <c r="J100" s="28">
        <f>+IF(H100=0,"",'Ark1'!AH1266)</f>
        <v>5.4054054054054061</v>
      </c>
      <c r="K100" s="92"/>
      <c r="L100" s="489">
        <f t="shared" si="50"/>
        <v>100</v>
      </c>
      <c r="M100" s="92"/>
      <c r="N100" s="31">
        <f>+IF(H100=0,"",'Ark1'!U1266)</f>
        <v>9.1081081081081088</v>
      </c>
      <c r="O100" s="31"/>
      <c r="P100" s="222">
        <f>+IF(I100=0,"",'Ark1'!AI1266)</f>
        <v>74</v>
      </c>
      <c r="Q100" s="214"/>
      <c r="R100" s="427">
        <f>+IF(P100=0,"",'Ark1'!AJ1266)</f>
        <v>84.912162162162147</v>
      </c>
      <c r="S100" s="212"/>
      <c r="T100" s="428">
        <f>+IF(P100=0,"",'Ark1'!AK1266)</f>
        <v>14.53478092723498</v>
      </c>
      <c r="U100" s="214"/>
      <c r="V100" s="26">
        <f>+IF(H100=0,"",'Ark1'!T1266)</f>
        <v>4.7837837837837842</v>
      </c>
      <c r="W100" s="33">
        <f>+IF(H100=0,"",'Ark1'!X1266)</f>
        <v>1.3513513513513515</v>
      </c>
      <c r="X100" s="28">
        <f>+IF(H100=0,"",'Ark1'!Z1266)</f>
        <v>2.6467602203426503</v>
      </c>
      <c r="Y100" s="26">
        <f>+IF(H100=0,"",'Ark1'!AB1266)</f>
        <v>0.87410603398898445</v>
      </c>
      <c r="Z100" s="33">
        <f>+IF(H100=0,"",'Ark1'!AD1266)</f>
        <v>11.232146095744552</v>
      </c>
      <c r="AA100" s="28">
        <f t="shared" si="48"/>
        <v>1.5180180180180181</v>
      </c>
      <c r="AB100" s="28">
        <f t="shared" si="49"/>
        <v>0.39189189189189189</v>
      </c>
      <c r="AC100" s="195"/>
      <c r="AD100" s="198"/>
      <c r="AF100" s="28"/>
      <c r="AG100" s="26"/>
      <c r="AH100" s="222"/>
      <c r="AI100" s="27"/>
      <c r="AM100" s="27"/>
    </row>
    <row r="101" spans="1:69" ht="15" customHeight="1">
      <c r="A101" s="195"/>
      <c r="B101" s="195"/>
      <c r="C101" s="195"/>
      <c r="D101" s="195"/>
      <c r="E101" s="195"/>
      <c r="F101" s="195"/>
      <c r="G101" s="195"/>
      <c r="H101" s="316"/>
      <c r="I101" s="196"/>
      <c r="J101" s="196"/>
      <c r="K101" s="92"/>
      <c r="L101" s="92"/>
      <c r="M101" s="92"/>
      <c r="N101" s="195"/>
      <c r="O101" s="476"/>
      <c r="P101" s="214"/>
      <c r="Q101" s="214"/>
      <c r="R101" s="212"/>
      <c r="S101" s="212"/>
      <c r="T101" s="212"/>
      <c r="U101" s="214"/>
      <c r="V101" s="195"/>
      <c r="W101" s="197"/>
      <c r="X101" s="196"/>
      <c r="Y101" s="195"/>
      <c r="Z101" s="197"/>
      <c r="AA101" s="197"/>
      <c r="AB101" s="196"/>
      <c r="AC101" s="195"/>
      <c r="AD101" s="198"/>
      <c r="AF101" s="28"/>
      <c r="AG101" s="26"/>
      <c r="AH101" s="199"/>
      <c r="AI101" s="27"/>
      <c r="AM101" s="27"/>
      <c r="BE101" s="211"/>
    </row>
    <row r="102" spans="1:69" ht="15" customHeight="1">
      <c r="A102" s="195"/>
      <c r="B102" s="195"/>
      <c r="C102" s="213" t="s">
        <v>0</v>
      </c>
      <c r="D102" s="195"/>
      <c r="E102" s="253" t="str">
        <f>+D104</f>
        <v>R-</v>
      </c>
      <c r="F102" s="213" t="s">
        <v>547</v>
      </c>
      <c r="G102" s="195"/>
      <c r="H102" s="309">
        <f>SUM(H104:H115)</f>
        <v>1817</v>
      </c>
      <c r="I102" s="196"/>
      <c r="J102" s="196"/>
      <c r="K102" s="92"/>
      <c r="L102" s="92"/>
      <c r="M102" s="92"/>
      <c r="N102" s="195"/>
      <c r="O102" s="476"/>
      <c r="P102" s="214"/>
      <c r="Q102" s="214"/>
      <c r="R102" s="212"/>
      <c r="S102" s="212"/>
      <c r="T102" s="212"/>
      <c r="U102" s="214"/>
      <c r="V102" s="195"/>
      <c r="W102" s="197"/>
      <c r="X102" s="196"/>
      <c r="Y102" s="195"/>
      <c r="Z102" s="197"/>
      <c r="AA102" s="246">
        <f>+N102/C104</f>
        <v>0</v>
      </c>
      <c r="AB102" s="196"/>
      <c r="AC102" s="195"/>
      <c r="AD102" s="198"/>
      <c r="AF102" s="28"/>
      <c r="AG102" s="26"/>
      <c r="AH102" s="199"/>
      <c r="AI102" s="27"/>
      <c r="AM102" s="27"/>
      <c r="BE102" s="211"/>
    </row>
    <row r="103" spans="1:69" ht="15" customHeight="1">
      <c r="A103" s="195"/>
      <c r="B103" s="195"/>
      <c r="C103" s="195"/>
      <c r="D103" s="195"/>
      <c r="E103" s="195"/>
      <c r="F103" s="195"/>
      <c r="G103" s="195"/>
      <c r="H103" s="316"/>
      <c r="I103" s="196"/>
      <c r="J103" s="196"/>
      <c r="K103" s="92"/>
      <c r="L103" s="92"/>
      <c r="M103" s="92"/>
      <c r="N103" s="195"/>
      <c r="O103" s="476"/>
      <c r="P103" s="214"/>
      <c r="Q103" s="214"/>
      <c r="R103" s="212"/>
      <c r="S103" s="212"/>
      <c r="T103" s="212"/>
      <c r="U103" s="214"/>
      <c r="V103" s="195"/>
      <c r="W103" s="197"/>
      <c r="X103" s="196"/>
      <c r="Y103" s="195"/>
      <c r="Z103" s="197"/>
      <c r="AA103" s="197"/>
      <c r="AB103" s="197"/>
      <c r="AC103" s="197"/>
      <c r="AD103" s="198"/>
      <c r="AF103" s="28"/>
      <c r="AG103" s="26"/>
      <c r="AH103" s="199"/>
      <c r="AI103" s="27"/>
      <c r="AM103" s="27"/>
      <c r="BE103" s="211">
        <f>1+BE100</f>
        <v>1</v>
      </c>
      <c r="BF103" s="27">
        <v>20.659867330016564</v>
      </c>
      <c r="BG103" s="27">
        <f t="shared" ref="BG103" si="51">+BF103</f>
        <v>20.659867330016564</v>
      </c>
      <c r="BH103" s="27">
        <f t="shared" ref="BH103" si="52">+BG103</f>
        <v>20.659867330016564</v>
      </c>
      <c r="BI103" s="27">
        <f t="shared" ref="BI103" si="53">+BH103</f>
        <v>20.659867330016564</v>
      </c>
      <c r="BJ103" s="27">
        <f t="shared" ref="BJ103" si="54">+BI103</f>
        <v>20.659867330016564</v>
      </c>
      <c r="BK103" s="27">
        <f t="shared" ref="BK103" si="55">+BJ103</f>
        <v>20.659867330016564</v>
      </c>
      <c r="BL103" s="27">
        <f t="shared" ref="BL103" si="56">+BK103</f>
        <v>20.659867330016564</v>
      </c>
      <c r="BM103" s="27">
        <f t="shared" ref="BM103" si="57">+BL103</f>
        <v>20.659867330016564</v>
      </c>
      <c r="BN103" s="27">
        <f t="shared" ref="BN103" si="58">+BM103</f>
        <v>20.659867330016564</v>
      </c>
      <c r="BO103" s="27">
        <f t="shared" ref="BO103" si="59">+BN103</f>
        <v>20.659867330016564</v>
      </c>
      <c r="BP103" s="27">
        <f t="shared" ref="BP103" si="60">+BO103</f>
        <v>20.659867330016564</v>
      </c>
      <c r="BQ103" s="27">
        <f t="shared" ref="BQ103" si="61">+BP103</f>
        <v>20.659867330016564</v>
      </c>
    </row>
    <row r="104" spans="1:69">
      <c r="A104" s="195"/>
      <c r="B104" s="219">
        <f>+'Ark1'!C1267</f>
        <v>2024</v>
      </c>
      <c r="C104" s="215">
        <f>+'Ark1'!L1267</f>
        <v>7</v>
      </c>
      <c r="D104" s="215" t="s">
        <v>33</v>
      </c>
      <c r="E104" s="215">
        <f>+'Ark1'!D1267</f>
        <v>1</v>
      </c>
      <c r="F104" s="215" t="str">
        <f t="shared" ref="F104:F115" si="62">+F89</f>
        <v>Jan</v>
      </c>
      <c r="G104" s="215">
        <f>+'Ark1'!Q1267</f>
        <v>0</v>
      </c>
      <c r="H104" s="320">
        <f>+'Ark1'!R1267</f>
        <v>0</v>
      </c>
      <c r="I104" s="216" t="str">
        <f>+IF(H104=0,"",'Ark1'!AG1267)</f>
        <v/>
      </c>
      <c r="J104" s="216" t="str">
        <f>+IF(H104=0,"",'Ark1'!AH1267)</f>
        <v/>
      </c>
      <c r="K104" s="92"/>
      <c r="L104" s="92"/>
      <c r="M104" s="92"/>
      <c r="N104" s="216" t="str">
        <f>+IF(H104=0,"",'Ark1'!U1267)</f>
        <v/>
      </c>
      <c r="O104" s="216"/>
      <c r="P104" s="404">
        <f>+IF(I104=0,"",'Ark1'!AI1267)</f>
        <v>0</v>
      </c>
      <c r="Q104" s="404"/>
      <c r="R104" s="245"/>
      <c r="S104" s="245"/>
      <c r="T104" s="245"/>
      <c r="U104" s="214"/>
      <c r="V104" s="217" t="str">
        <f>+IF(H104=0,"",'Ark1'!T1267)</f>
        <v/>
      </c>
      <c r="W104" s="218" t="str">
        <f>+IF(H104=0,"",'Ark1'!X1267)</f>
        <v/>
      </c>
      <c r="X104" s="216" t="str">
        <f>+IF(H104=0,"",'Ark1'!AA1267)</f>
        <v/>
      </c>
      <c r="Y104" s="217" t="str">
        <f>+IF(H104=0,"",'Ark1'!AC1267)</f>
        <v/>
      </c>
      <c r="Z104" s="218" t="str">
        <f>+IF(H104=0,"",'Ark1'!AE1267)</f>
        <v/>
      </c>
      <c r="AA104" s="218" t="str">
        <f t="shared" ref="AA104:AA115" si="63">+IF(H104=0,"",+N104/C104)</f>
        <v/>
      </c>
      <c r="AB104" s="216" t="str">
        <f t="shared" ref="AB104:AB115" si="64">+IF(H104=0,"",G104/H104)</f>
        <v/>
      </c>
      <c r="AC104" s="195"/>
      <c r="AD104" s="198"/>
      <c r="AF104" s="28"/>
      <c r="AG104" s="26"/>
      <c r="AH104" s="222"/>
      <c r="AI104" s="27"/>
      <c r="AM104" s="27"/>
    </row>
    <row r="105" spans="1:69">
      <c r="A105" s="195"/>
      <c r="B105" s="219">
        <f>+'Ark1'!C1268</f>
        <v>2024</v>
      </c>
      <c r="C105" s="215">
        <f>+'Ark1'!L1268</f>
        <v>7</v>
      </c>
      <c r="D105" s="215" t="s">
        <v>33</v>
      </c>
      <c r="E105" s="215">
        <f>+'Ark1'!D1268</f>
        <v>2</v>
      </c>
      <c r="F105" s="215" t="str">
        <f t="shared" si="62"/>
        <v>Feb</v>
      </c>
      <c r="G105" s="215">
        <f>+'Ark1'!Q1268</f>
        <v>0</v>
      </c>
      <c r="H105" s="320">
        <f>+'Ark1'!R1268</f>
        <v>0</v>
      </c>
      <c r="I105" s="216" t="str">
        <f>+IF(H105=0,"",'Ark1'!AG1268)</f>
        <v/>
      </c>
      <c r="J105" s="216" t="str">
        <f>+IF(H105=0,"",'Ark1'!AH1268)</f>
        <v/>
      </c>
      <c r="K105" s="92"/>
      <c r="L105" s="92"/>
      <c r="M105" s="92"/>
      <c r="N105" s="216" t="str">
        <f>+IF(H105=0,"",'Ark1'!U1268)</f>
        <v/>
      </c>
      <c r="O105" s="216"/>
      <c r="P105" s="404">
        <f>+IF(I105=0,"",'Ark1'!AI1268)</f>
        <v>0</v>
      </c>
      <c r="Q105" s="404"/>
      <c r="R105" s="245"/>
      <c r="S105" s="245"/>
      <c r="T105" s="245"/>
      <c r="U105" s="214"/>
      <c r="V105" s="217" t="str">
        <f>+IF(H105=0,"",'Ark1'!T1268)</f>
        <v/>
      </c>
      <c r="W105" s="218" t="str">
        <f>+IF(H105=0,"",'Ark1'!X1268)</f>
        <v/>
      </c>
      <c r="X105" s="216" t="str">
        <f>+IF(H105=0,"",'Ark1'!AA1268)</f>
        <v/>
      </c>
      <c r="Y105" s="217" t="str">
        <f>+IF(H105=0,"",'Ark1'!AC1268)</f>
        <v/>
      </c>
      <c r="Z105" s="218" t="str">
        <f>+IF(H105=0,"",'Ark1'!AE1268)</f>
        <v/>
      </c>
      <c r="AA105" s="218" t="str">
        <f t="shared" si="63"/>
        <v/>
      </c>
      <c r="AB105" s="216" t="str">
        <f t="shared" si="64"/>
        <v/>
      </c>
      <c r="AC105" s="195"/>
      <c r="AD105" s="198"/>
      <c r="AF105" s="28"/>
      <c r="AG105" s="26"/>
      <c r="AH105" s="222"/>
      <c r="AI105" s="27"/>
      <c r="AM105" s="27"/>
    </row>
    <row r="106" spans="1:69">
      <c r="A106" s="195"/>
      <c r="B106" s="219">
        <f>+'Ark1'!C1269</f>
        <v>2024</v>
      </c>
      <c r="C106" s="215">
        <f>+'Ark1'!L1269</f>
        <v>7</v>
      </c>
      <c r="D106" s="215" t="s">
        <v>33</v>
      </c>
      <c r="E106" s="215">
        <f>+'Ark1'!D1269</f>
        <v>3</v>
      </c>
      <c r="F106" s="215" t="str">
        <f t="shared" si="62"/>
        <v>Mar</v>
      </c>
      <c r="G106" s="215">
        <f>+'Ark1'!Q1269</f>
        <v>0</v>
      </c>
      <c r="H106" s="320">
        <f>+'Ark1'!R1269</f>
        <v>0</v>
      </c>
      <c r="I106" s="216" t="str">
        <f>+IF(H106=0,"",'Ark1'!AG1269)</f>
        <v/>
      </c>
      <c r="J106" s="216" t="str">
        <f>+IF(H106=0,"",'Ark1'!AH1269)</f>
        <v/>
      </c>
      <c r="K106" s="92"/>
      <c r="L106" s="92"/>
      <c r="M106" s="92"/>
      <c r="N106" s="216" t="str">
        <f>+IF(H106=0,"",'Ark1'!U1269)</f>
        <v/>
      </c>
      <c r="O106" s="216"/>
      <c r="P106" s="404">
        <f>+IF(I106=0,"",'Ark1'!AI1269)</f>
        <v>0</v>
      </c>
      <c r="Q106" s="404"/>
      <c r="R106" s="245"/>
      <c r="S106" s="245"/>
      <c r="T106" s="245"/>
      <c r="U106" s="214"/>
      <c r="V106" s="217" t="str">
        <f>+IF(H106=0,"",'Ark1'!T1269)</f>
        <v/>
      </c>
      <c r="W106" s="218" t="str">
        <f>+IF(H106=0,"",'Ark1'!X1269)</f>
        <v/>
      </c>
      <c r="X106" s="216" t="str">
        <f>+IF(H106=0,"",'Ark1'!AA1269)</f>
        <v/>
      </c>
      <c r="Y106" s="217" t="str">
        <f>+IF(H106=0,"",'Ark1'!AC1269)</f>
        <v/>
      </c>
      <c r="Z106" s="218" t="str">
        <f>+IF(H106=0,"",'Ark1'!AE1269)</f>
        <v/>
      </c>
      <c r="AA106" s="218" t="str">
        <f t="shared" si="63"/>
        <v/>
      </c>
      <c r="AB106" s="216" t="str">
        <f t="shared" si="64"/>
        <v/>
      </c>
      <c r="AC106" s="195"/>
      <c r="AD106" s="198"/>
      <c r="AF106" s="28"/>
      <c r="AG106" s="26"/>
      <c r="AH106" s="222"/>
      <c r="AI106" s="27"/>
      <c r="AM106" s="27"/>
    </row>
    <row r="107" spans="1:69">
      <c r="A107" s="195"/>
      <c r="B107" s="219">
        <f>+'Ark1'!C1270</f>
        <v>2024</v>
      </c>
      <c r="C107" s="215">
        <f>+'Ark1'!L1270</f>
        <v>7</v>
      </c>
      <c r="D107" s="215" t="s">
        <v>33</v>
      </c>
      <c r="E107" s="215">
        <f>+'Ark1'!D1270</f>
        <v>4</v>
      </c>
      <c r="F107" s="215" t="str">
        <f t="shared" si="62"/>
        <v>Apr</v>
      </c>
      <c r="G107" s="215">
        <f>+'Ark1'!Q1270</f>
        <v>36</v>
      </c>
      <c r="H107" s="320">
        <f>+'Ark1'!R1270</f>
        <v>212</v>
      </c>
      <c r="I107" s="216">
        <f>+IF(H107=0,"",'Ark1'!AG1270)</f>
        <v>8.0456683625273921</v>
      </c>
      <c r="J107" s="216">
        <f>+IF(H107=0,"",'Ark1'!AH1270)</f>
        <v>0</v>
      </c>
      <c r="K107" s="92"/>
      <c r="L107" s="92"/>
      <c r="M107" s="92"/>
      <c r="N107" s="216">
        <f>+IF(H107=0,"",'Ark1'!U1270)</f>
        <v>7.9146226415094372</v>
      </c>
      <c r="O107" s="216"/>
      <c r="P107" s="404">
        <f>+IF(I107=0,"",'Ark1'!AI1270)</f>
        <v>208</v>
      </c>
      <c r="Q107" s="404"/>
      <c r="R107" s="245"/>
      <c r="S107" s="245"/>
      <c r="T107" s="245"/>
      <c r="U107" s="214"/>
      <c r="V107" s="217">
        <f>+IF(H107=0,"",'Ark1'!T1270)</f>
        <v>5.5424528301886804</v>
      </c>
      <c r="W107" s="218">
        <f>+IF(H107=0,"",'Ark1'!X1270)</f>
        <v>0</v>
      </c>
      <c r="X107" s="216">
        <f>+IF(H107=0,"",'Ark1'!AA1270)</f>
        <v>0</v>
      </c>
      <c r="Y107" s="217">
        <f>+IF(H107=0,"",'Ark1'!AC1270)</f>
        <v>0</v>
      </c>
      <c r="Z107" s="218">
        <f>+IF(H107=0,"",'Ark1'!AE1270)</f>
        <v>0</v>
      </c>
      <c r="AA107" s="218">
        <f t="shared" si="63"/>
        <v>1.1306603773584911</v>
      </c>
      <c r="AB107" s="216">
        <f t="shared" si="64"/>
        <v>0.16981132075471697</v>
      </c>
      <c r="AC107" s="195"/>
      <c r="AD107" s="26"/>
      <c r="AF107" s="28"/>
      <c r="AG107" s="26"/>
      <c r="AH107" s="27"/>
      <c r="AI107" s="27"/>
      <c r="AM107" s="27"/>
    </row>
    <row r="108" spans="1:69">
      <c r="A108" s="195"/>
      <c r="B108" s="219">
        <f>+'Ark1'!C1271</f>
        <v>2024</v>
      </c>
      <c r="C108" s="215">
        <f>+'Ark1'!L1271</f>
        <v>7</v>
      </c>
      <c r="D108" s="215" t="s">
        <v>33</v>
      </c>
      <c r="E108" s="215">
        <f>+'Ark1'!D1271</f>
        <v>5</v>
      </c>
      <c r="F108" s="215" t="str">
        <f t="shared" si="62"/>
        <v>Mai</v>
      </c>
      <c r="G108" s="215">
        <f>+'Ark1'!Q1271</f>
        <v>31</v>
      </c>
      <c r="H108" s="320">
        <f>+'Ark1'!R1271</f>
        <v>108</v>
      </c>
      <c r="I108" s="216">
        <f>+IF(H108=0,"",'Ark1'!AG1271)</f>
        <v>9.1631550666025614</v>
      </c>
      <c r="J108" s="216">
        <f>+IF(H108=0,"",'Ark1'!AH1271)</f>
        <v>1.8518518518518521</v>
      </c>
      <c r="K108" s="92"/>
      <c r="L108" s="92"/>
      <c r="M108" s="92"/>
      <c r="N108" s="216">
        <f>+IF(H108=0,"",'Ark1'!U1271)</f>
        <v>9.0000000000000018</v>
      </c>
      <c r="O108" s="216"/>
      <c r="P108" s="404">
        <f>+IF(I108=0,"",'Ark1'!AI1271)</f>
        <v>108</v>
      </c>
      <c r="Q108" s="404"/>
      <c r="R108" s="245"/>
      <c r="S108" s="245"/>
      <c r="T108" s="245"/>
      <c r="U108" s="214"/>
      <c r="V108" s="217">
        <f>+IF(H108=0,"",'Ark1'!T1271)</f>
        <v>5.2592592592592595</v>
      </c>
      <c r="W108" s="218">
        <f>+IF(H108=0,"",'Ark1'!X1271)</f>
        <v>2.7777777777777781</v>
      </c>
      <c r="X108" s="216">
        <f>+IF(H108=0,"",'Ark1'!AA1271)</f>
        <v>0</v>
      </c>
      <c r="Y108" s="217">
        <f>+IF(H108=0,"",'Ark1'!AC1271)</f>
        <v>0</v>
      </c>
      <c r="Z108" s="218">
        <f>+IF(H108=0,"",'Ark1'!AE1271)</f>
        <v>0</v>
      </c>
      <c r="AA108" s="218">
        <f t="shared" si="63"/>
        <v>1.285714285714286</v>
      </c>
      <c r="AB108" s="216">
        <f t="shared" si="64"/>
        <v>0.28703703703703703</v>
      </c>
      <c r="AC108" s="195"/>
      <c r="AD108" s="199"/>
      <c r="AF108" s="28"/>
      <c r="AG108" s="26"/>
      <c r="AH108" s="222"/>
      <c r="AI108" s="27"/>
      <c r="AM108" s="27"/>
    </row>
    <row r="109" spans="1:69">
      <c r="A109" s="195"/>
      <c r="B109" s="219">
        <f>+'Ark1'!C1272</f>
        <v>2024</v>
      </c>
      <c r="C109" s="215">
        <f>+'Ark1'!L1272</f>
        <v>7</v>
      </c>
      <c r="D109" s="215" t="s">
        <v>33</v>
      </c>
      <c r="E109" s="215">
        <f>+'Ark1'!D1272</f>
        <v>6</v>
      </c>
      <c r="F109" s="215" t="str">
        <f t="shared" si="62"/>
        <v>Jun</v>
      </c>
      <c r="G109" s="215">
        <f>+'Ark1'!Q1272</f>
        <v>35</v>
      </c>
      <c r="H109" s="320">
        <f>+'Ark1'!R1272</f>
        <v>108</v>
      </c>
      <c r="I109" s="216">
        <f>+IF(H109=0,"",'Ark1'!AG1272)</f>
        <v>12.510932052193992</v>
      </c>
      <c r="J109" s="216">
        <f>+IF(H109=0,"",'Ark1'!AH1272)</f>
        <v>0</v>
      </c>
      <c r="K109" s="92"/>
      <c r="L109" s="92"/>
      <c r="M109" s="92"/>
      <c r="N109" s="216">
        <f>+IF(H109=0,"",'Ark1'!U1272)</f>
        <v>9.9342592592592602</v>
      </c>
      <c r="O109" s="216"/>
      <c r="P109" s="404">
        <f>+IF(I109=0,"",'Ark1'!AI1272)</f>
        <v>97</v>
      </c>
      <c r="Q109" s="404"/>
      <c r="R109" s="245"/>
      <c r="S109" s="245"/>
      <c r="T109" s="245"/>
      <c r="U109" s="214"/>
      <c r="V109" s="217">
        <f>+IF(H109=0,"",'Ark1'!T1272)</f>
        <v>5.1296296296296306</v>
      </c>
      <c r="W109" s="218">
        <f>+IF(H109=0,"",'Ark1'!X1272)</f>
        <v>1.8518518518518521</v>
      </c>
      <c r="X109" s="216">
        <f>+IF(H109=0,"",'Ark1'!AA1272)</f>
        <v>0</v>
      </c>
      <c r="Y109" s="217">
        <f>+IF(H109=0,"",'Ark1'!AC1272)</f>
        <v>0</v>
      </c>
      <c r="Z109" s="218">
        <f>+IF(H109=0,"",'Ark1'!AE1272)</f>
        <v>0</v>
      </c>
      <c r="AA109" s="218">
        <f t="shared" si="63"/>
        <v>1.4191798941798943</v>
      </c>
      <c r="AB109" s="216">
        <f t="shared" si="64"/>
        <v>0.32407407407407407</v>
      </c>
      <c r="AC109" s="195"/>
      <c r="AD109" s="26"/>
      <c r="AF109" s="28"/>
      <c r="AG109" s="26"/>
      <c r="AH109" s="27"/>
      <c r="AI109" s="27"/>
      <c r="AM109" s="27"/>
    </row>
    <row r="110" spans="1:69">
      <c r="A110" s="195"/>
      <c r="B110" s="219">
        <f>+'Ark1'!C1273</f>
        <v>2024</v>
      </c>
      <c r="C110" s="215">
        <f>+'Ark1'!L1273</f>
        <v>7</v>
      </c>
      <c r="D110" s="215" t="s">
        <v>33</v>
      </c>
      <c r="E110" s="215">
        <f>+'Ark1'!D1273</f>
        <v>7</v>
      </c>
      <c r="F110" s="215" t="str">
        <f t="shared" si="62"/>
        <v>Jul</v>
      </c>
      <c r="G110" s="215">
        <f>+'Ark1'!Q1273</f>
        <v>16</v>
      </c>
      <c r="H110" s="320">
        <f>+'Ark1'!R1273</f>
        <v>79</v>
      </c>
      <c r="I110" s="216">
        <f>+IF(H110=0,"",'Ark1'!AG1273)</f>
        <v>18.507318783416597</v>
      </c>
      <c r="J110" s="216">
        <f>+IF(H110=0,"",'Ark1'!AH1273)</f>
        <v>0</v>
      </c>
      <c r="K110" s="92"/>
      <c r="L110" s="92"/>
      <c r="M110" s="92"/>
      <c r="N110" s="216">
        <f>+IF(H110=0,"",'Ark1'!U1273)</f>
        <v>10.691139240506324</v>
      </c>
      <c r="O110" s="216"/>
      <c r="P110" s="404">
        <f>+IF(I110=0,"",'Ark1'!AI1273)</f>
        <v>79</v>
      </c>
      <c r="Q110" s="404"/>
      <c r="R110" s="245"/>
      <c r="S110" s="245"/>
      <c r="T110" s="245"/>
      <c r="U110" s="214"/>
      <c r="V110" s="217">
        <f>+IF(H110=0,"",'Ark1'!T1273)</f>
        <v>5.1392405063291129</v>
      </c>
      <c r="W110" s="218">
        <f>+IF(H110=0,"",'Ark1'!X1273)</f>
        <v>6.329113924050632</v>
      </c>
      <c r="X110" s="216">
        <f>+IF(H110=0,"",'Ark1'!AA1273)</f>
        <v>0</v>
      </c>
      <c r="Y110" s="217">
        <f>+IF(H110=0,"",'Ark1'!AC1273)</f>
        <v>0</v>
      </c>
      <c r="Z110" s="218">
        <f>+IF(H110=0,"",'Ark1'!AE1273)</f>
        <v>0</v>
      </c>
      <c r="AA110" s="218">
        <f t="shared" si="63"/>
        <v>1.5273056057866177</v>
      </c>
      <c r="AB110" s="216">
        <f t="shared" si="64"/>
        <v>0.20253164556962025</v>
      </c>
      <c r="AC110" s="195"/>
      <c r="AD110" s="26"/>
      <c r="AF110" s="28"/>
      <c r="AG110" s="26"/>
      <c r="AH110" s="27"/>
      <c r="AI110" s="27"/>
      <c r="AM110" s="27"/>
    </row>
    <row r="111" spans="1:69">
      <c r="A111" s="195"/>
      <c r="B111" s="219">
        <f>+'Ark1'!C1274</f>
        <v>2024</v>
      </c>
      <c r="C111" s="215">
        <f>+'Ark1'!L1274</f>
        <v>7</v>
      </c>
      <c r="D111" s="215" t="s">
        <v>33</v>
      </c>
      <c r="E111" s="215">
        <f>+'Ark1'!D1274</f>
        <v>8</v>
      </c>
      <c r="F111" s="215" t="str">
        <f t="shared" si="62"/>
        <v>Aug</v>
      </c>
      <c r="G111" s="215">
        <f>+'Ark1'!Q1274</f>
        <v>49</v>
      </c>
      <c r="H111" s="320">
        <f>+'Ark1'!R1274</f>
        <v>139</v>
      </c>
      <c r="I111" s="216">
        <f>+IF(H111=0,"",'Ark1'!AG1274)</f>
        <v>16.852478813102437</v>
      </c>
      <c r="J111" s="216">
        <f>+IF(H111=0,"",'Ark1'!AH1274)</f>
        <v>2.8776978417266181</v>
      </c>
      <c r="K111" s="92"/>
      <c r="L111" s="92"/>
      <c r="M111" s="92"/>
      <c r="N111" s="216">
        <f>+IF(H111=0,"",'Ark1'!U1274)</f>
        <v>11.244604316546756</v>
      </c>
      <c r="O111" s="216"/>
      <c r="P111" s="404">
        <f>+IF(I111=0,"",'Ark1'!AI1274)</f>
        <v>138</v>
      </c>
      <c r="Q111" s="404"/>
      <c r="R111" s="245"/>
      <c r="S111" s="245"/>
      <c r="T111" s="245"/>
      <c r="U111" s="214"/>
      <c r="V111" s="217">
        <f>+IF(H111=0,"",'Ark1'!T1274)</f>
        <v>4.9208633093525185</v>
      </c>
      <c r="W111" s="218">
        <f>+IF(H111=0,"",'Ark1'!X1274)</f>
        <v>3.5971223021582728</v>
      </c>
      <c r="X111" s="216">
        <f>+IF(H111=0,"",'Ark1'!AA1274)</f>
        <v>0</v>
      </c>
      <c r="Y111" s="217">
        <f>+IF(H111=0,"",'Ark1'!AC1274)</f>
        <v>0</v>
      </c>
      <c r="Z111" s="218">
        <f>+IF(H111=0,"",'Ark1'!AE1274)</f>
        <v>0</v>
      </c>
      <c r="AA111" s="218">
        <f t="shared" si="63"/>
        <v>1.6063720452209651</v>
      </c>
      <c r="AB111" s="216">
        <f t="shared" si="64"/>
        <v>0.35251798561151076</v>
      </c>
      <c r="AC111" s="195"/>
      <c r="AD111" s="26"/>
      <c r="AF111" s="28"/>
      <c r="AG111" s="26"/>
      <c r="AH111" s="27"/>
      <c r="AI111" s="27"/>
      <c r="AM111" s="27"/>
    </row>
    <row r="112" spans="1:69">
      <c r="A112" s="195"/>
      <c r="B112" s="219">
        <f>+'Ark1'!C1275</f>
        <v>2024</v>
      </c>
      <c r="C112" s="215">
        <f>+'Ark1'!L1275</f>
        <v>7</v>
      </c>
      <c r="D112" s="215" t="s">
        <v>33</v>
      </c>
      <c r="E112" s="215">
        <f>+'Ark1'!D1275</f>
        <v>9</v>
      </c>
      <c r="F112" s="215" t="str">
        <f t="shared" si="62"/>
        <v>Sep</v>
      </c>
      <c r="G112" s="215">
        <f>+'Ark1'!Q1275</f>
        <v>70</v>
      </c>
      <c r="H112" s="320">
        <f>+'Ark1'!R1275</f>
        <v>304</v>
      </c>
      <c r="I112" s="216">
        <f>+IF(H112=0,"",'Ark1'!AG1275)</f>
        <v>22.482374702305314</v>
      </c>
      <c r="J112" s="216">
        <f>+IF(H112=0,"",'Ark1'!AH1275)</f>
        <v>0</v>
      </c>
      <c r="K112" s="92"/>
      <c r="L112" s="92"/>
      <c r="M112" s="92"/>
      <c r="N112" s="216">
        <f>+IF(H112=0,"",'Ark1'!U1275)</f>
        <v>12.514473684210524</v>
      </c>
      <c r="O112" s="216"/>
      <c r="P112" s="404">
        <f>+IF(I112=0,"",'Ark1'!AI1275)</f>
        <v>304</v>
      </c>
      <c r="Q112" s="404"/>
      <c r="R112" s="245"/>
      <c r="S112" s="245"/>
      <c r="T112" s="245"/>
      <c r="U112" s="214"/>
      <c r="V112" s="217">
        <f>+IF(H112=0,"",'Ark1'!T1275)</f>
        <v>5.0559210526315779</v>
      </c>
      <c r="W112" s="218">
        <f>+IF(H112=0,"",'Ark1'!X1275)</f>
        <v>12.171052631578943</v>
      </c>
      <c r="X112" s="216">
        <f>+IF(H112=0,"",'Ark1'!AA1275)</f>
        <v>0</v>
      </c>
      <c r="Y112" s="217">
        <f>+IF(H112=0,"",'Ark1'!AC1275)</f>
        <v>0</v>
      </c>
      <c r="Z112" s="218">
        <f>+IF(H112=0,"",'Ark1'!AE1275)</f>
        <v>0</v>
      </c>
      <c r="AA112" s="218">
        <f t="shared" si="63"/>
        <v>1.7877819548872176</v>
      </c>
      <c r="AB112" s="216">
        <f t="shared" si="64"/>
        <v>0.23026315789473684</v>
      </c>
      <c r="AC112" s="195"/>
      <c r="AD112" s="26"/>
      <c r="AF112" s="28"/>
      <c r="AG112" s="26"/>
      <c r="AH112" s="27"/>
      <c r="AI112" s="27"/>
      <c r="AM112" s="27"/>
    </row>
    <row r="113" spans="1:69">
      <c r="A113" s="195"/>
      <c r="B113" s="219">
        <f>+'Ark1'!C1276</f>
        <v>2024</v>
      </c>
      <c r="C113" s="215">
        <f>+'Ark1'!L1276</f>
        <v>7</v>
      </c>
      <c r="D113" s="215" t="s">
        <v>33</v>
      </c>
      <c r="E113" s="215">
        <f>+'Ark1'!D1276</f>
        <v>10</v>
      </c>
      <c r="F113" s="215" t="str">
        <f t="shared" si="62"/>
        <v>Okt</v>
      </c>
      <c r="G113" s="215">
        <f>+'Ark1'!Q1276</f>
        <v>160</v>
      </c>
      <c r="H113" s="320">
        <f>+'Ark1'!R1276</f>
        <v>644</v>
      </c>
      <c r="I113" s="216">
        <f>+IF(H113=0,"",'Ark1'!AG1276)</f>
        <v>28.374684723703311</v>
      </c>
      <c r="J113" s="216">
        <f>+IF(H113=0,"",'Ark1'!AH1276)</f>
        <v>0</v>
      </c>
      <c r="K113" s="92"/>
      <c r="L113" s="92"/>
      <c r="M113" s="92"/>
      <c r="N113" s="216">
        <f>+IF(H113=0,"",'Ark1'!U1276)</f>
        <v>12.105900621118016</v>
      </c>
      <c r="O113" s="216"/>
      <c r="P113" s="404">
        <f>+IF(I113=0,"",'Ark1'!AI1276)</f>
        <v>641</v>
      </c>
      <c r="Q113" s="404"/>
      <c r="R113" s="245"/>
      <c r="S113" s="245"/>
      <c r="T113" s="245"/>
      <c r="U113" s="214"/>
      <c r="V113" s="217">
        <f>+IF(H113=0,"",'Ark1'!T1276)</f>
        <v>5.1149068322981366</v>
      </c>
      <c r="W113" s="218">
        <f>+IF(H113=0,"",'Ark1'!X1276)</f>
        <v>5.4347826086956523</v>
      </c>
      <c r="X113" s="216">
        <f>+IF(H113=0,"",'Ark1'!AA1276)</f>
        <v>0</v>
      </c>
      <c r="Y113" s="217">
        <f>+IF(H113=0,"",'Ark1'!AC1276)</f>
        <v>0</v>
      </c>
      <c r="Z113" s="218">
        <f>+IF(H113=0,"",'Ark1'!AE1276)</f>
        <v>0</v>
      </c>
      <c r="AA113" s="218">
        <f t="shared" si="63"/>
        <v>1.7294143744454309</v>
      </c>
      <c r="AB113" s="216">
        <f t="shared" si="64"/>
        <v>0.2484472049689441</v>
      </c>
      <c r="AC113" s="195"/>
      <c r="AD113" s="26"/>
      <c r="AF113" s="28"/>
      <c r="AG113" s="26"/>
      <c r="AH113" s="27"/>
      <c r="AI113" s="27"/>
      <c r="AM113" s="27"/>
    </row>
    <row r="114" spans="1:69">
      <c r="A114" s="195"/>
      <c r="B114" s="219">
        <f>+'Ark1'!C1277</f>
        <v>2024</v>
      </c>
      <c r="C114" s="215">
        <f>+'Ark1'!L1277</f>
        <v>7</v>
      </c>
      <c r="D114" s="215" t="s">
        <v>33</v>
      </c>
      <c r="E114" s="215">
        <f>+'Ark1'!D1277</f>
        <v>11</v>
      </c>
      <c r="F114" s="215" t="str">
        <f t="shared" si="62"/>
        <v>Nov</v>
      </c>
      <c r="G114" s="215">
        <f>+'Ark1'!Q1277</f>
        <v>63</v>
      </c>
      <c r="H114" s="320">
        <f>+'Ark1'!R1277</f>
        <v>171</v>
      </c>
      <c r="I114" s="216">
        <f>+IF(H114=0,"",'Ark1'!AG1277)</f>
        <v>22.556878832911249</v>
      </c>
      <c r="J114" s="216">
        <f>+IF(H114=0,"",'Ark1'!AH1277)</f>
        <v>0</v>
      </c>
      <c r="K114" s="92"/>
      <c r="L114" s="92"/>
      <c r="M114" s="92"/>
      <c r="N114" s="216">
        <f>+IF(H114=0,"",'Ark1'!U1277)</f>
        <v>12.604678362573098</v>
      </c>
      <c r="O114" s="216"/>
      <c r="P114" s="404">
        <f>+IF(I114=0,"",'Ark1'!AI1277)</f>
        <v>168</v>
      </c>
      <c r="Q114" s="404"/>
      <c r="R114" s="245"/>
      <c r="S114" s="245"/>
      <c r="T114" s="245"/>
      <c r="U114" s="214"/>
      <c r="V114" s="217">
        <f>+IF(H114=0,"",'Ark1'!T1277)</f>
        <v>5.3040935672514626</v>
      </c>
      <c r="W114" s="218">
        <f>+IF(H114=0,"",'Ark1'!X1277)</f>
        <v>8.1871345029239766</v>
      </c>
      <c r="X114" s="216">
        <f>+IF(H114=0,"",'Ark1'!AA1277)</f>
        <v>0</v>
      </c>
      <c r="Y114" s="217">
        <f>+IF(H114=0,"",'Ark1'!AC1277)</f>
        <v>0</v>
      </c>
      <c r="Z114" s="218">
        <f>+IF(H114=0,"",'Ark1'!AE1277)</f>
        <v>0</v>
      </c>
      <c r="AA114" s="218">
        <f t="shared" si="63"/>
        <v>1.8006683375104426</v>
      </c>
      <c r="AB114" s="216">
        <f t="shared" si="64"/>
        <v>0.36842105263157893</v>
      </c>
      <c r="AC114" s="195"/>
      <c r="AD114" s="219"/>
      <c r="AF114" s="28"/>
      <c r="AG114" s="26"/>
      <c r="AH114" s="27"/>
      <c r="AI114" s="27"/>
      <c r="AM114" s="27"/>
    </row>
    <row r="115" spans="1:69">
      <c r="A115" s="195"/>
      <c r="B115" s="219">
        <f>+'Ark1'!C1278</f>
        <v>2024</v>
      </c>
      <c r="C115" s="215">
        <f>+'Ark1'!L1278</f>
        <v>7</v>
      </c>
      <c r="D115" s="215" t="s">
        <v>33</v>
      </c>
      <c r="E115" s="215">
        <f>+'Ark1'!D1278</f>
        <v>12</v>
      </c>
      <c r="F115" s="215" t="str">
        <f t="shared" si="62"/>
        <v>Des</v>
      </c>
      <c r="G115" s="215">
        <f>+'Ark1'!Q1278</f>
        <v>21</v>
      </c>
      <c r="H115" s="320">
        <f>+'Ark1'!R1278</f>
        <v>52</v>
      </c>
      <c r="I115" s="216">
        <f>+IF(H115=0,"",'Ark1'!AG1278)</f>
        <v>28.263473053892209</v>
      </c>
      <c r="J115" s="216">
        <f>+IF(H115=0,"",'Ark1'!AH1278)</f>
        <v>0</v>
      </c>
      <c r="K115" s="92"/>
      <c r="L115" s="92"/>
      <c r="M115" s="92"/>
      <c r="N115" s="216">
        <f>+IF(H115=0,"",'Ark1'!U1278)</f>
        <v>11.8</v>
      </c>
      <c r="O115" s="216"/>
      <c r="P115" s="404">
        <f>+IF(I115=0,"",'Ark1'!AI1278)</f>
        <v>51</v>
      </c>
      <c r="Q115" s="404"/>
      <c r="R115" s="245"/>
      <c r="S115" s="245"/>
      <c r="T115" s="245"/>
      <c r="U115" s="214"/>
      <c r="V115" s="217">
        <f>+IF(H115=0,"",'Ark1'!T1278)</f>
        <v>5.1538461538461524</v>
      </c>
      <c r="W115" s="218">
        <f>+IF(H115=0,"",'Ark1'!X1278)</f>
        <v>9.6153846153846114</v>
      </c>
      <c r="X115" s="216">
        <f>+IF(H115=0,"",'Ark1'!AA1278)</f>
        <v>0</v>
      </c>
      <c r="Y115" s="217">
        <f>+IF(H115=0,"",'Ark1'!AC1278)</f>
        <v>0</v>
      </c>
      <c r="Z115" s="218">
        <f>+IF(H115=0,"",'Ark1'!AE1278)</f>
        <v>0</v>
      </c>
      <c r="AA115" s="218">
        <f t="shared" si="63"/>
        <v>1.6857142857142857</v>
      </c>
      <c r="AB115" s="216">
        <f t="shared" si="64"/>
        <v>0.40384615384615385</v>
      </c>
      <c r="AC115" s="195"/>
      <c r="AD115" s="198"/>
      <c r="AF115" s="28"/>
      <c r="AG115" s="26"/>
      <c r="AH115" s="198"/>
      <c r="AI115" s="27"/>
      <c r="AM115" s="27"/>
    </row>
    <row r="116" spans="1:69" ht="15" customHeight="1">
      <c r="A116" s="195"/>
      <c r="B116" s="195"/>
      <c r="C116" s="195"/>
      <c r="D116" s="195"/>
      <c r="E116" s="195"/>
      <c r="F116" s="195"/>
      <c r="G116" s="195"/>
      <c r="H116" s="316"/>
      <c r="I116" s="196"/>
      <c r="J116" s="196"/>
      <c r="K116" s="92"/>
      <c r="L116" s="92"/>
      <c r="M116" s="92"/>
      <c r="N116" s="195"/>
      <c r="O116" s="476"/>
      <c r="P116" s="214"/>
      <c r="Q116" s="214"/>
      <c r="R116" s="212"/>
      <c r="S116" s="212"/>
      <c r="T116" s="212"/>
      <c r="U116" s="214"/>
      <c r="V116" s="195"/>
      <c r="W116" s="197"/>
      <c r="X116" s="196"/>
      <c r="Y116" s="195"/>
      <c r="Z116" s="197"/>
      <c r="AA116" s="197"/>
      <c r="AB116" s="196"/>
      <c r="AC116" s="195"/>
      <c r="AD116" s="198"/>
      <c r="AF116" s="28"/>
      <c r="AG116" s="26"/>
      <c r="AH116" s="199"/>
      <c r="AI116" s="27"/>
      <c r="AM116" s="27"/>
      <c r="BE116" s="211"/>
    </row>
    <row r="117" spans="1:69" ht="15" customHeight="1">
      <c r="A117" s="195"/>
      <c r="B117" s="195"/>
      <c r="C117" s="213" t="s">
        <v>0</v>
      </c>
      <c r="D117" s="195"/>
      <c r="E117" s="253" t="str">
        <f>+D119</f>
        <v>R</v>
      </c>
      <c r="F117" s="213" t="s">
        <v>547</v>
      </c>
      <c r="G117" s="195"/>
      <c r="H117" s="309">
        <f>SUM(H119:H130)</f>
        <v>1429</v>
      </c>
      <c r="I117" s="196"/>
      <c r="J117" s="196"/>
      <c r="K117" s="92"/>
      <c r="L117" s="484">
        <f>100*P117/H117</f>
        <v>96.43107067879636</v>
      </c>
      <c r="M117" s="92"/>
      <c r="N117" s="246">
        <f>+Klasse!P17</f>
        <v>10.646815955213428</v>
      </c>
      <c r="O117" s="212"/>
      <c r="P117" s="477">
        <f>+Klasse!L17</f>
        <v>1378</v>
      </c>
      <c r="Q117" s="214"/>
      <c r="R117" s="246">
        <f>+Klasse!S17</f>
        <v>83.024092888243757</v>
      </c>
      <c r="S117" s="212"/>
      <c r="T117" s="246">
        <f>+Klasse!U17</f>
        <v>17.818931096113683</v>
      </c>
      <c r="U117" s="214"/>
      <c r="V117" s="195"/>
      <c r="W117" s="197"/>
      <c r="X117" s="196"/>
      <c r="Y117" s="195"/>
      <c r="Z117" s="197"/>
      <c r="AA117" s="246">
        <f>+Klasse!C17/Klasse!P17</f>
        <v>0.7513983554945024</v>
      </c>
      <c r="AB117" s="196"/>
      <c r="AC117" s="195"/>
      <c r="AD117" s="198"/>
      <c r="AF117" s="28"/>
      <c r="AG117" s="26"/>
      <c r="AH117" s="199"/>
      <c r="AI117" s="27"/>
      <c r="AM117" s="27"/>
      <c r="BE117" s="211"/>
    </row>
    <row r="118" spans="1:69" ht="15" customHeight="1">
      <c r="A118" s="195"/>
      <c r="B118" s="195"/>
      <c r="C118" s="195"/>
      <c r="D118" s="195"/>
      <c r="E118" s="195"/>
      <c r="F118" s="195"/>
      <c r="G118" s="195"/>
      <c r="H118" s="316"/>
      <c r="I118" s="196"/>
      <c r="J118" s="196"/>
      <c r="K118" s="92"/>
      <c r="L118" s="92"/>
      <c r="M118" s="92"/>
      <c r="N118" s="195"/>
      <c r="O118" s="212"/>
      <c r="P118" s="214"/>
      <c r="Q118" s="214"/>
      <c r="R118" s="212"/>
      <c r="S118" s="212"/>
      <c r="T118" s="212"/>
      <c r="U118" s="214"/>
      <c r="V118" s="195"/>
      <c r="W118" s="197"/>
      <c r="X118" s="196"/>
      <c r="Y118" s="195"/>
      <c r="Z118" s="197"/>
      <c r="AA118" s="197"/>
      <c r="AB118" s="197"/>
      <c r="AC118" s="197"/>
      <c r="AD118" s="198"/>
      <c r="AF118" s="28"/>
      <c r="AG118" s="26"/>
      <c r="AH118" s="199"/>
      <c r="AI118" s="27"/>
      <c r="AM118" s="27"/>
      <c r="BE118" s="211">
        <f>1+BE115</f>
        <v>1</v>
      </c>
      <c r="BF118" s="27">
        <v>20.659867330016564</v>
      </c>
      <c r="BG118" s="27">
        <f t="shared" ref="BG118" si="65">+BF118</f>
        <v>20.659867330016564</v>
      </c>
      <c r="BH118" s="27">
        <f t="shared" ref="BH118" si="66">+BG118</f>
        <v>20.659867330016564</v>
      </c>
      <c r="BI118" s="27">
        <f t="shared" ref="BI118" si="67">+BH118</f>
        <v>20.659867330016564</v>
      </c>
      <c r="BJ118" s="27">
        <f t="shared" ref="BJ118" si="68">+BI118</f>
        <v>20.659867330016564</v>
      </c>
      <c r="BK118" s="27">
        <f t="shared" ref="BK118" si="69">+BJ118</f>
        <v>20.659867330016564</v>
      </c>
      <c r="BL118" s="27">
        <f t="shared" ref="BL118" si="70">+BK118</f>
        <v>20.659867330016564</v>
      </c>
      <c r="BM118" s="27">
        <f t="shared" ref="BM118" si="71">+BL118</f>
        <v>20.659867330016564</v>
      </c>
      <c r="BN118" s="27">
        <f t="shared" ref="BN118" si="72">+BM118</f>
        <v>20.659867330016564</v>
      </c>
      <c r="BO118" s="27">
        <f t="shared" ref="BO118" si="73">+BN118</f>
        <v>20.659867330016564</v>
      </c>
      <c r="BP118" s="27">
        <f t="shared" ref="BP118" si="74">+BO118</f>
        <v>20.659867330016564</v>
      </c>
      <c r="BQ118" s="27">
        <f t="shared" ref="BQ118" si="75">+BP118</f>
        <v>20.659867330016564</v>
      </c>
    </row>
    <row r="119" spans="1:69">
      <c r="A119" s="195"/>
      <c r="B119" s="219">
        <f>+'Ark1'!C1279</f>
        <v>2024</v>
      </c>
      <c r="C119" s="27">
        <f>+'Ark1'!L1279</f>
        <v>8</v>
      </c>
      <c r="D119" s="27" t="s">
        <v>34</v>
      </c>
      <c r="E119" s="27">
        <f>+'Ark1'!D1279</f>
        <v>1</v>
      </c>
      <c r="F119" s="27" t="str">
        <f t="shared" ref="F119:F130" si="76">+F104</f>
        <v>Jan</v>
      </c>
      <c r="G119" s="27">
        <f>+'Ark1'!Q1279</f>
        <v>8</v>
      </c>
      <c r="H119" s="321">
        <f>+'Ark1'!R1279</f>
        <v>18</v>
      </c>
      <c r="I119" s="28">
        <f>+IF(H119=0,"",'Ark1'!AG1279)</f>
        <v>10.492093216812316</v>
      </c>
      <c r="J119" s="28">
        <f>+IF(H119=0,"",'Ark1'!AH1279)</f>
        <v>11.111111111111112</v>
      </c>
      <c r="K119" s="92"/>
      <c r="L119" s="489">
        <f>IF(H119=0,"",100*P119/H119)</f>
        <v>55.555555555555557</v>
      </c>
      <c r="M119" s="92"/>
      <c r="N119" s="31">
        <f>+IF(H119=0,"",'Ark1'!U1279)</f>
        <v>11.205555555555556</v>
      </c>
      <c r="O119" s="212"/>
      <c r="P119" s="222">
        <f>+IF(I119=0,"",'Ark1'!AI1279)</f>
        <v>10</v>
      </c>
      <c r="Q119" s="214"/>
      <c r="R119" s="427">
        <f>+IF(P119=0,"",'Ark1'!AJ1279)</f>
        <v>86.49</v>
      </c>
      <c r="S119" s="212"/>
      <c r="T119" s="428">
        <f>+IF(P119=0,"",'Ark1'!AK1279)</f>
        <v>17.59225465713978</v>
      </c>
      <c r="U119" s="214"/>
      <c r="V119" s="26">
        <f>+IF(H119=0,"",'Ark1'!T1279)</f>
        <v>5.6111111111111116</v>
      </c>
      <c r="W119" s="33">
        <f>+IF(H119=0,"",'Ark1'!X1279)</f>
        <v>5.5555555555555562</v>
      </c>
      <c r="X119" s="28">
        <f>+IF(H119=0,"",'Ark1'!AA1279)</f>
        <v>0</v>
      </c>
      <c r="Y119" s="26">
        <f>+IF(H119=0,"",'Ark1'!AC1279)</f>
        <v>0</v>
      </c>
      <c r="Z119" s="33">
        <f>+IF(H119=0,"",'Ark1'!AE1279)</f>
        <v>0</v>
      </c>
      <c r="AA119" s="33">
        <f t="shared" ref="AA119:AA130" si="77">+IF(H119=0,"",+N119/C119)</f>
        <v>1.4006944444444445</v>
      </c>
      <c r="AB119" s="28">
        <f t="shared" ref="AB119:AB130" si="78">+IF(H119=0,"",G119/H119)</f>
        <v>0.44444444444444442</v>
      </c>
      <c r="AC119" s="195"/>
      <c r="AD119" s="198"/>
      <c r="AF119" s="28"/>
      <c r="AG119" s="26"/>
      <c r="AH119" s="199"/>
      <c r="AI119" s="27"/>
      <c r="AM119" s="27"/>
    </row>
    <row r="120" spans="1:69">
      <c r="A120" s="195"/>
      <c r="B120" s="219">
        <f>+'Ark1'!C1280</f>
        <v>2024</v>
      </c>
      <c r="C120" s="27">
        <f>+'Ark1'!L1280</f>
        <v>8</v>
      </c>
      <c r="D120" s="27" t="s">
        <v>34</v>
      </c>
      <c r="E120" s="27">
        <f>+'Ark1'!D1280</f>
        <v>2</v>
      </c>
      <c r="F120" s="27" t="str">
        <f t="shared" si="76"/>
        <v>Feb</v>
      </c>
      <c r="G120" s="27">
        <f>+'Ark1'!Q1280</f>
        <v>26</v>
      </c>
      <c r="H120" s="321">
        <f>+'Ark1'!R1280</f>
        <v>197</v>
      </c>
      <c r="I120" s="28">
        <f>+IF(H120=0,"",'Ark1'!AG1280)</f>
        <v>18.146779724090273</v>
      </c>
      <c r="J120" s="28">
        <f>+IF(H120=0,"",'Ark1'!AH1280)</f>
        <v>0.50761421319796951</v>
      </c>
      <c r="K120" s="92"/>
      <c r="L120" s="489">
        <f t="shared" ref="L120:L130" si="79">IF(H120=0,"",100*P120/H120)</f>
        <v>96.954314720812178</v>
      </c>
      <c r="M120" s="92"/>
      <c r="N120" s="31">
        <f>+IF(H120=0,"",'Ark1'!U1280)</f>
        <v>6.9309644670050794</v>
      </c>
      <c r="O120" s="212"/>
      <c r="P120" s="222">
        <f>+IF(I120=0,"",'Ark1'!AI1280)</f>
        <v>191</v>
      </c>
      <c r="Q120" s="214"/>
      <c r="R120" s="427">
        <f>+IF(P120=0,"",'Ark1'!AJ1280)</f>
        <v>73.09424083769639</v>
      </c>
      <c r="S120" s="212"/>
      <c r="T120" s="428">
        <f>+IF(P120=0,"",'Ark1'!AK1280)</f>
        <v>17.300331228477322</v>
      </c>
      <c r="U120" s="214"/>
      <c r="V120" s="26">
        <f>+IF(H120=0,"",'Ark1'!T1280)</f>
        <v>5.680203045685281</v>
      </c>
      <c r="W120" s="33">
        <f>+IF(H120=0,"",'Ark1'!X1280)</f>
        <v>0.50761421319796951</v>
      </c>
      <c r="X120" s="28">
        <f>+IF(H120=0,"",'Ark1'!AA1280)</f>
        <v>0</v>
      </c>
      <c r="Y120" s="26">
        <f>+IF(H120=0,"",'Ark1'!AC1280)</f>
        <v>0</v>
      </c>
      <c r="Z120" s="33">
        <f>+IF(H120=0,"",'Ark1'!AE1280)</f>
        <v>0</v>
      </c>
      <c r="AA120" s="33">
        <f t="shared" si="77"/>
        <v>0.86637055837563492</v>
      </c>
      <c r="AB120" s="28">
        <f t="shared" si="78"/>
        <v>0.13197969543147209</v>
      </c>
      <c r="AC120" s="195"/>
      <c r="AD120" s="198"/>
      <c r="AF120" s="28"/>
      <c r="AG120" s="26"/>
      <c r="AH120" s="199"/>
      <c r="AI120" s="27"/>
      <c r="AM120" s="27"/>
    </row>
    <row r="121" spans="1:69">
      <c r="A121" s="195"/>
      <c r="B121" s="219">
        <f>+'Ark1'!C1281</f>
        <v>2024</v>
      </c>
      <c r="C121" s="27">
        <f>+'Ark1'!L1281</f>
        <v>8</v>
      </c>
      <c r="D121" s="27" t="s">
        <v>34</v>
      </c>
      <c r="E121" s="27">
        <f>+'Ark1'!D1281</f>
        <v>3</v>
      </c>
      <c r="F121" s="27" t="str">
        <f t="shared" si="76"/>
        <v>Mar</v>
      </c>
      <c r="G121" s="27">
        <f>+'Ark1'!Q1281</f>
        <v>41</v>
      </c>
      <c r="H121" s="321">
        <f>+'Ark1'!R1281</f>
        <v>339</v>
      </c>
      <c r="I121" s="28">
        <f>+IF(H121=0,"",'Ark1'!AG1281)</f>
        <v>16.259264826613318</v>
      </c>
      <c r="J121" s="28">
        <f>+IF(H121=0,"",'Ark1'!AH1281)</f>
        <v>0</v>
      </c>
      <c r="K121" s="92"/>
      <c r="L121" s="489">
        <f t="shared" si="79"/>
        <v>96.755162241887902</v>
      </c>
      <c r="M121" s="92"/>
      <c r="N121" s="31">
        <f>+IF(H121=0,"",'Ark1'!U1281)</f>
        <v>8.2958702064896741</v>
      </c>
      <c r="O121" s="212"/>
      <c r="P121" s="222">
        <f>+IF(I121=0,"",'Ark1'!AI1281)</f>
        <v>328</v>
      </c>
      <c r="Q121" s="214"/>
      <c r="R121" s="427">
        <f>+IF(P121=0,"",'Ark1'!AJ1281)</f>
        <v>76.970426829268291</v>
      </c>
      <c r="S121" s="212"/>
      <c r="T121" s="428">
        <f>+IF(P121=0,"",'Ark1'!AK1281)</f>
        <v>17.548175741863577</v>
      </c>
      <c r="U121" s="214"/>
      <c r="V121" s="26">
        <f>+IF(H121=0,"",'Ark1'!T1281)</f>
        <v>5.6991150442477885</v>
      </c>
      <c r="W121" s="33">
        <f>+IF(H121=0,"",'Ark1'!X1281)</f>
        <v>2.0648967551622426</v>
      </c>
      <c r="X121" s="28">
        <f>+IF(H121=0,"",'Ark1'!AA1281)</f>
        <v>0</v>
      </c>
      <c r="Y121" s="26">
        <f>+IF(H121=0,"",'Ark1'!AC1281)</f>
        <v>0</v>
      </c>
      <c r="Z121" s="33">
        <f>+IF(H121=0,"",'Ark1'!AE1281)</f>
        <v>0</v>
      </c>
      <c r="AA121" s="33">
        <f t="shared" si="77"/>
        <v>1.0369837758112093</v>
      </c>
      <c r="AB121" s="28">
        <f t="shared" si="78"/>
        <v>0.12094395280235988</v>
      </c>
      <c r="AC121" s="195"/>
      <c r="AD121" s="198"/>
      <c r="AF121" s="28"/>
      <c r="AG121" s="26"/>
      <c r="AH121" s="199"/>
      <c r="AI121" s="27"/>
      <c r="AM121" s="27"/>
    </row>
    <row r="122" spans="1:69">
      <c r="A122" s="195"/>
      <c r="B122" s="219">
        <f>+'Ark1'!C1282</f>
        <v>2024</v>
      </c>
      <c r="C122" s="27">
        <f>+'Ark1'!L1282</f>
        <v>8</v>
      </c>
      <c r="D122" s="27" t="s">
        <v>34</v>
      </c>
      <c r="E122" s="27">
        <f>+'Ark1'!D1282</f>
        <v>4</v>
      </c>
      <c r="F122" s="27" t="str">
        <f t="shared" si="76"/>
        <v>Apr</v>
      </c>
      <c r="G122" s="27">
        <f>+'Ark1'!Q1282</f>
        <v>30</v>
      </c>
      <c r="H122" s="321">
        <f>+'Ark1'!R1282</f>
        <v>129</v>
      </c>
      <c r="I122" s="28">
        <f>+IF(H122=0,"",'Ark1'!AG1282)</f>
        <v>4.9935985653114177</v>
      </c>
      <c r="J122" s="28">
        <f>+IF(H122=0,"",'Ark1'!AH1282)</f>
        <v>0</v>
      </c>
      <c r="K122" s="92"/>
      <c r="L122" s="489">
        <f t="shared" si="79"/>
        <v>99.224806201550393</v>
      </c>
      <c r="M122" s="92"/>
      <c r="N122" s="31">
        <f>+IF(H122=0,"",'Ark1'!U1282)</f>
        <v>8.0728682170542623</v>
      </c>
      <c r="O122" s="212"/>
      <c r="P122" s="222">
        <f>+IF(I122=0,"",'Ark1'!AI1282)</f>
        <v>128</v>
      </c>
      <c r="Q122" s="214"/>
      <c r="R122" s="427">
        <f>+IF(P122=0,"",'Ark1'!AJ1282)</f>
        <v>76.198437500000011</v>
      </c>
      <c r="S122" s="212"/>
      <c r="T122" s="428">
        <f>+IF(P122=0,"",'Ark1'!AK1282)</f>
        <v>17.968922511554958</v>
      </c>
      <c r="U122" s="214"/>
      <c r="V122" s="26">
        <f>+IF(H122=0,"",'Ark1'!T1282)</f>
        <v>5.6666666666666679</v>
      </c>
      <c r="W122" s="33">
        <f>+IF(H122=0,"",'Ark1'!X1282)</f>
        <v>0</v>
      </c>
      <c r="X122" s="28">
        <f>+IF(H122=0,"",'Ark1'!AA1282)</f>
        <v>0</v>
      </c>
      <c r="Y122" s="26">
        <f>+IF(H122=0,"",'Ark1'!AC1282)</f>
        <v>0</v>
      </c>
      <c r="Z122" s="33">
        <f>+IF(H122=0,"",'Ark1'!AE1282)</f>
        <v>0</v>
      </c>
      <c r="AA122" s="33">
        <f t="shared" si="77"/>
        <v>1.0091085271317828</v>
      </c>
      <c r="AB122" s="28">
        <f t="shared" si="78"/>
        <v>0.23255813953488372</v>
      </c>
      <c r="AC122" s="195"/>
      <c r="AD122" s="198"/>
      <c r="AF122" s="28"/>
      <c r="AG122" s="26"/>
      <c r="AH122" s="199"/>
      <c r="AI122" s="27"/>
      <c r="AM122" s="27"/>
    </row>
    <row r="123" spans="1:69">
      <c r="A123" s="195"/>
      <c r="B123" s="219">
        <f>+'Ark1'!C1283</f>
        <v>2024</v>
      </c>
      <c r="C123" s="27">
        <f>+'Ark1'!L1283</f>
        <v>8</v>
      </c>
      <c r="D123" s="27" t="s">
        <v>34</v>
      </c>
      <c r="E123" s="27">
        <f>+'Ark1'!D1283</f>
        <v>5</v>
      </c>
      <c r="F123" s="27" t="str">
        <f t="shared" si="76"/>
        <v>Mai</v>
      </c>
      <c r="G123" s="27">
        <f>+'Ark1'!Q1283</f>
        <v>25</v>
      </c>
      <c r="H123" s="321">
        <f>+'Ark1'!R1283</f>
        <v>122</v>
      </c>
      <c r="I123" s="28">
        <f>+IF(H123=0,"",'Ark1'!AG1283)</f>
        <v>11.246547319400062</v>
      </c>
      <c r="J123" s="28">
        <f>+IF(H123=0,"",'Ark1'!AH1283)</f>
        <v>1.6393442622950822</v>
      </c>
      <c r="K123" s="92"/>
      <c r="L123" s="489">
        <f t="shared" si="79"/>
        <v>100</v>
      </c>
      <c r="M123" s="92"/>
      <c r="N123" s="31">
        <f>+IF(H123=0,"",'Ark1'!U1283)</f>
        <v>9.778688524590164</v>
      </c>
      <c r="O123" s="212"/>
      <c r="P123" s="222">
        <f>+IF(I123=0,"",'Ark1'!AI1283)</f>
        <v>122</v>
      </c>
      <c r="Q123" s="214"/>
      <c r="R123" s="427">
        <f>+IF(P123=0,"",'Ark1'!AJ1283)</f>
        <v>81.143442622950801</v>
      </c>
      <c r="S123" s="212"/>
      <c r="T123" s="428">
        <f>+IF(P123=0,"",'Ark1'!AK1283)</f>
        <v>17.845043321581723</v>
      </c>
      <c r="U123" s="214"/>
      <c r="V123" s="26">
        <f>+IF(H123=0,"",'Ark1'!T1283)</f>
        <v>5.360655737704918</v>
      </c>
      <c r="W123" s="33">
        <f>+IF(H123=0,"",'Ark1'!X1283)</f>
        <v>2.459016393442623</v>
      </c>
      <c r="X123" s="28">
        <f>+IF(H123=0,"",'Ark1'!AA1283)</f>
        <v>0</v>
      </c>
      <c r="Y123" s="26">
        <f>+IF(H123=0,"",'Ark1'!AC1283)</f>
        <v>0</v>
      </c>
      <c r="Z123" s="33">
        <f>+IF(H123=0,"",'Ark1'!AE1283)</f>
        <v>0</v>
      </c>
      <c r="AA123" s="33">
        <f t="shared" si="77"/>
        <v>1.2223360655737705</v>
      </c>
      <c r="AB123" s="28">
        <f t="shared" si="78"/>
        <v>0.20491803278688525</v>
      </c>
      <c r="AC123" s="195"/>
      <c r="AD123" s="198"/>
      <c r="AF123" s="28"/>
      <c r="AG123" s="26"/>
      <c r="AH123" s="199"/>
      <c r="AI123" s="27"/>
      <c r="AM123" s="27"/>
    </row>
    <row r="124" spans="1:69">
      <c r="A124" s="195"/>
      <c r="B124" s="219">
        <f>+'Ark1'!C1284</f>
        <v>2024</v>
      </c>
      <c r="C124" s="27">
        <f>+'Ark1'!L1284</f>
        <v>8</v>
      </c>
      <c r="D124" s="27" t="s">
        <v>34</v>
      </c>
      <c r="E124" s="27">
        <f>+'Ark1'!D1284</f>
        <v>6</v>
      </c>
      <c r="F124" s="27" t="str">
        <f t="shared" si="76"/>
        <v>Jun</v>
      </c>
      <c r="G124" s="27">
        <f>+'Ark1'!Q1284</f>
        <v>16</v>
      </c>
      <c r="H124" s="321">
        <f>+'Ark1'!R1284</f>
        <v>38</v>
      </c>
      <c r="I124" s="28">
        <f>+IF(H124=0,"",'Ark1'!AG1284)</f>
        <v>4.7611273715265199</v>
      </c>
      <c r="J124" s="28">
        <f>+IF(H124=0,"",'Ark1'!AH1284)</f>
        <v>0</v>
      </c>
      <c r="K124" s="92"/>
      <c r="L124" s="489">
        <f t="shared" si="79"/>
        <v>92.10526315789474</v>
      </c>
      <c r="M124" s="92"/>
      <c r="N124" s="31">
        <f>+IF(H124=0,"",'Ark1'!U1284)</f>
        <v>10.744736842105262</v>
      </c>
      <c r="O124" s="212"/>
      <c r="P124" s="222">
        <f>+IF(I124=0,"",'Ark1'!AI1284)</f>
        <v>35</v>
      </c>
      <c r="Q124" s="214"/>
      <c r="R124" s="427">
        <f>+IF(P124=0,"",'Ark1'!AJ1284)</f>
        <v>83.519999999999982</v>
      </c>
      <c r="S124" s="212"/>
      <c r="T124" s="428">
        <f>+IF(P124=0,"",'Ark1'!AK1284)</f>
        <v>17.690659685202245</v>
      </c>
      <c r="U124" s="214"/>
      <c r="V124" s="26">
        <f>+IF(H124=0,"",'Ark1'!T1284)</f>
        <v>5.2368421052631557</v>
      </c>
      <c r="W124" s="33">
        <f>+IF(H124=0,"",'Ark1'!X1284)</f>
        <v>5.2631578947368443</v>
      </c>
      <c r="X124" s="28">
        <f>+IF(H124=0,"",'Ark1'!AA1284)</f>
        <v>0</v>
      </c>
      <c r="Y124" s="26">
        <f>+IF(H124=0,"",'Ark1'!AC1284)</f>
        <v>0</v>
      </c>
      <c r="Z124" s="33">
        <f>+IF(H124=0,"",'Ark1'!AE1284)</f>
        <v>0</v>
      </c>
      <c r="AA124" s="33">
        <f t="shared" si="77"/>
        <v>1.3430921052631577</v>
      </c>
      <c r="AB124" s="28">
        <f t="shared" si="78"/>
        <v>0.42105263157894735</v>
      </c>
      <c r="AC124" s="195"/>
      <c r="AD124" s="198"/>
      <c r="AF124" s="28"/>
      <c r="AG124" s="26"/>
      <c r="AH124" s="199"/>
      <c r="AI124" s="27"/>
      <c r="AM124" s="27"/>
    </row>
    <row r="125" spans="1:69">
      <c r="A125" s="195"/>
      <c r="B125" s="219">
        <f>+'Ark1'!C1285</f>
        <v>2024</v>
      </c>
      <c r="C125" s="27">
        <f>+'Ark1'!L1285</f>
        <v>8</v>
      </c>
      <c r="D125" s="27" t="s">
        <v>34</v>
      </c>
      <c r="E125" s="27">
        <f>+'Ark1'!D1285</f>
        <v>7</v>
      </c>
      <c r="F125" s="27" t="str">
        <f t="shared" si="76"/>
        <v>Jul</v>
      </c>
      <c r="G125" s="27">
        <f>+'Ark1'!Q1285</f>
        <v>11</v>
      </c>
      <c r="H125" s="321">
        <f>+'Ark1'!R1285</f>
        <v>34</v>
      </c>
      <c r="I125" s="28">
        <f>+IF(H125=0,"",'Ark1'!AG1285)</f>
        <v>9.5144184415812063</v>
      </c>
      <c r="J125" s="28">
        <f>+IF(H125=0,"",'Ark1'!AH1285)</f>
        <v>0</v>
      </c>
      <c r="K125" s="92"/>
      <c r="L125" s="489">
        <f t="shared" si="79"/>
        <v>100</v>
      </c>
      <c r="M125" s="92"/>
      <c r="N125" s="31">
        <f>+IF(H125=0,"",'Ark1'!U1285)</f>
        <v>12.770588235294118</v>
      </c>
      <c r="O125" s="212"/>
      <c r="P125" s="222">
        <f>+IF(I125=0,"",'Ark1'!AI1285)</f>
        <v>34</v>
      </c>
      <c r="Q125" s="214"/>
      <c r="R125" s="427">
        <f>+IF(P125=0,"",'Ark1'!AJ1285)</f>
        <v>88.367647058823522</v>
      </c>
      <c r="S125" s="212"/>
      <c r="T125" s="428">
        <f>+IF(P125=0,"",'Ark1'!AK1285)</f>
        <v>18.235809126898189</v>
      </c>
      <c r="U125" s="214"/>
      <c r="V125" s="26">
        <f>+IF(H125=0,"",'Ark1'!T1285)</f>
        <v>5.5</v>
      </c>
      <c r="W125" s="33">
        <f>+IF(H125=0,"",'Ark1'!X1285)</f>
        <v>17.647058823529413</v>
      </c>
      <c r="X125" s="28">
        <f>+IF(H125=0,"",'Ark1'!AA1285)</f>
        <v>0</v>
      </c>
      <c r="Y125" s="26">
        <f>+IF(H125=0,"",'Ark1'!AC1285)</f>
        <v>0</v>
      </c>
      <c r="Z125" s="33">
        <f>+IF(H125=0,"",'Ark1'!AE1285)</f>
        <v>0</v>
      </c>
      <c r="AA125" s="33">
        <f t="shared" si="77"/>
        <v>1.5963235294117648</v>
      </c>
      <c r="AB125" s="28">
        <f t="shared" si="78"/>
        <v>0.3235294117647059</v>
      </c>
      <c r="AC125" s="195"/>
      <c r="AD125" s="198"/>
      <c r="AF125" s="28"/>
      <c r="AG125" s="26"/>
      <c r="AH125" s="199"/>
      <c r="AI125" s="27"/>
      <c r="AM125" s="27"/>
    </row>
    <row r="126" spans="1:69">
      <c r="A126" s="195"/>
      <c r="B126" s="219">
        <f>+'Ark1'!C1286</f>
        <v>2024</v>
      </c>
      <c r="C126" s="27">
        <f>+'Ark1'!L1286</f>
        <v>8</v>
      </c>
      <c r="D126" s="27" t="s">
        <v>34</v>
      </c>
      <c r="E126" s="27">
        <f>+'Ark1'!D1286</f>
        <v>8</v>
      </c>
      <c r="F126" s="27" t="str">
        <f t="shared" si="76"/>
        <v>Aug</v>
      </c>
      <c r="G126" s="27">
        <f>+'Ark1'!Q1286</f>
        <v>16</v>
      </c>
      <c r="H126" s="321">
        <f>+'Ark1'!R1286</f>
        <v>54</v>
      </c>
      <c r="I126" s="28">
        <f>+IF(H126=0,"",'Ark1'!AG1286)</f>
        <v>7.3836068401871744</v>
      </c>
      <c r="J126" s="28">
        <f>+IF(H126=0,"",'Ark1'!AH1286)</f>
        <v>0</v>
      </c>
      <c r="K126" s="92"/>
      <c r="L126" s="489">
        <f t="shared" si="79"/>
        <v>100</v>
      </c>
      <c r="M126" s="92"/>
      <c r="N126" s="31">
        <f>+IF(H126=0,"",'Ark1'!U1286)</f>
        <v>12.681481481481478</v>
      </c>
      <c r="O126" s="212"/>
      <c r="P126" s="222">
        <f>+IF(I126=0,"",'Ark1'!AI1286)</f>
        <v>54</v>
      </c>
      <c r="Q126" s="214"/>
      <c r="R126" s="427">
        <f>+IF(P126=0,"",'Ark1'!AJ1286)</f>
        <v>88.337037037037049</v>
      </c>
      <c r="S126" s="212"/>
      <c r="T126" s="428">
        <f>+IF(P126=0,"",'Ark1'!AK1286)</f>
        <v>18.209538600238439</v>
      </c>
      <c r="U126" s="214"/>
      <c r="V126" s="26">
        <f>+IF(H126=0,"",'Ark1'!T1286)</f>
        <v>5.2962962962962967</v>
      </c>
      <c r="W126" s="33">
        <f>+IF(H126=0,"",'Ark1'!X1286)</f>
        <v>12.962962962962964</v>
      </c>
      <c r="X126" s="28">
        <f>+IF(H126=0,"",'Ark1'!AA1286)</f>
        <v>0</v>
      </c>
      <c r="Y126" s="26">
        <f>+IF(H126=0,"",'Ark1'!AC1286)</f>
        <v>0</v>
      </c>
      <c r="Z126" s="33">
        <f>+IF(H126=0,"",'Ark1'!AE1286)</f>
        <v>0</v>
      </c>
      <c r="AA126" s="33">
        <f t="shared" si="77"/>
        <v>1.5851851851851848</v>
      </c>
      <c r="AB126" s="28">
        <f t="shared" si="78"/>
        <v>0.29629629629629628</v>
      </c>
      <c r="AC126" s="195"/>
      <c r="AD126" s="198"/>
      <c r="AF126" s="28"/>
      <c r="AG126" s="26"/>
      <c r="AH126" s="199"/>
      <c r="AI126" s="27"/>
      <c r="AM126" s="27"/>
    </row>
    <row r="127" spans="1:69">
      <c r="A127" s="195"/>
      <c r="B127" s="219">
        <f>+'Ark1'!C1287</f>
        <v>2024</v>
      </c>
      <c r="C127" s="27">
        <f>+'Ark1'!L1287</f>
        <v>8</v>
      </c>
      <c r="D127" s="27" t="s">
        <v>34</v>
      </c>
      <c r="E127" s="27">
        <f>+'Ark1'!D1287</f>
        <v>9</v>
      </c>
      <c r="F127" s="27" t="str">
        <f t="shared" si="76"/>
        <v>Sep</v>
      </c>
      <c r="G127" s="27">
        <f>+'Ark1'!Q1287</f>
        <v>56</v>
      </c>
      <c r="H127" s="321">
        <f>+'Ark1'!R1287</f>
        <v>166</v>
      </c>
      <c r="I127" s="28">
        <f>+IF(H127=0,"",'Ark1'!AG1287)</f>
        <v>13.330220958887111</v>
      </c>
      <c r="J127" s="28">
        <f>+IF(H127=0,"",'Ark1'!AH1287)</f>
        <v>0</v>
      </c>
      <c r="K127" s="92"/>
      <c r="L127" s="489">
        <f t="shared" si="79"/>
        <v>90.963855421686745</v>
      </c>
      <c r="M127" s="92"/>
      <c r="N127" s="31">
        <f>+IF(H127=0,"",'Ark1'!U1287)</f>
        <v>13.58855421686747</v>
      </c>
      <c r="O127" s="212"/>
      <c r="P127" s="222">
        <f>+IF(I127=0,"",'Ark1'!AI1287)</f>
        <v>151</v>
      </c>
      <c r="Q127" s="214"/>
      <c r="R127" s="427">
        <f>+IF(P127=0,"",'Ark1'!AJ1287)</f>
        <v>91.658940397351003</v>
      </c>
      <c r="S127" s="212"/>
      <c r="T127" s="428">
        <f>+IF(P127=0,"",'Ark1'!AK1287)</f>
        <v>18.249649027630142</v>
      </c>
      <c r="U127" s="214"/>
      <c r="V127" s="26">
        <f>+IF(H127=0,"",'Ark1'!T1287)</f>
        <v>5.6686746987951802</v>
      </c>
      <c r="W127" s="33">
        <f>+IF(H127=0,"",'Ark1'!X1287)</f>
        <v>26.506024096385541</v>
      </c>
      <c r="X127" s="28">
        <f>+IF(H127=0,"",'Ark1'!AA1287)</f>
        <v>0</v>
      </c>
      <c r="Y127" s="26">
        <f>+IF(H127=0,"",'Ark1'!AC1287)</f>
        <v>0</v>
      </c>
      <c r="Z127" s="33">
        <f>+IF(H127=0,"",'Ark1'!AE1287)</f>
        <v>0</v>
      </c>
      <c r="AA127" s="33">
        <f t="shared" si="77"/>
        <v>1.6985692771084338</v>
      </c>
      <c r="AB127" s="28">
        <f t="shared" si="78"/>
        <v>0.33734939759036142</v>
      </c>
      <c r="AC127" s="195"/>
      <c r="AD127" s="198"/>
      <c r="AF127" s="28"/>
      <c r="AG127" s="26"/>
      <c r="AH127" s="199"/>
      <c r="AI127" s="27"/>
      <c r="AM127" s="27"/>
    </row>
    <row r="128" spans="1:69">
      <c r="A128" s="195"/>
      <c r="B128" s="219">
        <f>+'Ark1'!C1288</f>
        <v>2024</v>
      </c>
      <c r="C128" s="27">
        <f>+'Ark1'!L1288</f>
        <v>8</v>
      </c>
      <c r="D128" s="27" t="s">
        <v>34</v>
      </c>
      <c r="E128" s="27">
        <f>+'Ark1'!D1288</f>
        <v>10</v>
      </c>
      <c r="F128" s="27" t="str">
        <f t="shared" si="76"/>
        <v>Okt</v>
      </c>
      <c r="G128" s="27">
        <f>+'Ark1'!Q1288</f>
        <v>94</v>
      </c>
      <c r="H128" s="321">
        <f>+'Ark1'!R1288</f>
        <v>252</v>
      </c>
      <c r="I128" s="28">
        <f>+IF(H128=0,"",'Ark1'!AG1288)</f>
        <v>13.20539090621236</v>
      </c>
      <c r="J128" s="28">
        <f>+IF(H128=0,"",'Ark1'!AH1288)</f>
        <v>0.39682539682539669</v>
      </c>
      <c r="K128" s="92"/>
      <c r="L128" s="489">
        <f t="shared" si="79"/>
        <v>97.222222222222229</v>
      </c>
      <c r="M128" s="92"/>
      <c r="N128" s="31">
        <f>+IF(H128=0,"",'Ark1'!U1288)</f>
        <v>14.398015873015879</v>
      </c>
      <c r="O128" s="212"/>
      <c r="P128" s="222">
        <f>+IF(I128=0,"",'Ark1'!AI1288)</f>
        <v>245</v>
      </c>
      <c r="Q128" s="214"/>
      <c r="R128" s="427">
        <f>+IF(P128=0,"",'Ark1'!AJ1288)</f>
        <v>92.500408163265305</v>
      </c>
      <c r="S128" s="212"/>
      <c r="T128" s="428">
        <f>+IF(P128=0,"",'Ark1'!AK1288)</f>
        <v>18.037737384100154</v>
      </c>
      <c r="U128" s="214"/>
      <c r="V128" s="26">
        <f>+IF(H128=0,"",'Ark1'!T1288)</f>
        <v>6</v>
      </c>
      <c r="W128" s="33">
        <f>+IF(H128=0,"",'Ark1'!X1288)</f>
        <v>26.587301587301596</v>
      </c>
      <c r="X128" s="28">
        <f>+IF(H128=0,"",'Ark1'!AA1288)</f>
        <v>0</v>
      </c>
      <c r="Y128" s="26">
        <f>+IF(H128=0,"",'Ark1'!AC1288)</f>
        <v>0</v>
      </c>
      <c r="Z128" s="33">
        <f>+IF(H128=0,"",'Ark1'!AE1288)</f>
        <v>0</v>
      </c>
      <c r="AA128" s="33">
        <f t="shared" si="77"/>
        <v>1.7997519841269849</v>
      </c>
      <c r="AB128" s="28">
        <f t="shared" si="78"/>
        <v>0.37301587301587302</v>
      </c>
      <c r="AC128" s="195"/>
      <c r="AD128" s="198"/>
      <c r="AF128" s="28"/>
      <c r="AG128" s="26"/>
      <c r="AH128" s="199"/>
      <c r="AI128" s="27"/>
      <c r="AM128" s="27"/>
    </row>
    <row r="129" spans="1:69">
      <c r="A129" s="195"/>
      <c r="B129" s="219">
        <f>+'Ark1'!C1289</f>
        <v>2024</v>
      </c>
      <c r="C129" s="27">
        <f>+'Ark1'!L1289</f>
        <v>8</v>
      </c>
      <c r="D129" s="27" t="s">
        <v>34</v>
      </c>
      <c r="E129" s="27">
        <f>+'Ark1'!D1289</f>
        <v>11</v>
      </c>
      <c r="F129" s="27" t="str">
        <f t="shared" si="76"/>
        <v>Nov</v>
      </c>
      <c r="G129" s="27">
        <f>+'Ark1'!Q1289</f>
        <v>33</v>
      </c>
      <c r="H129" s="321">
        <f>+'Ark1'!R1289</f>
        <v>55</v>
      </c>
      <c r="I129" s="28">
        <f>+IF(H129=0,"",'Ark1'!AG1289)</f>
        <v>8.8463068003432639</v>
      </c>
      <c r="J129" s="28">
        <f>+IF(H129=0,"",'Ark1'!AH1289)</f>
        <v>3.6363636363636358</v>
      </c>
      <c r="K129" s="92"/>
      <c r="L129" s="489">
        <f t="shared" si="79"/>
        <v>100</v>
      </c>
      <c r="M129" s="92"/>
      <c r="N129" s="31">
        <f>+IF(H129=0,"",'Ark1'!U1289)</f>
        <v>15.369090909090902</v>
      </c>
      <c r="O129" s="212"/>
      <c r="P129" s="222">
        <f>+IF(I129=0,"",'Ark1'!AI1289)</f>
        <v>55</v>
      </c>
      <c r="Q129" s="214"/>
      <c r="R129" s="427">
        <f>+IF(P129=0,"",'Ark1'!AJ1289)</f>
        <v>95.096363636363648</v>
      </c>
      <c r="S129" s="212"/>
      <c r="T129" s="428">
        <f>+IF(P129=0,"",'Ark1'!AK1289)</f>
        <v>17.775434541813002</v>
      </c>
      <c r="U129" s="214"/>
      <c r="V129" s="26">
        <f>+IF(H129=0,"",'Ark1'!T1289)</f>
        <v>5.8909090909090898</v>
      </c>
      <c r="W129" s="33">
        <f>+IF(H129=0,"",'Ark1'!X1289)</f>
        <v>40</v>
      </c>
      <c r="X129" s="28">
        <f>+IF(H129=0,"",'Ark1'!AA1289)</f>
        <v>0</v>
      </c>
      <c r="Y129" s="26">
        <f>+IF(H129=0,"",'Ark1'!AC1289)</f>
        <v>0</v>
      </c>
      <c r="Z129" s="33">
        <f>+IF(H129=0,"",'Ark1'!AE1289)</f>
        <v>0</v>
      </c>
      <c r="AA129" s="33">
        <f t="shared" si="77"/>
        <v>1.9211363636363628</v>
      </c>
      <c r="AB129" s="28">
        <f t="shared" si="78"/>
        <v>0.6</v>
      </c>
      <c r="AC129" s="195"/>
      <c r="AD129" s="198"/>
      <c r="AF129" s="28"/>
      <c r="AG129" s="26"/>
      <c r="AH129" s="199"/>
      <c r="AI129" s="27"/>
      <c r="AM129" s="27"/>
    </row>
    <row r="130" spans="1:69">
      <c r="A130" s="195"/>
      <c r="B130" s="219">
        <f>+'Ark1'!C1290</f>
        <v>2024</v>
      </c>
      <c r="C130" s="27">
        <f>+'Ark1'!L1290</f>
        <v>8</v>
      </c>
      <c r="D130" s="27" t="s">
        <v>34</v>
      </c>
      <c r="E130" s="27">
        <f>+'Ark1'!D1290</f>
        <v>12</v>
      </c>
      <c r="F130" s="27" t="str">
        <f t="shared" si="76"/>
        <v>Des</v>
      </c>
      <c r="G130" s="27">
        <f>+'Ark1'!Q1290</f>
        <v>10</v>
      </c>
      <c r="H130" s="321">
        <f>+'Ark1'!R1290</f>
        <v>25</v>
      </c>
      <c r="I130" s="28">
        <f>+IF(H130=0,"",'Ark1'!AG1290)</f>
        <v>15.840626439428828</v>
      </c>
      <c r="J130" s="28">
        <f>+IF(H130=0,"",'Ark1'!AH1290)</f>
        <v>4</v>
      </c>
      <c r="K130" s="92"/>
      <c r="L130" s="489">
        <f t="shared" si="79"/>
        <v>100</v>
      </c>
      <c r="M130" s="92"/>
      <c r="N130" s="31">
        <f>+IF(H130=0,"",'Ark1'!U1290)</f>
        <v>13.756000000000002</v>
      </c>
      <c r="O130" s="212"/>
      <c r="P130" s="222">
        <f>+IF(I130=0,"",'Ark1'!AI1290)</f>
        <v>25</v>
      </c>
      <c r="Q130" s="214"/>
      <c r="R130" s="427">
        <f>+IF(P130=0,"",'Ark1'!AJ1290)</f>
        <v>90.031999999999996</v>
      </c>
      <c r="S130" s="212"/>
      <c r="T130" s="428">
        <f>+IF(P130=0,"",'Ark1'!AK1290)</f>
        <v>18.647399336197875</v>
      </c>
      <c r="U130" s="214"/>
      <c r="V130" s="26">
        <f>+IF(H130=0,"",'Ark1'!T1290)</f>
        <v>5.76</v>
      </c>
      <c r="W130" s="33">
        <f>+IF(H130=0,"",'Ark1'!X1290)</f>
        <v>24</v>
      </c>
      <c r="X130" s="28">
        <f>+IF(H130=0,"",'Ark1'!AA1290)</f>
        <v>0</v>
      </c>
      <c r="Y130" s="26">
        <f>+IF(H130=0,"",'Ark1'!AC1290)</f>
        <v>0</v>
      </c>
      <c r="Z130" s="33">
        <f>+IF(H130=0,"",'Ark1'!AE1290)</f>
        <v>0</v>
      </c>
      <c r="AA130" s="33">
        <f t="shared" si="77"/>
        <v>1.7195000000000003</v>
      </c>
      <c r="AB130" s="28">
        <f t="shared" si="78"/>
        <v>0.4</v>
      </c>
      <c r="AC130" s="195"/>
      <c r="AD130" s="198"/>
      <c r="AF130" s="28"/>
      <c r="AG130" s="26"/>
      <c r="AH130" s="199"/>
      <c r="AI130" s="27"/>
      <c r="AM130" s="27"/>
    </row>
    <row r="131" spans="1:69" ht="15" customHeight="1">
      <c r="A131" s="195"/>
      <c r="B131" s="195"/>
      <c r="C131" s="195"/>
      <c r="D131" s="195"/>
      <c r="E131" s="195"/>
      <c r="F131" s="195"/>
      <c r="G131" s="195"/>
      <c r="H131" s="316"/>
      <c r="I131" s="196"/>
      <c r="J131" s="196"/>
      <c r="K131" s="92"/>
      <c r="L131" s="92"/>
      <c r="M131" s="92"/>
      <c r="N131" s="195"/>
      <c r="O131" s="476"/>
      <c r="P131" s="214"/>
      <c r="Q131" s="214"/>
      <c r="R131" s="212"/>
      <c r="S131" s="212"/>
      <c r="T131" s="212"/>
      <c r="U131" s="214"/>
      <c r="V131" s="195"/>
      <c r="W131" s="197"/>
      <c r="X131" s="196"/>
      <c r="Y131" s="195"/>
      <c r="Z131" s="197"/>
      <c r="AA131" s="197"/>
      <c r="AB131" s="196"/>
      <c r="AC131" s="195"/>
      <c r="AD131" s="198"/>
      <c r="AF131" s="28"/>
      <c r="AG131" s="26"/>
      <c r="AH131" s="199"/>
      <c r="AI131" s="27"/>
      <c r="AM131" s="27"/>
      <c r="BE131" s="211"/>
    </row>
    <row r="132" spans="1:69" ht="15" customHeight="1">
      <c r="A132" s="195"/>
      <c r="B132" s="195"/>
      <c r="C132" s="213" t="s">
        <v>0</v>
      </c>
      <c r="D132" s="195"/>
      <c r="E132" s="253" t="str">
        <f>+D134</f>
        <v>R+</v>
      </c>
      <c r="F132" s="213" t="s">
        <v>547</v>
      </c>
      <c r="G132" s="195"/>
      <c r="H132" s="309">
        <f>SUM(H134:H145)</f>
        <v>108</v>
      </c>
      <c r="I132" s="196"/>
      <c r="J132" s="196"/>
      <c r="K132" s="92"/>
      <c r="L132" s="92"/>
      <c r="M132" s="92"/>
      <c r="N132" s="246">
        <f>+Klasse!P125</f>
        <v>0</v>
      </c>
      <c r="O132" s="246"/>
      <c r="P132" s="214"/>
      <c r="Q132" s="214"/>
      <c r="R132" s="212"/>
      <c r="S132" s="212"/>
      <c r="T132" s="212"/>
      <c r="U132" s="214"/>
      <c r="V132" s="195"/>
      <c r="W132" s="197"/>
      <c r="X132" s="196"/>
      <c r="Y132" s="195"/>
      <c r="Z132" s="197"/>
      <c r="AA132" s="246">
        <f>+N132/C134</f>
        <v>0</v>
      </c>
      <c r="AB132" s="196"/>
      <c r="AC132" s="195"/>
      <c r="AD132" s="198"/>
      <c r="AF132" s="28"/>
      <c r="AG132" s="26"/>
      <c r="AH132" s="199"/>
      <c r="AI132" s="27"/>
      <c r="AM132" s="27"/>
      <c r="BE132" s="211"/>
    </row>
    <row r="133" spans="1:69" ht="15" customHeight="1">
      <c r="A133" s="195"/>
      <c r="B133" s="195"/>
      <c r="C133" s="195"/>
      <c r="D133" s="195"/>
      <c r="E133" s="195"/>
      <c r="F133" s="195"/>
      <c r="G133" s="195"/>
      <c r="H133" s="316"/>
      <c r="I133" s="196"/>
      <c r="J133" s="196"/>
      <c r="K133" s="92"/>
      <c r="L133" s="92"/>
      <c r="M133" s="92"/>
      <c r="N133" s="195"/>
      <c r="O133" s="476"/>
      <c r="P133" s="214"/>
      <c r="Q133" s="214"/>
      <c r="R133" s="212"/>
      <c r="S133" s="212"/>
      <c r="T133" s="212"/>
      <c r="U133" s="214"/>
      <c r="V133" s="195"/>
      <c r="W133" s="197"/>
      <c r="X133" s="196"/>
      <c r="Y133" s="195"/>
      <c r="Z133" s="197"/>
      <c r="AA133" s="197"/>
      <c r="AB133" s="197"/>
      <c r="AC133" s="197"/>
      <c r="AD133" s="198"/>
      <c r="AF133" s="28"/>
      <c r="AG133" s="26"/>
      <c r="AH133" s="199"/>
      <c r="AI133" s="27"/>
      <c r="AM133" s="27"/>
      <c r="BE133" s="211">
        <f>1+BE130</f>
        <v>1</v>
      </c>
      <c r="BF133" s="27">
        <v>20.659867330016564</v>
      </c>
      <c r="BG133" s="27">
        <f t="shared" ref="BG133" si="80">+BF133</f>
        <v>20.659867330016564</v>
      </c>
      <c r="BH133" s="27">
        <f t="shared" ref="BH133" si="81">+BG133</f>
        <v>20.659867330016564</v>
      </c>
      <c r="BI133" s="27">
        <f t="shared" ref="BI133" si="82">+BH133</f>
        <v>20.659867330016564</v>
      </c>
      <c r="BJ133" s="27">
        <f t="shared" ref="BJ133" si="83">+BI133</f>
        <v>20.659867330016564</v>
      </c>
      <c r="BK133" s="27">
        <f t="shared" ref="BK133" si="84">+BJ133</f>
        <v>20.659867330016564</v>
      </c>
      <c r="BL133" s="27">
        <f t="shared" ref="BL133" si="85">+BK133</f>
        <v>20.659867330016564</v>
      </c>
      <c r="BM133" s="27">
        <f t="shared" ref="BM133" si="86">+BL133</f>
        <v>20.659867330016564</v>
      </c>
      <c r="BN133" s="27">
        <f t="shared" ref="BN133" si="87">+BM133</f>
        <v>20.659867330016564</v>
      </c>
      <c r="BO133" s="27">
        <f t="shared" ref="BO133" si="88">+BN133</f>
        <v>20.659867330016564</v>
      </c>
      <c r="BP133" s="27">
        <f t="shared" ref="BP133" si="89">+BO133</f>
        <v>20.659867330016564</v>
      </c>
      <c r="BQ133" s="27">
        <f t="shared" ref="BQ133" si="90">+BP133</f>
        <v>20.659867330016564</v>
      </c>
    </row>
    <row r="134" spans="1:69" ht="15" customHeight="1">
      <c r="A134" s="195"/>
      <c r="B134" s="219">
        <f>+'Ark1'!C1291</f>
        <v>2024</v>
      </c>
      <c r="C134" s="215">
        <f>+'Ark1'!L1291</f>
        <v>9</v>
      </c>
      <c r="D134" s="215" t="s">
        <v>35</v>
      </c>
      <c r="E134" s="215">
        <f>+'Ark1'!D1291</f>
        <v>1</v>
      </c>
      <c r="F134" s="215" t="str">
        <f t="shared" ref="F134:F145" si="91">+F119</f>
        <v>Jan</v>
      </c>
      <c r="G134" s="215">
        <f>+'Ark1'!Q1291</f>
        <v>0</v>
      </c>
      <c r="H134" s="320">
        <f>+'Ark1'!R1291</f>
        <v>0</v>
      </c>
      <c r="I134" s="216" t="str">
        <f>+IF(H134=0,"",'Ark1'!AG1291)</f>
        <v/>
      </c>
      <c r="J134" s="216" t="str">
        <f>+IF(H134=0,"",'Ark1'!AH1291)</f>
        <v/>
      </c>
      <c r="K134" s="92"/>
      <c r="L134" s="92"/>
      <c r="M134" s="92"/>
      <c r="N134" s="216" t="str">
        <f>+IF(H134=0,"",'Ark1'!U1291)</f>
        <v/>
      </c>
      <c r="O134" s="216"/>
      <c r="P134" s="404">
        <f>+IF(I134=0,"",'Ark1'!AI1291)</f>
        <v>0</v>
      </c>
      <c r="Q134" s="404"/>
      <c r="R134" s="245"/>
      <c r="S134" s="245"/>
      <c r="T134" s="245"/>
      <c r="U134" s="214"/>
      <c r="V134" s="217" t="str">
        <f>+IF(H134=0,"",'Ark1'!T1291)</f>
        <v/>
      </c>
      <c r="W134" s="218" t="str">
        <f>+IF(H134=0,"",'Ark1'!X1291)</f>
        <v/>
      </c>
      <c r="X134" s="216" t="str">
        <f>+IF(H134=0,"",'Ark1'!AA1291)</f>
        <v/>
      </c>
      <c r="Y134" s="217" t="str">
        <f>+IF(H134=0,"",'Ark1'!AC1291)</f>
        <v/>
      </c>
      <c r="Z134" s="218" t="str">
        <f>+IF(H134=0,"",'Ark1'!AE1291)</f>
        <v/>
      </c>
      <c r="AA134" s="218" t="str">
        <f t="shared" ref="AA134:AA145" si="92">+IF(H134=0,"",+N134/C134)</f>
        <v/>
      </c>
      <c r="AB134" s="216" t="str">
        <f t="shared" ref="AB134:AB145" si="93">+IF(H134=0,"",G134/H134)</f>
        <v/>
      </c>
      <c r="AC134" s="195"/>
      <c r="AD134" s="198"/>
      <c r="AF134" s="28"/>
      <c r="AG134" s="26"/>
      <c r="AH134" s="199"/>
      <c r="AI134" s="27"/>
      <c r="AM134" s="27"/>
    </row>
    <row r="135" spans="1:69" ht="15" customHeight="1">
      <c r="A135" s="195"/>
      <c r="B135" s="219">
        <f>+'Ark1'!C1292</f>
        <v>2024</v>
      </c>
      <c r="C135" s="215">
        <f>+'Ark1'!L1292</f>
        <v>9</v>
      </c>
      <c r="D135" s="215" t="s">
        <v>35</v>
      </c>
      <c r="E135" s="215">
        <f>+'Ark1'!D1292</f>
        <v>2</v>
      </c>
      <c r="F135" s="215" t="str">
        <f t="shared" si="91"/>
        <v>Feb</v>
      </c>
      <c r="G135" s="215">
        <f>+'Ark1'!Q1292</f>
        <v>0</v>
      </c>
      <c r="H135" s="320">
        <f>+'Ark1'!R1292</f>
        <v>0</v>
      </c>
      <c r="I135" s="216" t="str">
        <f>+IF(H135=0,"",'Ark1'!AG1292)</f>
        <v/>
      </c>
      <c r="J135" s="216" t="str">
        <f>+IF(H135=0,"",'Ark1'!AH1292)</f>
        <v/>
      </c>
      <c r="K135" s="92"/>
      <c r="L135" s="92"/>
      <c r="M135" s="92"/>
      <c r="N135" s="216" t="str">
        <f>+IF(H135=0,"",'Ark1'!U1292)</f>
        <v/>
      </c>
      <c r="O135" s="216"/>
      <c r="P135" s="404">
        <f>+IF(I135=0,"",'Ark1'!AI1292)</f>
        <v>0</v>
      </c>
      <c r="Q135" s="404"/>
      <c r="R135" s="245"/>
      <c r="S135" s="245"/>
      <c r="T135" s="245"/>
      <c r="U135" s="214"/>
      <c r="V135" s="217" t="str">
        <f>+IF(H135=0,"",'Ark1'!T1292)</f>
        <v/>
      </c>
      <c r="W135" s="218" t="str">
        <f>+IF(H135=0,"",'Ark1'!X1292)</f>
        <v/>
      </c>
      <c r="X135" s="216" t="str">
        <f>+IF(H135=0,"",'Ark1'!AA1292)</f>
        <v/>
      </c>
      <c r="Y135" s="217" t="str">
        <f>+IF(H135=0,"",'Ark1'!AC1292)</f>
        <v/>
      </c>
      <c r="Z135" s="218" t="str">
        <f>+IF(H135=0,"",'Ark1'!AE1292)</f>
        <v/>
      </c>
      <c r="AA135" s="218" t="str">
        <f t="shared" si="92"/>
        <v/>
      </c>
      <c r="AB135" s="216" t="str">
        <f t="shared" si="93"/>
        <v/>
      </c>
      <c r="AC135" s="195"/>
      <c r="AD135" s="198"/>
      <c r="AF135" s="28"/>
      <c r="AG135" s="26"/>
      <c r="AH135" s="199"/>
      <c r="AI135" s="27"/>
      <c r="AM135" s="27"/>
    </row>
    <row r="136" spans="1:69" ht="15" customHeight="1">
      <c r="A136" s="195"/>
      <c r="B136" s="219">
        <f>+'Ark1'!C1293</f>
        <v>2024</v>
      </c>
      <c r="C136" s="215">
        <f>+'Ark1'!L1293</f>
        <v>9</v>
      </c>
      <c r="D136" s="215" t="s">
        <v>35</v>
      </c>
      <c r="E136" s="215">
        <f>+'Ark1'!D1293</f>
        <v>3</v>
      </c>
      <c r="F136" s="215" t="str">
        <f t="shared" si="91"/>
        <v>Mar</v>
      </c>
      <c r="G136" s="215">
        <f>+'Ark1'!Q1293</f>
        <v>0</v>
      </c>
      <c r="H136" s="320">
        <f>+'Ark1'!R1293</f>
        <v>0</v>
      </c>
      <c r="I136" s="216" t="str">
        <f>+IF(H136=0,"",'Ark1'!AG1293)</f>
        <v/>
      </c>
      <c r="J136" s="216" t="str">
        <f>+IF(H136=0,"",'Ark1'!AH1293)</f>
        <v/>
      </c>
      <c r="K136" s="92"/>
      <c r="L136" s="92"/>
      <c r="M136" s="92"/>
      <c r="N136" s="216" t="str">
        <f>+IF(H136=0,"",'Ark1'!U1293)</f>
        <v/>
      </c>
      <c r="O136" s="216"/>
      <c r="P136" s="404">
        <f>+IF(I136=0,"",'Ark1'!AI1293)</f>
        <v>0</v>
      </c>
      <c r="Q136" s="404"/>
      <c r="R136" s="245"/>
      <c r="S136" s="245"/>
      <c r="T136" s="245"/>
      <c r="U136" s="214"/>
      <c r="V136" s="217" t="str">
        <f>+IF(H136=0,"",'Ark1'!T1293)</f>
        <v/>
      </c>
      <c r="W136" s="218" t="str">
        <f>+IF(H136=0,"",'Ark1'!X1293)</f>
        <v/>
      </c>
      <c r="X136" s="216" t="str">
        <f>+IF(H136=0,"",'Ark1'!AA1293)</f>
        <v/>
      </c>
      <c r="Y136" s="217" t="str">
        <f>+IF(H136=0,"",'Ark1'!AC1293)</f>
        <v/>
      </c>
      <c r="Z136" s="218" t="str">
        <f>+IF(H136=0,"",'Ark1'!AE1293)</f>
        <v/>
      </c>
      <c r="AA136" s="218" t="str">
        <f t="shared" si="92"/>
        <v/>
      </c>
      <c r="AB136" s="216" t="str">
        <f t="shared" si="93"/>
        <v/>
      </c>
      <c r="AC136" s="195"/>
      <c r="AD136" s="198"/>
      <c r="AF136" s="28"/>
      <c r="AG136" s="26"/>
      <c r="AH136" s="199"/>
      <c r="AI136" s="27"/>
      <c r="AM136" s="27"/>
    </row>
    <row r="137" spans="1:69" ht="15" customHeight="1">
      <c r="A137" s="195"/>
      <c r="B137" s="219">
        <f>+'Ark1'!C1294</f>
        <v>2024</v>
      </c>
      <c r="C137" s="215">
        <f>+'Ark1'!L1294</f>
        <v>9</v>
      </c>
      <c r="D137" s="215" t="s">
        <v>35</v>
      </c>
      <c r="E137" s="215">
        <f>+'Ark1'!D1294</f>
        <v>4</v>
      </c>
      <c r="F137" s="215" t="str">
        <f t="shared" si="91"/>
        <v>Apr</v>
      </c>
      <c r="G137" s="215">
        <f>+'Ark1'!Q1294</f>
        <v>3</v>
      </c>
      <c r="H137" s="320">
        <f>+'Ark1'!R1294</f>
        <v>10</v>
      </c>
      <c r="I137" s="216">
        <f>+IF(H137=0,"",'Ark1'!AG1294)</f>
        <v>0.39847132780620192</v>
      </c>
      <c r="J137" s="216">
        <f>+IF(H137=0,"",'Ark1'!AH1294)</f>
        <v>0</v>
      </c>
      <c r="K137" s="92"/>
      <c r="L137" s="92"/>
      <c r="M137" s="92"/>
      <c r="N137" s="216">
        <f>+IF(H137=0,"",'Ark1'!U1294)</f>
        <v>8.31</v>
      </c>
      <c r="O137" s="216"/>
      <c r="P137" s="404">
        <f>+IF(I137=0,"",'Ark1'!AI1294)</f>
        <v>10</v>
      </c>
      <c r="Q137" s="404"/>
      <c r="R137" s="245"/>
      <c r="S137" s="245"/>
      <c r="T137" s="245"/>
      <c r="U137" s="214"/>
      <c r="V137" s="217">
        <f>+IF(H137=0,"",'Ark1'!T1294)</f>
        <v>5.0999999999999996</v>
      </c>
      <c r="W137" s="218">
        <f>+IF(H137=0,"",'Ark1'!X1294)</f>
        <v>0</v>
      </c>
      <c r="X137" s="216">
        <f>+IF(H137=0,"",'Ark1'!AA1294)</f>
        <v>0</v>
      </c>
      <c r="Y137" s="217">
        <f>+IF(H137=0,"",'Ark1'!AC1294)</f>
        <v>0</v>
      </c>
      <c r="Z137" s="218">
        <f>+IF(H137=0,"",'Ark1'!AE1294)</f>
        <v>0</v>
      </c>
      <c r="AA137" s="218">
        <f t="shared" si="92"/>
        <v>0.92333333333333334</v>
      </c>
      <c r="AB137" s="216">
        <f t="shared" si="93"/>
        <v>0.3</v>
      </c>
      <c r="AC137" s="195"/>
      <c r="AD137" s="198"/>
      <c r="AF137" s="28"/>
      <c r="AG137" s="26"/>
      <c r="AH137" s="199"/>
      <c r="AI137" s="27"/>
      <c r="AM137" s="27"/>
    </row>
    <row r="138" spans="1:69" ht="15" customHeight="1">
      <c r="A138" s="195"/>
      <c r="B138" s="219">
        <f>+'Ark1'!C1295</f>
        <v>2024</v>
      </c>
      <c r="C138" s="215">
        <f>+'Ark1'!L1295</f>
        <v>9</v>
      </c>
      <c r="D138" s="215" t="s">
        <v>35</v>
      </c>
      <c r="E138" s="215">
        <f>+'Ark1'!D1295</f>
        <v>5</v>
      </c>
      <c r="F138" s="215" t="str">
        <f t="shared" si="91"/>
        <v>Mai</v>
      </c>
      <c r="G138" s="215">
        <f>+'Ark1'!Q1295</f>
        <v>4</v>
      </c>
      <c r="H138" s="320">
        <f>+'Ark1'!R1295</f>
        <v>8</v>
      </c>
      <c r="I138" s="216">
        <f>+IF(H138=0,"",'Ark1'!AG1295)</f>
        <v>0.95968023228409571</v>
      </c>
      <c r="J138" s="216">
        <f>+IF(H138=0,"",'Ark1'!AH1295)</f>
        <v>0</v>
      </c>
      <c r="K138" s="92"/>
      <c r="L138" s="92"/>
      <c r="M138" s="92"/>
      <c r="N138" s="216">
        <f>+IF(H138=0,"",'Ark1'!U1295)</f>
        <v>12.725</v>
      </c>
      <c r="O138" s="216"/>
      <c r="P138" s="404">
        <f>+IF(I138=0,"",'Ark1'!AI1295)</f>
        <v>8</v>
      </c>
      <c r="Q138" s="404"/>
      <c r="R138" s="245"/>
      <c r="S138" s="245"/>
      <c r="T138" s="245"/>
      <c r="U138" s="214"/>
      <c r="V138" s="217">
        <f>+IF(H138=0,"",'Ark1'!T1295)</f>
        <v>6.875</v>
      </c>
      <c r="W138" s="218">
        <f>+IF(H138=0,"",'Ark1'!X1295)</f>
        <v>25</v>
      </c>
      <c r="X138" s="216">
        <f>+IF(H138=0,"",'Ark1'!AA1295)</f>
        <v>0</v>
      </c>
      <c r="Y138" s="217">
        <f>+IF(H138=0,"",'Ark1'!AC1295)</f>
        <v>0</v>
      </c>
      <c r="Z138" s="218">
        <f>+IF(H138=0,"",'Ark1'!AE1295)</f>
        <v>0</v>
      </c>
      <c r="AA138" s="218">
        <f t="shared" si="92"/>
        <v>1.4138888888888888</v>
      </c>
      <c r="AB138" s="216">
        <f t="shared" si="93"/>
        <v>0.5</v>
      </c>
      <c r="AC138" s="195"/>
      <c r="AD138" s="198"/>
      <c r="AF138" s="28"/>
      <c r="AG138" s="26"/>
      <c r="AH138" s="199"/>
      <c r="AI138" s="27"/>
      <c r="AM138" s="27"/>
    </row>
    <row r="139" spans="1:69" ht="15" customHeight="1">
      <c r="A139" s="195"/>
      <c r="B139" s="219">
        <f>+'Ark1'!C1296</f>
        <v>2024</v>
      </c>
      <c r="C139" s="215">
        <f>+'Ark1'!L1296</f>
        <v>9</v>
      </c>
      <c r="D139" s="215" t="s">
        <v>35</v>
      </c>
      <c r="E139" s="215">
        <f>+'Ark1'!D1296</f>
        <v>6</v>
      </c>
      <c r="F139" s="215" t="str">
        <f t="shared" si="91"/>
        <v>Jun</v>
      </c>
      <c r="G139" s="215">
        <f>+'Ark1'!Q1296</f>
        <v>1</v>
      </c>
      <c r="H139" s="320">
        <f>+'Ark1'!R1296</f>
        <v>1</v>
      </c>
      <c r="I139" s="216">
        <f>+IF(H139=0,"",'Ark1'!AG1296)</f>
        <v>0.17841109180591677</v>
      </c>
      <c r="J139" s="216">
        <f>+IF(H139=0,"",'Ark1'!AH1296)</f>
        <v>0</v>
      </c>
      <c r="K139" s="92"/>
      <c r="L139" s="92"/>
      <c r="M139" s="92"/>
      <c r="N139" s="216">
        <f>+IF(H139=0,"",'Ark1'!U1296)</f>
        <v>15.3</v>
      </c>
      <c r="O139" s="216"/>
      <c r="P139" s="404">
        <f>+IF(I139=0,"",'Ark1'!AI1296)</f>
        <v>1</v>
      </c>
      <c r="Q139" s="404"/>
      <c r="R139" s="245"/>
      <c r="S139" s="245"/>
      <c r="T139" s="245"/>
      <c r="U139" s="214"/>
      <c r="V139" s="217">
        <f>+IF(H139=0,"",'Ark1'!T1296)</f>
        <v>5</v>
      </c>
      <c r="W139" s="218">
        <f>+IF(H139=0,"",'Ark1'!X1296)</f>
        <v>0</v>
      </c>
      <c r="X139" s="216">
        <f>+IF(H139=0,"",'Ark1'!AA1296)</f>
        <v>0</v>
      </c>
      <c r="Y139" s="217">
        <f>+IF(H139=0,"",'Ark1'!AC1296)</f>
        <v>0</v>
      </c>
      <c r="Z139" s="218">
        <f>+IF(H139=0,"",'Ark1'!AE1296)</f>
        <v>0</v>
      </c>
      <c r="AA139" s="218">
        <f t="shared" si="92"/>
        <v>1.7000000000000002</v>
      </c>
      <c r="AB139" s="216">
        <f t="shared" si="93"/>
        <v>1</v>
      </c>
      <c r="AC139" s="195"/>
      <c r="AD139" s="198"/>
      <c r="AF139" s="28"/>
      <c r="AG139" s="26"/>
      <c r="AH139" s="199"/>
      <c r="AI139" s="27"/>
      <c r="AM139" s="27"/>
    </row>
    <row r="140" spans="1:69" ht="15" customHeight="1">
      <c r="A140" s="195"/>
      <c r="B140" s="219">
        <f>+'Ark1'!C1297</f>
        <v>2024</v>
      </c>
      <c r="C140" s="215">
        <f>+'Ark1'!L1297</f>
        <v>9</v>
      </c>
      <c r="D140" s="215" t="s">
        <v>35</v>
      </c>
      <c r="E140" s="215">
        <f>+'Ark1'!D1297</f>
        <v>7</v>
      </c>
      <c r="F140" s="215" t="str">
        <f t="shared" si="91"/>
        <v>Jul</v>
      </c>
      <c r="G140" s="215">
        <f>+'Ark1'!Q1297</f>
        <v>1</v>
      </c>
      <c r="H140" s="320">
        <f>+'Ark1'!R1297</f>
        <v>7</v>
      </c>
      <c r="I140" s="216">
        <f>+IF(H140=0,"",'Ark1'!AG1297)</f>
        <v>1.8099745814707688</v>
      </c>
      <c r="J140" s="216">
        <f>+IF(H140=0,"",'Ark1'!AH1297)</f>
        <v>0</v>
      </c>
      <c r="K140" s="92"/>
      <c r="L140" s="92"/>
      <c r="M140" s="92"/>
      <c r="N140" s="216">
        <f>+IF(H140=0,"",'Ark1'!U1297)</f>
        <v>11.799999999999997</v>
      </c>
      <c r="O140" s="216"/>
      <c r="P140" s="404">
        <f>+IF(I140=0,"",'Ark1'!AI1297)</f>
        <v>7</v>
      </c>
      <c r="Q140" s="404"/>
      <c r="R140" s="245"/>
      <c r="S140" s="245"/>
      <c r="T140" s="245"/>
      <c r="U140" s="214"/>
      <c r="V140" s="217">
        <f>+IF(H140=0,"",'Ark1'!T1297)</f>
        <v>5.7142857142857153</v>
      </c>
      <c r="W140" s="218">
        <f>+IF(H140=0,"",'Ark1'!X1297)</f>
        <v>0</v>
      </c>
      <c r="X140" s="216">
        <f>+IF(H140=0,"",'Ark1'!AA1297)</f>
        <v>0</v>
      </c>
      <c r="Y140" s="217">
        <f>+IF(H140=0,"",'Ark1'!AC1297)</f>
        <v>0</v>
      </c>
      <c r="Z140" s="218">
        <f>+IF(H140=0,"",'Ark1'!AE1297)</f>
        <v>0</v>
      </c>
      <c r="AA140" s="218">
        <f t="shared" si="92"/>
        <v>1.3111111111111109</v>
      </c>
      <c r="AB140" s="216">
        <f t="shared" si="93"/>
        <v>0.14285714285714285</v>
      </c>
      <c r="AC140" s="195"/>
      <c r="AD140" s="198"/>
      <c r="AF140" s="28"/>
      <c r="AG140" s="26"/>
      <c r="AH140" s="199"/>
      <c r="AI140" s="27"/>
      <c r="AM140" s="27"/>
    </row>
    <row r="141" spans="1:69" ht="15" customHeight="1">
      <c r="A141" s="195"/>
      <c r="B141" s="219">
        <f>+'Ark1'!C1298</f>
        <v>2024</v>
      </c>
      <c r="C141" s="215">
        <f>+'Ark1'!L1298</f>
        <v>9</v>
      </c>
      <c r="D141" s="215" t="s">
        <v>35</v>
      </c>
      <c r="E141" s="215">
        <f>+'Ark1'!D1298</f>
        <v>8</v>
      </c>
      <c r="F141" s="215" t="str">
        <f t="shared" si="91"/>
        <v>Aug</v>
      </c>
      <c r="G141" s="215">
        <f>+'Ark1'!Q1298</f>
        <v>5</v>
      </c>
      <c r="H141" s="320">
        <f>+'Ark1'!R1298</f>
        <v>7</v>
      </c>
      <c r="I141" s="216">
        <f>+IF(H141=0,"",'Ark1'!AG1298)</f>
        <v>1.02322472128178</v>
      </c>
      <c r="J141" s="216">
        <f>+IF(H141=0,"",'Ark1'!AH1298)</f>
        <v>0</v>
      </c>
      <c r="K141" s="92"/>
      <c r="L141" s="92"/>
      <c r="M141" s="92"/>
      <c r="N141" s="216">
        <f>+IF(H141=0,"",'Ark1'!U1298)</f>
        <v>13.55714285714286</v>
      </c>
      <c r="O141" s="216"/>
      <c r="P141" s="404">
        <f>+IF(I141=0,"",'Ark1'!AI1298)</f>
        <v>7</v>
      </c>
      <c r="Q141" s="404"/>
      <c r="R141" s="245"/>
      <c r="S141" s="245"/>
      <c r="T141" s="245"/>
      <c r="U141" s="214"/>
      <c r="V141" s="217">
        <f>+IF(H141=0,"",'Ark1'!T1298)</f>
        <v>5.4285714285714306</v>
      </c>
      <c r="W141" s="218">
        <f>+IF(H141=0,"",'Ark1'!X1298)</f>
        <v>0</v>
      </c>
      <c r="X141" s="216">
        <f>+IF(H141=0,"",'Ark1'!AA1298)</f>
        <v>0</v>
      </c>
      <c r="Y141" s="217">
        <f>+IF(H141=0,"",'Ark1'!AC1298)</f>
        <v>0</v>
      </c>
      <c r="Z141" s="218">
        <f>+IF(H141=0,"",'Ark1'!AE1298)</f>
        <v>0</v>
      </c>
      <c r="AA141" s="218">
        <f t="shared" si="92"/>
        <v>1.5063492063492068</v>
      </c>
      <c r="AB141" s="216">
        <f t="shared" si="93"/>
        <v>0.7142857142857143</v>
      </c>
      <c r="AC141" s="195"/>
      <c r="AD141" s="198"/>
      <c r="AF141" s="28"/>
      <c r="AG141" s="26"/>
      <c r="AH141" s="199"/>
      <c r="AI141" s="27"/>
      <c r="AM141" s="27"/>
    </row>
    <row r="142" spans="1:69" ht="15" customHeight="1">
      <c r="A142" s="195"/>
      <c r="B142" s="219">
        <f>+'Ark1'!C1299</f>
        <v>2024</v>
      </c>
      <c r="C142" s="215">
        <f>+'Ark1'!L1299</f>
        <v>9</v>
      </c>
      <c r="D142" s="215" t="s">
        <v>35</v>
      </c>
      <c r="E142" s="215">
        <f>+'Ark1'!D1299</f>
        <v>9</v>
      </c>
      <c r="F142" s="215" t="str">
        <f t="shared" si="91"/>
        <v>Sep</v>
      </c>
      <c r="G142" s="215">
        <f>+'Ark1'!Q1299</f>
        <v>8</v>
      </c>
      <c r="H142" s="320">
        <f>+'Ark1'!R1299</f>
        <v>11</v>
      </c>
      <c r="I142" s="216">
        <f>+IF(H142=0,"",'Ark1'!AG1299)</f>
        <v>1.0743601411205732</v>
      </c>
      <c r="J142" s="216">
        <f>+IF(H142=0,"",'Ark1'!AH1299)</f>
        <v>0</v>
      </c>
      <c r="K142" s="92"/>
      <c r="L142" s="92"/>
      <c r="M142" s="92"/>
      <c r="N142" s="216">
        <f>+IF(H142=0,"",'Ark1'!U1299)</f>
        <v>16.527272727272731</v>
      </c>
      <c r="O142" s="216"/>
      <c r="P142" s="404">
        <f>+IF(I142=0,"",'Ark1'!AI1299)</f>
        <v>11</v>
      </c>
      <c r="Q142" s="404"/>
      <c r="R142" s="245"/>
      <c r="S142" s="245"/>
      <c r="T142" s="245"/>
      <c r="U142" s="214"/>
      <c r="V142" s="217">
        <f>+IF(H142=0,"",'Ark1'!T1299)</f>
        <v>7.1818181818181808</v>
      </c>
      <c r="W142" s="218">
        <f>+IF(H142=0,"",'Ark1'!X1299)</f>
        <v>54.545454545454554</v>
      </c>
      <c r="X142" s="216">
        <f>+IF(H142=0,"",'Ark1'!AA1299)</f>
        <v>0</v>
      </c>
      <c r="Y142" s="217">
        <f>+IF(H142=0,"",'Ark1'!AC1299)</f>
        <v>0</v>
      </c>
      <c r="Z142" s="218">
        <f>+IF(H142=0,"",'Ark1'!AE1299)</f>
        <v>0</v>
      </c>
      <c r="AA142" s="218">
        <f t="shared" si="92"/>
        <v>1.8363636363636369</v>
      </c>
      <c r="AB142" s="216">
        <f t="shared" si="93"/>
        <v>0.72727272727272729</v>
      </c>
      <c r="AC142" s="195"/>
      <c r="AD142" s="198"/>
      <c r="AF142" s="28"/>
      <c r="AG142" s="26"/>
      <c r="AH142" s="199"/>
      <c r="AI142" s="27"/>
      <c r="AM142" s="27"/>
    </row>
    <row r="143" spans="1:69" ht="15" customHeight="1">
      <c r="A143" s="195"/>
      <c r="B143" s="219">
        <f>+'Ark1'!C1300</f>
        <v>2024</v>
      </c>
      <c r="C143" s="215">
        <f>+'Ark1'!L1300</f>
        <v>9</v>
      </c>
      <c r="D143" s="215" t="s">
        <v>35</v>
      </c>
      <c r="E143" s="215">
        <f>+'Ark1'!D1300</f>
        <v>10</v>
      </c>
      <c r="F143" s="215" t="str">
        <f t="shared" si="91"/>
        <v>Okt</v>
      </c>
      <c r="G143" s="215">
        <f>+'Ark1'!Q1300</f>
        <v>28</v>
      </c>
      <c r="H143" s="320">
        <f>+'Ark1'!R1300</f>
        <v>49</v>
      </c>
      <c r="I143" s="216">
        <f>+IF(H143=0,"",'Ark1'!AG1300)</f>
        <v>2.9549532499390367</v>
      </c>
      <c r="J143" s="216">
        <f>+IF(H143=0,"",'Ark1'!AH1300)</f>
        <v>0</v>
      </c>
      <c r="K143" s="92"/>
      <c r="L143" s="92"/>
      <c r="M143" s="92"/>
      <c r="N143" s="216">
        <f>+IF(H143=0,"",'Ark1'!U1300)</f>
        <v>16.569387755102042</v>
      </c>
      <c r="O143" s="216"/>
      <c r="P143" s="404">
        <f>+IF(I143=0,"",'Ark1'!AI1300)</f>
        <v>49</v>
      </c>
      <c r="Q143" s="404"/>
      <c r="R143" s="245"/>
      <c r="S143" s="245"/>
      <c r="T143" s="245"/>
      <c r="U143" s="214"/>
      <c r="V143" s="217">
        <f>+IF(H143=0,"",'Ark1'!T1300)</f>
        <v>6.4897959183673484</v>
      </c>
      <c r="W143" s="218">
        <f>+IF(H143=0,"",'Ark1'!X1300)</f>
        <v>63.265306122448976</v>
      </c>
      <c r="X143" s="216">
        <f>+IF(H143=0,"",'Ark1'!AA1300)</f>
        <v>0</v>
      </c>
      <c r="Y143" s="217">
        <f>+IF(H143=0,"",'Ark1'!AC1300)</f>
        <v>0</v>
      </c>
      <c r="Z143" s="218">
        <f>+IF(H143=0,"",'Ark1'!AE1300)</f>
        <v>0</v>
      </c>
      <c r="AA143" s="218">
        <f t="shared" si="92"/>
        <v>1.841043083900227</v>
      </c>
      <c r="AB143" s="216">
        <f t="shared" si="93"/>
        <v>0.5714285714285714</v>
      </c>
      <c r="AC143" s="195"/>
      <c r="AD143" s="198"/>
      <c r="AF143" s="28"/>
      <c r="AG143" s="26"/>
      <c r="AH143" s="199"/>
      <c r="AI143" s="27"/>
      <c r="AM143" s="27"/>
    </row>
    <row r="144" spans="1:69" ht="15" customHeight="1">
      <c r="A144" s="195"/>
      <c r="B144" s="219">
        <f>+'Ark1'!C1301</f>
        <v>2024</v>
      </c>
      <c r="C144" s="215">
        <f>+'Ark1'!L1301</f>
        <v>9</v>
      </c>
      <c r="D144" s="215" t="s">
        <v>35</v>
      </c>
      <c r="E144" s="215">
        <f>+'Ark1'!D1301</f>
        <v>11</v>
      </c>
      <c r="F144" s="215" t="str">
        <f t="shared" si="91"/>
        <v>Nov</v>
      </c>
      <c r="G144" s="215">
        <f>+'Ark1'!Q1301</f>
        <v>7</v>
      </c>
      <c r="H144" s="320">
        <f>+'Ark1'!R1301</f>
        <v>11</v>
      </c>
      <c r="I144" s="216">
        <f>+IF(H144=0,"",'Ark1'!AG1301)</f>
        <v>2.1275927747661023</v>
      </c>
      <c r="J144" s="216">
        <f>+IF(H144=0,"",'Ark1'!AH1301)</f>
        <v>18.181818181818183</v>
      </c>
      <c r="K144" s="92"/>
      <c r="L144" s="92"/>
      <c r="M144" s="92"/>
      <c r="N144" s="216">
        <f>+IF(H144=0,"",'Ark1'!U1301)</f>
        <v>18.481818181818181</v>
      </c>
      <c r="O144" s="216"/>
      <c r="P144" s="404">
        <f>+IF(I144=0,"",'Ark1'!AI1301)</f>
        <v>11</v>
      </c>
      <c r="Q144" s="404"/>
      <c r="R144" s="245"/>
      <c r="S144" s="245"/>
      <c r="T144" s="245"/>
      <c r="U144" s="214"/>
      <c r="V144" s="217">
        <f>+IF(H144=0,"",'Ark1'!T1301)</f>
        <v>7</v>
      </c>
      <c r="W144" s="218">
        <f>+IF(H144=0,"",'Ark1'!X1301)</f>
        <v>81.818181818181813</v>
      </c>
      <c r="X144" s="216">
        <f>+IF(H144=0,"",'Ark1'!AA1301)</f>
        <v>0</v>
      </c>
      <c r="Y144" s="217">
        <f>+IF(H144=0,"",'Ark1'!AC1301)</f>
        <v>0</v>
      </c>
      <c r="Z144" s="218">
        <f>+IF(H144=0,"",'Ark1'!AE1301)</f>
        <v>0</v>
      </c>
      <c r="AA144" s="218">
        <f t="shared" si="92"/>
        <v>2.0535353535353535</v>
      </c>
      <c r="AB144" s="216">
        <f t="shared" si="93"/>
        <v>0.63636363636363635</v>
      </c>
      <c r="AC144" s="195"/>
      <c r="AD144" s="198"/>
      <c r="AF144" s="28"/>
      <c r="AG144" s="26"/>
      <c r="AH144" s="199"/>
      <c r="AI144" s="27"/>
      <c r="AM144" s="27"/>
    </row>
    <row r="145" spans="1:69" ht="15" customHeight="1">
      <c r="A145" s="195"/>
      <c r="B145" s="219">
        <f>+'Ark1'!C1302</f>
        <v>2024</v>
      </c>
      <c r="C145" s="215">
        <f>+'Ark1'!L1302</f>
        <v>9</v>
      </c>
      <c r="D145" s="215" t="s">
        <v>35</v>
      </c>
      <c r="E145" s="215">
        <f>+'Ark1'!D1302</f>
        <v>12</v>
      </c>
      <c r="F145" s="215" t="str">
        <f t="shared" si="91"/>
        <v>Des</v>
      </c>
      <c r="G145" s="215">
        <f>+'Ark1'!Q1302</f>
        <v>2</v>
      </c>
      <c r="H145" s="320">
        <f>+'Ark1'!R1302</f>
        <v>4</v>
      </c>
      <c r="I145" s="216">
        <f>+IF(H145=0,"",'Ark1'!AG1302)</f>
        <v>3.0815292491939199</v>
      </c>
      <c r="J145" s="216">
        <f>+IF(H145=0,"",'Ark1'!AH1302)</f>
        <v>0</v>
      </c>
      <c r="K145" s="92"/>
      <c r="L145" s="92"/>
      <c r="M145" s="92"/>
      <c r="N145" s="216">
        <f>+IF(H145=0,"",'Ark1'!U1302)</f>
        <v>16.725000000000001</v>
      </c>
      <c r="O145" s="216"/>
      <c r="P145" s="404">
        <f>+IF(I145=0,"",'Ark1'!AI1302)</f>
        <v>4</v>
      </c>
      <c r="Q145" s="404"/>
      <c r="R145" s="245"/>
      <c r="S145" s="245"/>
      <c r="T145" s="245"/>
      <c r="U145" s="214"/>
      <c r="V145" s="217">
        <f>+IF(H145=0,"",'Ark1'!T1302)</f>
        <v>6.5</v>
      </c>
      <c r="W145" s="218">
        <f>+IF(H145=0,"",'Ark1'!X1302)</f>
        <v>75</v>
      </c>
      <c r="X145" s="216">
        <f>+IF(H145=0,"",'Ark1'!AA1302)</f>
        <v>0</v>
      </c>
      <c r="Y145" s="217">
        <f>+IF(H145=0,"",'Ark1'!AC1302)</f>
        <v>0</v>
      </c>
      <c r="Z145" s="218">
        <f>+IF(H145=0,"",'Ark1'!AE1302)</f>
        <v>0</v>
      </c>
      <c r="AA145" s="218">
        <f t="shared" si="92"/>
        <v>1.8583333333333334</v>
      </c>
      <c r="AB145" s="216">
        <f t="shared" si="93"/>
        <v>0.5</v>
      </c>
      <c r="AC145" s="195"/>
      <c r="AD145" s="198"/>
      <c r="AF145" s="28"/>
      <c r="AG145" s="26"/>
      <c r="AH145" s="199"/>
      <c r="AI145" s="27"/>
      <c r="AM145" s="27"/>
    </row>
    <row r="146" spans="1:69" ht="15" customHeight="1">
      <c r="A146" s="195"/>
      <c r="B146" s="195"/>
      <c r="C146" s="195"/>
      <c r="D146" s="195"/>
      <c r="E146" s="195"/>
      <c r="F146" s="195"/>
      <c r="G146" s="195"/>
      <c r="H146" s="316"/>
      <c r="I146" s="196"/>
      <c r="J146" s="196"/>
      <c r="K146" s="92"/>
      <c r="L146" s="92"/>
      <c r="M146" s="92"/>
      <c r="N146" s="195"/>
      <c r="O146" s="476"/>
      <c r="P146" s="214"/>
      <c r="Q146" s="214"/>
      <c r="R146" s="212"/>
      <c r="S146" s="212"/>
      <c r="T146" s="212"/>
      <c r="U146" s="214"/>
      <c r="V146" s="195"/>
      <c r="W146" s="197"/>
      <c r="X146" s="196"/>
      <c r="Y146" s="195"/>
      <c r="Z146" s="197"/>
      <c r="AA146" s="197"/>
      <c r="AB146" s="196"/>
      <c r="AC146" s="195"/>
      <c r="AD146" s="198"/>
      <c r="AF146" s="28"/>
      <c r="AG146" s="26"/>
      <c r="AH146" s="199"/>
      <c r="AI146" s="27"/>
      <c r="AM146" s="27"/>
      <c r="BE146" s="211"/>
    </row>
    <row r="147" spans="1:69" ht="15" customHeight="1">
      <c r="A147" s="195"/>
      <c r="B147" s="195"/>
      <c r="C147" s="213" t="s">
        <v>0</v>
      </c>
      <c r="D147" s="195"/>
      <c r="E147" s="253" t="str">
        <f>+D149</f>
        <v>U-</v>
      </c>
      <c r="F147" s="213" t="s">
        <v>547</v>
      </c>
      <c r="G147" s="195"/>
      <c r="H147" s="309">
        <f>SUM(H149:H160)</f>
        <v>8</v>
      </c>
      <c r="I147" s="196"/>
      <c r="J147" s="196"/>
      <c r="K147" s="92"/>
      <c r="L147" s="92"/>
      <c r="M147" s="92"/>
      <c r="N147" s="246">
        <f>+Klasse!P143</f>
        <v>5.2760563380281722</v>
      </c>
      <c r="O147" s="246"/>
      <c r="P147" s="214"/>
      <c r="Q147" s="214"/>
      <c r="R147" s="212"/>
      <c r="S147" s="212"/>
      <c r="T147" s="212"/>
      <c r="U147" s="214"/>
      <c r="V147" s="195"/>
      <c r="W147" s="197"/>
      <c r="X147" s="196"/>
      <c r="Y147" s="195"/>
      <c r="Z147" s="197"/>
      <c r="AA147" s="246">
        <f>+N147/C149</f>
        <v>0.52760563380281722</v>
      </c>
      <c r="AB147" s="196"/>
      <c r="AC147" s="195"/>
      <c r="AD147" s="198"/>
      <c r="AF147" s="28"/>
      <c r="AG147" s="26"/>
      <c r="AH147" s="199"/>
      <c r="AI147" s="27"/>
      <c r="AM147" s="27"/>
      <c r="BE147" s="211"/>
    </row>
    <row r="148" spans="1:69" ht="15" customHeight="1">
      <c r="A148" s="195"/>
      <c r="B148" s="195"/>
      <c r="C148" s="195"/>
      <c r="D148" s="195"/>
      <c r="E148" s="195"/>
      <c r="F148" s="195"/>
      <c r="G148" s="195"/>
      <c r="H148" s="316"/>
      <c r="I148" s="196"/>
      <c r="J148" s="196"/>
      <c r="K148" s="92"/>
      <c r="L148" s="92"/>
      <c r="M148" s="92"/>
      <c r="N148" s="195"/>
      <c r="O148" s="476"/>
      <c r="P148" s="214"/>
      <c r="Q148" s="214"/>
      <c r="R148" s="212"/>
      <c r="S148" s="212"/>
      <c r="T148" s="212"/>
      <c r="U148" s="214"/>
      <c r="V148" s="195"/>
      <c r="W148" s="197"/>
      <c r="X148" s="196"/>
      <c r="Y148" s="195"/>
      <c r="Z148" s="197"/>
      <c r="AA148" s="197"/>
      <c r="AB148" s="197"/>
      <c r="AC148" s="197"/>
      <c r="AD148" s="198"/>
      <c r="AF148" s="28"/>
      <c r="AG148" s="26"/>
      <c r="AH148" s="199"/>
      <c r="AI148" s="27"/>
      <c r="AM148" s="27"/>
      <c r="BE148" s="211">
        <f>1+BE145</f>
        <v>1</v>
      </c>
      <c r="BF148" s="27">
        <v>20.659867330016564</v>
      </c>
      <c r="BG148" s="27">
        <f t="shared" ref="BG148" si="94">+BF148</f>
        <v>20.659867330016564</v>
      </c>
      <c r="BH148" s="27">
        <f t="shared" ref="BH148" si="95">+BG148</f>
        <v>20.659867330016564</v>
      </c>
      <c r="BI148" s="27">
        <f t="shared" ref="BI148" si="96">+BH148</f>
        <v>20.659867330016564</v>
      </c>
      <c r="BJ148" s="27">
        <f t="shared" ref="BJ148" si="97">+BI148</f>
        <v>20.659867330016564</v>
      </c>
      <c r="BK148" s="27">
        <f t="shared" ref="BK148" si="98">+BJ148</f>
        <v>20.659867330016564</v>
      </c>
      <c r="BL148" s="27">
        <f t="shared" ref="BL148" si="99">+BK148</f>
        <v>20.659867330016564</v>
      </c>
      <c r="BM148" s="27">
        <f t="shared" ref="BM148" si="100">+BL148</f>
        <v>20.659867330016564</v>
      </c>
      <c r="BN148" s="27">
        <f t="shared" ref="BN148" si="101">+BM148</f>
        <v>20.659867330016564</v>
      </c>
      <c r="BO148" s="27">
        <f t="shared" ref="BO148" si="102">+BN148</f>
        <v>20.659867330016564</v>
      </c>
      <c r="BP148" s="27">
        <f t="shared" ref="BP148" si="103">+BO148</f>
        <v>20.659867330016564</v>
      </c>
      <c r="BQ148" s="27">
        <f t="shared" ref="BQ148" si="104">+BP148</f>
        <v>20.659867330016564</v>
      </c>
    </row>
    <row r="149" spans="1:69">
      <c r="A149" s="195"/>
      <c r="B149" s="219">
        <f>+'Ark1'!C1303</f>
        <v>2024</v>
      </c>
      <c r="C149" s="27">
        <f>+'Ark1'!L1303</f>
        <v>10</v>
      </c>
      <c r="D149" s="27" t="s">
        <v>36</v>
      </c>
      <c r="E149" s="27">
        <f>+'Ark1'!D1303</f>
        <v>1</v>
      </c>
      <c r="F149" s="27" t="str">
        <f t="shared" ref="F149:F160" si="105">+F134</f>
        <v>Jan</v>
      </c>
      <c r="G149" s="27">
        <f>+'Ark1'!Q1303</f>
        <v>0</v>
      </c>
      <c r="H149" s="321">
        <f>+'Ark1'!R1303</f>
        <v>0</v>
      </c>
      <c r="I149" s="28" t="str">
        <f>+IF(H149=0,"",'Ark1'!AG1303)</f>
        <v/>
      </c>
      <c r="J149" s="28" t="str">
        <f>+IF(H149=0,"",'Ark1'!AH1303)</f>
        <v/>
      </c>
      <c r="K149" s="92"/>
      <c r="L149" s="92"/>
      <c r="M149" s="92"/>
      <c r="N149" s="28" t="str">
        <f>+IF(H149=0,"",'Ark1'!U1303)</f>
        <v/>
      </c>
      <c r="O149" s="28"/>
      <c r="P149" s="222">
        <f>+IF(I149=0,"",'Ark1'!AI1303)</f>
        <v>0</v>
      </c>
      <c r="U149" s="214"/>
      <c r="V149" s="26" t="str">
        <f>+IF(H149=0,"",'Ark1'!T1303)</f>
        <v/>
      </c>
      <c r="W149" s="33" t="str">
        <f>+IF(H149=0,"",'Ark1'!X1303)</f>
        <v/>
      </c>
      <c r="X149" s="28" t="str">
        <f>+IF(H149=0,"",'Ark1'!AA1303)</f>
        <v/>
      </c>
      <c r="Y149" s="26" t="str">
        <f>+IF(H149=0,"",'Ark1'!AC1303)</f>
        <v/>
      </c>
      <c r="Z149" s="33" t="str">
        <f>+IF(H149=0,"",'Ark1'!AE1303)</f>
        <v/>
      </c>
      <c r="AA149" s="33" t="str">
        <f t="shared" ref="AA149:AA160" si="106">+IF(H149=0,"",+N149/C149)</f>
        <v/>
      </c>
      <c r="AB149" s="28" t="str">
        <f t="shared" ref="AB149:AB160" si="107">+IF(H149=0,"",G149/H149)</f>
        <v/>
      </c>
      <c r="AC149" s="195"/>
      <c r="AD149" s="198"/>
      <c r="AF149" s="28"/>
      <c r="AG149" s="26"/>
      <c r="AH149" s="199"/>
      <c r="AI149" s="27"/>
      <c r="AM149" s="27"/>
    </row>
    <row r="150" spans="1:69">
      <c r="A150" s="195"/>
      <c r="B150" s="219">
        <f>+'Ark1'!C1304</f>
        <v>2024</v>
      </c>
      <c r="C150" s="27">
        <f>+'Ark1'!L1304</f>
        <v>10</v>
      </c>
      <c r="D150" s="27" t="s">
        <v>36</v>
      </c>
      <c r="E150" s="27">
        <f>+'Ark1'!D1304</f>
        <v>2</v>
      </c>
      <c r="F150" s="27" t="str">
        <f t="shared" si="105"/>
        <v>Feb</v>
      </c>
      <c r="G150" s="27">
        <f>+'Ark1'!Q1304</f>
        <v>0</v>
      </c>
      <c r="H150" s="321">
        <f>+'Ark1'!R1304</f>
        <v>0</v>
      </c>
      <c r="I150" s="28" t="str">
        <f>+IF(H150=0,"",'Ark1'!AG1304)</f>
        <v/>
      </c>
      <c r="J150" s="28" t="str">
        <f>+IF(H150=0,"",'Ark1'!AH1304)</f>
        <v/>
      </c>
      <c r="K150" s="92"/>
      <c r="L150" s="92"/>
      <c r="M150" s="92"/>
      <c r="N150" s="28" t="str">
        <f>+IF(H150=0,"",'Ark1'!U1304)</f>
        <v/>
      </c>
      <c r="O150" s="28"/>
      <c r="P150" s="222">
        <f>+IF(I150=0,"",'Ark1'!AI1304)</f>
        <v>0</v>
      </c>
      <c r="U150" s="214"/>
      <c r="V150" s="26" t="str">
        <f>+IF(H150=0,"",'Ark1'!T1304)</f>
        <v/>
      </c>
      <c r="W150" s="33" t="str">
        <f>+IF(H150=0,"",'Ark1'!X1304)</f>
        <v/>
      </c>
      <c r="X150" s="28" t="str">
        <f>+IF(H150=0,"",'Ark1'!AA1304)</f>
        <v/>
      </c>
      <c r="Y150" s="26" t="str">
        <f>+IF(H150=0,"",'Ark1'!AC1304)</f>
        <v/>
      </c>
      <c r="Z150" s="33" t="str">
        <f>+IF(H150=0,"",'Ark1'!AE1304)</f>
        <v/>
      </c>
      <c r="AA150" s="33" t="str">
        <f t="shared" si="106"/>
        <v/>
      </c>
      <c r="AB150" s="28" t="str">
        <f t="shared" si="107"/>
        <v/>
      </c>
      <c r="AC150" s="195"/>
      <c r="AD150" s="26"/>
      <c r="AF150" s="28"/>
      <c r="AG150" s="26"/>
      <c r="AH150" s="27"/>
      <c r="AI150" s="27"/>
      <c r="AM150" s="27"/>
    </row>
    <row r="151" spans="1:69">
      <c r="A151" s="195"/>
      <c r="B151" s="219">
        <f>+'Ark1'!C1305</f>
        <v>2024</v>
      </c>
      <c r="C151" s="27">
        <f>+'Ark1'!L1305</f>
        <v>10</v>
      </c>
      <c r="D151" s="27" t="s">
        <v>36</v>
      </c>
      <c r="E151" s="27">
        <f>+'Ark1'!D1305</f>
        <v>3</v>
      </c>
      <c r="F151" s="27" t="str">
        <f t="shared" si="105"/>
        <v>Mar</v>
      </c>
      <c r="G151" s="27">
        <f>+'Ark1'!Q1305</f>
        <v>0</v>
      </c>
      <c r="H151" s="321">
        <f>+'Ark1'!R1305</f>
        <v>0</v>
      </c>
      <c r="I151" s="28" t="str">
        <f>+IF(H151=0,"",'Ark1'!AG1305)</f>
        <v/>
      </c>
      <c r="J151" s="28" t="str">
        <f>+IF(H151=0,"",'Ark1'!AH1305)</f>
        <v/>
      </c>
      <c r="K151" s="92"/>
      <c r="L151" s="92"/>
      <c r="M151" s="92"/>
      <c r="N151" s="28" t="str">
        <f>+IF(H151=0,"",'Ark1'!U1305)</f>
        <v/>
      </c>
      <c r="O151" s="28"/>
      <c r="P151" s="222">
        <f>+IF(I151=0,"",'Ark1'!AI1305)</f>
        <v>0</v>
      </c>
      <c r="U151" s="214"/>
      <c r="V151" s="26" t="str">
        <f>+IF(H151=0,"",'Ark1'!T1305)</f>
        <v/>
      </c>
      <c r="W151" s="33" t="str">
        <f>+IF(H151=0,"",'Ark1'!X1305)</f>
        <v/>
      </c>
      <c r="X151" s="28" t="str">
        <f>+IF(H151=0,"",'Ark1'!AA1305)</f>
        <v/>
      </c>
      <c r="Y151" s="26" t="str">
        <f>+IF(H151=0,"",'Ark1'!AC1305)</f>
        <v/>
      </c>
      <c r="Z151" s="33" t="str">
        <f>+IF(H151=0,"",'Ark1'!AE1305)</f>
        <v/>
      </c>
      <c r="AA151" s="33" t="str">
        <f t="shared" si="106"/>
        <v/>
      </c>
      <c r="AB151" s="28" t="str">
        <f t="shared" si="107"/>
        <v/>
      </c>
      <c r="AC151" s="195"/>
      <c r="AD151" s="199"/>
      <c r="AF151" s="28"/>
      <c r="AG151" s="26"/>
      <c r="AH151" s="199"/>
      <c r="AI151" s="27"/>
      <c r="AM151" s="27"/>
    </row>
    <row r="152" spans="1:69">
      <c r="A152" s="195"/>
      <c r="B152" s="219">
        <f>+'Ark1'!C1306</f>
        <v>2024</v>
      </c>
      <c r="C152" s="27">
        <f>+'Ark1'!L1306</f>
        <v>10</v>
      </c>
      <c r="D152" s="27" t="s">
        <v>36</v>
      </c>
      <c r="E152" s="27">
        <f>+'Ark1'!D1306</f>
        <v>4</v>
      </c>
      <c r="F152" s="27" t="str">
        <f t="shared" si="105"/>
        <v>Apr</v>
      </c>
      <c r="G152" s="27">
        <f>+'Ark1'!Q1306</f>
        <v>0</v>
      </c>
      <c r="H152" s="321">
        <f>+'Ark1'!R1306</f>
        <v>0</v>
      </c>
      <c r="I152" s="28" t="str">
        <f>+IF(H152=0,"",'Ark1'!AG1306)</f>
        <v/>
      </c>
      <c r="J152" s="28" t="str">
        <f>+IF(H152=0,"",'Ark1'!AH1306)</f>
        <v/>
      </c>
      <c r="K152" s="92"/>
      <c r="L152" s="92"/>
      <c r="M152" s="92"/>
      <c r="N152" s="28" t="str">
        <f>+IF(H152=0,"",'Ark1'!U1306)</f>
        <v/>
      </c>
      <c r="O152" s="28"/>
      <c r="P152" s="222">
        <f>+IF(I152=0,"",'Ark1'!AI1306)</f>
        <v>0</v>
      </c>
      <c r="U152" s="214"/>
      <c r="V152" s="26" t="str">
        <f>+IF(H152=0,"",'Ark1'!T1306)</f>
        <v/>
      </c>
      <c r="W152" s="33" t="str">
        <f>+IF(H152=0,"",'Ark1'!X1306)</f>
        <v/>
      </c>
      <c r="X152" s="28" t="str">
        <f>+IF(H152=0,"",'Ark1'!AA1306)</f>
        <v/>
      </c>
      <c r="Y152" s="26" t="str">
        <f>+IF(H152=0,"",'Ark1'!AC1306)</f>
        <v/>
      </c>
      <c r="Z152" s="33" t="str">
        <f>+IF(H152=0,"",'Ark1'!AE1306)</f>
        <v/>
      </c>
      <c r="AA152" s="33" t="str">
        <f t="shared" si="106"/>
        <v/>
      </c>
      <c r="AB152" s="28" t="str">
        <f t="shared" si="107"/>
        <v/>
      </c>
      <c r="AC152" s="195"/>
      <c r="AD152" s="26"/>
      <c r="AF152" s="28"/>
      <c r="AG152" s="26"/>
      <c r="AH152" s="27"/>
      <c r="AI152" s="27"/>
      <c r="AM152" s="27"/>
    </row>
    <row r="153" spans="1:69">
      <c r="A153" s="195"/>
      <c r="B153" s="219">
        <f>+'Ark1'!C1307</f>
        <v>2024</v>
      </c>
      <c r="C153" s="27">
        <f>+'Ark1'!L1307</f>
        <v>10</v>
      </c>
      <c r="D153" s="27" t="s">
        <v>36</v>
      </c>
      <c r="E153" s="27">
        <f>+'Ark1'!D1307</f>
        <v>5</v>
      </c>
      <c r="F153" s="27" t="str">
        <f t="shared" si="105"/>
        <v>Mai</v>
      </c>
      <c r="G153" s="27">
        <f>+'Ark1'!Q1307</f>
        <v>0</v>
      </c>
      <c r="H153" s="321">
        <f>+'Ark1'!R1307</f>
        <v>0</v>
      </c>
      <c r="I153" s="28" t="str">
        <f>+IF(H153=0,"",'Ark1'!AG1307)</f>
        <v/>
      </c>
      <c r="J153" s="28" t="str">
        <f>+IF(H153=0,"",'Ark1'!AH1307)</f>
        <v/>
      </c>
      <c r="K153" s="92"/>
      <c r="L153" s="92"/>
      <c r="M153" s="92"/>
      <c r="N153" s="28" t="str">
        <f>+IF(H153=0,"",'Ark1'!U1307)</f>
        <v/>
      </c>
      <c r="O153" s="28"/>
      <c r="P153" s="222">
        <f>+IF(I153=0,"",'Ark1'!AI1307)</f>
        <v>0</v>
      </c>
      <c r="U153" s="214"/>
      <c r="V153" s="26" t="str">
        <f>+IF(H153=0,"",'Ark1'!T1307)</f>
        <v/>
      </c>
      <c r="W153" s="33" t="str">
        <f>+IF(H153=0,"",'Ark1'!X1307)</f>
        <v/>
      </c>
      <c r="X153" s="28" t="str">
        <f>+IF(H153=0,"",'Ark1'!AA1307)</f>
        <v/>
      </c>
      <c r="Y153" s="26" t="str">
        <f>+IF(H153=0,"",'Ark1'!AC1307)</f>
        <v/>
      </c>
      <c r="Z153" s="33" t="str">
        <f>+IF(H153=0,"",'Ark1'!AE1307)</f>
        <v/>
      </c>
      <c r="AA153" s="33" t="str">
        <f t="shared" si="106"/>
        <v/>
      </c>
      <c r="AB153" s="28" t="str">
        <f t="shared" si="107"/>
        <v/>
      </c>
      <c r="AC153" s="195"/>
      <c r="AD153" s="26"/>
      <c r="AF153" s="28"/>
      <c r="AG153" s="26"/>
      <c r="AH153" s="27"/>
      <c r="AI153" s="27"/>
      <c r="AM153" s="27"/>
    </row>
    <row r="154" spans="1:69">
      <c r="A154" s="195"/>
      <c r="B154" s="219">
        <f>+'Ark1'!C1308</f>
        <v>2024</v>
      </c>
      <c r="C154" s="27">
        <f>+'Ark1'!L1308</f>
        <v>10</v>
      </c>
      <c r="D154" s="27" t="s">
        <v>36</v>
      </c>
      <c r="E154" s="27">
        <f>+'Ark1'!D1308</f>
        <v>6</v>
      </c>
      <c r="F154" s="27" t="str">
        <f t="shared" si="105"/>
        <v>Jun</v>
      </c>
      <c r="G154" s="27">
        <f>+'Ark1'!Q1308</f>
        <v>0</v>
      </c>
      <c r="H154" s="321">
        <f>+'Ark1'!R1308</f>
        <v>0</v>
      </c>
      <c r="I154" s="28" t="str">
        <f>+IF(H154=0,"",'Ark1'!AG1308)</f>
        <v/>
      </c>
      <c r="J154" s="28" t="str">
        <f>+IF(H154=0,"",'Ark1'!AH1308)</f>
        <v/>
      </c>
      <c r="K154" s="92"/>
      <c r="L154" s="92"/>
      <c r="M154" s="92"/>
      <c r="N154" s="28" t="str">
        <f>+IF(H154=0,"",'Ark1'!U1308)</f>
        <v/>
      </c>
      <c r="O154" s="28"/>
      <c r="P154" s="222">
        <f>+IF(I154=0,"",'Ark1'!AI1308)</f>
        <v>0</v>
      </c>
      <c r="U154" s="214"/>
      <c r="V154" s="26" t="str">
        <f>+IF(H154=0,"",'Ark1'!T1308)</f>
        <v/>
      </c>
      <c r="W154" s="33" t="str">
        <f>+IF(H154=0,"",'Ark1'!X1308)</f>
        <v/>
      </c>
      <c r="X154" s="28" t="str">
        <f>+IF(H154=0,"",'Ark1'!AA1308)</f>
        <v/>
      </c>
      <c r="Y154" s="26" t="str">
        <f>+IF(H154=0,"",'Ark1'!AC1308)</f>
        <v/>
      </c>
      <c r="Z154" s="33" t="str">
        <f>+IF(H154=0,"",'Ark1'!AE1308)</f>
        <v/>
      </c>
      <c r="AA154" s="33" t="str">
        <f t="shared" si="106"/>
        <v/>
      </c>
      <c r="AB154" s="28" t="str">
        <f t="shared" si="107"/>
        <v/>
      </c>
      <c r="AC154" s="195"/>
      <c r="AD154" s="219"/>
      <c r="AF154" s="28"/>
      <c r="AG154" s="26"/>
      <c r="AH154" s="219"/>
      <c r="AI154" s="27"/>
      <c r="AM154" s="27"/>
    </row>
    <row r="155" spans="1:69">
      <c r="A155" s="195"/>
      <c r="B155" s="219">
        <f>+'Ark1'!C1309</f>
        <v>2024</v>
      </c>
      <c r="C155" s="27">
        <f>+'Ark1'!L1309</f>
        <v>10</v>
      </c>
      <c r="D155" s="27" t="s">
        <v>36</v>
      </c>
      <c r="E155" s="27">
        <f>+'Ark1'!D1309</f>
        <v>7</v>
      </c>
      <c r="F155" s="27" t="str">
        <f t="shared" si="105"/>
        <v>Jul</v>
      </c>
      <c r="G155" s="27">
        <f>+'Ark1'!Q1309</f>
        <v>0</v>
      </c>
      <c r="H155" s="321">
        <f>+'Ark1'!R1309</f>
        <v>0</v>
      </c>
      <c r="I155" s="28" t="str">
        <f>+IF(H155=0,"",'Ark1'!AG1309)</f>
        <v/>
      </c>
      <c r="J155" s="28" t="str">
        <f>+IF(H155=0,"",'Ark1'!AH1309)</f>
        <v/>
      </c>
      <c r="K155" s="92"/>
      <c r="L155" s="92"/>
      <c r="M155" s="92"/>
      <c r="N155" s="28" t="str">
        <f>+IF(H155=0,"",'Ark1'!U1309)</f>
        <v/>
      </c>
      <c r="O155" s="28"/>
      <c r="P155" s="222">
        <f>+IF(I155=0,"",'Ark1'!AI1309)</f>
        <v>0</v>
      </c>
      <c r="U155" s="214"/>
      <c r="V155" s="26" t="str">
        <f>+IF(H155=0,"",'Ark1'!T1309)</f>
        <v/>
      </c>
      <c r="W155" s="33" t="str">
        <f>+IF(H155=0,"",'Ark1'!X1309)</f>
        <v/>
      </c>
      <c r="X155" s="28" t="str">
        <f>+IF(H155=0,"",'Ark1'!AA1309)</f>
        <v/>
      </c>
      <c r="Y155" s="26" t="str">
        <f>+IF(H155=0,"",'Ark1'!AC1309)</f>
        <v/>
      </c>
      <c r="Z155" s="33" t="str">
        <f>+IF(H155=0,"",'Ark1'!AE1309)</f>
        <v/>
      </c>
      <c r="AA155" s="33" t="str">
        <f t="shared" si="106"/>
        <v/>
      </c>
      <c r="AB155" s="28" t="str">
        <f t="shared" si="107"/>
        <v/>
      </c>
      <c r="AC155" s="195"/>
      <c r="AD155" s="198"/>
      <c r="AF155" s="28"/>
      <c r="AG155" s="26"/>
      <c r="AH155" s="198"/>
      <c r="AI155" s="27"/>
      <c r="AM155" s="27"/>
    </row>
    <row r="156" spans="1:69">
      <c r="A156" s="195"/>
      <c r="B156" s="219">
        <f>+'Ark1'!C1310</f>
        <v>2024</v>
      </c>
      <c r="C156" s="27">
        <f>+'Ark1'!L1310</f>
        <v>10</v>
      </c>
      <c r="D156" s="27" t="s">
        <v>36</v>
      </c>
      <c r="E156" s="27">
        <f>+'Ark1'!D1310</f>
        <v>8</v>
      </c>
      <c r="F156" s="27" t="str">
        <f t="shared" si="105"/>
        <v>Aug</v>
      </c>
      <c r="G156" s="27">
        <f>+'Ark1'!Q1310</f>
        <v>0</v>
      </c>
      <c r="H156" s="321">
        <f>+'Ark1'!R1310</f>
        <v>0</v>
      </c>
      <c r="I156" s="28" t="str">
        <f>+IF(H156=0,"",'Ark1'!AG1310)</f>
        <v/>
      </c>
      <c r="J156" s="28" t="str">
        <f>+IF(H156=0,"",'Ark1'!AH1310)</f>
        <v/>
      </c>
      <c r="K156" s="92"/>
      <c r="L156" s="92"/>
      <c r="M156" s="92"/>
      <c r="N156" s="28" t="str">
        <f>+IF(H156=0,"",'Ark1'!U1310)</f>
        <v/>
      </c>
      <c r="O156" s="28"/>
      <c r="P156" s="222">
        <f>+IF(I156=0,"",'Ark1'!AI1310)</f>
        <v>0</v>
      </c>
      <c r="U156" s="214"/>
      <c r="V156" s="26" t="str">
        <f>+IF(H156=0,"",'Ark1'!T1310)</f>
        <v/>
      </c>
      <c r="W156" s="33" t="str">
        <f>+IF(H156=0,"",'Ark1'!X1310)</f>
        <v/>
      </c>
      <c r="X156" s="28" t="str">
        <f>+IF(H156=0,"",'Ark1'!AA1310)</f>
        <v/>
      </c>
      <c r="Y156" s="26" t="str">
        <f>+IF(H156=0,"",'Ark1'!AC1310)</f>
        <v/>
      </c>
      <c r="Z156" s="33" t="str">
        <f>+IF(H156=0,"",'Ark1'!AE1310)</f>
        <v/>
      </c>
      <c r="AA156" s="33" t="str">
        <f t="shared" si="106"/>
        <v/>
      </c>
      <c r="AB156" s="28" t="str">
        <f t="shared" si="107"/>
        <v/>
      </c>
      <c r="AC156" s="195"/>
      <c r="AD156" s="198"/>
      <c r="AF156" s="28"/>
      <c r="AG156" s="26"/>
      <c r="AH156" s="199"/>
      <c r="AI156" s="27"/>
      <c r="AM156" s="27"/>
    </row>
    <row r="157" spans="1:69">
      <c r="A157" s="195"/>
      <c r="B157" s="219">
        <f>+'Ark1'!C1311</f>
        <v>2024</v>
      </c>
      <c r="C157" s="27">
        <f>+'Ark1'!L1311</f>
        <v>10</v>
      </c>
      <c r="D157" s="27" t="s">
        <v>36</v>
      </c>
      <c r="E157" s="27">
        <f>+'Ark1'!D1311</f>
        <v>9</v>
      </c>
      <c r="F157" s="27" t="str">
        <f t="shared" si="105"/>
        <v>Sep</v>
      </c>
      <c r="G157" s="27">
        <f>+'Ark1'!Q1311</f>
        <v>1</v>
      </c>
      <c r="H157" s="321">
        <f>+'Ark1'!R1311</f>
        <v>1</v>
      </c>
      <c r="I157" s="28">
        <f>+IF(H157=0,"",'Ark1'!AG1311)</f>
        <v>0.13178344965340361</v>
      </c>
      <c r="J157" s="28">
        <f>+IF(H157=0,"",'Ark1'!AH1311)</f>
        <v>0</v>
      </c>
      <c r="K157" s="92"/>
      <c r="L157" s="92"/>
      <c r="M157" s="92"/>
      <c r="N157" s="28">
        <f>+IF(H157=0,"",'Ark1'!U1311)</f>
        <v>22.3</v>
      </c>
      <c r="O157" s="28"/>
      <c r="P157" s="222">
        <f>+IF(I157=0,"",'Ark1'!AI1311)</f>
        <v>1</v>
      </c>
      <c r="U157" s="214"/>
      <c r="V157" s="26">
        <f>+IF(H157=0,"",'Ark1'!T1311)</f>
        <v>8</v>
      </c>
      <c r="W157" s="33">
        <f>+IF(H157=0,"",'Ark1'!X1311)</f>
        <v>100</v>
      </c>
      <c r="X157" s="28">
        <f>+IF(H157=0,"",'Ark1'!AA1311)</f>
        <v>0</v>
      </c>
      <c r="Y157" s="26">
        <f>+IF(H157=0,"",'Ark1'!AC1311)</f>
        <v>0</v>
      </c>
      <c r="Z157" s="33">
        <f>+IF(H157=0,"",'Ark1'!AE1311)</f>
        <v>0</v>
      </c>
      <c r="AA157" s="33">
        <f t="shared" si="106"/>
        <v>2.23</v>
      </c>
      <c r="AB157" s="28">
        <f t="shared" si="107"/>
        <v>1</v>
      </c>
      <c r="AC157" s="195"/>
      <c r="AD157" s="198"/>
      <c r="AF157" s="28"/>
      <c r="AG157" s="26"/>
      <c r="AH157" s="199"/>
      <c r="AI157" s="27"/>
      <c r="AM157" s="27"/>
    </row>
    <row r="158" spans="1:69">
      <c r="A158" s="195"/>
      <c r="B158" s="219">
        <f>+'Ark1'!C1312</f>
        <v>2024</v>
      </c>
      <c r="C158" s="27">
        <f>+'Ark1'!L1312</f>
        <v>10</v>
      </c>
      <c r="D158" s="27" t="s">
        <v>36</v>
      </c>
      <c r="E158" s="27">
        <f>+'Ark1'!D1312</f>
        <v>10</v>
      </c>
      <c r="F158" s="27" t="str">
        <f t="shared" si="105"/>
        <v>Okt</v>
      </c>
      <c r="G158" s="27">
        <f>+'Ark1'!Q1312</f>
        <v>2</v>
      </c>
      <c r="H158" s="321">
        <f>+'Ark1'!R1312</f>
        <v>4</v>
      </c>
      <c r="I158" s="28">
        <f>+IF(H158=0,"",'Ark1'!AG1312)</f>
        <v>0.3188248610600562</v>
      </c>
      <c r="J158" s="28">
        <f>+IF(H158=0,"",'Ark1'!AH1312)</f>
        <v>0</v>
      </c>
      <c r="K158" s="92"/>
      <c r="L158" s="92"/>
      <c r="M158" s="92"/>
      <c r="N158" s="28">
        <f>+IF(H158=0,"",'Ark1'!U1312)</f>
        <v>21.9</v>
      </c>
      <c r="O158" s="28"/>
      <c r="P158" s="222">
        <f>+IF(I158=0,"",'Ark1'!AI1312)</f>
        <v>4</v>
      </c>
      <c r="U158" s="214"/>
      <c r="V158" s="26">
        <f>+IF(H158=0,"",'Ark1'!T1312)</f>
        <v>5.5</v>
      </c>
      <c r="W158" s="33">
        <f>+IF(H158=0,"",'Ark1'!X1312)</f>
        <v>100</v>
      </c>
      <c r="X158" s="28">
        <f>+IF(H158=0,"",'Ark1'!AA1312)</f>
        <v>0</v>
      </c>
      <c r="Y158" s="26">
        <f>+IF(H158=0,"",'Ark1'!AC1312)</f>
        <v>0</v>
      </c>
      <c r="Z158" s="33">
        <f>+IF(H158=0,"",'Ark1'!AE1312)</f>
        <v>0</v>
      </c>
      <c r="AA158" s="33">
        <f t="shared" si="106"/>
        <v>2.19</v>
      </c>
      <c r="AB158" s="28">
        <f t="shared" si="107"/>
        <v>0.5</v>
      </c>
      <c r="AC158" s="195"/>
      <c r="AD158" s="198"/>
      <c r="AF158" s="28"/>
      <c r="AG158" s="26"/>
      <c r="AH158" s="199"/>
      <c r="AI158" s="27"/>
      <c r="AM158" s="27"/>
    </row>
    <row r="159" spans="1:69">
      <c r="A159" s="195"/>
      <c r="B159" s="219">
        <f>+'Ark1'!C1313</f>
        <v>2024</v>
      </c>
      <c r="C159" s="27">
        <f>+'Ark1'!L1313</f>
        <v>10</v>
      </c>
      <c r="D159" s="27" t="s">
        <v>36</v>
      </c>
      <c r="E159" s="27">
        <f>+'Ark1'!D1313</f>
        <v>11</v>
      </c>
      <c r="F159" s="27" t="str">
        <f t="shared" si="105"/>
        <v>Nov</v>
      </c>
      <c r="G159" s="27">
        <f>+'Ark1'!Q1313</f>
        <v>2</v>
      </c>
      <c r="H159" s="321">
        <f>+'Ark1'!R1313</f>
        <v>2</v>
      </c>
      <c r="I159" s="28">
        <f>+IF(H159=0,"",'Ark1'!AG1313)</f>
        <v>0.45105385436507123</v>
      </c>
      <c r="J159" s="28">
        <f>+IF(H159=0,"",'Ark1'!AH1313)</f>
        <v>0</v>
      </c>
      <c r="K159" s="92"/>
      <c r="L159" s="92"/>
      <c r="M159" s="92"/>
      <c r="N159" s="28">
        <f>+IF(H159=0,"",'Ark1'!U1313)</f>
        <v>21.55</v>
      </c>
      <c r="O159" s="28"/>
      <c r="P159" s="222">
        <f>+IF(I159=0,"",'Ark1'!AI1313)</f>
        <v>2</v>
      </c>
      <c r="U159" s="214"/>
      <c r="V159" s="26">
        <f>+IF(H159=0,"",'Ark1'!T1313)</f>
        <v>7.5</v>
      </c>
      <c r="W159" s="33">
        <f>+IF(H159=0,"",'Ark1'!X1313)</f>
        <v>100</v>
      </c>
      <c r="X159" s="28">
        <f>+IF(H159=0,"",'Ark1'!AA1313)</f>
        <v>0</v>
      </c>
      <c r="Y159" s="26">
        <f>+IF(H159=0,"",'Ark1'!AC1313)</f>
        <v>0</v>
      </c>
      <c r="Z159" s="33">
        <f>+IF(H159=0,"",'Ark1'!AE1313)</f>
        <v>0</v>
      </c>
      <c r="AA159" s="33">
        <f t="shared" si="106"/>
        <v>2.1550000000000002</v>
      </c>
      <c r="AB159" s="28">
        <f t="shared" si="107"/>
        <v>1</v>
      </c>
      <c r="AC159" s="195"/>
      <c r="AD159" s="198"/>
      <c r="AF159" s="28"/>
      <c r="AG159" s="26"/>
      <c r="AH159" s="199"/>
      <c r="AI159" s="27"/>
      <c r="AM159" s="27"/>
    </row>
    <row r="160" spans="1:69">
      <c r="A160" s="195"/>
      <c r="B160" s="219">
        <f>+'Ark1'!C1314</f>
        <v>2024</v>
      </c>
      <c r="C160" s="27">
        <f>+'Ark1'!L1314</f>
        <v>10</v>
      </c>
      <c r="D160" s="27" t="s">
        <v>36</v>
      </c>
      <c r="E160" s="27">
        <f>+'Ark1'!D1314</f>
        <v>12</v>
      </c>
      <c r="F160" s="27" t="str">
        <f t="shared" si="105"/>
        <v>Des</v>
      </c>
      <c r="G160" s="27">
        <f>+'Ark1'!Q1314</f>
        <v>1</v>
      </c>
      <c r="H160" s="321">
        <f>+'Ark1'!R1314</f>
        <v>1</v>
      </c>
      <c r="I160" s="28">
        <f>+IF(H160=0,"",'Ark1'!AG1314)</f>
        <v>1.0087517273146012</v>
      </c>
      <c r="J160" s="28">
        <f>+IF(H160=0,"",'Ark1'!AH1314)</f>
        <v>0</v>
      </c>
      <c r="K160" s="92"/>
      <c r="L160" s="92"/>
      <c r="M160" s="92"/>
      <c r="N160" s="28">
        <f>+IF(H160=0,"",'Ark1'!U1314)</f>
        <v>21.900000000000006</v>
      </c>
      <c r="O160" s="28"/>
      <c r="P160" s="222">
        <f>+IF(I160=0,"",'Ark1'!AI1314)</f>
        <v>1</v>
      </c>
      <c r="U160" s="214"/>
      <c r="V160" s="26">
        <f>+IF(H160=0,"",'Ark1'!T1314)</f>
        <v>7</v>
      </c>
      <c r="W160" s="33">
        <f>+IF(H160=0,"",'Ark1'!X1314)</f>
        <v>100</v>
      </c>
      <c r="X160" s="28">
        <f>+IF(H160=0,"",'Ark1'!AA1314)</f>
        <v>0</v>
      </c>
      <c r="Y160" s="26">
        <f>+IF(H160=0,"",'Ark1'!AC1314)</f>
        <v>0</v>
      </c>
      <c r="Z160" s="33">
        <f>+IF(H160=0,"",'Ark1'!AE1314)</f>
        <v>0</v>
      </c>
      <c r="AA160" s="33">
        <f t="shared" si="106"/>
        <v>2.1900000000000004</v>
      </c>
      <c r="AB160" s="28">
        <f t="shared" si="107"/>
        <v>1</v>
      </c>
      <c r="AC160" s="195"/>
      <c r="AD160" s="198"/>
      <c r="AF160" s="28"/>
      <c r="AG160" s="26"/>
      <c r="AH160" s="199"/>
      <c r="AI160" s="27"/>
      <c r="AM160" s="27"/>
    </row>
    <row r="161" spans="1:69" ht="15" customHeight="1">
      <c r="A161" s="195"/>
      <c r="B161" s="195"/>
      <c r="C161" s="195"/>
      <c r="D161" s="195"/>
      <c r="E161" s="195"/>
      <c r="F161" s="195"/>
      <c r="G161" s="195"/>
      <c r="H161" s="316"/>
      <c r="I161" s="196"/>
      <c r="J161" s="196"/>
      <c r="K161" s="92"/>
      <c r="L161" s="92"/>
      <c r="M161" s="92"/>
      <c r="N161" s="195"/>
      <c r="O161" s="476"/>
      <c r="P161" s="214"/>
      <c r="Q161" s="214"/>
      <c r="R161" s="212"/>
      <c r="S161" s="212"/>
      <c r="T161" s="212"/>
      <c r="U161" s="214"/>
      <c r="V161" s="195"/>
      <c r="W161" s="197"/>
      <c r="X161" s="196"/>
      <c r="Y161" s="195"/>
      <c r="Z161" s="197"/>
      <c r="AA161" s="197"/>
      <c r="AB161" s="196"/>
      <c r="AC161" s="195"/>
      <c r="AD161" s="198"/>
      <c r="AF161" s="28"/>
      <c r="AG161" s="26"/>
      <c r="AH161" s="199"/>
      <c r="AI161" s="27"/>
      <c r="AM161" s="27"/>
      <c r="BE161" s="211"/>
    </row>
    <row r="162" spans="1:69" ht="15" customHeight="1">
      <c r="A162" s="195"/>
      <c r="B162" s="195"/>
      <c r="C162" s="213" t="s">
        <v>0</v>
      </c>
      <c r="D162" s="195"/>
      <c r="E162" s="253" t="str">
        <f>+D164</f>
        <v>U</v>
      </c>
      <c r="F162" s="213" t="s">
        <v>547</v>
      </c>
      <c r="G162" s="195"/>
      <c r="H162" s="309">
        <f>SUM(H164:H175)</f>
        <v>8</v>
      </c>
      <c r="I162" s="196"/>
      <c r="J162" s="196"/>
      <c r="K162" s="92"/>
      <c r="L162" s="92"/>
      <c r="M162" s="92"/>
      <c r="N162" s="246" t="e">
        <f>+Klasse!#REF!</f>
        <v>#REF!</v>
      </c>
      <c r="O162" s="246"/>
      <c r="P162" s="214"/>
      <c r="Q162" s="214"/>
      <c r="R162" s="212"/>
      <c r="S162" s="212"/>
      <c r="T162" s="212"/>
      <c r="U162" s="214"/>
      <c r="V162" s="195"/>
      <c r="W162" s="197"/>
      <c r="X162" s="196"/>
      <c r="Y162" s="195"/>
      <c r="Z162" s="197"/>
      <c r="AA162" s="246" t="e">
        <f>+N162/C164</f>
        <v>#REF!</v>
      </c>
      <c r="AB162" s="196"/>
      <c r="AC162" s="195"/>
      <c r="AD162" s="198"/>
      <c r="AF162" s="28"/>
      <c r="AG162" s="26"/>
      <c r="AH162" s="199"/>
      <c r="AI162" s="27"/>
      <c r="AM162" s="27"/>
      <c r="BE162" s="211"/>
    </row>
    <row r="163" spans="1:69" ht="15" customHeight="1">
      <c r="A163" s="195"/>
      <c r="B163" s="195"/>
      <c r="C163" s="195"/>
      <c r="D163" s="195"/>
      <c r="E163" s="195"/>
      <c r="F163" s="195"/>
      <c r="G163" s="195"/>
      <c r="H163" s="316"/>
      <c r="I163" s="196"/>
      <c r="J163" s="196"/>
      <c r="K163" s="92"/>
      <c r="L163" s="92"/>
      <c r="M163" s="92"/>
      <c r="N163" s="195"/>
      <c r="O163" s="476"/>
      <c r="P163" s="214"/>
      <c r="Q163" s="214"/>
      <c r="R163" s="212"/>
      <c r="S163" s="212"/>
      <c r="T163" s="212"/>
      <c r="U163" s="214"/>
      <c r="V163" s="195"/>
      <c r="W163" s="197"/>
      <c r="X163" s="196"/>
      <c r="Y163" s="195"/>
      <c r="Z163" s="197"/>
      <c r="AA163" s="197"/>
      <c r="AB163" s="197"/>
      <c r="AC163" s="195"/>
      <c r="AD163" s="198"/>
      <c r="AF163" s="28"/>
      <c r="AG163" s="26"/>
      <c r="AH163" s="199"/>
      <c r="AI163" s="27"/>
      <c r="AM163" s="27"/>
      <c r="BE163" s="211">
        <f>1+BE160</f>
        <v>1</v>
      </c>
      <c r="BF163" s="27">
        <v>20.659867330016564</v>
      </c>
      <c r="BG163" s="27">
        <f t="shared" ref="BG163" si="108">+BF163</f>
        <v>20.659867330016564</v>
      </c>
      <c r="BH163" s="27">
        <f t="shared" ref="BH163" si="109">+BG163</f>
        <v>20.659867330016564</v>
      </c>
      <c r="BI163" s="27">
        <f t="shared" ref="BI163" si="110">+BH163</f>
        <v>20.659867330016564</v>
      </c>
      <c r="BJ163" s="27">
        <f t="shared" ref="BJ163" si="111">+BI163</f>
        <v>20.659867330016564</v>
      </c>
      <c r="BK163" s="27">
        <f t="shared" ref="BK163" si="112">+BJ163</f>
        <v>20.659867330016564</v>
      </c>
      <c r="BL163" s="27">
        <f t="shared" ref="BL163" si="113">+BK163</f>
        <v>20.659867330016564</v>
      </c>
      <c r="BM163" s="27">
        <f t="shared" ref="BM163" si="114">+BL163</f>
        <v>20.659867330016564</v>
      </c>
      <c r="BN163" s="27">
        <f t="shared" ref="BN163" si="115">+BM163</f>
        <v>20.659867330016564</v>
      </c>
      <c r="BO163" s="27">
        <f t="shared" ref="BO163" si="116">+BN163</f>
        <v>20.659867330016564</v>
      </c>
      <c r="BP163" s="27">
        <f t="shared" ref="BP163" si="117">+BO163</f>
        <v>20.659867330016564</v>
      </c>
      <c r="BQ163" s="27">
        <f t="shared" ref="BQ163" si="118">+BP163</f>
        <v>20.659867330016564</v>
      </c>
    </row>
    <row r="164" spans="1:69">
      <c r="A164" s="195"/>
      <c r="B164" s="219">
        <f>+'Ark1'!C1315</f>
        <v>2024</v>
      </c>
      <c r="C164" s="215">
        <f>+'Ark1'!L1315</f>
        <v>11</v>
      </c>
      <c r="D164" s="226" t="s">
        <v>37</v>
      </c>
      <c r="E164" s="215">
        <f>+'Ark1'!D1315</f>
        <v>1</v>
      </c>
      <c r="F164" s="215" t="str">
        <f t="shared" ref="F164:F175" si="119">+F149</f>
        <v>Jan</v>
      </c>
      <c r="G164" s="215">
        <f>+'Ark1'!Q1315</f>
        <v>0</v>
      </c>
      <c r="H164" s="320">
        <f>+'Ark1'!R1315</f>
        <v>0</v>
      </c>
      <c r="I164" s="216" t="str">
        <f>+IF(H164=0,"",'Ark1'!AG1315)</f>
        <v/>
      </c>
      <c r="J164" s="216" t="str">
        <f>+IF(H164=0,"",'Ark1'!AH1315)</f>
        <v/>
      </c>
      <c r="K164" s="92"/>
      <c r="L164" s="92"/>
      <c r="M164" s="92"/>
      <c r="N164" s="31" t="str">
        <f>+IF(H164=0,"",'Ark1'!U1315)</f>
        <v/>
      </c>
      <c r="O164" s="31"/>
      <c r="P164" s="404">
        <f>+IF(I164=0,"",'Ark1'!AI1315)</f>
        <v>0</v>
      </c>
      <c r="Q164" s="404"/>
      <c r="R164" s="245"/>
      <c r="S164" s="245"/>
      <c r="T164" s="245"/>
      <c r="U164" s="214"/>
      <c r="V164" s="217" t="str">
        <f>+IF(H164=0,"",'Ark1'!T1315)</f>
        <v/>
      </c>
      <c r="W164" s="218" t="str">
        <f>+IF(H164=0,"",'Ark1'!X1315)</f>
        <v/>
      </c>
      <c r="X164" s="216" t="str">
        <f>+IF(H164=0,"",'Ark1'!AA1315)</f>
        <v/>
      </c>
      <c r="Y164" s="217" t="str">
        <f>+IF(H164=0,"",'Ark1'!AC1315)</f>
        <v/>
      </c>
      <c r="Z164" s="218" t="str">
        <f>+IF(H164=0,"",'Ark1'!AE1315)</f>
        <v/>
      </c>
      <c r="AA164" s="218" t="str">
        <f t="shared" ref="AA164:AA175" si="120">+IF(H164=0,"",+N164/C164)</f>
        <v/>
      </c>
      <c r="AB164" s="216" t="str">
        <f t="shared" ref="AB164:AB175" si="121">+IF(H164=0,"",G164/H164)</f>
        <v/>
      </c>
      <c r="AC164" s="195"/>
      <c r="AD164" s="198"/>
      <c r="AF164" s="28"/>
      <c r="AG164" s="26"/>
      <c r="AH164" s="199"/>
      <c r="AI164" s="27"/>
      <c r="AM164" s="27"/>
    </row>
    <row r="165" spans="1:69">
      <c r="A165" s="195"/>
      <c r="B165" s="219">
        <f>+'Ark1'!C1316</f>
        <v>2024</v>
      </c>
      <c r="C165" s="215">
        <f>+'Ark1'!L1316</f>
        <v>11</v>
      </c>
      <c r="D165" s="226" t="s">
        <v>37</v>
      </c>
      <c r="E165" s="215">
        <f>+'Ark1'!D1316</f>
        <v>2</v>
      </c>
      <c r="F165" s="215" t="str">
        <f t="shared" si="119"/>
        <v>Feb</v>
      </c>
      <c r="G165" s="215">
        <f>+'Ark1'!Q1316</f>
        <v>2</v>
      </c>
      <c r="H165" s="320">
        <f>+'Ark1'!R1316</f>
        <v>3</v>
      </c>
      <c r="I165" s="216">
        <f>+IF(H165=0,"",'Ark1'!AG1316)</f>
        <v>0.27245421440153106</v>
      </c>
      <c r="J165" s="216">
        <f>+IF(H165=0,"",'Ark1'!AH1316)</f>
        <v>0</v>
      </c>
      <c r="K165" s="92"/>
      <c r="L165" s="92"/>
      <c r="M165" s="92"/>
      <c r="N165" s="31">
        <f>+IF(H165=0,"",'Ark1'!U1316)</f>
        <v>6.8333333333333313</v>
      </c>
      <c r="O165" s="31"/>
      <c r="P165" s="404">
        <f>+IF(I165=0,"",'Ark1'!AI1316)</f>
        <v>3</v>
      </c>
      <c r="Q165" s="404"/>
      <c r="R165" s="245"/>
      <c r="S165" s="245"/>
      <c r="T165" s="245"/>
      <c r="U165" s="214"/>
      <c r="V165" s="217">
        <f>+IF(H165=0,"",'Ark1'!T1316)</f>
        <v>5.3333333333333321</v>
      </c>
      <c r="W165" s="218">
        <f>+IF(H165=0,"",'Ark1'!X1316)</f>
        <v>0</v>
      </c>
      <c r="X165" s="216">
        <f>+IF(H165=0,"",'Ark1'!AA1316)</f>
        <v>0</v>
      </c>
      <c r="Y165" s="217">
        <f>+IF(H165=0,"",'Ark1'!AC1316)</f>
        <v>0</v>
      </c>
      <c r="Z165" s="218">
        <f>+IF(H165=0,"",'Ark1'!AE1316)</f>
        <v>0</v>
      </c>
      <c r="AA165" s="218">
        <f t="shared" si="120"/>
        <v>0.62121212121212099</v>
      </c>
      <c r="AB165" s="216">
        <f t="shared" si="121"/>
        <v>0.66666666666666663</v>
      </c>
      <c r="AC165" s="195"/>
      <c r="AD165" s="198"/>
      <c r="AF165" s="28"/>
      <c r="AG165" s="26"/>
      <c r="AH165" s="199"/>
      <c r="AI165" s="27"/>
      <c r="AM165" s="27"/>
    </row>
    <row r="166" spans="1:69">
      <c r="A166" s="195"/>
      <c r="B166" s="219">
        <f>+'Ark1'!C1317</f>
        <v>2024</v>
      </c>
      <c r="C166" s="215">
        <f>+'Ark1'!L1317</f>
        <v>11</v>
      </c>
      <c r="D166" s="226" t="s">
        <v>37</v>
      </c>
      <c r="E166" s="215">
        <f>+'Ark1'!D1317</f>
        <v>3</v>
      </c>
      <c r="F166" s="215" t="str">
        <f t="shared" si="119"/>
        <v>Mar</v>
      </c>
      <c r="G166" s="215">
        <f>+'Ark1'!Q1317</f>
        <v>0</v>
      </c>
      <c r="H166" s="320">
        <f>+'Ark1'!R1317</f>
        <v>0</v>
      </c>
      <c r="I166" s="216" t="str">
        <f>+IF(H166=0,"",'Ark1'!AG1317)</f>
        <v/>
      </c>
      <c r="J166" s="216" t="str">
        <f>+IF(H166=0,"",'Ark1'!AH1317)</f>
        <v/>
      </c>
      <c r="K166" s="92"/>
      <c r="L166" s="92"/>
      <c r="M166" s="92"/>
      <c r="N166" s="31" t="str">
        <f>+IF(H166=0,"",'Ark1'!U1317)</f>
        <v/>
      </c>
      <c r="O166" s="31"/>
      <c r="P166" s="404">
        <f>+IF(I166=0,"",'Ark1'!AI1317)</f>
        <v>0</v>
      </c>
      <c r="Q166" s="404"/>
      <c r="R166" s="245"/>
      <c r="S166" s="245"/>
      <c r="T166" s="245"/>
      <c r="U166" s="214"/>
      <c r="V166" s="217" t="str">
        <f>+IF(H166=0,"",'Ark1'!T1317)</f>
        <v/>
      </c>
      <c r="W166" s="218" t="str">
        <f>+IF(H166=0,"",'Ark1'!X1317)</f>
        <v/>
      </c>
      <c r="X166" s="216" t="str">
        <f>+IF(H166=0,"",'Ark1'!AA1317)</f>
        <v/>
      </c>
      <c r="Y166" s="217" t="str">
        <f>+IF(H166=0,"",'Ark1'!AC1317)</f>
        <v/>
      </c>
      <c r="Z166" s="218" t="str">
        <f>+IF(H166=0,"",'Ark1'!AE1317)</f>
        <v/>
      </c>
      <c r="AA166" s="218" t="str">
        <f t="shared" si="120"/>
        <v/>
      </c>
      <c r="AB166" s="216" t="str">
        <f t="shared" si="121"/>
        <v/>
      </c>
      <c r="AC166" s="195"/>
      <c r="AD166" s="198"/>
      <c r="AF166" s="28"/>
      <c r="AG166" s="26"/>
      <c r="AH166" s="199"/>
      <c r="AI166" s="27"/>
      <c r="AM166" s="27"/>
    </row>
    <row r="167" spans="1:69">
      <c r="A167" s="195"/>
      <c r="B167" s="219">
        <f>+'Ark1'!C1318</f>
        <v>2024</v>
      </c>
      <c r="C167" s="215">
        <f>+'Ark1'!L1318</f>
        <v>11</v>
      </c>
      <c r="D167" s="226" t="s">
        <v>37</v>
      </c>
      <c r="E167" s="215">
        <f>+'Ark1'!D1318</f>
        <v>4</v>
      </c>
      <c r="F167" s="215" t="str">
        <f t="shared" si="119"/>
        <v>Apr</v>
      </c>
      <c r="G167" s="215">
        <f>+'Ark1'!Q1318</f>
        <v>2</v>
      </c>
      <c r="H167" s="320">
        <f>+'Ark1'!R1318</f>
        <v>3</v>
      </c>
      <c r="I167" s="216">
        <f>+IF(H167=0,"",'Ark1'!AG1318)</f>
        <v>0.22393033704632523</v>
      </c>
      <c r="J167" s="216">
        <f>+IF(H167=0,"",'Ark1'!AH1318)</f>
        <v>0</v>
      </c>
      <c r="K167" s="92"/>
      <c r="L167" s="92"/>
      <c r="M167" s="92"/>
      <c r="N167" s="31">
        <f>+IF(H167=0,"",'Ark1'!U1318)</f>
        <v>15.566666666666668</v>
      </c>
      <c r="O167" s="31"/>
      <c r="P167" s="404">
        <f>+IF(I167=0,"",'Ark1'!AI1318)</f>
        <v>3</v>
      </c>
      <c r="Q167" s="404"/>
      <c r="R167" s="245"/>
      <c r="S167" s="245"/>
      <c r="T167" s="245"/>
      <c r="U167" s="214"/>
      <c r="V167" s="217">
        <f>+IF(H167=0,"",'Ark1'!T1318)</f>
        <v>7</v>
      </c>
      <c r="W167" s="218">
        <f>+IF(H167=0,"",'Ark1'!X1318)</f>
        <v>66.666666666666686</v>
      </c>
      <c r="X167" s="216">
        <f>+IF(H167=0,"",'Ark1'!AA1318)</f>
        <v>0</v>
      </c>
      <c r="Y167" s="217">
        <f>+IF(H167=0,"",'Ark1'!AC1318)</f>
        <v>0</v>
      </c>
      <c r="Z167" s="218">
        <f>+IF(H167=0,"",'Ark1'!AE1318)</f>
        <v>0</v>
      </c>
      <c r="AA167" s="218">
        <f t="shared" si="120"/>
        <v>1.4151515151515153</v>
      </c>
      <c r="AB167" s="216">
        <f t="shared" si="121"/>
        <v>0.66666666666666663</v>
      </c>
      <c r="AC167" s="195"/>
      <c r="AD167" s="198"/>
      <c r="AF167" s="28"/>
      <c r="AG167" s="26"/>
      <c r="AH167" s="199"/>
      <c r="AI167" s="27"/>
      <c r="AM167" s="27"/>
    </row>
    <row r="168" spans="1:69">
      <c r="A168" s="195"/>
      <c r="B168" s="219">
        <f>+'Ark1'!C1319</f>
        <v>2024</v>
      </c>
      <c r="C168" s="215">
        <f>+'Ark1'!L1319</f>
        <v>11</v>
      </c>
      <c r="D168" s="226" t="s">
        <v>37</v>
      </c>
      <c r="E168" s="215">
        <f>+'Ark1'!D1319</f>
        <v>5</v>
      </c>
      <c r="F168" s="215" t="str">
        <f t="shared" si="119"/>
        <v>Mai</v>
      </c>
      <c r="G168" s="215">
        <f>+'Ark1'!Q1319</f>
        <v>0</v>
      </c>
      <c r="H168" s="320">
        <f>+'Ark1'!R1319</f>
        <v>0</v>
      </c>
      <c r="I168" s="216" t="str">
        <f>+IF(H168=0,"",'Ark1'!AG1319)</f>
        <v/>
      </c>
      <c r="J168" s="216" t="str">
        <f>+IF(H168=0,"",'Ark1'!AH1319)</f>
        <v/>
      </c>
      <c r="K168" s="92"/>
      <c r="L168" s="92"/>
      <c r="M168" s="92"/>
      <c r="N168" s="31" t="str">
        <f>+IF(H168=0,"",'Ark1'!U1319)</f>
        <v/>
      </c>
      <c r="O168" s="31"/>
      <c r="P168" s="404">
        <f>+IF(I168=0,"",'Ark1'!AI1319)</f>
        <v>0</v>
      </c>
      <c r="Q168" s="404"/>
      <c r="R168" s="245"/>
      <c r="S168" s="245"/>
      <c r="T168" s="245"/>
      <c r="U168" s="214"/>
      <c r="V168" s="217" t="str">
        <f>+IF(H168=0,"",'Ark1'!T1319)</f>
        <v/>
      </c>
      <c r="W168" s="218" t="str">
        <f>+IF(H168=0,"",'Ark1'!X1319)</f>
        <v/>
      </c>
      <c r="X168" s="216" t="str">
        <f>+IF(H168=0,"",'Ark1'!AA1319)</f>
        <v/>
      </c>
      <c r="Y168" s="217" t="str">
        <f>+IF(H168=0,"",'Ark1'!AC1319)</f>
        <v/>
      </c>
      <c r="Z168" s="218" t="str">
        <f>+IF(H168=0,"",'Ark1'!AE1319)</f>
        <v/>
      </c>
      <c r="AA168" s="218" t="str">
        <f t="shared" si="120"/>
        <v/>
      </c>
      <c r="AB168" s="216" t="str">
        <f t="shared" si="121"/>
        <v/>
      </c>
      <c r="AC168" s="195"/>
      <c r="AD168" s="198"/>
      <c r="AF168" s="28"/>
      <c r="AG168" s="26"/>
      <c r="AH168" s="199"/>
      <c r="AI168" s="27"/>
      <c r="AM168" s="27"/>
    </row>
    <row r="169" spans="1:69">
      <c r="A169" s="195"/>
      <c r="B169" s="219">
        <f>+'Ark1'!C1320</f>
        <v>2024</v>
      </c>
      <c r="C169" s="215">
        <f>+'Ark1'!L1320</f>
        <v>11</v>
      </c>
      <c r="D169" s="226" t="s">
        <v>37</v>
      </c>
      <c r="E169" s="215">
        <f>+'Ark1'!D1320</f>
        <v>6</v>
      </c>
      <c r="F169" s="215" t="str">
        <f t="shared" si="119"/>
        <v>Jun</v>
      </c>
      <c r="G169" s="215">
        <f>+'Ark1'!Q1320</f>
        <v>0</v>
      </c>
      <c r="H169" s="320">
        <f>+'Ark1'!R1320</f>
        <v>0</v>
      </c>
      <c r="I169" s="216" t="str">
        <f>+IF(H169=0,"",'Ark1'!AG1320)</f>
        <v/>
      </c>
      <c r="J169" s="216" t="str">
        <f>+IF(H169=0,"",'Ark1'!AH1320)</f>
        <v/>
      </c>
      <c r="K169" s="92"/>
      <c r="L169" s="92"/>
      <c r="M169" s="92"/>
      <c r="N169" s="31" t="str">
        <f>+IF(H169=0,"",'Ark1'!U1320)</f>
        <v/>
      </c>
      <c r="O169" s="31"/>
      <c r="P169" s="404">
        <f>+IF(I169=0,"",'Ark1'!AI1320)</f>
        <v>0</v>
      </c>
      <c r="Q169" s="404"/>
      <c r="R169" s="245"/>
      <c r="S169" s="245"/>
      <c r="T169" s="245"/>
      <c r="U169" s="214"/>
      <c r="V169" s="217" t="str">
        <f>+IF(H169=0,"",'Ark1'!T1320)</f>
        <v/>
      </c>
      <c r="W169" s="218" t="str">
        <f>+IF(H169=0,"",'Ark1'!X1320)</f>
        <v/>
      </c>
      <c r="X169" s="216" t="str">
        <f>+IF(H169=0,"",'Ark1'!AA1320)</f>
        <v/>
      </c>
      <c r="Y169" s="217" t="str">
        <f>+IF(H169=0,"",'Ark1'!AC1320)</f>
        <v/>
      </c>
      <c r="Z169" s="218" t="str">
        <f>+IF(H169=0,"",'Ark1'!AE1320)</f>
        <v/>
      </c>
      <c r="AA169" s="218" t="str">
        <f t="shared" si="120"/>
        <v/>
      </c>
      <c r="AB169" s="216" t="str">
        <f t="shared" si="121"/>
        <v/>
      </c>
      <c r="AC169" s="195"/>
      <c r="AD169" s="198"/>
      <c r="AF169" s="28"/>
      <c r="AG169" s="26"/>
      <c r="AH169" s="199"/>
      <c r="AI169" s="27"/>
      <c r="AM169" s="27"/>
    </row>
    <row r="170" spans="1:69">
      <c r="A170" s="195"/>
      <c r="B170" s="219">
        <f>+'Ark1'!C1321</f>
        <v>2024</v>
      </c>
      <c r="C170" s="215">
        <f>+'Ark1'!L1321</f>
        <v>11</v>
      </c>
      <c r="D170" s="226" t="s">
        <v>37</v>
      </c>
      <c r="E170" s="215">
        <f>+'Ark1'!D1321</f>
        <v>7</v>
      </c>
      <c r="F170" s="215" t="str">
        <f t="shared" si="119"/>
        <v>Jul</v>
      </c>
      <c r="G170" s="215">
        <f>+'Ark1'!Q1321</f>
        <v>0</v>
      </c>
      <c r="H170" s="320">
        <f>+'Ark1'!R1321</f>
        <v>0</v>
      </c>
      <c r="I170" s="216" t="str">
        <f>+IF(H170=0,"",'Ark1'!AG1321)</f>
        <v/>
      </c>
      <c r="J170" s="216" t="str">
        <f>+IF(H170=0,"",'Ark1'!AH1321)</f>
        <v/>
      </c>
      <c r="K170" s="92"/>
      <c r="L170" s="92"/>
      <c r="M170" s="92"/>
      <c r="N170" s="31" t="str">
        <f>+IF(H170=0,"",'Ark1'!U1321)</f>
        <v/>
      </c>
      <c r="O170" s="31"/>
      <c r="P170" s="404">
        <f>+IF(I170=0,"",'Ark1'!AI1321)</f>
        <v>0</v>
      </c>
      <c r="Q170" s="404"/>
      <c r="R170" s="245"/>
      <c r="S170" s="245"/>
      <c r="T170" s="245"/>
      <c r="U170" s="214"/>
      <c r="V170" s="217" t="str">
        <f>+IF(H170=0,"",'Ark1'!T1321)</f>
        <v/>
      </c>
      <c r="W170" s="218" t="str">
        <f>+IF(H170=0,"",'Ark1'!X1321)</f>
        <v/>
      </c>
      <c r="X170" s="216" t="str">
        <f>+IF(H170=0,"",'Ark1'!AA1321)</f>
        <v/>
      </c>
      <c r="Y170" s="217" t="str">
        <f>+IF(H170=0,"",'Ark1'!AC1321)</f>
        <v/>
      </c>
      <c r="Z170" s="218" t="str">
        <f>+IF(H170=0,"",'Ark1'!AE1321)</f>
        <v/>
      </c>
      <c r="AA170" s="218" t="str">
        <f t="shared" si="120"/>
        <v/>
      </c>
      <c r="AB170" s="216" t="str">
        <f t="shared" si="121"/>
        <v/>
      </c>
      <c r="AC170" s="195"/>
      <c r="AD170" s="198"/>
      <c r="AF170" s="28"/>
      <c r="AG170" s="26"/>
      <c r="AH170" s="199"/>
      <c r="AI170" s="27"/>
      <c r="AM170" s="27"/>
    </row>
    <row r="171" spans="1:69">
      <c r="A171" s="195"/>
      <c r="B171" s="219">
        <f>+'Ark1'!C1322</f>
        <v>2024</v>
      </c>
      <c r="C171" s="215">
        <f>+'Ark1'!L1322</f>
        <v>11</v>
      </c>
      <c r="D171" s="226" t="s">
        <v>37</v>
      </c>
      <c r="E171" s="215">
        <f>+'Ark1'!D1322</f>
        <v>8</v>
      </c>
      <c r="F171" s="215" t="str">
        <f t="shared" si="119"/>
        <v>Aug</v>
      </c>
      <c r="G171" s="215">
        <f>+'Ark1'!Q1322</f>
        <v>0</v>
      </c>
      <c r="H171" s="320">
        <f>+'Ark1'!R1322</f>
        <v>0</v>
      </c>
      <c r="I171" s="216" t="str">
        <f>+IF(H171=0,"",'Ark1'!AG1322)</f>
        <v/>
      </c>
      <c r="J171" s="216" t="str">
        <f>+IF(H171=0,"",'Ark1'!AH1322)</f>
        <v/>
      </c>
      <c r="K171" s="92"/>
      <c r="L171" s="92"/>
      <c r="M171" s="92"/>
      <c r="N171" s="31" t="str">
        <f>+IF(H171=0,"",'Ark1'!U1322)</f>
        <v/>
      </c>
      <c r="O171" s="31"/>
      <c r="P171" s="404">
        <f>+IF(I171=0,"",'Ark1'!AI1322)</f>
        <v>0</v>
      </c>
      <c r="Q171" s="404"/>
      <c r="R171" s="245"/>
      <c r="S171" s="245"/>
      <c r="T171" s="245"/>
      <c r="U171" s="214"/>
      <c r="V171" s="217" t="str">
        <f>+IF(H171=0,"",'Ark1'!T1322)</f>
        <v/>
      </c>
      <c r="W171" s="218" t="str">
        <f>+IF(H171=0,"",'Ark1'!X1322)</f>
        <v/>
      </c>
      <c r="X171" s="216" t="str">
        <f>+IF(H171=0,"",'Ark1'!AA1322)</f>
        <v/>
      </c>
      <c r="Y171" s="217" t="str">
        <f>+IF(H171=0,"",'Ark1'!AC1322)</f>
        <v/>
      </c>
      <c r="Z171" s="218" t="str">
        <f>+IF(H171=0,"",'Ark1'!AE1322)</f>
        <v/>
      </c>
      <c r="AA171" s="218" t="str">
        <f t="shared" si="120"/>
        <v/>
      </c>
      <c r="AB171" s="216" t="str">
        <f t="shared" si="121"/>
        <v/>
      </c>
      <c r="AC171" s="195"/>
      <c r="AD171" s="198"/>
      <c r="AF171" s="28"/>
      <c r="AG171" s="26"/>
      <c r="AH171" s="199"/>
      <c r="AI171" s="27"/>
      <c r="AM171" s="27"/>
    </row>
    <row r="172" spans="1:69">
      <c r="A172" s="195"/>
      <c r="B172" s="219">
        <f>+'Ark1'!C1323</f>
        <v>2024</v>
      </c>
      <c r="C172" s="215">
        <f>+'Ark1'!L1323</f>
        <v>11</v>
      </c>
      <c r="D172" s="226" t="s">
        <v>37</v>
      </c>
      <c r="E172" s="215">
        <f>+'Ark1'!D1323</f>
        <v>9</v>
      </c>
      <c r="F172" s="215" t="str">
        <f t="shared" si="119"/>
        <v>Sep</v>
      </c>
      <c r="G172" s="215">
        <f>+'Ark1'!Q1323</f>
        <v>1</v>
      </c>
      <c r="H172" s="320">
        <f>+'Ark1'!R1323</f>
        <v>1</v>
      </c>
      <c r="I172" s="216">
        <f>+IF(H172=0,"",'Ark1'!AG1323)</f>
        <v>0.11464569162672777</v>
      </c>
      <c r="J172" s="216">
        <f>+IF(H172=0,"",'Ark1'!AH1323)</f>
        <v>0</v>
      </c>
      <c r="K172" s="92"/>
      <c r="L172" s="92"/>
      <c r="M172" s="92"/>
      <c r="N172" s="31">
        <f>+IF(H172=0,"",'Ark1'!U1323)</f>
        <v>19.400000000000006</v>
      </c>
      <c r="O172" s="31"/>
      <c r="P172" s="404">
        <f>+IF(I172=0,"",'Ark1'!AI1323)</f>
        <v>0</v>
      </c>
      <c r="Q172" s="404"/>
      <c r="R172" s="245"/>
      <c r="S172" s="245"/>
      <c r="T172" s="245"/>
      <c r="U172" s="214"/>
      <c r="V172" s="217">
        <f>+IF(H172=0,"",'Ark1'!T1323)</f>
        <v>5</v>
      </c>
      <c r="W172" s="218">
        <f>+IF(H172=0,"",'Ark1'!X1323)</f>
        <v>100</v>
      </c>
      <c r="X172" s="216">
        <f>+IF(H172=0,"",'Ark1'!AA1323)</f>
        <v>0</v>
      </c>
      <c r="Y172" s="217">
        <f>+IF(H172=0,"",'Ark1'!AC1323)</f>
        <v>0</v>
      </c>
      <c r="Z172" s="218">
        <f>+IF(H172=0,"",'Ark1'!AE1323)</f>
        <v>0</v>
      </c>
      <c r="AA172" s="218">
        <f t="shared" si="120"/>
        <v>1.7636363636363641</v>
      </c>
      <c r="AB172" s="216">
        <f t="shared" si="121"/>
        <v>1</v>
      </c>
      <c r="AC172" s="195"/>
      <c r="AD172" s="198"/>
      <c r="AF172" s="28"/>
      <c r="AG172" s="26"/>
      <c r="AH172" s="199"/>
      <c r="AI172" s="27"/>
      <c r="AM172" s="27"/>
    </row>
    <row r="173" spans="1:69">
      <c r="A173" s="195"/>
      <c r="B173" s="219">
        <f>+'Ark1'!C1324</f>
        <v>2024</v>
      </c>
      <c r="C173" s="215">
        <f>+'Ark1'!L1324</f>
        <v>11</v>
      </c>
      <c r="D173" s="226" t="s">
        <v>37</v>
      </c>
      <c r="E173" s="215">
        <f>+'Ark1'!D1324</f>
        <v>10</v>
      </c>
      <c r="F173" s="215" t="str">
        <f t="shared" si="119"/>
        <v>Okt</v>
      </c>
      <c r="G173" s="215">
        <f>+'Ark1'!Q1324</f>
        <v>1</v>
      </c>
      <c r="H173" s="320">
        <f>+'Ark1'!R1324</f>
        <v>1</v>
      </c>
      <c r="I173" s="216">
        <f>+IF(H173=0,"",'Ark1'!AG1324)</f>
        <v>4.1854861897153497E-2</v>
      </c>
      <c r="J173" s="216">
        <f>+IF(H173=0,"",'Ark1'!AH1324)</f>
        <v>0</v>
      </c>
      <c r="K173" s="92"/>
      <c r="L173" s="92"/>
      <c r="M173" s="92"/>
      <c r="N173" s="31">
        <f>+IF(H173=0,"",'Ark1'!U1324)</f>
        <v>11.5</v>
      </c>
      <c r="O173" s="31"/>
      <c r="P173" s="404">
        <f>+IF(I173=0,"",'Ark1'!AI1324)</f>
        <v>1</v>
      </c>
      <c r="Q173" s="404"/>
      <c r="R173" s="245"/>
      <c r="S173" s="245"/>
      <c r="T173" s="245"/>
      <c r="U173" s="214"/>
      <c r="V173" s="217">
        <f>+IF(H173=0,"",'Ark1'!T1324)</f>
        <v>4</v>
      </c>
      <c r="W173" s="218">
        <f>+IF(H173=0,"",'Ark1'!X1324)</f>
        <v>0</v>
      </c>
      <c r="X173" s="216">
        <f>+IF(H173=0,"",'Ark1'!AA1324)</f>
        <v>0</v>
      </c>
      <c r="Y173" s="217">
        <f>+IF(H173=0,"",'Ark1'!AC1324)</f>
        <v>0</v>
      </c>
      <c r="Z173" s="218">
        <f>+IF(H173=0,"",'Ark1'!AE1324)</f>
        <v>0</v>
      </c>
      <c r="AA173" s="218">
        <f t="shared" si="120"/>
        <v>1.0454545454545454</v>
      </c>
      <c r="AB173" s="216">
        <f t="shared" si="121"/>
        <v>1</v>
      </c>
      <c r="AC173" s="195"/>
      <c r="AD173" s="198"/>
      <c r="AF173" s="28"/>
      <c r="AG173" s="26"/>
      <c r="AH173" s="199"/>
      <c r="AI173" s="27"/>
      <c r="AM173" s="27"/>
    </row>
    <row r="174" spans="1:69">
      <c r="A174" s="195"/>
      <c r="B174" s="219">
        <f>+'Ark1'!C1325</f>
        <v>2024</v>
      </c>
      <c r="C174" s="215">
        <f>+'Ark1'!L1325</f>
        <v>11</v>
      </c>
      <c r="D174" s="226" t="s">
        <v>37</v>
      </c>
      <c r="E174" s="215">
        <f>+'Ark1'!D1325</f>
        <v>11</v>
      </c>
      <c r="F174" s="215" t="str">
        <f t="shared" si="119"/>
        <v>Nov</v>
      </c>
      <c r="G174" s="215">
        <f>+'Ark1'!Q1325</f>
        <v>0</v>
      </c>
      <c r="H174" s="320">
        <f>+'Ark1'!R1325</f>
        <v>0</v>
      </c>
      <c r="I174" s="216" t="str">
        <f>+IF(H174=0,"",'Ark1'!AG1325)</f>
        <v/>
      </c>
      <c r="J174" s="216" t="str">
        <f>+IF(H174=0,"",'Ark1'!AH1325)</f>
        <v/>
      </c>
      <c r="K174" s="92"/>
      <c r="L174" s="92"/>
      <c r="M174" s="92"/>
      <c r="N174" s="31" t="str">
        <f>+IF(H174=0,"",'Ark1'!U1325)</f>
        <v/>
      </c>
      <c r="O174" s="31"/>
      <c r="P174" s="404">
        <f>+IF(I174=0,"",'Ark1'!AI1325)</f>
        <v>0</v>
      </c>
      <c r="Q174" s="404"/>
      <c r="R174" s="245"/>
      <c r="S174" s="245"/>
      <c r="T174" s="245"/>
      <c r="U174" s="214"/>
      <c r="V174" s="217" t="str">
        <f>+IF(H174=0,"",'Ark1'!T1325)</f>
        <v/>
      </c>
      <c r="W174" s="218" t="str">
        <f>+IF(H174=0,"",'Ark1'!X1325)</f>
        <v/>
      </c>
      <c r="X174" s="216" t="str">
        <f>+IF(H174=0,"",'Ark1'!AA1325)</f>
        <v/>
      </c>
      <c r="Y174" s="217" t="str">
        <f>+IF(H174=0,"",'Ark1'!AC1325)</f>
        <v/>
      </c>
      <c r="Z174" s="218" t="str">
        <f>+IF(H174=0,"",'Ark1'!AE1325)</f>
        <v/>
      </c>
      <c r="AA174" s="218" t="str">
        <f t="shared" si="120"/>
        <v/>
      </c>
      <c r="AB174" s="216" t="str">
        <f t="shared" si="121"/>
        <v/>
      </c>
      <c r="AC174" s="195"/>
      <c r="AD174" s="198"/>
      <c r="AF174" s="28"/>
      <c r="AG174" s="26"/>
      <c r="AH174" s="199"/>
      <c r="AI174" s="27"/>
      <c r="AM174" s="27"/>
    </row>
    <row r="175" spans="1:69">
      <c r="A175" s="195"/>
      <c r="B175" s="219">
        <f>+'Ark1'!C1326</f>
        <v>2024</v>
      </c>
      <c r="C175" s="215">
        <f>+'Ark1'!L1326</f>
        <v>11</v>
      </c>
      <c r="D175" s="226" t="s">
        <v>37</v>
      </c>
      <c r="E175" s="215">
        <f>+'Ark1'!D1326</f>
        <v>12</v>
      </c>
      <c r="F175" s="215" t="str">
        <f t="shared" si="119"/>
        <v>Des</v>
      </c>
      <c r="G175" s="215">
        <f>+'Ark1'!Q1326</f>
        <v>0</v>
      </c>
      <c r="H175" s="320">
        <f>+'Ark1'!R1326</f>
        <v>0</v>
      </c>
      <c r="I175" s="216" t="str">
        <f>+IF(H175=0,"",'Ark1'!AG1326)</f>
        <v/>
      </c>
      <c r="J175" s="216" t="str">
        <f>+IF(H175=0,"",'Ark1'!AH1326)</f>
        <v/>
      </c>
      <c r="K175" s="92"/>
      <c r="L175" s="92"/>
      <c r="M175" s="92"/>
      <c r="N175" s="31" t="str">
        <f>+IF(H175=0,"",'Ark1'!U1326)</f>
        <v/>
      </c>
      <c r="O175" s="31"/>
      <c r="P175" s="404">
        <f>+IF(I175=0,"",'Ark1'!AI1326)</f>
        <v>0</v>
      </c>
      <c r="Q175" s="404"/>
      <c r="R175" s="245"/>
      <c r="S175" s="245"/>
      <c r="T175" s="245"/>
      <c r="U175" s="214"/>
      <c r="V175" s="217" t="str">
        <f>+IF(H175=0,"",'Ark1'!T1326)</f>
        <v/>
      </c>
      <c r="W175" s="218" t="str">
        <f>+IF(H175=0,"",'Ark1'!X1326)</f>
        <v/>
      </c>
      <c r="X175" s="216" t="str">
        <f>+IF(H175=0,"",'Ark1'!AA1326)</f>
        <v/>
      </c>
      <c r="Y175" s="217" t="str">
        <f>+IF(H175=0,"",'Ark1'!AC1326)</f>
        <v/>
      </c>
      <c r="Z175" s="218" t="str">
        <f>+IF(H175=0,"",'Ark1'!AE1326)</f>
        <v/>
      </c>
      <c r="AA175" s="218" t="str">
        <f t="shared" si="120"/>
        <v/>
      </c>
      <c r="AB175" s="216" t="str">
        <f t="shared" si="121"/>
        <v/>
      </c>
      <c r="AC175" s="195"/>
      <c r="AD175" s="198"/>
      <c r="AF175" s="28"/>
      <c r="AG175" s="26"/>
      <c r="AH175" s="199"/>
      <c r="AI175" s="27"/>
      <c r="AM175" s="27"/>
    </row>
    <row r="176" spans="1:69" ht="15" customHeight="1">
      <c r="A176" s="195"/>
      <c r="B176" s="195"/>
      <c r="C176" s="195"/>
      <c r="D176" s="195"/>
      <c r="E176" s="195"/>
      <c r="F176" s="195"/>
      <c r="G176" s="195"/>
      <c r="H176" s="316"/>
      <c r="I176" s="196"/>
      <c r="J176" s="196"/>
      <c r="K176" s="92"/>
      <c r="L176" s="92"/>
      <c r="M176" s="92"/>
      <c r="N176" s="195"/>
      <c r="O176" s="476"/>
      <c r="P176" s="214"/>
      <c r="Q176" s="214"/>
      <c r="R176" s="212"/>
      <c r="S176" s="212"/>
      <c r="T176" s="212"/>
      <c r="U176" s="214"/>
      <c r="V176" s="195"/>
      <c r="W176" s="197"/>
      <c r="X176" s="196"/>
      <c r="Y176" s="195"/>
      <c r="Z176" s="197"/>
      <c r="AA176" s="197"/>
      <c r="AB176" s="196"/>
      <c r="AC176" s="195"/>
      <c r="AD176" s="198"/>
      <c r="AF176" s="28"/>
      <c r="AG176" s="26"/>
      <c r="AH176" s="199"/>
      <c r="AI176" s="27"/>
      <c r="AM176" s="27"/>
      <c r="BE176" s="211"/>
    </row>
    <row r="177" spans="1:69" ht="15" customHeight="1">
      <c r="A177" s="195"/>
      <c r="B177" s="195"/>
      <c r="C177" s="213" t="s">
        <v>0</v>
      </c>
      <c r="D177" s="195"/>
      <c r="E177" s="253" t="str">
        <f>+D179</f>
        <v>U+</v>
      </c>
      <c r="F177" s="213" t="s">
        <v>547</v>
      </c>
      <c r="G177" s="195"/>
      <c r="H177" s="309">
        <f>SUM(H179:H190)</f>
        <v>0</v>
      </c>
      <c r="I177" s="196"/>
      <c r="J177" s="196"/>
      <c r="K177" s="92"/>
      <c r="L177" s="92"/>
      <c r="M177" s="92"/>
      <c r="N177" s="246" t="e">
        <f>+Klasse!#REF!</f>
        <v>#REF!</v>
      </c>
      <c r="O177" s="246"/>
      <c r="P177" s="214"/>
      <c r="Q177" s="214"/>
      <c r="R177" s="212"/>
      <c r="S177" s="212"/>
      <c r="T177" s="212"/>
      <c r="U177" s="214"/>
      <c r="V177" s="195"/>
      <c r="W177" s="197"/>
      <c r="X177" s="196"/>
      <c r="Y177" s="195"/>
      <c r="Z177" s="197"/>
      <c r="AA177" s="246" t="e">
        <f>+N177/C179</f>
        <v>#REF!</v>
      </c>
      <c r="AB177" s="196"/>
      <c r="AC177" s="195"/>
      <c r="AD177" s="198"/>
      <c r="AF177" s="28"/>
      <c r="AG177" s="26"/>
      <c r="AH177" s="199"/>
      <c r="AI177" s="27"/>
      <c r="AM177" s="27"/>
      <c r="BE177" s="211"/>
    </row>
    <row r="178" spans="1:69" ht="15" customHeight="1">
      <c r="A178" s="195"/>
      <c r="B178" s="195"/>
      <c r="C178" s="195"/>
      <c r="D178" s="195"/>
      <c r="E178" s="195"/>
      <c r="F178" s="195"/>
      <c r="G178" s="195"/>
      <c r="H178" s="316"/>
      <c r="I178" s="196"/>
      <c r="J178" s="196"/>
      <c r="K178" s="92"/>
      <c r="L178" s="92"/>
      <c r="M178" s="92"/>
      <c r="N178" s="195"/>
      <c r="O178" s="476"/>
      <c r="P178" s="214"/>
      <c r="Q178" s="214"/>
      <c r="R178" s="212"/>
      <c r="S178" s="212"/>
      <c r="T178" s="212"/>
      <c r="U178" s="214"/>
      <c r="V178" s="195"/>
      <c r="W178" s="197"/>
      <c r="X178" s="196"/>
      <c r="Y178" s="195"/>
      <c r="Z178" s="197"/>
      <c r="AA178" s="197"/>
      <c r="AB178" s="197"/>
      <c r="AC178" s="197"/>
      <c r="AD178" s="198"/>
      <c r="AF178" s="28"/>
      <c r="AG178" s="26"/>
      <c r="AH178" s="199"/>
      <c r="AI178" s="27"/>
      <c r="AM178" s="27"/>
      <c r="BE178" s="211">
        <f>1+BE175</f>
        <v>1</v>
      </c>
      <c r="BF178" s="27">
        <v>20.659867330016564</v>
      </c>
      <c r="BG178" s="27">
        <f t="shared" ref="BG178" si="122">+BF178</f>
        <v>20.659867330016564</v>
      </c>
      <c r="BH178" s="27">
        <f t="shared" ref="BH178" si="123">+BG178</f>
        <v>20.659867330016564</v>
      </c>
      <c r="BI178" s="27">
        <f t="shared" ref="BI178" si="124">+BH178</f>
        <v>20.659867330016564</v>
      </c>
      <c r="BJ178" s="27">
        <f t="shared" ref="BJ178" si="125">+BI178</f>
        <v>20.659867330016564</v>
      </c>
      <c r="BK178" s="27">
        <f t="shared" ref="BK178" si="126">+BJ178</f>
        <v>20.659867330016564</v>
      </c>
      <c r="BL178" s="27">
        <f t="shared" ref="BL178" si="127">+BK178</f>
        <v>20.659867330016564</v>
      </c>
      <c r="BM178" s="27">
        <f t="shared" ref="BM178" si="128">+BL178</f>
        <v>20.659867330016564</v>
      </c>
      <c r="BN178" s="27">
        <f t="shared" ref="BN178" si="129">+BM178</f>
        <v>20.659867330016564</v>
      </c>
      <c r="BO178" s="27">
        <f t="shared" ref="BO178" si="130">+BN178</f>
        <v>20.659867330016564</v>
      </c>
      <c r="BP178" s="27">
        <f t="shared" ref="BP178" si="131">+BO178</f>
        <v>20.659867330016564</v>
      </c>
      <c r="BQ178" s="27">
        <f t="shared" ref="BQ178" si="132">+BP178</f>
        <v>20.659867330016564</v>
      </c>
    </row>
    <row r="179" spans="1:69">
      <c r="A179" s="195"/>
      <c r="B179" s="219">
        <f>+'Ark1'!C1327</f>
        <v>2024</v>
      </c>
      <c r="C179" s="27">
        <f>+'Ark1'!L1327</f>
        <v>12</v>
      </c>
      <c r="D179" s="27" t="s">
        <v>38</v>
      </c>
      <c r="E179" s="27">
        <f>+'Ark1'!D1327</f>
        <v>1</v>
      </c>
      <c r="F179" s="27" t="str">
        <f t="shared" ref="F179:F190" si="133">+F164</f>
        <v>Jan</v>
      </c>
      <c r="G179" s="27">
        <f>+'Ark1'!Q1327</f>
        <v>0</v>
      </c>
      <c r="H179" s="321">
        <f>+'Ark1'!R1327</f>
        <v>0</v>
      </c>
      <c r="I179" s="28" t="str">
        <f>+IF(H179=0,"",'Ark1'!AG1327)</f>
        <v/>
      </c>
      <c r="J179" s="28" t="str">
        <f>+IF(H179=0,"",'Ark1'!AH1327)</f>
        <v/>
      </c>
      <c r="K179" s="92"/>
      <c r="L179" s="92"/>
      <c r="M179" s="92"/>
      <c r="N179" s="28" t="str">
        <f>+IF(H179=0,"",'Ark1'!U1327)</f>
        <v/>
      </c>
      <c r="O179" s="28"/>
      <c r="P179" s="222">
        <f>+IF(I179=0,"",'Ark1'!AI1327)</f>
        <v>0</v>
      </c>
      <c r="U179" s="214"/>
      <c r="V179" s="26" t="str">
        <f>+IF(H179=0,"",'Ark1'!T1327)</f>
        <v/>
      </c>
      <c r="W179" s="33" t="str">
        <f>+IF(H179=0,"",'Ark1'!X1327)</f>
        <v/>
      </c>
      <c r="X179" s="28" t="str">
        <f>+IF(H179=0,"",'Ark1'!AA1327)</f>
        <v/>
      </c>
      <c r="Y179" s="26" t="str">
        <f>+IF(H179=0,"",'Ark1'!AC1327)</f>
        <v/>
      </c>
      <c r="Z179" s="33" t="str">
        <f>+IF(H179=0,"",'Ark1'!AE1327)</f>
        <v/>
      </c>
      <c r="AA179" s="33" t="str">
        <f t="shared" ref="AA179:AA190" si="134">+IF(H179=0,"",+N179/C179)</f>
        <v/>
      </c>
      <c r="AB179" s="28" t="str">
        <f t="shared" ref="AB179:AB190" si="135">+IF(H179=0,"",G179/H179)</f>
        <v/>
      </c>
      <c r="AC179" s="195"/>
      <c r="AD179" s="198"/>
      <c r="AF179" s="28"/>
      <c r="AG179" s="26"/>
      <c r="AH179" s="199"/>
      <c r="AI179" s="27"/>
      <c r="AM179" s="27"/>
    </row>
    <row r="180" spans="1:69">
      <c r="A180" s="195"/>
      <c r="B180" s="219">
        <f>+'Ark1'!C1328</f>
        <v>2024</v>
      </c>
      <c r="C180" s="27">
        <f>+'Ark1'!L1328</f>
        <v>12</v>
      </c>
      <c r="D180" s="27" t="s">
        <v>38</v>
      </c>
      <c r="E180" s="27">
        <f>+'Ark1'!D1328</f>
        <v>2</v>
      </c>
      <c r="F180" s="27" t="str">
        <f t="shared" si="133"/>
        <v>Feb</v>
      </c>
      <c r="G180" s="27">
        <f>+'Ark1'!Q1328</f>
        <v>0</v>
      </c>
      <c r="H180" s="321">
        <f>+'Ark1'!R1328</f>
        <v>0</v>
      </c>
      <c r="I180" s="28" t="str">
        <f>+IF(H180=0,"",'Ark1'!AG1328)</f>
        <v/>
      </c>
      <c r="J180" s="28" t="str">
        <f>+IF(H180=0,"",'Ark1'!AH1328)</f>
        <v/>
      </c>
      <c r="K180" s="92"/>
      <c r="L180" s="92"/>
      <c r="M180" s="92"/>
      <c r="N180" s="28" t="str">
        <f>+IF(H180=0,"",'Ark1'!U1328)</f>
        <v/>
      </c>
      <c r="O180" s="28"/>
      <c r="P180" s="222">
        <f>+IF(I180=0,"",'Ark1'!AI1328)</f>
        <v>0</v>
      </c>
      <c r="U180" s="214"/>
      <c r="V180" s="26" t="str">
        <f>+IF(H180=0,"",'Ark1'!T1328)</f>
        <v/>
      </c>
      <c r="W180" s="33" t="str">
        <f>+IF(H180=0,"",'Ark1'!X1328)</f>
        <v/>
      </c>
      <c r="X180" s="28" t="str">
        <f>+IF(H180=0,"",'Ark1'!AA1328)</f>
        <v/>
      </c>
      <c r="Y180" s="26" t="str">
        <f>+IF(H180=0,"",'Ark1'!AC1328)</f>
        <v/>
      </c>
      <c r="Z180" s="33" t="str">
        <f>+IF(H180=0,"",'Ark1'!AE1328)</f>
        <v/>
      </c>
      <c r="AA180" s="33" t="str">
        <f t="shared" si="134"/>
        <v/>
      </c>
      <c r="AB180" s="28" t="str">
        <f t="shared" si="135"/>
        <v/>
      </c>
      <c r="AC180" s="195"/>
      <c r="AD180" s="198"/>
      <c r="AF180" s="28"/>
      <c r="AG180" s="26"/>
      <c r="AH180" s="199"/>
      <c r="AI180" s="27"/>
      <c r="AM180" s="27"/>
    </row>
    <row r="181" spans="1:69">
      <c r="A181" s="195"/>
      <c r="B181" s="219">
        <f>+'Ark1'!C1329</f>
        <v>2024</v>
      </c>
      <c r="C181" s="27">
        <f>+'Ark1'!L1329</f>
        <v>12</v>
      </c>
      <c r="D181" s="27" t="s">
        <v>38</v>
      </c>
      <c r="E181" s="27">
        <f>+'Ark1'!D1329</f>
        <v>3</v>
      </c>
      <c r="F181" s="27" t="str">
        <f t="shared" si="133"/>
        <v>Mar</v>
      </c>
      <c r="G181" s="27">
        <f>+'Ark1'!Q1329</f>
        <v>0</v>
      </c>
      <c r="H181" s="321">
        <f>+'Ark1'!R1329</f>
        <v>0</v>
      </c>
      <c r="I181" s="28" t="str">
        <f>+IF(H181=0,"",'Ark1'!AG1329)</f>
        <v/>
      </c>
      <c r="J181" s="28" t="str">
        <f>+IF(H181=0,"",'Ark1'!AH1329)</f>
        <v/>
      </c>
      <c r="K181" s="92"/>
      <c r="L181" s="92"/>
      <c r="M181" s="92"/>
      <c r="N181" s="28" t="str">
        <f>+IF(H181=0,"",'Ark1'!U1329)</f>
        <v/>
      </c>
      <c r="O181" s="28"/>
      <c r="P181" s="222">
        <f>+IF(I181=0,"",'Ark1'!AI1329)</f>
        <v>0</v>
      </c>
      <c r="U181" s="214"/>
      <c r="V181" s="26" t="str">
        <f>+IF(H181=0,"",'Ark1'!T1329)</f>
        <v/>
      </c>
      <c r="W181" s="33" t="str">
        <f>+IF(H181=0,"",'Ark1'!X1329)</f>
        <v/>
      </c>
      <c r="X181" s="28" t="str">
        <f>+IF(H181=0,"",'Ark1'!AA1329)</f>
        <v/>
      </c>
      <c r="Y181" s="26" t="str">
        <f>+IF(H181=0,"",'Ark1'!AC1329)</f>
        <v/>
      </c>
      <c r="Z181" s="33" t="str">
        <f>+IF(H181=0,"",'Ark1'!AE1329)</f>
        <v/>
      </c>
      <c r="AA181" s="33" t="str">
        <f t="shared" si="134"/>
        <v/>
      </c>
      <c r="AB181" s="28" t="str">
        <f t="shared" si="135"/>
        <v/>
      </c>
      <c r="AC181" s="195"/>
      <c r="AD181" s="198"/>
      <c r="AF181" s="28"/>
      <c r="AG181" s="26"/>
      <c r="AH181" s="199"/>
      <c r="AI181" s="27"/>
      <c r="AM181" s="27"/>
    </row>
    <row r="182" spans="1:69">
      <c r="A182" s="195"/>
      <c r="B182" s="219">
        <f>+'Ark1'!C1330</f>
        <v>2024</v>
      </c>
      <c r="C182" s="27">
        <f>+'Ark1'!L1330</f>
        <v>12</v>
      </c>
      <c r="D182" s="27" t="s">
        <v>38</v>
      </c>
      <c r="E182" s="27">
        <f>+'Ark1'!D1330</f>
        <v>4</v>
      </c>
      <c r="F182" s="27" t="str">
        <f t="shared" si="133"/>
        <v>Apr</v>
      </c>
      <c r="G182" s="27">
        <f>+'Ark1'!Q1330</f>
        <v>0</v>
      </c>
      <c r="H182" s="321">
        <f>+'Ark1'!R1330</f>
        <v>0</v>
      </c>
      <c r="I182" s="28" t="str">
        <f>+IF(H182=0,"",'Ark1'!AG1330)</f>
        <v/>
      </c>
      <c r="J182" s="28" t="str">
        <f>+IF(H182=0,"",'Ark1'!AH1330)</f>
        <v/>
      </c>
      <c r="K182" s="92"/>
      <c r="L182" s="92"/>
      <c r="M182" s="92"/>
      <c r="N182" s="28" t="str">
        <f>+IF(H182=0,"",'Ark1'!U1330)</f>
        <v/>
      </c>
      <c r="O182" s="28"/>
      <c r="P182" s="222">
        <f>+IF(I182=0,"",'Ark1'!AI1330)</f>
        <v>0</v>
      </c>
      <c r="U182" s="214"/>
      <c r="V182" s="26" t="str">
        <f>+IF(H182=0,"",'Ark1'!T1330)</f>
        <v/>
      </c>
      <c r="W182" s="33" t="str">
        <f>+IF(H182=0,"",'Ark1'!X1330)</f>
        <v/>
      </c>
      <c r="X182" s="28" t="str">
        <f>+IF(H182=0,"",'Ark1'!AA1330)</f>
        <v/>
      </c>
      <c r="Y182" s="26" t="str">
        <f>+IF(H182=0,"",'Ark1'!AC1330)</f>
        <v/>
      </c>
      <c r="Z182" s="33" t="str">
        <f>+IF(H182=0,"",'Ark1'!AE1330)</f>
        <v/>
      </c>
      <c r="AA182" s="33" t="str">
        <f t="shared" si="134"/>
        <v/>
      </c>
      <c r="AB182" s="28" t="str">
        <f t="shared" si="135"/>
        <v/>
      </c>
      <c r="AC182" s="195"/>
      <c r="AD182" s="198"/>
      <c r="AF182" s="28"/>
      <c r="AG182" s="26"/>
      <c r="AH182" s="199"/>
      <c r="AI182" s="27"/>
      <c r="AM182" s="27"/>
    </row>
    <row r="183" spans="1:69">
      <c r="A183" s="195"/>
      <c r="B183" s="219">
        <f>+'Ark1'!C1331</f>
        <v>2024</v>
      </c>
      <c r="C183" s="27">
        <f>+'Ark1'!L1331</f>
        <v>12</v>
      </c>
      <c r="D183" s="27" t="s">
        <v>38</v>
      </c>
      <c r="E183" s="27">
        <f>+'Ark1'!D1331</f>
        <v>5</v>
      </c>
      <c r="F183" s="27" t="str">
        <f t="shared" si="133"/>
        <v>Mai</v>
      </c>
      <c r="G183" s="27">
        <f>+'Ark1'!Q1331</f>
        <v>0</v>
      </c>
      <c r="H183" s="321">
        <f>+'Ark1'!R1331</f>
        <v>0</v>
      </c>
      <c r="I183" s="28" t="str">
        <f>+IF(H183=0,"",'Ark1'!AG1331)</f>
        <v/>
      </c>
      <c r="J183" s="28" t="str">
        <f>+IF(H183=0,"",'Ark1'!AH1331)</f>
        <v/>
      </c>
      <c r="K183" s="92"/>
      <c r="L183" s="92"/>
      <c r="M183" s="92"/>
      <c r="N183" s="28" t="str">
        <f>+IF(H183=0,"",'Ark1'!U1331)</f>
        <v/>
      </c>
      <c r="O183" s="28"/>
      <c r="P183" s="222">
        <f>+IF(I183=0,"",'Ark1'!AI1331)</f>
        <v>0</v>
      </c>
      <c r="U183" s="214"/>
      <c r="V183" s="26" t="str">
        <f>+IF(H183=0,"",'Ark1'!T1331)</f>
        <v/>
      </c>
      <c r="W183" s="33" t="str">
        <f>+IF(H183=0,"",'Ark1'!X1331)</f>
        <v/>
      </c>
      <c r="X183" s="28" t="str">
        <f>+IF(H183=0,"",'Ark1'!AA1331)</f>
        <v/>
      </c>
      <c r="Y183" s="26" t="str">
        <f>+IF(H183=0,"",'Ark1'!AC1331)</f>
        <v/>
      </c>
      <c r="Z183" s="33" t="str">
        <f>+IF(H183=0,"",'Ark1'!AE1331)</f>
        <v/>
      </c>
      <c r="AA183" s="33" t="str">
        <f t="shared" si="134"/>
        <v/>
      </c>
      <c r="AB183" s="28" t="str">
        <f t="shared" si="135"/>
        <v/>
      </c>
      <c r="AC183" s="195"/>
      <c r="AD183" s="198"/>
      <c r="AF183" s="28"/>
      <c r="AG183" s="26"/>
      <c r="AH183" s="199"/>
      <c r="AI183" s="27"/>
      <c r="AM183" s="27"/>
    </row>
    <row r="184" spans="1:69">
      <c r="A184" s="195"/>
      <c r="B184" s="219">
        <f>+'Ark1'!C1332</f>
        <v>2024</v>
      </c>
      <c r="C184" s="27">
        <f>+'Ark1'!L1332</f>
        <v>12</v>
      </c>
      <c r="D184" s="27" t="s">
        <v>38</v>
      </c>
      <c r="E184" s="27">
        <f>+'Ark1'!D1332</f>
        <v>6</v>
      </c>
      <c r="F184" s="27" t="str">
        <f t="shared" si="133"/>
        <v>Jun</v>
      </c>
      <c r="G184" s="27">
        <f>+'Ark1'!Q1332</f>
        <v>0</v>
      </c>
      <c r="H184" s="321">
        <f>+'Ark1'!R1332</f>
        <v>0</v>
      </c>
      <c r="I184" s="28" t="str">
        <f>+IF(H184=0,"",'Ark1'!AG1332)</f>
        <v/>
      </c>
      <c r="J184" s="28" t="str">
        <f>+IF(H184=0,"",'Ark1'!AH1332)</f>
        <v/>
      </c>
      <c r="K184" s="92"/>
      <c r="L184" s="92"/>
      <c r="M184" s="92"/>
      <c r="N184" s="28" t="str">
        <f>+IF(H184=0,"",'Ark1'!U1332)</f>
        <v/>
      </c>
      <c r="O184" s="28"/>
      <c r="P184" s="222">
        <f>+IF(I184=0,"",'Ark1'!AI1332)</f>
        <v>0</v>
      </c>
      <c r="U184" s="214"/>
      <c r="V184" s="26" t="str">
        <f>+IF(H184=0,"",'Ark1'!T1332)</f>
        <v/>
      </c>
      <c r="W184" s="33" t="str">
        <f>+IF(H184=0,"",'Ark1'!X1332)</f>
        <v/>
      </c>
      <c r="X184" s="28" t="str">
        <f>+IF(H184=0,"",'Ark1'!AA1332)</f>
        <v/>
      </c>
      <c r="Y184" s="26" t="str">
        <f>+IF(H184=0,"",'Ark1'!AC1332)</f>
        <v/>
      </c>
      <c r="Z184" s="33" t="str">
        <f>+IF(H184=0,"",'Ark1'!AE1332)</f>
        <v/>
      </c>
      <c r="AA184" s="33" t="str">
        <f t="shared" si="134"/>
        <v/>
      </c>
      <c r="AB184" s="28" t="str">
        <f t="shared" si="135"/>
        <v/>
      </c>
      <c r="AC184" s="195"/>
      <c r="AD184" s="198"/>
      <c r="AF184" s="28"/>
      <c r="AG184" s="26"/>
      <c r="AH184" s="199"/>
      <c r="AI184" s="27"/>
      <c r="AM184" s="27"/>
    </row>
    <row r="185" spans="1:69">
      <c r="A185" s="195"/>
      <c r="B185" s="219">
        <f>+'Ark1'!C1333</f>
        <v>2024</v>
      </c>
      <c r="C185" s="27">
        <f>+'Ark1'!L1333</f>
        <v>12</v>
      </c>
      <c r="D185" s="27" t="s">
        <v>38</v>
      </c>
      <c r="E185" s="27">
        <f>+'Ark1'!D1333</f>
        <v>7</v>
      </c>
      <c r="F185" s="27" t="str">
        <f t="shared" si="133"/>
        <v>Jul</v>
      </c>
      <c r="G185" s="27">
        <f>+'Ark1'!Q1333</f>
        <v>0</v>
      </c>
      <c r="H185" s="321">
        <f>+'Ark1'!R1333</f>
        <v>0</v>
      </c>
      <c r="I185" s="28" t="str">
        <f>+IF(H185=0,"",'Ark1'!AG1333)</f>
        <v/>
      </c>
      <c r="J185" s="28" t="str">
        <f>+IF(H185=0,"",'Ark1'!AH1333)</f>
        <v/>
      </c>
      <c r="K185" s="92"/>
      <c r="L185" s="92"/>
      <c r="M185" s="92"/>
      <c r="N185" s="28" t="str">
        <f>+IF(H185=0,"",'Ark1'!U1333)</f>
        <v/>
      </c>
      <c r="O185" s="28"/>
      <c r="P185" s="222">
        <f>+IF(I185=0,"",'Ark1'!AI1333)</f>
        <v>0</v>
      </c>
      <c r="U185" s="214"/>
      <c r="V185" s="26" t="str">
        <f>+IF(H185=0,"",'Ark1'!T1333)</f>
        <v/>
      </c>
      <c r="W185" s="33" t="str">
        <f>+IF(H185=0,"",'Ark1'!X1333)</f>
        <v/>
      </c>
      <c r="X185" s="28" t="str">
        <f>+IF(H185=0,"",'Ark1'!AA1333)</f>
        <v/>
      </c>
      <c r="Y185" s="26" t="str">
        <f>+IF(H185=0,"",'Ark1'!AC1333)</f>
        <v/>
      </c>
      <c r="Z185" s="33" t="str">
        <f>+IF(H185=0,"",'Ark1'!AE1333)</f>
        <v/>
      </c>
      <c r="AA185" s="33" t="str">
        <f t="shared" si="134"/>
        <v/>
      </c>
      <c r="AB185" s="28" t="str">
        <f t="shared" si="135"/>
        <v/>
      </c>
      <c r="AC185" s="195"/>
      <c r="AD185" s="198"/>
      <c r="AF185" s="28"/>
      <c r="AG185" s="26"/>
      <c r="AH185" s="199"/>
      <c r="AI185" s="27"/>
      <c r="AM185" s="27"/>
    </row>
    <row r="186" spans="1:69">
      <c r="A186" s="195"/>
      <c r="B186" s="219">
        <f>+'Ark1'!C1334</f>
        <v>2024</v>
      </c>
      <c r="C186" s="27">
        <f>+'Ark1'!L1334</f>
        <v>12</v>
      </c>
      <c r="D186" s="27" t="s">
        <v>38</v>
      </c>
      <c r="E186" s="27">
        <f>+'Ark1'!D1334</f>
        <v>8</v>
      </c>
      <c r="F186" s="27" t="str">
        <f t="shared" si="133"/>
        <v>Aug</v>
      </c>
      <c r="G186" s="27">
        <f>+'Ark1'!Q1334</f>
        <v>0</v>
      </c>
      <c r="H186" s="321">
        <f>+'Ark1'!R1334</f>
        <v>0</v>
      </c>
      <c r="I186" s="28" t="str">
        <f>+IF(H186=0,"",'Ark1'!AG1334)</f>
        <v/>
      </c>
      <c r="J186" s="28" t="str">
        <f>+IF(H186=0,"",'Ark1'!AH1334)</f>
        <v/>
      </c>
      <c r="K186" s="92"/>
      <c r="L186" s="92"/>
      <c r="M186" s="92"/>
      <c r="N186" s="28" t="str">
        <f>+IF(H186=0,"",'Ark1'!U1334)</f>
        <v/>
      </c>
      <c r="O186" s="28"/>
      <c r="P186" s="222">
        <f>+IF(I186=0,"",'Ark1'!AI1334)</f>
        <v>0</v>
      </c>
      <c r="U186" s="214"/>
      <c r="V186" s="26" t="str">
        <f>+IF(H186=0,"",'Ark1'!T1334)</f>
        <v/>
      </c>
      <c r="W186" s="33" t="str">
        <f>+IF(H186=0,"",'Ark1'!X1334)</f>
        <v/>
      </c>
      <c r="X186" s="28" t="str">
        <f>+IF(H186=0,"",'Ark1'!AA1334)</f>
        <v/>
      </c>
      <c r="Y186" s="26" t="str">
        <f>+IF(H186=0,"",'Ark1'!AC1334)</f>
        <v/>
      </c>
      <c r="Z186" s="33" t="str">
        <f>+IF(H186=0,"",'Ark1'!AE1334)</f>
        <v/>
      </c>
      <c r="AA186" s="33" t="str">
        <f t="shared" si="134"/>
        <v/>
      </c>
      <c r="AB186" s="28" t="str">
        <f t="shared" si="135"/>
        <v/>
      </c>
      <c r="AC186" s="195"/>
      <c r="AD186" s="198"/>
      <c r="AF186" s="28"/>
      <c r="AG186" s="26"/>
      <c r="AH186" s="199"/>
      <c r="AI186" s="27"/>
      <c r="AM186" s="27"/>
    </row>
    <row r="187" spans="1:69">
      <c r="A187" s="195"/>
      <c r="B187" s="219">
        <f>+'Ark1'!C1335</f>
        <v>2024</v>
      </c>
      <c r="C187" s="27">
        <f>+'Ark1'!L1335</f>
        <v>12</v>
      </c>
      <c r="D187" s="27" t="s">
        <v>38</v>
      </c>
      <c r="E187" s="27">
        <f>+'Ark1'!D1335</f>
        <v>9</v>
      </c>
      <c r="F187" s="27" t="str">
        <f t="shared" si="133"/>
        <v>Sep</v>
      </c>
      <c r="G187" s="27">
        <f>+'Ark1'!Q1335</f>
        <v>0</v>
      </c>
      <c r="H187" s="321">
        <f>+'Ark1'!R1335</f>
        <v>0</v>
      </c>
      <c r="I187" s="28" t="str">
        <f>+IF(H187=0,"",'Ark1'!AG1335)</f>
        <v/>
      </c>
      <c r="J187" s="28" t="str">
        <f>+IF(H187=0,"",'Ark1'!AH1335)</f>
        <v/>
      </c>
      <c r="K187" s="92"/>
      <c r="L187" s="92"/>
      <c r="M187" s="92"/>
      <c r="N187" s="28" t="str">
        <f>+IF(H187=0,"",'Ark1'!U1335)</f>
        <v/>
      </c>
      <c r="O187" s="28"/>
      <c r="P187" s="222">
        <f>+IF(I187=0,"",'Ark1'!AI1335)</f>
        <v>0</v>
      </c>
      <c r="U187" s="214"/>
      <c r="V187" s="26" t="str">
        <f>+IF(H187=0,"",'Ark1'!T1335)</f>
        <v/>
      </c>
      <c r="W187" s="33" t="str">
        <f>+IF(H187=0,"",'Ark1'!X1335)</f>
        <v/>
      </c>
      <c r="X187" s="28" t="str">
        <f>+IF(H187=0,"",'Ark1'!AA1335)</f>
        <v/>
      </c>
      <c r="Y187" s="26" t="str">
        <f>+IF(H187=0,"",'Ark1'!AC1335)</f>
        <v/>
      </c>
      <c r="Z187" s="33" t="str">
        <f>+IF(H187=0,"",'Ark1'!AE1335)</f>
        <v/>
      </c>
      <c r="AA187" s="33" t="str">
        <f t="shared" si="134"/>
        <v/>
      </c>
      <c r="AB187" s="28" t="str">
        <f t="shared" si="135"/>
        <v/>
      </c>
      <c r="AC187" s="195"/>
      <c r="AD187" s="198"/>
      <c r="AF187" s="28"/>
      <c r="AG187" s="26"/>
      <c r="AH187" s="199"/>
      <c r="AI187" s="27"/>
      <c r="AM187" s="27"/>
    </row>
    <row r="188" spans="1:69">
      <c r="A188" s="195"/>
      <c r="B188" s="219">
        <f>+'Ark1'!C1336</f>
        <v>2024</v>
      </c>
      <c r="C188" s="27">
        <f>+'Ark1'!L1336</f>
        <v>12</v>
      </c>
      <c r="D188" s="27" t="s">
        <v>38</v>
      </c>
      <c r="E188" s="27">
        <f>+'Ark1'!D1336</f>
        <v>10</v>
      </c>
      <c r="F188" s="27" t="str">
        <f t="shared" si="133"/>
        <v>Okt</v>
      </c>
      <c r="G188" s="27">
        <f>+'Ark1'!Q1336</f>
        <v>0</v>
      </c>
      <c r="H188" s="321">
        <f>+'Ark1'!R1336</f>
        <v>0</v>
      </c>
      <c r="I188" s="28" t="str">
        <f>+IF(H188=0,"",'Ark1'!AG1336)</f>
        <v/>
      </c>
      <c r="J188" s="28" t="str">
        <f>+IF(H188=0,"",'Ark1'!AH1336)</f>
        <v/>
      </c>
      <c r="K188" s="92"/>
      <c r="L188" s="92"/>
      <c r="M188" s="92"/>
      <c r="N188" s="28" t="str">
        <f>+IF(H188=0,"",'Ark1'!U1336)</f>
        <v/>
      </c>
      <c r="O188" s="28"/>
      <c r="P188" s="222">
        <f>+IF(I188=0,"",'Ark1'!AI1336)</f>
        <v>0</v>
      </c>
      <c r="U188" s="214"/>
      <c r="V188" s="26" t="str">
        <f>+IF(H188=0,"",'Ark1'!T1336)</f>
        <v/>
      </c>
      <c r="W188" s="33" t="str">
        <f>+IF(H188=0,"",'Ark1'!X1336)</f>
        <v/>
      </c>
      <c r="X188" s="28" t="str">
        <f>+IF(H188=0,"",'Ark1'!AA1336)</f>
        <v/>
      </c>
      <c r="Y188" s="26" t="str">
        <f>+IF(H188=0,"",'Ark1'!AC1336)</f>
        <v/>
      </c>
      <c r="Z188" s="33" t="str">
        <f>+IF(H188=0,"",'Ark1'!AE1336)</f>
        <v/>
      </c>
      <c r="AA188" s="33" t="str">
        <f t="shared" si="134"/>
        <v/>
      </c>
      <c r="AB188" s="28" t="str">
        <f t="shared" si="135"/>
        <v/>
      </c>
      <c r="AC188" s="195"/>
      <c r="AD188" s="198"/>
      <c r="AF188" s="28"/>
      <c r="AG188" s="26"/>
      <c r="AH188" s="199"/>
      <c r="AI188" s="27"/>
      <c r="AM188" s="27"/>
    </row>
    <row r="189" spans="1:69">
      <c r="A189" s="195"/>
      <c r="B189" s="219">
        <f>+'Ark1'!C1337</f>
        <v>2024</v>
      </c>
      <c r="C189" s="27">
        <f>+'Ark1'!L1337</f>
        <v>12</v>
      </c>
      <c r="D189" s="27" t="s">
        <v>38</v>
      </c>
      <c r="E189" s="27">
        <f>+'Ark1'!D1337</f>
        <v>11</v>
      </c>
      <c r="F189" s="27" t="str">
        <f t="shared" si="133"/>
        <v>Nov</v>
      </c>
      <c r="G189" s="27">
        <f>+'Ark1'!Q1337</f>
        <v>0</v>
      </c>
      <c r="H189" s="321">
        <f>+'Ark1'!R1337</f>
        <v>0</v>
      </c>
      <c r="I189" s="28" t="str">
        <f>+IF(H189=0,"",'Ark1'!AG1337)</f>
        <v/>
      </c>
      <c r="J189" s="28" t="str">
        <f>+IF(H189=0,"",'Ark1'!AH1337)</f>
        <v/>
      </c>
      <c r="K189" s="92"/>
      <c r="L189" s="92"/>
      <c r="M189" s="92"/>
      <c r="N189" s="28" t="str">
        <f>+IF(H189=0,"",'Ark1'!U1337)</f>
        <v/>
      </c>
      <c r="O189" s="28"/>
      <c r="P189" s="222">
        <f>+IF(I189=0,"",'Ark1'!AI1337)</f>
        <v>0</v>
      </c>
      <c r="U189" s="214"/>
      <c r="V189" s="26" t="str">
        <f>+IF(H189=0,"",'Ark1'!T1337)</f>
        <v/>
      </c>
      <c r="W189" s="33" t="str">
        <f>+IF(H189=0,"",'Ark1'!X1337)</f>
        <v/>
      </c>
      <c r="X189" s="28" t="str">
        <f>+IF(H189=0,"",'Ark1'!AA1337)</f>
        <v/>
      </c>
      <c r="Y189" s="26" t="str">
        <f>+IF(H189=0,"",'Ark1'!AC1337)</f>
        <v/>
      </c>
      <c r="Z189" s="33" t="str">
        <f>+IF(H189=0,"",'Ark1'!AE1337)</f>
        <v/>
      </c>
      <c r="AA189" s="33" t="str">
        <f t="shared" si="134"/>
        <v/>
      </c>
      <c r="AB189" s="28" t="str">
        <f t="shared" si="135"/>
        <v/>
      </c>
      <c r="AC189" s="195"/>
      <c r="AD189" s="198"/>
      <c r="AF189" s="28"/>
      <c r="AG189" s="26"/>
      <c r="AH189" s="199"/>
      <c r="AI189" s="27"/>
      <c r="AM189" s="27"/>
    </row>
    <row r="190" spans="1:69">
      <c r="A190" s="195"/>
      <c r="B190" s="219">
        <f>+'Ark1'!C1338</f>
        <v>2024</v>
      </c>
      <c r="C190" s="27">
        <f>+'Ark1'!L1338</f>
        <v>12</v>
      </c>
      <c r="D190" s="27" t="s">
        <v>38</v>
      </c>
      <c r="E190" s="27">
        <f>+'Ark1'!D1338</f>
        <v>12</v>
      </c>
      <c r="F190" s="27" t="str">
        <f t="shared" si="133"/>
        <v>Des</v>
      </c>
      <c r="G190" s="27">
        <f>+'Ark1'!Q1338</f>
        <v>0</v>
      </c>
      <c r="H190" s="321">
        <f>+'Ark1'!R1338</f>
        <v>0</v>
      </c>
      <c r="I190" s="28" t="str">
        <f>+IF(H190=0,"",'Ark1'!AG1338)</f>
        <v/>
      </c>
      <c r="J190" s="28" t="str">
        <f>+IF(H190=0,"",'Ark1'!AH1338)</f>
        <v/>
      </c>
      <c r="K190" s="92"/>
      <c r="L190" s="92"/>
      <c r="M190" s="92"/>
      <c r="N190" s="28" t="str">
        <f>+IF(H190=0,"",'Ark1'!U1338)</f>
        <v/>
      </c>
      <c r="O190" s="28"/>
      <c r="P190" s="222">
        <f>+IF(I190=0,"",'Ark1'!AI1338)</f>
        <v>0</v>
      </c>
      <c r="U190" s="214"/>
      <c r="V190" s="26" t="str">
        <f>+IF(H190=0,"",'Ark1'!T1338)</f>
        <v/>
      </c>
      <c r="W190" s="33" t="str">
        <f>+IF(H190=0,"",'Ark1'!X1338)</f>
        <v/>
      </c>
      <c r="X190" s="28" t="str">
        <f>+IF(H190=0,"",'Ark1'!AA1338)</f>
        <v/>
      </c>
      <c r="Y190" s="26" t="str">
        <f>+IF(H190=0,"",'Ark1'!AC1338)</f>
        <v/>
      </c>
      <c r="Z190" s="33" t="str">
        <f>+IF(H190=0,"",'Ark1'!AE1338)</f>
        <v/>
      </c>
      <c r="AA190" s="33" t="str">
        <f t="shared" si="134"/>
        <v/>
      </c>
      <c r="AB190" s="28" t="str">
        <f t="shared" si="135"/>
        <v/>
      </c>
      <c r="AC190" s="195"/>
      <c r="AD190" s="198"/>
      <c r="AF190" s="28"/>
      <c r="AG190" s="26"/>
      <c r="AH190" s="199"/>
      <c r="AI190" s="27"/>
      <c r="AM190" s="27"/>
    </row>
    <row r="191" spans="1:69" ht="19.8">
      <c r="A191" s="195"/>
      <c r="B191" s="195"/>
      <c r="C191" s="195"/>
      <c r="D191" s="195"/>
      <c r="E191" s="195"/>
      <c r="F191" s="195"/>
      <c r="G191" s="195"/>
      <c r="H191" s="316"/>
      <c r="I191" s="196"/>
      <c r="J191" s="196"/>
      <c r="K191" s="92"/>
      <c r="L191" s="92"/>
      <c r="M191" s="92"/>
      <c r="N191" s="195"/>
      <c r="O191" s="476"/>
      <c r="P191" s="214"/>
      <c r="Q191" s="214"/>
      <c r="R191" s="212"/>
      <c r="S191" s="212"/>
      <c r="T191" s="212"/>
      <c r="U191" s="214"/>
      <c r="V191" s="195"/>
      <c r="W191" s="197"/>
      <c r="X191" s="196"/>
      <c r="Y191" s="195"/>
      <c r="Z191" s="197"/>
      <c r="AA191" s="197"/>
      <c r="AB191" s="196"/>
      <c r="AC191" s="195"/>
      <c r="AD191" s="198"/>
      <c r="AF191" s="28"/>
      <c r="AG191" s="26"/>
      <c r="AH191" s="199"/>
      <c r="AI191" s="27"/>
      <c r="AM191" s="27"/>
      <c r="BE191" s="211"/>
    </row>
    <row r="192" spans="1:69" ht="19.8">
      <c r="A192" s="195"/>
      <c r="B192" s="195"/>
      <c r="C192" s="213" t="s">
        <v>0</v>
      </c>
      <c r="D192" s="195"/>
      <c r="E192" s="253" t="str">
        <f>+D194</f>
        <v>E-</v>
      </c>
      <c r="F192" s="213" t="s">
        <v>547</v>
      </c>
      <c r="G192" s="195"/>
      <c r="H192" s="309">
        <f>SUM(H194:H205)</f>
        <v>0</v>
      </c>
      <c r="I192" s="196"/>
      <c r="J192" s="196"/>
      <c r="K192" s="92"/>
      <c r="L192" s="92"/>
      <c r="M192" s="92"/>
      <c r="N192" s="246" t="e">
        <f>+Klasse!#REF!</f>
        <v>#REF!</v>
      </c>
      <c r="O192" s="246"/>
      <c r="P192" s="214"/>
      <c r="Q192" s="214"/>
      <c r="R192" s="212"/>
      <c r="S192" s="212"/>
      <c r="T192" s="212"/>
      <c r="U192" s="214"/>
      <c r="V192" s="195"/>
      <c r="W192" s="197"/>
      <c r="X192" s="196"/>
      <c r="Y192" s="195"/>
      <c r="Z192" s="197"/>
      <c r="AA192" s="246" t="e">
        <f>+N192/C194</f>
        <v>#REF!</v>
      </c>
      <c r="AB192" s="196"/>
      <c r="AC192" s="195"/>
      <c r="AD192" s="198"/>
      <c r="AF192" s="28"/>
      <c r="AG192" s="26"/>
      <c r="AH192" s="199"/>
      <c r="AI192" s="27"/>
      <c r="AM192" s="27"/>
      <c r="BE192" s="211"/>
    </row>
    <row r="193" spans="1:69" ht="19.8">
      <c r="A193" s="195"/>
      <c r="B193" s="195"/>
      <c r="C193" s="195"/>
      <c r="D193" s="195"/>
      <c r="E193" s="195"/>
      <c r="F193" s="195"/>
      <c r="G193" s="195"/>
      <c r="H193" s="316"/>
      <c r="I193" s="196"/>
      <c r="J193" s="196"/>
      <c r="K193" s="92"/>
      <c r="L193" s="92"/>
      <c r="M193" s="92"/>
      <c r="N193" s="195"/>
      <c r="O193" s="476"/>
      <c r="P193" s="214"/>
      <c r="Q193" s="214"/>
      <c r="R193" s="212"/>
      <c r="S193" s="212"/>
      <c r="T193" s="212"/>
      <c r="U193" s="214"/>
      <c r="V193" s="195"/>
      <c r="W193" s="197"/>
      <c r="X193" s="196"/>
      <c r="Y193" s="195"/>
      <c r="Z193" s="197"/>
      <c r="AA193" s="214"/>
      <c r="AB193" s="212"/>
      <c r="AC193" s="195"/>
      <c r="AD193" s="198"/>
      <c r="AF193" s="28"/>
      <c r="AG193" s="26"/>
      <c r="AH193" s="199"/>
      <c r="AI193" s="27"/>
      <c r="AM193" s="27"/>
      <c r="BE193" s="211"/>
    </row>
    <row r="194" spans="1:69">
      <c r="A194" s="195"/>
      <c r="B194" s="219">
        <f>+'Ark1'!C1339</f>
        <v>2024</v>
      </c>
      <c r="C194" s="215">
        <f>+'Ark1'!L1339</f>
        <v>13</v>
      </c>
      <c r="D194" s="215" t="s">
        <v>39</v>
      </c>
      <c r="E194" s="215">
        <f>+'Ark1'!D1339</f>
        <v>1</v>
      </c>
      <c r="F194" s="215" t="str">
        <f t="shared" ref="F194:F205" si="136">+F179</f>
        <v>Jan</v>
      </c>
      <c r="G194" s="215">
        <f>+'Ark1'!Q1339</f>
        <v>0</v>
      </c>
      <c r="H194" s="320">
        <f>+'Ark1'!R1339</f>
        <v>0</v>
      </c>
      <c r="I194" s="216" t="str">
        <f>+IF(H194=0,"",'Ark1'!AG1339)</f>
        <v/>
      </c>
      <c r="J194" s="216" t="str">
        <f>+IF(H194=0,"",'Ark1'!AH1339)</f>
        <v/>
      </c>
      <c r="K194" s="92"/>
      <c r="L194" s="92"/>
      <c r="M194" s="92"/>
      <c r="N194" s="216" t="str">
        <f>+IF(H194=0,"",'Ark1'!U1339)</f>
        <v/>
      </c>
      <c r="O194" s="216"/>
      <c r="P194" s="404">
        <f>+IF(I194=0,"",'Ark1'!AI1339)</f>
        <v>0</v>
      </c>
      <c r="Q194" s="404"/>
      <c r="R194" s="245"/>
      <c r="S194" s="245"/>
      <c r="T194" s="245"/>
      <c r="U194" s="214"/>
      <c r="V194" s="217" t="str">
        <f>+IF(H194=0,"",'Ark1'!T1339)</f>
        <v/>
      </c>
      <c r="W194" s="218" t="str">
        <f>+IF(H194=0,"",'Ark1'!X1339)</f>
        <v/>
      </c>
      <c r="X194" s="216" t="str">
        <f>+IF(H194=0,"",'Ark1'!AA1339)</f>
        <v/>
      </c>
      <c r="Y194" s="217" t="str">
        <f>+IF(H194=0,"",'Ark1'!AC1339)</f>
        <v/>
      </c>
      <c r="Z194" s="218" t="str">
        <f>+IF(H194=0,"",'Ark1'!AE1339)</f>
        <v/>
      </c>
      <c r="AA194" s="218" t="str">
        <f t="shared" ref="AA194:AA205" si="137">+IF(H194=0,"",+N194/C194)</f>
        <v/>
      </c>
      <c r="AB194" s="216" t="str">
        <f t="shared" ref="AB194:AB205" si="138">+IF(H194=0,"",G194/H194)</f>
        <v/>
      </c>
      <c r="AC194" s="195"/>
      <c r="AD194" s="198"/>
      <c r="AF194" s="28"/>
      <c r="AG194" s="26"/>
      <c r="AH194" s="199"/>
      <c r="AI194" s="27"/>
      <c r="AM194" s="27"/>
    </row>
    <row r="195" spans="1:69">
      <c r="A195" s="195"/>
      <c r="B195" s="219">
        <f>+'Ark1'!C1340</f>
        <v>2024</v>
      </c>
      <c r="C195" s="215">
        <f>+'Ark1'!L1340</f>
        <v>13</v>
      </c>
      <c r="D195" s="215" t="s">
        <v>39</v>
      </c>
      <c r="E195" s="215">
        <f>+'Ark1'!D1340</f>
        <v>2</v>
      </c>
      <c r="F195" s="215" t="str">
        <f t="shared" si="136"/>
        <v>Feb</v>
      </c>
      <c r="G195" s="215">
        <f>+'Ark1'!Q1340</f>
        <v>0</v>
      </c>
      <c r="H195" s="320">
        <f>+'Ark1'!R1340</f>
        <v>0</v>
      </c>
      <c r="I195" s="216" t="str">
        <f>+IF(H195=0,"",'Ark1'!AG1340)</f>
        <v/>
      </c>
      <c r="J195" s="216" t="str">
        <f>+IF(H195=0,"",'Ark1'!AH1340)</f>
        <v/>
      </c>
      <c r="K195" s="92"/>
      <c r="L195" s="92"/>
      <c r="M195" s="92"/>
      <c r="N195" s="216" t="str">
        <f>+IF(H195=0,"",'Ark1'!U1340)</f>
        <v/>
      </c>
      <c r="O195" s="216"/>
      <c r="P195" s="404">
        <f>+IF(I195=0,"",'Ark1'!AI1340)</f>
        <v>0</v>
      </c>
      <c r="Q195" s="404"/>
      <c r="R195" s="245"/>
      <c r="S195" s="245"/>
      <c r="T195" s="245"/>
      <c r="U195" s="214"/>
      <c r="V195" s="217" t="str">
        <f>+IF(H195=0,"",'Ark1'!T1340)</f>
        <v/>
      </c>
      <c r="W195" s="218" t="str">
        <f>+IF(H195=0,"",'Ark1'!X1340)</f>
        <v/>
      </c>
      <c r="X195" s="216" t="str">
        <f>+IF(H195=0,"",'Ark1'!AA1340)</f>
        <v/>
      </c>
      <c r="Y195" s="217" t="str">
        <f>+IF(H195=0,"",'Ark1'!AC1340)</f>
        <v/>
      </c>
      <c r="Z195" s="218" t="str">
        <f>+IF(H195=0,"",'Ark1'!AE1340)</f>
        <v/>
      </c>
      <c r="AA195" s="218" t="str">
        <f t="shared" si="137"/>
        <v/>
      </c>
      <c r="AB195" s="216" t="str">
        <f t="shared" si="138"/>
        <v/>
      </c>
      <c r="AC195" s="195"/>
      <c r="AD195" s="26"/>
      <c r="AF195" s="28"/>
      <c r="AG195" s="26"/>
      <c r="AH195" s="27"/>
      <c r="AI195" s="27"/>
      <c r="AM195" s="27"/>
    </row>
    <row r="196" spans="1:69">
      <c r="A196" s="195"/>
      <c r="B196" s="219">
        <f>+'Ark1'!C1341</f>
        <v>2024</v>
      </c>
      <c r="C196" s="215">
        <f>+'Ark1'!L1341</f>
        <v>13</v>
      </c>
      <c r="D196" s="215" t="s">
        <v>39</v>
      </c>
      <c r="E196" s="215">
        <f>+'Ark1'!D1341</f>
        <v>3</v>
      </c>
      <c r="F196" s="215" t="str">
        <f t="shared" si="136"/>
        <v>Mar</v>
      </c>
      <c r="G196" s="215">
        <f>+'Ark1'!Q1341</f>
        <v>0</v>
      </c>
      <c r="H196" s="320">
        <f>+'Ark1'!R1341</f>
        <v>0</v>
      </c>
      <c r="I196" s="216" t="str">
        <f>+IF(H196=0,"",'Ark1'!AG1341)</f>
        <v/>
      </c>
      <c r="J196" s="216" t="str">
        <f>+IF(H196=0,"",'Ark1'!AH1341)</f>
        <v/>
      </c>
      <c r="K196" s="92"/>
      <c r="L196" s="92"/>
      <c r="M196" s="92"/>
      <c r="N196" s="216" t="str">
        <f>+IF(H196=0,"",'Ark1'!U1341)</f>
        <v/>
      </c>
      <c r="O196" s="216"/>
      <c r="P196" s="404">
        <f>+IF(I196=0,"",'Ark1'!AI1341)</f>
        <v>0</v>
      </c>
      <c r="Q196" s="404"/>
      <c r="R196" s="245"/>
      <c r="S196" s="245"/>
      <c r="T196" s="245"/>
      <c r="U196" s="214"/>
      <c r="V196" s="217" t="str">
        <f>+IF(H196=0,"",'Ark1'!T1341)</f>
        <v/>
      </c>
      <c r="W196" s="218" t="str">
        <f>+IF(H196=0,"",'Ark1'!X1341)</f>
        <v/>
      </c>
      <c r="X196" s="216" t="str">
        <f>+IF(H196=0,"",'Ark1'!AA1341)</f>
        <v/>
      </c>
      <c r="Y196" s="217" t="str">
        <f>+IF(H196=0,"",'Ark1'!AC1341)</f>
        <v/>
      </c>
      <c r="Z196" s="218" t="str">
        <f>+IF(H196=0,"",'Ark1'!AE1341)</f>
        <v/>
      </c>
      <c r="AA196" s="218" t="str">
        <f t="shared" si="137"/>
        <v/>
      </c>
      <c r="AB196" s="216" t="str">
        <f t="shared" si="138"/>
        <v/>
      </c>
      <c r="AC196" s="195"/>
      <c r="AD196" s="26"/>
      <c r="AF196" s="28"/>
      <c r="AG196" s="26"/>
      <c r="AH196" s="27"/>
      <c r="AI196" s="27"/>
      <c r="AM196" s="27"/>
    </row>
    <row r="197" spans="1:69">
      <c r="A197" s="195"/>
      <c r="B197" s="219">
        <f>+'Ark1'!C1342</f>
        <v>2024</v>
      </c>
      <c r="C197" s="215">
        <f>+'Ark1'!L1342</f>
        <v>13</v>
      </c>
      <c r="D197" s="215" t="s">
        <v>39</v>
      </c>
      <c r="E197" s="215">
        <f>+'Ark1'!D1342</f>
        <v>4</v>
      </c>
      <c r="F197" s="215" t="str">
        <f t="shared" si="136"/>
        <v>Apr</v>
      </c>
      <c r="G197" s="215">
        <f>+'Ark1'!Q1342</f>
        <v>0</v>
      </c>
      <c r="H197" s="320">
        <f>+'Ark1'!R1342</f>
        <v>0</v>
      </c>
      <c r="I197" s="216" t="str">
        <f>+IF(H197=0,"",'Ark1'!AG1342)</f>
        <v/>
      </c>
      <c r="J197" s="216" t="str">
        <f>+IF(H197=0,"",'Ark1'!AH1342)</f>
        <v/>
      </c>
      <c r="K197" s="92"/>
      <c r="L197" s="92"/>
      <c r="M197" s="92"/>
      <c r="N197" s="216" t="str">
        <f>+IF(H197=0,"",'Ark1'!U1342)</f>
        <v/>
      </c>
      <c r="O197" s="216"/>
      <c r="P197" s="404">
        <f>+IF(I197=0,"",'Ark1'!AI1342)</f>
        <v>0</v>
      </c>
      <c r="Q197" s="404"/>
      <c r="R197" s="245"/>
      <c r="S197" s="245"/>
      <c r="T197" s="245"/>
      <c r="U197" s="214"/>
      <c r="V197" s="217" t="str">
        <f>+IF(H197=0,"",'Ark1'!T1342)</f>
        <v/>
      </c>
      <c r="W197" s="218" t="str">
        <f>+IF(H197=0,"",'Ark1'!X1342)</f>
        <v/>
      </c>
      <c r="X197" s="216" t="str">
        <f>+IF(H197=0,"",'Ark1'!AA1342)</f>
        <v/>
      </c>
      <c r="Y197" s="217" t="str">
        <f>+IF(H197=0,"",'Ark1'!AC1342)</f>
        <v/>
      </c>
      <c r="Z197" s="218" t="str">
        <f>+IF(H197=0,"",'Ark1'!AE1342)</f>
        <v/>
      </c>
      <c r="AA197" s="218" t="str">
        <f t="shared" si="137"/>
        <v/>
      </c>
      <c r="AB197" s="216" t="str">
        <f t="shared" si="138"/>
        <v/>
      </c>
      <c r="AC197" s="195"/>
      <c r="AD197" s="26"/>
      <c r="AF197" s="28"/>
      <c r="AG197" s="26"/>
      <c r="AH197" s="27"/>
      <c r="AI197" s="27"/>
      <c r="AM197" s="27"/>
    </row>
    <row r="198" spans="1:69">
      <c r="A198" s="195"/>
      <c r="B198" s="219">
        <f>+'Ark1'!C1343</f>
        <v>2024</v>
      </c>
      <c r="C198" s="215">
        <f>+'Ark1'!L1343</f>
        <v>13</v>
      </c>
      <c r="D198" s="215" t="s">
        <v>39</v>
      </c>
      <c r="E198" s="215">
        <f>+'Ark1'!D1343</f>
        <v>5</v>
      </c>
      <c r="F198" s="215" t="str">
        <f t="shared" si="136"/>
        <v>Mai</v>
      </c>
      <c r="G198" s="215">
        <f>+'Ark1'!Q1343</f>
        <v>0</v>
      </c>
      <c r="H198" s="320">
        <f>+'Ark1'!R1343</f>
        <v>0</v>
      </c>
      <c r="I198" s="216" t="str">
        <f>+IF(H198=0,"",'Ark1'!AG1343)</f>
        <v/>
      </c>
      <c r="J198" s="216" t="str">
        <f>+IF(H198=0,"",'Ark1'!AH1343)</f>
        <v/>
      </c>
      <c r="K198" s="92"/>
      <c r="L198" s="92"/>
      <c r="M198" s="92"/>
      <c r="N198" s="216" t="str">
        <f>+IF(H198=0,"",'Ark1'!U1343)</f>
        <v/>
      </c>
      <c r="O198" s="216"/>
      <c r="P198" s="404">
        <f>+IF(I198=0,"",'Ark1'!AI1343)</f>
        <v>0</v>
      </c>
      <c r="Q198" s="404"/>
      <c r="R198" s="245"/>
      <c r="S198" s="245"/>
      <c r="T198" s="245"/>
      <c r="U198" s="214"/>
      <c r="V198" s="217" t="str">
        <f>+IF(H198=0,"",'Ark1'!T1343)</f>
        <v/>
      </c>
      <c r="W198" s="218" t="str">
        <f>+IF(H198=0,"",'Ark1'!X1343)</f>
        <v/>
      </c>
      <c r="X198" s="216" t="str">
        <f>+IF(H198=0,"",'Ark1'!AA1343)</f>
        <v/>
      </c>
      <c r="Y198" s="217" t="str">
        <f>+IF(H198=0,"",'Ark1'!AC1343)</f>
        <v/>
      </c>
      <c r="Z198" s="218" t="str">
        <f>+IF(H198=0,"",'Ark1'!AE1343)</f>
        <v/>
      </c>
      <c r="AA198" s="218" t="str">
        <f t="shared" si="137"/>
        <v/>
      </c>
      <c r="AB198" s="216" t="str">
        <f t="shared" si="138"/>
        <v/>
      </c>
      <c r="AC198" s="195"/>
      <c r="AD198" s="199"/>
      <c r="AF198" s="28"/>
      <c r="AG198" s="26"/>
      <c r="AH198" s="199"/>
      <c r="AI198" s="27"/>
      <c r="AM198" s="27"/>
    </row>
    <row r="199" spans="1:69">
      <c r="A199" s="195"/>
      <c r="B199" s="219">
        <f>+'Ark1'!C1344</f>
        <v>2024</v>
      </c>
      <c r="C199" s="215">
        <f>+'Ark1'!L1344</f>
        <v>13</v>
      </c>
      <c r="D199" s="215" t="s">
        <v>39</v>
      </c>
      <c r="E199" s="215">
        <f>+'Ark1'!D1344</f>
        <v>6</v>
      </c>
      <c r="F199" s="215" t="str">
        <f t="shared" si="136"/>
        <v>Jun</v>
      </c>
      <c r="G199" s="215">
        <f>+'Ark1'!Q1344</f>
        <v>0</v>
      </c>
      <c r="H199" s="320">
        <f>+'Ark1'!R1344</f>
        <v>0</v>
      </c>
      <c r="I199" s="216" t="str">
        <f>+IF(H199=0,"",'Ark1'!AG1344)</f>
        <v/>
      </c>
      <c r="J199" s="216" t="str">
        <f>+IF(H199=0,"",'Ark1'!AH1344)</f>
        <v/>
      </c>
      <c r="K199" s="92"/>
      <c r="L199" s="92"/>
      <c r="M199" s="92"/>
      <c r="N199" s="216" t="str">
        <f>+IF(H199=0,"",'Ark1'!U1344)</f>
        <v/>
      </c>
      <c r="O199" s="216"/>
      <c r="P199" s="404">
        <f>+IF(I199=0,"",'Ark1'!AI1344)</f>
        <v>0</v>
      </c>
      <c r="Q199" s="404"/>
      <c r="R199" s="245"/>
      <c r="S199" s="245"/>
      <c r="T199" s="245"/>
      <c r="U199" s="214"/>
      <c r="V199" s="217" t="str">
        <f>+IF(H199=0,"",'Ark1'!T1344)</f>
        <v/>
      </c>
      <c r="W199" s="218" t="str">
        <f>+IF(H199=0,"",'Ark1'!X1344)</f>
        <v/>
      </c>
      <c r="X199" s="216" t="str">
        <f>+IF(H199=0,"",'Ark1'!AA1344)</f>
        <v/>
      </c>
      <c r="Y199" s="217" t="str">
        <f>+IF(H199=0,"",'Ark1'!AC1344)</f>
        <v/>
      </c>
      <c r="Z199" s="218" t="str">
        <f>+IF(H199=0,"",'Ark1'!AE1344)</f>
        <v/>
      </c>
      <c r="AA199" s="218" t="str">
        <f t="shared" si="137"/>
        <v/>
      </c>
      <c r="AB199" s="216" t="str">
        <f t="shared" si="138"/>
        <v/>
      </c>
      <c r="AC199" s="195"/>
      <c r="AD199" s="199"/>
      <c r="AF199" s="28"/>
      <c r="AG199" s="26"/>
      <c r="AH199" s="199"/>
      <c r="AI199" s="27"/>
      <c r="AM199" s="27"/>
    </row>
    <row r="200" spans="1:69">
      <c r="A200" s="195"/>
      <c r="B200" s="219">
        <f>+'Ark1'!C1345</f>
        <v>2024</v>
      </c>
      <c r="C200" s="215">
        <f>+'Ark1'!L1345</f>
        <v>13</v>
      </c>
      <c r="D200" s="215" t="s">
        <v>39</v>
      </c>
      <c r="E200" s="215">
        <f>+'Ark1'!D1345</f>
        <v>7</v>
      </c>
      <c r="F200" s="215" t="str">
        <f t="shared" si="136"/>
        <v>Jul</v>
      </c>
      <c r="G200" s="215">
        <f>+'Ark1'!Q1345</f>
        <v>0</v>
      </c>
      <c r="H200" s="320">
        <f>+'Ark1'!R1345</f>
        <v>0</v>
      </c>
      <c r="I200" s="216" t="str">
        <f>+IF(H200=0,"",'Ark1'!AG1345)</f>
        <v/>
      </c>
      <c r="J200" s="216" t="str">
        <f>+IF(H200=0,"",'Ark1'!AH1345)</f>
        <v/>
      </c>
      <c r="K200" s="92"/>
      <c r="L200" s="92"/>
      <c r="M200" s="92"/>
      <c r="N200" s="216" t="str">
        <f>+IF(H200=0,"",'Ark1'!U1345)</f>
        <v/>
      </c>
      <c r="O200" s="216"/>
      <c r="P200" s="404">
        <f>+IF(I200=0,"",'Ark1'!AI1345)</f>
        <v>0</v>
      </c>
      <c r="Q200" s="404"/>
      <c r="R200" s="245"/>
      <c r="S200" s="245"/>
      <c r="T200" s="245"/>
      <c r="U200" s="214"/>
      <c r="V200" s="217" t="str">
        <f>+IF(H200=0,"",'Ark1'!T1345)</f>
        <v/>
      </c>
      <c r="W200" s="218" t="str">
        <f>+IF(H200=0,"",'Ark1'!X1345)</f>
        <v/>
      </c>
      <c r="X200" s="216" t="str">
        <f>+IF(H200=0,"",'Ark1'!AA1345)</f>
        <v/>
      </c>
      <c r="Y200" s="217" t="str">
        <f>+IF(H200=0,"",'Ark1'!AC1345)</f>
        <v/>
      </c>
      <c r="Z200" s="218" t="str">
        <f>+IF(H200=0,"",'Ark1'!AE1345)</f>
        <v/>
      </c>
      <c r="AA200" s="218" t="str">
        <f t="shared" si="137"/>
        <v/>
      </c>
      <c r="AB200" s="216" t="str">
        <f t="shared" si="138"/>
        <v/>
      </c>
      <c r="AC200" s="195"/>
      <c r="AD200" s="26"/>
      <c r="AF200" s="28"/>
      <c r="AG200" s="26"/>
      <c r="AH200" s="27"/>
      <c r="AI200" s="27"/>
      <c r="AM200" s="27"/>
    </row>
    <row r="201" spans="1:69">
      <c r="A201" s="195"/>
      <c r="B201" s="219">
        <f>+'Ark1'!C1346</f>
        <v>2024</v>
      </c>
      <c r="C201" s="215">
        <f>+'Ark1'!L1346</f>
        <v>13</v>
      </c>
      <c r="D201" s="215" t="s">
        <v>39</v>
      </c>
      <c r="E201" s="215">
        <f>+'Ark1'!D1346</f>
        <v>8</v>
      </c>
      <c r="F201" s="215" t="str">
        <f t="shared" si="136"/>
        <v>Aug</v>
      </c>
      <c r="G201" s="215">
        <f>+'Ark1'!Q1346</f>
        <v>0</v>
      </c>
      <c r="H201" s="320">
        <f>+'Ark1'!R1346</f>
        <v>0</v>
      </c>
      <c r="I201" s="216" t="str">
        <f>+IF(H201=0,"",'Ark1'!AG1346)</f>
        <v/>
      </c>
      <c r="J201" s="216" t="str">
        <f>+IF(H201=0,"",'Ark1'!AH1346)</f>
        <v/>
      </c>
      <c r="K201" s="92"/>
      <c r="L201" s="92"/>
      <c r="M201" s="92"/>
      <c r="N201" s="216" t="str">
        <f>+IF(H201=0,"",'Ark1'!U1346)</f>
        <v/>
      </c>
      <c r="O201" s="216"/>
      <c r="P201" s="404">
        <f>+IF(I201=0,"",'Ark1'!AI1346)</f>
        <v>0</v>
      </c>
      <c r="Q201" s="404"/>
      <c r="R201" s="245"/>
      <c r="S201" s="245"/>
      <c r="T201" s="245"/>
      <c r="U201" s="214"/>
      <c r="V201" s="217" t="str">
        <f>+IF(H201=0,"",'Ark1'!T1346)</f>
        <v/>
      </c>
      <c r="W201" s="218" t="str">
        <f>+IF(H201=0,"",'Ark1'!X1346)</f>
        <v/>
      </c>
      <c r="X201" s="216" t="str">
        <f>+IF(H201=0,"",'Ark1'!AA1346)</f>
        <v/>
      </c>
      <c r="Y201" s="217" t="str">
        <f>+IF(H201=0,"",'Ark1'!AC1346)</f>
        <v/>
      </c>
      <c r="Z201" s="218" t="str">
        <f>+IF(H201=0,"",'Ark1'!AE1346)</f>
        <v/>
      </c>
      <c r="AA201" s="218" t="str">
        <f t="shared" si="137"/>
        <v/>
      </c>
      <c r="AB201" s="216" t="str">
        <f t="shared" si="138"/>
        <v/>
      </c>
      <c r="AC201" s="195"/>
      <c r="AD201" s="26"/>
      <c r="AF201" s="28"/>
      <c r="AG201" s="26"/>
      <c r="AH201" s="27"/>
      <c r="AI201" s="27"/>
      <c r="AM201" s="27"/>
    </row>
    <row r="202" spans="1:69">
      <c r="A202" s="195"/>
      <c r="B202" s="219">
        <f>+'Ark1'!C1347</f>
        <v>2024</v>
      </c>
      <c r="C202" s="215">
        <f>+'Ark1'!L1347</f>
        <v>13</v>
      </c>
      <c r="D202" s="215" t="s">
        <v>39</v>
      </c>
      <c r="E202" s="215">
        <f>+'Ark1'!D1347</f>
        <v>9</v>
      </c>
      <c r="F202" s="215" t="str">
        <f t="shared" si="136"/>
        <v>Sep</v>
      </c>
      <c r="G202" s="215">
        <f>+'Ark1'!Q1347</f>
        <v>0</v>
      </c>
      <c r="H202" s="320">
        <f>+'Ark1'!R1347</f>
        <v>0</v>
      </c>
      <c r="I202" s="216" t="str">
        <f>+IF(H202=0,"",'Ark1'!AG1347)</f>
        <v/>
      </c>
      <c r="J202" s="216" t="str">
        <f>+IF(H202=0,"",'Ark1'!AH1347)</f>
        <v/>
      </c>
      <c r="K202" s="92"/>
      <c r="L202" s="92"/>
      <c r="M202" s="92"/>
      <c r="N202" s="216" t="str">
        <f>+IF(H202=0,"",'Ark1'!U1347)</f>
        <v/>
      </c>
      <c r="O202" s="216"/>
      <c r="P202" s="404">
        <f>+IF(I202=0,"",'Ark1'!AI1347)</f>
        <v>0</v>
      </c>
      <c r="Q202" s="404"/>
      <c r="R202" s="245"/>
      <c r="S202" s="245"/>
      <c r="T202" s="245"/>
      <c r="U202" s="214"/>
      <c r="V202" s="217" t="str">
        <f>+IF(H202=0,"",'Ark1'!T1347)</f>
        <v/>
      </c>
      <c r="W202" s="218" t="str">
        <f>+IF(H202=0,"",'Ark1'!X1347)</f>
        <v/>
      </c>
      <c r="X202" s="216" t="str">
        <f>+IF(H202=0,"",'Ark1'!AA1347)</f>
        <v/>
      </c>
      <c r="Y202" s="217" t="str">
        <f>+IF(H202=0,"",'Ark1'!AC1347)</f>
        <v/>
      </c>
      <c r="Z202" s="218" t="str">
        <f>+IF(H202=0,"",'Ark1'!AE1347)</f>
        <v/>
      </c>
      <c r="AA202" s="218" t="str">
        <f t="shared" si="137"/>
        <v/>
      </c>
      <c r="AB202" s="216" t="str">
        <f t="shared" si="138"/>
        <v/>
      </c>
      <c r="AC202" s="195"/>
      <c r="AD202" s="26"/>
      <c r="AF202" s="28"/>
      <c r="AG202" s="26"/>
      <c r="AH202" s="27"/>
      <c r="AI202" s="27"/>
      <c r="AM202" s="27"/>
    </row>
    <row r="203" spans="1:69">
      <c r="A203" s="195"/>
      <c r="B203" s="219">
        <f>+'Ark1'!C1348</f>
        <v>2024</v>
      </c>
      <c r="C203" s="215">
        <f>+'Ark1'!L1348</f>
        <v>13</v>
      </c>
      <c r="D203" s="215" t="s">
        <v>39</v>
      </c>
      <c r="E203" s="215">
        <f>+'Ark1'!D1348</f>
        <v>10</v>
      </c>
      <c r="F203" s="215" t="str">
        <f t="shared" si="136"/>
        <v>Okt</v>
      </c>
      <c r="G203" s="215">
        <f>+'Ark1'!Q1348</f>
        <v>0</v>
      </c>
      <c r="H203" s="320">
        <f>+'Ark1'!R1348</f>
        <v>0</v>
      </c>
      <c r="I203" s="216" t="str">
        <f>+IF(H203=0,"",'Ark1'!AG1348)</f>
        <v/>
      </c>
      <c r="J203" s="216" t="str">
        <f>+IF(H203=0,"",'Ark1'!AH1348)</f>
        <v/>
      </c>
      <c r="K203" s="92"/>
      <c r="L203" s="92"/>
      <c r="M203" s="92"/>
      <c r="N203" s="216" t="str">
        <f>+IF(H203=0,"",'Ark1'!U1348)</f>
        <v/>
      </c>
      <c r="O203" s="216"/>
      <c r="P203" s="404">
        <f>+IF(I203=0,"",'Ark1'!AI1348)</f>
        <v>0</v>
      </c>
      <c r="Q203" s="404"/>
      <c r="R203" s="245"/>
      <c r="S203" s="245"/>
      <c r="T203" s="245"/>
      <c r="U203" s="214"/>
      <c r="V203" s="217" t="str">
        <f>+IF(H203=0,"",'Ark1'!T1348)</f>
        <v/>
      </c>
      <c r="W203" s="218" t="str">
        <f>+IF(H203=0,"",'Ark1'!X1348)</f>
        <v/>
      </c>
      <c r="X203" s="216" t="str">
        <f>+IF(H203=0,"",'Ark1'!AA1348)</f>
        <v/>
      </c>
      <c r="Y203" s="217" t="str">
        <f>+IF(H203=0,"",'Ark1'!AC1348)</f>
        <v/>
      </c>
      <c r="Z203" s="218" t="str">
        <f>+IF(H203=0,"",'Ark1'!AE1348)</f>
        <v/>
      </c>
      <c r="AA203" s="218" t="str">
        <f t="shared" si="137"/>
        <v/>
      </c>
      <c r="AB203" s="216" t="str">
        <f t="shared" si="138"/>
        <v/>
      </c>
      <c r="AC203" s="195"/>
      <c r="AD203" s="26"/>
      <c r="AF203" s="28"/>
      <c r="AG203" s="26"/>
      <c r="AH203" s="27"/>
      <c r="AI203" s="27"/>
      <c r="AM203" s="27"/>
    </row>
    <row r="204" spans="1:69">
      <c r="A204" s="195"/>
      <c r="B204" s="219">
        <f>+'Ark1'!C1349</f>
        <v>2024</v>
      </c>
      <c r="C204" s="215">
        <f>+'Ark1'!L1349</f>
        <v>13</v>
      </c>
      <c r="D204" s="215" t="s">
        <v>39</v>
      </c>
      <c r="E204" s="215">
        <f>+'Ark1'!D1349</f>
        <v>11</v>
      </c>
      <c r="F204" s="215" t="str">
        <f t="shared" si="136"/>
        <v>Nov</v>
      </c>
      <c r="G204" s="215">
        <f>+'Ark1'!Q1349</f>
        <v>0</v>
      </c>
      <c r="H204" s="320">
        <f>+'Ark1'!R1349</f>
        <v>0</v>
      </c>
      <c r="I204" s="216" t="str">
        <f>+IF(H204=0,"",'Ark1'!AG1349)</f>
        <v/>
      </c>
      <c r="J204" s="216" t="str">
        <f>+IF(H204=0,"",'Ark1'!AH1349)</f>
        <v/>
      </c>
      <c r="K204" s="92"/>
      <c r="L204" s="92"/>
      <c r="M204" s="92"/>
      <c r="N204" s="216" t="str">
        <f>+IF(H204=0,"",'Ark1'!U1349)</f>
        <v/>
      </c>
      <c r="O204" s="216"/>
      <c r="P204" s="404">
        <f>+IF(I204=0,"",'Ark1'!AI1349)</f>
        <v>0</v>
      </c>
      <c r="Q204" s="404"/>
      <c r="R204" s="245"/>
      <c r="S204" s="245"/>
      <c r="T204" s="245"/>
      <c r="U204" s="214"/>
      <c r="V204" s="217" t="str">
        <f>+IF(H204=0,"",'Ark1'!T1349)</f>
        <v/>
      </c>
      <c r="W204" s="218" t="str">
        <f>+IF(H204=0,"",'Ark1'!X1349)</f>
        <v/>
      </c>
      <c r="X204" s="216" t="str">
        <f>+IF(H204=0,"",'Ark1'!AA1349)</f>
        <v/>
      </c>
      <c r="Y204" s="217" t="str">
        <f>+IF(H204=0,"",'Ark1'!AC1349)</f>
        <v/>
      </c>
      <c r="Z204" s="218" t="str">
        <f>+IF(H204=0,"",'Ark1'!AE1349)</f>
        <v/>
      </c>
      <c r="AA204" s="218" t="str">
        <f t="shared" si="137"/>
        <v/>
      </c>
      <c r="AB204" s="216" t="str">
        <f t="shared" si="138"/>
        <v/>
      </c>
      <c r="AC204" s="195"/>
      <c r="AD204" s="26"/>
      <c r="AF204" s="28"/>
      <c r="AG204" s="26"/>
      <c r="AH204" s="27"/>
      <c r="AI204" s="27"/>
      <c r="AM204" s="27"/>
    </row>
    <row r="205" spans="1:69">
      <c r="A205" s="195"/>
      <c r="B205" s="219">
        <f>+'Ark1'!C1350</f>
        <v>2024</v>
      </c>
      <c r="C205" s="215">
        <f>+'Ark1'!L1350</f>
        <v>13</v>
      </c>
      <c r="D205" s="215" t="s">
        <v>39</v>
      </c>
      <c r="E205" s="215">
        <f>+'Ark1'!D1350</f>
        <v>12</v>
      </c>
      <c r="F205" s="215" t="str">
        <f t="shared" si="136"/>
        <v>Des</v>
      </c>
      <c r="G205" s="215">
        <f>+'Ark1'!Q1350</f>
        <v>0</v>
      </c>
      <c r="H205" s="320">
        <f>+'Ark1'!R1350</f>
        <v>0</v>
      </c>
      <c r="I205" s="216" t="str">
        <f>+IF(H205=0,"",'Ark1'!AG1350)</f>
        <v/>
      </c>
      <c r="J205" s="216" t="str">
        <f>+IF(H205=0,"",'Ark1'!AH1350)</f>
        <v/>
      </c>
      <c r="K205" s="92"/>
      <c r="L205" s="92"/>
      <c r="M205" s="92"/>
      <c r="N205" s="216" t="str">
        <f>+IF(H205=0,"",'Ark1'!U1350)</f>
        <v/>
      </c>
      <c r="O205" s="216"/>
      <c r="P205" s="404">
        <f>+IF(I205=0,"",'Ark1'!AI1350)</f>
        <v>0</v>
      </c>
      <c r="Q205" s="404"/>
      <c r="R205" s="245"/>
      <c r="S205" s="245"/>
      <c r="T205" s="245"/>
      <c r="U205" s="214"/>
      <c r="V205" s="217" t="str">
        <f>+IF(H205=0,"",'Ark1'!T1350)</f>
        <v/>
      </c>
      <c r="W205" s="218" t="str">
        <f>+IF(H205=0,"",'Ark1'!X1350)</f>
        <v/>
      </c>
      <c r="X205" s="216" t="str">
        <f>+IF(H205=0,"",'Ark1'!AA1350)</f>
        <v/>
      </c>
      <c r="Y205" s="217" t="str">
        <f>+IF(H205=0,"",'Ark1'!AC1350)</f>
        <v/>
      </c>
      <c r="Z205" s="218" t="str">
        <f>+IF(H205=0,"",'Ark1'!AE1350)</f>
        <v/>
      </c>
      <c r="AA205" s="218" t="str">
        <f t="shared" si="137"/>
        <v/>
      </c>
      <c r="AB205" s="216" t="str">
        <f t="shared" si="138"/>
        <v/>
      </c>
      <c r="AC205" s="195"/>
      <c r="AD205" s="26"/>
      <c r="AF205" s="28"/>
      <c r="AG205" s="26"/>
      <c r="AH205" s="27"/>
      <c r="AI205" s="27"/>
      <c r="AM205" s="27"/>
    </row>
    <row r="206" spans="1:69" ht="15" customHeight="1">
      <c r="A206" s="195"/>
      <c r="B206" s="195"/>
      <c r="C206" s="195"/>
      <c r="D206" s="195"/>
      <c r="E206" s="195"/>
      <c r="F206" s="195"/>
      <c r="G206" s="195"/>
      <c r="H206" s="316"/>
      <c r="I206" s="196"/>
      <c r="J206" s="196"/>
      <c r="K206" s="92"/>
      <c r="L206" s="92"/>
      <c r="M206" s="92"/>
      <c r="N206" s="195"/>
      <c r="O206" s="476"/>
      <c r="P206" s="214"/>
      <c r="Q206" s="214"/>
      <c r="R206" s="212"/>
      <c r="S206" s="212"/>
      <c r="T206" s="212"/>
      <c r="U206" s="214"/>
      <c r="V206" s="195"/>
      <c r="W206" s="197"/>
      <c r="X206" s="196"/>
      <c r="Y206" s="195"/>
      <c r="Z206" s="197"/>
      <c r="AA206" s="197"/>
      <c r="AB206" s="196"/>
      <c r="AC206" s="195"/>
      <c r="AD206" s="198"/>
      <c r="AF206" s="28"/>
      <c r="AG206" s="26"/>
      <c r="AH206" s="199"/>
      <c r="AI206" s="27"/>
      <c r="AM206" s="27"/>
      <c r="BE206" s="211"/>
    </row>
    <row r="207" spans="1:69" ht="15" customHeight="1">
      <c r="A207" s="195"/>
      <c r="B207" s="195"/>
      <c r="C207" s="213" t="s">
        <v>0</v>
      </c>
      <c r="D207" s="195"/>
      <c r="E207" s="253" t="str">
        <f>+D209</f>
        <v>E</v>
      </c>
      <c r="F207" s="213" t="s">
        <v>547</v>
      </c>
      <c r="G207" s="195"/>
      <c r="H207" s="309">
        <f>SUM(H209:H220)</f>
        <v>0</v>
      </c>
      <c r="I207" s="196"/>
      <c r="J207" s="196"/>
      <c r="K207" s="92"/>
      <c r="L207" s="92"/>
      <c r="M207" s="92"/>
      <c r="N207" s="246" t="e">
        <f>+Klasse!#REF!</f>
        <v>#REF!</v>
      </c>
      <c r="O207" s="246"/>
      <c r="P207" s="214"/>
      <c r="Q207" s="214"/>
      <c r="R207" s="212"/>
      <c r="S207" s="212"/>
      <c r="T207" s="212"/>
      <c r="U207" s="214"/>
      <c r="V207" s="195"/>
      <c r="W207" s="197"/>
      <c r="X207" s="196"/>
      <c r="Y207" s="195"/>
      <c r="Z207" s="197"/>
      <c r="AA207" s="246" t="e">
        <f>+N207/C209</f>
        <v>#REF!</v>
      </c>
      <c r="AB207" s="196"/>
      <c r="AC207" s="195"/>
      <c r="AD207" s="198"/>
      <c r="AF207" s="28"/>
      <c r="AG207" s="26"/>
      <c r="AH207" s="199"/>
      <c r="AI207" s="27"/>
      <c r="AM207" s="27"/>
      <c r="BE207" s="211"/>
    </row>
    <row r="208" spans="1:69" ht="15" customHeight="1">
      <c r="A208" s="195"/>
      <c r="B208" s="195"/>
      <c r="C208" s="195"/>
      <c r="D208" s="195"/>
      <c r="E208" s="195"/>
      <c r="F208" s="195"/>
      <c r="G208" s="195"/>
      <c r="H208" s="316"/>
      <c r="I208" s="196"/>
      <c r="J208" s="196"/>
      <c r="K208" s="92"/>
      <c r="L208" s="92"/>
      <c r="M208" s="92"/>
      <c r="N208" s="195"/>
      <c r="O208" s="476"/>
      <c r="P208" s="214"/>
      <c r="Q208" s="214"/>
      <c r="R208" s="212"/>
      <c r="S208" s="212"/>
      <c r="T208" s="212"/>
      <c r="U208" s="214"/>
      <c r="V208" s="195"/>
      <c r="W208" s="197"/>
      <c r="X208" s="196"/>
      <c r="Y208" s="195"/>
      <c r="Z208" s="197"/>
      <c r="AA208" s="197"/>
      <c r="AB208" s="197"/>
      <c r="AC208" s="197"/>
      <c r="AD208" s="198"/>
      <c r="AF208" s="28"/>
      <c r="AG208" s="26"/>
      <c r="AH208" s="199"/>
      <c r="AI208" s="27"/>
      <c r="AM208" s="27"/>
      <c r="BE208" s="211">
        <f>1+BE205</f>
        <v>1</v>
      </c>
      <c r="BF208" s="27">
        <v>20.659867330016564</v>
      </c>
      <c r="BG208" s="27">
        <f t="shared" ref="BG208" si="139">+BF208</f>
        <v>20.659867330016564</v>
      </c>
      <c r="BH208" s="27">
        <f t="shared" ref="BH208" si="140">+BG208</f>
        <v>20.659867330016564</v>
      </c>
      <c r="BI208" s="27">
        <f t="shared" ref="BI208" si="141">+BH208</f>
        <v>20.659867330016564</v>
      </c>
      <c r="BJ208" s="27">
        <f t="shared" ref="BJ208" si="142">+BI208</f>
        <v>20.659867330016564</v>
      </c>
      <c r="BK208" s="27">
        <f t="shared" ref="BK208" si="143">+BJ208</f>
        <v>20.659867330016564</v>
      </c>
      <c r="BL208" s="27">
        <f t="shared" ref="BL208" si="144">+BK208</f>
        <v>20.659867330016564</v>
      </c>
      <c r="BM208" s="27">
        <f t="shared" ref="BM208" si="145">+BL208</f>
        <v>20.659867330016564</v>
      </c>
      <c r="BN208" s="27">
        <f t="shared" ref="BN208" si="146">+BM208</f>
        <v>20.659867330016564</v>
      </c>
      <c r="BO208" s="27">
        <f t="shared" ref="BO208" si="147">+BN208</f>
        <v>20.659867330016564</v>
      </c>
      <c r="BP208" s="27">
        <f t="shared" ref="BP208" si="148">+BO208</f>
        <v>20.659867330016564</v>
      </c>
      <c r="BQ208" s="27">
        <f t="shared" ref="BQ208" si="149">+BP208</f>
        <v>20.659867330016564</v>
      </c>
    </row>
    <row r="209" spans="1:69">
      <c r="A209" s="195"/>
      <c r="B209" s="219">
        <f>+'Ark1'!C1351</f>
        <v>2024</v>
      </c>
      <c r="C209" s="27">
        <f>+'Ark1'!L1351</f>
        <v>14</v>
      </c>
      <c r="D209" s="225" t="s">
        <v>397</v>
      </c>
      <c r="E209" s="27">
        <f>+'Ark1'!D1351</f>
        <v>1</v>
      </c>
      <c r="F209" s="27" t="str">
        <f t="shared" ref="F209:F220" si="150">+F194</f>
        <v>Jan</v>
      </c>
      <c r="G209" s="27">
        <f>+'Ark1'!Q1351</f>
        <v>0</v>
      </c>
      <c r="H209" s="321">
        <f>+'Ark1'!R1351</f>
        <v>0</v>
      </c>
      <c r="I209" s="28" t="str">
        <f>+IF(H209=0,"",'Ark1'!AG1351)</f>
        <v/>
      </c>
      <c r="J209" s="28" t="str">
        <f>+IF(H209=0,"",'Ark1'!AH1351)</f>
        <v/>
      </c>
      <c r="K209" s="92"/>
      <c r="L209" s="92"/>
      <c r="M209" s="92"/>
      <c r="N209" s="28" t="str">
        <f>+IF(H209=0,"",'Ark1'!U1351)</f>
        <v/>
      </c>
      <c r="O209" s="28"/>
      <c r="P209" s="222">
        <f>+IF(I209=0,"",'Ark1'!AI1351)</f>
        <v>0</v>
      </c>
      <c r="U209" s="214"/>
      <c r="V209" s="26" t="str">
        <f>+IF(H209=0,"",'Ark1'!T1351)</f>
        <v/>
      </c>
      <c r="W209" s="33" t="str">
        <f>+IF(H209=0,"",'Ark1'!X1351)</f>
        <v/>
      </c>
      <c r="X209" s="28" t="str">
        <f>+IF(H209=0,"",'Ark1'!AA1351)</f>
        <v/>
      </c>
      <c r="Y209" s="26" t="str">
        <f>+IF(H209=0,"",'Ark1'!AC1351)</f>
        <v/>
      </c>
      <c r="Z209" s="33" t="str">
        <f>+IF(H209=0,"",'Ark1'!AE1351)</f>
        <v/>
      </c>
      <c r="AA209" s="33" t="str">
        <f t="shared" ref="AA209:AA220" si="151">+IF(H209=0,"",+N209/C209)</f>
        <v/>
      </c>
      <c r="AB209" s="28" t="str">
        <f t="shared" ref="AB209:AB220" si="152">+IF(H209=0,"",G209/H209)</f>
        <v/>
      </c>
      <c r="AC209" s="195"/>
      <c r="AD209" s="26"/>
      <c r="AF209" s="28"/>
      <c r="AG209" s="26"/>
      <c r="AH209" s="27"/>
      <c r="AI209" s="27"/>
      <c r="AM209" s="27"/>
    </row>
    <row r="210" spans="1:69">
      <c r="A210" s="195"/>
      <c r="B210" s="219">
        <f>+'Ark1'!C1352</f>
        <v>2024</v>
      </c>
      <c r="C210" s="27">
        <f>+'Ark1'!L1352</f>
        <v>14</v>
      </c>
      <c r="D210" s="225" t="s">
        <v>397</v>
      </c>
      <c r="E210" s="27">
        <f>+'Ark1'!D1352</f>
        <v>2</v>
      </c>
      <c r="F210" s="27" t="str">
        <f t="shared" si="150"/>
        <v>Feb</v>
      </c>
      <c r="G210" s="27">
        <f>+'Ark1'!Q1352</f>
        <v>0</v>
      </c>
      <c r="H210" s="321">
        <f>+'Ark1'!R1352</f>
        <v>0</v>
      </c>
      <c r="I210" s="28" t="str">
        <f>+IF(H210=0,"",'Ark1'!AG1352)</f>
        <v/>
      </c>
      <c r="J210" s="28" t="str">
        <f>+IF(H210=0,"",'Ark1'!AH1352)</f>
        <v/>
      </c>
      <c r="K210" s="92"/>
      <c r="L210" s="92"/>
      <c r="M210" s="92"/>
      <c r="N210" s="28" t="str">
        <f>+IF(H210=0,"",'Ark1'!U1352)</f>
        <v/>
      </c>
      <c r="O210" s="28"/>
      <c r="P210" s="222">
        <f>+IF(I210=0,"",'Ark1'!AI1352)</f>
        <v>0</v>
      </c>
      <c r="U210" s="214"/>
      <c r="V210" s="26" t="str">
        <f>+IF(H210=0,"",'Ark1'!T1352)</f>
        <v/>
      </c>
      <c r="W210" s="33" t="str">
        <f>+IF(H210=0,"",'Ark1'!X1352)</f>
        <v/>
      </c>
      <c r="X210" s="28" t="str">
        <f>+IF(H210=0,"",'Ark1'!AA1352)</f>
        <v/>
      </c>
      <c r="Y210" s="26" t="str">
        <f>+IF(H210=0,"",'Ark1'!AC1352)</f>
        <v/>
      </c>
      <c r="Z210" s="33" t="str">
        <f>+IF(H210=0,"",'Ark1'!AE1352)</f>
        <v/>
      </c>
      <c r="AA210" s="33" t="str">
        <f t="shared" si="151"/>
        <v/>
      </c>
      <c r="AB210" s="28" t="str">
        <f t="shared" si="152"/>
        <v/>
      </c>
      <c r="AC210" s="195"/>
      <c r="AD210" s="26"/>
      <c r="AF210" s="28"/>
      <c r="AG210" s="26"/>
      <c r="AH210" s="27"/>
      <c r="AI210" s="27"/>
      <c r="AM210" s="27"/>
    </row>
    <row r="211" spans="1:69">
      <c r="A211" s="195"/>
      <c r="B211" s="219">
        <f>+'Ark1'!C1353</f>
        <v>2024</v>
      </c>
      <c r="C211" s="27">
        <f>+'Ark1'!L1353</f>
        <v>14</v>
      </c>
      <c r="D211" s="225" t="s">
        <v>397</v>
      </c>
      <c r="E211" s="27">
        <f>+'Ark1'!D1353</f>
        <v>3</v>
      </c>
      <c r="F211" s="27" t="str">
        <f t="shared" si="150"/>
        <v>Mar</v>
      </c>
      <c r="G211" s="27">
        <f>+'Ark1'!Q1353</f>
        <v>0</v>
      </c>
      <c r="H211" s="321">
        <f>+'Ark1'!R1353</f>
        <v>0</v>
      </c>
      <c r="I211" s="28" t="str">
        <f>+IF(H211=0,"",'Ark1'!AG1353)</f>
        <v/>
      </c>
      <c r="J211" s="28" t="str">
        <f>+IF(H211=0,"",'Ark1'!AH1353)</f>
        <v/>
      </c>
      <c r="K211" s="92"/>
      <c r="L211" s="92"/>
      <c r="M211" s="92"/>
      <c r="N211" s="28" t="str">
        <f>+IF(H211=0,"",'Ark1'!U1353)</f>
        <v/>
      </c>
      <c r="O211" s="28"/>
      <c r="P211" s="222">
        <f>+IF(I211=0,"",'Ark1'!AI1353)</f>
        <v>0</v>
      </c>
      <c r="U211" s="214"/>
      <c r="V211" s="26" t="str">
        <f>+IF(H211=0,"",'Ark1'!T1353)</f>
        <v/>
      </c>
      <c r="W211" s="33" t="str">
        <f>+IF(H211=0,"",'Ark1'!X1353)</f>
        <v/>
      </c>
      <c r="X211" s="28" t="str">
        <f>+IF(H211=0,"",'Ark1'!AA1353)</f>
        <v/>
      </c>
      <c r="Y211" s="26" t="str">
        <f>+IF(H211=0,"",'Ark1'!AC1353)</f>
        <v/>
      </c>
      <c r="Z211" s="33" t="str">
        <f>+IF(H211=0,"",'Ark1'!AE1353)</f>
        <v/>
      </c>
      <c r="AA211" s="33" t="str">
        <f t="shared" si="151"/>
        <v/>
      </c>
      <c r="AB211" s="28" t="str">
        <f t="shared" si="152"/>
        <v/>
      </c>
      <c r="AC211" s="195"/>
      <c r="AD211" s="26"/>
      <c r="AF211" s="28"/>
      <c r="AG211" s="26"/>
      <c r="AH211" s="27"/>
      <c r="AI211" s="27"/>
      <c r="AM211" s="27"/>
    </row>
    <row r="212" spans="1:69">
      <c r="A212" s="195"/>
      <c r="B212" s="219">
        <f>+'Ark1'!C1354</f>
        <v>2024</v>
      </c>
      <c r="C212" s="27">
        <f>+'Ark1'!L1354</f>
        <v>14</v>
      </c>
      <c r="D212" s="225" t="s">
        <v>397</v>
      </c>
      <c r="E212" s="27">
        <f>+'Ark1'!D1354</f>
        <v>4</v>
      </c>
      <c r="F212" s="27" t="str">
        <f t="shared" si="150"/>
        <v>Apr</v>
      </c>
      <c r="G212" s="27">
        <f>+'Ark1'!Q1354</f>
        <v>0</v>
      </c>
      <c r="H212" s="321">
        <f>+'Ark1'!R1354</f>
        <v>0</v>
      </c>
      <c r="I212" s="28" t="str">
        <f>+IF(H212=0,"",'Ark1'!AG1354)</f>
        <v/>
      </c>
      <c r="J212" s="28" t="str">
        <f>+IF(H212=0,"",'Ark1'!AH1354)</f>
        <v/>
      </c>
      <c r="K212" s="92"/>
      <c r="L212" s="92"/>
      <c r="M212" s="92"/>
      <c r="N212" s="28" t="str">
        <f>+IF(H212=0,"",'Ark1'!U1354)</f>
        <v/>
      </c>
      <c r="O212" s="28"/>
      <c r="P212" s="222">
        <f>+IF(I212=0,"",'Ark1'!AI1354)</f>
        <v>0</v>
      </c>
      <c r="U212" s="214"/>
      <c r="V212" s="26" t="str">
        <f>+IF(H212=0,"",'Ark1'!T1354)</f>
        <v/>
      </c>
      <c r="W212" s="33" t="str">
        <f>+IF(H212=0,"",'Ark1'!X1354)</f>
        <v/>
      </c>
      <c r="X212" s="28" t="str">
        <f>+IF(H212=0,"",'Ark1'!AA1354)</f>
        <v/>
      </c>
      <c r="Y212" s="26" t="str">
        <f>+IF(H212=0,"",'Ark1'!AC1354)</f>
        <v/>
      </c>
      <c r="Z212" s="33" t="str">
        <f>+IF(H212=0,"",'Ark1'!AE1354)</f>
        <v/>
      </c>
      <c r="AA212" s="33" t="str">
        <f t="shared" si="151"/>
        <v/>
      </c>
      <c r="AB212" s="28" t="str">
        <f t="shared" si="152"/>
        <v/>
      </c>
      <c r="AC212" s="195"/>
      <c r="AD212" s="26"/>
      <c r="AF212" s="28"/>
      <c r="AG212" s="26"/>
      <c r="AH212" s="27"/>
      <c r="AI212" s="27"/>
      <c r="AM212" s="27"/>
    </row>
    <row r="213" spans="1:69">
      <c r="A213" s="195"/>
      <c r="B213" s="219">
        <f>+'Ark1'!C1355</f>
        <v>2024</v>
      </c>
      <c r="C213" s="27">
        <f>+'Ark1'!L1355</f>
        <v>14</v>
      </c>
      <c r="D213" s="225" t="s">
        <v>397</v>
      </c>
      <c r="E213" s="27">
        <f>+'Ark1'!D1355</f>
        <v>5</v>
      </c>
      <c r="F213" s="27" t="str">
        <f t="shared" si="150"/>
        <v>Mai</v>
      </c>
      <c r="G213" s="27">
        <f>+'Ark1'!Q1355</f>
        <v>0</v>
      </c>
      <c r="H213" s="321">
        <f>+'Ark1'!R1355</f>
        <v>0</v>
      </c>
      <c r="I213" s="28" t="str">
        <f>+IF(H213=0,"",'Ark1'!AG1355)</f>
        <v/>
      </c>
      <c r="J213" s="28" t="str">
        <f>+IF(H213=0,"",'Ark1'!AH1355)</f>
        <v/>
      </c>
      <c r="K213" s="92"/>
      <c r="L213" s="92"/>
      <c r="M213" s="92"/>
      <c r="N213" s="28" t="str">
        <f>+IF(H213=0,"",'Ark1'!U1355)</f>
        <v/>
      </c>
      <c r="O213" s="28"/>
      <c r="P213" s="222">
        <f>+IF(I213=0,"",'Ark1'!AI1355)</f>
        <v>0</v>
      </c>
      <c r="U213" s="214"/>
      <c r="V213" s="26" t="str">
        <f>+IF(H213=0,"",'Ark1'!T1355)</f>
        <v/>
      </c>
      <c r="W213" s="33" t="str">
        <f>+IF(H213=0,"",'Ark1'!X1355)</f>
        <v/>
      </c>
      <c r="X213" s="28" t="str">
        <f>+IF(H213=0,"",'Ark1'!AA1355)</f>
        <v/>
      </c>
      <c r="Y213" s="26" t="str">
        <f>+IF(H213=0,"",'Ark1'!AC1355)</f>
        <v/>
      </c>
      <c r="Z213" s="33" t="str">
        <f>+IF(H213=0,"",'Ark1'!AE1355)</f>
        <v/>
      </c>
      <c r="AA213" s="33" t="str">
        <f t="shared" si="151"/>
        <v/>
      </c>
      <c r="AB213" s="28" t="str">
        <f t="shared" si="152"/>
        <v/>
      </c>
      <c r="AC213" s="195"/>
      <c r="AD213" s="26"/>
      <c r="AF213" s="28"/>
      <c r="AG213" s="26"/>
      <c r="AH213" s="27"/>
      <c r="AI213" s="27"/>
      <c r="AM213" s="27"/>
    </row>
    <row r="214" spans="1:69">
      <c r="A214" s="195"/>
      <c r="B214" s="219">
        <f>+'Ark1'!C1356</f>
        <v>2024</v>
      </c>
      <c r="C214" s="27">
        <f>+'Ark1'!L1356</f>
        <v>14</v>
      </c>
      <c r="D214" s="225" t="s">
        <v>397</v>
      </c>
      <c r="E214" s="27">
        <f>+'Ark1'!D1356</f>
        <v>6</v>
      </c>
      <c r="F214" s="27" t="str">
        <f t="shared" si="150"/>
        <v>Jun</v>
      </c>
      <c r="G214" s="27">
        <f>+'Ark1'!Q1356</f>
        <v>0</v>
      </c>
      <c r="H214" s="321">
        <f>+'Ark1'!R1356</f>
        <v>0</v>
      </c>
      <c r="I214" s="28" t="str">
        <f>+IF(H214=0,"",'Ark1'!AG1356)</f>
        <v/>
      </c>
      <c r="J214" s="28" t="str">
        <f>+IF(H214=0,"",'Ark1'!AH1356)</f>
        <v/>
      </c>
      <c r="K214" s="92"/>
      <c r="L214" s="92"/>
      <c r="M214" s="92"/>
      <c r="N214" s="28" t="str">
        <f>+IF(H214=0,"",'Ark1'!U1356)</f>
        <v/>
      </c>
      <c r="O214" s="28"/>
      <c r="P214" s="222">
        <f>+IF(I214=0,"",'Ark1'!AI1356)</f>
        <v>0</v>
      </c>
      <c r="U214" s="214"/>
      <c r="V214" s="26" t="str">
        <f>+IF(H214=0,"",'Ark1'!T1356)</f>
        <v/>
      </c>
      <c r="W214" s="33" t="str">
        <f>+IF(H214=0,"",'Ark1'!X1356)</f>
        <v/>
      </c>
      <c r="X214" s="28" t="str">
        <f>+IF(H214=0,"",'Ark1'!AA1356)</f>
        <v/>
      </c>
      <c r="Y214" s="26" t="str">
        <f>+IF(H214=0,"",'Ark1'!AC1356)</f>
        <v/>
      </c>
      <c r="Z214" s="33" t="str">
        <f>+IF(H214=0,"",'Ark1'!AE1356)</f>
        <v/>
      </c>
      <c r="AA214" s="33" t="str">
        <f t="shared" si="151"/>
        <v/>
      </c>
      <c r="AB214" s="28" t="str">
        <f t="shared" si="152"/>
        <v/>
      </c>
      <c r="AC214" s="195"/>
      <c r="AD214" s="26"/>
      <c r="AF214" s="28"/>
      <c r="AG214" s="26"/>
      <c r="AH214" s="27"/>
      <c r="AI214" s="27"/>
      <c r="AM214" s="27"/>
    </row>
    <row r="215" spans="1:69">
      <c r="A215" s="195"/>
      <c r="B215" s="219">
        <f>+'Ark1'!C1357</f>
        <v>2024</v>
      </c>
      <c r="C215" s="27">
        <f>+'Ark1'!L1357</f>
        <v>14</v>
      </c>
      <c r="D215" s="225" t="s">
        <v>397</v>
      </c>
      <c r="E215" s="27">
        <f>+'Ark1'!D1357</f>
        <v>7</v>
      </c>
      <c r="F215" s="27" t="str">
        <f t="shared" si="150"/>
        <v>Jul</v>
      </c>
      <c r="G215" s="27">
        <f>+'Ark1'!Q1357</f>
        <v>0</v>
      </c>
      <c r="H215" s="321">
        <f>+'Ark1'!R1357</f>
        <v>0</v>
      </c>
      <c r="I215" s="28" t="str">
        <f>+IF(H215=0,"",'Ark1'!AG1357)</f>
        <v/>
      </c>
      <c r="J215" s="28" t="str">
        <f>+IF(H215=0,"",'Ark1'!AH1357)</f>
        <v/>
      </c>
      <c r="K215" s="92"/>
      <c r="L215" s="92"/>
      <c r="M215" s="92"/>
      <c r="N215" s="28" t="str">
        <f>+IF(H215=0,"",'Ark1'!U1357)</f>
        <v/>
      </c>
      <c r="O215" s="28"/>
      <c r="P215" s="222">
        <f>+IF(I215=0,"",'Ark1'!AI1357)</f>
        <v>0</v>
      </c>
      <c r="U215" s="214"/>
      <c r="V215" s="26" t="str">
        <f>+IF(H215=0,"",'Ark1'!T1357)</f>
        <v/>
      </c>
      <c r="W215" s="33" t="str">
        <f>+IF(H215=0,"",'Ark1'!X1357)</f>
        <v/>
      </c>
      <c r="X215" s="28" t="str">
        <f>+IF(H215=0,"",'Ark1'!AA1357)</f>
        <v/>
      </c>
      <c r="Y215" s="26" t="str">
        <f>+IF(H215=0,"",'Ark1'!AC1357)</f>
        <v/>
      </c>
      <c r="Z215" s="33" t="str">
        <f>+IF(H215=0,"",'Ark1'!AE1357)</f>
        <v/>
      </c>
      <c r="AA215" s="33" t="str">
        <f t="shared" si="151"/>
        <v/>
      </c>
      <c r="AB215" s="28" t="str">
        <f t="shared" si="152"/>
        <v/>
      </c>
      <c r="AC215" s="195"/>
      <c r="AD215" s="26"/>
      <c r="AF215" s="28"/>
      <c r="AG215" s="26"/>
      <c r="AH215" s="27"/>
      <c r="AI215" s="27"/>
      <c r="AM215" s="27"/>
    </row>
    <row r="216" spans="1:69">
      <c r="A216" s="195"/>
      <c r="B216" s="219">
        <f>+'Ark1'!C1358</f>
        <v>2024</v>
      </c>
      <c r="C216" s="27">
        <f>+'Ark1'!L1358</f>
        <v>14</v>
      </c>
      <c r="D216" s="225" t="s">
        <v>397</v>
      </c>
      <c r="E216" s="27">
        <f>+'Ark1'!D1358</f>
        <v>8</v>
      </c>
      <c r="F216" s="27" t="str">
        <f t="shared" si="150"/>
        <v>Aug</v>
      </c>
      <c r="G216" s="27">
        <f>+'Ark1'!Q1358</f>
        <v>0</v>
      </c>
      <c r="H216" s="321">
        <f>+'Ark1'!R1358</f>
        <v>0</v>
      </c>
      <c r="I216" s="28" t="str">
        <f>+IF(H216=0,"",'Ark1'!AG1358)</f>
        <v/>
      </c>
      <c r="J216" s="28" t="str">
        <f>+IF(H216=0,"",'Ark1'!AH1358)</f>
        <v/>
      </c>
      <c r="K216" s="92"/>
      <c r="L216" s="92"/>
      <c r="M216" s="92"/>
      <c r="N216" s="28" t="str">
        <f>+IF(H216=0,"",'Ark1'!U1358)</f>
        <v/>
      </c>
      <c r="O216" s="28"/>
      <c r="P216" s="222">
        <f>+IF(I216=0,"",'Ark1'!AI1358)</f>
        <v>0</v>
      </c>
      <c r="U216" s="214"/>
      <c r="V216" s="26" t="str">
        <f>+IF(H216=0,"",'Ark1'!T1358)</f>
        <v/>
      </c>
      <c r="W216" s="33" t="str">
        <f>+IF(H216=0,"",'Ark1'!X1358)</f>
        <v/>
      </c>
      <c r="X216" s="28" t="str">
        <f>+IF(H216=0,"",'Ark1'!AA1358)</f>
        <v/>
      </c>
      <c r="Y216" s="26" t="str">
        <f>+IF(H216=0,"",'Ark1'!AC1358)</f>
        <v/>
      </c>
      <c r="Z216" s="33" t="str">
        <f>+IF(H216=0,"",'Ark1'!AE1358)</f>
        <v/>
      </c>
      <c r="AA216" s="33" t="str">
        <f t="shared" si="151"/>
        <v/>
      </c>
      <c r="AB216" s="28" t="str">
        <f t="shared" si="152"/>
        <v/>
      </c>
      <c r="AC216" s="195"/>
      <c r="AD216" s="26"/>
      <c r="AF216" s="28"/>
      <c r="AG216" s="26"/>
      <c r="AH216" s="27"/>
      <c r="AI216" s="27"/>
      <c r="AM216" s="27"/>
    </row>
    <row r="217" spans="1:69">
      <c r="A217" s="195"/>
      <c r="B217" s="219">
        <f>+'Ark1'!C1359</f>
        <v>2024</v>
      </c>
      <c r="C217" s="27">
        <f>+'Ark1'!L1359</f>
        <v>14</v>
      </c>
      <c r="D217" s="225" t="s">
        <v>397</v>
      </c>
      <c r="E217" s="27">
        <f>+'Ark1'!D1359</f>
        <v>9</v>
      </c>
      <c r="F217" s="27" t="str">
        <f t="shared" si="150"/>
        <v>Sep</v>
      </c>
      <c r="G217" s="27">
        <f>+'Ark1'!Q1359</f>
        <v>0</v>
      </c>
      <c r="H217" s="321">
        <f>+'Ark1'!R1359</f>
        <v>0</v>
      </c>
      <c r="I217" s="28" t="str">
        <f>+IF(H217=0,"",'Ark1'!AG1359)</f>
        <v/>
      </c>
      <c r="J217" s="28" t="str">
        <f>+IF(H217=0,"",'Ark1'!AH1359)</f>
        <v/>
      </c>
      <c r="K217" s="92"/>
      <c r="L217" s="92"/>
      <c r="M217" s="92"/>
      <c r="N217" s="28" t="str">
        <f>+IF(H217=0,"",'Ark1'!U1359)</f>
        <v/>
      </c>
      <c r="O217" s="28"/>
      <c r="P217" s="222">
        <f>+IF(I217=0,"",'Ark1'!AI1359)</f>
        <v>0</v>
      </c>
      <c r="U217" s="214"/>
      <c r="V217" s="26" t="str">
        <f>+IF(H217=0,"",'Ark1'!T1359)</f>
        <v/>
      </c>
      <c r="W217" s="33" t="str">
        <f>+IF(H217=0,"",'Ark1'!X1359)</f>
        <v/>
      </c>
      <c r="X217" s="28" t="str">
        <f>+IF(H217=0,"",'Ark1'!AA1359)</f>
        <v/>
      </c>
      <c r="Y217" s="26" t="str">
        <f>+IF(H217=0,"",'Ark1'!AC1359)</f>
        <v/>
      </c>
      <c r="Z217" s="33" t="str">
        <f>+IF(H217=0,"",'Ark1'!AE1359)</f>
        <v/>
      </c>
      <c r="AA217" s="33" t="str">
        <f t="shared" si="151"/>
        <v/>
      </c>
      <c r="AB217" s="28" t="str">
        <f t="shared" si="152"/>
        <v/>
      </c>
      <c r="AC217" s="195"/>
      <c r="AD217" s="26"/>
      <c r="AF217" s="28"/>
      <c r="AG217" s="26"/>
      <c r="AH217" s="27"/>
      <c r="AI217" s="27"/>
      <c r="AM217" s="27"/>
    </row>
    <row r="218" spans="1:69">
      <c r="A218" s="195"/>
      <c r="B218" s="219">
        <f>+'Ark1'!C1360</f>
        <v>2024</v>
      </c>
      <c r="C218" s="27">
        <f>+'Ark1'!L1360</f>
        <v>14</v>
      </c>
      <c r="D218" s="225" t="s">
        <v>397</v>
      </c>
      <c r="E218" s="27">
        <f>+'Ark1'!D1360</f>
        <v>10</v>
      </c>
      <c r="F218" s="27" t="str">
        <f t="shared" si="150"/>
        <v>Okt</v>
      </c>
      <c r="G218" s="27">
        <f>+'Ark1'!Q1360</f>
        <v>0</v>
      </c>
      <c r="H218" s="321">
        <f>+'Ark1'!R1360</f>
        <v>0</v>
      </c>
      <c r="I218" s="28" t="str">
        <f>+IF(H218=0,"",'Ark1'!AG1360)</f>
        <v/>
      </c>
      <c r="J218" s="28" t="str">
        <f>+IF(H218=0,"",'Ark1'!AH1360)</f>
        <v/>
      </c>
      <c r="K218" s="92"/>
      <c r="L218" s="92"/>
      <c r="M218" s="92"/>
      <c r="N218" s="28" t="str">
        <f>+IF(H218=0,"",'Ark1'!U1360)</f>
        <v/>
      </c>
      <c r="O218" s="28"/>
      <c r="P218" s="222">
        <f>+IF(I218=0,"",'Ark1'!AI1360)</f>
        <v>0</v>
      </c>
      <c r="U218" s="214"/>
      <c r="V218" s="26" t="str">
        <f>+IF(H218=0,"",'Ark1'!T1360)</f>
        <v/>
      </c>
      <c r="W218" s="33" t="str">
        <f>+IF(H218=0,"",'Ark1'!X1360)</f>
        <v/>
      </c>
      <c r="X218" s="28" t="str">
        <f>+IF(H218=0,"",'Ark1'!AA1360)</f>
        <v/>
      </c>
      <c r="Y218" s="26" t="str">
        <f>+IF(H218=0,"",'Ark1'!AC1360)</f>
        <v/>
      </c>
      <c r="Z218" s="33" t="str">
        <f>+IF(H218=0,"",'Ark1'!AE1360)</f>
        <v/>
      </c>
      <c r="AA218" s="33" t="str">
        <f t="shared" si="151"/>
        <v/>
      </c>
      <c r="AB218" s="28" t="str">
        <f t="shared" si="152"/>
        <v/>
      </c>
      <c r="AC218" s="195"/>
      <c r="AD218" s="26"/>
      <c r="AF218" s="28"/>
      <c r="AG218" s="26"/>
      <c r="AH218" s="27"/>
      <c r="AI218" s="27"/>
      <c r="AM218" s="27"/>
    </row>
    <row r="219" spans="1:69">
      <c r="A219" s="195"/>
      <c r="B219" s="219">
        <f>+'Ark1'!C1361</f>
        <v>2024</v>
      </c>
      <c r="C219" s="27">
        <f>+'Ark1'!L1361</f>
        <v>14</v>
      </c>
      <c r="D219" s="225" t="s">
        <v>397</v>
      </c>
      <c r="E219" s="27">
        <f>+'Ark1'!D1361</f>
        <v>11</v>
      </c>
      <c r="F219" s="27" t="str">
        <f t="shared" si="150"/>
        <v>Nov</v>
      </c>
      <c r="G219" s="27">
        <f>+'Ark1'!Q1361</f>
        <v>0</v>
      </c>
      <c r="H219" s="321">
        <f>+'Ark1'!R1361</f>
        <v>0</v>
      </c>
      <c r="I219" s="28" t="str">
        <f>+IF(H219=0,"",'Ark1'!AG1361)</f>
        <v/>
      </c>
      <c r="J219" s="28" t="str">
        <f>+IF(H219=0,"",'Ark1'!AH1361)</f>
        <v/>
      </c>
      <c r="K219" s="92"/>
      <c r="L219" s="92"/>
      <c r="M219" s="92"/>
      <c r="N219" s="28" t="str">
        <f>+IF(H219=0,"",'Ark1'!U1361)</f>
        <v/>
      </c>
      <c r="O219" s="28"/>
      <c r="P219" s="222">
        <f>+IF(I219=0,"",'Ark1'!AI1361)</f>
        <v>0</v>
      </c>
      <c r="U219" s="214"/>
      <c r="V219" s="26" t="str">
        <f>+IF(H219=0,"",'Ark1'!T1361)</f>
        <v/>
      </c>
      <c r="W219" s="33" t="str">
        <f>+IF(H219=0,"",'Ark1'!X1361)</f>
        <v/>
      </c>
      <c r="X219" s="28" t="str">
        <f>+IF(H219=0,"",'Ark1'!AA1361)</f>
        <v/>
      </c>
      <c r="Y219" s="26" t="str">
        <f>+IF(H219=0,"",'Ark1'!AC1361)</f>
        <v/>
      </c>
      <c r="Z219" s="33" t="str">
        <f>+IF(H219=0,"",'Ark1'!AE1361)</f>
        <v/>
      </c>
      <c r="AA219" s="33" t="str">
        <f t="shared" si="151"/>
        <v/>
      </c>
      <c r="AB219" s="28" t="str">
        <f t="shared" si="152"/>
        <v/>
      </c>
      <c r="AC219" s="195"/>
      <c r="AD219" s="26"/>
      <c r="AF219" s="28"/>
      <c r="AG219" s="26"/>
      <c r="AH219" s="27"/>
      <c r="AI219" s="27"/>
      <c r="AM219" s="27"/>
    </row>
    <row r="220" spans="1:69">
      <c r="A220" s="195"/>
      <c r="B220" s="219">
        <f>+'Ark1'!C1362</f>
        <v>2024</v>
      </c>
      <c r="C220" s="27">
        <f>+'Ark1'!L1362</f>
        <v>14</v>
      </c>
      <c r="D220" s="225" t="s">
        <v>397</v>
      </c>
      <c r="E220" s="27">
        <f>+'Ark1'!D1362</f>
        <v>12</v>
      </c>
      <c r="F220" s="27" t="str">
        <f t="shared" si="150"/>
        <v>Des</v>
      </c>
      <c r="G220" s="27">
        <f>+'Ark1'!Q1362</f>
        <v>0</v>
      </c>
      <c r="H220" s="321">
        <f>+'Ark1'!R1362</f>
        <v>0</v>
      </c>
      <c r="I220" s="28" t="str">
        <f>+IF(H220=0,"",'Ark1'!AG1362)</f>
        <v/>
      </c>
      <c r="J220" s="28" t="str">
        <f>+IF(H220=0,"",'Ark1'!AH1362)</f>
        <v/>
      </c>
      <c r="K220" s="92"/>
      <c r="L220" s="92"/>
      <c r="M220" s="92"/>
      <c r="N220" s="28" t="str">
        <f>+IF(H220=0,"",'Ark1'!U1362)</f>
        <v/>
      </c>
      <c r="O220" s="28"/>
      <c r="P220" s="222">
        <f>+IF(I220=0,"",'Ark1'!AI1362)</f>
        <v>0</v>
      </c>
      <c r="U220" s="214"/>
      <c r="V220" s="26" t="str">
        <f>+IF(H220=0,"",'Ark1'!T1362)</f>
        <v/>
      </c>
      <c r="W220" s="33" t="str">
        <f>+IF(H220=0,"",'Ark1'!X1362)</f>
        <v/>
      </c>
      <c r="X220" s="28" t="str">
        <f>+IF(H220=0,"",'Ark1'!AA1362)</f>
        <v/>
      </c>
      <c r="Y220" s="26" t="str">
        <f>+IF(H220=0,"",'Ark1'!AC1362)</f>
        <v/>
      </c>
      <c r="Z220" s="33" t="str">
        <f>+IF(H220=0,"",'Ark1'!AE1362)</f>
        <v/>
      </c>
      <c r="AA220" s="33" t="str">
        <f t="shared" si="151"/>
        <v/>
      </c>
      <c r="AB220" s="28" t="str">
        <f t="shared" si="152"/>
        <v/>
      </c>
      <c r="AC220" s="195"/>
      <c r="AD220" s="26"/>
      <c r="AF220" s="28"/>
      <c r="AG220" s="26"/>
      <c r="AH220" s="27"/>
      <c r="AI220" s="27"/>
      <c r="AM220" s="27"/>
    </row>
    <row r="221" spans="1:69" ht="15" customHeight="1">
      <c r="A221" s="195"/>
      <c r="B221" s="195"/>
      <c r="C221" s="195"/>
      <c r="D221" s="195"/>
      <c r="E221" s="195"/>
      <c r="F221" s="195"/>
      <c r="G221" s="195"/>
      <c r="H221" s="316"/>
      <c r="I221" s="196"/>
      <c r="J221" s="196"/>
      <c r="K221" s="92"/>
      <c r="L221" s="92"/>
      <c r="M221" s="92"/>
      <c r="N221" s="195"/>
      <c r="O221" s="476"/>
      <c r="P221" s="214"/>
      <c r="Q221" s="214"/>
      <c r="R221" s="212"/>
      <c r="S221" s="212"/>
      <c r="T221" s="212"/>
      <c r="U221" s="214"/>
      <c r="V221" s="195"/>
      <c r="W221" s="197"/>
      <c r="X221" s="196"/>
      <c r="Y221" s="195"/>
      <c r="Z221" s="197"/>
      <c r="AA221" s="197"/>
      <c r="AB221" s="196"/>
      <c r="AC221" s="195"/>
      <c r="AD221" s="198"/>
      <c r="AF221" s="28"/>
      <c r="AG221" s="26"/>
      <c r="AH221" s="199"/>
      <c r="AI221" s="27"/>
      <c r="AM221" s="27"/>
      <c r="BE221" s="211"/>
    </row>
    <row r="222" spans="1:69" ht="15" customHeight="1">
      <c r="A222" s="195"/>
      <c r="B222" s="195"/>
      <c r="C222" s="213" t="s">
        <v>0</v>
      </c>
      <c r="D222" s="195"/>
      <c r="E222" s="253" t="str">
        <f>+D224</f>
        <v>E+</v>
      </c>
      <c r="F222" s="213" t="s">
        <v>547</v>
      </c>
      <c r="G222" s="195"/>
      <c r="H222" s="309">
        <f>SUM(H224:H235)</f>
        <v>0</v>
      </c>
      <c r="I222" s="196"/>
      <c r="J222" s="196"/>
      <c r="K222" s="92"/>
      <c r="L222" s="92"/>
      <c r="M222" s="92"/>
      <c r="N222" s="246" t="e">
        <f>+Klasse!#REF!</f>
        <v>#REF!</v>
      </c>
      <c r="O222" s="246"/>
      <c r="P222" s="214"/>
      <c r="Q222" s="214"/>
      <c r="R222" s="212"/>
      <c r="S222" s="212"/>
      <c r="T222" s="212"/>
      <c r="U222" s="214"/>
      <c r="V222" s="195"/>
      <c r="W222" s="197"/>
      <c r="X222" s="196"/>
      <c r="Y222" s="195"/>
      <c r="Z222" s="197"/>
      <c r="AA222" s="246" t="e">
        <f>+N222/C224</f>
        <v>#REF!</v>
      </c>
      <c r="AB222" s="196"/>
      <c r="AC222" s="195"/>
      <c r="AD222" s="198"/>
      <c r="AF222" s="28"/>
      <c r="AG222" s="26"/>
      <c r="AH222" s="199"/>
      <c r="AI222" s="27"/>
      <c r="AM222" s="27"/>
      <c r="BE222" s="211"/>
    </row>
    <row r="223" spans="1:69" ht="15" customHeight="1">
      <c r="A223" s="195"/>
      <c r="B223" s="195"/>
      <c r="C223" s="195"/>
      <c r="D223" s="195"/>
      <c r="E223" s="195"/>
      <c r="F223" s="195"/>
      <c r="G223" s="195"/>
      <c r="H223" s="316"/>
      <c r="I223" s="196"/>
      <c r="J223" s="196"/>
      <c r="K223" s="92"/>
      <c r="L223" s="92"/>
      <c r="M223" s="92"/>
      <c r="N223" s="195"/>
      <c r="O223" s="476"/>
      <c r="P223" s="214"/>
      <c r="Q223" s="214"/>
      <c r="R223" s="212"/>
      <c r="S223" s="212"/>
      <c r="T223" s="212"/>
      <c r="U223" s="214"/>
      <c r="V223" s="195"/>
      <c r="W223" s="197"/>
      <c r="X223" s="196"/>
      <c r="Y223" s="195"/>
      <c r="Z223" s="197"/>
      <c r="AA223" s="197"/>
      <c r="AB223" s="197"/>
      <c r="AC223" s="195"/>
      <c r="AD223" s="198"/>
      <c r="AF223" s="28"/>
      <c r="AG223" s="26"/>
      <c r="AH223" s="199"/>
      <c r="AI223" s="27"/>
      <c r="AM223" s="27"/>
      <c r="BE223" s="211">
        <f>1+BE220</f>
        <v>1</v>
      </c>
      <c r="BF223" s="27">
        <v>20.659867330016564</v>
      </c>
      <c r="BG223" s="27">
        <f t="shared" ref="BG223" si="153">+BF223</f>
        <v>20.659867330016564</v>
      </c>
      <c r="BH223" s="27">
        <f t="shared" ref="BH223" si="154">+BG223</f>
        <v>20.659867330016564</v>
      </c>
      <c r="BI223" s="27">
        <f t="shared" ref="BI223" si="155">+BH223</f>
        <v>20.659867330016564</v>
      </c>
      <c r="BJ223" s="27">
        <f t="shared" ref="BJ223" si="156">+BI223</f>
        <v>20.659867330016564</v>
      </c>
      <c r="BK223" s="27">
        <f t="shared" ref="BK223" si="157">+BJ223</f>
        <v>20.659867330016564</v>
      </c>
      <c r="BL223" s="27">
        <f t="shared" ref="BL223" si="158">+BK223</f>
        <v>20.659867330016564</v>
      </c>
      <c r="BM223" s="27">
        <f t="shared" ref="BM223" si="159">+BL223</f>
        <v>20.659867330016564</v>
      </c>
      <c r="BN223" s="27">
        <f t="shared" ref="BN223" si="160">+BM223</f>
        <v>20.659867330016564</v>
      </c>
      <c r="BO223" s="27">
        <f t="shared" ref="BO223" si="161">+BN223</f>
        <v>20.659867330016564</v>
      </c>
      <c r="BP223" s="27">
        <f t="shared" ref="BP223" si="162">+BO223</f>
        <v>20.659867330016564</v>
      </c>
      <c r="BQ223" s="27">
        <f t="shared" ref="BQ223" si="163">+BP223</f>
        <v>20.659867330016564</v>
      </c>
    </row>
    <row r="224" spans="1:69">
      <c r="A224" s="195"/>
      <c r="B224" s="219">
        <f>+'Ark1'!C1363</f>
        <v>2024</v>
      </c>
      <c r="C224" s="215">
        <f>+'Ark1'!L1363</f>
        <v>15</v>
      </c>
      <c r="D224" s="215" t="s">
        <v>40</v>
      </c>
      <c r="E224" s="215">
        <f>+'Ark1'!D1363</f>
        <v>1</v>
      </c>
      <c r="F224" s="215" t="str">
        <f t="shared" ref="F224:F235" si="164">+F209</f>
        <v>Jan</v>
      </c>
      <c r="G224" s="215">
        <f>+'Ark1'!Q1363</f>
        <v>0</v>
      </c>
      <c r="H224" s="320">
        <f>+'Ark1'!R1363</f>
        <v>0</v>
      </c>
      <c r="I224" s="217" t="str">
        <f>+IF(H224=0,"",'Ark1'!AG1363)</f>
        <v/>
      </c>
      <c r="J224" s="217" t="str">
        <f>+IF(H224=0,"",'Ark1'!AH1363)</f>
        <v/>
      </c>
      <c r="K224" s="92"/>
      <c r="L224" s="92"/>
      <c r="M224" s="92"/>
      <c r="N224" s="216" t="str">
        <f>+IF(H224=0,"",'Ark1'!U1363)</f>
        <v/>
      </c>
      <c r="O224" s="216"/>
      <c r="P224" s="404">
        <f>+IF(I224=0,"",'Ark1'!AI1363)</f>
        <v>0</v>
      </c>
      <c r="Q224" s="404"/>
      <c r="R224" s="245"/>
      <c r="S224" s="245"/>
      <c r="T224" s="245"/>
      <c r="U224" s="214"/>
      <c r="V224" s="217" t="str">
        <f>+IF(H224=0,"",'Ark1'!T1363)</f>
        <v/>
      </c>
      <c r="W224" s="218" t="str">
        <f>+IF(H224=0,"",'Ark1'!X1363)</f>
        <v/>
      </c>
      <c r="X224" s="216" t="str">
        <f>+IF(H224=0,"",'Ark1'!AA1363)</f>
        <v/>
      </c>
      <c r="Y224" s="217" t="str">
        <f>+IF(H224=0,"",'Ark1'!AC1363)</f>
        <v/>
      </c>
      <c r="Z224" s="218" t="str">
        <f>+IF(H224=0,"",'Ark1'!AE1363)</f>
        <v/>
      </c>
      <c r="AA224" s="218" t="str">
        <f t="shared" ref="AA224:AA235" si="165">+IF(H224=0,"",+N224/C224)</f>
        <v/>
      </c>
      <c r="AB224" s="216" t="str">
        <f t="shared" ref="AB224:AB235" si="166">+IF(H224=0,"",G224/H224)</f>
        <v/>
      </c>
      <c r="AC224" s="195"/>
      <c r="AD224" s="26"/>
      <c r="AF224" s="28"/>
      <c r="AG224" s="26"/>
      <c r="AH224" s="27"/>
      <c r="AI224" s="27"/>
      <c r="AM224" s="27"/>
    </row>
    <row r="225" spans="1:69">
      <c r="A225" s="195"/>
      <c r="B225" s="219">
        <f>+'Ark1'!C1364</f>
        <v>2024</v>
      </c>
      <c r="C225" s="215">
        <f>+'Ark1'!L1364</f>
        <v>15</v>
      </c>
      <c r="D225" s="215" t="s">
        <v>40</v>
      </c>
      <c r="E225" s="215">
        <f>+'Ark1'!D1364</f>
        <v>2</v>
      </c>
      <c r="F225" s="215" t="str">
        <f t="shared" si="164"/>
        <v>Feb</v>
      </c>
      <c r="G225" s="215">
        <f>+'Ark1'!Q1364</f>
        <v>0</v>
      </c>
      <c r="H225" s="320">
        <f>+'Ark1'!R1364</f>
        <v>0</v>
      </c>
      <c r="I225" s="217" t="str">
        <f>+IF(H225=0,"",'Ark1'!AG1364)</f>
        <v/>
      </c>
      <c r="J225" s="217" t="str">
        <f>+IF(H225=0,"",'Ark1'!AH1364)</f>
        <v/>
      </c>
      <c r="K225" s="92"/>
      <c r="L225" s="92"/>
      <c r="M225" s="92"/>
      <c r="N225" s="216" t="str">
        <f>+IF(H225=0,"",'Ark1'!U1364)</f>
        <v/>
      </c>
      <c r="O225" s="216"/>
      <c r="P225" s="404">
        <f>+IF(I225=0,"",'Ark1'!AI1364)</f>
        <v>0</v>
      </c>
      <c r="Q225" s="404"/>
      <c r="R225" s="245"/>
      <c r="S225" s="245"/>
      <c r="T225" s="245"/>
      <c r="U225" s="214"/>
      <c r="V225" s="217" t="str">
        <f>+IF(H225=0,"",'Ark1'!T1364)</f>
        <v/>
      </c>
      <c r="W225" s="218" t="str">
        <f>+IF(H225=0,"",'Ark1'!X1364)</f>
        <v/>
      </c>
      <c r="X225" s="216" t="str">
        <f>+IF(H225=0,"",'Ark1'!AA1364)</f>
        <v/>
      </c>
      <c r="Y225" s="217" t="str">
        <f>+IF(H225=0,"",'Ark1'!AC1364)</f>
        <v/>
      </c>
      <c r="Z225" s="218" t="str">
        <f>+IF(H225=0,"",'Ark1'!AE1364)</f>
        <v/>
      </c>
      <c r="AA225" s="218" t="str">
        <f t="shared" si="165"/>
        <v/>
      </c>
      <c r="AB225" s="216" t="str">
        <f t="shared" si="166"/>
        <v/>
      </c>
      <c r="AC225" s="195"/>
      <c r="AD225" s="26"/>
      <c r="AF225" s="28"/>
      <c r="AG225" s="26"/>
      <c r="AH225" s="27"/>
      <c r="AI225" s="27"/>
      <c r="AM225" s="27"/>
    </row>
    <row r="226" spans="1:69">
      <c r="A226" s="195"/>
      <c r="B226" s="219">
        <f>+'Ark1'!C1365</f>
        <v>2024</v>
      </c>
      <c r="C226" s="215">
        <f>+'Ark1'!L1365</f>
        <v>15</v>
      </c>
      <c r="D226" s="215" t="s">
        <v>40</v>
      </c>
      <c r="E226" s="215">
        <f>+'Ark1'!D1365</f>
        <v>3</v>
      </c>
      <c r="F226" s="215" t="str">
        <f t="shared" si="164"/>
        <v>Mar</v>
      </c>
      <c r="G226" s="215">
        <f>+'Ark1'!Q1365</f>
        <v>0</v>
      </c>
      <c r="H226" s="320">
        <f>+'Ark1'!R1365</f>
        <v>0</v>
      </c>
      <c r="I226" s="217" t="str">
        <f>+IF(H226=0,"",'Ark1'!AG1365)</f>
        <v/>
      </c>
      <c r="J226" s="217" t="str">
        <f>+IF(H226=0,"",'Ark1'!AH1365)</f>
        <v/>
      </c>
      <c r="K226" s="92"/>
      <c r="L226" s="92"/>
      <c r="M226" s="92"/>
      <c r="N226" s="216" t="str">
        <f>+IF(H226=0,"",'Ark1'!U1365)</f>
        <v/>
      </c>
      <c r="O226" s="216"/>
      <c r="P226" s="404">
        <f>+IF(I226=0,"",'Ark1'!AI1365)</f>
        <v>0</v>
      </c>
      <c r="Q226" s="404"/>
      <c r="R226" s="245"/>
      <c r="S226" s="245"/>
      <c r="T226" s="245"/>
      <c r="U226" s="214"/>
      <c r="V226" s="217" t="str">
        <f>+IF(H226=0,"",'Ark1'!T1365)</f>
        <v/>
      </c>
      <c r="W226" s="218" t="str">
        <f>+IF(H226=0,"",'Ark1'!X1365)</f>
        <v/>
      </c>
      <c r="X226" s="216" t="str">
        <f>+IF(H226=0,"",'Ark1'!AA1365)</f>
        <v/>
      </c>
      <c r="Y226" s="217" t="str">
        <f>+IF(H226=0,"",'Ark1'!AC1365)</f>
        <v/>
      </c>
      <c r="Z226" s="218" t="str">
        <f>+IF(H226=0,"",'Ark1'!AE1365)</f>
        <v/>
      </c>
      <c r="AA226" s="218" t="str">
        <f t="shared" si="165"/>
        <v/>
      </c>
      <c r="AB226" s="216" t="str">
        <f t="shared" si="166"/>
        <v/>
      </c>
      <c r="AC226" s="195"/>
      <c r="AD226" s="26"/>
      <c r="AF226" s="28"/>
      <c r="AG226" s="26"/>
      <c r="AH226" s="27"/>
      <c r="AI226" s="27"/>
      <c r="AM226" s="27"/>
    </row>
    <row r="227" spans="1:69">
      <c r="A227" s="195"/>
      <c r="B227" s="219">
        <f>+'Ark1'!C1366</f>
        <v>2024</v>
      </c>
      <c r="C227" s="215">
        <f>+'Ark1'!L1366</f>
        <v>15</v>
      </c>
      <c r="D227" s="215" t="s">
        <v>40</v>
      </c>
      <c r="E227" s="215">
        <f>+'Ark1'!D1366</f>
        <v>4</v>
      </c>
      <c r="F227" s="215" t="str">
        <f t="shared" si="164"/>
        <v>Apr</v>
      </c>
      <c r="G227" s="215">
        <f>+'Ark1'!Q1366</f>
        <v>0</v>
      </c>
      <c r="H227" s="320">
        <f>+'Ark1'!R1366</f>
        <v>0</v>
      </c>
      <c r="I227" s="217" t="str">
        <f>+IF(H227=0,"",'Ark1'!AG1366)</f>
        <v/>
      </c>
      <c r="J227" s="217" t="str">
        <f>+IF(H227=0,"",'Ark1'!AH1366)</f>
        <v/>
      </c>
      <c r="K227" s="92"/>
      <c r="L227" s="92"/>
      <c r="M227" s="92"/>
      <c r="N227" s="216" t="str">
        <f>+IF(H227=0,"",'Ark1'!U1366)</f>
        <v/>
      </c>
      <c r="O227" s="216"/>
      <c r="P227" s="404">
        <f>+IF(I227=0,"",'Ark1'!AI1366)</f>
        <v>0</v>
      </c>
      <c r="Q227" s="404"/>
      <c r="R227" s="245"/>
      <c r="S227" s="245"/>
      <c r="T227" s="245"/>
      <c r="U227" s="214"/>
      <c r="V227" s="217" t="str">
        <f>+IF(H227=0,"",'Ark1'!T1366)</f>
        <v/>
      </c>
      <c r="W227" s="218" t="str">
        <f>+IF(H227=0,"",'Ark1'!X1366)</f>
        <v/>
      </c>
      <c r="X227" s="216" t="str">
        <f>+IF(H227=0,"",'Ark1'!AA1366)</f>
        <v/>
      </c>
      <c r="Y227" s="217" t="str">
        <f>+IF(H227=0,"",'Ark1'!AC1366)</f>
        <v/>
      </c>
      <c r="Z227" s="218" t="str">
        <f>+IF(H227=0,"",'Ark1'!AE1366)</f>
        <v/>
      </c>
      <c r="AA227" s="218" t="str">
        <f t="shared" si="165"/>
        <v/>
      </c>
      <c r="AB227" s="216" t="str">
        <f t="shared" si="166"/>
        <v/>
      </c>
      <c r="AC227" s="195"/>
      <c r="AD227" s="26"/>
      <c r="AF227" s="28"/>
      <c r="AG227" s="26"/>
      <c r="AH227" s="27"/>
      <c r="AI227" s="27"/>
      <c r="AM227" s="27"/>
    </row>
    <row r="228" spans="1:69">
      <c r="A228" s="195"/>
      <c r="B228" s="219">
        <f>+'Ark1'!C1367</f>
        <v>2024</v>
      </c>
      <c r="C228" s="215">
        <f>+'Ark1'!L1367</f>
        <v>15</v>
      </c>
      <c r="D228" s="215" t="s">
        <v>40</v>
      </c>
      <c r="E228" s="215">
        <f>+'Ark1'!D1367</f>
        <v>5</v>
      </c>
      <c r="F228" s="215" t="str">
        <f t="shared" si="164"/>
        <v>Mai</v>
      </c>
      <c r="G228" s="215">
        <f>+'Ark1'!Q1367</f>
        <v>0</v>
      </c>
      <c r="H228" s="320">
        <f>+'Ark1'!R1367</f>
        <v>0</v>
      </c>
      <c r="I228" s="217" t="str">
        <f>+IF(H228=0,"",'Ark1'!AG1367)</f>
        <v/>
      </c>
      <c r="J228" s="217" t="str">
        <f>+IF(H228=0,"",'Ark1'!AH1367)</f>
        <v/>
      </c>
      <c r="K228" s="92"/>
      <c r="L228" s="92"/>
      <c r="M228" s="92"/>
      <c r="N228" s="216" t="str">
        <f>+IF(H228=0,"",'Ark1'!U1367)</f>
        <v/>
      </c>
      <c r="O228" s="216"/>
      <c r="P228" s="404">
        <f>+IF(I228=0,"",'Ark1'!AI1367)</f>
        <v>0</v>
      </c>
      <c r="Q228" s="404"/>
      <c r="R228" s="245"/>
      <c r="S228" s="245"/>
      <c r="T228" s="245"/>
      <c r="U228" s="214"/>
      <c r="V228" s="217" t="str">
        <f>+IF(H228=0,"",'Ark1'!T1367)</f>
        <v/>
      </c>
      <c r="W228" s="218" t="str">
        <f>+IF(H228=0,"",'Ark1'!X1367)</f>
        <v/>
      </c>
      <c r="X228" s="216" t="str">
        <f>+IF(H228=0,"",'Ark1'!AA1367)</f>
        <v/>
      </c>
      <c r="Y228" s="217" t="str">
        <f>+IF(H228=0,"",'Ark1'!AC1367)</f>
        <v/>
      </c>
      <c r="Z228" s="218" t="str">
        <f>+IF(H228=0,"",'Ark1'!AE1367)</f>
        <v/>
      </c>
      <c r="AA228" s="218" t="str">
        <f t="shared" si="165"/>
        <v/>
      </c>
      <c r="AB228" s="216" t="str">
        <f t="shared" si="166"/>
        <v/>
      </c>
      <c r="AC228" s="195"/>
      <c r="AD228" s="26"/>
      <c r="AF228" s="28"/>
      <c r="AG228" s="26"/>
      <c r="AH228" s="27"/>
      <c r="AI228" s="27"/>
      <c r="AM228" s="27"/>
    </row>
    <row r="229" spans="1:69">
      <c r="A229" s="195"/>
      <c r="B229" s="219">
        <f>+'Ark1'!C1368</f>
        <v>2024</v>
      </c>
      <c r="C229" s="215">
        <f>+'Ark1'!L1368</f>
        <v>15</v>
      </c>
      <c r="D229" s="215" t="s">
        <v>40</v>
      </c>
      <c r="E229" s="215">
        <f>+'Ark1'!D1368</f>
        <v>6</v>
      </c>
      <c r="F229" s="215" t="str">
        <f t="shared" si="164"/>
        <v>Jun</v>
      </c>
      <c r="G229" s="215">
        <f>+'Ark1'!Q1368</f>
        <v>0</v>
      </c>
      <c r="H229" s="320">
        <f>+'Ark1'!R1368</f>
        <v>0</v>
      </c>
      <c r="I229" s="217" t="str">
        <f>+IF(H229=0,"",'Ark1'!AG1368)</f>
        <v/>
      </c>
      <c r="J229" s="217" t="str">
        <f>+IF(H229=0,"",'Ark1'!AH1368)</f>
        <v/>
      </c>
      <c r="K229" s="92"/>
      <c r="L229" s="92"/>
      <c r="M229" s="92"/>
      <c r="N229" s="216" t="str">
        <f>+IF(H229=0,"",'Ark1'!U1368)</f>
        <v/>
      </c>
      <c r="O229" s="216"/>
      <c r="P229" s="404">
        <f>+IF(I229=0,"",'Ark1'!AI1368)</f>
        <v>0</v>
      </c>
      <c r="Q229" s="404"/>
      <c r="R229" s="245"/>
      <c r="S229" s="245"/>
      <c r="T229" s="245"/>
      <c r="U229" s="214"/>
      <c r="V229" s="217" t="str">
        <f>+IF(H229=0,"",'Ark1'!T1368)</f>
        <v/>
      </c>
      <c r="W229" s="218" t="str">
        <f>+IF(H229=0,"",'Ark1'!X1368)</f>
        <v/>
      </c>
      <c r="X229" s="216" t="str">
        <f>+IF(H229=0,"",'Ark1'!AA1368)</f>
        <v/>
      </c>
      <c r="Y229" s="217" t="str">
        <f>+IF(H229=0,"",'Ark1'!AC1368)</f>
        <v/>
      </c>
      <c r="Z229" s="218" t="str">
        <f>+IF(H229=0,"",'Ark1'!AE1368)</f>
        <v/>
      </c>
      <c r="AA229" s="218" t="str">
        <f t="shared" si="165"/>
        <v/>
      </c>
      <c r="AB229" s="216" t="str">
        <f t="shared" si="166"/>
        <v/>
      </c>
      <c r="AC229" s="195"/>
      <c r="AD229" s="26"/>
      <c r="AF229" s="28"/>
      <c r="AG229" s="26"/>
      <c r="AH229" s="27"/>
      <c r="AI229" s="27"/>
      <c r="AM229" s="27"/>
    </row>
    <row r="230" spans="1:69">
      <c r="A230" s="195"/>
      <c r="B230" s="219">
        <f>+'Ark1'!C1369</f>
        <v>2024</v>
      </c>
      <c r="C230" s="215">
        <f>+'Ark1'!L1369</f>
        <v>15</v>
      </c>
      <c r="D230" s="215" t="s">
        <v>40</v>
      </c>
      <c r="E230" s="215">
        <f>+'Ark1'!D1369</f>
        <v>7</v>
      </c>
      <c r="F230" s="215" t="str">
        <f t="shared" si="164"/>
        <v>Jul</v>
      </c>
      <c r="G230" s="215">
        <f>+'Ark1'!Q1369</f>
        <v>0</v>
      </c>
      <c r="H230" s="320">
        <f>+'Ark1'!R1369</f>
        <v>0</v>
      </c>
      <c r="I230" s="217" t="str">
        <f>+IF(H230=0,"",'Ark1'!AG1369)</f>
        <v/>
      </c>
      <c r="J230" s="217" t="str">
        <f>+IF(H230=0,"",'Ark1'!AH1369)</f>
        <v/>
      </c>
      <c r="K230" s="92"/>
      <c r="L230" s="92"/>
      <c r="M230" s="92"/>
      <c r="N230" s="216" t="str">
        <f>+IF(H230=0,"",'Ark1'!U1369)</f>
        <v/>
      </c>
      <c r="O230" s="216"/>
      <c r="P230" s="404">
        <f>+IF(I230=0,"",'Ark1'!AI1369)</f>
        <v>0</v>
      </c>
      <c r="Q230" s="404"/>
      <c r="R230" s="245"/>
      <c r="S230" s="245"/>
      <c r="T230" s="245"/>
      <c r="U230" s="214"/>
      <c r="V230" s="217" t="str">
        <f>+IF(H230=0,"",'Ark1'!T1369)</f>
        <v/>
      </c>
      <c r="W230" s="218" t="str">
        <f>+IF(H230=0,"",'Ark1'!X1369)</f>
        <v/>
      </c>
      <c r="X230" s="216" t="str">
        <f>+IF(H230=0,"",'Ark1'!AA1369)</f>
        <v/>
      </c>
      <c r="Y230" s="217" t="str">
        <f>+IF(H230=0,"",'Ark1'!AC1369)</f>
        <v/>
      </c>
      <c r="Z230" s="218" t="str">
        <f>+IF(H230=0,"",'Ark1'!AE1369)</f>
        <v/>
      </c>
      <c r="AA230" s="218" t="str">
        <f t="shared" si="165"/>
        <v/>
      </c>
      <c r="AB230" s="216" t="str">
        <f t="shared" si="166"/>
        <v/>
      </c>
      <c r="AC230" s="195"/>
      <c r="AD230" s="26"/>
      <c r="AF230" s="28"/>
      <c r="AG230" s="26"/>
      <c r="AH230" s="27"/>
      <c r="AI230" s="27"/>
      <c r="AM230" s="27"/>
    </row>
    <row r="231" spans="1:69">
      <c r="A231" s="195"/>
      <c r="B231" s="219">
        <f>+'Ark1'!C1370</f>
        <v>2024</v>
      </c>
      <c r="C231" s="215">
        <f>+'Ark1'!L1370</f>
        <v>15</v>
      </c>
      <c r="D231" s="215" t="s">
        <v>40</v>
      </c>
      <c r="E231" s="215">
        <f>+'Ark1'!D1370</f>
        <v>8</v>
      </c>
      <c r="F231" s="215" t="str">
        <f t="shared" si="164"/>
        <v>Aug</v>
      </c>
      <c r="G231" s="215">
        <f>+'Ark1'!Q1370</f>
        <v>0</v>
      </c>
      <c r="H231" s="320">
        <f>+'Ark1'!R1370</f>
        <v>0</v>
      </c>
      <c r="I231" s="217" t="str">
        <f>+IF(H231=0,"",'Ark1'!AG1370)</f>
        <v/>
      </c>
      <c r="J231" s="217" t="str">
        <f>+IF(H231=0,"",'Ark1'!AH1370)</f>
        <v/>
      </c>
      <c r="K231" s="92"/>
      <c r="L231" s="92"/>
      <c r="M231" s="92"/>
      <c r="N231" s="216" t="str">
        <f>+IF(H231=0,"",'Ark1'!U1370)</f>
        <v/>
      </c>
      <c r="O231" s="216"/>
      <c r="P231" s="404">
        <f>+IF(I231=0,"",'Ark1'!AI1370)</f>
        <v>0</v>
      </c>
      <c r="Q231" s="404"/>
      <c r="R231" s="245"/>
      <c r="S231" s="245"/>
      <c r="T231" s="245"/>
      <c r="U231" s="214"/>
      <c r="V231" s="217" t="str">
        <f>+IF(H231=0,"",'Ark1'!T1370)</f>
        <v/>
      </c>
      <c r="W231" s="218" t="str">
        <f>+IF(H231=0,"",'Ark1'!X1370)</f>
        <v/>
      </c>
      <c r="X231" s="216" t="str">
        <f>+IF(H231=0,"",'Ark1'!AA1370)</f>
        <v/>
      </c>
      <c r="Y231" s="217" t="str">
        <f>+IF(H231=0,"",'Ark1'!AC1370)</f>
        <v/>
      </c>
      <c r="Z231" s="218" t="str">
        <f>+IF(H231=0,"",'Ark1'!AE1370)</f>
        <v/>
      </c>
      <c r="AA231" s="218" t="str">
        <f t="shared" si="165"/>
        <v/>
      </c>
      <c r="AB231" s="216" t="str">
        <f t="shared" si="166"/>
        <v/>
      </c>
      <c r="AC231" s="195"/>
      <c r="AD231" s="26"/>
      <c r="AF231" s="28"/>
      <c r="AG231" s="26"/>
      <c r="AH231" s="27"/>
      <c r="AI231" s="27"/>
      <c r="AM231" s="27"/>
    </row>
    <row r="232" spans="1:69">
      <c r="A232" s="195"/>
      <c r="B232" s="219">
        <f>+'Ark1'!C1371</f>
        <v>2024</v>
      </c>
      <c r="C232" s="215">
        <f>+'Ark1'!L1371</f>
        <v>15</v>
      </c>
      <c r="D232" s="215" t="s">
        <v>40</v>
      </c>
      <c r="E232" s="215">
        <f>+'Ark1'!D1371</f>
        <v>9</v>
      </c>
      <c r="F232" s="215" t="str">
        <f t="shared" si="164"/>
        <v>Sep</v>
      </c>
      <c r="G232" s="215">
        <f>+'Ark1'!Q1371</f>
        <v>0</v>
      </c>
      <c r="H232" s="320">
        <f>+'Ark1'!R1371</f>
        <v>0</v>
      </c>
      <c r="I232" s="217" t="str">
        <f>+IF(H232=0,"",'Ark1'!AG1371)</f>
        <v/>
      </c>
      <c r="J232" s="217" t="str">
        <f>+IF(H232=0,"",'Ark1'!AH1371)</f>
        <v/>
      </c>
      <c r="K232" s="92"/>
      <c r="L232" s="92"/>
      <c r="M232" s="92"/>
      <c r="N232" s="216" t="str">
        <f>+IF(H232=0,"",'Ark1'!U1371)</f>
        <v/>
      </c>
      <c r="O232" s="216"/>
      <c r="P232" s="404">
        <f>+IF(I232=0,"",'Ark1'!AI1371)</f>
        <v>0</v>
      </c>
      <c r="Q232" s="404"/>
      <c r="R232" s="245"/>
      <c r="S232" s="245"/>
      <c r="T232" s="245"/>
      <c r="U232" s="214"/>
      <c r="V232" s="217" t="str">
        <f>+IF(H232=0,"",'Ark1'!T1371)</f>
        <v/>
      </c>
      <c r="W232" s="218" t="str">
        <f>+IF(H232=0,"",'Ark1'!X1371)</f>
        <v/>
      </c>
      <c r="X232" s="216" t="str">
        <f>+IF(H232=0,"",'Ark1'!AA1371)</f>
        <v/>
      </c>
      <c r="Y232" s="217" t="str">
        <f>+IF(H232=0,"",'Ark1'!AC1371)</f>
        <v/>
      </c>
      <c r="Z232" s="218" t="str">
        <f>+IF(H232=0,"",'Ark1'!AE1371)</f>
        <v/>
      </c>
      <c r="AA232" s="218" t="str">
        <f t="shared" si="165"/>
        <v/>
      </c>
      <c r="AB232" s="216" t="str">
        <f t="shared" si="166"/>
        <v/>
      </c>
      <c r="AC232" s="195"/>
      <c r="AD232" s="26"/>
      <c r="AF232" s="28"/>
      <c r="AG232" s="26"/>
      <c r="AH232" s="27"/>
      <c r="AI232" s="27"/>
      <c r="AM232" s="27"/>
    </row>
    <row r="233" spans="1:69">
      <c r="A233" s="195"/>
      <c r="B233" s="219">
        <f>+'Ark1'!C1372</f>
        <v>2024</v>
      </c>
      <c r="C233" s="215">
        <f>+'Ark1'!L1372</f>
        <v>15</v>
      </c>
      <c r="D233" s="215" t="s">
        <v>40</v>
      </c>
      <c r="E233" s="215">
        <f>+'Ark1'!D1372</f>
        <v>10</v>
      </c>
      <c r="F233" s="215" t="str">
        <f t="shared" si="164"/>
        <v>Okt</v>
      </c>
      <c r="G233" s="215">
        <f>+'Ark1'!Q1372</f>
        <v>0</v>
      </c>
      <c r="H233" s="320">
        <f>+'Ark1'!R1372</f>
        <v>0</v>
      </c>
      <c r="I233" s="217" t="str">
        <f>+IF(H233=0,"",'Ark1'!AG1372)</f>
        <v/>
      </c>
      <c r="J233" s="217" t="str">
        <f>+IF(H233=0,"",'Ark1'!AH1372)</f>
        <v/>
      </c>
      <c r="K233" s="92"/>
      <c r="L233" s="92"/>
      <c r="M233" s="92"/>
      <c r="N233" s="216" t="str">
        <f>+IF(H233=0,"",'Ark1'!U1372)</f>
        <v/>
      </c>
      <c r="O233" s="216"/>
      <c r="P233" s="404">
        <f>+IF(I233=0,"",'Ark1'!AI1372)</f>
        <v>0</v>
      </c>
      <c r="Q233" s="404"/>
      <c r="R233" s="245"/>
      <c r="S233" s="245"/>
      <c r="T233" s="245"/>
      <c r="U233" s="214"/>
      <c r="V233" s="217" t="str">
        <f>+IF(H233=0,"",'Ark1'!T1372)</f>
        <v/>
      </c>
      <c r="W233" s="218" t="str">
        <f>+IF(H233=0,"",'Ark1'!X1372)</f>
        <v/>
      </c>
      <c r="X233" s="216" t="str">
        <f>+IF(H233=0,"",'Ark1'!AA1372)</f>
        <v/>
      </c>
      <c r="Y233" s="217" t="str">
        <f>+IF(H233=0,"",'Ark1'!AC1372)</f>
        <v/>
      </c>
      <c r="Z233" s="218" t="str">
        <f>+IF(H233=0,"",'Ark1'!AE1372)</f>
        <v/>
      </c>
      <c r="AA233" s="218" t="str">
        <f t="shared" si="165"/>
        <v/>
      </c>
      <c r="AB233" s="216" t="str">
        <f t="shared" si="166"/>
        <v/>
      </c>
      <c r="AC233" s="195"/>
      <c r="AD233" s="26"/>
      <c r="AF233" s="28"/>
      <c r="AG233" s="26"/>
      <c r="AH233" s="27"/>
      <c r="AI233" s="27"/>
      <c r="AM233" s="27"/>
    </row>
    <row r="234" spans="1:69">
      <c r="A234" s="195"/>
      <c r="B234" s="219">
        <f>+'Ark1'!C1373</f>
        <v>2024</v>
      </c>
      <c r="C234" s="215">
        <f>+'Ark1'!L1373</f>
        <v>15</v>
      </c>
      <c r="D234" s="215" t="s">
        <v>40</v>
      </c>
      <c r="E234" s="215">
        <f>+'Ark1'!D1373</f>
        <v>11</v>
      </c>
      <c r="F234" s="215" t="str">
        <f t="shared" si="164"/>
        <v>Nov</v>
      </c>
      <c r="G234" s="215">
        <f>+'Ark1'!Q1373</f>
        <v>0</v>
      </c>
      <c r="H234" s="320">
        <f>+'Ark1'!R1373</f>
        <v>0</v>
      </c>
      <c r="I234" s="217" t="str">
        <f>+IF(H234=0,"",'Ark1'!AG1373)</f>
        <v/>
      </c>
      <c r="J234" s="217" t="str">
        <f>+IF(H234=0,"",'Ark1'!AH1373)</f>
        <v/>
      </c>
      <c r="K234" s="92"/>
      <c r="L234" s="92"/>
      <c r="M234" s="92"/>
      <c r="N234" s="216" t="str">
        <f>+IF(H234=0,"",'Ark1'!U1373)</f>
        <v/>
      </c>
      <c r="O234" s="216"/>
      <c r="P234" s="404">
        <f>+IF(I234=0,"",'Ark1'!AI1373)</f>
        <v>0</v>
      </c>
      <c r="Q234" s="404"/>
      <c r="R234" s="245"/>
      <c r="S234" s="245"/>
      <c r="T234" s="245"/>
      <c r="U234" s="214"/>
      <c r="V234" s="217" t="str">
        <f>+IF(H234=0,"",'Ark1'!T1373)</f>
        <v/>
      </c>
      <c r="W234" s="218" t="str">
        <f>+IF(H234=0,"",'Ark1'!X1373)</f>
        <v/>
      </c>
      <c r="X234" s="216" t="str">
        <f>+IF(H234=0,"",'Ark1'!AA1373)</f>
        <v/>
      </c>
      <c r="Y234" s="217" t="str">
        <f>+IF(H234=0,"",'Ark1'!AC1373)</f>
        <v/>
      </c>
      <c r="Z234" s="218" t="str">
        <f>+IF(H234=0,"",'Ark1'!AE1373)</f>
        <v/>
      </c>
      <c r="AA234" s="218" t="str">
        <f t="shared" si="165"/>
        <v/>
      </c>
      <c r="AB234" s="216" t="str">
        <f t="shared" si="166"/>
        <v/>
      </c>
      <c r="AC234" s="195"/>
      <c r="AD234" s="26"/>
      <c r="AF234" s="28"/>
      <c r="AG234" s="26"/>
      <c r="AH234" s="27"/>
      <c r="AI234" s="27"/>
      <c r="AM234" s="27"/>
    </row>
    <row r="235" spans="1:69">
      <c r="A235" s="195"/>
      <c r="B235" s="219">
        <f>+'Ark1'!C1374</f>
        <v>2024</v>
      </c>
      <c r="C235" s="215">
        <f>+'Ark1'!L1374</f>
        <v>15</v>
      </c>
      <c r="D235" s="215" t="s">
        <v>40</v>
      </c>
      <c r="E235" s="215">
        <f>+'Ark1'!D1374</f>
        <v>12</v>
      </c>
      <c r="F235" s="215" t="str">
        <f t="shared" si="164"/>
        <v>Des</v>
      </c>
      <c r="G235" s="215">
        <f>+'Ark1'!Q1374</f>
        <v>0</v>
      </c>
      <c r="H235" s="320">
        <f>+'Ark1'!R1374</f>
        <v>0</v>
      </c>
      <c r="I235" s="217" t="str">
        <f>+IF(H235=0,"",'Ark1'!AG1374)</f>
        <v/>
      </c>
      <c r="J235" s="217" t="str">
        <f>+IF(H235=0,"",'Ark1'!AH1374)</f>
        <v/>
      </c>
      <c r="K235" s="92"/>
      <c r="L235" s="92"/>
      <c r="M235" s="92"/>
      <c r="N235" s="216" t="str">
        <f>+IF(H235=0,"",'Ark1'!U1374)</f>
        <v/>
      </c>
      <c r="O235" s="216"/>
      <c r="P235" s="404">
        <f>+IF(I235=0,"",'Ark1'!AI1374)</f>
        <v>0</v>
      </c>
      <c r="Q235" s="404"/>
      <c r="R235" s="245"/>
      <c r="S235" s="245"/>
      <c r="T235" s="245"/>
      <c r="U235" s="214"/>
      <c r="V235" s="217" t="str">
        <f>+IF(H235=0,"",'Ark1'!T1374)</f>
        <v/>
      </c>
      <c r="W235" s="218" t="str">
        <f>+IF(H235=0,"",'Ark1'!X1374)</f>
        <v/>
      </c>
      <c r="X235" s="216" t="str">
        <f>+IF(H235=0,"",'Ark1'!AA1374)</f>
        <v/>
      </c>
      <c r="Y235" s="217" t="str">
        <f>+IF(H235=0,"",'Ark1'!AC1374)</f>
        <v/>
      </c>
      <c r="Z235" s="218" t="str">
        <f>+IF(H235=0,"",'Ark1'!AE1374)</f>
        <v/>
      </c>
      <c r="AA235" s="218" t="str">
        <f t="shared" si="165"/>
        <v/>
      </c>
      <c r="AB235" s="216" t="str">
        <f t="shared" si="166"/>
        <v/>
      </c>
      <c r="AC235" s="195"/>
      <c r="AD235" s="26"/>
      <c r="AF235" s="28"/>
      <c r="AG235" s="26"/>
      <c r="AH235" s="27"/>
      <c r="AI235" s="27"/>
      <c r="AM235" s="27"/>
    </row>
    <row r="236" spans="1:69">
      <c r="A236" s="195"/>
      <c r="B236" s="195"/>
      <c r="C236" s="195"/>
      <c r="D236" s="195"/>
      <c r="E236" s="195"/>
      <c r="F236" s="195"/>
      <c r="G236" s="195"/>
      <c r="H236" s="316"/>
      <c r="I236" s="195"/>
      <c r="J236" s="195"/>
      <c r="K236" s="92"/>
      <c r="L236" s="92"/>
      <c r="M236" s="92"/>
      <c r="N236" s="195"/>
      <c r="O236" s="476"/>
      <c r="P236" s="214"/>
      <c r="Q236" s="214"/>
      <c r="R236" s="212"/>
      <c r="S236" s="212"/>
      <c r="T236" s="212"/>
      <c r="U236" s="214"/>
      <c r="V236" s="195"/>
      <c r="W236" s="195"/>
      <c r="X236" s="196"/>
      <c r="Y236" s="195"/>
      <c r="Z236" s="195"/>
      <c r="AA236" s="195"/>
      <c r="AB236" s="195"/>
      <c r="AC236" s="195"/>
      <c r="AD236" s="26"/>
      <c r="AF236" s="28"/>
      <c r="AG236" s="26"/>
      <c r="AH236" s="27"/>
      <c r="AI236" s="27"/>
      <c r="AM236" s="27"/>
    </row>
    <row r="237" spans="1:69" ht="15" customHeight="1">
      <c r="A237" s="269"/>
      <c r="B237" s="269"/>
      <c r="C237" s="269"/>
      <c r="D237" s="269"/>
      <c r="E237" s="269"/>
      <c r="F237" s="269"/>
      <c r="G237" s="269"/>
      <c r="H237" s="322"/>
      <c r="I237" s="270"/>
      <c r="J237" s="270"/>
      <c r="K237" s="270"/>
      <c r="L237" s="270"/>
      <c r="M237" s="270"/>
      <c r="N237" s="271"/>
      <c r="O237" s="271"/>
      <c r="P237" s="270"/>
      <c r="Q237" s="270"/>
      <c r="R237" s="270"/>
      <c r="S237" s="270"/>
      <c r="T237" s="270"/>
      <c r="U237" s="270"/>
      <c r="V237" s="270"/>
      <c r="W237" s="272"/>
      <c r="X237" s="271"/>
      <c r="Y237" s="270"/>
      <c r="Z237" s="272"/>
      <c r="AA237" s="272"/>
      <c r="AB237" s="271"/>
      <c r="AC237" s="269"/>
      <c r="AD237" s="26"/>
      <c r="AF237" s="28"/>
      <c r="AG237" s="26"/>
      <c r="AH237" s="27"/>
      <c r="AI237" s="27"/>
      <c r="AM237" s="27"/>
    </row>
    <row r="238" spans="1:69" s="301" customFormat="1" ht="15" customHeight="1">
      <c r="A238" s="269"/>
      <c r="B238" s="269"/>
      <c r="C238" s="305" t="s">
        <v>0</v>
      </c>
      <c r="D238" s="269"/>
      <c r="E238" s="306" t="str">
        <f>+D240</f>
        <v>P-</v>
      </c>
      <c r="F238" s="305" t="s">
        <v>547</v>
      </c>
      <c r="G238" s="269"/>
      <c r="H238" s="309">
        <f>SUM(H240:H251)</f>
        <v>129</v>
      </c>
      <c r="I238" s="271"/>
      <c r="J238" s="271"/>
      <c r="K238" s="271"/>
      <c r="L238" s="271"/>
      <c r="M238" s="271"/>
      <c r="N238" s="307" t="e">
        <f>+Klasse!#REF!</f>
        <v>#REF!</v>
      </c>
      <c r="O238" s="307"/>
      <c r="P238" s="271"/>
      <c r="Q238" s="271"/>
      <c r="R238" s="271"/>
      <c r="S238" s="271"/>
      <c r="T238" s="271"/>
      <c r="U238" s="271"/>
      <c r="V238" s="269"/>
      <c r="W238" s="272"/>
      <c r="X238" s="271"/>
      <c r="Y238" s="269"/>
      <c r="Z238" s="272"/>
      <c r="AA238" s="307" t="e">
        <f>+N238/C240</f>
        <v>#REF!</v>
      </c>
      <c r="AB238" s="271"/>
      <c r="AC238" s="269"/>
      <c r="AD238" s="26"/>
      <c r="AE238" s="300"/>
      <c r="AF238" s="300"/>
      <c r="AG238" s="302"/>
      <c r="AH238" s="303"/>
      <c r="BE238" s="304"/>
    </row>
    <row r="239" spans="1:69" s="301" customFormat="1" ht="15" customHeight="1">
      <c r="A239" s="269"/>
      <c r="B239" s="269"/>
      <c r="C239" s="269"/>
      <c r="D239" s="269"/>
      <c r="E239" s="269"/>
      <c r="F239" s="269"/>
      <c r="G239" s="269"/>
      <c r="H239" s="322"/>
      <c r="I239" s="271"/>
      <c r="J239" s="271"/>
      <c r="K239" s="271"/>
      <c r="L239" s="271"/>
      <c r="M239" s="271"/>
      <c r="N239" s="269"/>
      <c r="O239" s="269"/>
      <c r="P239" s="271"/>
      <c r="Q239" s="271"/>
      <c r="R239" s="271"/>
      <c r="S239" s="271"/>
      <c r="T239" s="271"/>
      <c r="U239" s="271"/>
      <c r="V239" s="269"/>
      <c r="W239" s="272"/>
      <c r="X239" s="271"/>
      <c r="Y239" s="269"/>
      <c r="Z239" s="272"/>
      <c r="AA239" s="272"/>
      <c r="AB239" s="272"/>
      <c r="AC239" s="272"/>
      <c r="AD239" s="26"/>
      <c r="AE239" s="300"/>
      <c r="AF239" s="300"/>
      <c r="AG239" s="302"/>
      <c r="AH239" s="303"/>
      <c r="BE239" s="304" t="e">
        <f>1+#REF!</f>
        <v>#REF!</v>
      </c>
      <c r="BF239" s="301">
        <v>20.659867330016564</v>
      </c>
      <c r="BG239" s="301">
        <f t="shared" ref="BG239" si="167">+BF239</f>
        <v>20.659867330016564</v>
      </c>
      <c r="BH239" s="301">
        <f t="shared" ref="BH239" si="168">+BG239</f>
        <v>20.659867330016564</v>
      </c>
      <c r="BI239" s="301">
        <f t="shared" ref="BI239" si="169">+BH239</f>
        <v>20.659867330016564</v>
      </c>
      <c r="BJ239" s="301">
        <f t="shared" ref="BJ239" si="170">+BI239</f>
        <v>20.659867330016564</v>
      </c>
      <c r="BK239" s="301">
        <f t="shared" ref="BK239" si="171">+BJ239</f>
        <v>20.659867330016564</v>
      </c>
      <c r="BL239" s="301">
        <f t="shared" ref="BL239" si="172">+BK239</f>
        <v>20.659867330016564</v>
      </c>
      <c r="BM239" s="301">
        <f t="shared" ref="BM239" si="173">+BL239</f>
        <v>20.659867330016564</v>
      </c>
      <c r="BN239" s="301">
        <f t="shared" ref="BN239" si="174">+BM239</f>
        <v>20.659867330016564</v>
      </c>
      <c r="BO239" s="301">
        <f t="shared" ref="BO239" si="175">+BN239</f>
        <v>20.659867330016564</v>
      </c>
      <c r="BP239" s="301">
        <f t="shared" ref="BP239" si="176">+BO239</f>
        <v>20.659867330016564</v>
      </c>
      <c r="BQ239" s="301">
        <f t="shared" ref="BQ239" si="177">+BP239</f>
        <v>20.659867330016564</v>
      </c>
    </row>
    <row r="240" spans="1:69">
      <c r="A240" s="269"/>
      <c r="B240" s="269">
        <f>+'Ark1'!C1375</f>
        <v>2023</v>
      </c>
      <c r="C240" s="215">
        <f>+'Ark1'!L1375</f>
        <v>1</v>
      </c>
      <c r="D240" s="215" t="str">
        <f t="shared" ref="D240:D251" si="178">+D14</f>
        <v>P-</v>
      </c>
      <c r="E240" s="215">
        <f>+'Ark1'!D1375</f>
        <v>1</v>
      </c>
      <c r="F240" s="215" t="str">
        <f t="shared" ref="F240:F251" si="179">+F224</f>
        <v>Jan</v>
      </c>
      <c r="G240" s="215">
        <f>+'Ark1'!Q1375</f>
        <v>0</v>
      </c>
      <c r="H240" s="320">
        <f>+'Ark1'!R1375</f>
        <v>0</v>
      </c>
      <c r="I240" s="217" t="str">
        <f>+IF(H240=0,"",'Ark1'!AG1375)</f>
        <v/>
      </c>
      <c r="J240" s="217" t="str">
        <f>+IF(H240=0,"",'Ark1'!AH1375)</f>
        <v/>
      </c>
      <c r="K240" s="271"/>
      <c r="L240" s="271"/>
      <c r="M240" s="271"/>
      <c r="N240" s="216" t="str">
        <f>+IF(H240=0,"",'Ark1'!U1375)</f>
        <v/>
      </c>
      <c r="O240" s="216"/>
      <c r="P240" s="222">
        <f>+IF(I240=0,"",'Ark1'!AI1375)</f>
        <v>0</v>
      </c>
      <c r="R240" s="427" t="str">
        <f>+IF(P240=0,"",'Ark1'!AJ1375)</f>
        <v/>
      </c>
      <c r="S240" s="428"/>
      <c r="T240" s="428" t="str">
        <f>+IF(P240=0,"",'Ark1'!AK1375)</f>
        <v/>
      </c>
      <c r="U240" s="271"/>
      <c r="V240" s="217" t="str">
        <f>+IF(H240=0,"",'Ark1'!T1375)</f>
        <v/>
      </c>
      <c r="W240" s="218" t="str">
        <f>+IF(H240=0,"",'Ark1'!X1375)</f>
        <v/>
      </c>
      <c r="X240" s="216" t="str">
        <f>+IF(H240=0,"",'Ark1'!AA1375)</f>
        <v/>
      </c>
      <c r="Y240" s="217" t="str">
        <f>+IF(H240=0,"",'Ark1'!AC1375)</f>
        <v/>
      </c>
      <c r="Z240" s="218" t="str">
        <f>+IF(H240=0,"",'Ark1'!AE1375)</f>
        <v/>
      </c>
      <c r="AA240" s="218" t="str">
        <f t="shared" ref="AA240:AA251" si="180">+IF(H240=0,"",+N240/C240)</f>
        <v/>
      </c>
      <c r="AB240" s="216" t="str">
        <f>+IF(H240=0,"",G240/H240)</f>
        <v/>
      </c>
      <c r="AC240" s="269"/>
      <c r="AD240" s="26"/>
      <c r="AF240" s="28"/>
      <c r="AG240" s="26"/>
      <c r="AH240" s="27"/>
      <c r="AI240" s="27"/>
      <c r="AM240" s="27"/>
    </row>
    <row r="241" spans="1:57">
      <c r="A241" s="269"/>
      <c r="B241" s="269">
        <f>+'Ark1'!C1376</f>
        <v>2023</v>
      </c>
      <c r="C241" s="215">
        <f>+'Ark1'!L1376</f>
        <v>1</v>
      </c>
      <c r="D241" s="215" t="str">
        <f t="shared" si="178"/>
        <v>P-</v>
      </c>
      <c r="E241" s="215">
        <f>+'Ark1'!D1376</f>
        <v>2</v>
      </c>
      <c r="F241" s="215" t="str">
        <f t="shared" si="179"/>
        <v>Feb</v>
      </c>
      <c r="G241" s="215">
        <f>+'Ark1'!Q1376</f>
        <v>2</v>
      </c>
      <c r="H241" s="320">
        <f>+'Ark1'!R1376</f>
        <v>3</v>
      </c>
      <c r="I241" s="217">
        <f>+IF(H241=0,"",'Ark1'!AG1376)</f>
        <v>0.1151605473513074</v>
      </c>
      <c r="J241" s="217">
        <f>+IF(H241=0,"",'Ark1'!AH1376)</f>
        <v>0</v>
      </c>
      <c r="K241" s="271"/>
      <c r="L241" s="271"/>
      <c r="M241" s="271"/>
      <c r="N241" s="216">
        <f>+IF(H241=0,"",'Ark1'!U1376)</f>
        <v>3.4</v>
      </c>
      <c r="O241" s="216"/>
      <c r="P241" s="222">
        <f>+IF(I241=0,"",'Ark1'!AI1376)</f>
        <v>0</v>
      </c>
      <c r="R241" s="427" t="str">
        <f>+IF(P241=0,"",'Ark1'!AJ1376)</f>
        <v/>
      </c>
      <c r="S241" s="428"/>
      <c r="T241" s="428" t="str">
        <f>+IF(P241=0,"",'Ark1'!AK1376)</f>
        <v/>
      </c>
      <c r="U241" s="271"/>
      <c r="V241" s="217">
        <f>+IF(H241=0,"",'Ark1'!T1376)</f>
        <v>2</v>
      </c>
      <c r="W241" s="218">
        <f>+IF(H241=0,"",'Ark1'!X1376)</f>
        <v>0</v>
      </c>
      <c r="X241" s="216">
        <f>+IF(H241=0,"",'Ark1'!AA1376)</f>
        <v>0</v>
      </c>
      <c r="Y241" s="217">
        <f>+IF(H241=0,"",'Ark1'!AC1376)</f>
        <v>0</v>
      </c>
      <c r="Z241" s="218">
        <f>+IF(H241=0,"",'Ark1'!AE1376)</f>
        <v>0</v>
      </c>
      <c r="AA241" s="218">
        <f t="shared" si="180"/>
        <v>3.4</v>
      </c>
      <c r="AB241" s="216">
        <f t="shared" ref="AB241:AB251" si="181">+IF(H241=0,"",G241/H241)</f>
        <v>0.66666666666666663</v>
      </c>
      <c r="AC241" s="269"/>
      <c r="AD241" s="26"/>
      <c r="AF241" s="28"/>
      <c r="AG241" s="26"/>
      <c r="AH241" s="27"/>
      <c r="AI241" s="27"/>
      <c r="AM241" s="27"/>
    </row>
    <row r="242" spans="1:57">
      <c r="A242" s="269"/>
      <c r="B242" s="269">
        <f>+'Ark1'!C1377</f>
        <v>2023</v>
      </c>
      <c r="C242" s="215">
        <f>+'Ark1'!L1377</f>
        <v>1</v>
      </c>
      <c r="D242" s="215" t="str">
        <f t="shared" si="178"/>
        <v>P-</v>
      </c>
      <c r="E242" s="215">
        <f>+'Ark1'!D1377</f>
        <v>3</v>
      </c>
      <c r="F242" s="215" t="str">
        <f t="shared" si="179"/>
        <v>Mar</v>
      </c>
      <c r="G242" s="215">
        <f>+'Ark1'!Q1377</f>
        <v>10</v>
      </c>
      <c r="H242" s="320">
        <f>+'Ark1'!R1377</f>
        <v>20</v>
      </c>
      <c r="I242" s="217">
        <f>+IF(H242=0,"",'Ark1'!AG1377)</f>
        <v>0.32727571745744599</v>
      </c>
      <c r="J242" s="217">
        <f>+IF(H242=0,"",'Ark1'!AH1377)</f>
        <v>0</v>
      </c>
      <c r="K242" s="271"/>
      <c r="L242" s="271"/>
      <c r="M242" s="271"/>
      <c r="N242" s="216">
        <f>+IF(H242=0,"",'Ark1'!U1377)</f>
        <v>3.9800000000000009</v>
      </c>
      <c r="O242" s="216"/>
      <c r="P242" s="222">
        <f>+IF(I242=0,"",'Ark1'!AI1377)</f>
        <v>0</v>
      </c>
      <c r="R242" s="427" t="str">
        <f>+IF(P242=0,"",'Ark1'!AJ1377)</f>
        <v/>
      </c>
      <c r="S242" s="428"/>
      <c r="T242" s="428" t="str">
        <f>+IF(P242=0,"",'Ark1'!AK1377)</f>
        <v/>
      </c>
      <c r="U242" s="271"/>
      <c r="V242" s="217">
        <f>+IF(H242=0,"",'Ark1'!T1377)</f>
        <v>2.15</v>
      </c>
      <c r="W242" s="218">
        <f>+IF(H242=0,"",'Ark1'!X1377)</f>
        <v>0</v>
      </c>
      <c r="X242" s="216">
        <f>+IF(H242=0,"",'Ark1'!AA1377)</f>
        <v>0</v>
      </c>
      <c r="Y242" s="217">
        <f>+IF(H242=0,"",'Ark1'!AC1377)</f>
        <v>0</v>
      </c>
      <c r="Z242" s="218">
        <f>+IF(H242=0,"",'Ark1'!AE1377)</f>
        <v>0</v>
      </c>
      <c r="AA242" s="218">
        <f t="shared" si="180"/>
        <v>3.9800000000000009</v>
      </c>
      <c r="AB242" s="216">
        <f t="shared" si="181"/>
        <v>0.5</v>
      </c>
      <c r="AC242" s="269"/>
      <c r="AF242" s="28"/>
      <c r="AG242" s="26"/>
      <c r="AJ242" s="26"/>
      <c r="AK242" s="26"/>
      <c r="AL242" s="26"/>
      <c r="AN242" s="26"/>
      <c r="AO242" s="220"/>
      <c r="AP242" s="26"/>
      <c r="AQ242" s="26"/>
    </row>
    <row r="243" spans="1:57">
      <c r="A243" s="269"/>
      <c r="B243" s="269">
        <f>+'Ark1'!C1378</f>
        <v>2023</v>
      </c>
      <c r="C243" s="215">
        <f>+'Ark1'!L1378</f>
        <v>1</v>
      </c>
      <c r="D243" s="215" t="str">
        <f t="shared" si="178"/>
        <v>P-</v>
      </c>
      <c r="E243" s="215">
        <f>+'Ark1'!D1378</f>
        <v>4</v>
      </c>
      <c r="F243" s="215" t="str">
        <f t="shared" si="179"/>
        <v>Apr</v>
      </c>
      <c r="G243" s="215">
        <f>+'Ark1'!Q1378</f>
        <v>4</v>
      </c>
      <c r="H243" s="320">
        <f>+'Ark1'!R1378</f>
        <v>6</v>
      </c>
      <c r="I243" s="217">
        <f>+IF(H243=0,"",'Ark1'!AG1378)</f>
        <v>0.21143198655856399</v>
      </c>
      <c r="J243" s="217">
        <f>+IF(H243=0,"",'Ark1'!AH1378)</f>
        <v>0</v>
      </c>
      <c r="K243" s="271"/>
      <c r="L243" s="271"/>
      <c r="M243" s="271"/>
      <c r="N243" s="216">
        <f>+IF(H243=0,"",'Ark1'!U1378)</f>
        <v>6.2500000000000018</v>
      </c>
      <c r="O243" s="216"/>
      <c r="P243" s="222">
        <f>+IF(I243=0,"",'Ark1'!AI1378)</f>
        <v>0</v>
      </c>
      <c r="R243" s="427" t="str">
        <f>+IF(P243=0,"",'Ark1'!AJ1378)</f>
        <v/>
      </c>
      <c r="S243" s="428"/>
      <c r="T243" s="428" t="str">
        <f>+IF(P243=0,"",'Ark1'!AK1378)</f>
        <v/>
      </c>
      <c r="U243" s="271"/>
      <c r="V243" s="217">
        <f>+IF(H243=0,"",'Ark1'!T1378)</f>
        <v>2</v>
      </c>
      <c r="W243" s="218">
        <f>+IF(H243=0,"",'Ark1'!X1378)</f>
        <v>0</v>
      </c>
      <c r="X243" s="216">
        <f>+IF(H243=0,"",'Ark1'!AA1378)</f>
        <v>0</v>
      </c>
      <c r="Y243" s="217">
        <f>+IF(H243=0,"",'Ark1'!AC1378)</f>
        <v>0</v>
      </c>
      <c r="Z243" s="218">
        <f>+IF(H243=0,"",'Ark1'!AE1378)</f>
        <v>0</v>
      </c>
      <c r="AA243" s="218">
        <f t="shared" si="180"/>
        <v>6.2500000000000018</v>
      </c>
      <c r="AB243" s="216">
        <f t="shared" si="181"/>
        <v>0.66666666666666663</v>
      </c>
      <c r="AC243" s="269"/>
      <c r="AF243" s="28"/>
      <c r="AG243" s="26"/>
      <c r="AJ243" s="26"/>
      <c r="AK243" s="26"/>
      <c r="AL243" s="26"/>
      <c r="AN243" s="26"/>
      <c r="AO243" s="220"/>
      <c r="AP243" s="26"/>
      <c r="AQ243" s="26"/>
    </row>
    <row r="244" spans="1:57">
      <c r="A244" s="269"/>
      <c r="B244" s="269">
        <f>+'Ark1'!C1379</f>
        <v>2023</v>
      </c>
      <c r="C244" s="215">
        <f>+'Ark1'!L1379</f>
        <v>1</v>
      </c>
      <c r="D244" s="215" t="str">
        <f t="shared" si="178"/>
        <v>P-</v>
      </c>
      <c r="E244" s="215">
        <f>+'Ark1'!D1379</f>
        <v>5</v>
      </c>
      <c r="F244" s="215" t="str">
        <f t="shared" si="179"/>
        <v>Mai</v>
      </c>
      <c r="G244" s="215">
        <f>+'Ark1'!Q1379</f>
        <v>3</v>
      </c>
      <c r="H244" s="320">
        <f>+'Ark1'!R1379</f>
        <v>12</v>
      </c>
      <c r="I244" s="217">
        <f>+IF(H244=0,"",'Ark1'!AG1379)</f>
        <v>0.48854641715154362</v>
      </c>
      <c r="J244" s="217">
        <f>+IF(H244=0,"",'Ark1'!AH1379)</f>
        <v>0</v>
      </c>
      <c r="K244" s="271"/>
      <c r="L244" s="271"/>
      <c r="M244" s="271"/>
      <c r="N244" s="216">
        <f>+IF(H244=0,"",'Ark1'!U1379)</f>
        <v>3.8833333333333342</v>
      </c>
      <c r="O244" s="216"/>
      <c r="P244" s="222">
        <f>+IF(I244=0,"",'Ark1'!AI1379)</f>
        <v>0</v>
      </c>
      <c r="R244" s="427" t="str">
        <f>+IF(P244=0,"",'Ark1'!AJ1379)</f>
        <v/>
      </c>
      <c r="S244" s="428"/>
      <c r="T244" s="428" t="str">
        <f>+IF(P244=0,"",'Ark1'!AK1379)</f>
        <v/>
      </c>
      <c r="U244" s="271"/>
      <c r="V244" s="217">
        <f>+IF(H244=0,"",'Ark1'!T1379)</f>
        <v>2</v>
      </c>
      <c r="W244" s="218">
        <f>+IF(H244=0,"",'Ark1'!X1379)</f>
        <v>0</v>
      </c>
      <c r="X244" s="216">
        <f>+IF(H244=0,"",'Ark1'!AA1379)</f>
        <v>0</v>
      </c>
      <c r="Y244" s="217">
        <f>+IF(H244=0,"",'Ark1'!AC1379)</f>
        <v>0</v>
      </c>
      <c r="Z244" s="218">
        <f>+IF(H244=0,"",'Ark1'!AE1379)</f>
        <v>0</v>
      </c>
      <c r="AA244" s="218">
        <f t="shared" si="180"/>
        <v>3.8833333333333342</v>
      </c>
      <c r="AB244" s="216">
        <f t="shared" si="181"/>
        <v>0.25</v>
      </c>
      <c r="AC244" s="269"/>
      <c r="AF244" s="28"/>
      <c r="AG244" s="26"/>
      <c r="AJ244" s="26"/>
      <c r="AK244" s="26"/>
      <c r="AL244" s="26"/>
      <c r="AN244" s="26"/>
      <c r="AO244" s="220"/>
      <c r="AP244" s="26"/>
      <c r="AQ244" s="26"/>
    </row>
    <row r="245" spans="1:57">
      <c r="A245" s="269"/>
      <c r="B245" s="269">
        <f>+'Ark1'!C1380</f>
        <v>2023</v>
      </c>
      <c r="C245" s="215">
        <f>+'Ark1'!L1380</f>
        <v>1</v>
      </c>
      <c r="D245" s="215" t="str">
        <f t="shared" si="178"/>
        <v>P-</v>
      </c>
      <c r="E245" s="215">
        <f>+'Ark1'!D1380</f>
        <v>6</v>
      </c>
      <c r="F245" s="215" t="str">
        <f t="shared" si="179"/>
        <v>Jun</v>
      </c>
      <c r="G245" s="215">
        <f>+'Ark1'!Q1380</f>
        <v>5</v>
      </c>
      <c r="H245" s="320">
        <f>+'Ark1'!R1380</f>
        <v>10</v>
      </c>
      <c r="I245" s="217">
        <f>+IF(H245=0,"",'Ark1'!AG1380)</f>
        <v>0.35481856280379082</v>
      </c>
      <c r="J245" s="217">
        <f>+IF(H245=0,"",'Ark1'!AH1380)</f>
        <v>0</v>
      </c>
      <c r="K245" s="271"/>
      <c r="L245" s="271"/>
      <c r="M245" s="271"/>
      <c r="N245" s="216">
        <f>+IF(H245=0,"",'Ark1'!U1380)</f>
        <v>3.92</v>
      </c>
      <c r="O245" s="216"/>
      <c r="P245" s="222">
        <f>+IF(I245=0,"",'Ark1'!AI1380)</f>
        <v>0</v>
      </c>
      <c r="R245" s="427" t="str">
        <f>+IF(P245=0,"",'Ark1'!AJ1380)</f>
        <v/>
      </c>
      <c r="S245" s="428"/>
      <c r="T245" s="428" t="str">
        <f>+IF(P245=0,"",'Ark1'!AK1380)</f>
        <v/>
      </c>
      <c r="U245" s="271"/>
      <c r="V245" s="217">
        <f>+IF(H245=0,"",'Ark1'!T1380)</f>
        <v>2</v>
      </c>
      <c r="W245" s="218">
        <f>+IF(H245=0,"",'Ark1'!X1380)</f>
        <v>0</v>
      </c>
      <c r="X245" s="216">
        <f>+IF(H245=0,"",'Ark1'!AA1380)</f>
        <v>0</v>
      </c>
      <c r="Y245" s="217">
        <f>+IF(H245=0,"",'Ark1'!AC1380)</f>
        <v>0</v>
      </c>
      <c r="Z245" s="218">
        <f>+IF(H245=0,"",'Ark1'!AE1380)</f>
        <v>0</v>
      </c>
      <c r="AA245" s="218">
        <f t="shared" si="180"/>
        <v>3.92</v>
      </c>
      <c r="AB245" s="216">
        <f t="shared" si="181"/>
        <v>0.5</v>
      </c>
      <c r="AC245" s="269"/>
      <c r="AF245" s="28"/>
      <c r="AG245" s="26"/>
      <c r="AJ245" s="26"/>
      <c r="AK245" s="26"/>
      <c r="AL245" s="26"/>
      <c r="AN245" s="26"/>
      <c r="AO245" s="220"/>
      <c r="AP245" s="26"/>
      <c r="AQ245" s="26"/>
    </row>
    <row r="246" spans="1:57">
      <c r="A246" s="269"/>
      <c r="B246" s="269">
        <f>+'Ark1'!C1381</f>
        <v>2023</v>
      </c>
      <c r="C246" s="215">
        <f>+'Ark1'!L1381</f>
        <v>1</v>
      </c>
      <c r="D246" s="215" t="str">
        <f t="shared" si="178"/>
        <v>P-</v>
      </c>
      <c r="E246" s="215">
        <f>+'Ark1'!D1381</f>
        <v>7</v>
      </c>
      <c r="F246" s="215" t="str">
        <f t="shared" si="179"/>
        <v>Jul</v>
      </c>
      <c r="G246" s="215">
        <f>+'Ark1'!Q1381</f>
        <v>0</v>
      </c>
      <c r="H246" s="320">
        <f>+'Ark1'!R1381</f>
        <v>0</v>
      </c>
      <c r="I246" s="217" t="str">
        <f>+IF(H246=0,"",'Ark1'!AG1381)</f>
        <v/>
      </c>
      <c r="J246" s="217" t="str">
        <f>+IF(H246=0,"",'Ark1'!AH1381)</f>
        <v/>
      </c>
      <c r="K246" s="271"/>
      <c r="L246" s="271"/>
      <c r="M246" s="271"/>
      <c r="N246" s="216" t="str">
        <f>+IF(H246=0,"",'Ark1'!U1381)</f>
        <v/>
      </c>
      <c r="O246" s="216"/>
      <c r="P246" s="222">
        <f>+IF(I246=0,"",'Ark1'!AI1381)</f>
        <v>0</v>
      </c>
      <c r="R246" s="427" t="str">
        <f>+IF(P246=0,"",'Ark1'!AJ1381)</f>
        <v/>
      </c>
      <c r="S246" s="428"/>
      <c r="T246" s="428" t="str">
        <f>+IF(P246=0,"",'Ark1'!AK1381)</f>
        <v/>
      </c>
      <c r="U246" s="271"/>
      <c r="V246" s="217" t="str">
        <f>+IF(H246=0,"",'Ark1'!T1381)</f>
        <v/>
      </c>
      <c r="W246" s="218" t="str">
        <f>+IF(H246=0,"",'Ark1'!X1381)</f>
        <v/>
      </c>
      <c r="X246" s="216" t="str">
        <f>+IF(H246=0,"",'Ark1'!AA1381)</f>
        <v/>
      </c>
      <c r="Y246" s="217" t="str">
        <f>+IF(H246=0,"",'Ark1'!AC1381)</f>
        <v/>
      </c>
      <c r="Z246" s="218" t="str">
        <f>+IF(H246=0,"",'Ark1'!AE1381)</f>
        <v/>
      </c>
      <c r="AA246" s="218" t="str">
        <f t="shared" si="180"/>
        <v/>
      </c>
      <c r="AB246" s="216" t="str">
        <f t="shared" si="181"/>
        <v/>
      </c>
      <c r="AC246" s="269"/>
      <c r="AF246" s="28"/>
      <c r="AG246" s="26"/>
      <c r="AJ246" s="26"/>
      <c r="AK246" s="26"/>
      <c r="AL246" s="26"/>
      <c r="AN246" s="26"/>
      <c r="AO246" s="220"/>
      <c r="AP246" s="26"/>
      <c r="AQ246" s="26"/>
    </row>
    <row r="247" spans="1:57">
      <c r="A247" s="269"/>
      <c r="B247" s="269">
        <f>+'Ark1'!C1382</f>
        <v>2023</v>
      </c>
      <c r="C247" s="215">
        <f>+'Ark1'!L1382</f>
        <v>1</v>
      </c>
      <c r="D247" s="215" t="str">
        <f t="shared" si="178"/>
        <v>P-</v>
      </c>
      <c r="E247" s="215">
        <f>+'Ark1'!D1382</f>
        <v>8</v>
      </c>
      <c r="F247" s="215" t="str">
        <f t="shared" si="179"/>
        <v>Aug</v>
      </c>
      <c r="G247" s="215">
        <f>+'Ark1'!Q1382</f>
        <v>6</v>
      </c>
      <c r="H247" s="320">
        <f>+'Ark1'!R1382</f>
        <v>26</v>
      </c>
      <c r="I247" s="217">
        <f>+IF(H247=0,"",'Ark1'!AG1382)</f>
        <v>1.2163524501352021</v>
      </c>
      <c r="J247" s="217">
        <f>+IF(H247=0,"",'Ark1'!AH1382)</f>
        <v>0</v>
      </c>
      <c r="K247" s="271"/>
      <c r="L247" s="271"/>
      <c r="M247" s="271"/>
      <c r="N247" s="216">
        <f>+IF(H247=0,"",'Ark1'!U1382)</f>
        <v>4.9653846153846164</v>
      </c>
      <c r="O247" s="216"/>
      <c r="P247" s="222">
        <f>+IF(I247=0,"",'Ark1'!AI1382)</f>
        <v>1</v>
      </c>
      <c r="R247" s="427">
        <f>+IF(P247=0,"",'Ark1'!AJ1382)</f>
        <v>77.900000000000006</v>
      </c>
      <c r="S247" s="428"/>
      <c r="T247" s="428">
        <f>+IF(P247=0,"",'Ark1'!AK1382)</f>
        <v>10.365343694203712</v>
      </c>
      <c r="U247" s="271"/>
      <c r="V247" s="217">
        <f>+IF(H247=0,"",'Ark1'!T1382)</f>
        <v>2</v>
      </c>
      <c r="W247" s="218">
        <f>+IF(H247=0,"",'Ark1'!X1382)</f>
        <v>0</v>
      </c>
      <c r="X247" s="216">
        <f>+IF(H247=0,"",'Ark1'!AA1382)</f>
        <v>0</v>
      </c>
      <c r="Y247" s="217">
        <f>+IF(H247=0,"",'Ark1'!AC1382)</f>
        <v>0</v>
      </c>
      <c r="Z247" s="218">
        <f>+IF(H247=0,"",'Ark1'!AE1382)</f>
        <v>0</v>
      </c>
      <c r="AA247" s="218">
        <f t="shared" si="180"/>
        <v>4.9653846153846164</v>
      </c>
      <c r="AB247" s="216">
        <f t="shared" si="181"/>
        <v>0.23076923076923078</v>
      </c>
      <c r="AC247" s="269"/>
      <c r="AF247" s="28"/>
      <c r="AG247" s="26"/>
      <c r="AJ247" s="26"/>
      <c r="AK247" s="26"/>
      <c r="AL247" s="26"/>
      <c r="AN247" s="26"/>
      <c r="AO247" s="220"/>
      <c r="AP247" s="26"/>
      <c r="AQ247" s="26"/>
    </row>
    <row r="248" spans="1:57">
      <c r="A248" s="269"/>
      <c r="B248" s="269">
        <f>+'Ark1'!C1383</f>
        <v>2023</v>
      </c>
      <c r="C248" s="215">
        <f>+'Ark1'!L1383</f>
        <v>1</v>
      </c>
      <c r="D248" s="215" t="str">
        <f t="shared" si="178"/>
        <v>P-</v>
      </c>
      <c r="E248" s="215">
        <f>+'Ark1'!D1383</f>
        <v>9</v>
      </c>
      <c r="F248" s="215" t="str">
        <f t="shared" si="179"/>
        <v>Sep</v>
      </c>
      <c r="G248" s="215">
        <f>+'Ark1'!Q1383</f>
        <v>7</v>
      </c>
      <c r="H248" s="320">
        <f>+'Ark1'!R1383</f>
        <v>27</v>
      </c>
      <c r="I248" s="217">
        <f>+IF(H248=0,"",'Ark1'!AG1383)</f>
        <v>0.66834536289026025</v>
      </c>
      <c r="J248" s="217">
        <f>+IF(H248=0,"",'Ark1'!AH1383)</f>
        <v>0</v>
      </c>
      <c r="K248" s="271"/>
      <c r="L248" s="271"/>
      <c r="M248" s="271"/>
      <c r="N248" s="216">
        <f>+IF(H248=0,"",'Ark1'!U1383)</f>
        <v>5.0037037037037049</v>
      </c>
      <c r="O248" s="216"/>
      <c r="P248" s="222">
        <f>+IF(I248=0,"",'Ark1'!AI1383)</f>
        <v>2</v>
      </c>
      <c r="R248" s="427">
        <f>+IF(P248=0,"",'Ark1'!AJ1383)</f>
        <v>82</v>
      </c>
      <c r="S248" s="428"/>
      <c r="T248" s="428">
        <f>+IF(P248=0,"",'Ark1'!AK1383)</f>
        <v>10.75768017131746</v>
      </c>
      <c r="U248" s="271"/>
      <c r="V248" s="217">
        <f>+IF(H248=0,"",'Ark1'!T1383)</f>
        <v>2.2222222222222223</v>
      </c>
      <c r="W248" s="218">
        <f>+IF(H248=0,"",'Ark1'!X1383)</f>
        <v>0</v>
      </c>
      <c r="X248" s="216">
        <f>+IF(H248=0,"",'Ark1'!AA1383)</f>
        <v>0</v>
      </c>
      <c r="Y248" s="217">
        <f>+IF(H248=0,"",'Ark1'!AC1383)</f>
        <v>0</v>
      </c>
      <c r="Z248" s="218">
        <f>+IF(H248=0,"",'Ark1'!AE1383)</f>
        <v>0</v>
      </c>
      <c r="AA248" s="218">
        <f t="shared" si="180"/>
        <v>5.0037037037037049</v>
      </c>
      <c r="AB248" s="216">
        <f t="shared" si="181"/>
        <v>0.25925925925925924</v>
      </c>
      <c r="AC248" s="269"/>
      <c r="AF248" s="28"/>
      <c r="AG248" s="26"/>
      <c r="AJ248" s="26"/>
      <c r="AK248" s="26"/>
      <c r="AL248" s="26"/>
      <c r="AN248" s="26"/>
      <c r="AO248" s="220"/>
      <c r="AP248" s="26"/>
      <c r="AQ248" s="26"/>
    </row>
    <row r="249" spans="1:57">
      <c r="A249" s="269"/>
      <c r="B249" s="269">
        <f>+'Ark1'!C1384</f>
        <v>2023</v>
      </c>
      <c r="C249" s="215">
        <f>+'Ark1'!L1384</f>
        <v>1</v>
      </c>
      <c r="D249" s="215" t="str">
        <f t="shared" si="178"/>
        <v>P-</v>
      </c>
      <c r="E249" s="215">
        <f>+'Ark1'!D1384</f>
        <v>10</v>
      </c>
      <c r="F249" s="215" t="str">
        <f t="shared" si="179"/>
        <v>Okt</v>
      </c>
      <c r="G249" s="215">
        <f>+'Ark1'!Q1384</f>
        <v>7</v>
      </c>
      <c r="H249" s="320">
        <f>+'Ark1'!R1384</f>
        <v>12</v>
      </c>
      <c r="I249" s="217">
        <f>+IF(H249=0,"",'Ark1'!AG1384)</f>
        <v>0.28965543269049321</v>
      </c>
      <c r="J249" s="217">
        <f>+IF(H249=0,"",'Ark1'!AH1384)</f>
        <v>0</v>
      </c>
      <c r="K249" s="271"/>
      <c r="L249" s="271"/>
      <c r="M249" s="271"/>
      <c r="N249" s="216">
        <f>+IF(H249=0,"",'Ark1'!U1384)</f>
        <v>5.1166666666666654</v>
      </c>
      <c r="O249" s="216"/>
      <c r="P249" s="222">
        <f>+IF(I249=0,"",'Ark1'!AI1384)</f>
        <v>0</v>
      </c>
      <c r="R249" s="427" t="str">
        <f>+IF(P249=0,"",'Ark1'!AJ1384)</f>
        <v/>
      </c>
      <c r="S249" s="428"/>
      <c r="T249" s="428" t="str">
        <f>+IF(P249=0,"",'Ark1'!AK1384)</f>
        <v/>
      </c>
      <c r="U249" s="271"/>
      <c r="V249" s="217">
        <f>+IF(H249=0,"",'Ark1'!T1384)</f>
        <v>2</v>
      </c>
      <c r="W249" s="218">
        <f>+IF(H249=0,"",'Ark1'!X1384)</f>
        <v>0</v>
      </c>
      <c r="X249" s="216">
        <f>+IF(H249=0,"",'Ark1'!AA1384)</f>
        <v>0</v>
      </c>
      <c r="Y249" s="217">
        <f>+IF(H249=0,"",'Ark1'!AC1384)</f>
        <v>0</v>
      </c>
      <c r="Z249" s="218">
        <f>+IF(H249=0,"",'Ark1'!AE1384)</f>
        <v>0</v>
      </c>
      <c r="AA249" s="218">
        <f t="shared" si="180"/>
        <v>5.1166666666666654</v>
      </c>
      <c r="AB249" s="216">
        <f t="shared" si="181"/>
        <v>0.58333333333333337</v>
      </c>
      <c r="AC249" s="269"/>
      <c r="AF249" s="28"/>
      <c r="AG249" s="26"/>
      <c r="AJ249" s="26"/>
      <c r="AK249" s="26"/>
      <c r="AL249" s="26"/>
      <c r="AN249" s="26"/>
      <c r="AO249" s="220"/>
      <c r="AP249" s="26"/>
      <c r="AQ249" s="26"/>
    </row>
    <row r="250" spans="1:57">
      <c r="A250" s="269"/>
      <c r="B250" s="269">
        <f>+'Ark1'!C1385</f>
        <v>2023</v>
      </c>
      <c r="C250" s="215">
        <f>+'Ark1'!L1385</f>
        <v>1</v>
      </c>
      <c r="D250" s="215" t="str">
        <f t="shared" si="178"/>
        <v>P-</v>
      </c>
      <c r="E250" s="215">
        <f>+'Ark1'!D1385</f>
        <v>11</v>
      </c>
      <c r="F250" s="215" t="str">
        <f t="shared" si="179"/>
        <v>Nov</v>
      </c>
      <c r="G250" s="215">
        <f>+'Ark1'!Q1385</f>
        <v>3</v>
      </c>
      <c r="H250" s="320">
        <f>+'Ark1'!R1385</f>
        <v>10</v>
      </c>
      <c r="I250" s="217">
        <f>+IF(H250=0,"",'Ark1'!AG1385)</f>
        <v>0.4280291292221875</v>
      </c>
      <c r="J250" s="217">
        <f>+IF(H250=0,"",'Ark1'!AH1385)</f>
        <v>0</v>
      </c>
      <c r="K250" s="271"/>
      <c r="L250" s="271"/>
      <c r="M250" s="271"/>
      <c r="N250" s="216">
        <f>+IF(H250=0,"",'Ark1'!U1385)</f>
        <v>4.42</v>
      </c>
      <c r="O250" s="216"/>
      <c r="P250" s="222">
        <f>+IF(I250=0,"",'Ark1'!AI1385)</f>
        <v>2</v>
      </c>
      <c r="R250" s="427">
        <f>+IF(P250=0,"",'Ark1'!AJ1385)</f>
        <v>82.550000000000011</v>
      </c>
      <c r="S250" s="428"/>
      <c r="T250" s="428">
        <f>+IF(P250=0,"",'Ark1'!AK1385)</f>
        <v>9.3285405746981418</v>
      </c>
      <c r="U250" s="271"/>
      <c r="V250" s="217">
        <f>+IF(H250=0,"",'Ark1'!T1385)</f>
        <v>1.9</v>
      </c>
      <c r="W250" s="218">
        <f>+IF(H250=0,"",'Ark1'!X1385)</f>
        <v>0</v>
      </c>
      <c r="X250" s="216">
        <f>+IF(H250=0,"",'Ark1'!AA1385)</f>
        <v>0</v>
      </c>
      <c r="Y250" s="217">
        <f>+IF(H250=0,"",'Ark1'!AC1385)</f>
        <v>0</v>
      </c>
      <c r="Z250" s="218">
        <f>+IF(H250=0,"",'Ark1'!AE1385)</f>
        <v>0</v>
      </c>
      <c r="AA250" s="218">
        <f t="shared" si="180"/>
        <v>4.42</v>
      </c>
      <c r="AB250" s="216">
        <f t="shared" si="181"/>
        <v>0.3</v>
      </c>
      <c r="AC250" s="269"/>
      <c r="AF250" s="28"/>
      <c r="AG250" s="26"/>
      <c r="AJ250" s="26"/>
      <c r="AK250" s="26"/>
      <c r="AL250" s="26"/>
      <c r="AN250" s="26"/>
      <c r="AO250" s="220"/>
      <c r="AP250" s="26"/>
      <c r="AQ250" s="26"/>
    </row>
    <row r="251" spans="1:57">
      <c r="A251" s="269"/>
      <c r="B251" s="269">
        <f>+'Ark1'!C1386</f>
        <v>2023</v>
      </c>
      <c r="C251" s="215">
        <f>+'Ark1'!L1386</f>
        <v>1</v>
      </c>
      <c r="D251" s="215" t="str">
        <f t="shared" si="178"/>
        <v>P-</v>
      </c>
      <c r="E251" s="215">
        <f>+'Ark1'!D1386</f>
        <v>12</v>
      </c>
      <c r="F251" s="215" t="str">
        <f t="shared" si="179"/>
        <v>Des</v>
      </c>
      <c r="G251" s="215">
        <f>+'Ark1'!Q1386</f>
        <v>2</v>
      </c>
      <c r="H251" s="320">
        <f>+'Ark1'!R1386</f>
        <v>3</v>
      </c>
      <c r="I251" s="217">
        <f>+IF(H251=0,"",'Ark1'!AG1386)</f>
        <v>0.80348325702486756</v>
      </c>
      <c r="J251" s="217">
        <f>+IF(H251=0,"",'Ark1'!AH1386)</f>
        <v>0</v>
      </c>
      <c r="K251" s="271"/>
      <c r="L251" s="271"/>
      <c r="M251" s="271"/>
      <c r="N251" s="216">
        <f>+IF(H251=0,"",'Ark1'!U1386)</f>
        <v>5.966666666666665</v>
      </c>
      <c r="O251" s="216"/>
      <c r="P251" s="222">
        <f>+IF(I251=0,"",'Ark1'!AI1386)</f>
        <v>0</v>
      </c>
      <c r="R251" s="427" t="str">
        <f>+IF(P251=0,"",'Ark1'!AJ1386)</f>
        <v/>
      </c>
      <c r="S251" s="428"/>
      <c r="T251" s="428" t="str">
        <f>+IF(P251=0,"",'Ark1'!AK1386)</f>
        <v/>
      </c>
      <c r="U251" s="271"/>
      <c r="V251" s="217">
        <f>+IF(H251=0,"",'Ark1'!T1386)</f>
        <v>2</v>
      </c>
      <c r="W251" s="218">
        <f>+IF(H251=0,"",'Ark1'!X1386)</f>
        <v>0</v>
      </c>
      <c r="X251" s="216">
        <f>+IF(H251=0,"",'Ark1'!AA1386)</f>
        <v>0</v>
      </c>
      <c r="Y251" s="217">
        <f>+IF(H251=0,"",'Ark1'!AC1386)</f>
        <v>0</v>
      </c>
      <c r="Z251" s="218">
        <f>+IF(H251=0,"",'Ark1'!AE1386)</f>
        <v>0</v>
      </c>
      <c r="AA251" s="218">
        <f t="shared" si="180"/>
        <v>5.966666666666665</v>
      </c>
      <c r="AB251" s="216">
        <f t="shared" si="181"/>
        <v>0.66666666666666663</v>
      </c>
      <c r="AC251" s="269"/>
      <c r="AF251" s="28"/>
      <c r="AG251" s="26"/>
      <c r="AJ251" s="26"/>
      <c r="AK251" s="26"/>
      <c r="AL251" s="26"/>
      <c r="AN251" s="26"/>
      <c r="AO251" s="220"/>
      <c r="AP251" s="26"/>
      <c r="AQ251" s="26"/>
    </row>
    <row r="252" spans="1:57">
      <c r="A252" s="269"/>
      <c r="B252" s="269"/>
      <c r="C252" s="269"/>
      <c r="D252" s="269"/>
      <c r="E252" s="269"/>
      <c r="F252" s="269"/>
      <c r="G252" s="269"/>
      <c r="H252" s="322"/>
      <c r="I252" s="270"/>
      <c r="J252" s="270"/>
      <c r="K252" s="271"/>
      <c r="L252" s="271"/>
      <c r="M252" s="271"/>
      <c r="N252" s="271"/>
      <c r="O252" s="271"/>
      <c r="P252" s="308"/>
      <c r="Q252" s="308"/>
      <c r="R252" s="307"/>
      <c r="S252" s="307"/>
      <c r="T252" s="307"/>
      <c r="U252" s="271"/>
      <c r="V252" s="270"/>
      <c r="W252" s="272"/>
      <c r="X252" s="271"/>
      <c r="Y252" s="270"/>
      <c r="Z252" s="272"/>
      <c r="AA252" s="272"/>
      <c r="AB252" s="271"/>
      <c r="AC252" s="269"/>
      <c r="AD252" s="26"/>
      <c r="AF252" s="28"/>
      <c r="AG252" s="26"/>
      <c r="AH252" s="27"/>
      <c r="AI252" s="27"/>
      <c r="AM252" s="27"/>
    </row>
    <row r="253" spans="1:57">
      <c r="A253" s="269"/>
      <c r="B253" s="269"/>
      <c r="C253" s="269"/>
      <c r="D253" s="269"/>
      <c r="E253" s="269"/>
      <c r="F253" s="269"/>
      <c r="G253" s="269"/>
      <c r="H253" s="322"/>
      <c r="I253" s="270"/>
      <c r="J253" s="270"/>
      <c r="K253" s="271"/>
      <c r="L253" s="271"/>
      <c r="M253" s="271"/>
      <c r="N253" s="271"/>
      <c r="O253" s="271"/>
      <c r="P253" s="308"/>
      <c r="Q253" s="308"/>
      <c r="R253" s="307"/>
      <c r="S253" s="307"/>
      <c r="T253" s="307"/>
      <c r="U253" s="308"/>
      <c r="V253" s="270"/>
      <c r="W253" s="272"/>
      <c r="X253" s="271"/>
      <c r="Y253" s="270"/>
      <c r="Z253" s="272"/>
      <c r="AA253" s="272"/>
      <c r="AB253" s="271"/>
      <c r="AC253" s="269"/>
      <c r="AD253" s="26"/>
      <c r="AF253" s="28"/>
      <c r="AG253" s="26"/>
      <c r="AH253" s="27"/>
      <c r="AI253" s="27"/>
      <c r="AM253" s="27"/>
    </row>
    <row r="254" spans="1:57" s="301" customFormat="1" ht="19.8">
      <c r="A254" s="269"/>
      <c r="B254" s="269"/>
      <c r="C254" s="305" t="s">
        <v>0</v>
      </c>
      <c r="D254" s="269"/>
      <c r="E254" s="306" t="str">
        <f>+D256</f>
        <v>P</v>
      </c>
      <c r="F254" s="305" t="s">
        <v>547</v>
      </c>
      <c r="G254" s="269"/>
      <c r="H254" s="309">
        <f>SUM(H256:H267)</f>
        <v>550</v>
      </c>
      <c r="I254" s="271"/>
      <c r="J254" s="271"/>
      <c r="K254" s="271"/>
      <c r="L254" s="271"/>
      <c r="M254" s="271"/>
      <c r="N254" s="307" t="e">
        <f>+Klasse!#REF!</f>
        <v>#REF!</v>
      </c>
      <c r="O254" s="307"/>
      <c r="P254" s="308"/>
      <c r="Q254" s="308"/>
      <c r="R254" s="307"/>
      <c r="S254" s="307"/>
      <c r="T254" s="307"/>
      <c r="U254" s="308"/>
      <c r="V254" s="269"/>
      <c r="W254" s="272"/>
      <c r="X254" s="271"/>
      <c r="Y254" s="269"/>
      <c r="Z254" s="272"/>
      <c r="AA254" s="307" t="e">
        <f>+N254/C256</f>
        <v>#REF!</v>
      </c>
      <c r="AB254" s="271"/>
      <c r="AC254" s="269"/>
      <c r="AD254" s="26"/>
      <c r="AE254" s="300"/>
      <c r="AF254" s="300"/>
      <c r="AG254" s="302"/>
      <c r="AH254" s="303"/>
      <c r="BE254" s="304"/>
    </row>
    <row r="255" spans="1:57" s="301" customFormat="1" ht="19.8">
      <c r="A255" s="269"/>
      <c r="B255" s="269"/>
      <c r="C255" s="269"/>
      <c r="D255" s="269"/>
      <c r="E255" s="269"/>
      <c r="F255" s="269"/>
      <c r="G255" s="269"/>
      <c r="H255" s="322"/>
      <c r="I255" s="271"/>
      <c r="J255" s="271"/>
      <c r="K255" s="271"/>
      <c r="L255" s="271"/>
      <c r="M255" s="271"/>
      <c r="N255" s="269"/>
      <c r="O255" s="269"/>
      <c r="P255" s="308"/>
      <c r="Q255" s="308"/>
      <c r="R255" s="307"/>
      <c r="S255" s="307"/>
      <c r="T255" s="307"/>
      <c r="U255" s="308"/>
      <c r="V255" s="269"/>
      <c r="W255" s="272"/>
      <c r="X255" s="271"/>
      <c r="Y255" s="269"/>
      <c r="Z255" s="272"/>
      <c r="AA255" s="308"/>
      <c r="AB255" s="307"/>
      <c r="AC255" s="269"/>
      <c r="AD255" s="26"/>
      <c r="AE255" s="300"/>
      <c r="AF255" s="300"/>
      <c r="AG255" s="302"/>
      <c r="AH255" s="303"/>
      <c r="BE255" s="304"/>
    </row>
    <row r="256" spans="1:57">
      <c r="A256" s="269"/>
      <c r="B256" s="269">
        <f>+'Ark1'!C1387</f>
        <v>2023</v>
      </c>
      <c r="C256" s="215">
        <f>+'Ark1'!L1387</f>
        <v>2</v>
      </c>
      <c r="D256" s="215" t="str">
        <f t="shared" ref="D256:D267" si="182">+D29</f>
        <v>P</v>
      </c>
      <c r="E256" s="215">
        <f>+'Ark1'!D1387</f>
        <v>1</v>
      </c>
      <c r="F256" s="215" t="str">
        <f t="shared" ref="F256:F267" si="183">+F240</f>
        <v>Jan</v>
      </c>
      <c r="G256" s="215">
        <f>+'Ark1'!Q1387</f>
        <v>2</v>
      </c>
      <c r="H256" s="320">
        <f>+'Ark1'!R1387</f>
        <v>4</v>
      </c>
      <c r="I256" s="217">
        <f>+IF(H256=0,"",'Ark1'!AG1387)</f>
        <v>1.3224281693132935</v>
      </c>
      <c r="J256" s="217">
        <f>+IF(H256=0,"",'Ark1'!AH1387)</f>
        <v>0</v>
      </c>
      <c r="K256" s="271"/>
      <c r="L256" s="271"/>
      <c r="M256" s="271"/>
      <c r="N256" s="216">
        <f>+IF(H256=0,"",'Ark1'!U1387)</f>
        <v>6.2250000000000014</v>
      </c>
      <c r="O256" s="216"/>
      <c r="P256" s="222">
        <f>+IF(I256=0,"",'Ark1'!AI1387)</f>
        <v>0</v>
      </c>
      <c r="R256" s="427" t="str">
        <f>+IF(P256=0,"",'Ark1'!AJ1387)</f>
        <v/>
      </c>
      <c r="S256" s="428"/>
      <c r="T256" s="428" t="str">
        <f>+IF(P256=0,"",'Ark1'!AK1387)</f>
        <v/>
      </c>
      <c r="U256" s="271"/>
      <c r="V256" s="217">
        <f>+IF(H256=0,"",'Ark1'!T1387)</f>
        <v>2</v>
      </c>
      <c r="W256" s="218">
        <f>+IF(H256=0,"",'Ark1'!X1387)</f>
        <v>0</v>
      </c>
      <c r="X256" s="216">
        <f>+IF(H256=0,"",'Ark1'!AA1387)</f>
        <v>0</v>
      </c>
      <c r="Y256" s="217">
        <f>+IF(H256=0,"",'Ark1'!AC1387)</f>
        <v>0</v>
      </c>
      <c r="Z256" s="218">
        <f>+IF(H256=0,"",'Ark1'!AE1387)</f>
        <v>0</v>
      </c>
      <c r="AA256" s="218">
        <f t="shared" ref="AA256:AA267" si="184">+IF(H256=0,"",+N256/C256)</f>
        <v>3.1125000000000007</v>
      </c>
      <c r="AB256" s="216">
        <f t="shared" ref="AB256:AB316" si="185">+IF(H256=0,"",G256/H256)</f>
        <v>0.5</v>
      </c>
      <c r="AC256" s="269"/>
      <c r="AF256" s="28"/>
      <c r="AG256" s="26"/>
      <c r="AJ256" s="26"/>
      <c r="AK256" s="26"/>
      <c r="AL256" s="26"/>
      <c r="AN256" s="26"/>
      <c r="AO256" s="220"/>
      <c r="AP256" s="26"/>
      <c r="AQ256" s="26"/>
    </row>
    <row r="257" spans="1:115">
      <c r="A257" s="269"/>
      <c r="B257" s="269">
        <f>+'Ark1'!C1388</f>
        <v>2023</v>
      </c>
      <c r="C257" s="215">
        <f>+'Ark1'!L1388</f>
        <v>2</v>
      </c>
      <c r="D257" s="215" t="str">
        <f t="shared" si="182"/>
        <v>P</v>
      </c>
      <c r="E257" s="215">
        <f>+'Ark1'!D1388</f>
        <v>2</v>
      </c>
      <c r="F257" s="215" t="str">
        <f t="shared" si="183"/>
        <v>Feb</v>
      </c>
      <c r="G257" s="215">
        <f>+'Ark1'!Q1388</f>
        <v>6</v>
      </c>
      <c r="H257" s="320">
        <f>+'Ark1'!R1388</f>
        <v>30</v>
      </c>
      <c r="I257" s="217">
        <f>+IF(H257=0,"",'Ark1'!AG1388)</f>
        <v>1.4643453913200557</v>
      </c>
      <c r="J257" s="217">
        <f>+IF(H257=0,"",'Ark1'!AH1388)</f>
        <v>0</v>
      </c>
      <c r="K257" s="271"/>
      <c r="L257" s="271"/>
      <c r="M257" s="271"/>
      <c r="N257" s="216">
        <f>+IF(H257=0,"",'Ark1'!U1388)</f>
        <v>4.3233333333333341</v>
      </c>
      <c r="O257" s="216"/>
      <c r="P257" s="222">
        <f>+IF(I257=0,"",'Ark1'!AI1388)</f>
        <v>4</v>
      </c>
      <c r="R257" s="427">
        <f>+IF(P257=0,"",'Ark1'!AJ1388)</f>
        <v>87.625</v>
      </c>
      <c r="S257" s="428"/>
      <c r="T257" s="428">
        <f>+IF(P257=0,"",'Ark1'!AK1388)</f>
        <v>9.5210813072294247</v>
      </c>
      <c r="U257" s="271"/>
      <c r="V257" s="217">
        <f>+IF(H257=0,"",'Ark1'!T1388)</f>
        <v>2.8</v>
      </c>
      <c r="W257" s="218">
        <f>+IF(H257=0,"",'Ark1'!X1388)</f>
        <v>0</v>
      </c>
      <c r="X257" s="216">
        <f>+IF(H257=0,"",'Ark1'!AA1388)</f>
        <v>0</v>
      </c>
      <c r="Y257" s="217">
        <f>+IF(H257=0,"",'Ark1'!AC1388)</f>
        <v>0</v>
      </c>
      <c r="Z257" s="218">
        <f>+IF(H257=0,"",'Ark1'!AE1388)</f>
        <v>0</v>
      </c>
      <c r="AA257" s="218">
        <f t="shared" si="184"/>
        <v>2.1616666666666671</v>
      </c>
      <c r="AB257" s="216">
        <f t="shared" ref="AB257:AB267" si="186">+IF(H257=0,"",G257/H257)</f>
        <v>0.2</v>
      </c>
      <c r="AC257" s="269"/>
      <c r="AF257" s="28"/>
      <c r="AG257" s="26"/>
      <c r="AJ257" s="26"/>
      <c r="AK257" s="26"/>
      <c r="AL257" s="26"/>
      <c r="AN257" s="26"/>
      <c r="AO257" s="220"/>
      <c r="AP257" s="26"/>
      <c r="AQ257" s="26"/>
    </row>
    <row r="258" spans="1:115">
      <c r="A258" s="269"/>
      <c r="B258" s="269">
        <f>+'Ark1'!C1389</f>
        <v>2023</v>
      </c>
      <c r="C258" s="215">
        <f>+'Ark1'!L1389</f>
        <v>2</v>
      </c>
      <c r="D258" s="215" t="str">
        <f t="shared" si="182"/>
        <v>P</v>
      </c>
      <c r="E258" s="215">
        <f>+'Ark1'!D1389</f>
        <v>3</v>
      </c>
      <c r="F258" s="215" t="str">
        <f t="shared" si="183"/>
        <v>Mar</v>
      </c>
      <c r="G258" s="215">
        <f>+'Ark1'!Q1389</f>
        <v>23</v>
      </c>
      <c r="H258" s="320">
        <f>+'Ark1'!R1389</f>
        <v>78</v>
      </c>
      <c r="I258" s="217">
        <f>+IF(H258=0,"",'Ark1'!AG1389)</f>
        <v>1.4994655044815397</v>
      </c>
      <c r="J258" s="217">
        <f>+IF(H258=0,"",'Ark1'!AH1389)</f>
        <v>0</v>
      </c>
      <c r="K258" s="271"/>
      <c r="L258" s="271"/>
      <c r="M258" s="271"/>
      <c r="N258" s="216">
        <f>+IF(H258=0,"",'Ark1'!U1389)</f>
        <v>4.675641025641025</v>
      </c>
      <c r="O258" s="216"/>
      <c r="P258" s="222">
        <f>+IF(I258=0,"",'Ark1'!AI1389)</f>
        <v>0</v>
      </c>
      <c r="R258" s="427" t="str">
        <f>+IF(P258=0,"",'Ark1'!AJ1389)</f>
        <v/>
      </c>
      <c r="S258" s="428"/>
      <c r="T258" s="428" t="str">
        <f>+IF(P258=0,"",'Ark1'!AK1389)</f>
        <v/>
      </c>
      <c r="U258" s="271"/>
      <c r="V258" s="217">
        <f>+IF(H258=0,"",'Ark1'!T1389)</f>
        <v>2.2820512820512806</v>
      </c>
      <c r="W258" s="218">
        <f>+IF(H258=0,"",'Ark1'!X1389)</f>
        <v>0</v>
      </c>
      <c r="X258" s="216">
        <f>+IF(H258=0,"",'Ark1'!AA1389)</f>
        <v>0</v>
      </c>
      <c r="Y258" s="217">
        <f>+IF(H258=0,"",'Ark1'!AC1389)</f>
        <v>0</v>
      </c>
      <c r="Z258" s="218">
        <f>+IF(H258=0,"",'Ark1'!AE1389)</f>
        <v>0</v>
      </c>
      <c r="AA258" s="218">
        <f t="shared" si="184"/>
        <v>2.3378205128205125</v>
      </c>
      <c r="AB258" s="216">
        <f t="shared" si="186"/>
        <v>0.29487179487179488</v>
      </c>
      <c r="AC258" s="269"/>
      <c r="AF258" s="28"/>
      <c r="AG258" s="26"/>
      <c r="AJ258" s="26"/>
      <c r="AK258" s="26"/>
      <c r="AL258" s="26"/>
      <c r="AN258" s="26"/>
      <c r="AO258" s="220"/>
      <c r="AP258" s="26"/>
      <c r="AQ258" s="26"/>
    </row>
    <row r="259" spans="1:115">
      <c r="A259" s="269"/>
      <c r="B259" s="269">
        <f>+'Ark1'!C1390</f>
        <v>2023</v>
      </c>
      <c r="C259" s="215">
        <f>+'Ark1'!L1390</f>
        <v>2</v>
      </c>
      <c r="D259" s="215" t="str">
        <f t="shared" si="182"/>
        <v>P</v>
      </c>
      <c r="E259" s="215">
        <f>+'Ark1'!D1390</f>
        <v>4</v>
      </c>
      <c r="F259" s="215" t="str">
        <f t="shared" si="183"/>
        <v>Apr</v>
      </c>
      <c r="G259" s="215">
        <f>+'Ark1'!Q1390</f>
        <v>11</v>
      </c>
      <c r="H259" s="320">
        <f>+'Ark1'!R1390</f>
        <v>46</v>
      </c>
      <c r="I259" s="217">
        <f>+IF(H259=0,"",'Ark1'!AG1390)</f>
        <v>1.269155737982206</v>
      </c>
      <c r="J259" s="217">
        <f>+IF(H259=0,"",'Ark1'!AH1390)</f>
        <v>0</v>
      </c>
      <c r="K259" s="271"/>
      <c r="L259" s="271"/>
      <c r="M259" s="271"/>
      <c r="N259" s="216">
        <f>+IF(H259=0,"",'Ark1'!U1390)</f>
        <v>4.8934782608695642</v>
      </c>
      <c r="O259" s="216"/>
      <c r="P259" s="222">
        <f>+IF(I259=0,"",'Ark1'!AI1390)</f>
        <v>0</v>
      </c>
      <c r="R259" s="427" t="str">
        <f>+IF(P259=0,"",'Ark1'!AJ1390)</f>
        <v/>
      </c>
      <c r="S259" s="428"/>
      <c r="T259" s="428" t="str">
        <f>+IF(P259=0,"",'Ark1'!AK1390)</f>
        <v/>
      </c>
      <c r="U259" s="271"/>
      <c r="V259" s="217">
        <f>+IF(H259=0,"",'Ark1'!T1390)</f>
        <v>2.1304347826086958</v>
      </c>
      <c r="W259" s="218">
        <f>+IF(H259=0,"",'Ark1'!X1390)</f>
        <v>0</v>
      </c>
      <c r="X259" s="216">
        <f>+IF(H259=0,"",'Ark1'!AA1390)</f>
        <v>0</v>
      </c>
      <c r="Y259" s="217">
        <f>+IF(H259=0,"",'Ark1'!AC1390)</f>
        <v>0</v>
      </c>
      <c r="Z259" s="218">
        <f>+IF(H259=0,"",'Ark1'!AE1390)</f>
        <v>0</v>
      </c>
      <c r="AA259" s="218">
        <f t="shared" si="184"/>
        <v>2.4467391304347821</v>
      </c>
      <c r="AB259" s="216">
        <f t="shared" si="186"/>
        <v>0.2391304347826087</v>
      </c>
      <c r="AC259" s="269"/>
      <c r="AF259" s="28"/>
      <c r="AG259" s="26"/>
      <c r="AJ259" s="26"/>
      <c r="AK259" s="26"/>
      <c r="AL259" s="26"/>
      <c r="AN259" s="26"/>
      <c r="AO259" s="220"/>
      <c r="AP259" s="26"/>
      <c r="AQ259" s="26"/>
    </row>
    <row r="260" spans="1:115">
      <c r="A260" s="269"/>
      <c r="B260" s="269">
        <f>+'Ark1'!C1391</f>
        <v>2023</v>
      </c>
      <c r="C260" s="215">
        <f>+'Ark1'!L1391</f>
        <v>2</v>
      </c>
      <c r="D260" s="215" t="str">
        <f t="shared" si="182"/>
        <v>P</v>
      </c>
      <c r="E260" s="215">
        <f>+'Ark1'!D1391</f>
        <v>5</v>
      </c>
      <c r="F260" s="215" t="str">
        <f t="shared" si="183"/>
        <v>Mai</v>
      </c>
      <c r="G260" s="215">
        <f>+'Ark1'!Q1391</f>
        <v>12</v>
      </c>
      <c r="H260" s="320">
        <f>+'Ark1'!R1391</f>
        <v>59</v>
      </c>
      <c r="I260" s="217">
        <f>+IF(H260=0,"",'Ark1'!AG1391)</f>
        <v>2.91450437699848</v>
      </c>
      <c r="J260" s="217">
        <f>+IF(H260=0,"",'Ark1'!AH1391)</f>
        <v>1.6949152542372876</v>
      </c>
      <c r="K260" s="271"/>
      <c r="L260" s="271"/>
      <c r="M260" s="271"/>
      <c r="N260" s="216">
        <f>+IF(H260=0,"",'Ark1'!U1391)</f>
        <v>4.7118644067796627</v>
      </c>
      <c r="O260" s="216"/>
      <c r="P260" s="222">
        <f>+IF(I260=0,"",'Ark1'!AI1391)</f>
        <v>11</v>
      </c>
      <c r="R260" s="427">
        <f>+IF(P260=0,"",'Ark1'!AJ1391)</f>
        <v>81.290909090909111</v>
      </c>
      <c r="S260" s="428"/>
      <c r="T260" s="428">
        <f>+IF(P260=0,"",'Ark1'!AK1391)</f>
        <v>9.2280556520785151</v>
      </c>
      <c r="U260" s="271"/>
      <c r="V260" s="217">
        <f>+IF(H260=0,"",'Ark1'!T1391)</f>
        <v>2.35593220338983</v>
      </c>
      <c r="W260" s="218">
        <f>+IF(H260=0,"",'Ark1'!X1391)</f>
        <v>0</v>
      </c>
      <c r="X260" s="216">
        <f>+IF(H260=0,"",'Ark1'!AA1391)</f>
        <v>0</v>
      </c>
      <c r="Y260" s="217">
        <f>+IF(H260=0,"",'Ark1'!AC1391)</f>
        <v>0</v>
      </c>
      <c r="Z260" s="218">
        <f>+IF(H260=0,"",'Ark1'!AE1391)</f>
        <v>0</v>
      </c>
      <c r="AA260" s="218">
        <f t="shared" si="184"/>
        <v>2.3559322033898313</v>
      </c>
      <c r="AB260" s="216">
        <f t="shared" si="186"/>
        <v>0.20338983050847459</v>
      </c>
      <c r="AC260" s="269"/>
      <c r="AF260" s="28"/>
      <c r="AG260" s="26"/>
      <c r="AJ260" s="26"/>
      <c r="AK260" s="26"/>
      <c r="AL260" s="26"/>
      <c r="AN260" s="26"/>
      <c r="AO260" s="220"/>
      <c r="AP260" s="26"/>
      <c r="AQ260" s="26"/>
    </row>
    <row r="261" spans="1:115">
      <c r="A261" s="269"/>
      <c r="B261" s="269">
        <f>+'Ark1'!C1392</f>
        <v>2023</v>
      </c>
      <c r="C261" s="215">
        <f>+'Ark1'!L1392</f>
        <v>2</v>
      </c>
      <c r="D261" s="215" t="str">
        <f t="shared" si="182"/>
        <v>P</v>
      </c>
      <c r="E261" s="215">
        <f>+'Ark1'!D1392</f>
        <v>6</v>
      </c>
      <c r="F261" s="215" t="str">
        <f t="shared" si="183"/>
        <v>Jun</v>
      </c>
      <c r="G261" s="215">
        <f>+'Ark1'!Q1392</f>
        <v>11</v>
      </c>
      <c r="H261" s="320">
        <f>+'Ark1'!R1392</f>
        <v>68</v>
      </c>
      <c r="I261" s="217">
        <f>+IF(H261=0,"",'Ark1'!AG1392)</f>
        <v>3.1924619158392087</v>
      </c>
      <c r="J261" s="217">
        <f>+IF(H261=0,"",'Ark1'!AH1392)</f>
        <v>0</v>
      </c>
      <c r="K261" s="271"/>
      <c r="L261" s="271"/>
      <c r="M261" s="271"/>
      <c r="N261" s="216">
        <f>+IF(H261=0,"",'Ark1'!U1392)</f>
        <v>5.1867647058823527</v>
      </c>
      <c r="O261" s="216"/>
      <c r="P261" s="222">
        <f>+IF(I261=0,"",'Ark1'!AI1392)</f>
        <v>8</v>
      </c>
      <c r="R261" s="427">
        <f>+IF(P261=0,"",'Ark1'!AJ1392)</f>
        <v>68.537499999999994</v>
      </c>
      <c r="S261" s="428"/>
      <c r="T261" s="428">
        <f>+IF(P261=0,"",'Ark1'!AK1392)</f>
        <v>11.375538532577361</v>
      </c>
      <c r="U261" s="271"/>
      <c r="V261" s="217">
        <f>+IF(H261=0,"",'Ark1'!T1392)</f>
        <v>2.0588235294117654</v>
      </c>
      <c r="W261" s="218">
        <f>+IF(H261=0,"",'Ark1'!X1392)</f>
        <v>0</v>
      </c>
      <c r="X261" s="216">
        <f>+IF(H261=0,"",'Ark1'!AA1392)</f>
        <v>0</v>
      </c>
      <c r="Y261" s="217">
        <f>+IF(H261=0,"",'Ark1'!AC1392)</f>
        <v>0</v>
      </c>
      <c r="Z261" s="218">
        <f>+IF(H261=0,"",'Ark1'!AE1392)</f>
        <v>0</v>
      </c>
      <c r="AA261" s="218">
        <f t="shared" si="184"/>
        <v>2.5933823529411764</v>
      </c>
      <c r="AB261" s="216">
        <f t="shared" si="186"/>
        <v>0.16176470588235295</v>
      </c>
      <c r="AC261" s="269"/>
      <c r="AF261" s="28"/>
      <c r="AG261" s="26"/>
      <c r="AJ261" s="26"/>
      <c r="AK261" s="26"/>
      <c r="AL261" s="26"/>
      <c r="AN261" s="26"/>
      <c r="AO261" s="220"/>
      <c r="AP261" s="26"/>
      <c r="AQ261" s="26"/>
    </row>
    <row r="262" spans="1:115">
      <c r="A262" s="269"/>
      <c r="B262" s="269">
        <f>+'Ark1'!C1393</f>
        <v>2023</v>
      </c>
      <c r="C262" s="215">
        <f>+'Ark1'!L1393</f>
        <v>2</v>
      </c>
      <c r="D262" s="215" t="str">
        <f t="shared" si="182"/>
        <v>P</v>
      </c>
      <c r="E262" s="215">
        <f>+'Ark1'!D1393</f>
        <v>7</v>
      </c>
      <c r="F262" s="215" t="str">
        <f t="shared" si="183"/>
        <v>Jul</v>
      </c>
      <c r="G262" s="215">
        <f>+'Ark1'!Q1393</f>
        <v>5</v>
      </c>
      <c r="H262" s="320">
        <f>+'Ark1'!R1393</f>
        <v>22</v>
      </c>
      <c r="I262" s="217">
        <f>+IF(H262=0,"",'Ark1'!AG1393)</f>
        <v>4.7604917337855044</v>
      </c>
      <c r="J262" s="217">
        <f>+IF(H262=0,"",'Ark1'!AH1393)</f>
        <v>0</v>
      </c>
      <c r="K262" s="271"/>
      <c r="L262" s="271"/>
      <c r="M262" s="271"/>
      <c r="N262" s="216">
        <f>+IF(H262=0,"",'Ark1'!U1393)</f>
        <v>5.1045454545454554</v>
      </c>
      <c r="O262" s="216"/>
      <c r="P262" s="222">
        <f>+IF(I262=0,"",'Ark1'!AI1393)</f>
        <v>1</v>
      </c>
      <c r="R262" s="427">
        <f>+IF(P262=0,"",'Ark1'!AJ1393)</f>
        <v>91.8</v>
      </c>
      <c r="S262" s="428"/>
      <c r="T262" s="428">
        <f>+IF(P262=0,"",'Ark1'!AK1393)</f>
        <v>5.9460668572241513</v>
      </c>
      <c r="U262" s="271"/>
      <c r="V262" s="217">
        <f>+IF(H262=0,"",'Ark1'!T1393)</f>
        <v>2.1363636363636358</v>
      </c>
      <c r="W262" s="218">
        <f>+IF(H262=0,"",'Ark1'!X1393)</f>
        <v>0</v>
      </c>
      <c r="X262" s="216">
        <f>+IF(H262=0,"",'Ark1'!AA1393)</f>
        <v>0</v>
      </c>
      <c r="Y262" s="217">
        <f>+IF(H262=0,"",'Ark1'!AC1393)</f>
        <v>0</v>
      </c>
      <c r="Z262" s="218">
        <f>+IF(H262=0,"",'Ark1'!AE1393)</f>
        <v>0</v>
      </c>
      <c r="AA262" s="218">
        <f t="shared" si="184"/>
        <v>2.5522727272727277</v>
      </c>
      <c r="AB262" s="216">
        <f t="shared" si="186"/>
        <v>0.22727272727272727</v>
      </c>
      <c r="AC262" s="269"/>
      <c r="AF262" s="28"/>
      <c r="AG262" s="26"/>
      <c r="AJ262" s="26"/>
      <c r="AK262" s="26"/>
      <c r="AL262" s="26"/>
      <c r="AN262" s="26"/>
      <c r="AO262" s="220"/>
      <c r="AP262" s="26"/>
      <c r="AQ262" s="26"/>
    </row>
    <row r="263" spans="1:115">
      <c r="A263" s="269"/>
      <c r="B263" s="269">
        <f>+'Ark1'!C1394</f>
        <v>2023</v>
      </c>
      <c r="C263" s="215">
        <f>+'Ark1'!L1394</f>
        <v>2</v>
      </c>
      <c r="D263" s="215" t="str">
        <f t="shared" si="182"/>
        <v>P</v>
      </c>
      <c r="E263" s="215">
        <f>+'Ark1'!D1394</f>
        <v>8</v>
      </c>
      <c r="F263" s="215" t="str">
        <f t="shared" si="183"/>
        <v>Aug</v>
      </c>
      <c r="G263" s="215">
        <f>+'Ark1'!Q1394</f>
        <v>16</v>
      </c>
      <c r="H263" s="320">
        <f>+'Ark1'!R1394</f>
        <v>80</v>
      </c>
      <c r="I263" s="217">
        <f>+IF(H263=0,"",'Ark1'!AG1394)</f>
        <v>4.2124800964790774</v>
      </c>
      <c r="J263" s="217">
        <f>+IF(H263=0,"",'Ark1'!AH1394)</f>
        <v>0</v>
      </c>
      <c r="K263" s="271"/>
      <c r="L263" s="271"/>
      <c r="M263" s="271"/>
      <c r="N263" s="216">
        <f>+IF(H263=0,"",'Ark1'!U1394)</f>
        <v>5.5887499999999992</v>
      </c>
      <c r="O263" s="216"/>
      <c r="P263" s="222">
        <f>+IF(I263=0,"",'Ark1'!AI1394)</f>
        <v>7</v>
      </c>
      <c r="R263" s="427">
        <f>+IF(P263=0,"",'Ark1'!AJ1394)</f>
        <v>87.399999999999977</v>
      </c>
      <c r="S263" s="428"/>
      <c r="T263" s="428">
        <f>+IF(P263=0,"",'Ark1'!AK1394)</f>
        <v>10.186516863187812</v>
      </c>
      <c r="U263" s="271"/>
      <c r="V263" s="217">
        <f>+IF(H263=0,"",'Ark1'!T1394)</f>
        <v>2.0874999999999999</v>
      </c>
      <c r="W263" s="218">
        <f>+IF(H263=0,"",'Ark1'!X1394)</f>
        <v>0</v>
      </c>
      <c r="X263" s="216">
        <f>+IF(H263=0,"",'Ark1'!AA1394)</f>
        <v>0</v>
      </c>
      <c r="Y263" s="217">
        <f>+IF(H263=0,"",'Ark1'!AC1394)</f>
        <v>0</v>
      </c>
      <c r="Z263" s="218">
        <f>+IF(H263=0,"",'Ark1'!AE1394)</f>
        <v>0</v>
      </c>
      <c r="AA263" s="218">
        <f t="shared" si="184"/>
        <v>2.7943749999999996</v>
      </c>
      <c r="AB263" s="216">
        <f t="shared" si="186"/>
        <v>0.2</v>
      </c>
      <c r="AC263" s="269"/>
      <c r="AF263" s="28"/>
      <c r="AG263" s="26"/>
      <c r="AJ263" s="26"/>
      <c r="AK263" s="26"/>
      <c r="AL263" s="26"/>
      <c r="AN263" s="26"/>
      <c r="AO263" s="220"/>
      <c r="AP263" s="26"/>
      <c r="AQ263" s="26"/>
    </row>
    <row r="264" spans="1:115">
      <c r="A264" s="269"/>
      <c r="B264" s="269">
        <f>+'Ark1'!C1395</f>
        <v>2023</v>
      </c>
      <c r="C264" s="215">
        <f>+'Ark1'!L1395</f>
        <v>2</v>
      </c>
      <c r="D264" s="215" t="str">
        <f t="shared" si="182"/>
        <v>P</v>
      </c>
      <c r="E264" s="215">
        <f>+'Ark1'!D1395</f>
        <v>9</v>
      </c>
      <c r="F264" s="215" t="str">
        <f t="shared" si="183"/>
        <v>Sep</v>
      </c>
      <c r="G264" s="215">
        <f>+'Ark1'!Q1395</f>
        <v>23</v>
      </c>
      <c r="H264" s="320">
        <f>+'Ark1'!R1395</f>
        <v>84</v>
      </c>
      <c r="I264" s="217">
        <f>+IF(H264=0,"",'Ark1'!AG1395)</f>
        <v>2.4022835545485592</v>
      </c>
      <c r="J264" s="217">
        <f>+IF(H264=0,"",'Ark1'!AH1395)</f>
        <v>3.5714285714285721</v>
      </c>
      <c r="K264" s="271"/>
      <c r="L264" s="271"/>
      <c r="M264" s="271"/>
      <c r="N264" s="216">
        <f>+IF(H264=0,"",'Ark1'!U1395)</f>
        <v>5.7809523809523826</v>
      </c>
      <c r="O264" s="216"/>
      <c r="P264" s="222">
        <f>+IF(I264=0,"",'Ark1'!AI1395)</f>
        <v>14</v>
      </c>
      <c r="R264" s="427">
        <f>+IF(P264=0,"",'Ark1'!AJ1395)</f>
        <v>83.242857142857119</v>
      </c>
      <c r="S264" s="428"/>
      <c r="T264" s="428">
        <f>+IF(P264=0,"",'Ark1'!AK1395)</f>
        <v>10.260268684099255</v>
      </c>
      <c r="U264" s="271"/>
      <c r="V264" s="217">
        <f>+IF(H264=0,"",'Ark1'!T1395)</f>
        <v>2.3571428571428577</v>
      </c>
      <c r="W264" s="218">
        <f>+IF(H264=0,"",'Ark1'!X1395)</f>
        <v>0</v>
      </c>
      <c r="X264" s="216">
        <f>+IF(H264=0,"",'Ark1'!AA1395)</f>
        <v>0</v>
      </c>
      <c r="Y264" s="217">
        <f>+IF(H264=0,"",'Ark1'!AC1395)</f>
        <v>0</v>
      </c>
      <c r="Z264" s="218">
        <f>+IF(H264=0,"",'Ark1'!AE1395)</f>
        <v>0</v>
      </c>
      <c r="AA264" s="218">
        <f t="shared" si="184"/>
        <v>2.8904761904761913</v>
      </c>
      <c r="AB264" s="216">
        <f t="shared" si="186"/>
        <v>0.27380952380952384</v>
      </c>
      <c r="AC264" s="269"/>
      <c r="AF264" s="28"/>
      <c r="AG264" s="26"/>
      <c r="AJ264" s="26"/>
      <c r="AK264" s="26"/>
      <c r="AL264" s="26"/>
      <c r="AN264" s="26"/>
      <c r="AO264" s="220"/>
      <c r="AP264" s="26"/>
      <c r="AQ264" s="26"/>
    </row>
    <row r="265" spans="1:115">
      <c r="A265" s="269"/>
      <c r="B265" s="269">
        <f>+'Ark1'!C1396</f>
        <v>2023</v>
      </c>
      <c r="C265" s="215">
        <f>+'Ark1'!L1396</f>
        <v>2</v>
      </c>
      <c r="D265" s="215" t="str">
        <f t="shared" si="182"/>
        <v>P</v>
      </c>
      <c r="E265" s="215">
        <f>+'Ark1'!D1396</f>
        <v>10</v>
      </c>
      <c r="F265" s="215" t="str">
        <f t="shared" si="183"/>
        <v>Okt</v>
      </c>
      <c r="G265" s="215">
        <f>+'Ark1'!Q1396</f>
        <v>32</v>
      </c>
      <c r="H265" s="320">
        <f>+'Ark1'!R1396</f>
        <v>60</v>
      </c>
      <c r="I265" s="217">
        <f>+IF(H265=0,"",'Ark1'!AG1396)</f>
        <v>1.8270936332414975</v>
      </c>
      <c r="J265" s="217">
        <f>+IF(H265=0,"",'Ark1'!AH1396)</f>
        <v>0</v>
      </c>
      <c r="K265" s="271"/>
      <c r="L265" s="271"/>
      <c r="M265" s="271"/>
      <c r="N265" s="216">
        <f>+IF(H265=0,"",'Ark1'!U1396)</f>
        <v>6.4550000000000001</v>
      </c>
      <c r="O265" s="216"/>
      <c r="P265" s="222">
        <f>+IF(I265=0,"",'Ark1'!AI1396)</f>
        <v>3</v>
      </c>
      <c r="R265" s="427">
        <f>+IF(P265=0,"",'Ark1'!AJ1396)</f>
        <v>75.633333333333312</v>
      </c>
      <c r="S265" s="428"/>
      <c r="T265" s="428">
        <f>+IF(P265=0,"",'Ark1'!AK1396)</f>
        <v>9.6543104611349406</v>
      </c>
      <c r="U265" s="271"/>
      <c r="V265" s="217">
        <f>+IF(H265=0,"",'Ark1'!T1396)</f>
        <v>2.2333333333333338</v>
      </c>
      <c r="W265" s="218">
        <f>+IF(H265=0,"",'Ark1'!X1396)</f>
        <v>0</v>
      </c>
      <c r="X265" s="216">
        <f>+IF(H265=0,"",'Ark1'!AA1396)</f>
        <v>0</v>
      </c>
      <c r="Y265" s="217">
        <f>+IF(H265=0,"",'Ark1'!AC1396)</f>
        <v>0</v>
      </c>
      <c r="Z265" s="218">
        <f>+IF(H265=0,"",'Ark1'!AE1396)</f>
        <v>0</v>
      </c>
      <c r="AA265" s="218">
        <f t="shared" si="184"/>
        <v>3.2275</v>
      </c>
      <c r="AB265" s="216">
        <f t="shared" si="186"/>
        <v>0.53333333333333333</v>
      </c>
      <c r="AC265" s="269"/>
      <c r="AF265" s="28"/>
      <c r="AG265" s="26"/>
      <c r="AJ265" s="26"/>
      <c r="AK265" s="26"/>
      <c r="AL265" s="26"/>
      <c r="AN265" s="26"/>
      <c r="AP265" s="26"/>
      <c r="AQ265" s="26"/>
    </row>
    <row r="266" spans="1:115">
      <c r="A266" s="269"/>
      <c r="B266" s="269">
        <f>+'Ark1'!C1397</f>
        <v>2023</v>
      </c>
      <c r="C266" s="215">
        <f>+'Ark1'!L1397</f>
        <v>2</v>
      </c>
      <c r="D266" s="215" t="str">
        <f t="shared" si="182"/>
        <v>P</v>
      </c>
      <c r="E266" s="215">
        <f>+'Ark1'!D1397</f>
        <v>11</v>
      </c>
      <c r="F266" s="215" t="str">
        <f t="shared" si="183"/>
        <v>Nov</v>
      </c>
      <c r="G266" s="215">
        <f>+'Ark1'!Q1397</f>
        <v>8</v>
      </c>
      <c r="H266" s="320">
        <f>+'Ark1'!R1397</f>
        <v>14</v>
      </c>
      <c r="I266" s="217">
        <f>+IF(H266=0,"",'Ark1'!AG1397)</f>
        <v>0.81635419894638972</v>
      </c>
      <c r="J266" s="217">
        <f>+IF(H266=0,"",'Ark1'!AH1397)</f>
        <v>0</v>
      </c>
      <c r="K266" s="271"/>
      <c r="L266" s="271"/>
      <c r="M266" s="271"/>
      <c r="N266" s="216">
        <f>+IF(H266=0,"",'Ark1'!U1397)</f>
        <v>6.0214285714285696</v>
      </c>
      <c r="O266" s="216"/>
      <c r="P266" s="222">
        <f>+IF(I266=0,"",'Ark1'!AI1397)</f>
        <v>1</v>
      </c>
      <c r="R266" s="427">
        <f>+IF(P266=0,"",'Ark1'!AJ1397)</f>
        <v>76.2</v>
      </c>
      <c r="S266" s="428"/>
      <c r="T266" s="428">
        <f>+IF(P266=0,"",'Ark1'!AK1397)</f>
        <v>9.7185962817536602</v>
      </c>
      <c r="U266" s="271"/>
      <c r="V266" s="217">
        <f>+IF(H266=0,"",'Ark1'!T1397)</f>
        <v>2.2142857142857153</v>
      </c>
      <c r="W266" s="218">
        <f>+IF(H266=0,"",'Ark1'!X1397)</f>
        <v>0</v>
      </c>
      <c r="X266" s="216">
        <f>+IF(H266=0,"",'Ark1'!AA1397)</f>
        <v>0</v>
      </c>
      <c r="Y266" s="217">
        <f>+IF(H266=0,"",'Ark1'!AC1397)</f>
        <v>0</v>
      </c>
      <c r="Z266" s="218">
        <f>+IF(H266=0,"",'Ark1'!AE1397)</f>
        <v>0</v>
      </c>
      <c r="AA266" s="218">
        <f t="shared" si="184"/>
        <v>3.0107142857142848</v>
      </c>
      <c r="AB266" s="216">
        <f t="shared" si="186"/>
        <v>0.5714285714285714</v>
      </c>
      <c r="AC266" s="269"/>
      <c r="AF266" s="28"/>
      <c r="AG266" s="26"/>
      <c r="AJ266" s="26"/>
      <c r="AK266" s="26"/>
      <c r="AL266" s="26"/>
      <c r="AN266" s="26"/>
      <c r="AP266" s="26"/>
      <c r="AQ266" s="26"/>
    </row>
    <row r="267" spans="1:115">
      <c r="A267" s="269"/>
      <c r="B267" s="269">
        <f>+'Ark1'!C1398</f>
        <v>2023</v>
      </c>
      <c r="C267" s="215">
        <f>+'Ark1'!L1398</f>
        <v>2</v>
      </c>
      <c r="D267" s="215" t="str">
        <f t="shared" si="182"/>
        <v>P</v>
      </c>
      <c r="E267" s="215">
        <f>+'Ark1'!D1398</f>
        <v>12</v>
      </c>
      <c r="F267" s="215" t="str">
        <f t="shared" si="183"/>
        <v>Des</v>
      </c>
      <c r="G267" s="215">
        <f>+'Ark1'!Q1398</f>
        <v>2</v>
      </c>
      <c r="H267" s="320">
        <f>+'Ark1'!R1398</f>
        <v>5</v>
      </c>
      <c r="I267" s="217">
        <f>+IF(H267=0,"",'Ark1'!AG1398)</f>
        <v>1.279288984648532</v>
      </c>
      <c r="J267" s="217">
        <f>+IF(H267=0,"",'Ark1'!AH1398)</f>
        <v>0</v>
      </c>
      <c r="K267" s="271"/>
      <c r="L267" s="271"/>
      <c r="M267" s="271"/>
      <c r="N267" s="216">
        <f>+IF(H267=0,"",'Ark1'!U1398)</f>
        <v>5.7</v>
      </c>
      <c r="O267" s="216"/>
      <c r="P267" s="222">
        <f>+IF(I267=0,"",'Ark1'!AI1398)</f>
        <v>0</v>
      </c>
      <c r="R267" s="427" t="str">
        <f>+IF(P267=0,"",'Ark1'!AJ1398)</f>
        <v/>
      </c>
      <c r="S267" s="428"/>
      <c r="T267" s="428" t="str">
        <f>+IF(P267=0,"",'Ark1'!AK1398)</f>
        <v/>
      </c>
      <c r="U267" s="271"/>
      <c r="V267" s="217">
        <f>+IF(H267=0,"",'Ark1'!T1398)</f>
        <v>2.6</v>
      </c>
      <c r="W267" s="218">
        <f>+IF(H267=0,"",'Ark1'!X1398)</f>
        <v>0</v>
      </c>
      <c r="X267" s="216">
        <f>+IF(H267=0,"",'Ark1'!AA1398)</f>
        <v>0</v>
      </c>
      <c r="Y267" s="217">
        <f>+IF(H267=0,"",'Ark1'!AC1398)</f>
        <v>0</v>
      </c>
      <c r="Z267" s="218">
        <f>+IF(H267=0,"",'Ark1'!AE1398)</f>
        <v>0</v>
      </c>
      <c r="AA267" s="218">
        <f t="shared" si="184"/>
        <v>2.85</v>
      </c>
      <c r="AB267" s="216">
        <f t="shared" si="186"/>
        <v>0.4</v>
      </c>
      <c r="AC267" s="269"/>
      <c r="AF267" s="28"/>
      <c r="AG267" s="26"/>
      <c r="AJ267" s="26"/>
      <c r="AK267" s="26"/>
      <c r="AL267" s="26"/>
      <c r="AN267" s="26"/>
      <c r="AP267" s="26"/>
      <c r="AQ267" s="26"/>
    </row>
    <row r="268" spans="1:115">
      <c r="A268" s="269"/>
      <c r="B268" s="269"/>
      <c r="C268" s="269"/>
      <c r="D268" s="269"/>
      <c r="E268" s="269"/>
      <c r="F268" s="269"/>
      <c r="G268" s="269"/>
      <c r="H268" s="322"/>
      <c r="I268" s="270"/>
      <c r="J268" s="270"/>
      <c r="K268" s="271"/>
      <c r="L268" s="271"/>
      <c r="M268" s="271"/>
      <c r="N268" s="271"/>
      <c r="O268" s="271"/>
      <c r="P268" s="308"/>
      <c r="Q268" s="308"/>
      <c r="R268" s="307"/>
      <c r="S268" s="307"/>
      <c r="T268" s="307"/>
      <c r="U268" s="308"/>
      <c r="V268" s="270"/>
      <c r="W268" s="272"/>
      <c r="X268" s="271"/>
      <c r="Y268" s="270"/>
      <c r="Z268" s="272"/>
      <c r="AA268" s="272"/>
      <c r="AB268" s="271"/>
      <c r="AC268" s="269"/>
      <c r="AD268" s="26"/>
      <c r="AF268" s="28"/>
      <c r="AG268" s="26"/>
      <c r="AH268" s="27"/>
      <c r="AI268" s="27"/>
      <c r="AM268" s="27"/>
    </row>
    <row r="269" spans="1:115" s="301" customFormat="1" ht="17.399999999999999">
      <c r="A269" s="269"/>
      <c r="B269" s="269"/>
      <c r="C269" s="305" t="s">
        <v>0</v>
      </c>
      <c r="D269" s="269"/>
      <c r="E269" s="306" t="str">
        <f>+D271</f>
        <v>P+</v>
      </c>
      <c r="F269" s="305" t="s">
        <v>547</v>
      </c>
      <c r="G269" s="269"/>
      <c r="H269" s="309">
        <f>SUM(H271:H282)</f>
        <v>978</v>
      </c>
      <c r="I269" s="271"/>
      <c r="J269" s="271"/>
      <c r="K269" s="271"/>
      <c r="L269" s="271"/>
      <c r="M269" s="271"/>
      <c r="N269" s="307" t="e">
        <f>+Klasse!#REF!</f>
        <v>#REF!</v>
      </c>
      <c r="O269" s="307"/>
      <c r="P269" s="308"/>
      <c r="Q269" s="308"/>
      <c r="R269" s="307"/>
      <c r="S269" s="307"/>
      <c r="T269" s="307"/>
      <c r="U269" s="308"/>
      <c r="V269" s="269"/>
      <c r="W269" s="272"/>
      <c r="X269" s="271"/>
      <c r="Y269" s="269"/>
      <c r="Z269" s="272"/>
      <c r="AA269" s="307" t="e">
        <f>+N269/C271</f>
        <v>#REF!</v>
      </c>
      <c r="AB269" s="271"/>
      <c r="AC269" s="269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</row>
    <row r="270" spans="1:115" s="301" customFormat="1">
      <c r="A270" s="269"/>
      <c r="B270" s="269"/>
      <c r="C270" s="269"/>
      <c r="D270" s="269"/>
      <c r="E270" s="269"/>
      <c r="F270" s="269"/>
      <c r="G270" s="269"/>
      <c r="H270" s="322"/>
      <c r="I270" s="271"/>
      <c r="J270" s="271"/>
      <c r="K270" s="271"/>
      <c r="L270" s="271"/>
      <c r="M270" s="271"/>
      <c r="N270" s="269"/>
      <c r="O270" s="269"/>
      <c r="P270" s="308"/>
      <c r="Q270" s="308"/>
      <c r="R270" s="307"/>
      <c r="S270" s="307"/>
      <c r="T270" s="307"/>
      <c r="U270" s="308"/>
      <c r="V270" s="269"/>
      <c r="W270" s="272"/>
      <c r="X270" s="271"/>
      <c r="Y270" s="269"/>
      <c r="Z270" s="272"/>
      <c r="AA270" s="272"/>
      <c r="AB270" s="272"/>
      <c r="AC270" s="272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</row>
    <row r="271" spans="1:115">
      <c r="A271" s="269"/>
      <c r="B271" s="269">
        <f>+'Ark1'!C1399</f>
        <v>2023</v>
      </c>
      <c r="C271" s="215">
        <f>+'Ark1'!L1399</f>
        <v>3</v>
      </c>
      <c r="D271" s="215" t="str">
        <f t="shared" ref="D271:D282" si="187">+D44</f>
        <v>P+</v>
      </c>
      <c r="E271" s="215">
        <f>+'Ark1'!D1399</f>
        <v>1</v>
      </c>
      <c r="F271" s="215" t="str">
        <f t="shared" ref="F271:F282" si="188">+F256</f>
        <v>Jan</v>
      </c>
      <c r="G271" s="215">
        <f>+'Ark1'!Q1399</f>
        <v>3</v>
      </c>
      <c r="H271" s="320">
        <f>+'Ark1'!R1399</f>
        <v>4</v>
      </c>
      <c r="I271" s="217">
        <f>+IF(H271=0,"",'Ark1'!AG1399)</f>
        <v>1.6517074725158003</v>
      </c>
      <c r="J271" s="217">
        <f>+IF(H271=0,"",'Ark1'!AH1399)</f>
        <v>0</v>
      </c>
      <c r="K271" s="271"/>
      <c r="L271" s="271"/>
      <c r="M271" s="271"/>
      <c r="N271" s="216">
        <f>+IF(H271=0,"",'Ark1'!U1399)</f>
        <v>7.7750000000000004</v>
      </c>
      <c r="O271" s="216"/>
      <c r="P271" s="222">
        <f>+IF(I271=0,"",'Ark1'!AI1399)</f>
        <v>0</v>
      </c>
      <c r="R271" s="427" t="str">
        <f>+IF(P271=0,"",'Ark1'!AJ1399)</f>
        <v/>
      </c>
      <c r="S271" s="428"/>
      <c r="T271" s="428" t="str">
        <f>+IF(P271=0,"",'Ark1'!AK1399)</f>
        <v/>
      </c>
      <c r="U271" s="271"/>
      <c r="V271" s="217">
        <f>+IF(H271=0,"",'Ark1'!T1399)</f>
        <v>2.75</v>
      </c>
      <c r="W271" s="218">
        <f>+IF(H271=0,"",'Ark1'!X1399)</f>
        <v>0</v>
      </c>
      <c r="X271" s="216">
        <f>+IF(H271=0,"",'Ark1'!AA1399)</f>
        <v>0</v>
      </c>
      <c r="Y271" s="217">
        <f>+IF(H271=0,"",'Ark1'!AC1399)</f>
        <v>0</v>
      </c>
      <c r="Z271" s="218">
        <f>+IF(H271=0,"",'Ark1'!AE1399)</f>
        <v>0</v>
      </c>
      <c r="AA271" s="218">
        <f t="shared" ref="AA271:AA282" si="189">+IF(H271=0,"",+N271/C271)</f>
        <v>2.5916666666666668</v>
      </c>
      <c r="AB271" s="216">
        <f t="shared" si="185"/>
        <v>0.75</v>
      </c>
      <c r="AC271" s="269"/>
      <c r="AF271" s="28"/>
      <c r="AG271" s="26"/>
      <c r="AJ271" s="26"/>
      <c r="AK271" s="26"/>
      <c r="AL271" s="26"/>
      <c r="AN271" s="26"/>
      <c r="AP271" s="26"/>
      <c r="AQ271" s="26"/>
    </row>
    <row r="272" spans="1:115">
      <c r="A272" s="269"/>
      <c r="B272" s="269">
        <f>+'Ark1'!C1400</f>
        <v>2023</v>
      </c>
      <c r="C272" s="215">
        <f>+'Ark1'!L1400</f>
        <v>3</v>
      </c>
      <c r="D272" s="215" t="str">
        <f t="shared" si="187"/>
        <v>P+</v>
      </c>
      <c r="E272" s="215">
        <f>+'Ark1'!D1400</f>
        <v>2</v>
      </c>
      <c r="F272" s="215" t="str">
        <f t="shared" si="188"/>
        <v>Feb</v>
      </c>
      <c r="G272" s="215">
        <f>+'Ark1'!Q1400</f>
        <v>7</v>
      </c>
      <c r="H272" s="320">
        <f>+'Ark1'!R1400</f>
        <v>60</v>
      </c>
      <c r="I272" s="217">
        <f>+IF(H272=0,"",'Ark1'!AG1400)</f>
        <v>3.2414307004470935</v>
      </c>
      <c r="J272" s="217">
        <f>+IF(H272=0,"",'Ark1'!AH1400)</f>
        <v>0</v>
      </c>
      <c r="K272" s="271"/>
      <c r="L272" s="271"/>
      <c r="M272" s="271"/>
      <c r="N272" s="216">
        <f>+IF(H272=0,"",'Ark1'!U1400)</f>
        <v>4.7850000000000001</v>
      </c>
      <c r="O272" s="216"/>
      <c r="P272" s="222">
        <f>+IF(I272=0,"",'Ark1'!AI1400)</f>
        <v>0</v>
      </c>
      <c r="R272" s="427" t="str">
        <f>+IF(P272=0,"",'Ark1'!AJ1400)</f>
        <v/>
      </c>
      <c r="S272" s="428"/>
      <c r="T272" s="428" t="str">
        <f>+IF(P272=0,"",'Ark1'!AK1400)</f>
        <v/>
      </c>
      <c r="U272" s="271"/>
      <c r="V272" s="217">
        <f>+IF(H272=0,"",'Ark1'!T1400)</f>
        <v>3.8</v>
      </c>
      <c r="W272" s="218">
        <f>+IF(H272=0,"",'Ark1'!X1400)</f>
        <v>0</v>
      </c>
      <c r="X272" s="216">
        <f>+IF(H272=0,"",'Ark1'!AA1400)</f>
        <v>0</v>
      </c>
      <c r="Y272" s="217">
        <f>+IF(H272=0,"",'Ark1'!AC1400)</f>
        <v>0</v>
      </c>
      <c r="Z272" s="218">
        <f>+IF(H272=0,"",'Ark1'!AE1400)</f>
        <v>0</v>
      </c>
      <c r="AA272" s="218">
        <f t="shared" si="189"/>
        <v>1.595</v>
      </c>
      <c r="AB272" s="216">
        <f t="shared" ref="AB272:AB282" si="190">+IF(H272=0,"",G272/H272)</f>
        <v>0.11666666666666667</v>
      </c>
      <c r="AC272" s="269"/>
      <c r="AF272" s="28"/>
      <c r="AG272" s="26"/>
      <c r="AJ272" s="26"/>
      <c r="AK272" s="26"/>
      <c r="AL272" s="26"/>
      <c r="AN272" s="26"/>
      <c r="AP272" s="26"/>
      <c r="AQ272" s="26"/>
    </row>
    <row r="273" spans="1:115">
      <c r="A273" s="269"/>
      <c r="B273" s="269">
        <f>+'Ark1'!C1401</f>
        <v>2023</v>
      </c>
      <c r="C273" s="215">
        <f>+'Ark1'!L1401</f>
        <v>3</v>
      </c>
      <c r="D273" s="215" t="str">
        <f t="shared" si="187"/>
        <v>P+</v>
      </c>
      <c r="E273" s="215">
        <f>+'Ark1'!D1401</f>
        <v>3</v>
      </c>
      <c r="F273" s="215" t="str">
        <f t="shared" si="188"/>
        <v>Mar</v>
      </c>
      <c r="G273" s="215">
        <f>+'Ark1'!Q1401</f>
        <v>38</v>
      </c>
      <c r="H273" s="320">
        <f>+'Ark1'!R1401</f>
        <v>158</v>
      </c>
      <c r="I273" s="217">
        <f>+IF(H273=0,"",'Ark1'!AG1401)</f>
        <v>3.213551517144972</v>
      </c>
      <c r="J273" s="217">
        <f>+IF(H273=0,"",'Ark1'!AH1401)</f>
        <v>0</v>
      </c>
      <c r="K273" s="271"/>
      <c r="L273" s="271"/>
      <c r="M273" s="271"/>
      <c r="N273" s="216">
        <f>+IF(H273=0,"",'Ark1'!U1401)</f>
        <v>4.9468354430379762</v>
      </c>
      <c r="O273" s="216"/>
      <c r="P273" s="222">
        <f>+IF(I273=0,"",'Ark1'!AI1401)</f>
        <v>0</v>
      </c>
      <c r="R273" s="427" t="str">
        <f>+IF(P273=0,"",'Ark1'!AJ1401)</f>
        <v/>
      </c>
      <c r="S273" s="428"/>
      <c r="T273" s="428" t="str">
        <f>+IF(P273=0,"",'Ark1'!AK1401)</f>
        <v/>
      </c>
      <c r="U273" s="271"/>
      <c r="V273" s="217">
        <f>+IF(H273=0,"",'Ark1'!T1401)</f>
        <v>2.9556962025316462</v>
      </c>
      <c r="W273" s="218">
        <f>+IF(H273=0,"",'Ark1'!X1401)</f>
        <v>0</v>
      </c>
      <c r="X273" s="216">
        <f>+IF(H273=0,"",'Ark1'!AA1401)</f>
        <v>0</v>
      </c>
      <c r="Y273" s="217">
        <f>+IF(H273=0,"",'Ark1'!AC1401)</f>
        <v>0</v>
      </c>
      <c r="Z273" s="218">
        <f>+IF(H273=0,"",'Ark1'!AE1401)</f>
        <v>0</v>
      </c>
      <c r="AA273" s="218">
        <f t="shared" si="189"/>
        <v>1.6489451476793253</v>
      </c>
      <c r="AB273" s="216">
        <f t="shared" si="190"/>
        <v>0.24050632911392406</v>
      </c>
      <c r="AC273" s="269"/>
      <c r="AF273" s="28"/>
      <c r="AG273" s="26"/>
      <c r="AJ273" s="26"/>
      <c r="AK273" s="26"/>
      <c r="AL273" s="26"/>
      <c r="AN273" s="26"/>
      <c r="AP273" s="26"/>
      <c r="AQ273" s="26"/>
    </row>
    <row r="274" spans="1:115">
      <c r="A274" s="269"/>
      <c r="B274" s="269">
        <f>+'Ark1'!C1402</f>
        <v>2023</v>
      </c>
      <c r="C274" s="215">
        <f>+'Ark1'!L1402</f>
        <v>3</v>
      </c>
      <c r="D274" s="215" t="str">
        <f t="shared" si="187"/>
        <v>P+</v>
      </c>
      <c r="E274" s="215">
        <f>+'Ark1'!D1402</f>
        <v>4</v>
      </c>
      <c r="F274" s="215" t="str">
        <f t="shared" si="188"/>
        <v>Apr</v>
      </c>
      <c r="G274" s="215">
        <f>+'Ark1'!Q1402</f>
        <v>26</v>
      </c>
      <c r="H274" s="320">
        <f>+'Ark1'!R1402</f>
        <v>100</v>
      </c>
      <c r="I274" s="217">
        <f>+IF(H274=0,"",'Ark1'!AG1402)</f>
        <v>2.7847002176339912</v>
      </c>
      <c r="J274" s="217">
        <f>+IF(H274=0,"",'Ark1'!AH1402)</f>
        <v>0</v>
      </c>
      <c r="K274" s="271"/>
      <c r="L274" s="271"/>
      <c r="M274" s="271"/>
      <c r="N274" s="216">
        <f>+IF(H274=0,"",'Ark1'!U1402)</f>
        <v>4.9389999999999992</v>
      </c>
      <c r="O274" s="216"/>
      <c r="P274" s="222">
        <f>+IF(I274=0,"",'Ark1'!AI1402)</f>
        <v>1</v>
      </c>
      <c r="R274" s="427">
        <f>+IF(P274=0,"",'Ark1'!AJ1402)</f>
        <v>71.8</v>
      </c>
      <c r="S274" s="428"/>
      <c r="T274" s="428">
        <f>+IF(P274=0,"",'Ark1'!AK1402)</f>
        <v>13.508174790767562</v>
      </c>
      <c r="U274" s="271"/>
      <c r="V274" s="217">
        <f>+IF(H274=0,"",'Ark1'!T1402)</f>
        <v>2.5099999999999998</v>
      </c>
      <c r="W274" s="218">
        <f>+IF(H274=0,"",'Ark1'!X1402)</f>
        <v>0</v>
      </c>
      <c r="X274" s="216">
        <f>+IF(H274=0,"",'Ark1'!AA1402)</f>
        <v>0</v>
      </c>
      <c r="Y274" s="217">
        <f>+IF(H274=0,"",'Ark1'!AC1402)</f>
        <v>0</v>
      </c>
      <c r="Z274" s="218">
        <f>+IF(H274=0,"",'Ark1'!AE1402)</f>
        <v>0</v>
      </c>
      <c r="AA274" s="218">
        <f t="shared" si="189"/>
        <v>1.646333333333333</v>
      </c>
      <c r="AB274" s="216">
        <f t="shared" si="190"/>
        <v>0.26</v>
      </c>
      <c r="AC274" s="269"/>
      <c r="AF274" s="28"/>
      <c r="AG274" s="26"/>
      <c r="AJ274" s="26"/>
      <c r="AK274" s="26"/>
      <c r="AL274" s="26"/>
      <c r="AN274" s="26"/>
      <c r="AP274" s="26"/>
      <c r="AQ274" s="26"/>
    </row>
    <row r="275" spans="1:115">
      <c r="A275" s="269"/>
      <c r="B275" s="269">
        <f>+'Ark1'!C1403</f>
        <v>2023</v>
      </c>
      <c r="C275" s="215">
        <f>+'Ark1'!L1403</f>
        <v>3</v>
      </c>
      <c r="D275" s="215" t="str">
        <f t="shared" si="187"/>
        <v>P+</v>
      </c>
      <c r="E275" s="215">
        <f>+'Ark1'!D1403</f>
        <v>5</v>
      </c>
      <c r="F275" s="215" t="str">
        <f t="shared" si="188"/>
        <v>Mai</v>
      </c>
      <c r="G275" s="215">
        <f>+'Ark1'!Q1403</f>
        <v>18</v>
      </c>
      <c r="H275" s="320">
        <f>+'Ark1'!R1403</f>
        <v>68</v>
      </c>
      <c r="I275" s="217">
        <f>+IF(H275=0,"",'Ark1'!AG1403)</f>
        <v>4.3130471248099811</v>
      </c>
      <c r="J275" s="217">
        <f>+IF(H275=0,"",'Ark1'!AH1403)</f>
        <v>1.4705882352941178</v>
      </c>
      <c r="K275" s="271"/>
      <c r="L275" s="271"/>
      <c r="M275" s="271"/>
      <c r="N275" s="216">
        <f>+IF(H275=0,"",'Ark1'!U1403)</f>
        <v>6.0500000000000016</v>
      </c>
      <c r="O275" s="216"/>
      <c r="P275" s="222">
        <f>+IF(I275=0,"",'Ark1'!AI1403)</f>
        <v>6</v>
      </c>
      <c r="R275" s="427">
        <f>+IF(P275=0,"",'Ark1'!AJ1403)</f>
        <v>76.233333333333348</v>
      </c>
      <c r="S275" s="428"/>
      <c r="T275" s="428">
        <f>+IF(P275=0,"",'Ark1'!AK1403)</f>
        <v>11.851786332060376</v>
      </c>
      <c r="U275" s="271"/>
      <c r="V275" s="217">
        <f>+IF(H275=0,"",'Ark1'!T1403)</f>
        <v>3.0735294117647061</v>
      </c>
      <c r="W275" s="218">
        <f>+IF(H275=0,"",'Ark1'!X1403)</f>
        <v>0</v>
      </c>
      <c r="X275" s="216">
        <f>+IF(H275=0,"",'Ark1'!AA1403)</f>
        <v>0</v>
      </c>
      <c r="Y275" s="217">
        <f>+IF(H275=0,"",'Ark1'!AC1403)</f>
        <v>0</v>
      </c>
      <c r="Z275" s="218">
        <f>+IF(H275=0,"",'Ark1'!AE1403)</f>
        <v>0</v>
      </c>
      <c r="AA275" s="218">
        <f t="shared" si="189"/>
        <v>2.0166666666666671</v>
      </c>
      <c r="AB275" s="216">
        <f t="shared" si="190"/>
        <v>0.26470588235294118</v>
      </c>
      <c r="AC275" s="269"/>
      <c r="AF275" s="28"/>
      <c r="AG275" s="26"/>
      <c r="AJ275" s="26"/>
      <c r="AK275" s="26"/>
      <c r="AL275" s="26"/>
      <c r="AN275" s="26"/>
      <c r="AP275" s="26"/>
      <c r="AQ275" s="26"/>
    </row>
    <row r="276" spans="1:115">
      <c r="A276" s="269"/>
      <c r="B276" s="269">
        <f>+'Ark1'!C1404</f>
        <v>2023</v>
      </c>
      <c r="C276" s="215">
        <f>+'Ark1'!L1404</f>
        <v>3</v>
      </c>
      <c r="D276" s="215" t="str">
        <f t="shared" si="187"/>
        <v>P+</v>
      </c>
      <c r="E276" s="215">
        <f>+'Ark1'!D1404</f>
        <v>6</v>
      </c>
      <c r="F276" s="215" t="str">
        <f t="shared" si="188"/>
        <v>Jun</v>
      </c>
      <c r="G276" s="215">
        <f>+'Ark1'!Q1404</f>
        <v>23</v>
      </c>
      <c r="H276" s="320">
        <f>+'Ark1'!R1404</f>
        <v>113</v>
      </c>
      <c r="I276" s="217">
        <f>+IF(H276=0,"",'Ark1'!AG1404)</f>
        <v>6.0554494519320397</v>
      </c>
      <c r="J276" s="217">
        <f>+IF(H276=0,"",'Ark1'!AH1404)</f>
        <v>0</v>
      </c>
      <c r="K276" s="271"/>
      <c r="L276" s="271"/>
      <c r="M276" s="271"/>
      <c r="N276" s="216">
        <f>+IF(H276=0,"",'Ark1'!U1404)</f>
        <v>5.9203539823008882</v>
      </c>
      <c r="O276" s="216"/>
      <c r="P276" s="222">
        <f>+IF(I276=0,"",'Ark1'!AI1404)</f>
        <v>13</v>
      </c>
      <c r="R276" s="427">
        <f>+IF(P276=0,"",'Ark1'!AJ1404)</f>
        <v>77.346153846153825</v>
      </c>
      <c r="S276" s="428"/>
      <c r="T276" s="428">
        <f>+IF(P276=0,"",'Ark1'!AK1404)</f>
        <v>11.599850527212547</v>
      </c>
      <c r="U276" s="271"/>
      <c r="V276" s="217">
        <f>+IF(H276=0,"",'Ark1'!T1404)</f>
        <v>2.7964601769911499</v>
      </c>
      <c r="W276" s="218">
        <f>+IF(H276=0,"",'Ark1'!X1404)</f>
        <v>0</v>
      </c>
      <c r="X276" s="216">
        <f>+IF(H276=0,"",'Ark1'!AA1404)</f>
        <v>0</v>
      </c>
      <c r="Y276" s="217">
        <f>+IF(H276=0,"",'Ark1'!AC1404)</f>
        <v>0</v>
      </c>
      <c r="Z276" s="218">
        <f>+IF(H276=0,"",'Ark1'!AE1404)</f>
        <v>0</v>
      </c>
      <c r="AA276" s="218">
        <f t="shared" si="189"/>
        <v>1.9734513274336294</v>
      </c>
      <c r="AB276" s="216">
        <f t="shared" si="190"/>
        <v>0.20353982300884957</v>
      </c>
      <c r="AC276" s="269"/>
      <c r="AF276" s="28"/>
      <c r="AG276" s="26"/>
      <c r="AJ276" s="26"/>
      <c r="AK276" s="26"/>
      <c r="AL276" s="26"/>
      <c r="AN276" s="26"/>
      <c r="AP276" s="26"/>
      <c r="AQ276" s="26"/>
    </row>
    <row r="277" spans="1:115">
      <c r="A277" s="269"/>
      <c r="B277" s="269">
        <f>+'Ark1'!C1405</f>
        <v>2023</v>
      </c>
      <c r="C277" s="215">
        <f>+'Ark1'!L1405</f>
        <v>3</v>
      </c>
      <c r="D277" s="215" t="str">
        <f t="shared" si="187"/>
        <v>P+</v>
      </c>
      <c r="E277" s="215">
        <f>+'Ark1'!D1405</f>
        <v>7</v>
      </c>
      <c r="F277" s="215" t="str">
        <f t="shared" si="188"/>
        <v>Jul</v>
      </c>
      <c r="G277" s="215">
        <f>+'Ark1'!Q1405</f>
        <v>7</v>
      </c>
      <c r="H277" s="320">
        <f>+'Ark1'!R1405</f>
        <v>54</v>
      </c>
      <c r="I277" s="217">
        <f>+IF(H277=0,"",'Ark1'!AG1405)</f>
        <v>14.798643493005516</v>
      </c>
      <c r="J277" s="217">
        <f>+IF(H277=0,"",'Ark1'!AH1405)</f>
        <v>0</v>
      </c>
      <c r="K277" s="271"/>
      <c r="L277" s="271"/>
      <c r="M277" s="271"/>
      <c r="N277" s="216">
        <f>+IF(H277=0,"",'Ark1'!U1405)</f>
        <v>6.4648148148148161</v>
      </c>
      <c r="O277" s="216"/>
      <c r="P277" s="222">
        <f>+IF(I277=0,"",'Ark1'!AI1405)</f>
        <v>11</v>
      </c>
      <c r="R277" s="427">
        <f>+IF(P277=0,"",'Ark1'!AJ1405)</f>
        <v>107.8181818181818</v>
      </c>
      <c r="S277" s="428"/>
      <c r="T277" s="428">
        <f>+IF(P277=0,"",'Ark1'!AK1405)</f>
        <v>6.0240750017359472</v>
      </c>
      <c r="U277" s="271"/>
      <c r="V277" s="217">
        <f>+IF(H277=0,"",'Ark1'!T1405)</f>
        <v>2.7962962962962958</v>
      </c>
      <c r="W277" s="218">
        <f>+IF(H277=0,"",'Ark1'!X1405)</f>
        <v>0</v>
      </c>
      <c r="X277" s="216">
        <f>+IF(H277=0,"",'Ark1'!AA1405)</f>
        <v>0</v>
      </c>
      <c r="Y277" s="217">
        <f>+IF(H277=0,"",'Ark1'!AC1405)</f>
        <v>0</v>
      </c>
      <c r="Z277" s="218">
        <f>+IF(H277=0,"",'Ark1'!AE1405)</f>
        <v>0</v>
      </c>
      <c r="AA277" s="218">
        <f t="shared" si="189"/>
        <v>2.1549382716049386</v>
      </c>
      <c r="AB277" s="216">
        <f t="shared" si="190"/>
        <v>0.12962962962962962</v>
      </c>
      <c r="AC277" s="269"/>
      <c r="AF277" s="28"/>
      <c r="AG277" s="26"/>
      <c r="AJ277" s="26"/>
      <c r="AK277" s="26"/>
      <c r="AL277" s="26"/>
      <c r="AN277" s="26"/>
      <c r="AP277" s="26"/>
      <c r="AQ277" s="26"/>
    </row>
    <row r="278" spans="1:115">
      <c r="A278" s="269"/>
      <c r="B278" s="269">
        <f>+'Ark1'!C1406</f>
        <v>2023</v>
      </c>
      <c r="C278" s="215">
        <f>+'Ark1'!L1406</f>
        <v>3</v>
      </c>
      <c r="D278" s="215" t="str">
        <f t="shared" si="187"/>
        <v>P+</v>
      </c>
      <c r="E278" s="215">
        <f>+'Ark1'!D1406</f>
        <v>8</v>
      </c>
      <c r="F278" s="215" t="str">
        <f t="shared" si="188"/>
        <v>Aug</v>
      </c>
      <c r="G278" s="215">
        <f>+'Ark1'!Q1406</f>
        <v>27</v>
      </c>
      <c r="H278" s="320">
        <f>+'Ark1'!R1406</f>
        <v>126</v>
      </c>
      <c r="I278" s="217">
        <f>+IF(H278=0,"",'Ark1'!AG1406)</f>
        <v>8.5399059705851847</v>
      </c>
      <c r="J278" s="217">
        <f>+IF(H278=0,"",'Ark1'!AH1406)</f>
        <v>0</v>
      </c>
      <c r="K278" s="271"/>
      <c r="L278" s="271"/>
      <c r="M278" s="271"/>
      <c r="N278" s="216">
        <f>+IF(H278=0,"",'Ark1'!U1406)</f>
        <v>7.193650793650793</v>
      </c>
      <c r="O278" s="216"/>
      <c r="P278" s="222">
        <f>+IF(I278=0,"",'Ark1'!AI1406)</f>
        <v>12</v>
      </c>
      <c r="R278" s="427">
        <f>+IF(P278=0,"",'Ark1'!AJ1406)</f>
        <v>85.258333333333354</v>
      </c>
      <c r="S278" s="428"/>
      <c r="T278" s="428">
        <f>+IF(P278=0,"",'Ark1'!AK1406)</f>
        <v>10.84012811585089</v>
      </c>
      <c r="U278" s="271"/>
      <c r="V278" s="217">
        <f>+IF(H278=0,"",'Ark1'!T1406)</f>
        <v>2.3095238095238098</v>
      </c>
      <c r="W278" s="218">
        <f>+IF(H278=0,"",'Ark1'!X1406)</f>
        <v>0</v>
      </c>
      <c r="X278" s="216">
        <f>+IF(H278=0,"",'Ark1'!AA1406)</f>
        <v>0</v>
      </c>
      <c r="Y278" s="217">
        <f>+IF(H278=0,"",'Ark1'!AC1406)</f>
        <v>0</v>
      </c>
      <c r="Z278" s="218">
        <f>+IF(H278=0,"",'Ark1'!AE1406)</f>
        <v>0</v>
      </c>
      <c r="AA278" s="218">
        <f t="shared" si="189"/>
        <v>2.3978835978835975</v>
      </c>
      <c r="AB278" s="216">
        <f t="shared" si="190"/>
        <v>0.21428571428571427</v>
      </c>
      <c r="AC278" s="269"/>
      <c r="AF278" s="28"/>
      <c r="AG278" s="26"/>
      <c r="AJ278" s="26"/>
      <c r="AK278" s="26"/>
      <c r="AL278" s="26"/>
      <c r="AN278" s="26"/>
      <c r="AP278" s="26"/>
      <c r="AQ278" s="26"/>
    </row>
    <row r="279" spans="1:115">
      <c r="A279" s="269"/>
      <c r="B279" s="269">
        <f>+'Ark1'!C1407</f>
        <v>2023</v>
      </c>
      <c r="C279" s="215">
        <f>+'Ark1'!L1407</f>
        <v>3</v>
      </c>
      <c r="D279" s="215" t="str">
        <f t="shared" si="187"/>
        <v>P+</v>
      </c>
      <c r="E279" s="215">
        <f>+'Ark1'!D1407</f>
        <v>9</v>
      </c>
      <c r="F279" s="215" t="str">
        <f t="shared" si="188"/>
        <v>Sep</v>
      </c>
      <c r="G279" s="215">
        <f>+'Ark1'!Q1407</f>
        <v>33</v>
      </c>
      <c r="H279" s="320">
        <f>+'Ark1'!R1407</f>
        <v>136</v>
      </c>
      <c r="I279" s="217">
        <f>+IF(H279=0,"",'Ark1'!AG1407)</f>
        <v>4.6635764144829599</v>
      </c>
      <c r="J279" s="217">
        <f>+IF(H279=0,"",'Ark1'!AH1407)</f>
        <v>0.73529411764705888</v>
      </c>
      <c r="K279" s="271"/>
      <c r="L279" s="271"/>
      <c r="M279" s="271"/>
      <c r="N279" s="216">
        <f>+IF(H279=0,"",'Ark1'!U1407)</f>
        <v>6.93161764705882</v>
      </c>
      <c r="O279" s="216"/>
      <c r="P279" s="222">
        <f>+IF(I279=0,"",'Ark1'!AI1407)</f>
        <v>30</v>
      </c>
      <c r="R279" s="427">
        <f>+IF(P279=0,"",'Ark1'!AJ1407)</f>
        <v>82.223333333333343</v>
      </c>
      <c r="S279" s="428"/>
      <c r="T279" s="428">
        <f>+IF(P279=0,"",'Ark1'!AK1407)</f>
        <v>12.325454497355013</v>
      </c>
      <c r="U279" s="271"/>
      <c r="V279" s="217">
        <f>+IF(H279=0,"",'Ark1'!T1407)</f>
        <v>2.8161764705882351</v>
      </c>
      <c r="W279" s="218">
        <f>+IF(H279=0,"",'Ark1'!X1407)</f>
        <v>0.73529411764705888</v>
      </c>
      <c r="X279" s="216">
        <f>+IF(H279=0,"",'Ark1'!AA1407)</f>
        <v>0</v>
      </c>
      <c r="Y279" s="217">
        <f>+IF(H279=0,"",'Ark1'!AC1407)</f>
        <v>0</v>
      </c>
      <c r="Z279" s="218">
        <f>+IF(H279=0,"",'Ark1'!AE1407)</f>
        <v>0</v>
      </c>
      <c r="AA279" s="218">
        <f t="shared" si="189"/>
        <v>2.3105392156862732</v>
      </c>
      <c r="AB279" s="216">
        <f t="shared" si="190"/>
        <v>0.24264705882352941</v>
      </c>
      <c r="AC279" s="269"/>
      <c r="AF279" s="28"/>
      <c r="AG279" s="26"/>
      <c r="AJ279" s="26"/>
      <c r="AK279" s="26"/>
      <c r="AL279" s="26"/>
      <c r="AN279" s="26"/>
      <c r="AP279" s="26"/>
      <c r="AQ279" s="26"/>
    </row>
    <row r="280" spans="1:115">
      <c r="A280" s="269"/>
      <c r="B280" s="269">
        <f>+'Ark1'!C1408</f>
        <v>2023</v>
      </c>
      <c r="C280" s="215">
        <f>+'Ark1'!L1408</f>
        <v>3</v>
      </c>
      <c r="D280" s="215" t="str">
        <f t="shared" si="187"/>
        <v>P+</v>
      </c>
      <c r="E280" s="215">
        <f>+'Ark1'!D1408</f>
        <v>10</v>
      </c>
      <c r="F280" s="215" t="str">
        <f t="shared" si="188"/>
        <v>Okt</v>
      </c>
      <c r="G280" s="215">
        <f>+'Ark1'!Q1408</f>
        <v>42</v>
      </c>
      <c r="H280" s="320">
        <f>+'Ark1'!R1408</f>
        <v>119</v>
      </c>
      <c r="I280" s="217">
        <f>+IF(H280=0,"",'Ark1'!AG1408)</f>
        <v>4.2580292108540574</v>
      </c>
      <c r="J280" s="217">
        <f>+IF(H280=0,"",'Ark1'!AH1408)</f>
        <v>0</v>
      </c>
      <c r="K280" s="271"/>
      <c r="L280" s="271"/>
      <c r="M280" s="271"/>
      <c r="N280" s="216">
        <f>+IF(H280=0,"",'Ark1'!U1408)</f>
        <v>7.5848739495798307</v>
      </c>
      <c r="O280" s="216"/>
      <c r="P280" s="222">
        <f>+IF(I280=0,"",'Ark1'!AI1408)</f>
        <v>9</v>
      </c>
      <c r="R280" s="427">
        <f>+IF(P280=0,"",'Ark1'!AJ1408)</f>
        <v>87.488888888888894</v>
      </c>
      <c r="S280" s="428"/>
      <c r="T280" s="428">
        <f>+IF(P280=0,"",'Ark1'!AK1408)</f>
        <v>11.41051186405368</v>
      </c>
      <c r="U280" s="271"/>
      <c r="V280" s="217">
        <f>+IF(H280=0,"",'Ark1'!T1408)</f>
        <v>2.8151260504201687</v>
      </c>
      <c r="W280" s="218">
        <f>+IF(H280=0,"",'Ark1'!X1408)</f>
        <v>0</v>
      </c>
      <c r="X280" s="216">
        <f>+IF(H280=0,"",'Ark1'!AA1408)</f>
        <v>0</v>
      </c>
      <c r="Y280" s="217">
        <f>+IF(H280=0,"",'Ark1'!AC1408)</f>
        <v>0</v>
      </c>
      <c r="Z280" s="218">
        <f>+IF(H280=0,"",'Ark1'!AE1408)</f>
        <v>0</v>
      </c>
      <c r="AA280" s="218">
        <f t="shared" si="189"/>
        <v>2.5282913165266101</v>
      </c>
      <c r="AB280" s="216">
        <f t="shared" si="190"/>
        <v>0.35294117647058826</v>
      </c>
      <c r="AC280" s="269"/>
      <c r="AF280" s="28"/>
      <c r="AG280" s="26"/>
      <c r="AJ280" s="26"/>
      <c r="AK280" s="26"/>
      <c r="AL280" s="26"/>
      <c r="AN280" s="26"/>
      <c r="AP280" s="26"/>
      <c r="AQ280" s="26"/>
    </row>
    <row r="281" spans="1:115">
      <c r="A281" s="269"/>
      <c r="B281" s="269">
        <f>+'Ark1'!C1409</f>
        <v>2023</v>
      </c>
      <c r="C281" s="215">
        <f>+'Ark1'!L1409</f>
        <v>3</v>
      </c>
      <c r="D281" s="215" t="str">
        <f t="shared" si="187"/>
        <v>P+</v>
      </c>
      <c r="E281" s="215">
        <f>+'Ark1'!D1409</f>
        <v>11</v>
      </c>
      <c r="F281" s="215" t="str">
        <f t="shared" si="188"/>
        <v>Nov</v>
      </c>
      <c r="G281" s="215">
        <f>+'Ark1'!Q1409</f>
        <v>23</v>
      </c>
      <c r="H281" s="320">
        <f>+'Ark1'!R1409</f>
        <v>34</v>
      </c>
      <c r="I281" s="217">
        <f>+IF(H281=0,"",'Ark1'!AG1409)</f>
        <v>2.3406027269910128</v>
      </c>
      <c r="J281" s="217">
        <f>+IF(H281=0,"",'Ark1'!AH1409)</f>
        <v>0</v>
      </c>
      <c r="K281" s="271"/>
      <c r="L281" s="271"/>
      <c r="M281" s="271"/>
      <c r="N281" s="216">
        <f>+IF(H281=0,"",'Ark1'!U1409)</f>
        <v>7.1088235294117679</v>
      </c>
      <c r="O281" s="216"/>
      <c r="P281" s="222">
        <f>+IF(I281=0,"",'Ark1'!AI1409)</f>
        <v>5</v>
      </c>
      <c r="R281" s="427">
        <f>+IF(P281=0,"",'Ark1'!AJ1409)</f>
        <v>83.14</v>
      </c>
      <c r="S281" s="428"/>
      <c r="T281" s="428">
        <f>+IF(P281=0,"",'Ark1'!AK1409)</f>
        <v>12.002445824461372</v>
      </c>
      <c r="U281" s="271"/>
      <c r="V281" s="217">
        <f>+IF(H281=0,"",'Ark1'!T1409)</f>
        <v>3.0882352941176472</v>
      </c>
      <c r="W281" s="218">
        <f>+IF(H281=0,"",'Ark1'!X1409)</f>
        <v>0</v>
      </c>
      <c r="X281" s="216">
        <f>+IF(H281=0,"",'Ark1'!AA1409)</f>
        <v>0</v>
      </c>
      <c r="Y281" s="217">
        <f>+IF(H281=0,"",'Ark1'!AC1409)</f>
        <v>0</v>
      </c>
      <c r="Z281" s="218">
        <f>+IF(H281=0,"",'Ark1'!AE1409)</f>
        <v>0</v>
      </c>
      <c r="AA281" s="218">
        <f t="shared" si="189"/>
        <v>2.3696078431372558</v>
      </c>
      <c r="AB281" s="216">
        <f t="shared" si="190"/>
        <v>0.67647058823529416</v>
      </c>
      <c r="AC281" s="269"/>
      <c r="AF281" s="28"/>
      <c r="AG281" s="26"/>
      <c r="AJ281" s="26"/>
      <c r="AK281" s="26"/>
      <c r="AL281" s="26"/>
      <c r="AN281" s="26"/>
      <c r="AP281" s="26"/>
      <c r="AQ281" s="26"/>
    </row>
    <row r="282" spans="1:115">
      <c r="A282" s="269"/>
      <c r="B282" s="269">
        <f>+'Ark1'!C1410</f>
        <v>2023</v>
      </c>
      <c r="C282" s="215">
        <f>+'Ark1'!L1410</f>
        <v>3</v>
      </c>
      <c r="D282" s="215" t="str">
        <f t="shared" si="187"/>
        <v>P+</v>
      </c>
      <c r="E282" s="215">
        <f>+'Ark1'!D1410</f>
        <v>12</v>
      </c>
      <c r="F282" s="215" t="str">
        <f t="shared" si="188"/>
        <v>Des</v>
      </c>
      <c r="G282" s="215">
        <f>+'Ark1'!Q1410</f>
        <v>3</v>
      </c>
      <c r="H282" s="320">
        <f>+'Ark1'!R1410</f>
        <v>6</v>
      </c>
      <c r="I282" s="217">
        <f>+IF(H282=0,"",'Ark1'!AG1410)</f>
        <v>2.0468623754376511</v>
      </c>
      <c r="J282" s="217">
        <f>+IF(H282=0,"",'Ark1'!AH1410)</f>
        <v>0</v>
      </c>
      <c r="K282" s="271"/>
      <c r="L282" s="271"/>
      <c r="M282" s="271"/>
      <c r="N282" s="216">
        <f>+IF(H282=0,"",'Ark1'!U1410)</f>
        <v>7.6</v>
      </c>
      <c r="O282" s="216"/>
      <c r="P282" s="222">
        <f>+IF(I282=0,"",'Ark1'!AI1410)</f>
        <v>0</v>
      </c>
      <c r="R282" s="427" t="str">
        <f>+IF(P282=0,"",'Ark1'!AJ1410)</f>
        <v/>
      </c>
      <c r="S282" s="428"/>
      <c r="T282" s="428" t="str">
        <f>+IF(P282=0,"",'Ark1'!AK1410)</f>
        <v/>
      </c>
      <c r="U282" s="271"/>
      <c r="V282" s="217">
        <f>+IF(H282=0,"",'Ark1'!T1410)</f>
        <v>2.5</v>
      </c>
      <c r="W282" s="218">
        <f>+IF(H282=0,"",'Ark1'!X1410)</f>
        <v>0</v>
      </c>
      <c r="X282" s="216">
        <f>+IF(H282=0,"",'Ark1'!AA1410)</f>
        <v>0</v>
      </c>
      <c r="Y282" s="217">
        <f>+IF(H282=0,"",'Ark1'!AC1410)</f>
        <v>0</v>
      </c>
      <c r="Z282" s="218">
        <f>+IF(H282=0,"",'Ark1'!AE1410)</f>
        <v>0</v>
      </c>
      <c r="AA282" s="218">
        <f t="shared" si="189"/>
        <v>2.5333333333333332</v>
      </c>
      <c r="AB282" s="216">
        <f t="shared" si="190"/>
        <v>0.5</v>
      </c>
      <c r="AC282" s="269"/>
      <c r="AF282" s="28"/>
      <c r="AG282" s="26"/>
      <c r="AJ282" s="26"/>
      <c r="AK282" s="26"/>
      <c r="AL282" s="26"/>
      <c r="AN282" s="26"/>
      <c r="AP282" s="26"/>
      <c r="AQ282" s="26"/>
    </row>
    <row r="283" spans="1:115" s="301" customFormat="1">
      <c r="A283" s="269"/>
      <c r="B283" s="269"/>
      <c r="C283" s="269"/>
      <c r="D283" s="269"/>
      <c r="E283" s="269"/>
      <c r="F283" s="269"/>
      <c r="G283" s="269"/>
      <c r="H283" s="322"/>
      <c r="I283" s="271"/>
      <c r="J283" s="271"/>
      <c r="K283" s="271"/>
      <c r="L283" s="271"/>
      <c r="M283" s="271"/>
      <c r="N283" s="269"/>
      <c r="O283" s="269"/>
      <c r="P283" s="308"/>
      <c r="Q283" s="308"/>
      <c r="R283" s="307"/>
      <c r="S283" s="307"/>
      <c r="T283" s="307"/>
      <c r="U283" s="308"/>
      <c r="V283" s="269"/>
      <c r="W283" s="272"/>
      <c r="X283" s="271"/>
      <c r="Y283" s="269"/>
      <c r="Z283" s="272"/>
      <c r="AA283" s="272"/>
      <c r="AB283" s="271"/>
      <c r="AC283" s="269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</row>
    <row r="284" spans="1:115" s="301" customFormat="1" ht="17.399999999999999">
      <c r="A284" s="269"/>
      <c r="B284" s="269"/>
      <c r="C284" s="305" t="s">
        <v>0</v>
      </c>
      <c r="D284" s="269"/>
      <c r="E284" s="306" t="str">
        <f>+D286</f>
        <v>O-</v>
      </c>
      <c r="F284" s="305" t="s">
        <v>547</v>
      </c>
      <c r="G284" s="269"/>
      <c r="H284" s="309">
        <f>SUM(H286:H297)</f>
        <v>2062</v>
      </c>
      <c r="I284" s="271"/>
      <c r="J284" s="271"/>
      <c r="K284" s="271"/>
      <c r="L284" s="271"/>
      <c r="M284" s="271"/>
      <c r="N284" s="307" t="e">
        <f>+Klasse!#REF!</f>
        <v>#REF!</v>
      </c>
      <c r="O284" s="307"/>
      <c r="P284" s="308"/>
      <c r="Q284" s="308"/>
      <c r="R284" s="307"/>
      <c r="S284" s="307"/>
      <c r="T284" s="307"/>
      <c r="U284" s="308"/>
      <c r="V284" s="269"/>
      <c r="W284" s="272"/>
      <c r="X284" s="271"/>
      <c r="Y284" s="269"/>
      <c r="Z284" s="272"/>
      <c r="AA284" s="307" t="e">
        <f>+N284/C286</f>
        <v>#REF!</v>
      </c>
      <c r="AB284" s="271"/>
      <c r="AC284" s="269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</row>
    <row r="285" spans="1:115" s="301" customFormat="1">
      <c r="A285" s="269"/>
      <c r="B285" s="269"/>
      <c r="C285" s="269"/>
      <c r="D285" s="269"/>
      <c r="E285" s="269"/>
      <c r="F285" s="269"/>
      <c r="G285" s="269"/>
      <c r="H285" s="322"/>
      <c r="I285" s="271"/>
      <c r="J285" s="271"/>
      <c r="K285" s="271"/>
      <c r="L285" s="271"/>
      <c r="M285" s="271"/>
      <c r="N285" s="269"/>
      <c r="O285" s="269"/>
      <c r="P285" s="308"/>
      <c r="Q285" s="308"/>
      <c r="R285" s="307"/>
      <c r="S285" s="307"/>
      <c r="T285" s="307"/>
      <c r="U285" s="308"/>
      <c r="V285" s="269"/>
      <c r="W285" s="272"/>
      <c r="X285" s="271"/>
      <c r="Y285" s="269"/>
      <c r="Z285" s="272"/>
      <c r="AA285" s="272"/>
      <c r="AB285" s="272"/>
      <c r="AC285" s="272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</row>
    <row r="286" spans="1:115">
      <c r="A286" s="269"/>
      <c r="B286" s="269">
        <f>+'Ark1'!C1411</f>
        <v>2023</v>
      </c>
      <c r="C286" s="215">
        <f>+'Ark1'!L1411</f>
        <v>4</v>
      </c>
      <c r="D286" s="215" t="str">
        <f t="shared" ref="D286:D297" si="191">+D59</f>
        <v>O-</v>
      </c>
      <c r="E286" s="215">
        <f>+'Ark1'!D1411</f>
        <v>1</v>
      </c>
      <c r="F286" s="215" t="str">
        <f t="shared" ref="F286:F297" si="192">+F271</f>
        <v>Jan</v>
      </c>
      <c r="G286" s="215">
        <f>+'Ark1'!Q1411</f>
        <v>7</v>
      </c>
      <c r="H286" s="320">
        <f>+'Ark1'!R1411</f>
        <v>48</v>
      </c>
      <c r="I286" s="217">
        <f>+IF(H286=0,"",'Ark1'!AG1411)</f>
        <v>19.061022890222528</v>
      </c>
      <c r="J286" s="217">
        <f>+IF(H286=0,"",'Ark1'!AH1411)</f>
        <v>0</v>
      </c>
      <c r="K286" s="271"/>
      <c r="L286" s="271"/>
      <c r="M286" s="271"/>
      <c r="N286" s="216">
        <f>+IF(H286=0,"",'Ark1'!U1411)</f>
        <v>7.4770833333333311</v>
      </c>
      <c r="O286" s="216"/>
      <c r="P286" s="222">
        <f>+IF(I286=0,"",'Ark1'!AI1411)</f>
        <v>0</v>
      </c>
      <c r="R286" s="427" t="str">
        <f>+IF(P286=0,"",'Ark1'!AJ1411)</f>
        <v/>
      </c>
      <c r="S286" s="428"/>
      <c r="T286" s="428" t="str">
        <f>+IF(P286=0,"",'Ark1'!AK1411)</f>
        <v/>
      </c>
      <c r="U286" s="308"/>
      <c r="V286" s="217">
        <f>+IF(H286=0,"",'Ark1'!T1411)</f>
        <v>4.5</v>
      </c>
      <c r="W286" s="218">
        <f>+IF(H286=0,"",'Ark1'!X1411)</f>
        <v>0</v>
      </c>
      <c r="X286" s="216">
        <f>+IF(H286=0,"",'Ark1'!AA1411)</f>
        <v>0</v>
      </c>
      <c r="Y286" s="217">
        <f>+IF(H286=0,"",'Ark1'!AC1411)</f>
        <v>0</v>
      </c>
      <c r="Z286" s="218">
        <f>+IF(H286=0,"",'Ark1'!AE1411)</f>
        <v>0</v>
      </c>
      <c r="AA286" s="218">
        <f t="shared" ref="AA286:AA297" si="193">+IF(H286=0,"",+N286/C286)</f>
        <v>1.8692708333333328</v>
      </c>
      <c r="AB286" s="216">
        <f t="shared" si="185"/>
        <v>0.14583333333333334</v>
      </c>
      <c r="AC286" s="269"/>
      <c r="AF286" s="28"/>
      <c r="AG286" s="26"/>
      <c r="AJ286" s="26"/>
      <c r="AK286" s="26"/>
      <c r="AL286" s="26"/>
      <c r="AN286" s="26"/>
      <c r="AP286" s="26"/>
      <c r="AQ286" s="26"/>
    </row>
    <row r="287" spans="1:115">
      <c r="A287" s="269"/>
      <c r="B287" s="269">
        <f>+'Ark1'!C1412</f>
        <v>2023</v>
      </c>
      <c r="C287" s="215">
        <f>+'Ark1'!L1412</f>
        <v>4</v>
      </c>
      <c r="D287" s="215" t="str">
        <f t="shared" si="191"/>
        <v>O-</v>
      </c>
      <c r="E287" s="215">
        <f>+'Ark1'!D1412</f>
        <v>2</v>
      </c>
      <c r="F287" s="215" t="str">
        <f t="shared" si="192"/>
        <v>Feb</v>
      </c>
      <c r="G287" s="215">
        <f>+'Ark1'!Q1412</f>
        <v>21</v>
      </c>
      <c r="H287" s="320">
        <f>+'Ark1'!R1412</f>
        <v>115</v>
      </c>
      <c r="I287" s="217">
        <f>+IF(H287=0,"",'Ark1'!AG1412)</f>
        <v>7.601725150160318</v>
      </c>
      <c r="J287" s="217">
        <f>+IF(H287=0,"",'Ark1'!AH1412)</f>
        <v>1.7391304347826086</v>
      </c>
      <c r="K287" s="271"/>
      <c r="L287" s="271"/>
      <c r="M287" s="271"/>
      <c r="N287" s="216">
        <f>+IF(H287=0,"",'Ark1'!U1412)</f>
        <v>5.8547826086956558</v>
      </c>
      <c r="O287" s="216"/>
      <c r="P287" s="222">
        <f>+IF(I287=0,"",'Ark1'!AI1412)</f>
        <v>0</v>
      </c>
      <c r="R287" s="427" t="str">
        <f>+IF(P287=0,"",'Ark1'!AJ1412)</f>
        <v/>
      </c>
      <c r="S287" s="428"/>
      <c r="T287" s="428" t="str">
        <f>+IF(P287=0,"",'Ark1'!AK1412)</f>
        <v/>
      </c>
      <c r="U287" s="308"/>
      <c r="V287" s="217">
        <f>+IF(H287=0,"",'Ark1'!T1412)</f>
        <v>4.0956521739130443</v>
      </c>
      <c r="W287" s="218">
        <f>+IF(H287=0,"",'Ark1'!X1412)</f>
        <v>0</v>
      </c>
      <c r="X287" s="216">
        <f>+IF(H287=0,"",'Ark1'!AA1412)</f>
        <v>0</v>
      </c>
      <c r="Y287" s="217">
        <f>+IF(H287=0,"",'Ark1'!AC1412)</f>
        <v>0</v>
      </c>
      <c r="Z287" s="218">
        <f>+IF(H287=0,"",'Ark1'!AE1412)</f>
        <v>0</v>
      </c>
      <c r="AA287" s="218">
        <f t="shared" si="193"/>
        <v>1.463695652173914</v>
      </c>
      <c r="AB287" s="216">
        <f t="shared" ref="AB287:AB297" si="194">+IF(H287=0,"",G287/H287)</f>
        <v>0.18260869565217391</v>
      </c>
      <c r="AC287" s="269"/>
      <c r="AF287" s="28"/>
      <c r="AG287" s="26"/>
      <c r="AJ287" s="26"/>
      <c r="AK287" s="26"/>
      <c r="AL287" s="26"/>
      <c r="AN287" s="26"/>
      <c r="AP287" s="26"/>
      <c r="AQ287" s="26"/>
    </row>
    <row r="288" spans="1:115">
      <c r="A288" s="269"/>
      <c r="B288" s="269">
        <f>+'Ark1'!C1413</f>
        <v>2023</v>
      </c>
      <c r="C288" s="215">
        <f>+'Ark1'!L1413</f>
        <v>4</v>
      </c>
      <c r="D288" s="215" t="str">
        <f t="shared" si="191"/>
        <v>O-</v>
      </c>
      <c r="E288" s="215">
        <f>+'Ark1'!D1413</f>
        <v>3</v>
      </c>
      <c r="F288" s="215" t="str">
        <f t="shared" si="192"/>
        <v>Mar</v>
      </c>
      <c r="G288" s="215">
        <f>+'Ark1'!Q1413</f>
        <v>61</v>
      </c>
      <c r="H288" s="320">
        <f>+'Ark1'!R1413</f>
        <v>476</v>
      </c>
      <c r="I288" s="217">
        <f>+IF(H288=0,"",'Ark1'!AG1413)</f>
        <v>10.932900254913243</v>
      </c>
      <c r="J288" s="217">
        <f>+IF(H288=0,"",'Ark1'!AH1413)</f>
        <v>0</v>
      </c>
      <c r="K288" s="271"/>
      <c r="L288" s="271"/>
      <c r="M288" s="271"/>
      <c r="N288" s="216">
        <f>+IF(H288=0,"",'Ark1'!U1413)</f>
        <v>5.5863445378151244</v>
      </c>
      <c r="O288" s="216"/>
      <c r="P288" s="222">
        <f>+IF(I288=0,"",'Ark1'!AI1413)</f>
        <v>0</v>
      </c>
      <c r="R288" s="427" t="str">
        <f>+IF(P288=0,"",'Ark1'!AJ1413)</f>
        <v/>
      </c>
      <c r="S288" s="428"/>
      <c r="T288" s="428" t="str">
        <f>+IF(P288=0,"",'Ark1'!AK1413)</f>
        <v/>
      </c>
      <c r="U288" s="308"/>
      <c r="V288" s="217">
        <f>+IF(H288=0,"",'Ark1'!T1413)</f>
        <v>4.1638655462184868</v>
      </c>
      <c r="W288" s="218">
        <f>+IF(H288=0,"",'Ark1'!X1413)</f>
        <v>0.42016806722689054</v>
      </c>
      <c r="X288" s="216">
        <f>+IF(H288=0,"",'Ark1'!AA1413)</f>
        <v>0</v>
      </c>
      <c r="Y288" s="217">
        <f>+IF(H288=0,"",'Ark1'!AC1413)</f>
        <v>0</v>
      </c>
      <c r="Z288" s="218">
        <f>+IF(H288=0,"",'Ark1'!AE1413)</f>
        <v>0</v>
      </c>
      <c r="AA288" s="218">
        <f t="shared" si="193"/>
        <v>1.3965861344537811</v>
      </c>
      <c r="AB288" s="216">
        <f t="shared" si="194"/>
        <v>0.12815126050420167</v>
      </c>
      <c r="AC288" s="269"/>
      <c r="AF288" s="28"/>
      <c r="AG288" s="26"/>
      <c r="AJ288" s="26"/>
      <c r="AK288" s="26"/>
      <c r="AL288" s="26"/>
      <c r="AN288" s="26"/>
      <c r="AP288" s="26"/>
      <c r="AQ288" s="26"/>
    </row>
    <row r="289" spans="1:115">
      <c r="A289" s="269"/>
      <c r="B289" s="269">
        <f>+'Ark1'!C1414</f>
        <v>2023</v>
      </c>
      <c r="C289" s="215">
        <f>+'Ark1'!L1414</f>
        <v>4</v>
      </c>
      <c r="D289" s="215" t="str">
        <f t="shared" si="191"/>
        <v>O-</v>
      </c>
      <c r="E289" s="215">
        <f>+'Ark1'!D1414</f>
        <v>4</v>
      </c>
      <c r="F289" s="215" t="str">
        <f t="shared" si="192"/>
        <v>Apr</v>
      </c>
      <c r="G289" s="215">
        <f>+'Ark1'!Q1414</f>
        <v>48</v>
      </c>
      <c r="H289" s="320">
        <f>+'Ark1'!R1414</f>
        <v>361</v>
      </c>
      <c r="I289" s="217">
        <f>+IF(H289=0,"",'Ark1'!AG1414)</f>
        <v>11.390827798513779</v>
      </c>
      <c r="J289" s="217">
        <f>+IF(H289=0,"",'Ark1'!AH1414)</f>
        <v>0</v>
      </c>
      <c r="K289" s="271"/>
      <c r="L289" s="271"/>
      <c r="M289" s="271"/>
      <c r="N289" s="216">
        <f>+IF(H289=0,"",'Ark1'!U1414)</f>
        <v>5.5963988919667615</v>
      </c>
      <c r="O289" s="216"/>
      <c r="P289" s="222">
        <f>+IF(I289=0,"",'Ark1'!AI1414)</f>
        <v>5</v>
      </c>
      <c r="R289" s="427">
        <f>+IF(P289=0,"",'Ark1'!AJ1414)</f>
        <v>75.159999999999982</v>
      </c>
      <c r="S289" s="428"/>
      <c r="T289" s="428">
        <f>+IF(P289=0,"",'Ark1'!AK1414)</f>
        <v>13.725270291107664</v>
      </c>
      <c r="U289" s="308"/>
      <c r="V289" s="217">
        <f>+IF(H289=0,"",'Ark1'!T1414)</f>
        <v>3.5373961218836576</v>
      </c>
      <c r="W289" s="218">
        <f>+IF(H289=0,"",'Ark1'!X1414)</f>
        <v>0</v>
      </c>
      <c r="X289" s="216">
        <f>+IF(H289=0,"",'Ark1'!AA1414)</f>
        <v>0</v>
      </c>
      <c r="Y289" s="217">
        <f>+IF(H289=0,"",'Ark1'!AC1414)</f>
        <v>0</v>
      </c>
      <c r="Z289" s="218">
        <f>+IF(H289=0,"",'Ark1'!AE1414)</f>
        <v>0</v>
      </c>
      <c r="AA289" s="218">
        <f t="shared" si="193"/>
        <v>1.3990997229916904</v>
      </c>
      <c r="AB289" s="216">
        <f t="shared" si="194"/>
        <v>0.1329639889196676</v>
      </c>
      <c r="AC289" s="269"/>
      <c r="AF289" s="28"/>
      <c r="AG289" s="26"/>
      <c r="AJ289" s="26"/>
      <c r="AK289" s="26"/>
      <c r="AL289" s="26"/>
      <c r="AN289" s="26"/>
      <c r="AP289" s="26"/>
      <c r="AQ289" s="26"/>
    </row>
    <row r="290" spans="1:115">
      <c r="A290" s="269"/>
      <c r="B290" s="269">
        <f>+'Ark1'!C1415</f>
        <v>2023</v>
      </c>
      <c r="C290" s="215">
        <f>+'Ark1'!L1415</f>
        <v>4</v>
      </c>
      <c r="D290" s="215" t="str">
        <f t="shared" si="191"/>
        <v>O-</v>
      </c>
      <c r="E290" s="215">
        <f>+'Ark1'!D1415</f>
        <v>5</v>
      </c>
      <c r="F290" s="215" t="str">
        <f t="shared" si="192"/>
        <v>Mai</v>
      </c>
      <c r="G290" s="215">
        <f>+'Ark1'!Q1415</f>
        <v>32</v>
      </c>
      <c r="H290" s="320">
        <f>+'Ark1'!R1415</f>
        <v>113</v>
      </c>
      <c r="I290" s="217">
        <f>+IF(H290=0,"",'Ark1'!AG1415)</f>
        <v>7.3680348063112628</v>
      </c>
      <c r="J290" s="217">
        <f>+IF(H290=0,"",'Ark1'!AH1415)</f>
        <v>1.7699115044247788</v>
      </c>
      <c r="K290" s="271"/>
      <c r="L290" s="271"/>
      <c r="M290" s="271"/>
      <c r="N290" s="216">
        <f>+IF(H290=0,"",'Ark1'!U1415)</f>
        <v>6.2194690265486718</v>
      </c>
      <c r="O290" s="216"/>
      <c r="P290" s="222">
        <f>+IF(I290=0,"",'Ark1'!AI1415)</f>
        <v>19</v>
      </c>
      <c r="R290" s="427">
        <f>+IF(P290=0,"",'Ark1'!AJ1415)</f>
        <v>73.31578947368422</v>
      </c>
      <c r="S290" s="428"/>
      <c r="T290" s="428">
        <f>+IF(P290=0,"",'Ark1'!AK1415)</f>
        <v>12.347228835848632</v>
      </c>
      <c r="U290" s="308"/>
      <c r="V290" s="217">
        <f>+IF(H290=0,"",'Ark1'!T1415)</f>
        <v>3.3628318584070795</v>
      </c>
      <c r="W290" s="218">
        <f>+IF(H290=0,"",'Ark1'!X1415)</f>
        <v>0</v>
      </c>
      <c r="X290" s="216">
        <f>+IF(H290=0,"",'Ark1'!AA1415)</f>
        <v>0</v>
      </c>
      <c r="Y290" s="217">
        <f>+IF(H290=0,"",'Ark1'!AC1415)</f>
        <v>0</v>
      </c>
      <c r="Z290" s="218">
        <f>+IF(H290=0,"",'Ark1'!AE1415)</f>
        <v>0</v>
      </c>
      <c r="AA290" s="218">
        <f t="shared" si="193"/>
        <v>1.554867256637168</v>
      </c>
      <c r="AB290" s="216">
        <f t="shared" si="194"/>
        <v>0.2831858407079646</v>
      </c>
      <c r="AC290" s="269"/>
      <c r="AF290" s="28"/>
      <c r="AG290" s="26"/>
      <c r="AJ290" s="26"/>
      <c r="AK290" s="26"/>
      <c r="AL290" s="26"/>
      <c r="AN290" s="26"/>
      <c r="AP290" s="26"/>
      <c r="AQ290" s="26"/>
    </row>
    <row r="291" spans="1:115">
      <c r="A291" s="269"/>
      <c r="B291" s="269">
        <f>+'Ark1'!C1416</f>
        <v>2023</v>
      </c>
      <c r="C291" s="215">
        <f>+'Ark1'!L1416</f>
        <v>4</v>
      </c>
      <c r="D291" s="215" t="str">
        <f t="shared" si="191"/>
        <v>O-</v>
      </c>
      <c r="E291" s="215">
        <f>+'Ark1'!D1416</f>
        <v>6</v>
      </c>
      <c r="F291" s="215" t="str">
        <f t="shared" si="192"/>
        <v>Jun</v>
      </c>
      <c r="G291" s="215">
        <f>+'Ark1'!Q1416</f>
        <v>38</v>
      </c>
      <c r="H291" s="320">
        <f>+'Ark1'!R1416</f>
        <v>156</v>
      </c>
      <c r="I291" s="217">
        <f>+IF(H291=0,"",'Ark1'!AG1416)</f>
        <v>9.6090659763393909</v>
      </c>
      <c r="J291" s="217">
        <f>+IF(H291=0,"",'Ark1'!AH1416)</f>
        <v>0</v>
      </c>
      <c r="K291" s="271"/>
      <c r="L291" s="271"/>
      <c r="M291" s="271"/>
      <c r="N291" s="216">
        <f>+IF(H291=0,"",'Ark1'!U1416)</f>
        <v>6.8051282051282023</v>
      </c>
      <c r="O291" s="216"/>
      <c r="P291" s="222">
        <f>+IF(I291=0,"",'Ark1'!AI1416)</f>
        <v>23</v>
      </c>
      <c r="R291" s="427">
        <f>+IF(P291=0,"",'Ark1'!AJ1416)</f>
        <v>76.03478260869565</v>
      </c>
      <c r="S291" s="428"/>
      <c r="T291" s="428">
        <f>+IF(P291=0,"",'Ark1'!AK1416)</f>
        <v>12.538408865593151</v>
      </c>
      <c r="U291" s="308"/>
      <c r="V291" s="217">
        <f>+IF(H291=0,"",'Ark1'!T1416)</f>
        <v>3.4358974358974361</v>
      </c>
      <c r="W291" s="218">
        <f>+IF(H291=0,"",'Ark1'!X1416)</f>
        <v>0</v>
      </c>
      <c r="X291" s="216">
        <f>+IF(H291=0,"",'Ark1'!AA1416)</f>
        <v>0</v>
      </c>
      <c r="Y291" s="217">
        <f>+IF(H291=0,"",'Ark1'!AC1416)</f>
        <v>0</v>
      </c>
      <c r="Z291" s="218">
        <f>+IF(H291=0,"",'Ark1'!AE1416)</f>
        <v>0</v>
      </c>
      <c r="AA291" s="218">
        <f t="shared" si="193"/>
        <v>1.7012820512820506</v>
      </c>
      <c r="AB291" s="216">
        <f t="shared" si="194"/>
        <v>0.24358974358974358</v>
      </c>
      <c r="AC291" s="269"/>
      <c r="AF291" s="28"/>
      <c r="AG291" s="26"/>
      <c r="AJ291" s="26"/>
      <c r="AK291" s="26"/>
      <c r="AL291" s="26"/>
      <c r="AN291" s="26"/>
      <c r="AP291" s="26"/>
      <c r="AQ291" s="26"/>
    </row>
    <row r="292" spans="1:115">
      <c r="A292" s="269"/>
      <c r="B292" s="269">
        <f>+'Ark1'!C1417</f>
        <v>2023</v>
      </c>
      <c r="C292" s="215">
        <f>+'Ark1'!L1417</f>
        <v>4</v>
      </c>
      <c r="D292" s="215" t="str">
        <f t="shared" si="191"/>
        <v>O-</v>
      </c>
      <c r="E292" s="215">
        <f>+'Ark1'!D1417</f>
        <v>7</v>
      </c>
      <c r="F292" s="215" t="str">
        <f t="shared" si="192"/>
        <v>Jul</v>
      </c>
      <c r="G292" s="215">
        <f>+'Ark1'!Q1417</f>
        <v>11</v>
      </c>
      <c r="H292" s="320">
        <f>+'Ark1'!R1417</f>
        <v>38</v>
      </c>
      <c r="I292" s="217">
        <f>+IF(H292=0,"",'Ark1'!AG1417)</f>
        <v>11.314116150911405</v>
      </c>
      <c r="J292" s="217">
        <f>+IF(H292=0,"",'Ark1'!AH1417)</f>
        <v>0</v>
      </c>
      <c r="K292" s="271"/>
      <c r="L292" s="271"/>
      <c r="M292" s="271"/>
      <c r="N292" s="216">
        <f>+IF(H292=0,"",'Ark1'!U1417)</f>
        <v>7.0236842105263193</v>
      </c>
      <c r="O292" s="216"/>
      <c r="P292" s="222">
        <f>+IF(I292=0,"",'Ark1'!AI1417)</f>
        <v>16</v>
      </c>
      <c r="R292" s="427">
        <f>+IF(P292=0,"",'Ark1'!AJ1417)</f>
        <v>106.26874999999998</v>
      </c>
      <c r="S292" s="428"/>
      <c r="T292" s="428">
        <f>+IF(P292=0,"",'Ark1'!AK1417)</f>
        <v>7.752838762931443</v>
      </c>
      <c r="U292" s="308"/>
      <c r="V292" s="217">
        <f>+IF(H292=0,"",'Ark1'!T1417)</f>
        <v>3.8684210526315774</v>
      </c>
      <c r="W292" s="218">
        <f>+IF(H292=0,"",'Ark1'!X1417)</f>
        <v>0</v>
      </c>
      <c r="X292" s="216">
        <f>+IF(H292=0,"",'Ark1'!AA1417)</f>
        <v>0</v>
      </c>
      <c r="Y292" s="217">
        <f>+IF(H292=0,"",'Ark1'!AC1417)</f>
        <v>0</v>
      </c>
      <c r="Z292" s="218">
        <f>+IF(H292=0,"",'Ark1'!AE1417)</f>
        <v>0</v>
      </c>
      <c r="AA292" s="218">
        <f t="shared" si="193"/>
        <v>1.7559210526315798</v>
      </c>
      <c r="AB292" s="216">
        <f t="shared" si="194"/>
        <v>0.28947368421052633</v>
      </c>
      <c r="AC292" s="269"/>
      <c r="AF292" s="28"/>
      <c r="AG292" s="26"/>
      <c r="AJ292" s="26"/>
      <c r="AK292" s="26"/>
      <c r="AL292" s="26"/>
      <c r="AN292" s="26"/>
      <c r="AP292" s="26"/>
      <c r="AQ292" s="26"/>
    </row>
    <row r="293" spans="1:115">
      <c r="A293" s="269"/>
      <c r="B293" s="269">
        <f>+'Ark1'!C1418</f>
        <v>2023</v>
      </c>
      <c r="C293" s="215">
        <f>+'Ark1'!L1418</f>
        <v>4</v>
      </c>
      <c r="D293" s="215" t="str">
        <f t="shared" si="191"/>
        <v>O-</v>
      </c>
      <c r="E293" s="215">
        <f>+'Ark1'!D1418</f>
        <v>8</v>
      </c>
      <c r="F293" s="215" t="str">
        <f t="shared" si="192"/>
        <v>Aug</v>
      </c>
      <c r="G293" s="215">
        <f>+'Ark1'!Q1418</f>
        <v>37</v>
      </c>
      <c r="H293" s="320">
        <f>+'Ark1'!R1418</f>
        <v>174</v>
      </c>
      <c r="I293" s="217">
        <f>+IF(H293=0,"",'Ark1'!AG1418)</f>
        <v>13.422274984218502</v>
      </c>
      <c r="J293" s="217">
        <f>+IF(H293=0,"",'Ark1'!AH1418)</f>
        <v>0</v>
      </c>
      <c r="K293" s="271"/>
      <c r="L293" s="271"/>
      <c r="M293" s="271"/>
      <c r="N293" s="216">
        <f>+IF(H293=0,"",'Ark1'!U1418)</f>
        <v>8.187356321839081</v>
      </c>
      <c r="O293" s="216"/>
      <c r="P293" s="222">
        <f>+IF(I293=0,"",'Ark1'!AI1418)</f>
        <v>11</v>
      </c>
      <c r="R293" s="427">
        <f>+IF(P293=0,"",'Ark1'!AJ1418)</f>
        <v>88.327272727272714</v>
      </c>
      <c r="S293" s="428"/>
      <c r="T293" s="428">
        <f>+IF(P293=0,"",'Ark1'!AK1418)</f>
        <v>12.120241597165428</v>
      </c>
      <c r="U293" s="308"/>
      <c r="V293" s="217">
        <f>+IF(H293=0,"",'Ark1'!T1418)</f>
        <v>2.735632183908046</v>
      </c>
      <c r="W293" s="218">
        <f>+IF(H293=0,"",'Ark1'!X1418)</f>
        <v>0.57471264367816099</v>
      </c>
      <c r="X293" s="216">
        <f>+IF(H293=0,"",'Ark1'!AA1418)</f>
        <v>0</v>
      </c>
      <c r="Y293" s="217">
        <f>+IF(H293=0,"",'Ark1'!AC1418)</f>
        <v>0</v>
      </c>
      <c r="Z293" s="218">
        <f>+IF(H293=0,"",'Ark1'!AE1418)</f>
        <v>0</v>
      </c>
      <c r="AA293" s="218">
        <f t="shared" si="193"/>
        <v>2.0468390804597703</v>
      </c>
      <c r="AB293" s="216">
        <f t="shared" si="194"/>
        <v>0.21264367816091953</v>
      </c>
      <c r="AC293" s="269"/>
      <c r="AF293" s="28"/>
      <c r="AG293" s="26"/>
      <c r="AJ293" s="26"/>
      <c r="AK293" s="26"/>
      <c r="AL293" s="26"/>
      <c r="AN293" s="26"/>
      <c r="AP293" s="26"/>
      <c r="AQ293" s="26"/>
    </row>
    <row r="294" spans="1:115">
      <c r="A294" s="269"/>
      <c r="B294" s="269">
        <f>+'Ark1'!C1419</f>
        <v>2023</v>
      </c>
      <c r="C294" s="215">
        <f>+'Ark1'!L1419</f>
        <v>4</v>
      </c>
      <c r="D294" s="215" t="str">
        <f t="shared" si="191"/>
        <v>O-</v>
      </c>
      <c r="E294" s="215">
        <f>+'Ark1'!D1419</f>
        <v>9</v>
      </c>
      <c r="F294" s="215" t="str">
        <f t="shared" si="192"/>
        <v>Sep</v>
      </c>
      <c r="G294" s="215">
        <f>+'Ark1'!Q1419</f>
        <v>58</v>
      </c>
      <c r="H294" s="320">
        <f>+'Ark1'!R1419</f>
        <v>233</v>
      </c>
      <c r="I294" s="217">
        <f>+IF(H294=0,"",'Ark1'!AG1419)</f>
        <v>10.164687025393173</v>
      </c>
      <c r="J294" s="217">
        <f>+IF(H294=0,"",'Ark1'!AH1419)</f>
        <v>0.85836909871244638</v>
      </c>
      <c r="K294" s="271"/>
      <c r="L294" s="271"/>
      <c r="M294" s="271"/>
      <c r="N294" s="216">
        <f>+IF(H294=0,"",'Ark1'!U1419)</f>
        <v>8.8184549356223112</v>
      </c>
      <c r="O294" s="216"/>
      <c r="P294" s="222">
        <f>+IF(I294=0,"",'Ark1'!AI1419)</f>
        <v>54</v>
      </c>
      <c r="R294" s="427">
        <f>+IF(P294=0,"",'Ark1'!AJ1419)</f>
        <v>83.816666666666691</v>
      </c>
      <c r="S294" s="428"/>
      <c r="T294" s="428">
        <f>+IF(P294=0,"",'Ark1'!AK1419)</f>
        <v>12.892936241606938</v>
      </c>
      <c r="U294" s="308"/>
      <c r="V294" s="217">
        <f>+IF(H294=0,"",'Ark1'!T1419)</f>
        <v>3.3648068669527897</v>
      </c>
      <c r="W294" s="218">
        <f>+IF(H294=0,"",'Ark1'!X1419)</f>
        <v>3.8626609442060089</v>
      </c>
      <c r="X294" s="216">
        <f>+IF(H294=0,"",'Ark1'!AA1419)</f>
        <v>0</v>
      </c>
      <c r="Y294" s="217">
        <f>+IF(H294=0,"",'Ark1'!AC1419)</f>
        <v>0</v>
      </c>
      <c r="Z294" s="218">
        <f>+IF(H294=0,"",'Ark1'!AE1419)</f>
        <v>0</v>
      </c>
      <c r="AA294" s="218">
        <f t="shared" si="193"/>
        <v>2.2046137339055778</v>
      </c>
      <c r="AB294" s="216">
        <f t="shared" si="194"/>
        <v>0.24892703862660945</v>
      </c>
      <c r="AC294" s="269"/>
      <c r="AF294" s="28"/>
      <c r="AG294" s="26"/>
      <c r="AJ294" s="26"/>
      <c r="AK294" s="26"/>
      <c r="AL294" s="26"/>
      <c r="AN294" s="26"/>
      <c r="AP294" s="26"/>
      <c r="AQ294" s="26"/>
    </row>
    <row r="295" spans="1:115">
      <c r="A295" s="269"/>
      <c r="B295" s="269">
        <f>+'Ark1'!C1420</f>
        <v>2023</v>
      </c>
      <c r="C295" s="215">
        <f>+'Ark1'!L1420</f>
        <v>4</v>
      </c>
      <c r="D295" s="215" t="str">
        <f t="shared" si="191"/>
        <v>O-</v>
      </c>
      <c r="E295" s="215">
        <f>+'Ark1'!D1420</f>
        <v>10</v>
      </c>
      <c r="F295" s="215" t="str">
        <f t="shared" si="192"/>
        <v>Okt</v>
      </c>
      <c r="G295" s="215">
        <f>+'Ark1'!Q1420</f>
        <v>77</v>
      </c>
      <c r="H295" s="320">
        <f>+'Ark1'!R1420</f>
        <v>223</v>
      </c>
      <c r="I295" s="217">
        <f>+IF(H295=0,"",'Ark1'!AG1420)</f>
        <v>8.8882703702305914</v>
      </c>
      <c r="J295" s="217">
        <f>+IF(H295=0,"",'Ark1'!AH1420)</f>
        <v>0.89686098654708513</v>
      </c>
      <c r="K295" s="271"/>
      <c r="L295" s="271"/>
      <c r="M295" s="271"/>
      <c r="N295" s="216">
        <f>+IF(H295=0,"",'Ark1'!U1420)</f>
        <v>8.44887892376682</v>
      </c>
      <c r="O295" s="216"/>
      <c r="P295" s="222">
        <f>+IF(I295=0,"",'Ark1'!AI1420)</f>
        <v>28</v>
      </c>
      <c r="R295" s="427">
        <f>+IF(P295=0,"",'Ark1'!AJ1420)</f>
        <v>83.353571428571485</v>
      </c>
      <c r="S295" s="428"/>
      <c r="T295" s="428">
        <f>+IF(P295=0,"",'Ark1'!AK1420)</f>
        <v>12.79757063336279</v>
      </c>
      <c r="U295" s="308"/>
      <c r="V295" s="217">
        <f>+IF(H295=0,"",'Ark1'!T1420)</f>
        <v>3.4529147982062778</v>
      </c>
      <c r="W295" s="218">
        <f>+IF(H295=0,"",'Ark1'!X1420)</f>
        <v>0.89686098654708513</v>
      </c>
      <c r="X295" s="216">
        <f>+IF(H295=0,"",'Ark1'!AA1420)</f>
        <v>0</v>
      </c>
      <c r="Y295" s="217">
        <f>+IF(H295=0,"",'Ark1'!AC1420)</f>
        <v>0</v>
      </c>
      <c r="Z295" s="218">
        <f>+IF(H295=0,"",'Ark1'!AE1420)</f>
        <v>0</v>
      </c>
      <c r="AA295" s="218">
        <f t="shared" si="193"/>
        <v>2.112219730941705</v>
      </c>
      <c r="AB295" s="216">
        <f t="shared" si="194"/>
        <v>0.3452914798206278</v>
      </c>
      <c r="AC295" s="269"/>
      <c r="AF295" s="28"/>
      <c r="AG295" s="26"/>
      <c r="AJ295" s="26"/>
      <c r="AK295" s="26"/>
      <c r="AL295" s="26"/>
      <c r="AN295" s="26"/>
      <c r="AP295" s="26"/>
      <c r="AQ295" s="26"/>
    </row>
    <row r="296" spans="1:115">
      <c r="A296" s="269"/>
      <c r="B296" s="269">
        <f>+'Ark1'!C1421</f>
        <v>2023</v>
      </c>
      <c r="C296" s="215">
        <f>+'Ark1'!L1421</f>
        <v>4</v>
      </c>
      <c r="D296" s="215" t="str">
        <f t="shared" si="191"/>
        <v>O-</v>
      </c>
      <c r="E296" s="215">
        <f>+'Ark1'!D1421</f>
        <v>11</v>
      </c>
      <c r="F296" s="215" t="str">
        <f t="shared" si="192"/>
        <v>Nov</v>
      </c>
      <c r="G296" s="215">
        <f>+'Ark1'!Q1421</f>
        <v>39</v>
      </c>
      <c r="H296" s="320">
        <f>+'Ark1'!R1421</f>
        <v>92</v>
      </c>
      <c r="I296" s="217">
        <f>+IF(H296=0,"",'Ark1'!AG1421)</f>
        <v>7.5689494886891859</v>
      </c>
      <c r="J296" s="217">
        <f>+IF(H296=0,"",'Ark1'!AH1421)</f>
        <v>2.1739130434782608</v>
      </c>
      <c r="K296" s="271"/>
      <c r="L296" s="271"/>
      <c r="M296" s="271"/>
      <c r="N296" s="216">
        <f>+IF(H296=0,"",'Ark1'!U1421)</f>
        <v>8.4956521739130437</v>
      </c>
      <c r="O296" s="216"/>
      <c r="P296" s="222">
        <f>+IF(I296=0,"",'Ark1'!AI1421)</f>
        <v>17</v>
      </c>
      <c r="R296" s="427">
        <f>+IF(P296=0,"",'Ark1'!AJ1421)</f>
        <v>82.047058823529397</v>
      </c>
      <c r="S296" s="428"/>
      <c r="T296" s="428">
        <f>+IF(P296=0,"",'Ark1'!AK1421)</f>
        <v>12.527135467043264</v>
      </c>
      <c r="U296" s="308"/>
      <c r="V296" s="217">
        <f>+IF(H296=0,"",'Ark1'!T1421)</f>
        <v>3.6630434782608696</v>
      </c>
      <c r="W296" s="218">
        <f>+IF(H296=0,"",'Ark1'!X1421)</f>
        <v>2.1739130434782608</v>
      </c>
      <c r="X296" s="216">
        <f>+IF(H296=0,"",'Ark1'!AA1421)</f>
        <v>0</v>
      </c>
      <c r="Y296" s="217">
        <f>+IF(H296=0,"",'Ark1'!AC1421)</f>
        <v>0</v>
      </c>
      <c r="Z296" s="218">
        <f>+IF(H296=0,"",'Ark1'!AE1421)</f>
        <v>0</v>
      </c>
      <c r="AA296" s="218">
        <f t="shared" si="193"/>
        <v>2.1239130434782609</v>
      </c>
      <c r="AB296" s="216">
        <f t="shared" si="194"/>
        <v>0.42391304347826086</v>
      </c>
      <c r="AC296" s="269"/>
      <c r="AF296" s="28"/>
      <c r="AG296" s="26"/>
      <c r="AJ296" s="26"/>
      <c r="AK296" s="26"/>
      <c r="AL296" s="26"/>
      <c r="AN296" s="26"/>
      <c r="AP296" s="26"/>
      <c r="AQ296" s="26"/>
    </row>
    <row r="297" spans="1:115">
      <c r="A297" s="269"/>
      <c r="B297" s="269">
        <f>+'Ark1'!C1422</f>
        <v>2023</v>
      </c>
      <c r="C297" s="215">
        <f>+'Ark1'!L1422</f>
        <v>4</v>
      </c>
      <c r="D297" s="215" t="str">
        <f t="shared" si="191"/>
        <v>O-</v>
      </c>
      <c r="E297" s="215">
        <f>+'Ark1'!D1422</f>
        <v>12</v>
      </c>
      <c r="F297" s="215" t="str">
        <f t="shared" si="192"/>
        <v>Des</v>
      </c>
      <c r="G297" s="215">
        <f>+'Ark1'!Q1422</f>
        <v>11</v>
      </c>
      <c r="H297" s="320">
        <f>+'Ark1'!R1422</f>
        <v>33</v>
      </c>
      <c r="I297" s="217">
        <f>+IF(H297=0,"",'Ark1'!AG1422)</f>
        <v>11.405871263129548</v>
      </c>
      <c r="J297" s="217">
        <f>+IF(H297=0,"",'Ark1'!AH1422)</f>
        <v>0</v>
      </c>
      <c r="K297" s="271"/>
      <c r="L297" s="271"/>
      <c r="M297" s="271"/>
      <c r="N297" s="216">
        <f>+IF(H297=0,"",'Ark1'!U1422)</f>
        <v>7.700000000000002</v>
      </c>
      <c r="O297" s="216"/>
      <c r="P297" s="222">
        <f>+IF(I297=0,"",'Ark1'!AI1422)</f>
        <v>6</v>
      </c>
      <c r="R297" s="427">
        <f>+IF(P297=0,"",'Ark1'!AJ1422)</f>
        <v>84.283333333333317</v>
      </c>
      <c r="S297" s="428"/>
      <c r="T297" s="428">
        <f>+IF(P297=0,"",'Ark1'!AK1422)</f>
        <v>13.000811006432343</v>
      </c>
      <c r="U297" s="308"/>
      <c r="V297" s="217">
        <f>+IF(H297=0,"",'Ark1'!T1422)</f>
        <v>3.0909090909090904</v>
      </c>
      <c r="W297" s="218">
        <f>+IF(H297=0,"",'Ark1'!X1422)</f>
        <v>0</v>
      </c>
      <c r="X297" s="216">
        <f>+IF(H297=0,"",'Ark1'!AA1422)</f>
        <v>0</v>
      </c>
      <c r="Y297" s="217">
        <f>+IF(H297=0,"",'Ark1'!AC1422)</f>
        <v>0</v>
      </c>
      <c r="Z297" s="218">
        <f>+IF(H297=0,"",'Ark1'!AE1422)</f>
        <v>0</v>
      </c>
      <c r="AA297" s="218">
        <f t="shared" si="193"/>
        <v>1.9250000000000005</v>
      </c>
      <c r="AB297" s="216">
        <f t="shared" si="194"/>
        <v>0.33333333333333331</v>
      </c>
      <c r="AC297" s="269"/>
      <c r="AF297" s="28"/>
      <c r="AG297" s="26"/>
      <c r="AJ297" s="26"/>
      <c r="AK297" s="26"/>
      <c r="AL297" s="26"/>
      <c r="AN297" s="26"/>
      <c r="AP297" s="26"/>
      <c r="AQ297" s="26"/>
    </row>
    <row r="298" spans="1:115">
      <c r="A298" s="269"/>
      <c r="B298" s="269"/>
      <c r="C298" s="269"/>
      <c r="D298" s="269"/>
      <c r="E298" s="269"/>
      <c r="F298" s="269"/>
      <c r="G298" s="269"/>
      <c r="H298" s="322"/>
      <c r="I298" s="269"/>
      <c r="J298" s="269"/>
      <c r="K298" s="271"/>
      <c r="L298" s="271"/>
      <c r="M298" s="271"/>
      <c r="N298" s="269"/>
      <c r="O298" s="269"/>
      <c r="P298" s="308"/>
      <c r="Q298" s="308"/>
      <c r="R298" s="307"/>
      <c r="S298" s="307"/>
      <c r="T298" s="307"/>
      <c r="U298" s="308"/>
      <c r="V298" s="269"/>
      <c r="W298" s="269"/>
      <c r="X298" s="271"/>
      <c r="Y298" s="269"/>
      <c r="Z298" s="269"/>
      <c r="AA298" s="269"/>
      <c r="AB298" s="269"/>
      <c r="AC298" s="269"/>
      <c r="AF298" s="28"/>
      <c r="AG298" s="26"/>
      <c r="AJ298" s="26"/>
      <c r="AK298" s="26"/>
      <c r="AL298" s="26"/>
      <c r="AN298" s="26"/>
      <c r="AP298" s="26"/>
      <c r="AQ298" s="26"/>
    </row>
    <row r="299" spans="1:115" s="301" customFormat="1" ht="17.399999999999999">
      <c r="A299" s="269"/>
      <c r="B299" s="269"/>
      <c r="C299" s="305" t="s">
        <v>0</v>
      </c>
      <c r="D299" s="269"/>
      <c r="E299" s="306" t="str">
        <f>+D301</f>
        <v>O</v>
      </c>
      <c r="F299" s="305" t="s">
        <v>547</v>
      </c>
      <c r="G299" s="269"/>
      <c r="H299" s="309">
        <f>SUM(H301:H312)</f>
        <v>6236</v>
      </c>
      <c r="I299" s="271"/>
      <c r="J299" s="271"/>
      <c r="K299" s="271"/>
      <c r="L299" s="271"/>
      <c r="M299" s="271"/>
      <c r="N299" s="307" t="e">
        <f>+Klasse!#REF!</f>
        <v>#REF!</v>
      </c>
      <c r="O299" s="307"/>
      <c r="P299" s="308"/>
      <c r="Q299" s="308"/>
      <c r="R299" s="307"/>
      <c r="S299" s="307"/>
      <c r="T299" s="307"/>
      <c r="U299" s="308"/>
      <c r="V299" s="269"/>
      <c r="W299" s="272"/>
      <c r="X299" s="271"/>
      <c r="Y299" s="269"/>
      <c r="Z299" s="272"/>
      <c r="AA299" s="307" t="e">
        <f>+N299/C301</f>
        <v>#REF!</v>
      </c>
      <c r="AB299" s="271"/>
      <c r="AC299" s="269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</row>
    <row r="300" spans="1:115" s="301" customFormat="1">
      <c r="A300" s="269"/>
      <c r="B300" s="269"/>
      <c r="C300" s="269"/>
      <c r="D300" s="269"/>
      <c r="E300" s="269"/>
      <c r="F300" s="269"/>
      <c r="G300" s="269"/>
      <c r="H300" s="322"/>
      <c r="I300" s="271"/>
      <c r="J300" s="271"/>
      <c r="K300" s="271"/>
      <c r="L300" s="271"/>
      <c r="M300" s="271"/>
      <c r="N300" s="269"/>
      <c r="O300" s="269"/>
      <c r="P300" s="308"/>
      <c r="Q300" s="308"/>
      <c r="R300" s="307"/>
      <c r="S300" s="307"/>
      <c r="T300" s="307"/>
      <c r="U300" s="308"/>
      <c r="V300" s="269"/>
      <c r="W300" s="272"/>
      <c r="X300" s="271"/>
      <c r="Y300" s="269"/>
      <c r="Z300" s="269"/>
      <c r="AA300" s="269"/>
      <c r="AB300" s="269"/>
      <c r="AC300" s="269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</row>
    <row r="301" spans="1:115">
      <c r="A301" s="269"/>
      <c r="B301" s="269">
        <f>+'Ark1'!C1423</f>
        <v>2023</v>
      </c>
      <c r="C301" s="215">
        <f>+'Ark1'!L1423</f>
        <v>5</v>
      </c>
      <c r="D301" s="215" t="str">
        <f t="shared" ref="D301:D312" si="195">+D74</f>
        <v>O</v>
      </c>
      <c r="E301" s="215">
        <f>+'Ark1'!D1423</f>
        <v>1</v>
      </c>
      <c r="F301" s="215" t="str">
        <f t="shared" ref="F301:F312" si="196">+F286</f>
        <v>Jan</v>
      </c>
      <c r="G301" s="215">
        <f>+'Ark1'!Q1423</f>
        <v>19</v>
      </c>
      <c r="H301" s="320">
        <f>+'Ark1'!R1423</f>
        <v>78</v>
      </c>
      <c r="I301" s="217">
        <f>+IF(H301=0,"",'Ark1'!AG1423)</f>
        <v>35.243507355674751</v>
      </c>
      <c r="J301" s="217">
        <f>+IF(H301=0,"",'Ark1'!AH1423)</f>
        <v>3.8461538461538449</v>
      </c>
      <c r="K301" s="271"/>
      <c r="L301" s="271"/>
      <c r="M301" s="271"/>
      <c r="N301" s="216">
        <f>+IF(H301=0,"",'Ark1'!U1423)</f>
        <v>8.5076923076923059</v>
      </c>
      <c r="O301" s="216"/>
      <c r="P301" s="222">
        <f>+IF(I301=0,"",'Ark1'!AI1423)</f>
        <v>0</v>
      </c>
      <c r="R301" s="427" t="str">
        <f>+IF(P301=0,"",'Ark1'!AJ1423)</f>
        <v/>
      </c>
      <c r="S301" s="428"/>
      <c r="T301" s="428" t="str">
        <f>+IF(P301=0,"",'Ark1'!AK1423)</f>
        <v/>
      </c>
      <c r="U301" s="308"/>
      <c r="V301" s="217">
        <f>+IF(H301=0,"",'Ark1'!T1423)</f>
        <v>4.5</v>
      </c>
      <c r="W301" s="218">
        <f>+IF(H301=0,"",'Ark1'!X1423)</f>
        <v>0</v>
      </c>
      <c r="X301" s="216">
        <f>+IF(H301=0,"",'Ark1'!AA1423)</f>
        <v>0</v>
      </c>
      <c r="Y301" s="217">
        <f>+IF(H301=0,"",'Ark1'!AC1423)</f>
        <v>0</v>
      </c>
      <c r="Z301" s="218">
        <f>+IF(H301=0,"",'Ark1'!AE1423)</f>
        <v>0</v>
      </c>
      <c r="AA301" s="218">
        <f t="shared" ref="AA301:AA312" si="197">+IF(H301=0,"",+N301/C301)</f>
        <v>1.7015384615384612</v>
      </c>
      <c r="AB301" s="216">
        <f t="shared" si="185"/>
        <v>0.24358974358974358</v>
      </c>
      <c r="AC301" s="269"/>
      <c r="AF301" s="28"/>
      <c r="AG301" s="26"/>
      <c r="AJ301" s="26"/>
      <c r="AK301" s="26"/>
      <c r="AL301" s="26"/>
      <c r="AN301" s="26"/>
      <c r="AP301" s="26"/>
      <c r="AQ301" s="26"/>
    </row>
    <row r="302" spans="1:115">
      <c r="A302" s="269"/>
      <c r="B302" s="269">
        <f>+'Ark1'!C1424</f>
        <v>2023</v>
      </c>
      <c r="C302" s="215">
        <f>+'Ark1'!L1424</f>
        <v>5</v>
      </c>
      <c r="D302" s="215" t="str">
        <f t="shared" si="195"/>
        <v>O</v>
      </c>
      <c r="E302" s="215">
        <f>+'Ark1'!D1424</f>
        <v>2</v>
      </c>
      <c r="F302" s="215" t="str">
        <f t="shared" si="196"/>
        <v>Feb</v>
      </c>
      <c r="G302" s="215">
        <f>+'Ark1'!Q1424</f>
        <v>41</v>
      </c>
      <c r="H302" s="320">
        <f>+'Ark1'!R1424</f>
        <v>490</v>
      </c>
      <c r="I302" s="217">
        <f>+IF(H302=0,"",'Ark1'!AG1424)</f>
        <v>39.25732737208147</v>
      </c>
      <c r="J302" s="217">
        <f>+IF(H302=0,"",'Ark1'!AH1424)</f>
        <v>2.4489795918367343</v>
      </c>
      <c r="K302" s="271"/>
      <c r="L302" s="271"/>
      <c r="M302" s="271"/>
      <c r="N302" s="216">
        <f>+IF(H302=0,"",'Ark1'!U1424)</f>
        <v>7.0961224489795987</v>
      </c>
      <c r="O302" s="216"/>
      <c r="P302" s="222">
        <f>+IF(I302=0,"",'Ark1'!AI1424)</f>
        <v>22</v>
      </c>
      <c r="R302" s="427">
        <f>+IF(P302=0,"",'Ark1'!AJ1424)</f>
        <v>88.722727272727283</v>
      </c>
      <c r="S302" s="428"/>
      <c r="T302" s="428">
        <f>+IF(P302=0,"",'Ark1'!AK1424)</f>
        <v>11.116829409661879</v>
      </c>
      <c r="U302" s="308"/>
      <c r="V302" s="217">
        <f>+IF(H302=0,"",'Ark1'!T1424)</f>
        <v>4.6346938775510198</v>
      </c>
      <c r="W302" s="218">
        <f>+IF(H302=0,"",'Ark1'!X1424)</f>
        <v>0.81632653061224492</v>
      </c>
      <c r="X302" s="216">
        <f>+IF(H302=0,"",'Ark1'!AA1424)</f>
        <v>0</v>
      </c>
      <c r="Y302" s="217">
        <f>+IF(H302=0,"",'Ark1'!AC1424)</f>
        <v>0</v>
      </c>
      <c r="Z302" s="218">
        <f>+IF(H302=0,"",'Ark1'!AE1424)</f>
        <v>0</v>
      </c>
      <c r="AA302" s="218">
        <f t="shared" si="197"/>
        <v>1.4192244897959196</v>
      </c>
      <c r="AB302" s="216">
        <f t="shared" ref="AB302:AB312" si="198">+IF(H302=0,"",G302/H302)</f>
        <v>8.3673469387755106E-2</v>
      </c>
      <c r="AC302" s="269"/>
      <c r="AF302" s="28"/>
      <c r="AG302" s="26"/>
      <c r="AJ302" s="26"/>
      <c r="AK302" s="26"/>
      <c r="AL302" s="26"/>
      <c r="AN302" s="26"/>
    </row>
    <row r="303" spans="1:115">
      <c r="A303" s="269"/>
      <c r="B303" s="269">
        <f>+'Ark1'!C1425</f>
        <v>2023</v>
      </c>
      <c r="C303" s="215">
        <f>+'Ark1'!L1425</f>
        <v>5</v>
      </c>
      <c r="D303" s="215" t="str">
        <f t="shared" si="195"/>
        <v>O</v>
      </c>
      <c r="E303" s="215">
        <f>+'Ark1'!D1425</f>
        <v>3</v>
      </c>
      <c r="F303" s="215" t="str">
        <f t="shared" si="196"/>
        <v>Mar</v>
      </c>
      <c r="G303" s="215">
        <f>+'Ark1'!Q1425</f>
        <v>91</v>
      </c>
      <c r="H303" s="320">
        <f>+'Ark1'!R1425</f>
        <v>1428</v>
      </c>
      <c r="I303" s="217">
        <f>+IF(H303=0,"",'Ark1'!AG1425)</f>
        <v>37.941781103527667</v>
      </c>
      <c r="J303" s="217">
        <f>+IF(H303=0,"",'Ark1'!AH1425)</f>
        <v>0.21008403361344527</v>
      </c>
      <c r="K303" s="271"/>
      <c r="L303" s="271"/>
      <c r="M303" s="271"/>
      <c r="N303" s="216">
        <f>+IF(H303=0,"",'Ark1'!U1425)</f>
        <v>6.4623249299719854</v>
      </c>
      <c r="O303" s="216"/>
      <c r="P303" s="222">
        <f>+IF(I303=0,"",'Ark1'!AI1425)</f>
        <v>1</v>
      </c>
      <c r="R303" s="427">
        <f>+IF(P303=0,"",'Ark1'!AJ1425)</f>
        <v>80.900000000000006</v>
      </c>
      <c r="S303" s="428"/>
      <c r="T303" s="428">
        <f>+IF(P303=0,"",'Ark1'!AK1425)</f>
        <v>14.164971288009257</v>
      </c>
      <c r="U303" s="308"/>
      <c r="V303" s="217">
        <f>+IF(H303=0,"",'Ark1'!T1425)</f>
        <v>4.8774509803921564</v>
      </c>
      <c r="W303" s="218">
        <f>+IF(H303=0,"",'Ark1'!X1425)</f>
        <v>0.21008403361344527</v>
      </c>
      <c r="X303" s="216">
        <f>+IF(H303=0,"",'Ark1'!AA1425)</f>
        <v>0</v>
      </c>
      <c r="Y303" s="217">
        <f>+IF(H303=0,"",'Ark1'!AC1425)</f>
        <v>0</v>
      </c>
      <c r="Z303" s="218">
        <f>+IF(H303=0,"",'Ark1'!AE1425)</f>
        <v>0</v>
      </c>
      <c r="AA303" s="218">
        <f t="shared" si="197"/>
        <v>1.2924649859943971</v>
      </c>
      <c r="AB303" s="216">
        <f t="shared" si="198"/>
        <v>6.3725490196078427E-2</v>
      </c>
      <c r="AC303" s="269"/>
      <c r="AF303" s="28"/>
      <c r="AG303" s="26"/>
      <c r="AJ303" s="26"/>
      <c r="AK303" s="26"/>
      <c r="AL303" s="26"/>
      <c r="AN303" s="26"/>
    </row>
    <row r="304" spans="1:115">
      <c r="A304" s="269"/>
      <c r="B304" s="269">
        <f>+'Ark1'!C1426</f>
        <v>2023</v>
      </c>
      <c r="C304" s="215">
        <f>+'Ark1'!L1426</f>
        <v>5</v>
      </c>
      <c r="D304" s="215" t="str">
        <f t="shared" si="195"/>
        <v>O</v>
      </c>
      <c r="E304" s="215">
        <f>+'Ark1'!D1426</f>
        <v>4</v>
      </c>
      <c r="F304" s="215" t="str">
        <f t="shared" si="196"/>
        <v>Apr</v>
      </c>
      <c r="G304" s="215">
        <f>+'Ark1'!Q1426</f>
        <v>70</v>
      </c>
      <c r="H304" s="320">
        <f>+'Ark1'!R1426</f>
        <v>1045</v>
      </c>
      <c r="I304" s="217">
        <f>+IF(H304=0,"",'Ark1'!AG1426)</f>
        <v>37.491683675195375</v>
      </c>
      <c r="J304" s="217">
        <f>+IF(H304=0,"",'Ark1'!AH1426)</f>
        <v>0</v>
      </c>
      <c r="K304" s="271"/>
      <c r="L304" s="271"/>
      <c r="M304" s="271"/>
      <c r="N304" s="216">
        <f>+IF(H304=0,"",'Ark1'!U1426)</f>
        <v>6.3632535885167485</v>
      </c>
      <c r="O304" s="216"/>
      <c r="P304" s="222">
        <f>+IF(I304=0,"",'Ark1'!AI1426)</f>
        <v>14</v>
      </c>
      <c r="R304" s="427">
        <f>+IF(P304=0,"",'Ark1'!AJ1426)</f>
        <v>78.042857142857116</v>
      </c>
      <c r="S304" s="428"/>
      <c r="T304" s="428">
        <f>+IF(P304=0,"",'Ark1'!AK1426)</f>
        <v>15.408896440237283</v>
      </c>
      <c r="U304" s="308"/>
      <c r="V304" s="217">
        <f>+IF(H304=0,"",'Ark1'!T1426)</f>
        <v>4.5224880382775119</v>
      </c>
      <c r="W304" s="218">
        <f>+IF(H304=0,"",'Ark1'!X1426)</f>
        <v>0.19138755980861247</v>
      </c>
      <c r="X304" s="216">
        <f>+IF(H304=0,"",'Ark1'!AA1426)</f>
        <v>0</v>
      </c>
      <c r="Y304" s="217">
        <f>+IF(H304=0,"",'Ark1'!AC1426)</f>
        <v>0</v>
      </c>
      <c r="Z304" s="218">
        <f>+IF(H304=0,"",'Ark1'!AE1426)</f>
        <v>0</v>
      </c>
      <c r="AA304" s="218">
        <f t="shared" si="197"/>
        <v>1.2726507177033497</v>
      </c>
      <c r="AB304" s="216">
        <f t="shared" si="198"/>
        <v>6.6985645933014357E-2</v>
      </c>
      <c r="AC304" s="269"/>
      <c r="AF304" s="28"/>
      <c r="AG304" s="26"/>
      <c r="AJ304" s="26"/>
      <c r="AK304" s="26"/>
      <c r="AL304" s="26"/>
      <c r="AN304" s="26"/>
    </row>
    <row r="305" spans="1:115">
      <c r="A305" s="269"/>
      <c r="B305" s="269">
        <f>+'Ark1'!C1427</f>
        <v>2023</v>
      </c>
      <c r="C305" s="215">
        <f>+'Ark1'!L1427</f>
        <v>5</v>
      </c>
      <c r="D305" s="215" t="str">
        <f t="shared" si="195"/>
        <v>O</v>
      </c>
      <c r="E305" s="215">
        <f>+'Ark1'!D1427</f>
        <v>5</v>
      </c>
      <c r="F305" s="215" t="str">
        <f t="shared" si="196"/>
        <v>Mai</v>
      </c>
      <c r="G305" s="215">
        <f>+'Ark1'!Q1427</f>
        <v>48</v>
      </c>
      <c r="H305" s="320">
        <f>+'Ark1'!R1427</f>
        <v>482</v>
      </c>
      <c r="I305" s="217">
        <f>+IF(H305=0,"",'Ark1'!AG1427)</f>
        <v>32.795512921318888</v>
      </c>
      <c r="J305" s="217">
        <f>+IF(H305=0,"",'Ark1'!AH1427)</f>
        <v>1.0373443983402488</v>
      </c>
      <c r="K305" s="271"/>
      <c r="L305" s="271"/>
      <c r="M305" s="271"/>
      <c r="N305" s="216">
        <f>+IF(H305=0,"",'Ark1'!U1427)</f>
        <v>6.4900414937759408</v>
      </c>
      <c r="O305" s="216"/>
      <c r="P305" s="222">
        <f>+IF(I305=0,"",'Ark1'!AI1427)</f>
        <v>197</v>
      </c>
      <c r="R305" s="427">
        <f>+IF(P305=0,"",'Ark1'!AJ1427)</f>
        <v>76.821827411167504</v>
      </c>
      <c r="S305" s="428"/>
      <c r="T305" s="428">
        <f>+IF(P305=0,"",'Ark1'!AK1427)</f>
        <v>13.124822786923556</v>
      </c>
      <c r="U305" s="308"/>
      <c r="V305" s="217">
        <f>+IF(H305=0,"",'Ark1'!T1427)</f>
        <v>4.3298755186721989</v>
      </c>
      <c r="W305" s="218">
        <f>+IF(H305=0,"",'Ark1'!X1427)</f>
        <v>0.4149377593360995</v>
      </c>
      <c r="X305" s="216">
        <f>+IF(H305=0,"",'Ark1'!AA1427)</f>
        <v>0</v>
      </c>
      <c r="Y305" s="217">
        <f>+IF(H305=0,"",'Ark1'!AC1427)</f>
        <v>0</v>
      </c>
      <c r="Z305" s="218">
        <f>+IF(H305=0,"",'Ark1'!AE1427)</f>
        <v>0</v>
      </c>
      <c r="AA305" s="218">
        <f t="shared" si="197"/>
        <v>1.2980082987551882</v>
      </c>
      <c r="AB305" s="216">
        <f t="shared" si="198"/>
        <v>9.9585062240663894E-2</v>
      </c>
      <c r="AC305" s="269"/>
      <c r="AF305" s="28"/>
      <c r="AG305" s="26"/>
      <c r="AJ305" s="26"/>
      <c r="AK305" s="26"/>
      <c r="AL305" s="26"/>
      <c r="AN305" s="26"/>
    </row>
    <row r="306" spans="1:115">
      <c r="A306" s="269"/>
      <c r="B306" s="269">
        <f>+'Ark1'!C1428</f>
        <v>2023</v>
      </c>
      <c r="C306" s="215">
        <f>+'Ark1'!L1428</f>
        <v>5</v>
      </c>
      <c r="D306" s="215" t="str">
        <f t="shared" si="195"/>
        <v>O</v>
      </c>
      <c r="E306" s="215">
        <f>+'Ark1'!D1428</f>
        <v>6</v>
      </c>
      <c r="F306" s="215" t="str">
        <f t="shared" si="196"/>
        <v>Jun</v>
      </c>
      <c r="G306" s="215">
        <f>+'Ark1'!Q1428</f>
        <v>67</v>
      </c>
      <c r="H306" s="320">
        <f>+'Ark1'!R1428</f>
        <v>471</v>
      </c>
      <c r="I306" s="217">
        <f>+IF(H306=0,"",'Ark1'!AG1428)</f>
        <v>32.382624752215349</v>
      </c>
      <c r="J306" s="217">
        <f>+IF(H306=0,"",'Ark1'!AH1428)</f>
        <v>0.21231422505307856</v>
      </c>
      <c r="K306" s="271"/>
      <c r="L306" s="271"/>
      <c r="M306" s="271"/>
      <c r="N306" s="216">
        <f>+IF(H306=0,"",'Ark1'!U1428)</f>
        <v>7.5957537154989376</v>
      </c>
      <c r="O306" s="216"/>
      <c r="P306" s="222">
        <f>+IF(I306=0,"",'Ark1'!AI1428)</f>
        <v>170</v>
      </c>
      <c r="R306" s="427">
        <f>+IF(P306=0,"",'Ark1'!AJ1428)</f>
        <v>78.554705882352948</v>
      </c>
      <c r="S306" s="428"/>
      <c r="T306" s="428">
        <f>+IF(P306=0,"",'Ark1'!AK1428)</f>
        <v>13.790987922359898</v>
      </c>
      <c r="U306" s="308"/>
      <c r="V306" s="217">
        <f>+IF(H306=0,"",'Ark1'!T1428)</f>
        <v>4.1401273885350323</v>
      </c>
      <c r="W306" s="218">
        <f>+IF(H306=0,"",'Ark1'!X1428)</f>
        <v>0.63694267515923564</v>
      </c>
      <c r="X306" s="216">
        <f>+IF(H306=0,"",'Ark1'!AA1428)</f>
        <v>0</v>
      </c>
      <c r="Y306" s="217">
        <f>+IF(H306=0,"",'Ark1'!AC1428)</f>
        <v>0</v>
      </c>
      <c r="Z306" s="218">
        <f>+IF(H306=0,"",'Ark1'!AE1428)</f>
        <v>0</v>
      </c>
      <c r="AA306" s="218">
        <f t="shared" si="197"/>
        <v>1.5191507430997875</v>
      </c>
      <c r="AB306" s="216">
        <f t="shared" si="198"/>
        <v>0.14225053078556263</v>
      </c>
      <c r="AC306" s="269"/>
      <c r="AF306" s="28"/>
      <c r="AG306" s="26"/>
      <c r="AJ306" s="26"/>
      <c r="AK306" s="26"/>
      <c r="AL306" s="26"/>
      <c r="AN306" s="26"/>
    </row>
    <row r="307" spans="1:115">
      <c r="A307" s="269"/>
      <c r="B307" s="269">
        <f>+'Ark1'!C1429</f>
        <v>2023</v>
      </c>
      <c r="C307" s="215">
        <f>+'Ark1'!L1429</f>
        <v>5</v>
      </c>
      <c r="D307" s="215" t="str">
        <f t="shared" si="195"/>
        <v>O</v>
      </c>
      <c r="E307" s="215">
        <f>+'Ark1'!D1429</f>
        <v>7</v>
      </c>
      <c r="F307" s="215" t="str">
        <f t="shared" si="196"/>
        <v>Jul</v>
      </c>
      <c r="G307" s="215">
        <f>+'Ark1'!Q1429</f>
        <v>15</v>
      </c>
      <c r="H307" s="320">
        <f>+'Ark1'!R1429</f>
        <v>91</v>
      </c>
      <c r="I307" s="217">
        <f>+IF(H307=0,"",'Ark1'!AG1429)</f>
        <v>28.808817295464177</v>
      </c>
      <c r="J307" s="217">
        <f>+IF(H307=0,"",'Ark1'!AH1429)</f>
        <v>0</v>
      </c>
      <c r="K307" s="271"/>
      <c r="L307" s="271"/>
      <c r="M307" s="271"/>
      <c r="N307" s="216">
        <f>+IF(H307=0,"",'Ark1'!U1429)</f>
        <v>7.4681318681318656</v>
      </c>
      <c r="O307" s="216"/>
      <c r="P307" s="222">
        <f>+IF(I307=0,"",'Ark1'!AI1429)</f>
        <v>46</v>
      </c>
      <c r="R307" s="427">
        <f>+IF(P307=0,"",'Ark1'!AJ1429)</f>
        <v>114.52173913043478</v>
      </c>
      <c r="S307" s="428"/>
      <c r="T307" s="428">
        <f>+IF(P307=0,"",'Ark1'!AK1429)</f>
        <v>5.1275917856391597</v>
      </c>
      <c r="U307" s="308"/>
      <c r="V307" s="217">
        <f>+IF(H307=0,"",'Ark1'!T1429)</f>
        <v>4.6813186813186807</v>
      </c>
      <c r="W307" s="218">
        <f>+IF(H307=0,"",'Ark1'!X1429)</f>
        <v>0</v>
      </c>
      <c r="X307" s="216">
        <f>+IF(H307=0,"",'Ark1'!AA1429)</f>
        <v>0</v>
      </c>
      <c r="Y307" s="217">
        <f>+IF(H307=0,"",'Ark1'!AC1429)</f>
        <v>0</v>
      </c>
      <c r="Z307" s="218">
        <f>+IF(H307=0,"",'Ark1'!AE1429)</f>
        <v>0</v>
      </c>
      <c r="AA307" s="218">
        <f t="shared" si="197"/>
        <v>1.4936263736263731</v>
      </c>
      <c r="AB307" s="216">
        <f t="shared" si="198"/>
        <v>0.16483516483516483</v>
      </c>
      <c r="AC307" s="269"/>
      <c r="AF307" s="28"/>
      <c r="AG307" s="26"/>
      <c r="AJ307" s="26"/>
      <c r="AK307" s="26"/>
      <c r="AL307" s="26"/>
      <c r="AN307" s="26"/>
    </row>
    <row r="308" spans="1:115">
      <c r="A308" s="269"/>
      <c r="B308" s="269">
        <f>+'Ark1'!C1430</f>
        <v>2023</v>
      </c>
      <c r="C308" s="215">
        <f>+'Ark1'!L1430</f>
        <v>5</v>
      </c>
      <c r="D308" s="215" t="str">
        <f t="shared" si="195"/>
        <v>O</v>
      </c>
      <c r="E308" s="215">
        <f>+'Ark1'!D1430</f>
        <v>8</v>
      </c>
      <c r="F308" s="215" t="str">
        <f t="shared" si="196"/>
        <v>Aug</v>
      </c>
      <c r="G308" s="215">
        <f>+'Ark1'!Q1430</f>
        <v>59</v>
      </c>
      <c r="H308" s="320">
        <f>+'Ark1'!R1430</f>
        <v>417</v>
      </c>
      <c r="I308" s="217">
        <f>+IF(H308=0,"",'Ark1'!AG1430)</f>
        <v>38.444651723715573</v>
      </c>
      <c r="J308" s="217">
        <f>+IF(H308=0,"",'Ark1'!AH1430)</f>
        <v>0.47961630695443641</v>
      </c>
      <c r="K308" s="271"/>
      <c r="L308" s="271"/>
      <c r="M308" s="271"/>
      <c r="N308" s="216">
        <f>+IF(H308=0,"",'Ark1'!U1430)</f>
        <v>9.7851318944844152</v>
      </c>
      <c r="O308" s="216"/>
      <c r="P308" s="222">
        <f>+IF(I308=0,"",'Ark1'!AI1430)</f>
        <v>50</v>
      </c>
      <c r="R308" s="427">
        <f>+IF(P308=0,"",'Ark1'!AJ1430)</f>
        <v>87.811999999999998</v>
      </c>
      <c r="S308" s="428"/>
      <c r="T308" s="428">
        <f>+IF(P308=0,"",'Ark1'!AK1430)</f>
        <v>14.375483278666824</v>
      </c>
      <c r="U308" s="308"/>
      <c r="V308" s="217">
        <f>+IF(H308=0,"",'Ark1'!T1430)</f>
        <v>3.5683453237410072</v>
      </c>
      <c r="W308" s="218">
        <f>+IF(H308=0,"",'Ark1'!X1430)</f>
        <v>2.8776978417266181</v>
      </c>
      <c r="X308" s="216">
        <f>+IF(H308=0,"",'Ark1'!AA1430)</f>
        <v>0</v>
      </c>
      <c r="Y308" s="217">
        <f>+IF(H308=0,"",'Ark1'!AC1430)</f>
        <v>0</v>
      </c>
      <c r="Z308" s="218">
        <f>+IF(H308=0,"",'Ark1'!AE1430)</f>
        <v>0</v>
      </c>
      <c r="AA308" s="218">
        <f t="shared" si="197"/>
        <v>1.9570263788968831</v>
      </c>
      <c r="AB308" s="216">
        <f t="shared" si="198"/>
        <v>0.14148681055155876</v>
      </c>
      <c r="AC308" s="269"/>
      <c r="AF308" s="28"/>
      <c r="AG308" s="26"/>
      <c r="AJ308" s="26"/>
      <c r="AK308" s="26"/>
      <c r="AL308" s="26"/>
      <c r="AN308" s="26"/>
    </row>
    <row r="309" spans="1:115">
      <c r="A309" s="269"/>
      <c r="B309" s="269">
        <f>+'Ark1'!C1431</f>
        <v>2023</v>
      </c>
      <c r="C309" s="215">
        <f>+'Ark1'!L1431</f>
        <v>5</v>
      </c>
      <c r="D309" s="215" t="str">
        <f t="shared" si="195"/>
        <v>O</v>
      </c>
      <c r="E309" s="215">
        <f>+'Ark1'!D1431</f>
        <v>9</v>
      </c>
      <c r="F309" s="215" t="str">
        <f t="shared" si="196"/>
        <v>Sep</v>
      </c>
      <c r="G309" s="215">
        <f>+'Ark1'!Q1431</f>
        <v>103</v>
      </c>
      <c r="H309" s="320">
        <f>+'Ark1'!R1431</f>
        <v>709</v>
      </c>
      <c r="I309" s="217">
        <f>+IF(H309=0,"",'Ark1'!AG1431)</f>
        <v>37.438223814070376</v>
      </c>
      <c r="J309" s="217">
        <f>+IF(H309=0,"",'Ark1'!AH1431)</f>
        <v>0.14104372355430181</v>
      </c>
      <c r="K309" s="271"/>
      <c r="L309" s="271"/>
      <c r="M309" s="271"/>
      <c r="N309" s="216">
        <f>+IF(H309=0,"",'Ark1'!U1431)</f>
        <v>10.673906911142444</v>
      </c>
      <c r="O309" s="216"/>
      <c r="P309" s="222">
        <f>+IF(I309=0,"",'Ark1'!AI1431)</f>
        <v>116</v>
      </c>
      <c r="R309" s="427">
        <f>+IF(P309=0,"",'Ark1'!AJ1431)</f>
        <v>85.361206896551693</v>
      </c>
      <c r="S309" s="428"/>
      <c r="T309" s="428">
        <f>+IF(P309=0,"",'Ark1'!AK1431)</f>
        <v>13.84112733783123</v>
      </c>
      <c r="U309" s="308"/>
      <c r="V309" s="217">
        <f>+IF(H309=0,"",'Ark1'!T1431)</f>
        <v>3.891396332863188</v>
      </c>
      <c r="W309" s="218">
        <f>+IF(H309=0,"",'Ark1'!X1431)</f>
        <v>7.475317348377998</v>
      </c>
      <c r="X309" s="216">
        <f>+IF(H309=0,"",'Ark1'!AA1431)</f>
        <v>0</v>
      </c>
      <c r="Y309" s="217">
        <f>+IF(H309=0,"",'Ark1'!AC1431)</f>
        <v>0</v>
      </c>
      <c r="Z309" s="218">
        <f>+IF(H309=0,"",'Ark1'!AE1431)</f>
        <v>0</v>
      </c>
      <c r="AA309" s="218">
        <f t="shared" si="197"/>
        <v>2.1347813822284887</v>
      </c>
      <c r="AB309" s="216">
        <f t="shared" si="198"/>
        <v>0.14527503526093088</v>
      </c>
      <c r="AC309" s="269"/>
      <c r="AF309" s="28"/>
      <c r="AG309" s="26"/>
      <c r="AJ309" s="26"/>
      <c r="AK309" s="26"/>
      <c r="AL309" s="26"/>
      <c r="AN309" s="26"/>
    </row>
    <row r="310" spans="1:115">
      <c r="A310" s="269"/>
      <c r="B310" s="269">
        <f>+'Ark1'!C1432</f>
        <v>2023</v>
      </c>
      <c r="C310" s="215">
        <f>+'Ark1'!L1432</f>
        <v>5</v>
      </c>
      <c r="D310" s="215" t="str">
        <f t="shared" si="195"/>
        <v>O</v>
      </c>
      <c r="E310" s="215">
        <f>+'Ark1'!D1432</f>
        <v>10</v>
      </c>
      <c r="F310" s="215" t="str">
        <f t="shared" si="196"/>
        <v>Okt</v>
      </c>
      <c r="G310" s="215">
        <f>+'Ark1'!Q1432</f>
        <v>149</v>
      </c>
      <c r="H310" s="320">
        <f>+'Ark1'!R1432</f>
        <v>617</v>
      </c>
      <c r="I310" s="217">
        <f>+IF(H310=0,"",'Ark1'!AG1432)</f>
        <v>28.095633467939777</v>
      </c>
      <c r="J310" s="217">
        <f>+IF(H310=0,"",'Ark1'!AH1432)</f>
        <v>3.2414910858995123</v>
      </c>
      <c r="K310" s="271"/>
      <c r="L310" s="271"/>
      <c r="M310" s="271"/>
      <c r="N310" s="216">
        <f>+IF(H310=0,"",'Ark1'!U1432)</f>
        <v>9.6525121555915767</v>
      </c>
      <c r="O310" s="216"/>
      <c r="P310" s="222">
        <f>+IF(I310=0,"",'Ark1'!AI1432)</f>
        <v>198</v>
      </c>
      <c r="R310" s="427">
        <f>+IF(P310=0,"",'Ark1'!AJ1432)</f>
        <v>85.498484848484821</v>
      </c>
      <c r="S310" s="428"/>
      <c r="T310" s="428">
        <f>+IF(P310=0,"",'Ark1'!AK1432)</f>
        <v>13.826276533244364</v>
      </c>
      <c r="U310" s="308"/>
      <c r="V310" s="217">
        <f>+IF(H310=0,"",'Ark1'!T1432)</f>
        <v>4.236628849270665</v>
      </c>
      <c r="W310" s="218">
        <f>+IF(H310=0,"",'Ark1'!X1432)</f>
        <v>2.1069692058346843</v>
      </c>
      <c r="X310" s="216">
        <f>+IF(H310=0,"",'Ark1'!AA1432)</f>
        <v>0</v>
      </c>
      <c r="Y310" s="217">
        <f>+IF(H310=0,"",'Ark1'!AC1432)</f>
        <v>0</v>
      </c>
      <c r="Z310" s="218">
        <f>+IF(H310=0,"",'Ark1'!AE1432)</f>
        <v>0</v>
      </c>
      <c r="AA310" s="218">
        <f t="shared" si="197"/>
        <v>1.9305024311183154</v>
      </c>
      <c r="AB310" s="216">
        <f t="shared" si="198"/>
        <v>0.24149108589951376</v>
      </c>
      <c r="AC310" s="269"/>
      <c r="AF310" s="28"/>
      <c r="AG310" s="26"/>
      <c r="AJ310" s="26"/>
      <c r="AK310" s="26"/>
      <c r="AL310" s="26"/>
      <c r="AN310" s="26"/>
    </row>
    <row r="311" spans="1:115">
      <c r="A311" s="269"/>
      <c r="B311" s="269">
        <f>+'Ark1'!C1433</f>
        <v>2023</v>
      </c>
      <c r="C311" s="215">
        <f>+'Ark1'!L1433</f>
        <v>5</v>
      </c>
      <c r="D311" s="215" t="str">
        <f t="shared" si="195"/>
        <v>O</v>
      </c>
      <c r="E311" s="215">
        <f>+'Ark1'!D1433</f>
        <v>11</v>
      </c>
      <c r="F311" s="215" t="str">
        <f t="shared" si="196"/>
        <v>Nov</v>
      </c>
      <c r="G311" s="215">
        <f>+'Ark1'!Q1433</f>
        <v>80</v>
      </c>
      <c r="H311" s="320">
        <f>+'Ark1'!R1433</f>
        <v>304</v>
      </c>
      <c r="I311" s="217">
        <f>+IF(H311=0,"",'Ark1'!AG1433)</f>
        <v>28.316741555624422</v>
      </c>
      <c r="J311" s="217">
        <f>+IF(H311=0,"",'Ark1'!AH1433)</f>
        <v>1.9736842105263159</v>
      </c>
      <c r="K311" s="271"/>
      <c r="L311" s="271"/>
      <c r="M311" s="271"/>
      <c r="N311" s="216">
        <f>+IF(H311=0,"",'Ark1'!U1433)</f>
        <v>9.6187500000000004</v>
      </c>
      <c r="O311" s="216"/>
      <c r="P311" s="222">
        <f>+IF(I311=0,"",'Ark1'!AI1433)</f>
        <v>46</v>
      </c>
      <c r="R311" s="427">
        <f>+IF(P311=0,"",'Ark1'!AJ1433)</f>
        <v>86.639130434782629</v>
      </c>
      <c r="S311" s="428"/>
      <c r="T311" s="428">
        <f>+IF(P311=0,"",'Ark1'!AK1433)</f>
        <v>13.724433939314842</v>
      </c>
      <c r="U311" s="308"/>
      <c r="V311" s="217">
        <f>+IF(H311=0,"",'Ark1'!T1433)</f>
        <v>4.2302631578947363</v>
      </c>
      <c r="W311" s="218">
        <f>+IF(H311=0,"",'Ark1'!X1433)</f>
        <v>3.6184210526315774</v>
      </c>
      <c r="X311" s="216">
        <f>+IF(H311=0,"",'Ark1'!AA1433)</f>
        <v>0</v>
      </c>
      <c r="Y311" s="217">
        <f>+IF(H311=0,"",'Ark1'!AC1433)</f>
        <v>0</v>
      </c>
      <c r="Z311" s="218">
        <f>+IF(H311=0,"",'Ark1'!AE1433)</f>
        <v>0</v>
      </c>
      <c r="AA311" s="218">
        <f t="shared" si="197"/>
        <v>1.9237500000000001</v>
      </c>
      <c r="AB311" s="216">
        <f t="shared" si="198"/>
        <v>0.26315789473684209</v>
      </c>
      <c r="AC311" s="269"/>
      <c r="AF311" s="28"/>
      <c r="AG311" s="26"/>
      <c r="AJ311" s="26"/>
      <c r="AK311" s="26"/>
      <c r="AL311" s="26"/>
      <c r="AN311" s="26"/>
    </row>
    <row r="312" spans="1:115">
      <c r="A312" s="269"/>
      <c r="B312" s="269">
        <f>+'Ark1'!C1434</f>
        <v>2023</v>
      </c>
      <c r="C312" s="215">
        <f>+'Ark1'!L1434</f>
        <v>5</v>
      </c>
      <c r="D312" s="215" t="str">
        <f t="shared" si="195"/>
        <v>O</v>
      </c>
      <c r="E312" s="215">
        <f>+'Ark1'!D1434</f>
        <v>12</v>
      </c>
      <c r="F312" s="215" t="str">
        <f t="shared" si="196"/>
        <v>Des</v>
      </c>
      <c r="G312" s="215">
        <f>+'Ark1'!Q1434</f>
        <v>22</v>
      </c>
      <c r="H312" s="320">
        <f>+'Ark1'!R1434</f>
        <v>104</v>
      </c>
      <c r="I312" s="217">
        <f>+IF(H312=0,"",'Ark1'!AG1434)</f>
        <v>43.172636681928346</v>
      </c>
      <c r="J312" s="217">
        <f>+IF(H312=0,"",'Ark1'!AH1434)</f>
        <v>0</v>
      </c>
      <c r="K312" s="271"/>
      <c r="L312" s="271"/>
      <c r="M312" s="271"/>
      <c r="N312" s="216">
        <f>+IF(H312=0,"",'Ark1'!U1434)</f>
        <v>9.2480769230769244</v>
      </c>
      <c r="O312" s="216"/>
      <c r="P312" s="222">
        <f>+IF(I312=0,"",'Ark1'!AI1434)</f>
        <v>13</v>
      </c>
      <c r="R312" s="427">
        <f>+IF(P312=0,"",'Ark1'!AJ1434)</f>
        <v>85.507692307692324</v>
      </c>
      <c r="S312" s="428"/>
      <c r="T312" s="428">
        <f>+IF(P312=0,"",'Ark1'!AK1434)</f>
        <v>13.905760049121479</v>
      </c>
      <c r="U312" s="308"/>
      <c r="V312" s="217">
        <f>+IF(H312=0,"",'Ark1'!T1434)</f>
        <v>4.1730769230769225</v>
      </c>
      <c r="W312" s="218">
        <f>+IF(H312=0,"",'Ark1'!X1434)</f>
        <v>1.9230769230769225</v>
      </c>
      <c r="X312" s="216">
        <f>+IF(H312=0,"",'Ark1'!AA1434)</f>
        <v>0</v>
      </c>
      <c r="Y312" s="217">
        <f>+IF(H312=0,"",'Ark1'!AC1434)</f>
        <v>0</v>
      </c>
      <c r="Z312" s="218">
        <f>+IF(H312=0,"",'Ark1'!AE1434)</f>
        <v>0</v>
      </c>
      <c r="AA312" s="218">
        <f t="shared" si="197"/>
        <v>1.8496153846153849</v>
      </c>
      <c r="AB312" s="216">
        <f t="shared" si="198"/>
        <v>0.21153846153846154</v>
      </c>
      <c r="AC312" s="269"/>
      <c r="AF312" s="28"/>
      <c r="AG312" s="26"/>
      <c r="AJ312" s="26"/>
      <c r="AK312" s="26"/>
      <c r="AL312" s="26"/>
      <c r="AN312" s="26"/>
    </row>
    <row r="313" spans="1:115" s="301" customFormat="1">
      <c r="A313" s="269"/>
      <c r="B313" s="269"/>
      <c r="C313" s="269"/>
      <c r="D313" s="269"/>
      <c r="E313" s="269"/>
      <c r="F313" s="269"/>
      <c r="G313" s="269"/>
      <c r="H313" s="322"/>
      <c r="I313" s="271"/>
      <c r="J313" s="271"/>
      <c r="K313" s="271"/>
      <c r="L313" s="271"/>
      <c r="M313" s="271"/>
      <c r="N313" s="269"/>
      <c r="O313" s="269"/>
      <c r="P313" s="308"/>
      <c r="Q313" s="308"/>
      <c r="R313" s="307"/>
      <c r="S313" s="307"/>
      <c r="T313" s="307"/>
      <c r="U313" s="308"/>
      <c r="V313" s="269"/>
      <c r="W313" s="272"/>
      <c r="X313" s="271"/>
      <c r="Y313" s="269"/>
      <c r="Z313" s="272"/>
      <c r="AA313" s="272"/>
      <c r="AB313" s="271"/>
      <c r="AC313" s="269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</row>
    <row r="314" spans="1:115" s="301" customFormat="1" ht="17.399999999999999">
      <c r="A314" s="269"/>
      <c r="B314" s="269"/>
      <c r="C314" s="305" t="s">
        <v>0</v>
      </c>
      <c r="D314" s="269"/>
      <c r="E314" s="306" t="str">
        <f>+D316</f>
        <v>O+</v>
      </c>
      <c r="F314" s="305" t="s">
        <v>547</v>
      </c>
      <c r="G314" s="269"/>
      <c r="H314" s="309">
        <f>SUM(H316:H327)</f>
        <v>5545</v>
      </c>
      <c r="I314" s="271"/>
      <c r="J314" s="271"/>
      <c r="K314" s="271"/>
      <c r="L314" s="271"/>
      <c r="M314" s="271"/>
      <c r="N314" s="307">
        <f>+Klasse!P15</f>
        <v>8.3785625333570817</v>
      </c>
      <c r="O314" s="307"/>
      <c r="P314" s="308"/>
      <c r="Q314" s="308"/>
      <c r="R314" s="307"/>
      <c r="S314" s="307"/>
      <c r="T314" s="307"/>
      <c r="U314" s="308"/>
      <c r="V314" s="269"/>
      <c r="W314" s="272"/>
      <c r="X314" s="271"/>
      <c r="Y314" s="269"/>
      <c r="Z314" s="272"/>
      <c r="AA314" s="307">
        <f>+N314/C316</f>
        <v>1.3964270888928469</v>
      </c>
      <c r="AB314" s="271"/>
      <c r="AC314" s="269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</row>
    <row r="315" spans="1:115" s="301" customFormat="1">
      <c r="A315" s="269"/>
      <c r="B315" s="269"/>
      <c r="C315" s="269"/>
      <c r="D315" s="269"/>
      <c r="E315" s="269"/>
      <c r="F315" s="269"/>
      <c r="G315" s="269"/>
      <c r="H315" s="322"/>
      <c r="I315" s="271"/>
      <c r="J315" s="271"/>
      <c r="K315" s="271"/>
      <c r="L315" s="271"/>
      <c r="M315" s="271"/>
      <c r="N315" s="269"/>
      <c r="O315" s="269"/>
      <c r="P315" s="308"/>
      <c r="Q315" s="308"/>
      <c r="R315" s="307"/>
      <c r="S315" s="307"/>
      <c r="T315" s="307"/>
      <c r="U315" s="308"/>
      <c r="V315" s="269"/>
      <c r="W315" s="272"/>
      <c r="X315" s="271"/>
      <c r="Y315" s="269"/>
      <c r="Z315" s="272"/>
      <c r="AA315" s="272"/>
      <c r="AB315" s="272"/>
      <c r="AC315" s="269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</row>
    <row r="316" spans="1:115">
      <c r="A316" s="269"/>
      <c r="B316" s="269">
        <f>+'Ark1'!C1435</f>
        <v>2023</v>
      </c>
      <c r="C316" s="215">
        <f>+'Ark1'!L1435</f>
        <v>6</v>
      </c>
      <c r="D316" s="215" t="str">
        <f t="shared" ref="D316:D327" si="199">+D89</f>
        <v>O+</v>
      </c>
      <c r="E316" s="215">
        <f>+'Ark1'!D1435</f>
        <v>1</v>
      </c>
      <c r="F316" s="215" t="str">
        <f t="shared" ref="F316:F327" si="200">+F301</f>
        <v>Jan</v>
      </c>
      <c r="G316" s="215">
        <f>+'Ark1'!Q1435</f>
        <v>18</v>
      </c>
      <c r="H316" s="320">
        <f>+'Ark1'!R1435</f>
        <v>51</v>
      </c>
      <c r="I316" s="217">
        <f>+IF(H316=0,"",'Ark1'!AG1435)</f>
        <v>30.479579372244952</v>
      </c>
      <c r="J316" s="217">
        <f>+IF(H316=0,"",'Ark1'!AH1435)</f>
        <v>5.882352941176471</v>
      </c>
      <c r="K316" s="271"/>
      <c r="L316" s="271"/>
      <c r="M316" s="271"/>
      <c r="N316" s="216">
        <f>+IF(H316=0,"",'Ark1'!U1435)</f>
        <v>11.252941176470594</v>
      </c>
      <c r="O316" s="216"/>
      <c r="P316" s="222">
        <f>+IF(I316=0,"",'Ark1'!AI1435)</f>
        <v>0</v>
      </c>
      <c r="R316" s="427" t="str">
        <f>+IF(P316=0,"",'Ark1'!AJ1435)</f>
        <v/>
      </c>
      <c r="S316" s="428"/>
      <c r="T316" s="428" t="str">
        <f>+IF(P316=0,"",'Ark1'!AK1435)</f>
        <v/>
      </c>
      <c r="U316" s="308"/>
      <c r="V316" s="217">
        <f>+IF(H316=0,"",'Ark1'!T1435)</f>
        <v>4.9411764705882355</v>
      </c>
      <c r="W316" s="218">
        <f>+IF(H316=0,"",'Ark1'!X1435)</f>
        <v>9.8039215686274535</v>
      </c>
      <c r="X316" s="216">
        <f>+IF(H316=0,"",'Ark1'!AA1435)</f>
        <v>0</v>
      </c>
      <c r="Y316" s="217">
        <f>+IF(H316=0,"",'Ark1'!AC1435)</f>
        <v>0</v>
      </c>
      <c r="Z316" s="218">
        <f>+IF(H316=0,"",'Ark1'!AE1435)</f>
        <v>0</v>
      </c>
      <c r="AA316" s="218">
        <f t="shared" ref="AA316:AA327" si="201">+IF(H316=0,"",+N316/C316)</f>
        <v>1.8754901960784325</v>
      </c>
      <c r="AB316" s="216">
        <f t="shared" si="185"/>
        <v>0.35294117647058826</v>
      </c>
      <c r="AC316" s="269"/>
      <c r="AF316" s="28"/>
      <c r="AG316" s="26"/>
      <c r="AJ316" s="26"/>
      <c r="AK316" s="26"/>
      <c r="AL316" s="26"/>
      <c r="AN316" s="26"/>
    </row>
    <row r="317" spans="1:115">
      <c r="A317" s="269"/>
      <c r="B317" s="269">
        <f>+'Ark1'!C1436</f>
        <v>2023</v>
      </c>
      <c r="C317" s="215">
        <f>+'Ark1'!L1436</f>
        <v>6</v>
      </c>
      <c r="D317" s="215" t="str">
        <f t="shared" si="199"/>
        <v>O+</v>
      </c>
      <c r="E317" s="215">
        <f>+'Ark1'!D1436</f>
        <v>2</v>
      </c>
      <c r="F317" s="215" t="str">
        <f t="shared" si="200"/>
        <v>Feb</v>
      </c>
      <c r="G317" s="215">
        <f>+'Ark1'!Q1436</f>
        <v>31</v>
      </c>
      <c r="H317" s="320">
        <f>+'Ark1'!R1436</f>
        <v>445</v>
      </c>
      <c r="I317" s="217">
        <f>+IF(H317=0,"",'Ark1'!AG1436)</f>
        <v>36.220250191934241</v>
      </c>
      <c r="J317" s="217">
        <f>+IF(H317=0,"",'Ark1'!AH1436)</f>
        <v>2.2471910112359552</v>
      </c>
      <c r="K317" s="271"/>
      <c r="L317" s="271"/>
      <c r="M317" s="271"/>
      <c r="N317" s="216">
        <f>+IF(H317=0,"",'Ark1'!U1436)</f>
        <v>7.2092134831460708</v>
      </c>
      <c r="O317" s="216"/>
      <c r="P317" s="222">
        <f>+IF(I317=0,"",'Ark1'!AI1436)</f>
        <v>0</v>
      </c>
      <c r="R317" s="427" t="str">
        <f>+IF(P317=0,"",'Ark1'!AJ1436)</f>
        <v/>
      </c>
      <c r="S317" s="428"/>
      <c r="T317" s="428" t="str">
        <f>+IF(P317=0,"",'Ark1'!AK1436)</f>
        <v/>
      </c>
      <c r="U317" s="308"/>
      <c r="V317" s="217">
        <f>+IF(H317=0,"",'Ark1'!T1436)</f>
        <v>5.249438202247191</v>
      </c>
      <c r="W317" s="218">
        <f>+IF(H317=0,"",'Ark1'!X1436)</f>
        <v>2.6966292134831447</v>
      </c>
      <c r="X317" s="216">
        <f>+IF(H317=0,"",'Ark1'!AA1436)</f>
        <v>0</v>
      </c>
      <c r="Y317" s="217">
        <f>+IF(H317=0,"",'Ark1'!AC1436)</f>
        <v>0</v>
      </c>
      <c r="Z317" s="218">
        <f>+IF(H317=0,"",'Ark1'!AE1436)</f>
        <v>0</v>
      </c>
      <c r="AA317" s="218">
        <f t="shared" si="201"/>
        <v>1.2015355805243451</v>
      </c>
      <c r="AB317" s="216">
        <f t="shared" ref="AB317:AB327" si="202">+IF(H317=0,"",G317/H317)</f>
        <v>6.9662921348314602E-2</v>
      </c>
      <c r="AC317" s="269"/>
      <c r="AF317" s="28"/>
      <c r="AG317" s="26"/>
      <c r="AJ317" s="26"/>
      <c r="AK317" s="26"/>
      <c r="AL317" s="26"/>
      <c r="AN317" s="26"/>
    </row>
    <row r="318" spans="1:115">
      <c r="A318" s="269"/>
      <c r="B318" s="269">
        <f>+'Ark1'!C1437</f>
        <v>2023</v>
      </c>
      <c r="C318" s="215">
        <f>+'Ark1'!L1437</f>
        <v>6</v>
      </c>
      <c r="D318" s="215" t="str">
        <f t="shared" si="199"/>
        <v>O+</v>
      </c>
      <c r="E318" s="215">
        <f>+'Ark1'!D1437</f>
        <v>3</v>
      </c>
      <c r="F318" s="215" t="str">
        <f t="shared" si="200"/>
        <v>Mar</v>
      </c>
      <c r="G318" s="215">
        <f>+'Ark1'!Q1437</f>
        <v>85</v>
      </c>
      <c r="H318" s="320">
        <f>+'Ark1'!R1437</f>
        <v>1175</v>
      </c>
      <c r="I318" s="217">
        <f>+IF(H318=0,"",'Ark1'!AG1437)</f>
        <v>34.623797385083442</v>
      </c>
      <c r="J318" s="217">
        <f>+IF(H318=0,"",'Ark1'!AH1437)</f>
        <v>8.510638297872343E-2</v>
      </c>
      <c r="K318" s="271"/>
      <c r="L318" s="271"/>
      <c r="M318" s="271"/>
      <c r="N318" s="216">
        <f>+IF(H318=0,"",'Ark1'!U1437)</f>
        <v>7.1669787234042523</v>
      </c>
      <c r="O318" s="216"/>
      <c r="P318" s="222">
        <f>+IF(I318=0,"",'Ark1'!AI1437)</f>
        <v>1</v>
      </c>
      <c r="R318" s="427">
        <f>+IF(P318=0,"",'Ark1'!AJ1437)</f>
        <v>92.3</v>
      </c>
      <c r="S318" s="428"/>
      <c r="T318" s="428">
        <f>+IF(P318=0,"",'Ark1'!AK1437)</f>
        <v>18.058565191014029</v>
      </c>
      <c r="U318" s="308"/>
      <c r="V318" s="217">
        <f>+IF(H318=0,"",'Ark1'!T1437)</f>
        <v>5.1446808510638311</v>
      </c>
      <c r="W318" s="218">
        <f>+IF(H318=0,"",'Ark1'!X1437)</f>
        <v>0.85106382978723427</v>
      </c>
      <c r="X318" s="216">
        <f>+IF(H318=0,"",'Ark1'!AA1437)</f>
        <v>0</v>
      </c>
      <c r="Y318" s="217">
        <f>+IF(H318=0,"",'Ark1'!AC1437)</f>
        <v>0</v>
      </c>
      <c r="Z318" s="218">
        <f>+IF(H318=0,"",'Ark1'!AE1437)</f>
        <v>0</v>
      </c>
      <c r="AA318" s="218">
        <f t="shared" si="201"/>
        <v>1.1944964539007088</v>
      </c>
      <c r="AB318" s="216">
        <f t="shared" si="202"/>
        <v>7.2340425531914887E-2</v>
      </c>
      <c r="AC318" s="269"/>
      <c r="AF318" s="28"/>
      <c r="AG318" s="26"/>
      <c r="AJ318" s="26"/>
      <c r="AK318" s="26"/>
      <c r="AL318" s="26"/>
      <c r="AN318" s="26"/>
    </row>
    <row r="319" spans="1:115">
      <c r="A319" s="269"/>
      <c r="B319" s="269">
        <f>+'Ark1'!C1438</f>
        <v>2023</v>
      </c>
      <c r="C319" s="215">
        <f>+'Ark1'!L1438</f>
        <v>6</v>
      </c>
      <c r="D319" s="215" t="str">
        <f t="shared" si="199"/>
        <v>O+</v>
      </c>
      <c r="E319" s="215">
        <f>+'Ark1'!D1438</f>
        <v>4</v>
      </c>
      <c r="F319" s="215" t="str">
        <f t="shared" si="200"/>
        <v>Apr</v>
      </c>
      <c r="G319" s="215">
        <f>+'Ark1'!Q1438</f>
        <v>65</v>
      </c>
      <c r="H319" s="320">
        <f>+'Ark1'!R1438</f>
        <v>899</v>
      </c>
      <c r="I319" s="217">
        <f>+IF(H319=0,"",'Ark1'!AG1438)</f>
        <v>34.408723401856086</v>
      </c>
      <c r="J319" s="217">
        <f>+IF(H319=0,"",'Ark1'!AH1438)</f>
        <v>0</v>
      </c>
      <c r="K319" s="271"/>
      <c r="L319" s="271"/>
      <c r="M319" s="271"/>
      <c r="N319" s="216">
        <f>+IF(H319=0,"",'Ark1'!U1438)</f>
        <v>6.7884315906562804</v>
      </c>
      <c r="O319" s="216"/>
      <c r="P319" s="222">
        <f>+IF(I319=0,"",'Ark1'!AI1438)</f>
        <v>19</v>
      </c>
      <c r="R319" s="427">
        <f>+IF(P319=0,"",'Ark1'!AJ1438)</f>
        <v>79.184210526315738</v>
      </c>
      <c r="S319" s="428"/>
      <c r="T319" s="428">
        <f>+IF(P319=0,"",'Ark1'!AK1438)</f>
        <v>15.865048579171487</v>
      </c>
      <c r="U319" s="308"/>
      <c r="V319" s="217">
        <f>+IF(H319=0,"",'Ark1'!T1438)</f>
        <v>5.0756395995550605</v>
      </c>
      <c r="W319" s="218">
        <f>+IF(H319=0,"",'Ark1'!X1438)</f>
        <v>0.11123470522803117</v>
      </c>
      <c r="X319" s="216">
        <f>+IF(H319=0,"",'Ark1'!AA1438)</f>
        <v>0</v>
      </c>
      <c r="Y319" s="217">
        <f>+IF(H319=0,"",'Ark1'!AC1438)</f>
        <v>0</v>
      </c>
      <c r="Z319" s="218">
        <f>+IF(H319=0,"",'Ark1'!AE1438)</f>
        <v>0</v>
      </c>
      <c r="AA319" s="218">
        <f t="shared" si="201"/>
        <v>1.13140526510938</v>
      </c>
      <c r="AB319" s="216">
        <f t="shared" si="202"/>
        <v>7.2302558398220251E-2</v>
      </c>
      <c r="AC319" s="269"/>
      <c r="AF319" s="28"/>
      <c r="AG319" s="26"/>
      <c r="AJ319" s="26"/>
      <c r="AK319" s="26"/>
      <c r="AL319" s="26"/>
      <c r="AN319" s="26"/>
    </row>
    <row r="320" spans="1:115">
      <c r="A320" s="269"/>
      <c r="B320" s="269">
        <f>+'Ark1'!C1439</f>
        <v>2023</v>
      </c>
      <c r="C320" s="215">
        <f>+'Ark1'!L1439</f>
        <v>6</v>
      </c>
      <c r="D320" s="215" t="str">
        <f t="shared" si="199"/>
        <v>O+</v>
      </c>
      <c r="E320" s="215">
        <f>+'Ark1'!D1439</f>
        <v>5</v>
      </c>
      <c r="F320" s="215" t="str">
        <f t="shared" si="200"/>
        <v>Mai</v>
      </c>
      <c r="G320" s="215">
        <f>+'Ark1'!Q1439</f>
        <v>41</v>
      </c>
      <c r="H320" s="320">
        <f>+'Ark1'!R1439</f>
        <v>479</v>
      </c>
      <c r="I320" s="217">
        <f>+IF(H320=0,"",'Ark1'!AG1439)</f>
        <v>33.751638098233457</v>
      </c>
      <c r="J320" s="217">
        <f>+IF(H320=0,"",'Ark1'!AH1439)</f>
        <v>0.41753653444676425</v>
      </c>
      <c r="K320" s="271"/>
      <c r="L320" s="271"/>
      <c r="M320" s="271"/>
      <c r="N320" s="216">
        <f>+IF(H320=0,"",'Ark1'!U1439)</f>
        <v>6.7210855949895603</v>
      </c>
      <c r="O320" s="216"/>
      <c r="P320" s="222">
        <f>+IF(I320=0,"",'Ark1'!AI1439)</f>
        <v>180</v>
      </c>
      <c r="R320" s="427">
        <f>+IF(P320=0,"",'Ark1'!AJ1439)</f>
        <v>75.832777777777778</v>
      </c>
      <c r="S320" s="428"/>
      <c r="T320" s="428">
        <f>+IF(P320=0,"",'Ark1'!AK1439)</f>
        <v>15.657343237201836</v>
      </c>
      <c r="U320" s="308"/>
      <c r="V320" s="217">
        <f>+IF(H320=0,"",'Ark1'!T1439)</f>
        <v>5.1586638830897691</v>
      </c>
      <c r="W320" s="218">
        <f>+IF(H320=0,"",'Ark1'!X1439)</f>
        <v>0.20876826722338213</v>
      </c>
      <c r="X320" s="216">
        <f>+IF(H320=0,"",'Ark1'!AA1439)</f>
        <v>0</v>
      </c>
      <c r="Y320" s="217">
        <f>+IF(H320=0,"",'Ark1'!AC1439)</f>
        <v>0</v>
      </c>
      <c r="Z320" s="218">
        <f>+IF(H320=0,"",'Ark1'!AE1439)</f>
        <v>0</v>
      </c>
      <c r="AA320" s="218">
        <f t="shared" si="201"/>
        <v>1.1201809324982601</v>
      </c>
      <c r="AB320" s="216">
        <f t="shared" si="202"/>
        <v>8.5594989561586635E-2</v>
      </c>
      <c r="AC320" s="269"/>
      <c r="AF320" s="28"/>
      <c r="AG320" s="26"/>
      <c r="AJ320" s="26"/>
      <c r="AK320" s="26"/>
      <c r="AL320" s="26"/>
      <c r="AN320" s="26"/>
    </row>
    <row r="321" spans="1:115">
      <c r="A321" s="269"/>
      <c r="B321" s="269">
        <f>+'Ark1'!C1440</f>
        <v>2023</v>
      </c>
      <c r="C321" s="215">
        <f>+'Ark1'!L1440</f>
        <v>6</v>
      </c>
      <c r="D321" s="215" t="str">
        <f t="shared" si="199"/>
        <v>O+</v>
      </c>
      <c r="E321" s="215">
        <f>+'Ark1'!D1440</f>
        <v>6</v>
      </c>
      <c r="F321" s="215" t="str">
        <f t="shared" si="200"/>
        <v>Jun</v>
      </c>
      <c r="G321" s="215">
        <f>+'Ark1'!Q1440</f>
        <v>65</v>
      </c>
      <c r="H321" s="320">
        <f>+'Ark1'!R1440</f>
        <v>476</v>
      </c>
      <c r="I321" s="217">
        <f>+IF(H321=0,"",'Ark1'!AG1440)</f>
        <v>37.910372106916249</v>
      </c>
      <c r="J321" s="217">
        <f>+IF(H321=0,"",'Ark1'!AH1440)</f>
        <v>0.42016806722689054</v>
      </c>
      <c r="K321" s="271"/>
      <c r="L321" s="271"/>
      <c r="M321" s="271"/>
      <c r="N321" s="216">
        <f>+IF(H321=0,"",'Ark1'!U1440)</f>
        <v>8.7989495798319357</v>
      </c>
      <c r="O321" s="216"/>
      <c r="P321" s="222">
        <f>+IF(I321=0,"",'Ark1'!AI1440)</f>
        <v>186</v>
      </c>
      <c r="R321" s="427">
        <f>+IF(P321=0,"",'Ark1'!AJ1440)</f>
        <v>78.861290322580629</v>
      </c>
      <c r="S321" s="428"/>
      <c r="T321" s="428">
        <f>+IF(P321=0,"",'Ark1'!AK1440)</f>
        <v>15.628952393825799</v>
      </c>
      <c r="U321" s="308"/>
      <c r="V321" s="217">
        <f>+IF(H321=0,"",'Ark1'!T1440)</f>
        <v>4.9642857142857153</v>
      </c>
      <c r="W321" s="218">
        <f>+IF(H321=0,"",'Ark1'!X1440)</f>
        <v>0.630252100840336</v>
      </c>
      <c r="X321" s="216">
        <f>+IF(H321=0,"",'Ark1'!AA1440)</f>
        <v>0</v>
      </c>
      <c r="Y321" s="217">
        <f>+IF(H321=0,"",'Ark1'!AC1440)</f>
        <v>0</v>
      </c>
      <c r="Z321" s="218">
        <f>+IF(H321=0,"",'Ark1'!AE1440)</f>
        <v>0</v>
      </c>
      <c r="AA321" s="218">
        <f t="shared" si="201"/>
        <v>1.466491596638656</v>
      </c>
      <c r="AB321" s="216">
        <f t="shared" si="202"/>
        <v>0.13655462184873948</v>
      </c>
      <c r="AC321" s="269"/>
      <c r="AF321" s="28"/>
      <c r="AG321" s="26"/>
      <c r="AJ321" s="26"/>
      <c r="AK321" s="26"/>
      <c r="AL321" s="26"/>
      <c r="AN321" s="26"/>
    </row>
    <row r="322" spans="1:115">
      <c r="A322" s="269"/>
      <c r="B322" s="269">
        <f>+'Ark1'!C1441</f>
        <v>2023</v>
      </c>
      <c r="C322" s="215">
        <f>+'Ark1'!L1441</f>
        <v>6</v>
      </c>
      <c r="D322" s="215" t="str">
        <f t="shared" si="199"/>
        <v>O+</v>
      </c>
      <c r="E322" s="215">
        <f>+'Ark1'!D1441</f>
        <v>7</v>
      </c>
      <c r="F322" s="215" t="str">
        <f t="shared" si="200"/>
        <v>Jul</v>
      </c>
      <c r="G322" s="215">
        <f>+'Ark1'!Q1441</f>
        <v>12</v>
      </c>
      <c r="H322" s="320">
        <f>+'Ark1'!R1441</f>
        <v>73</v>
      </c>
      <c r="I322" s="217">
        <f>+IF(H322=0,"",'Ark1'!AG1441)</f>
        <v>27.011445527765996</v>
      </c>
      <c r="J322" s="217">
        <f>+IF(H322=0,"",'Ark1'!AH1441)</f>
        <v>0</v>
      </c>
      <c r="K322" s="271"/>
      <c r="L322" s="271"/>
      <c r="M322" s="271"/>
      <c r="N322" s="216">
        <f>+IF(H322=0,"",'Ark1'!U1441)</f>
        <v>8.7287671232876711</v>
      </c>
      <c r="O322" s="216"/>
      <c r="P322" s="222">
        <f>+IF(I322=0,"",'Ark1'!AI1441)</f>
        <v>20</v>
      </c>
      <c r="R322" s="427">
        <f>+IF(P322=0,"",'Ark1'!AJ1441)</f>
        <v>115.88000000000002</v>
      </c>
      <c r="S322" s="428"/>
      <c r="T322" s="428">
        <f>+IF(P322=0,"",'Ark1'!AK1441)</f>
        <v>6.0724269322293809</v>
      </c>
      <c r="U322" s="308"/>
      <c r="V322" s="217">
        <f>+IF(H322=0,"",'Ark1'!T1441)</f>
        <v>5.1369863013698627</v>
      </c>
      <c r="W322" s="218">
        <f>+IF(H322=0,"",'Ark1'!X1441)</f>
        <v>0</v>
      </c>
      <c r="X322" s="216">
        <f>+IF(H322=0,"",'Ark1'!AA1441)</f>
        <v>0</v>
      </c>
      <c r="Y322" s="217">
        <f>+IF(H322=0,"",'Ark1'!AC1441)</f>
        <v>0</v>
      </c>
      <c r="Z322" s="218">
        <f>+IF(H322=0,"",'Ark1'!AE1441)</f>
        <v>0</v>
      </c>
      <c r="AA322" s="218">
        <f t="shared" si="201"/>
        <v>1.4547945205479451</v>
      </c>
      <c r="AB322" s="216">
        <f t="shared" si="202"/>
        <v>0.16438356164383561</v>
      </c>
      <c r="AC322" s="269"/>
      <c r="AF322" s="28"/>
      <c r="AG322" s="26"/>
      <c r="AJ322" s="26"/>
      <c r="AK322" s="26"/>
      <c r="AL322" s="26"/>
      <c r="AN322" s="26"/>
    </row>
    <row r="323" spans="1:115">
      <c r="A323" s="269"/>
      <c r="B323" s="269">
        <f>+'Ark1'!C1442</f>
        <v>2023</v>
      </c>
      <c r="C323" s="215">
        <f>+'Ark1'!L1442</f>
        <v>6</v>
      </c>
      <c r="D323" s="215" t="str">
        <f t="shared" si="199"/>
        <v>O+</v>
      </c>
      <c r="E323" s="215">
        <f>+'Ark1'!D1442</f>
        <v>8</v>
      </c>
      <c r="F323" s="215" t="str">
        <f t="shared" si="200"/>
        <v>Aug</v>
      </c>
      <c r="G323" s="215">
        <f>+'Ark1'!Q1442</f>
        <v>63</v>
      </c>
      <c r="H323" s="320">
        <f>+'Ark1'!R1442</f>
        <v>281</v>
      </c>
      <c r="I323" s="217">
        <f>+IF(H323=0,"",'Ark1'!AG1442)</f>
        <v>28.577216239388726</v>
      </c>
      <c r="J323" s="217">
        <f>+IF(H323=0,"",'Ark1'!AH1442)</f>
        <v>1.0676156583629892</v>
      </c>
      <c r="K323" s="271"/>
      <c r="L323" s="271"/>
      <c r="M323" s="271"/>
      <c r="N323" s="216">
        <f>+IF(H323=0,"",'Ark1'!U1442)</f>
        <v>10.793950177935956</v>
      </c>
      <c r="O323" s="216"/>
      <c r="P323" s="222">
        <f>+IF(I323=0,"",'Ark1'!AI1442)</f>
        <v>61</v>
      </c>
      <c r="R323" s="427">
        <f>+IF(P323=0,"",'Ark1'!AJ1442)</f>
        <v>88.795081967213122</v>
      </c>
      <c r="S323" s="428"/>
      <c r="T323" s="428">
        <f>+IF(P323=0,"",'Ark1'!AK1442)</f>
        <v>15.809357741368348</v>
      </c>
      <c r="U323" s="308"/>
      <c r="V323" s="217">
        <f>+IF(H323=0,"",'Ark1'!T1442)</f>
        <v>4</v>
      </c>
      <c r="W323" s="218">
        <f>+IF(H323=0,"",'Ark1'!X1442)</f>
        <v>6.4056939501779375</v>
      </c>
      <c r="X323" s="216">
        <f>+IF(H323=0,"",'Ark1'!AA1442)</f>
        <v>0</v>
      </c>
      <c r="Y323" s="217">
        <f>+IF(H323=0,"",'Ark1'!AC1442)</f>
        <v>0</v>
      </c>
      <c r="Z323" s="218">
        <f>+IF(H323=0,"",'Ark1'!AE1442)</f>
        <v>0</v>
      </c>
      <c r="AA323" s="218">
        <f t="shared" si="201"/>
        <v>1.7989916963226593</v>
      </c>
      <c r="AB323" s="216">
        <f t="shared" si="202"/>
        <v>0.22419928825622776</v>
      </c>
      <c r="AC323" s="269"/>
      <c r="AF323" s="28"/>
      <c r="AG323" s="26"/>
      <c r="AJ323" s="26"/>
      <c r="AK323" s="26"/>
      <c r="AL323" s="26"/>
      <c r="AN323" s="26"/>
    </row>
    <row r="324" spans="1:115">
      <c r="A324" s="269"/>
      <c r="B324" s="269">
        <f>+'Ark1'!C1443</f>
        <v>2023</v>
      </c>
      <c r="C324" s="215">
        <f>+'Ark1'!L1443</f>
        <v>6</v>
      </c>
      <c r="D324" s="215" t="str">
        <f t="shared" si="199"/>
        <v>O+</v>
      </c>
      <c r="E324" s="215">
        <f>+'Ark1'!D1443</f>
        <v>9</v>
      </c>
      <c r="F324" s="215" t="str">
        <f t="shared" si="200"/>
        <v>Sep</v>
      </c>
      <c r="G324" s="215">
        <f>+'Ark1'!Q1443</f>
        <v>97</v>
      </c>
      <c r="H324" s="320">
        <f>+'Ark1'!R1443</f>
        <v>519</v>
      </c>
      <c r="I324" s="217">
        <f>+IF(H324=0,"",'Ark1'!AG1443)</f>
        <v>30.034975586348153</v>
      </c>
      <c r="J324" s="217">
        <f>+IF(H324=0,"",'Ark1'!AH1443)</f>
        <v>0</v>
      </c>
      <c r="K324" s="271"/>
      <c r="L324" s="271"/>
      <c r="M324" s="271"/>
      <c r="N324" s="216">
        <f>+IF(H324=0,"",'Ark1'!U1443)</f>
        <v>11.698073217726396</v>
      </c>
      <c r="O324" s="216"/>
      <c r="P324" s="222">
        <f>+IF(I324=0,"",'Ark1'!AI1443)</f>
        <v>136</v>
      </c>
      <c r="R324" s="427">
        <f>+IF(P324=0,"",'Ark1'!AJ1443)</f>
        <v>88.932352941176447</v>
      </c>
      <c r="S324" s="428"/>
      <c r="T324" s="428">
        <f>+IF(P324=0,"",'Ark1'!AK1443)</f>
        <v>15.371791895577894</v>
      </c>
      <c r="U324" s="308"/>
      <c r="V324" s="217">
        <f>+IF(H324=0,"",'Ark1'!T1443)</f>
        <v>4.3121387283236992</v>
      </c>
      <c r="W324" s="218">
        <f>+IF(H324=0,"",'Ark1'!X1443)</f>
        <v>10.019267822736031</v>
      </c>
      <c r="X324" s="216">
        <f>+IF(H324=0,"",'Ark1'!AA1443)</f>
        <v>0</v>
      </c>
      <c r="Y324" s="217">
        <f>+IF(H324=0,"",'Ark1'!AC1443)</f>
        <v>0</v>
      </c>
      <c r="Z324" s="218">
        <f>+IF(H324=0,"",'Ark1'!AE1443)</f>
        <v>0</v>
      </c>
      <c r="AA324" s="218">
        <f t="shared" si="201"/>
        <v>1.9496788696210661</v>
      </c>
      <c r="AB324" s="216">
        <f t="shared" si="202"/>
        <v>0.18689788053949905</v>
      </c>
      <c r="AC324" s="269"/>
      <c r="AF324" s="28"/>
      <c r="AG324" s="26"/>
      <c r="AJ324" s="26"/>
      <c r="AK324" s="26"/>
      <c r="AL324" s="26"/>
      <c r="AN324" s="26"/>
    </row>
    <row r="325" spans="1:115">
      <c r="A325" s="269"/>
      <c r="B325" s="269">
        <f>+'Ark1'!C1444</f>
        <v>2023</v>
      </c>
      <c r="C325" s="215">
        <f>+'Ark1'!L1444</f>
        <v>6</v>
      </c>
      <c r="D325" s="215" t="str">
        <f t="shared" si="199"/>
        <v>O+</v>
      </c>
      <c r="E325" s="215">
        <f>+'Ark1'!D1444</f>
        <v>10</v>
      </c>
      <c r="F325" s="215" t="str">
        <f t="shared" si="200"/>
        <v>Okt</v>
      </c>
      <c r="G325" s="215">
        <f>+'Ark1'!Q1444</f>
        <v>153</v>
      </c>
      <c r="H325" s="320">
        <f>+'Ark1'!R1444</f>
        <v>702</v>
      </c>
      <c r="I325" s="217">
        <f>+IF(H325=0,"",'Ark1'!AG1444)</f>
        <v>36.56215798014869</v>
      </c>
      <c r="J325" s="217">
        <f>+IF(H325=0,"",'Ark1'!AH1444)</f>
        <v>1.8518518518518521</v>
      </c>
      <c r="K325" s="271"/>
      <c r="L325" s="271"/>
      <c r="M325" s="271"/>
      <c r="N325" s="216">
        <f>+IF(H325=0,"",'Ark1'!U1444)</f>
        <v>11.040313390313388</v>
      </c>
      <c r="O325" s="216"/>
      <c r="P325" s="222">
        <f>+IF(I325=0,"",'Ark1'!AI1444)</f>
        <v>252</v>
      </c>
      <c r="R325" s="427">
        <f>+IF(P325=0,"",'Ark1'!AJ1444)</f>
        <v>88.288888888888891</v>
      </c>
      <c r="S325" s="428"/>
      <c r="T325" s="428">
        <f>+IF(P325=0,"",'Ark1'!AK1444)</f>
        <v>15.470387089614244</v>
      </c>
      <c r="U325" s="308"/>
      <c r="V325" s="217">
        <f>+IF(H325=0,"",'Ark1'!T1444)</f>
        <v>4.9586894586894594</v>
      </c>
      <c r="W325" s="218">
        <f>+IF(H325=0,"",'Ark1'!X1444)</f>
        <v>3.4188034188034186</v>
      </c>
      <c r="X325" s="216">
        <f>+IF(H325=0,"",'Ark1'!AA1444)</f>
        <v>0</v>
      </c>
      <c r="Y325" s="217">
        <f>+IF(H325=0,"",'Ark1'!AC1444)</f>
        <v>0</v>
      </c>
      <c r="Z325" s="218">
        <f>+IF(H325=0,"",'Ark1'!AE1444)</f>
        <v>0</v>
      </c>
      <c r="AA325" s="218">
        <f t="shared" si="201"/>
        <v>1.8400522317188981</v>
      </c>
      <c r="AB325" s="216">
        <f t="shared" si="202"/>
        <v>0.21794871794871795</v>
      </c>
      <c r="AC325" s="269"/>
      <c r="AF325" s="28"/>
      <c r="AG325" s="26"/>
      <c r="AJ325" s="26"/>
      <c r="AK325" s="26"/>
      <c r="AL325" s="26"/>
      <c r="AN325" s="26"/>
    </row>
    <row r="326" spans="1:115">
      <c r="A326" s="269"/>
      <c r="B326" s="269">
        <f>+'Ark1'!C1445</f>
        <v>2023</v>
      </c>
      <c r="C326" s="215">
        <f>+'Ark1'!L1445</f>
        <v>6</v>
      </c>
      <c r="D326" s="215" t="str">
        <f t="shared" si="199"/>
        <v>O+</v>
      </c>
      <c r="E326" s="215">
        <f>+'Ark1'!D1445</f>
        <v>11</v>
      </c>
      <c r="F326" s="215" t="str">
        <f t="shared" si="200"/>
        <v>Nov</v>
      </c>
      <c r="G326" s="215">
        <f>+'Ark1'!Q1445</f>
        <v>85</v>
      </c>
      <c r="H326" s="320">
        <f>+'Ark1'!R1445</f>
        <v>387</v>
      </c>
      <c r="I326" s="217">
        <f>+IF(H326=0,"",'Ark1'!AG1445)</f>
        <v>41.050123954136971</v>
      </c>
      <c r="J326" s="217">
        <f>+IF(H326=0,"",'Ark1'!AH1445)</f>
        <v>3.1007751937984498</v>
      </c>
      <c r="K326" s="271"/>
      <c r="L326" s="271"/>
      <c r="M326" s="271"/>
      <c r="N326" s="216">
        <f>+IF(H326=0,"",'Ark1'!U1445)</f>
        <v>10.953488372093023</v>
      </c>
      <c r="O326" s="216"/>
      <c r="P326" s="222">
        <f>+IF(I326=0,"",'Ark1'!AI1445)</f>
        <v>65</v>
      </c>
      <c r="R326" s="427">
        <f>+IF(P326=0,"",'Ark1'!AJ1445)</f>
        <v>89.026153846153889</v>
      </c>
      <c r="S326" s="428"/>
      <c r="T326" s="428">
        <f>+IF(P326=0,"",'Ark1'!AK1445)</f>
        <v>15.18027069001209</v>
      </c>
      <c r="U326" s="308"/>
      <c r="V326" s="217">
        <f>+IF(H326=0,"",'Ark1'!T1445)</f>
        <v>4.8397932816537468</v>
      </c>
      <c r="W326" s="218">
        <f>+IF(H326=0,"",'Ark1'!X1445)</f>
        <v>5.1679586563307502</v>
      </c>
      <c r="X326" s="216">
        <f>+IF(H326=0,"",'Ark1'!AA1445)</f>
        <v>0</v>
      </c>
      <c r="Y326" s="217">
        <f>+IF(H326=0,"",'Ark1'!AC1445)</f>
        <v>0</v>
      </c>
      <c r="Z326" s="218">
        <f>+IF(H326=0,"",'Ark1'!AE1445)</f>
        <v>0</v>
      </c>
      <c r="AA326" s="218">
        <f t="shared" si="201"/>
        <v>1.8255813953488371</v>
      </c>
      <c r="AB326" s="216">
        <f t="shared" si="202"/>
        <v>0.21963824289405684</v>
      </c>
      <c r="AC326" s="269"/>
      <c r="AF326" s="28"/>
      <c r="AG326" s="26"/>
      <c r="AJ326" s="26"/>
      <c r="AK326" s="26"/>
      <c r="AL326" s="26"/>
      <c r="AN326" s="26"/>
    </row>
    <row r="327" spans="1:115">
      <c r="A327" s="269"/>
      <c r="B327" s="269">
        <f>+'Ark1'!C1446</f>
        <v>2023</v>
      </c>
      <c r="C327" s="215">
        <f>+'Ark1'!L1446</f>
        <v>6</v>
      </c>
      <c r="D327" s="215" t="str">
        <f t="shared" si="199"/>
        <v>O+</v>
      </c>
      <c r="E327" s="215">
        <f>+'Ark1'!D1446</f>
        <v>12</v>
      </c>
      <c r="F327" s="215" t="str">
        <f t="shared" si="200"/>
        <v>Des</v>
      </c>
      <c r="G327" s="215">
        <f>+'Ark1'!Q1446</f>
        <v>18</v>
      </c>
      <c r="H327" s="320">
        <f>+'Ark1'!R1446</f>
        <v>58</v>
      </c>
      <c r="I327" s="217">
        <f>+IF(H327=0,"",'Ark1'!AG1446)</f>
        <v>28.521411257743072</v>
      </c>
      <c r="J327" s="217">
        <f>+IF(H327=0,"",'Ark1'!AH1446)</f>
        <v>0</v>
      </c>
      <c r="K327" s="271"/>
      <c r="L327" s="271"/>
      <c r="M327" s="271"/>
      <c r="N327" s="216">
        <f>+IF(H327=0,"",'Ark1'!U1446)</f>
        <v>10.955172413793102</v>
      </c>
      <c r="O327" s="216"/>
      <c r="P327" s="222">
        <f>+IF(I327=0,"",'Ark1'!AI1446)</f>
        <v>9</v>
      </c>
      <c r="R327" s="427">
        <f>+IF(P327=0,"",'Ark1'!AJ1446)</f>
        <v>89.155555555555551</v>
      </c>
      <c r="S327" s="428"/>
      <c r="T327" s="428">
        <f>+IF(P327=0,"",'Ark1'!AK1446)</f>
        <v>14.454436877360289</v>
      </c>
      <c r="U327" s="308"/>
      <c r="V327" s="217">
        <f>+IF(H327=0,"",'Ark1'!T1446)</f>
        <v>4.7413793103448256</v>
      </c>
      <c r="W327" s="218">
        <f>+IF(H327=0,"",'Ark1'!X1446)</f>
        <v>5.1724137931034484</v>
      </c>
      <c r="X327" s="216">
        <f>+IF(H327=0,"",'Ark1'!AA1446)</f>
        <v>0</v>
      </c>
      <c r="Y327" s="217">
        <f>+IF(H327=0,"",'Ark1'!AC1446)</f>
        <v>0</v>
      </c>
      <c r="Z327" s="218">
        <f>+IF(H327=0,"",'Ark1'!AE1446)</f>
        <v>0</v>
      </c>
      <c r="AA327" s="218">
        <f t="shared" si="201"/>
        <v>1.8258620689655169</v>
      </c>
      <c r="AB327" s="216">
        <f t="shared" si="202"/>
        <v>0.31034482758620691</v>
      </c>
      <c r="AC327" s="269"/>
      <c r="AF327" s="28"/>
      <c r="AG327" s="26"/>
      <c r="AJ327" s="26"/>
      <c r="AK327" s="26"/>
      <c r="AL327" s="26"/>
      <c r="AN327" s="26"/>
    </row>
    <row r="328" spans="1:115">
      <c r="A328" s="269"/>
      <c r="B328" s="269"/>
      <c r="C328" s="269"/>
      <c r="D328" s="269"/>
      <c r="E328" s="269"/>
      <c r="F328" s="269"/>
      <c r="G328" s="269"/>
      <c r="H328" s="322"/>
      <c r="I328" s="270"/>
      <c r="J328" s="270"/>
      <c r="K328" s="271"/>
      <c r="L328" s="271"/>
      <c r="M328" s="271"/>
      <c r="N328" s="271"/>
      <c r="O328" s="271"/>
      <c r="P328" s="308"/>
      <c r="Q328" s="308"/>
      <c r="R328" s="307"/>
      <c r="S328" s="307"/>
      <c r="T328" s="307"/>
      <c r="U328" s="308"/>
      <c r="V328" s="270"/>
      <c r="W328" s="272"/>
      <c r="X328" s="271"/>
      <c r="Y328" s="270"/>
      <c r="Z328" s="272"/>
      <c r="AA328" s="272"/>
      <c r="AB328" s="271"/>
      <c r="AC328" s="269"/>
      <c r="AD328" s="26"/>
      <c r="AF328" s="28"/>
      <c r="AG328" s="26"/>
      <c r="AH328" s="27"/>
      <c r="AI328" s="27"/>
      <c r="AM328" s="27"/>
    </row>
    <row r="329" spans="1:115" s="301" customFormat="1" ht="17.399999999999999">
      <c r="A329" s="269"/>
      <c r="B329" s="269"/>
      <c r="C329" s="305" t="s">
        <v>0</v>
      </c>
      <c r="D329" s="269"/>
      <c r="E329" s="306" t="str">
        <f>+D331</f>
        <v>R-</v>
      </c>
      <c r="F329" s="305" t="s">
        <v>547</v>
      </c>
      <c r="G329" s="269"/>
      <c r="H329" s="309">
        <f>SUM(H331:H341)</f>
        <v>0</v>
      </c>
      <c r="I329" s="271"/>
      <c r="J329" s="271"/>
      <c r="K329" s="271"/>
      <c r="L329" s="271"/>
      <c r="M329" s="271"/>
      <c r="N329" s="307" t="e">
        <f>+Klasse!#REF!</f>
        <v>#REF!</v>
      </c>
      <c r="O329" s="307"/>
      <c r="P329" s="308"/>
      <c r="Q329" s="308"/>
      <c r="R329" s="307"/>
      <c r="S329" s="307"/>
      <c r="T329" s="307"/>
      <c r="U329" s="308"/>
      <c r="V329" s="269"/>
      <c r="W329" s="272"/>
      <c r="X329" s="271"/>
      <c r="Y329" s="269"/>
      <c r="Z329" s="272"/>
      <c r="AA329" s="307" t="e">
        <f>+N329/#REF!</f>
        <v>#REF!</v>
      </c>
      <c r="AB329" s="271"/>
      <c r="AC329" s="269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</row>
    <row r="330" spans="1:115" s="301" customFormat="1">
      <c r="A330" s="269"/>
      <c r="B330" s="269"/>
      <c r="C330" s="269"/>
      <c r="D330" s="269"/>
      <c r="E330" s="269"/>
      <c r="F330" s="269"/>
      <c r="G330" s="269"/>
      <c r="H330" s="322"/>
      <c r="I330" s="271"/>
      <c r="J330" s="271"/>
      <c r="K330" s="271"/>
      <c r="L330" s="271"/>
      <c r="M330" s="271"/>
      <c r="N330" s="269"/>
      <c r="O330" s="269"/>
      <c r="P330" s="308"/>
      <c r="Q330" s="308"/>
      <c r="R330" s="307"/>
      <c r="S330" s="307"/>
      <c r="T330" s="307"/>
      <c r="U330" s="308"/>
      <c r="V330" s="269"/>
      <c r="W330" s="272"/>
      <c r="X330" s="271"/>
      <c r="Y330" s="269"/>
      <c r="Z330" s="272"/>
      <c r="AA330" s="308"/>
      <c r="AB330" s="307"/>
      <c r="AC330" s="269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</row>
    <row r="331" spans="1:115">
      <c r="A331" s="269"/>
      <c r="B331" s="269">
        <f>+'Ark1'!C1447</f>
        <v>2023</v>
      </c>
      <c r="C331" s="215">
        <f>+'Ark1'!L1447</f>
        <v>7</v>
      </c>
      <c r="D331" s="215" t="str">
        <f t="shared" ref="D331:D342" si="203">+D104</f>
        <v>R-</v>
      </c>
      <c r="E331" s="215">
        <f>+'Ark1'!D1447</f>
        <v>1</v>
      </c>
      <c r="F331" s="215" t="str">
        <f t="shared" ref="F331:F342" si="204">+F104</f>
        <v>Jan</v>
      </c>
      <c r="G331" s="215">
        <f>+'Ark1'!Q1447</f>
        <v>0</v>
      </c>
      <c r="H331" s="320">
        <f>+'Ark1'!R1447</f>
        <v>0</v>
      </c>
      <c r="I331" s="217" t="str">
        <f>+IF(H331=0,"",'Ark1'!AG1447)</f>
        <v/>
      </c>
      <c r="J331" s="217" t="str">
        <f>+IF(H331=0,"",'Ark1'!AH1447)</f>
        <v/>
      </c>
      <c r="K331" s="271"/>
      <c r="L331" s="271"/>
      <c r="M331" s="271"/>
      <c r="N331" s="216" t="str">
        <f>+IF(H331=0,"",'Ark1'!U1447)</f>
        <v/>
      </c>
      <c r="O331" s="216"/>
      <c r="P331" s="404">
        <f>+IF(I331=0,"",'Ark1'!AI1447)</f>
        <v>0</v>
      </c>
      <c r="Q331" s="404"/>
      <c r="R331" s="245"/>
      <c r="S331" s="245"/>
      <c r="T331" s="245"/>
      <c r="U331" s="308"/>
      <c r="V331" s="217" t="str">
        <f>+IF(H331=0,"",'Ark1'!T1447)</f>
        <v/>
      </c>
      <c r="W331" s="218" t="str">
        <f>+IF(H331=0,"",'Ark1'!X1447)</f>
        <v/>
      </c>
      <c r="X331" s="216" t="str">
        <f>+IF(H331=0,"",'Ark1'!AA1447)</f>
        <v/>
      </c>
      <c r="Y331" s="217" t="str">
        <f>+IF(H331=0,"",'Ark1'!AC1447)</f>
        <v/>
      </c>
      <c r="Z331" s="218" t="str">
        <f>+IF(H331=0,"",'Ark1'!AE1447)</f>
        <v/>
      </c>
      <c r="AA331" s="218" t="str">
        <f t="shared" ref="AA331:AA342" si="205">+IF(H331=0,"",+N331/C331)</f>
        <v/>
      </c>
      <c r="AB331" s="216" t="str">
        <f t="shared" ref="AB331:AB391" si="206">+IF(H331=0,"",G331/H331)</f>
        <v/>
      </c>
      <c r="AC331" s="269"/>
      <c r="AF331" s="28"/>
      <c r="AG331" s="26"/>
      <c r="AJ331" s="26"/>
      <c r="AK331" s="26"/>
      <c r="AL331" s="26"/>
      <c r="AN331" s="26"/>
    </row>
    <row r="332" spans="1:115" s="223" customFormat="1">
      <c r="A332" s="269"/>
      <c r="B332" s="269">
        <f>+'Ark1'!C1448</f>
        <v>2023</v>
      </c>
      <c r="C332" s="215">
        <f>+'Ark1'!L1448</f>
        <v>7</v>
      </c>
      <c r="D332" s="215" t="str">
        <f t="shared" si="203"/>
        <v>R-</v>
      </c>
      <c r="E332" s="215">
        <f>+'Ark1'!D1448</f>
        <v>2</v>
      </c>
      <c r="F332" s="215" t="str">
        <f t="shared" si="204"/>
        <v>Feb</v>
      </c>
      <c r="G332" s="215">
        <f>+'Ark1'!Q1448</f>
        <v>0</v>
      </c>
      <c r="H332" s="320">
        <f>+'Ark1'!R1448</f>
        <v>0</v>
      </c>
      <c r="I332" s="217" t="str">
        <f>+IF(H332=0,"",'Ark1'!AG1448)</f>
        <v/>
      </c>
      <c r="J332" s="217" t="str">
        <f>+IF(H332=0,"",'Ark1'!AH1448)</f>
        <v/>
      </c>
      <c r="K332" s="271"/>
      <c r="L332" s="271"/>
      <c r="M332" s="271"/>
      <c r="N332" s="216" t="str">
        <f>+IF(H332=0,"",'Ark1'!U1448)</f>
        <v/>
      </c>
      <c r="O332" s="216"/>
      <c r="P332" s="404">
        <f>+IF(I332=0,"",'Ark1'!AI1448)</f>
        <v>0</v>
      </c>
      <c r="Q332" s="404"/>
      <c r="R332" s="245"/>
      <c r="S332" s="245"/>
      <c r="T332" s="245"/>
      <c r="U332" s="308"/>
      <c r="V332" s="217" t="str">
        <f>+IF(H332=0,"",'Ark1'!T1448)</f>
        <v/>
      </c>
      <c r="W332" s="218" t="str">
        <f>+IF(H332=0,"",'Ark1'!X1448)</f>
        <v/>
      </c>
      <c r="X332" s="216" t="str">
        <f>+IF(H332=0,"",'Ark1'!AA1448)</f>
        <v/>
      </c>
      <c r="Y332" s="217" t="str">
        <f>+IF(H332=0,"",'Ark1'!AC1448)</f>
        <v/>
      </c>
      <c r="Z332" s="218" t="str">
        <f>+IF(H332=0,"",'Ark1'!AE1448)</f>
        <v/>
      </c>
      <c r="AA332" s="218" t="str">
        <f t="shared" si="205"/>
        <v/>
      </c>
      <c r="AB332" s="216" t="str">
        <f t="shared" ref="AB332:AB342" si="207">+IF(H332=0,"",G332/H332)</f>
        <v/>
      </c>
      <c r="AC332" s="269"/>
      <c r="AD332" s="28"/>
      <c r="AE332" s="28"/>
      <c r="AF332" s="28"/>
      <c r="AG332" s="26"/>
      <c r="AH332" s="28"/>
      <c r="AI332" s="28"/>
      <c r="AJ332" s="26"/>
      <c r="AK332" s="26"/>
      <c r="AL332" s="26"/>
      <c r="AM332" s="28"/>
      <c r="AN332" s="26"/>
      <c r="AO332" s="27"/>
    </row>
    <row r="333" spans="1:115" s="223" customFormat="1">
      <c r="A333" s="269"/>
      <c r="B333" s="269">
        <f>+'Ark1'!C1449</f>
        <v>2023</v>
      </c>
      <c r="C333" s="215">
        <f>+'Ark1'!L1449</f>
        <v>7</v>
      </c>
      <c r="D333" s="215" t="str">
        <f t="shared" si="203"/>
        <v>R-</v>
      </c>
      <c r="E333" s="215">
        <f>+'Ark1'!D1449</f>
        <v>3</v>
      </c>
      <c r="F333" s="215" t="str">
        <f t="shared" si="204"/>
        <v>Mar</v>
      </c>
      <c r="G333" s="215">
        <f>+'Ark1'!Q1449</f>
        <v>0</v>
      </c>
      <c r="H333" s="320">
        <f>+'Ark1'!R1449</f>
        <v>0</v>
      </c>
      <c r="I333" s="217" t="str">
        <f>+IF(H333=0,"",'Ark1'!AG1449)</f>
        <v/>
      </c>
      <c r="J333" s="217" t="str">
        <f>+IF(H333=0,"",'Ark1'!AH1449)</f>
        <v/>
      </c>
      <c r="K333" s="271"/>
      <c r="L333" s="271"/>
      <c r="M333" s="271"/>
      <c r="N333" s="216" t="str">
        <f>+IF(H333=0,"",'Ark1'!U1449)</f>
        <v/>
      </c>
      <c r="O333" s="216"/>
      <c r="P333" s="404">
        <f>+IF(I333=0,"",'Ark1'!AI1449)</f>
        <v>0</v>
      </c>
      <c r="Q333" s="404"/>
      <c r="R333" s="245"/>
      <c r="S333" s="245"/>
      <c r="T333" s="245"/>
      <c r="U333" s="308"/>
      <c r="V333" s="217" t="str">
        <f>+IF(H333=0,"",'Ark1'!T1449)</f>
        <v/>
      </c>
      <c r="W333" s="218" t="str">
        <f>+IF(H333=0,"",'Ark1'!X1449)</f>
        <v/>
      </c>
      <c r="X333" s="216" t="str">
        <f>+IF(H333=0,"",'Ark1'!AA1449)</f>
        <v/>
      </c>
      <c r="Y333" s="217" t="str">
        <f>+IF(H333=0,"",'Ark1'!AC1449)</f>
        <v/>
      </c>
      <c r="Z333" s="218" t="str">
        <f>+IF(H333=0,"",'Ark1'!AE1449)</f>
        <v/>
      </c>
      <c r="AA333" s="218" t="str">
        <f t="shared" si="205"/>
        <v/>
      </c>
      <c r="AB333" s="216" t="str">
        <f t="shared" si="207"/>
        <v/>
      </c>
      <c r="AC333" s="269"/>
      <c r="AD333" s="28"/>
      <c r="AE333" s="28"/>
      <c r="AF333" s="28"/>
      <c r="AG333" s="26"/>
      <c r="AH333" s="28"/>
      <c r="AI333" s="28"/>
      <c r="AJ333" s="26"/>
      <c r="AK333" s="26"/>
      <c r="AL333" s="26"/>
      <c r="AM333" s="28"/>
      <c r="AN333" s="26"/>
      <c r="AO333" s="27"/>
    </row>
    <row r="334" spans="1:115" s="223" customFormat="1">
      <c r="A334" s="269"/>
      <c r="B334" s="269">
        <f>+'Ark1'!C1450</f>
        <v>2023</v>
      </c>
      <c r="C334" s="215">
        <f>+'Ark1'!L1450</f>
        <v>7</v>
      </c>
      <c r="D334" s="215" t="str">
        <f t="shared" si="203"/>
        <v>R-</v>
      </c>
      <c r="E334" s="215">
        <f>+'Ark1'!D1450</f>
        <v>4</v>
      </c>
      <c r="F334" s="215" t="str">
        <f t="shared" si="204"/>
        <v>Apr</v>
      </c>
      <c r="G334" s="215">
        <f>+'Ark1'!Q1450</f>
        <v>0</v>
      </c>
      <c r="H334" s="320">
        <f>+'Ark1'!R1450</f>
        <v>0</v>
      </c>
      <c r="I334" s="217" t="str">
        <f>+IF(H334=0,"",'Ark1'!AG1450)</f>
        <v/>
      </c>
      <c r="J334" s="217" t="str">
        <f>+IF(H334=0,"",'Ark1'!AH1450)</f>
        <v/>
      </c>
      <c r="K334" s="271"/>
      <c r="L334" s="271"/>
      <c r="M334" s="271"/>
      <c r="N334" s="216" t="str">
        <f>+IF(H334=0,"",'Ark1'!U1450)</f>
        <v/>
      </c>
      <c r="O334" s="216"/>
      <c r="P334" s="404">
        <f>+IF(I334=0,"",'Ark1'!AI1450)</f>
        <v>0</v>
      </c>
      <c r="Q334" s="404"/>
      <c r="R334" s="245"/>
      <c r="S334" s="245"/>
      <c r="T334" s="245"/>
      <c r="U334" s="308"/>
      <c r="V334" s="217" t="str">
        <f>+IF(H334=0,"",'Ark1'!T1450)</f>
        <v/>
      </c>
      <c r="W334" s="218" t="str">
        <f>+IF(H334=0,"",'Ark1'!X1450)</f>
        <v/>
      </c>
      <c r="X334" s="216" t="str">
        <f>+IF(H334=0,"",'Ark1'!AA1450)</f>
        <v/>
      </c>
      <c r="Y334" s="217" t="str">
        <f>+IF(H334=0,"",'Ark1'!AC1450)</f>
        <v/>
      </c>
      <c r="Z334" s="218" t="str">
        <f>+IF(H334=0,"",'Ark1'!AE1450)</f>
        <v/>
      </c>
      <c r="AA334" s="218" t="str">
        <f t="shared" si="205"/>
        <v/>
      </c>
      <c r="AB334" s="216" t="str">
        <f t="shared" si="207"/>
        <v/>
      </c>
      <c r="AC334" s="269"/>
      <c r="AD334" s="28"/>
      <c r="AE334" s="28"/>
      <c r="AF334" s="28"/>
      <c r="AG334" s="26"/>
      <c r="AH334" s="28"/>
      <c r="AI334" s="28"/>
      <c r="AJ334" s="26"/>
      <c r="AK334" s="26"/>
      <c r="AL334" s="26"/>
      <c r="AM334" s="28"/>
      <c r="AN334" s="26"/>
      <c r="AO334" s="27"/>
    </row>
    <row r="335" spans="1:115" s="223" customFormat="1">
      <c r="A335" s="269"/>
      <c r="B335" s="269">
        <f>+'Ark1'!C1451</f>
        <v>2023</v>
      </c>
      <c r="C335" s="215">
        <f>+'Ark1'!L1451</f>
        <v>7</v>
      </c>
      <c r="D335" s="215" t="str">
        <f t="shared" si="203"/>
        <v>R-</v>
      </c>
      <c r="E335" s="215">
        <f>+'Ark1'!D1451</f>
        <v>5</v>
      </c>
      <c r="F335" s="215" t="str">
        <f t="shared" si="204"/>
        <v>Mai</v>
      </c>
      <c r="G335" s="215">
        <f>+'Ark1'!Q1451</f>
        <v>0</v>
      </c>
      <c r="H335" s="320">
        <f>+'Ark1'!R1451</f>
        <v>0</v>
      </c>
      <c r="I335" s="217" t="str">
        <f>+IF(H335=0,"",'Ark1'!AG1451)</f>
        <v/>
      </c>
      <c r="J335" s="217" t="str">
        <f>+IF(H335=0,"",'Ark1'!AH1451)</f>
        <v/>
      </c>
      <c r="K335" s="271"/>
      <c r="L335" s="271"/>
      <c r="M335" s="271"/>
      <c r="N335" s="216" t="str">
        <f>+IF(H335=0,"",'Ark1'!U1451)</f>
        <v/>
      </c>
      <c r="O335" s="216"/>
      <c r="P335" s="404">
        <f>+IF(I335=0,"",'Ark1'!AI1451)</f>
        <v>0</v>
      </c>
      <c r="Q335" s="404"/>
      <c r="R335" s="245"/>
      <c r="S335" s="245"/>
      <c r="T335" s="245"/>
      <c r="U335" s="308"/>
      <c r="V335" s="217" t="str">
        <f>+IF(H335=0,"",'Ark1'!T1451)</f>
        <v/>
      </c>
      <c r="W335" s="218" t="str">
        <f>+IF(H335=0,"",'Ark1'!X1451)</f>
        <v/>
      </c>
      <c r="X335" s="216" t="str">
        <f>+IF(H335=0,"",'Ark1'!AA1451)</f>
        <v/>
      </c>
      <c r="Y335" s="217" t="str">
        <f>+IF(H335=0,"",'Ark1'!AC1451)</f>
        <v/>
      </c>
      <c r="Z335" s="218" t="str">
        <f>+IF(H335=0,"",'Ark1'!AE1451)</f>
        <v/>
      </c>
      <c r="AA335" s="218" t="str">
        <f t="shared" si="205"/>
        <v/>
      </c>
      <c r="AB335" s="216" t="str">
        <f t="shared" si="207"/>
        <v/>
      </c>
      <c r="AC335" s="269"/>
      <c r="AD335" s="28"/>
      <c r="AE335" s="28"/>
      <c r="AF335" s="28"/>
      <c r="AG335" s="26"/>
      <c r="AH335" s="28"/>
      <c r="AI335" s="28"/>
      <c r="AJ335" s="26"/>
      <c r="AK335" s="26"/>
      <c r="AL335" s="26"/>
      <c r="AM335" s="28"/>
      <c r="AN335" s="26"/>
      <c r="AO335" s="27"/>
    </row>
    <row r="336" spans="1:115" s="223" customFormat="1">
      <c r="A336" s="269"/>
      <c r="B336" s="269">
        <f>+'Ark1'!C1452</f>
        <v>2023</v>
      </c>
      <c r="C336" s="215">
        <f>+'Ark1'!L1452</f>
        <v>7</v>
      </c>
      <c r="D336" s="215" t="str">
        <f t="shared" si="203"/>
        <v>R-</v>
      </c>
      <c r="E336" s="215">
        <f>+'Ark1'!D1452</f>
        <v>6</v>
      </c>
      <c r="F336" s="215" t="str">
        <f t="shared" si="204"/>
        <v>Jun</v>
      </c>
      <c r="G336" s="215">
        <f>+'Ark1'!Q1452</f>
        <v>0</v>
      </c>
      <c r="H336" s="320">
        <f>+'Ark1'!R1452</f>
        <v>0</v>
      </c>
      <c r="I336" s="217" t="str">
        <f>+IF(H336=0,"",'Ark1'!AG1452)</f>
        <v/>
      </c>
      <c r="J336" s="217" t="str">
        <f>+IF(H336=0,"",'Ark1'!AH1452)</f>
        <v/>
      </c>
      <c r="K336" s="271"/>
      <c r="L336" s="271"/>
      <c r="M336" s="271"/>
      <c r="N336" s="216" t="str">
        <f>+IF(H336=0,"",'Ark1'!U1452)</f>
        <v/>
      </c>
      <c r="O336" s="216"/>
      <c r="P336" s="404">
        <f>+IF(I336=0,"",'Ark1'!AI1452)</f>
        <v>0</v>
      </c>
      <c r="Q336" s="404"/>
      <c r="R336" s="245"/>
      <c r="S336" s="245"/>
      <c r="T336" s="245"/>
      <c r="U336" s="308"/>
      <c r="V336" s="217" t="str">
        <f>+IF(H336=0,"",'Ark1'!T1452)</f>
        <v/>
      </c>
      <c r="W336" s="218" t="str">
        <f>+IF(H336=0,"",'Ark1'!X1452)</f>
        <v/>
      </c>
      <c r="X336" s="216" t="str">
        <f>+IF(H336=0,"",'Ark1'!AA1452)</f>
        <v/>
      </c>
      <c r="Y336" s="217" t="str">
        <f>+IF(H336=0,"",'Ark1'!AC1452)</f>
        <v/>
      </c>
      <c r="Z336" s="218" t="str">
        <f>+IF(H336=0,"",'Ark1'!AE1452)</f>
        <v/>
      </c>
      <c r="AA336" s="218" t="str">
        <f t="shared" si="205"/>
        <v/>
      </c>
      <c r="AB336" s="216" t="str">
        <f t="shared" si="207"/>
        <v/>
      </c>
      <c r="AC336" s="269"/>
      <c r="AD336" s="28"/>
      <c r="AE336" s="28"/>
      <c r="AF336" s="28"/>
      <c r="AG336" s="26"/>
      <c r="AH336" s="28"/>
      <c r="AI336" s="28"/>
      <c r="AJ336" s="27"/>
      <c r="AK336" s="27"/>
      <c r="AL336" s="27"/>
      <c r="AM336" s="28"/>
      <c r="AN336" s="27"/>
      <c r="AO336" s="27"/>
    </row>
    <row r="337" spans="1:115" s="223" customFormat="1">
      <c r="A337" s="269"/>
      <c r="B337" s="269">
        <f>+'Ark1'!C1453</f>
        <v>2023</v>
      </c>
      <c r="C337" s="215">
        <f>+'Ark1'!L1453</f>
        <v>7</v>
      </c>
      <c r="D337" s="215" t="str">
        <f t="shared" si="203"/>
        <v>R-</v>
      </c>
      <c r="E337" s="215">
        <f>+'Ark1'!D1453</f>
        <v>7</v>
      </c>
      <c r="F337" s="215" t="str">
        <f t="shared" si="204"/>
        <v>Jul</v>
      </c>
      <c r="G337" s="215">
        <f>+'Ark1'!Q1453</f>
        <v>0</v>
      </c>
      <c r="H337" s="320">
        <f>+'Ark1'!R1453</f>
        <v>0</v>
      </c>
      <c r="I337" s="217" t="str">
        <f>+IF(H337=0,"",'Ark1'!AG1453)</f>
        <v/>
      </c>
      <c r="J337" s="217" t="str">
        <f>+IF(H337=0,"",'Ark1'!AH1453)</f>
        <v/>
      </c>
      <c r="K337" s="271"/>
      <c r="L337" s="271"/>
      <c r="M337" s="271"/>
      <c r="N337" s="216" t="str">
        <f>+IF(H337=0,"",'Ark1'!U1453)</f>
        <v/>
      </c>
      <c r="O337" s="216"/>
      <c r="P337" s="404">
        <f>+IF(I337=0,"",'Ark1'!AI1453)</f>
        <v>0</v>
      </c>
      <c r="Q337" s="404"/>
      <c r="R337" s="245"/>
      <c r="S337" s="245"/>
      <c r="T337" s="245"/>
      <c r="U337" s="308"/>
      <c r="V337" s="217" t="str">
        <f>+IF(H337=0,"",'Ark1'!T1453)</f>
        <v/>
      </c>
      <c r="W337" s="218" t="str">
        <f>+IF(H337=0,"",'Ark1'!X1453)</f>
        <v/>
      </c>
      <c r="X337" s="216" t="str">
        <f>+IF(H337=0,"",'Ark1'!AA1453)</f>
        <v/>
      </c>
      <c r="Y337" s="217" t="str">
        <f>+IF(H337=0,"",'Ark1'!AC1453)</f>
        <v/>
      </c>
      <c r="Z337" s="218" t="str">
        <f>+IF(H337=0,"",'Ark1'!AE1453)</f>
        <v/>
      </c>
      <c r="AA337" s="218" t="str">
        <f t="shared" si="205"/>
        <v/>
      </c>
      <c r="AB337" s="216" t="str">
        <f t="shared" si="207"/>
        <v/>
      </c>
      <c r="AC337" s="269"/>
      <c r="AD337" s="28"/>
      <c r="AE337" s="28"/>
      <c r="AF337" s="28"/>
      <c r="AG337" s="26"/>
      <c r="AH337" s="28"/>
      <c r="AI337" s="28"/>
      <c r="AJ337" s="27"/>
      <c r="AK337" s="27"/>
      <c r="AL337" s="27"/>
      <c r="AM337" s="28"/>
      <c r="AN337" s="27"/>
      <c r="AO337" s="27"/>
    </row>
    <row r="338" spans="1:115" s="223" customFormat="1">
      <c r="A338" s="269"/>
      <c r="B338" s="269">
        <f>+'Ark1'!C1454</f>
        <v>2023</v>
      </c>
      <c r="C338" s="215">
        <f>+'Ark1'!L1454</f>
        <v>7</v>
      </c>
      <c r="D338" s="215" t="str">
        <f t="shared" si="203"/>
        <v>R-</v>
      </c>
      <c r="E338" s="215">
        <f>+'Ark1'!D1454</f>
        <v>8</v>
      </c>
      <c r="F338" s="215" t="str">
        <f t="shared" si="204"/>
        <v>Aug</v>
      </c>
      <c r="G338" s="215">
        <f>+'Ark1'!Q1454</f>
        <v>0</v>
      </c>
      <c r="H338" s="320">
        <f>+'Ark1'!R1454</f>
        <v>0</v>
      </c>
      <c r="I338" s="217" t="str">
        <f>+IF(H338=0,"",'Ark1'!AG1454)</f>
        <v/>
      </c>
      <c r="J338" s="217" t="str">
        <f>+IF(H338=0,"",'Ark1'!AH1454)</f>
        <v/>
      </c>
      <c r="K338" s="271"/>
      <c r="L338" s="271"/>
      <c r="M338" s="271"/>
      <c r="N338" s="216" t="str">
        <f>+IF(H338=0,"",'Ark1'!U1454)</f>
        <v/>
      </c>
      <c r="O338" s="216"/>
      <c r="P338" s="404">
        <f>+IF(I338=0,"",'Ark1'!AI1454)</f>
        <v>0</v>
      </c>
      <c r="Q338" s="404"/>
      <c r="R338" s="245"/>
      <c r="S338" s="245"/>
      <c r="T338" s="245"/>
      <c r="U338" s="308"/>
      <c r="V338" s="217" t="str">
        <f>+IF(H338=0,"",'Ark1'!T1454)</f>
        <v/>
      </c>
      <c r="W338" s="218" t="str">
        <f>+IF(H338=0,"",'Ark1'!X1454)</f>
        <v/>
      </c>
      <c r="X338" s="216" t="str">
        <f>+IF(H338=0,"",'Ark1'!AA1454)</f>
        <v/>
      </c>
      <c r="Y338" s="217" t="str">
        <f>+IF(H338=0,"",'Ark1'!AC1454)</f>
        <v/>
      </c>
      <c r="Z338" s="218" t="str">
        <f>+IF(H338=0,"",'Ark1'!AE1454)</f>
        <v/>
      </c>
      <c r="AA338" s="218" t="str">
        <f t="shared" si="205"/>
        <v/>
      </c>
      <c r="AB338" s="216" t="str">
        <f t="shared" si="207"/>
        <v/>
      </c>
      <c r="AC338" s="269"/>
      <c r="AD338" s="28"/>
      <c r="AE338" s="28"/>
      <c r="AF338" s="28"/>
      <c r="AG338" s="26"/>
      <c r="AH338" s="28"/>
      <c r="AI338" s="28"/>
      <c r="AJ338" s="27"/>
      <c r="AK338" s="27"/>
      <c r="AL338" s="27"/>
      <c r="AM338" s="28"/>
      <c r="AN338" s="27"/>
      <c r="AO338" s="27"/>
    </row>
    <row r="339" spans="1:115" s="223" customFormat="1">
      <c r="A339" s="269"/>
      <c r="B339" s="269">
        <f>+'Ark1'!C1455</f>
        <v>2023</v>
      </c>
      <c r="C339" s="215">
        <f>+'Ark1'!L1455</f>
        <v>7</v>
      </c>
      <c r="D339" s="215" t="str">
        <f t="shared" si="203"/>
        <v>R-</v>
      </c>
      <c r="E339" s="215">
        <f>+'Ark1'!D1455</f>
        <v>9</v>
      </c>
      <c r="F339" s="215" t="str">
        <f t="shared" si="204"/>
        <v>Sep</v>
      </c>
      <c r="G339" s="215">
        <f>+'Ark1'!Q1455</f>
        <v>0</v>
      </c>
      <c r="H339" s="320">
        <f>+'Ark1'!R1455</f>
        <v>0</v>
      </c>
      <c r="I339" s="217" t="str">
        <f>+IF(H339=0,"",'Ark1'!AG1455)</f>
        <v/>
      </c>
      <c r="J339" s="217" t="str">
        <f>+IF(H339=0,"",'Ark1'!AH1455)</f>
        <v/>
      </c>
      <c r="K339" s="271"/>
      <c r="L339" s="271"/>
      <c r="M339" s="271"/>
      <c r="N339" s="216" t="str">
        <f>+IF(H339=0,"",'Ark1'!U1455)</f>
        <v/>
      </c>
      <c r="O339" s="216"/>
      <c r="P339" s="404">
        <f>+IF(I339=0,"",'Ark1'!AI1455)</f>
        <v>0</v>
      </c>
      <c r="Q339" s="404"/>
      <c r="R339" s="245"/>
      <c r="S339" s="245"/>
      <c r="T339" s="245"/>
      <c r="U339" s="308"/>
      <c r="V339" s="217" t="str">
        <f>+IF(H339=0,"",'Ark1'!T1455)</f>
        <v/>
      </c>
      <c r="W339" s="218" t="str">
        <f>+IF(H339=0,"",'Ark1'!X1455)</f>
        <v/>
      </c>
      <c r="X339" s="216" t="str">
        <f>+IF(H339=0,"",'Ark1'!AA1455)</f>
        <v/>
      </c>
      <c r="Y339" s="217" t="str">
        <f>+IF(H339=0,"",'Ark1'!AC1455)</f>
        <v/>
      </c>
      <c r="Z339" s="218" t="str">
        <f>+IF(H339=0,"",'Ark1'!AE1455)</f>
        <v/>
      </c>
      <c r="AA339" s="218" t="str">
        <f t="shared" si="205"/>
        <v/>
      </c>
      <c r="AB339" s="216" t="str">
        <f t="shared" si="207"/>
        <v/>
      </c>
      <c r="AC339" s="269"/>
      <c r="AD339" s="28"/>
      <c r="AE339" s="28"/>
      <c r="AF339" s="28"/>
      <c r="AG339" s="26"/>
      <c r="AH339" s="28"/>
      <c r="AI339" s="28"/>
      <c r="AJ339" s="27"/>
      <c r="AK339" s="27"/>
      <c r="AL339" s="27"/>
      <c r="AM339" s="28"/>
      <c r="AN339" s="27"/>
      <c r="AO339" s="27"/>
    </row>
    <row r="340" spans="1:115" s="223" customFormat="1">
      <c r="A340" s="269"/>
      <c r="B340" s="269">
        <f>+'Ark1'!C1456</f>
        <v>2023</v>
      </c>
      <c r="C340" s="215">
        <f>+'Ark1'!L1456</f>
        <v>7</v>
      </c>
      <c r="D340" s="215" t="str">
        <f t="shared" si="203"/>
        <v>R-</v>
      </c>
      <c r="E340" s="215">
        <f>+'Ark1'!D1456</f>
        <v>10</v>
      </c>
      <c r="F340" s="215" t="str">
        <f t="shared" si="204"/>
        <v>Okt</v>
      </c>
      <c r="G340" s="215">
        <f>+'Ark1'!Q1456</f>
        <v>0</v>
      </c>
      <c r="H340" s="320">
        <f>+'Ark1'!R1456</f>
        <v>0</v>
      </c>
      <c r="I340" s="217" t="str">
        <f>+IF(H340=0,"",'Ark1'!AG1456)</f>
        <v/>
      </c>
      <c r="J340" s="217" t="str">
        <f>+IF(H340=0,"",'Ark1'!AH1456)</f>
        <v/>
      </c>
      <c r="K340" s="271"/>
      <c r="L340" s="271"/>
      <c r="M340" s="271"/>
      <c r="N340" s="216" t="str">
        <f>+IF(H340=0,"",'Ark1'!U1456)</f>
        <v/>
      </c>
      <c r="O340" s="216"/>
      <c r="P340" s="404">
        <f>+IF(I340=0,"",'Ark1'!AI1456)</f>
        <v>0</v>
      </c>
      <c r="Q340" s="404"/>
      <c r="R340" s="245"/>
      <c r="S340" s="245"/>
      <c r="T340" s="245"/>
      <c r="U340" s="308"/>
      <c r="V340" s="217" t="str">
        <f>+IF(H340=0,"",'Ark1'!T1456)</f>
        <v/>
      </c>
      <c r="W340" s="218" t="str">
        <f>+IF(H340=0,"",'Ark1'!X1456)</f>
        <v/>
      </c>
      <c r="X340" s="216" t="str">
        <f>+IF(H340=0,"",'Ark1'!AA1456)</f>
        <v/>
      </c>
      <c r="Y340" s="217" t="str">
        <f>+IF(H340=0,"",'Ark1'!AC1456)</f>
        <v/>
      </c>
      <c r="Z340" s="218" t="str">
        <f>+IF(H340=0,"",'Ark1'!AE1456)</f>
        <v/>
      </c>
      <c r="AA340" s="218" t="str">
        <f t="shared" si="205"/>
        <v/>
      </c>
      <c r="AB340" s="216" t="str">
        <f t="shared" si="207"/>
        <v/>
      </c>
      <c r="AC340" s="269"/>
      <c r="AD340" s="28"/>
      <c r="AE340" s="28"/>
      <c r="AF340" s="28"/>
      <c r="AG340" s="26"/>
      <c r="AH340" s="28"/>
      <c r="AI340" s="28"/>
      <c r="AJ340" s="27"/>
      <c r="AK340" s="27"/>
      <c r="AL340" s="27"/>
      <c r="AM340" s="28"/>
      <c r="AN340" s="27"/>
      <c r="AO340" s="27"/>
    </row>
    <row r="341" spans="1:115" s="223" customFormat="1">
      <c r="A341" s="269"/>
      <c r="B341" s="269">
        <f>+'Ark1'!C1457</f>
        <v>2023</v>
      </c>
      <c r="C341" s="215">
        <f>+'Ark1'!L1457</f>
        <v>7</v>
      </c>
      <c r="D341" s="215" t="str">
        <f t="shared" si="203"/>
        <v>R-</v>
      </c>
      <c r="E341" s="215">
        <f>+'Ark1'!D1457</f>
        <v>11</v>
      </c>
      <c r="F341" s="215" t="str">
        <f t="shared" si="204"/>
        <v>Nov</v>
      </c>
      <c r="G341" s="215">
        <f>+'Ark1'!Q1457</f>
        <v>0</v>
      </c>
      <c r="H341" s="320">
        <f>+'Ark1'!R1457</f>
        <v>0</v>
      </c>
      <c r="I341" s="217" t="str">
        <f>+IF(H341=0,"",'Ark1'!AG1457)</f>
        <v/>
      </c>
      <c r="J341" s="217" t="str">
        <f>+IF(H341=0,"",'Ark1'!AH1457)</f>
        <v/>
      </c>
      <c r="K341" s="271"/>
      <c r="L341" s="271"/>
      <c r="M341" s="271"/>
      <c r="N341" s="216" t="str">
        <f>+IF(H341=0,"",'Ark1'!U1457)</f>
        <v/>
      </c>
      <c r="O341" s="216"/>
      <c r="P341" s="404">
        <f>+IF(I341=0,"",'Ark1'!AI1457)</f>
        <v>0</v>
      </c>
      <c r="Q341" s="404"/>
      <c r="R341" s="245"/>
      <c r="S341" s="245"/>
      <c r="T341" s="245"/>
      <c r="U341" s="308"/>
      <c r="V341" s="217" t="str">
        <f>+IF(H341=0,"",'Ark1'!T1457)</f>
        <v/>
      </c>
      <c r="W341" s="218" t="str">
        <f>+IF(H341=0,"",'Ark1'!X1457)</f>
        <v/>
      </c>
      <c r="X341" s="216" t="str">
        <f>+IF(H341=0,"",'Ark1'!AA1457)</f>
        <v/>
      </c>
      <c r="Y341" s="217" t="str">
        <f>+IF(H341=0,"",'Ark1'!AC1457)</f>
        <v/>
      </c>
      <c r="Z341" s="218" t="str">
        <f>+IF(H341=0,"",'Ark1'!AE1457)</f>
        <v/>
      </c>
      <c r="AA341" s="218" t="str">
        <f t="shared" si="205"/>
        <v/>
      </c>
      <c r="AB341" s="216" t="str">
        <f t="shared" si="207"/>
        <v/>
      </c>
      <c r="AC341" s="269"/>
      <c r="AD341" s="28"/>
      <c r="AE341" s="28"/>
      <c r="AF341" s="28"/>
      <c r="AG341" s="26"/>
      <c r="AH341" s="28"/>
      <c r="AI341" s="28"/>
      <c r="AJ341" s="27"/>
      <c r="AK341" s="27"/>
      <c r="AL341" s="27"/>
      <c r="AM341" s="28"/>
      <c r="AN341" s="27"/>
      <c r="AO341" s="27"/>
    </row>
    <row r="342" spans="1:115">
      <c r="A342" s="269"/>
      <c r="B342" s="269">
        <f>+'Ark1'!C1458</f>
        <v>2023</v>
      </c>
      <c r="C342" s="215">
        <f>+'Ark1'!L1458</f>
        <v>7</v>
      </c>
      <c r="D342" s="215" t="str">
        <f t="shared" si="203"/>
        <v>R-</v>
      </c>
      <c r="E342" s="215">
        <f>+'Ark1'!D1458</f>
        <v>12</v>
      </c>
      <c r="F342" s="215" t="str">
        <f t="shared" si="204"/>
        <v>Des</v>
      </c>
      <c r="G342" s="215">
        <f>+'Ark1'!Q1458</f>
        <v>0</v>
      </c>
      <c r="H342" s="320">
        <f>+'Ark1'!R1458</f>
        <v>0</v>
      </c>
      <c r="I342" s="217" t="str">
        <f>+IF(H342=0,"",'Ark1'!AG1458)</f>
        <v/>
      </c>
      <c r="J342" s="217" t="str">
        <f>+IF(H342=0,"",'Ark1'!AH1458)</f>
        <v/>
      </c>
      <c r="K342" s="271"/>
      <c r="L342" s="271"/>
      <c r="M342" s="271"/>
      <c r="N342" s="216" t="str">
        <f>+IF(H342=0,"",'Ark1'!U1458)</f>
        <v/>
      </c>
      <c r="O342" s="216"/>
      <c r="P342" s="404">
        <f>+IF(I342=0,"",'Ark1'!AI1458)</f>
        <v>0</v>
      </c>
      <c r="Q342" s="404"/>
      <c r="R342" s="245"/>
      <c r="S342" s="245"/>
      <c r="T342" s="245"/>
      <c r="U342" s="308"/>
      <c r="V342" s="217" t="str">
        <f>+IF(H342=0,"",'Ark1'!T1458)</f>
        <v/>
      </c>
      <c r="W342" s="218" t="str">
        <f>+IF(H342=0,"",'Ark1'!X1458)</f>
        <v/>
      </c>
      <c r="X342" s="216" t="str">
        <f>+IF(H342=0,"",'Ark1'!AA1458)</f>
        <v/>
      </c>
      <c r="Y342" s="217" t="str">
        <f>+IF(H342=0,"",'Ark1'!AC1458)</f>
        <v/>
      </c>
      <c r="Z342" s="218" t="str">
        <f>+IF(H342=0,"",'Ark1'!AE1458)</f>
        <v/>
      </c>
      <c r="AA342" s="218" t="str">
        <f t="shared" si="205"/>
        <v/>
      </c>
      <c r="AB342" s="216" t="str">
        <f t="shared" si="207"/>
        <v/>
      </c>
      <c r="AC342" s="269"/>
      <c r="AF342" s="28"/>
      <c r="AG342" s="26"/>
    </row>
    <row r="343" spans="1:115">
      <c r="A343" s="269"/>
      <c r="B343" s="269"/>
      <c r="C343" s="269"/>
      <c r="D343" s="269"/>
      <c r="E343" s="269"/>
      <c r="F343" s="269"/>
      <c r="G343" s="269"/>
      <c r="H343" s="322"/>
      <c r="I343" s="270"/>
      <c r="J343" s="270"/>
      <c r="K343" s="271"/>
      <c r="L343" s="271"/>
      <c r="M343" s="271"/>
      <c r="N343" s="271"/>
      <c r="O343" s="271"/>
      <c r="P343" s="308"/>
      <c r="Q343" s="308"/>
      <c r="R343" s="307"/>
      <c r="S343" s="307"/>
      <c r="T343" s="307"/>
      <c r="U343" s="308"/>
      <c r="V343" s="270"/>
      <c r="W343" s="272"/>
      <c r="X343" s="271"/>
      <c r="Y343" s="270"/>
      <c r="Z343" s="272"/>
      <c r="AA343" s="272"/>
      <c r="AB343" s="271"/>
      <c r="AC343" s="269"/>
      <c r="AD343" s="26"/>
      <c r="AF343" s="28"/>
      <c r="AG343" s="26"/>
      <c r="AH343" s="27"/>
      <c r="AI343" s="27"/>
      <c r="AM343" s="27"/>
    </row>
    <row r="344" spans="1:115" s="301" customFormat="1" ht="17.399999999999999">
      <c r="A344" s="269"/>
      <c r="B344" s="269"/>
      <c r="C344" s="305" t="s">
        <v>0</v>
      </c>
      <c r="D344" s="269"/>
      <c r="E344" s="306" t="str">
        <f>+D346</f>
        <v>R</v>
      </c>
      <c r="F344" s="305" t="s">
        <v>547</v>
      </c>
      <c r="G344" s="269"/>
      <c r="H344" s="309">
        <f>SUM(H346:H355)</f>
        <v>1775</v>
      </c>
      <c r="I344" s="271"/>
      <c r="J344" s="271"/>
      <c r="K344" s="271"/>
      <c r="L344" s="271"/>
      <c r="M344" s="271"/>
      <c r="N344" s="307">
        <f>+Klasse!P17</f>
        <v>10.646815955213428</v>
      </c>
      <c r="O344" s="307"/>
      <c r="P344" s="308"/>
      <c r="Q344" s="308"/>
      <c r="R344" s="307"/>
      <c r="S344" s="307"/>
      <c r="T344" s="307"/>
      <c r="U344" s="308"/>
      <c r="V344" s="269"/>
      <c r="W344" s="272"/>
      <c r="X344" s="271"/>
      <c r="Y344" s="269"/>
      <c r="Z344" s="272"/>
      <c r="AA344" s="307"/>
      <c r="AB344" s="271"/>
      <c r="AC344" s="269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</row>
    <row r="345" spans="1:115" s="301" customFormat="1">
      <c r="A345" s="269"/>
      <c r="B345" s="269"/>
      <c r="C345" s="269"/>
      <c r="D345" s="269"/>
      <c r="E345" s="269"/>
      <c r="F345" s="269"/>
      <c r="G345" s="269"/>
      <c r="H345" s="322"/>
      <c r="I345" s="271"/>
      <c r="J345" s="271"/>
      <c r="K345" s="271"/>
      <c r="L345" s="271"/>
      <c r="M345" s="271"/>
      <c r="N345" s="269"/>
      <c r="O345" s="269"/>
      <c r="P345" s="308"/>
      <c r="Q345" s="308"/>
      <c r="R345" s="307"/>
      <c r="S345" s="307"/>
      <c r="T345" s="307"/>
      <c r="U345" s="308"/>
      <c r="V345" s="269"/>
      <c r="W345" s="272"/>
      <c r="X345" s="271"/>
      <c r="Y345" s="269"/>
      <c r="Z345" s="272"/>
      <c r="AA345" s="272"/>
      <c r="AB345" s="272"/>
      <c r="AC345" s="272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</row>
    <row r="346" spans="1:115">
      <c r="A346" s="269"/>
      <c r="B346" s="269">
        <f>+'Ark1'!C1459</f>
        <v>2023</v>
      </c>
      <c r="C346" s="215">
        <f>+'Ark1'!L1459</f>
        <v>8</v>
      </c>
      <c r="D346" s="215" t="str">
        <f t="shared" ref="D346:D357" si="208">+D119</f>
        <v>R</v>
      </c>
      <c r="E346" s="215">
        <f>+'Ark1'!D1459</f>
        <v>1</v>
      </c>
      <c r="F346" s="215" t="str">
        <f t="shared" ref="F346:F357" si="209">+F119</f>
        <v>Jan</v>
      </c>
      <c r="G346" s="215">
        <f>+'Ark1'!Q1459</f>
        <v>4</v>
      </c>
      <c r="H346" s="320">
        <f>+'Ark1'!R1459</f>
        <v>8</v>
      </c>
      <c r="I346" s="217">
        <f>+IF(H346=0,"",'Ark1'!AG1459)</f>
        <v>5.2525359817303086</v>
      </c>
      <c r="J346" s="217">
        <f>+IF(H346=0,"",'Ark1'!AH1459)</f>
        <v>0</v>
      </c>
      <c r="K346" s="271"/>
      <c r="L346" s="271"/>
      <c r="M346" s="271"/>
      <c r="N346" s="216">
        <f>+IF(H346=0,"",'Ark1'!U1459)</f>
        <v>12.362499999999997</v>
      </c>
      <c r="O346" s="216"/>
      <c r="P346" s="222">
        <f>+IF(I346=0,"",'Ark1'!AI1459)</f>
        <v>0</v>
      </c>
      <c r="Q346" s="308"/>
      <c r="R346" s="427" t="str">
        <f>+IF(P346=0,"",'Ark1'!AJ1459)</f>
        <v/>
      </c>
      <c r="S346" s="456"/>
      <c r="T346" s="456" t="str">
        <f>+IF(P346=0,"",'Ark1'!AK1459)</f>
        <v/>
      </c>
      <c r="U346" s="308"/>
      <c r="V346" s="217">
        <f>+IF(H346=0,"",'Ark1'!T1459)</f>
        <v>5</v>
      </c>
      <c r="W346" s="218">
        <f>+IF(H346=0,"",'Ark1'!X1459)</f>
        <v>12.5</v>
      </c>
      <c r="X346" s="216">
        <f>+IF(H346=0,"",'Ark1'!AA1459)</f>
        <v>0</v>
      </c>
      <c r="Y346" s="217">
        <f>+IF(H346=0,"",'Ark1'!AC1459)</f>
        <v>0</v>
      </c>
      <c r="Z346" s="218">
        <f>+IF(H346=0,"",'Ark1'!AE1459)</f>
        <v>0</v>
      </c>
      <c r="AA346" s="217">
        <f t="shared" ref="AA346:AA357" si="210">+IF(H346=0,"",+N346/C346)</f>
        <v>1.5453124999999996</v>
      </c>
      <c r="AB346" s="216">
        <f t="shared" si="206"/>
        <v>0.5</v>
      </c>
      <c r="AC346" s="269"/>
      <c r="AF346" s="28"/>
      <c r="AG346" s="26"/>
    </row>
    <row r="347" spans="1:115">
      <c r="A347" s="269"/>
      <c r="B347" s="269">
        <f>+'Ark1'!C1460</f>
        <v>2023</v>
      </c>
      <c r="C347" s="215">
        <f>+'Ark1'!L1460</f>
        <v>8</v>
      </c>
      <c r="D347" s="215" t="str">
        <f t="shared" si="208"/>
        <v>R</v>
      </c>
      <c r="E347" s="215">
        <f>+'Ark1'!D1460</f>
        <v>2</v>
      </c>
      <c r="F347" s="215" t="str">
        <f t="shared" si="209"/>
        <v>Feb</v>
      </c>
      <c r="G347" s="215">
        <f>+'Ark1'!Q1460</f>
        <v>19</v>
      </c>
      <c r="H347" s="320">
        <f>+'Ark1'!R1460</f>
        <v>153</v>
      </c>
      <c r="I347" s="217">
        <f>+IF(H347=0,"",'Ark1'!AG1460)</f>
        <v>11.899923226301761</v>
      </c>
      <c r="J347" s="217">
        <f>+IF(H347=0,"",'Ark1'!AH1460)</f>
        <v>0</v>
      </c>
      <c r="K347" s="271"/>
      <c r="L347" s="271"/>
      <c r="M347" s="271"/>
      <c r="N347" s="216">
        <f>+IF(H347=0,"",'Ark1'!U1460)</f>
        <v>6.8888888888888884</v>
      </c>
      <c r="O347" s="216"/>
      <c r="P347" s="222">
        <f>+IF(I347=0,"",'Ark1'!AI1460)</f>
        <v>6</v>
      </c>
      <c r="Q347" s="308"/>
      <c r="R347" s="457">
        <f>+IF(P347=0,"",'Ark1'!AJ1460)</f>
        <v>91.016666666666637</v>
      </c>
      <c r="S347" s="456"/>
      <c r="T347" s="456">
        <f>+IF(P347=0,"",'Ark1'!AK1460)</f>
        <v>15.81851429719784</v>
      </c>
      <c r="U347" s="308"/>
      <c r="V347" s="217">
        <f>+IF(H347=0,"",'Ark1'!T1460)</f>
        <v>5.2352941176470589</v>
      </c>
      <c r="W347" s="218">
        <f>+IF(H347=0,"",'Ark1'!X1460)</f>
        <v>1.3071895424836597</v>
      </c>
      <c r="X347" s="216">
        <f>+IF(H347=0,"",'Ark1'!AA1460)</f>
        <v>0</v>
      </c>
      <c r="Y347" s="217">
        <f>+IF(H347=0,"",'Ark1'!AC1460)</f>
        <v>0</v>
      </c>
      <c r="Z347" s="218">
        <f>+IF(H347=0,"",'Ark1'!AE1460)</f>
        <v>0</v>
      </c>
      <c r="AA347" s="217">
        <f t="shared" si="210"/>
        <v>0.86111111111111105</v>
      </c>
      <c r="AB347" s="216">
        <f t="shared" ref="AB347:AB357" si="211">+IF(H347=0,"",G347/H347)</f>
        <v>0.12418300653594772</v>
      </c>
      <c r="AC347" s="269"/>
      <c r="AF347" s="28"/>
      <c r="AG347" s="26"/>
    </row>
    <row r="348" spans="1:115">
      <c r="A348" s="269"/>
      <c r="B348" s="269">
        <f>+'Ark1'!C1461</f>
        <v>2023</v>
      </c>
      <c r="C348" s="215">
        <f>+'Ark1'!L1461</f>
        <v>8</v>
      </c>
      <c r="D348" s="215" t="str">
        <f t="shared" si="208"/>
        <v>R</v>
      </c>
      <c r="E348" s="215">
        <f>+'Ark1'!D1461</f>
        <v>3</v>
      </c>
      <c r="F348" s="215" t="str">
        <f t="shared" si="209"/>
        <v>Mar</v>
      </c>
      <c r="G348" s="215">
        <f>+'Ark1'!Q1461</f>
        <v>45</v>
      </c>
      <c r="H348" s="320">
        <f>+'Ark1'!R1461</f>
        <v>335</v>
      </c>
      <c r="I348" s="217">
        <f>+IF(H348=0,"",'Ark1'!AG1461)</f>
        <v>10.565331798371844</v>
      </c>
      <c r="J348" s="217">
        <f>+IF(H348=0,"",'Ark1'!AH1461)</f>
        <v>0</v>
      </c>
      <c r="K348" s="271"/>
      <c r="L348" s="271"/>
      <c r="M348" s="271"/>
      <c r="N348" s="216">
        <f>+IF(H348=0,"",'Ark1'!U1461)</f>
        <v>7.6707462686567185</v>
      </c>
      <c r="O348" s="216"/>
      <c r="P348" s="222">
        <f>+IF(I348=0,"",'Ark1'!AI1461)</f>
        <v>9</v>
      </c>
      <c r="Q348" s="308"/>
      <c r="R348" s="457">
        <f>+IF(P348=0,"",'Ark1'!AJ1461)</f>
        <v>88.633333333333312</v>
      </c>
      <c r="S348" s="456"/>
      <c r="T348" s="456">
        <f>+IF(P348=0,"",'Ark1'!AK1461)</f>
        <v>14.115692103700599</v>
      </c>
      <c r="U348" s="308"/>
      <c r="V348" s="217">
        <f>+IF(H348=0,"",'Ark1'!T1461)</f>
        <v>5.2388059701492544</v>
      </c>
      <c r="W348" s="218">
        <f>+IF(H348=0,"",'Ark1'!X1461)</f>
        <v>3.5820895522388057</v>
      </c>
      <c r="X348" s="216">
        <f>+IF(H348=0,"",'Ark1'!AA1461)</f>
        <v>0</v>
      </c>
      <c r="Y348" s="217">
        <f>+IF(H348=0,"",'Ark1'!AC1461)</f>
        <v>0</v>
      </c>
      <c r="Z348" s="218">
        <f>+IF(H348=0,"",'Ark1'!AE1461)</f>
        <v>0</v>
      </c>
      <c r="AA348" s="217">
        <f t="shared" si="210"/>
        <v>0.95884328358208981</v>
      </c>
      <c r="AB348" s="216">
        <f t="shared" si="211"/>
        <v>0.13432835820895522</v>
      </c>
      <c r="AC348" s="269"/>
      <c r="AF348" s="28"/>
      <c r="AG348" s="26"/>
    </row>
    <row r="349" spans="1:115">
      <c r="A349" s="269"/>
      <c r="B349" s="269">
        <f>+'Ark1'!C1462</f>
        <v>2023</v>
      </c>
      <c r="C349" s="215">
        <f>+'Ark1'!L1462</f>
        <v>8</v>
      </c>
      <c r="D349" s="215" t="str">
        <f t="shared" si="208"/>
        <v>R</v>
      </c>
      <c r="E349" s="215">
        <f>+'Ark1'!D1462</f>
        <v>4</v>
      </c>
      <c r="F349" s="215" t="str">
        <f t="shared" si="209"/>
        <v>Apr</v>
      </c>
      <c r="G349" s="215">
        <f>+'Ark1'!Q1462</f>
        <v>31</v>
      </c>
      <c r="H349" s="320">
        <f>+'Ark1'!R1462</f>
        <v>294</v>
      </c>
      <c r="I349" s="217">
        <f>+IF(H349=0,"",'Ark1'!AG1462)</f>
        <v>12.443477182260008</v>
      </c>
      <c r="J349" s="217">
        <f>+IF(H349=0,"",'Ark1'!AH1462)</f>
        <v>0</v>
      </c>
      <c r="K349" s="271"/>
      <c r="L349" s="271"/>
      <c r="M349" s="271"/>
      <c r="N349" s="216">
        <f>+IF(H349=0,"",'Ark1'!U1462)</f>
        <v>7.5068027210884356</v>
      </c>
      <c r="O349" s="216"/>
      <c r="P349" s="222">
        <f>+IF(I349=0,"",'Ark1'!AI1462)</f>
        <v>3</v>
      </c>
      <c r="Q349" s="308"/>
      <c r="R349" s="457">
        <f>+IF(P349=0,"",'Ark1'!AJ1462)</f>
        <v>78.933333333333337</v>
      </c>
      <c r="S349" s="456"/>
      <c r="T349" s="456">
        <f>+IF(P349=0,"",'Ark1'!AK1462)</f>
        <v>17.007923794313776</v>
      </c>
      <c r="U349" s="308"/>
      <c r="V349" s="217">
        <f>+IF(H349=0,"",'Ark1'!T1462)</f>
        <v>6.0408163265306136</v>
      </c>
      <c r="W349" s="218">
        <f>+IF(H349=0,"",'Ark1'!X1462)</f>
        <v>1.0204081632653061</v>
      </c>
      <c r="X349" s="216">
        <f>+IF(H349=0,"",'Ark1'!AA1462)</f>
        <v>0</v>
      </c>
      <c r="Y349" s="217">
        <f>+IF(H349=0,"",'Ark1'!AC1462)</f>
        <v>0</v>
      </c>
      <c r="Z349" s="218">
        <f>+IF(H349=0,"",'Ark1'!AE1462)</f>
        <v>0</v>
      </c>
      <c r="AA349" s="217">
        <f t="shared" si="210"/>
        <v>0.93835034013605445</v>
      </c>
      <c r="AB349" s="216">
        <f t="shared" si="211"/>
        <v>0.10544217687074831</v>
      </c>
      <c r="AC349" s="269"/>
      <c r="AF349" s="28"/>
      <c r="AG349" s="26"/>
    </row>
    <row r="350" spans="1:115">
      <c r="A350" s="269"/>
      <c r="B350" s="269">
        <f>+'Ark1'!C1463</f>
        <v>2023</v>
      </c>
      <c r="C350" s="215">
        <f>+'Ark1'!L1463</f>
        <v>8</v>
      </c>
      <c r="D350" s="215" t="str">
        <f t="shared" si="208"/>
        <v>R</v>
      </c>
      <c r="E350" s="215">
        <f>+'Ark1'!D1463</f>
        <v>5</v>
      </c>
      <c r="F350" s="215" t="str">
        <f t="shared" si="209"/>
        <v>Mai</v>
      </c>
      <c r="G350" s="215">
        <f>+'Ark1'!Q1463</f>
        <v>27</v>
      </c>
      <c r="H350" s="320">
        <f>+'Ark1'!R1463</f>
        <v>241</v>
      </c>
      <c r="I350" s="217">
        <f>+IF(H350=0,"",'Ark1'!AG1463)</f>
        <v>18.368716255176377</v>
      </c>
      <c r="J350" s="217">
        <f>+IF(H350=0,"",'Ark1'!AH1463)</f>
        <v>0</v>
      </c>
      <c r="K350" s="271"/>
      <c r="L350" s="271"/>
      <c r="M350" s="271"/>
      <c r="N350" s="216">
        <f>+IF(H350=0,"",'Ark1'!U1463)</f>
        <v>7.2701244813278016</v>
      </c>
      <c r="O350" s="216"/>
      <c r="P350" s="222">
        <f>+IF(I350=0,"",'Ark1'!AI1463)</f>
        <v>55</v>
      </c>
      <c r="Q350" s="308"/>
      <c r="R350" s="457">
        <f>+IF(P350=0,"",'Ark1'!AJ1463)</f>
        <v>77.98</v>
      </c>
      <c r="S350" s="456"/>
      <c r="T350" s="456">
        <f>+IF(P350=0,"",'Ark1'!AK1463)</f>
        <v>16.623197742524667</v>
      </c>
      <c r="U350" s="308"/>
      <c r="V350" s="217">
        <f>+IF(H350=0,"",'Ark1'!T1463)</f>
        <v>5.3568464730290462</v>
      </c>
      <c r="W350" s="218">
        <f>+IF(H350=0,"",'Ark1'!X1463)</f>
        <v>1.2448132780082983</v>
      </c>
      <c r="X350" s="216">
        <f>+IF(H350=0,"",'Ark1'!AA1463)</f>
        <v>0</v>
      </c>
      <c r="Y350" s="217">
        <f>+IF(H350=0,"",'Ark1'!AC1463)</f>
        <v>0</v>
      </c>
      <c r="Z350" s="218">
        <f>+IF(H350=0,"",'Ark1'!AE1463)</f>
        <v>0</v>
      </c>
      <c r="AA350" s="217">
        <f t="shared" si="210"/>
        <v>0.90876556016597521</v>
      </c>
      <c r="AB350" s="216">
        <f t="shared" si="211"/>
        <v>0.11203319502074689</v>
      </c>
      <c r="AC350" s="269"/>
      <c r="AF350" s="28"/>
      <c r="AG350" s="26"/>
    </row>
    <row r="351" spans="1:115">
      <c r="A351" s="269"/>
      <c r="B351" s="269">
        <f>+'Ark1'!C1464</f>
        <v>2023</v>
      </c>
      <c r="C351" s="215">
        <f>+'Ark1'!L1464</f>
        <v>8</v>
      </c>
      <c r="D351" s="215" t="str">
        <f t="shared" si="208"/>
        <v>R</v>
      </c>
      <c r="E351" s="215">
        <f>+'Ark1'!D1464</f>
        <v>6</v>
      </c>
      <c r="F351" s="215" t="str">
        <f t="shared" si="209"/>
        <v>Jun</v>
      </c>
      <c r="G351" s="215">
        <f>+'Ark1'!Q1464</f>
        <v>32</v>
      </c>
      <c r="H351" s="320">
        <f>+'Ark1'!R1464</f>
        <v>115</v>
      </c>
      <c r="I351" s="217">
        <f>+IF(H351=0,"",'Ark1'!AG1464)</f>
        <v>10.495207233953955</v>
      </c>
      <c r="J351" s="217">
        <f>+IF(H351=0,"",'Ark1'!AH1464)</f>
        <v>6.0869565217391308</v>
      </c>
      <c r="K351" s="271"/>
      <c r="L351" s="271"/>
      <c r="M351" s="271"/>
      <c r="N351" s="216">
        <f>+IF(H351=0,"",'Ark1'!U1464)</f>
        <v>10.082608695652167</v>
      </c>
      <c r="O351" s="216"/>
      <c r="P351" s="222">
        <f>+IF(I351=0,"",'Ark1'!AI1464)</f>
        <v>48</v>
      </c>
      <c r="Q351" s="308"/>
      <c r="R351" s="457">
        <f>+IF(P351=0,"",'Ark1'!AJ1464)</f>
        <v>83.308333333333309</v>
      </c>
      <c r="S351" s="456"/>
      <c r="T351" s="456">
        <f>+IF(P351=0,"",'Ark1'!AK1464)</f>
        <v>17.791051234815502</v>
      </c>
      <c r="U351" s="308"/>
      <c r="V351" s="217">
        <f>+IF(H351=0,"",'Ark1'!T1464)</f>
        <v>5.4695652173913052</v>
      </c>
      <c r="W351" s="218">
        <f>+IF(H351=0,"",'Ark1'!X1464)</f>
        <v>0.86956521739130432</v>
      </c>
      <c r="X351" s="216">
        <f>+IF(H351=0,"",'Ark1'!AA1464)</f>
        <v>0</v>
      </c>
      <c r="Y351" s="217">
        <f>+IF(H351=0,"",'Ark1'!AC1464)</f>
        <v>0</v>
      </c>
      <c r="Z351" s="218">
        <f>+IF(H351=0,"",'Ark1'!AE1464)</f>
        <v>0</v>
      </c>
      <c r="AA351" s="217">
        <f t="shared" si="210"/>
        <v>1.2603260869565209</v>
      </c>
      <c r="AB351" s="216">
        <f t="shared" si="211"/>
        <v>0.27826086956521739</v>
      </c>
      <c r="AC351" s="269"/>
      <c r="AF351" s="28"/>
      <c r="AG351" s="26"/>
    </row>
    <row r="352" spans="1:115">
      <c r="A352" s="269"/>
      <c r="B352" s="269">
        <f>+'Ark1'!C1465</f>
        <v>2023</v>
      </c>
      <c r="C352" s="215">
        <f>+'Ark1'!L1465</f>
        <v>8</v>
      </c>
      <c r="D352" s="215" t="str">
        <f t="shared" si="208"/>
        <v>R</v>
      </c>
      <c r="E352" s="215">
        <f>+'Ark1'!D1465</f>
        <v>7</v>
      </c>
      <c r="F352" s="215" t="str">
        <f t="shared" si="209"/>
        <v>Jul</v>
      </c>
      <c r="G352" s="215">
        <f>+'Ark1'!Q1465</f>
        <v>5</v>
      </c>
      <c r="H352" s="320">
        <f>+'Ark1'!R1465</f>
        <v>28</v>
      </c>
      <c r="I352" s="217">
        <f>+IF(H352=0,"",'Ark1'!AG1465)</f>
        <v>13.306485799067397</v>
      </c>
      <c r="J352" s="217">
        <f>+IF(H352=0,"",'Ark1'!AH1465)</f>
        <v>0</v>
      </c>
      <c r="K352" s="271"/>
      <c r="L352" s="271"/>
      <c r="M352" s="271"/>
      <c r="N352" s="216">
        <f>+IF(H352=0,"",'Ark1'!U1465)</f>
        <v>11.210714285714287</v>
      </c>
      <c r="O352" s="216"/>
      <c r="P352" s="222">
        <f>+IF(I352=0,"",'Ark1'!AI1465)</f>
        <v>1</v>
      </c>
      <c r="Q352" s="308"/>
      <c r="R352" s="457">
        <f>+IF(P352=0,"",'Ark1'!AJ1465)</f>
        <v>118.4</v>
      </c>
      <c r="S352" s="456"/>
      <c r="T352" s="456">
        <f>+IF(P352=0,"",'Ark1'!AK1465)</f>
        <v>5.904334701301007</v>
      </c>
      <c r="U352" s="308"/>
      <c r="V352" s="217">
        <f>+IF(H352=0,"",'Ark1'!T1465)</f>
        <v>5.1785714285714306</v>
      </c>
      <c r="W352" s="218">
        <f>+IF(H352=0,"",'Ark1'!X1465)</f>
        <v>0</v>
      </c>
      <c r="X352" s="216">
        <f>+IF(H352=0,"",'Ark1'!AA1465)</f>
        <v>0</v>
      </c>
      <c r="Y352" s="217">
        <f>+IF(H352=0,"",'Ark1'!AC1465)</f>
        <v>0</v>
      </c>
      <c r="Z352" s="218">
        <f>+IF(H352=0,"",'Ark1'!AE1465)</f>
        <v>0</v>
      </c>
      <c r="AA352" s="217">
        <f t="shared" si="210"/>
        <v>1.4013392857142859</v>
      </c>
      <c r="AB352" s="216">
        <f t="shared" si="211"/>
        <v>0.17857142857142858</v>
      </c>
      <c r="AC352" s="269"/>
      <c r="AF352" s="28"/>
      <c r="AG352" s="26"/>
    </row>
    <row r="353" spans="1:115">
      <c r="A353" s="269"/>
      <c r="B353" s="269">
        <f>+'Ark1'!C1466</f>
        <v>2023</v>
      </c>
      <c r="C353" s="215">
        <f>+'Ark1'!L1466</f>
        <v>8</v>
      </c>
      <c r="D353" s="215" t="str">
        <f t="shared" si="208"/>
        <v>R</v>
      </c>
      <c r="E353" s="215">
        <f>+'Ark1'!D1466</f>
        <v>8</v>
      </c>
      <c r="F353" s="215" t="str">
        <f t="shared" si="209"/>
        <v>Aug</v>
      </c>
      <c r="G353" s="215">
        <f>+'Ark1'!Q1466</f>
        <v>21</v>
      </c>
      <c r="H353" s="320">
        <f>+'Ark1'!R1466</f>
        <v>46</v>
      </c>
      <c r="I353" s="217">
        <f>+IF(H353=0,"",'Ark1'!AG1466)</f>
        <v>5.4985537559946076</v>
      </c>
      <c r="J353" s="217">
        <f>+IF(H353=0,"",'Ark1'!AH1466)</f>
        <v>8.695652173913043</v>
      </c>
      <c r="K353" s="271"/>
      <c r="L353" s="271"/>
      <c r="M353" s="271"/>
      <c r="N353" s="216">
        <f>+IF(H353=0,"",'Ark1'!U1466)</f>
        <v>12.686956521739139</v>
      </c>
      <c r="O353" s="216"/>
      <c r="P353" s="222">
        <f>+IF(I353=0,"",'Ark1'!AI1466)</f>
        <v>7</v>
      </c>
      <c r="Q353" s="308"/>
      <c r="R353" s="457">
        <f>+IF(P353=0,"",'Ark1'!AJ1466)</f>
        <v>89.528571428571396</v>
      </c>
      <c r="S353" s="456"/>
      <c r="T353" s="456">
        <f>+IF(P353=0,"",'Ark1'!AK1466)</f>
        <v>17.490459235034901</v>
      </c>
      <c r="U353" s="308"/>
      <c r="V353" s="217">
        <f>+IF(H353=0,"",'Ark1'!T1466)</f>
        <v>4.5434782608695663</v>
      </c>
      <c r="W353" s="218">
        <f>+IF(H353=0,"",'Ark1'!X1466)</f>
        <v>13.043478260869565</v>
      </c>
      <c r="X353" s="216">
        <f>+IF(H353=0,"",'Ark1'!AA1466)</f>
        <v>0</v>
      </c>
      <c r="Y353" s="217">
        <f>+IF(H353=0,"",'Ark1'!AC1466)</f>
        <v>0</v>
      </c>
      <c r="Z353" s="218">
        <f>+IF(H353=0,"",'Ark1'!AE1466)</f>
        <v>0</v>
      </c>
      <c r="AA353" s="217">
        <f t="shared" si="210"/>
        <v>1.5858695652173924</v>
      </c>
      <c r="AB353" s="216">
        <f t="shared" si="211"/>
        <v>0.45652173913043476</v>
      </c>
      <c r="AC353" s="269"/>
      <c r="AF353" s="28"/>
      <c r="AG353" s="26"/>
    </row>
    <row r="354" spans="1:115">
      <c r="A354" s="269"/>
      <c r="B354" s="269">
        <f>+'Ark1'!C1467</f>
        <v>2023</v>
      </c>
      <c r="C354" s="215">
        <f>+'Ark1'!L1467</f>
        <v>8</v>
      </c>
      <c r="D354" s="215" t="str">
        <f t="shared" si="208"/>
        <v>R</v>
      </c>
      <c r="E354" s="215">
        <f>+'Ark1'!D1467</f>
        <v>9</v>
      </c>
      <c r="F354" s="215" t="str">
        <f t="shared" si="209"/>
        <v>Sep</v>
      </c>
      <c r="G354" s="215">
        <f>+'Ark1'!Q1467</f>
        <v>44</v>
      </c>
      <c r="H354" s="320">
        <f>+'Ark1'!R1467</f>
        <v>242</v>
      </c>
      <c r="I354" s="217">
        <f>+IF(H354=0,"",'Ark1'!AG1467)</f>
        <v>14.188610920100338</v>
      </c>
      <c r="J354" s="217">
        <f>+IF(H354=0,"",'Ark1'!AH1467)</f>
        <v>0.41322314049586795</v>
      </c>
      <c r="K354" s="271"/>
      <c r="L354" s="271"/>
      <c r="M354" s="271"/>
      <c r="N354" s="216">
        <f>+IF(H354=0,"",'Ark1'!U1467)</f>
        <v>11.851652892561981</v>
      </c>
      <c r="O354" s="216"/>
      <c r="P354" s="222">
        <f>+IF(I354=0,"",'Ark1'!AI1467)</f>
        <v>43</v>
      </c>
      <c r="Q354" s="308"/>
      <c r="R354" s="457">
        <f>+IF(P354=0,"",'Ark1'!AJ1467)</f>
        <v>87.551162790697703</v>
      </c>
      <c r="S354" s="456"/>
      <c r="T354" s="456">
        <f>+IF(P354=0,"",'Ark1'!AK1467)</f>
        <v>16.523510714732978</v>
      </c>
      <c r="U354" s="308"/>
      <c r="V354" s="217">
        <f>+IF(H354=0,"",'Ark1'!T1467)</f>
        <v>4.7851239669421481</v>
      </c>
      <c r="W354" s="218">
        <f>+IF(H354=0,"",'Ark1'!X1467)</f>
        <v>6.1983471074380176</v>
      </c>
      <c r="X354" s="216">
        <f>+IF(H354=0,"",'Ark1'!AA1467)</f>
        <v>0</v>
      </c>
      <c r="Y354" s="217">
        <f>+IF(H354=0,"",'Ark1'!AC1467)</f>
        <v>0</v>
      </c>
      <c r="Z354" s="218">
        <f>+IF(H354=0,"",'Ark1'!AE1467)</f>
        <v>0</v>
      </c>
      <c r="AA354" s="217">
        <f t="shared" si="210"/>
        <v>1.4814566115702477</v>
      </c>
      <c r="AB354" s="216">
        <f t="shared" si="211"/>
        <v>0.18181818181818182</v>
      </c>
      <c r="AC354" s="269"/>
      <c r="AF354" s="28"/>
      <c r="AG354" s="26"/>
    </row>
    <row r="355" spans="1:115">
      <c r="A355" s="269"/>
      <c r="B355" s="269">
        <f>+'Ark1'!C1468</f>
        <v>2023</v>
      </c>
      <c r="C355" s="215">
        <f>+'Ark1'!L1468</f>
        <v>8</v>
      </c>
      <c r="D355" s="215" t="str">
        <f t="shared" si="208"/>
        <v>R</v>
      </c>
      <c r="E355" s="215">
        <f>+'Ark1'!D1468</f>
        <v>10</v>
      </c>
      <c r="F355" s="215" t="str">
        <f t="shared" si="209"/>
        <v>Okt</v>
      </c>
      <c r="G355" s="215">
        <f>+'Ark1'!Q1468</f>
        <v>82</v>
      </c>
      <c r="H355" s="320">
        <f>+'Ark1'!R1468</f>
        <v>313</v>
      </c>
      <c r="I355" s="217">
        <f>+IF(H355=0,"",'Ark1'!AG1468)</f>
        <v>18.192153828735321</v>
      </c>
      <c r="J355" s="217">
        <f>+IF(H355=0,"",'Ark1'!AH1468)</f>
        <v>4.7923322683706067</v>
      </c>
      <c r="K355" s="271"/>
      <c r="L355" s="271"/>
      <c r="M355" s="271"/>
      <c r="N355" s="216">
        <f>+IF(H355=0,"",'Ark1'!U1468)</f>
        <v>12.320447284345049</v>
      </c>
      <c r="O355" s="216"/>
      <c r="P355" s="222">
        <f>+IF(I355=0,"",'Ark1'!AI1468)</f>
        <v>63</v>
      </c>
      <c r="Q355" s="308"/>
      <c r="R355" s="457">
        <f>+IF(P355=0,"",'Ark1'!AJ1468)</f>
        <v>89.273015873015865</v>
      </c>
      <c r="S355" s="456"/>
      <c r="T355" s="456">
        <f>+IF(P355=0,"",'Ark1'!AK1468)</f>
        <v>16.96545598626912</v>
      </c>
      <c r="U355" s="308"/>
      <c r="V355" s="217">
        <f>+IF(H355=0,"",'Ark1'!T1468)</f>
        <v>5.1118210862619806</v>
      </c>
      <c r="W355" s="218">
        <f>+IF(H355=0,"",'Ark1'!X1468)</f>
        <v>11.821086261980829</v>
      </c>
      <c r="X355" s="216">
        <f>+IF(H355=0,"",'Ark1'!AA1468)</f>
        <v>0</v>
      </c>
      <c r="Y355" s="217">
        <f>+IF(H355=0,"",'Ark1'!AC1468)</f>
        <v>0</v>
      </c>
      <c r="Z355" s="218">
        <f>+IF(H355=0,"",'Ark1'!AE1468)</f>
        <v>0</v>
      </c>
      <c r="AA355" s="217">
        <f t="shared" si="210"/>
        <v>1.5400559105431311</v>
      </c>
      <c r="AB355" s="216">
        <f t="shared" si="211"/>
        <v>0.26198083067092653</v>
      </c>
      <c r="AC355" s="269"/>
      <c r="AF355" s="28"/>
      <c r="AG355" s="26"/>
    </row>
    <row r="356" spans="1:115">
      <c r="A356" s="269"/>
      <c r="B356" s="269">
        <f>+'Ark1'!C1469</f>
        <v>2023</v>
      </c>
      <c r="C356" s="215">
        <f>+'Ark1'!L1469</f>
        <v>8</v>
      </c>
      <c r="D356" s="215" t="str">
        <f t="shared" si="208"/>
        <v>R</v>
      </c>
      <c r="E356" s="215">
        <f>+'Ark1'!D1469</f>
        <v>11</v>
      </c>
      <c r="F356" s="215" t="str">
        <f t="shared" si="209"/>
        <v>Nov</v>
      </c>
      <c r="G356" s="215">
        <f>+'Ark1'!Q1469</f>
        <v>49</v>
      </c>
      <c r="H356" s="320">
        <f>+'Ark1'!R1469</f>
        <v>155</v>
      </c>
      <c r="I356" s="217">
        <f>+IF(H356=0,"",'Ark1'!AG1469)</f>
        <v>18.62217229625039</v>
      </c>
      <c r="J356" s="217">
        <f>+IF(H356=0,"",'Ark1'!AH1469)</f>
        <v>3.8709677419354849</v>
      </c>
      <c r="K356" s="271"/>
      <c r="L356" s="271"/>
      <c r="M356" s="271"/>
      <c r="N356" s="216">
        <f>+IF(H356=0,"",'Ark1'!U1469)</f>
        <v>12.406451612903224</v>
      </c>
      <c r="O356" s="216"/>
      <c r="P356" s="222">
        <f>+IF(I356=0,"",'Ark1'!AI1469)</f>
        <v>25</v>
      </c>
      <c r="Q356" s="308"/>
      <c r="R356" s="457">
        <f>+IF(P356=0,"",'Ark1'!AJ1469)</f>
        <v>88.751999999999995</v>
      </c>
      <c r="S356" s="456"/>
      <c r="T356" s="456">
        <f>+IF(P356=0,"",'Ark1'!AK1469)</f>
        <v>17.46398407442031</v>
      </c>
      <c r="U356" s="308"/>
      <c r="V356" s="217">
        <f>+IF(H356=0,"",'Ark1'!T1469)</f>
        <v>5.5032258064516109</v>
      </c>
      <c r="W356" s="218">
        <f>+IF(H356=0,"",'Ark1'!X1469)</f>
        <v>9.6774193548387117</v>
      </c>
      <c r="X356" s="216">
        <f>+IF(H356=0,"",'Ark1'!AA1469)</f>
        <v>0</v>
      </c>
      <c r="Y356" s="217">
        <f>+IF(H356=0,"",'Ark1'!AC1469)</f>
        <v>0</v>
      </c>
      <c r="Z356" s="218">
        <f>+IF(H356=0,"",'Ark1'!AE1469)</f>
        <v>0</v>
      </c>
      <c r="AA356" s="217">
        <f t="shared" si="210"/>
        <v>1.550806451612903</v>
      </c>
      <c r="AB356" s="216">
        <f t="shared" si="211"/>
        <v>0.31612903225806449</v>
      </c>
      <c r="AC356" s="269"/>
      <c r="AF356" s="28"/>
      <c r="AG356" s="26"/>
    </row>
    <row r="357" spans="1:115">
      <c r="A357" s="269"/>
      <c r="B357" s="269">
        <f>+'Ark1'!C1470</f>
        <v>2023</v>
      </c>
      <c r="C357" s="215">
        <f>+'Ark1'!L1470</f>
        <v>8</v>
      </c>
      <c r="D357" s="215" t="str">
        <f t="shared" si="208"/>
        <v>R</v>
      </c>
      <c r="E357" s="215">
        <f>+'Ark1'!D1470</f>
        <v>12</v>
      </c>
      <c r="F357" s="215" t="str">
        <f t="shared" si="209"/>
        <v>Des</v>
      </c>
      <c r="G357" s="215">
        <f>+'Ark1'!Q1470</f>
        <v>7</v>
      </c>
      <c r="H357" s="320">
        <f>+'Ark1'!R1470</f>
        <v>26</v>
      </c>
      <c r="I357" s="217">
        <f>+IF(H357=0,"",'Ark1'!AG1470)</f>
        <v>12.770446180087978</v>
      </c>
      <c r="J357" s="217">
        <f>+IF(H357=0,"",'Ark1'!AH1470)</f>
        <v>0</v>
      </c>
      <c r="K357" s="271"/>
      <c r="L357" s="271"/>
      <c r="M357" s="271"/>
      <c r="N357" s="216">
        <f>+IF(H357=0,"",'Ark1'!U1470)</f>
        <v>10.94230769230769</v>
      </c>
      <c r="O357" s="216"/>
      <c r="P357" s="222">
        <f>+IF(I357=0,"",'Ark1'!AI1470)</f>
        <v>4</v>
      </c>
      <c r="Q357" s="308"/>
      <c r="R357" s="423">
        <f>+IF(P357=0,"",'Ark1'!AJ1470)</f>
        <v>82.775000000000006</v>
      </c>
      <c r="S357" s="456"/>
      <c r="T357" s="456">
        <f>+IF(P357=0,"",'Ark1'!AK1470)</f>
        <v>14.764772317973604</v>
      </c>
      <c r="U357" s="308"/>
      <c r="V357" s="217">
        <f>+IF(H357=0,"",'Ark1'!T1470)</f>
        <v>5.538461538461541</v>
      </c>
      <c r="W357" s="218">
        <f>+IF(H357=0,"",'Ark1'!X1470)</f>
        <v>0</v>
      </c>
      <c r="X357" s="216">
        <f>+IF(H357=0,"",'Ark1'!AA1470)</f>
        <v>0</v>
      </c>
      <c r="Y357" s="217">
        <f>+IF(H357=0,"",'Ark1'!AC1470)</f>
        <v>0</v>
      </c>
      <c r="Z357" s="218">
        <f>+IF(H357=0,"",'Ark1'!AE1470)</f>
        <v>0</v>
      </c>
      <c r="AA357" s="217">
        <f t="shared" si="210"/>
        <v>1.3677884615384612</v>
      </c>
      <c r="AB357" s="216">
        <f t="shared" si="211"/>
        <v>0.26923076923076922</v>
      </c>
      <c r="AC357" s="269"/>
      <c r="AF357" s="28"/>
      <c r="AG357" s="26"/>
    </row>
    <row r="358" spans="1:115">
      <c r="A358" s="269"/>
      <c r="B358" s="269"/>
      <c r="C358" s="269"/>
      <c r="D358" s="269"/>
      <c r="E358" s="269"/>
      <c r="F358" s="269"/>
      <c r="G358" s="269"/>
      <c r="H358" s="322"/>
      <c r="I358" s="270"/>
      <c r="J358" s="270"/>
      <c r="K358" s="271"/>
      <c r="L358" s="271"/>
      <c r="M358" s="271"/>
      <c r="N358" s="271"/>
      <c r="O358" s="271"/>
      <c r="P358" s="308"/>
      <c r="Q358" s="308"/>
      <c r="R358" s="307"/>
      <c r="S358" s="307"/>
      <c r="T358" s="307"/>
      <c r="U358" s="308"/>
      <c r="V358" s="270"/>
      <c r="W358" s="272"/>
      <c r="X358" s="271"/>
      <c r="Y358" s="270"/>
      <c r="Z358" s="272"/>
      <c r="AA358" s="272"/>
      <c r="AB358" s="271"/>
      <c r="AC358" s="269"/>
      <c r="AD358" s="26"/>
      <c r="AF358" s="28"/>
      <c r="AG358" s="26"/>
      <c r="AH358" s="27"/>
      <c r="AI358" s="27"/>
      <c r="AM358" s="27"/>
    </row>
    <row r="359" spans="1:115" s="301" customFormat="1" ht="17.399999999999999">
      <c r="A359" s="269"/>
      <c r="B359" s="269"/>
      <c r="C359" s="305" t="s">
        <v>0</v>
      </c>
      <c r="D359" s="269"/>
      <c r="E359" s="306" t="str">
        <f>+D361</f>
        <v>R+</v>
      </c>
      <c r="F359" s="305" t="s">
        <v>547</v>
      </c>
      <c r="G359" s="269"/>
      <c r="H359" s="309">
        <f>SUM(H361:H370)</f>
        <v>0</v>
      </c>
      <c r="I359" s="271"/>
      <c r="J359" s="271"/>
      <c r="K359" s="271"/>
      <c r="L359" s="271"/>
      <c r="M359" s="271"/>
      <c r="N359" s="307">
        <f>+Klasse!P161</f>
        <v>0</v>
      </c>
      <c r="O359" s="307"/>
      <c r="P359" s="308"/>
      <c r="Q359" s="308"/>
      <c r="R359" s="307"/>
      <c r="S359" s="307"/>
      <c r="T359" s="307"/>
      <c r="U359" s="308"/>
      <c r="V359" s="269"/>
      <c r="W359" s="272"/>
      <c r="X359" s="271"/>
      <c r="Y359" s="269"/>
      <c r="Z359" s="272"/>
      <c r="AA359" s="307" t="e">
        <f>+N359/#REF!</f>
        <v>#REF!</v>
      </c>
      <c r="AB359" s="271"/>
      <c r="AC359" s="269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</row>
    <row r="360" spans="1:115" s="301" customFormat="1">
      <c r="A360" s="269"/>
      <c r="B360" s="269"/>
      <c r="C360" s="269"/>
      <c r="D360" s="269"/>
      <c r="E360" s="269"/>
      <c r="F360" s="269"/>
      <c r="G360" s="269"/>
      <c r="H360" s="322"/>
      <c r="I360" s="271"/>
      <c r="J360" s="271"/>
      <c r="K360" s="271"/>
      <c r="L360" s="271"/>
      <c r="M360" s="271"/>
      <c r="N360" s="269"/>
      <c r="O360" s="269"/>
      <c r="P360" s="308"/>
      <c r="Q360" s="308"/>
      <c r="R360" s="307"/>
      <c r="S360" s="307"/>
      <c r="T360" s="307"/>
      <c r="U360" s="308"/>
      <c r="V360" s="269"/>
      <c r="W360" s="272"/>
      <c r="X360" s="271"/>
      <c r="Y360" s="269"/>
      <c r="Z360" s="272"/>
      <c r="AA360" s="272"/>
      <c r="AB360" s="272"/>
      <c r="AC360" s="272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</row>
    <row r="361" spans="1:115">
      <c r="A361" s="269"/>
      <c r="B361" s="269">
        <f>+'Ark1'!C1471</f>
        <v>2023</v>
      </c>
      <c r="C361" s="215">
        <f>+'Ark1'!L1471</f>
        <v>9</v>
      </c>
      <c r="D361" s="215" t="str">
        <f t="shared" ref="D361:D372" si="212">+D134</f>
        <v>R+</v>
      </c>
      <c r="E361" s="215">
        <f>+'Ark1'!D1471</f>
        <v>1</v>
      </c>
      <c r="F361" s="215" t="str">
        <f t="shared" ref="F361:F372" si="213">+F346</f>
        <v>Jan</v>
      </c>
      <c r="G361" s="215">
        <f>+'Ark1'!Q1471</f>
        <v>0</v>
      </c>
      <c r="H361" s="320">
        <f>+'Ark1'!R1471</f>
        <v>0</v>
      </c>
      <c r="I361" s="217" t="str">
        <f>+IF(H361=0,"",'Ark1'!AG1471)</f>
        <v/>
      </c>
      <c r="J361" s="217" t="str">
        <f>+IF(H361=0,"",'Ark1'!AH1471)</f>
        <v/>
      </c>
      <c r="K361" s="271"/>
      <c r="L361" s="271"/>
      <c r="M361" s="271"/>
      <c r="N361" s="216" t="str">
        <f>+IF(H361=0,"",'Ark1'!U1471)</f>
        <v/>
      </c>
      <c r="O361" s="216"/>
      <c r="P361" s="404">
        <f>+IF(I361=0,"",'Ark1'!AI1471)</f>
        <v>0</v>
      </c>
      <c r="Q361" s="404"/>
      <c r="R361" s="245"/>
      <c r="S361" s="245"/>
      <c r="T361" s="245"/>
      <c r="U361" s="308"/>
      <c r="V361" s="217" t="str">
        <f>+IF(H361=0,"",'Ark1'!T1471)</f>
        <v/>
      </c>
      <c r="W361" s="218" t="str">
        <f>+IF(H361=0,"",'Ark1'!X1471)</f>
        <v/>
      </c>
      <c r="X361" s="216" t="str">
        <f>+IF(H361=0,"",'Ark1'!AA1471)</f>
        <v/>
      </c>
      <c r="Y361" s="217" t="str">
        <f>+IF(H361=0,"",'Ark1'!AC1471)</f>
        <v/>
      </c>
      <c r="Z361" s="218" t="str">
        <f>+IF(H361=0,"",'Ark1'!AE1471)</f>
        <v/>
      </c>
      <c r="AA361" s="218" t="str">
        <f t="shared" ref="AA361:AA372" si="214">+IF(H361=0,"",+N361/C361)</f>
        <v/>
      </c>
      <c r="AB361" s="216" t="str">
        <f t="shared" si="206"/>
        <v/>
      </c>
      <c r="AC361" s="269"/>
      <c r="AF361" s="28"/>
      <c r="AG361" s="26"/>
    </row>
    <row r="362" spans="1:115">
      <c r="A362" s="269"/>
      <c r="B362" s="269">
        <f>+'Ark1'!C1472</f>
        <v>2023</v>
      </c>
      <c r="C362" s="215">
        <f>+'Ark1'!L1472</f>
        <v>9</v>
      </c>
      <c r="D362" s="215" t="str">
        <f t="shared" si="212"/>
        <v>R+</v>
      </c>
      <c r="E362" s="215">
        <f>+'Ark1'!D1472</f>
        <v>2</v>
      </c>
      <c r="F362" s="215" t="str">
        <f t="shared" si="213"/>
        <v>Feb</v>
      </c>
      <c r="G362" s="215">
        <f>+'Ark1'!Q1472</f>
        <v>0</v>
      </c>
      <c r="H362" s="320">
        <f>+'Ark1'!R1472</f>
        <v>0</v>
      </c>
      <c r="I362" s="217" t="str">
        <f>+IF(H362=0,"",'Ark1'!AG1472)</f>
        <v/>
      </c>
      <c r="J362" s="217" t="str">
        <f>+IF(H362=0,"",'Ark1'!AH1472)</f>
        <v/>
      </c>
      <c r="K362" s="271"/>
      <c r="L362" s="271"/>
      <c r="M362" s="271"/>
      <c r="N362" s="216" t="str">
        <f>+IF(H362=0,"",'Ark1'!U1472)</f>
        <v/>
      </c>
      <c r="O362" s="216"/>
      <c r="P362" s="404">
        <f>+IF(I362=0,"",'Ark1'!AI1472)</f>
        <v>0</v>
      </c>
      <c r="Q362" s="404"/>
      <c r="R362" s="245"/>
      <c r="S362" s="245"/>
      <c r="T362" s="245"/>
      <c r="U362" s="308"/>
      <c r="V362" s="217" t="str">
        <f>+IF(H362=0,"",'Ark1'!T1472)</f>
        <v/>
      </c>
      <c r="W362" s="218" t="str">
        <f>+IF(H362=0,"",'Ark1'!X1472)</f>
        <v/>
      </c>
      <c r="X362" s="216" t="str">
        <f>+IF(H362=0,"",'Ark1'!AA1472)</f>
        <v/>
      </c>
      <c r="Y362" s="217" t="str">
        <f>+IF(H362=0,"",'Ark1'!AC1472)</f>
        <v/>
      </c>
      <c r="Z362" s="218" t="str">
        <f>+IF(H362=0,"",'Ark1'!AE1472)</f>
        <v/>
      </c>
      <c r="AA362" s="218" t="str">
        <f t="shared" si="214"/>
        <v/>
      </c>
      <c r="AB362" s="216" t="str">
        <f t="shared" ref="AB362:AB372" si="215">+IF(H362=0,"",G362/H362)</f>
        <v/>
      </c>
      <c r="AC362" s="269"/>
      <c r="AF362" s="28"/>
      <c r="AG362" s="26"/>
    </row>
    <row r="363" spans="1:115">
      <c r="A363" s="269"/>
      <c r="B363" s="269">
        <f>+'Ark1'!C1473</f>
        <v>2023</v>
      </c>
      <c r="C363" s="215">
        <f>+'Ark1'!L1473</f>
        <v>9</v>
      </c>
      <c r="D363" s="215" t="str">
        <f t="shared" si="212"/>
        <v>R+</v>
      </c>
      <c r="E363" s="215">
        <f>+'Ark1'!D1473</f>
        <v>3</v>
      </c>
      <c r="F363" s="215" t="str">
        <f t="shared" si="213"/>
        <v>Mar</v>
      </c>
      <c r="G363" s="215">
        <f>+'Ark1'!Q1473</f>
        <v>0</v>
      </c>
      <c r="H363" s="320">
        <f>+'Ark1'!R1473</f>
        <v>0</v>
      </c>
      <c r="I363" s="217" t="str">
        <f>+IF(H363=0,"",'Ark1'!AG1473)</f>
        <v/>
      </c>
      <c r="J363" s="217" t="str">
        <f>+IF(H363=0,"",'Ark1'!AH1473)</f>
        <v/>
      </c>
      <c r="K363" s="271"/>
      <c r="L363" s="271"/>
      <c r="M363" s="271"/>
      <c r="N363" s="216" t="str">
        <f>+IF(H363=0,"",'Ark1'!U1473)</f>
        <v/>
      </c>
      <c r="O363" s="216"/>
      <c r="P363" s="404">
        <f>+IF(I363=0,"",'Ark1'!AI1473)</f>
        <v>0</v>
      </c>
      <c r="Q363" s="404"/>
      <c r="R363" s="245"/>
      <c r="S363" s="245"/>
      <c r="T363" s="245"/>
      <c r="U363" s="308"/>
      <c r="V363" s="217" t="str">
        <f>+IF(H363=0,"",'Ark1'!T1473)</f>
        <v/>
      </c>
      <c r="W363" s="218" t="str">
        <f>+IF(H363=0,"",'Ark1'!X1473)</f>
        <v/>
      </c>
      <c r="X363" s="216" t="str">
        <f>+IF(H363=0,"",'Ark1'!AA1473)</f>
        <v/>
      </c>
      <c r="Y363" s="217" t="str">
        <f>+IF(H363=0,"",'Ark1'!AC1473)</f>
        <v/>
      </c>
      <c r="Z363" s="218" t="str">
        <f>+IF(H363=0,"",'Ark1'!AE1473)</f>
        <v/>
      </c>
      <c r="AA363" s="218" t="str">
        <f t="shared" si="214"/>
        <v/>
      </c>
      <c r="AB363" s="216" t="str">
        <f t="shared" si="215"/>
        <v/>
      </c>
      <c r="AC363" s="269"/>
      <c r="AF363" s="28"/>
      <c r="AG363" s="26"/>
    </row>
    <row r="364" spans="1:115">
      <c r="A364" s="269"/>
      <c r="B364" s="269">
        <f>+'Ark1'!C1474</f>
        <v>2023</v>
      </c>
      <c r="C364" s="215">
        <f>+'Ark1'!L1474</f>
        <v>9</v>
      </c>
      <c r="D364" s="215" t="str">
        <f t="shared" si="212"/>
        <v>R+</v>
      </c>
      <c r="E364" s="215">
        <f>+'Ark1'!D1474</f>
        <v>4</v>
      </c>
      <c r="F364" s="215" t="str">
        <f t="shared" si="213"/>
        <v>Apr</v>
      </c>
      <c r="G364" s="215">
        <f>+'Ark1'!Q1474</f>
        <v>0</v>
      </c>
      <c r="H364" s="320">
        <f>+'Ark1'!R1474</f>
        <v>0</v>
      </c>
      <c r="I364" s="217" t="str">
        <f>+IF(H364=0,"",'Ark1'!AG1474)</f>
        <v/>
      </c>
      <c r="J364" s="217" t="str">
        <f>+IF(H364=0,"",'Ark1'!AH1474)</f>
        <v/>
      </c>
      <c r="K364" s="271"/>
      <c r="L364" s="271"/>
      <c r="M364" s="271"/>
      <c r="N364" s="216" t="str">
        <f>+IF(H364=0,"",'Ark1'!U1474)</f>
        <v/>
      </c>
      <c r="O364" s="216"/>
      <c r="P364" s="404">
        <f>+IF(I364=0,"",'Ark1'!AI1474)</f>
        <v>0</v>
      </c>
      <c r="Q364" s="404"/>
      <c r="R364" s="245"/>
      <c r="S364" s="245"/>
      <c r="T364" s="245"/>
      <c r="U364" s="308"/>
      <c r="V364" s="217" t="str">
        <f>+IF(H364=0,"",'Ark1'!T1474)</f>
        <v/>
      </c>
      <c r="W364" s="218" t="str">
        <f>+IF(H364=0,"",'Ark1'!X1474)</f>
        <v/>
      </c>
      <c r="X364" s="216" t="str">
        <f>+IF(H364=0,"",'Ark1'!AA1474)</f>
        <v/>
      </c>
      <c r="Y364" s="217" t="str">
        <f>+IF(H364=0,"",'Ark1'!AC1474)</f>
        <v/>
      </c>
      <c r="Z364" s="218" t="str">
        <f>+IF(H364=0,"",'Ark1'!AE1474)</f>
        <v/>
      </c>
      <c r="AA364" s="218" t="str">
        <f t="shared" si="214"/>
        <v/>
      </c>
      <c r="AB364" s="216" t="str">
        <f t="shared" si="215"/>
        <v/>
      </c>
      <c r="AC364" s="269"/>
      <c r="AF364" s="28"/>
      <c r="AG364" s="26"/>
    </row>
    <row r="365" spans="1:115">
      <c r="A365" s="269"/>
      <c r="B365" s="269">
        <f>+'Ark1'!C1475</f>
        <v>2023</v>
      </c>
      <c r="C365" s="215">
        <f>+'Ark1'!L1475</f>
        <v>9</v>
      </c>
      <c r="D365" s="215" t="str">
        <f t="shared" si="212"/>
        <v>R+</v>
      </c>
      <c r="E365" s="215">
        <f>+'Ark1'!D1475</f>
        <v>5</v>
      </c>
      <c r="F365" s="215" t="str">
        <f t="shared" si="213"/>
        <v>Mai</v>
      </c>
      <c r="G365" s="215">
        <f>+'Ark1'!Q1475</f>
        <v>0</v>
      </c>
      <c r="H365" s="320">
        <f>+'Ark1'!R1475</f>
        <v>0</v>
      </c>
      <c r="I365" s="217" t="str">
        <f>+IF(H365=0,"",'Ark1'!AG1475)</f>
        <v/>
      </c>
      <c r="J365" s="217" t="str">
        <f>+IF(H365=0,"",'Ark1'!AH1475)</f>
        <v/>
      </c>
      <c r="K365" s="271"/>
      <c r="L365" s="271"/>
      <c r="M365" s="271"/>
      <c r="N365" s="216" t="str">
        <f>+IF(H365=0,"",'Ark1'!U1475)</f>
        <v/>
      </c>
      <c r="O365" s="216"/>
      <c r="P365" s="404">
        <f>+IF(I365=0,"",'Ark1'!AI1475)</f>
        <v>0</v>
      </c>
      <c r="Q365" s="404"/>
      <c r="R365" s="245"/>
      <c r="S365" s="245"/>
      <c r="T365" s="245"/>
      <c r="U365" s="308"/>
      <c r="V365" s="217" t="str">
        <f>+IF(H365=0,"",'Ark1'!T1475)</f>
        <v/>
      </c>
      <c r="W365" s="218" t="str">
        <f>+IF(H365=0,"",'Ark1'!X1475)</f>
        <v/>
      </c>
      <c r="X365" s="216" t="str">
        <f>+IF(H365=0,"",'Ark1'!AA1475)</f>
        <v/>
      </c>
      <c r="Y365" s="217" t="str">
        <f>+IF(H365=0,"",'Ark1'!AC1475)</f>
        <v/>
      </c>
      <c r="Z365" s="218" t="str">
        <f>+IF(H365=0,"",'Ark1'!AE1475)</f>
        <v/>
      </c>
      <c r="AA365" s="218" t="str">
        <f t="shared" si="214"/>
        <v/>
      </c>
      <c r="AB365" s="216" t="str">
        <f t="shared" si="215"/>
        <v/>
      </c>
      <c r="AC365" s="269"/>
      <c r="AF365" s="28"/>
      <c r="AG365" s="26"/>
    </row>
    <row r="366" spans="1:115">
      <c r="A366" s="269"/>
      <c r="B366" s="269">
        <f>+'Ark1'!C1476</f>
        <v>2023</v>
      </c>
      <c r="C366" s="215">
        <f>+'Ark1'!L1476</f>
        <v>9</v>
      </c>
      <c r="D366" s="215" t="str">
        <f t="shared" si="212"/>
        <v>R+</v>
      </c>
      <c r="E366" s="215">
        <f>+'Ark1'!D1476</f>
        <v>6</v>
      </c>
      <c r="F366" s="215" t="str">
        <f t="shared" si="213"/>
        <v>Jun</v>
      </c>
      <c r="G366" s="215">
        <f>+'Ark1'!Q1476</f>
        <v>0</v>
      </c>
      <c r="H366" s="320">
        <f>+'Ark1'!R1476</f>
        <v>0</v>
      </c>
      <c r="I366" s="217" t="str">
        <f>+IF(H366=0,"",'Ark1'!AG1476)</f>
        <v/>
      </c>
      <c r="J366" s="217" t="str">
        <f>+IF(H366=0,"",'Ark1'!AH1476)</f>
        <v/>
      </c>
      <c r="K366" s="271"/>
      <c r="L366" s="271"/>
      <c r="M366" s="271"/>
      <c r="N366" s="216" t="str">
        <f>+IF(H366=0,"",'Ark1'!U1476)</f>
        <v/>
      </c>
      <c r="O366" s="216"/>
      <c r="P366" s="404">
        <f>+IF(I366=0,"",'Ark1'!AI1476)</f>
        <v>0</v>
      </c>
      <c r="Q366" s="404"/>
      <c r="R366" s="245"/>
      <c r="S366" s="245"/>
      <c r="T366" s="245"/>
      <c r="U366" s="308"/>
      <c r="V366" s="217" t="str">
        <f>+IF(H366=0,"",'Ark1'!T1476)</f>
        <v/>
      </c>
      <c r="W366" s="218" t="str">
        <f>+IF(H366=0,"",'Ark1'!X1476)</f>
        <v/>
      </c>
      <c r="X366" s="216" t="str">
        <f>+IF(H366=0,"",'Ark1'!AA1476)</f>
        <v/>
      </c>
      <c r="Y366" s="217" t="str">
        <f>+IF(H366=0,"",'Ark1'!AC1476)</f>
        <v/>
      </c>
      <c r="Z366" s="218" t="str">
        <f>+IF(H366=0,"",'Ark1'!AE1476)</f>
        <v/>
      </c>
      <c r="AA366" s="218" t="str">
        <f t="shared" si="214"/>
        <v/>
      </c>
      <c r="AB366" s="216" t="str">
        <f t="shared" si="215"/>
        <v/>
      </c>
      <c r="AC366" s="269"/>
      <c r="AF366" s="28"/>
      <c r="AG366" s="26"/>
    </row>
    <row r="367" spans="1:115">
      <c r="A367" s="269"/>
      <c r="B367" s="269">
        <f>+'Ark1'!C1477</f>
        <v>2023</v>
      </c>
      <c r="C367" s="215">
        <f>+'Ark1'!L1477</f>
        <v>9</v>
      </c>
      <c r="D367" s="215" t="str">
        <f t="shared" si="212"/>
        <v>R+</v>
      </c>
      <c r="E367" s="215">
        <f>+'Ark1'!D1477</f>
        <v>7</v>
      </c>
      <c r="F367" s="215" t="str">
        <f t="shared" si="213"/>
        <v>Jul</v>
      </c>
      <c r="G367" s="215">
        <f>+'Ark1'!Q1477</f>
        <v>0</v>
      </c>
      <c r="H367" s="320">
        <f>+'Ark1'!R1477</f>
        <v>0</v>
      </c>
      <c r="I367" s="217" t="str">
        <f>+IF(H367=0,"",'Ark1'!AG1477)</f>
        <v/>
      </c>
      <c r="J367" s="217" t="str">
        <f>+IF(H367=0,"",'Ark1'!AH1477)</f>
        <v/>
      </c>
      <c r="K367" s="271"/>
      <c r="L367" s="271"/>
      <c r="M367" s="271"/>
      <c r="N367" s="216" t="str">
        <f>+IF(H367=0,"",'Ark1'!U1477)</f>
        <v/>
      </c>
      <c r="O367" s="216"/>
      <c r="P367" s="404">
        <f>+IF(I367=0,"",'Ark1'!AI1477)</f>
        <v>0</v>
      </c>
      <c r="Q367" s="404"/>
      <c r="R367" s="245"/>
      <c r="S367" s="245"/>
      <c r="T367" s="245"/>
      <c r="U367" s="308"/>
      <c r="V367" s="217" t="str">
        <f>+IF(H367=0,"",'Ark1'!T1477)</f>
        <v/>
      </c>
      <c r="W367" s="218" t="str">
        <f>+IF(H367=0,"",'Ark1'!X1477)</f>
        <v/>
      </c>
      <c r="X367" s="216" t="str">
        <f>+IF(H367=0,"",'Ark1'!AA1477)</f>
        <v/>
      </c>
      <c r="Y367" s="217" t="str">
        <f>+IF(H367=0,"",'Ark1'!AC1477)</f>
        <v/>
      </c>
      <c r="Z367" s="218" t="str">
        <f>+IF(H367=0,"",'Ark1'!AE1477)</f>
        <v/>
      </c>
      <c r="AA367" s="218" t="str">
        <f t="shared" si="214"/>
        <v/>
      </c>
      <c r="AB367" s="216" t="str">
        <f t="shared" si="215"/>
        <v/>
      </c>
      <c r="AC367" s="269"/>
      <c r="AF367" s="28"/>
      <c r="AG367" s="26"/>
    </row>
    <row r="368" spans="1:115">
      <c r="A368" s="269"/>
      <c r="B368" s="269">
        <f>+'Ark1'!C1478</f>
        <v>2023</v>
      </c>
      <c r="C368" s="215">
        <f>+'Ark1'!L1478</f>
        <v>9</v>
      </c>
      <c r="D368" s="215" t="str">
        <f t="shared" si="212"/>
        <v>R+</v>
      </c>
      <c r="E368" s="215">
        <f>+'Ark1'!D1478</f>
        <v>8</v>
      </c>
      <c r="F368" s="215" t="str">
        <f t="shared" si="213"/>
        <v>Aug</v>
      </c>
      <c r="G368" s="215">
        <f>+'Ark1'!Q1478</f>
        <v>0</v>
      </c>
      <c r="H368" s="320">
        <f>+'Ark1'!R1478</f>
        <v>0</v>
      </c>
      <c r="I368" s="217" t="str">
        <f>+IF(H368=0,"",'Ark1'!AG1478)</f>
        <v/>
      </c>
      <c r="J368" s="217" t="str">
        <f>+IF(H368=0,"",'Ark1'!AH1478)</f>
        <v/>
      </c>
      <c r="K368" s="271"/>
      <c r="L368" s="271"/>
      <c r="M368" s="271"/>
      <c r="N368" s="216" t="str">
        <f>+IF(H368=0,"",'Ark1'!U1478)</f>
        <v/>
      </c>
      <c r="O368" s="216"/>
      <c r="P368" s="404">
        <f>+IF(I368=0,"",'Ark1'!AI1478)</f>
        <v>0</v>
      </c>
      <c r="Q368" s="404"/>
      <c r="R368" s="245"/>
      <c r="S368" s="245"/>
      <c r="T368" s="245"/>
      <c r="U368" s="308"/>
      <c r="V368" s="217" t="str">
        <f>+IF(H368=0,"",'Ark1'!T1478)</f>
        <v/>
      </c>
      <c r="W368" s="218" t="str">
        <f>+IF(H368=0,"",'Ark1'!X1478)</f>
        <v/>
      </c>
      <c r="X368" s="216" t="str">
        <f>+IF(H368=0,"",'Ark1'!AA1478)</f>
        <v/>
      </c>
      <c r="Y368" s="217" t="str">
        <f>+IF(H368=0,"",'Ark1'!AC1478)</f>
        <v/>
      </c>
      <c r="Z368" s="218" t="str">
        <f>+IF(H368=0,"",'Ark1'!AE1478)</f>
        <v/>
      </c>
      <c r="AA368" s="218" t="str">
        <f t="shared" si="214"/>
        <v/>
      </c>
      <c r="AB368" s="216" t="str">
        <f t="shared" si="215"/>
        <v/>
      </c>
      <c r="AC368" s="269"/>
      <c r="AF368" s="28"/>
      <c r="AG368" s="26"/>
    </row>
    <row r="369" spans="1:115">
      <c r="A369" s="269"/>
      <c r="B369" s="269">
        <f>+'Ark1'!C1479</f>
        <v>2023</v>
      </c>
      <c r="C369" s="215">
        <f>+'Ark1'!L1479</f>
        <v>9</v>
      </c>
      <c r="D369" s="215" t="str">
        <f t="shared" si="212"/>
        <v>R+</v>
      </c>
      <c r="E369" s="215">
        <f>+'Ark1'!D1479</f>
        <v>9</v>
      </c>
      <c r="F369" s="215" t="str">
        <f t="shared" si="213"/>
        <v>Sep</v>
      </c>
      <c r="G369" s="215">
        <f>+'Ark1'!Q1479</f>
        <v>0</v>
      </c>
      <c r="H369" s="320">
        <f>+'Ark1'!R1479</f>
        <v>0</v>
      </c>
      <c r="I369" s="217" t="str">
        <f>+IF(H369=0,"",'Ark1'!AG1479)</f>
        <v/>
      </c>
      <c r="J369" s="217" t="str">
        <f>+IF(H369=0,"",'Ark1'!AH1479)</f>
        <v/>
      </c>
      <c r="K369" s="271"/>
      <c r="L369" s="271"/>
      <c r="M369" s="271"/>
      <c r="N369" s="216" t="str">
        <f>+IF(H369=0,"",'Ark1'!U1479)</f>
        <v/>
      </c>
      <c r="O369" s="216"/>
      <c r="P369" s="404">
        <f>+IF(I369=0,"",'Ark1'!AI1479)</f>
        <v>0</v>
      </c>
      <c r="Q369" s="404"/>
      <c r="R369" s="245"/>
      <c r="S369" s="245"/>
      <c r="T369" s="245"/>
      <c r="U369" s="308"/>
      <c r="V369" s="217" t="str">
        <f>+IF(H369=0,"",'Ark1'!T1479)</f>
        <v/>
      </c>
      <c r="W369" s="218" t="str">
        <f>+IF(H369=0,"",'Ark1'!X1479)</f>
        <v/>
      </c>
      <c r="X369" s="216" t="str">
        <f>+IF(H369=0,"",'Ark1'!AA1479)</f>
        <v/>
      </c>
      <c r="Y369" s="217" t="str">
        <f>+IF(H369=0,"",'Ark1'!AC1479)</f>
        <v/>
      </c>
      <c r="Z369" s="218" t="str">
        <f>+IF(H369=0,"",'Ark1'!AE1479)</f>
        <v/>
      </c>
      <c r="AA369" s="218" t="str">
        <f t="shared" si="214"/>
        <v/>
      </c>
      <c r="AB369" s="216" t="str">
        <f t="shared" si="215"/>
        <v/>
      </c>
      <c r="AC369" s="269"/>
      <c r="AF369" s="28"/>
      <c r="AG369" s="26"/>
    </row>
    <row r="370" spans="1:115">
      <c r="A370" s="269"/>
      <c r="B370" s="269">
        <f>+'Ark1'!C1480</f>
        <v>2023</v>
      </c>
      <c r="C370" s="215">
        <f>+'Ark1'!L1480</f>
        <v>9</v>
      </c>
      <c r="D370" s="215" t="str">
        <f t="shared" si="212"/>
        <v>R+</v>
      </c>
      <c r="E370" s="215">
        <f>+'Ark1'!D1480</f>
        <v>10</v>
      </c>
      <c r="F370" s="215" t="str">
        <f t="shared" si="213"/>
        <v>Okt</v>
      </c>
      <c r="G370" s="215">
        <f>+'Ark1'!Q1480</f>
        <v>0</v>
      </c>
      <c r="H370" s="320">
        <f>+'Ark1'!R1480</f>
        <v>0</v>
      </c>
      <c r="I370" s="217" t="str">
        <f>+IF(H370=0,"",'Ark1'!AG1480)</f>
        <v/>
      </c>
      <c r="J370" s="217" t="str">
        <f>+IF(H370=0,"",'Ark1'!AH1480)</f>
        <v/>
      </c>
      <c r="K370" s="271"/>
      <c r="L370" s="271"/>
      <c r="M370" s="271"/>
      <c r="N370" s="216" t="str">
        <f>+IF(H370=0,"",'Ark1'!U1480)</f>
        <v/>
      </c>
      <c r="O370" s="216"/>
      <c r="P370" s="404">
        <f>+IF(I370=0,"",'Ark1'!AI1480)</f>
        <v>0</v>
      </c>
      <c r="Q370" s="404"/>
      <c r="R370" s="245"/>
      <c r="S370" s="245"/>
      <c r="T370" s="245"/>
      <c r="U370" s="308"/>
      <c r="V370" s="217" t="str">
        <f>+IF(H370=0,"",'Ark1'!T1480)</f>
        <v/>
      </c>
      <c r="W370" s="218" t="str">
        <f>+IF(H370=0,"",'Ark1'!X1480)</f>
        <v/>
      </c>
      <c r="X370" s="216" t="str">
        <f>+IF(H370=0,"",'Ark1'!AA1480)</f>
        <v/>
      </c>
      <c r="Y370" s="217" t="str">
        <f>+IF(H370=0,"",'Ark1'!AC1480)</f>
        <v/>
      </c>
      <c r="Z370" s="218" t="str">
        <f>+IF(H370=0,"",'Ark1'!AE1480)</f>
        <v/>
      </c>
      <c r="AA370" s="218" t="str">
        <f t="shared" si="214"/>
        <v/>
      </c>
      <c r="AB370" s="216" t="str">
        <f t="shared" si="215"/>
        <v/>
      </c>
      <c r="AC370" s="269"/>
      <c r="AF370" s="28"/>
      <c r="AG370" s="26"/>
    </row>
    <row r="371" spans="1:115">
      <c r="A371" s="269"/>
      <c r="B371" s="269">
        <f>+'Ark1'!C1481</f>
        <v>2023</v>
      </c>
      <c r="C371" s="215">
        <f>+'Ark1'!L1481</f>
        <v>9</v>
      </c>
      <c r="D371" s="215" t="str">
        <f t="shared" si="212"/>
        <v>R+</v>
      </c>
      <c r="E371" s="215">
        <f>+'Ark1'!D1481</f>
        <v>11</v>
      </c>
      <c r="F371" s="215" t="str">
        <f t="shared" si="213"/>
        <v>Nov</v>
      </c>
      <c r="G371" s="215">
        <f>+'Ark1'!Q1481</f>
        <v>0</v>
      </c>
      <c r="H371" s="320">
        <f>+'Ark1'!R1481</f>
        <v>0</v>
      </c>
      <c r="I371" s="217" t="str">
        <f>+IF(H371=0,"",'Ark1'!AG1481)</f>
        <v/>
      </c>
      <c r="J371" s="217" t="str">
        <f>+IF(H371=0,"",'Ark1'!AH1481)</f>
        <v/>
      </c>
      <c r="K371" s="271"/>
      <c r="L371" s="271"/>
      <c r="M371" s="271"/>
      <c r="N371" s="216" t="str">
        <f>+IF(H371=0,"",'Ark1'!U1481)</f>
        <v/>
      </c>
      <c r="O371" s="216"/>
      <c r="P371" s="404">
        <f>+IF(I371=0,"",'Ark1'!AI1481)</f>
        <v>0</v>
      </c>
      <c r="Q371" s="404"/>
      <c r="R371" s="245"/>
      <c r="S371" s="245"/>
      <c r="T371" s="245"/>
      <c r="U371" s="308"/>
      <c r="V371" s="217" t="str">
        <f>+IF(H371=0,"",'Ark1'!T1481)</f>
        <v/>
      </c>
      <c r="W371" s="218" t="str">
        <f>+IF(H371=0,"",'Ark1'!X1481)</f>
        <v/>
      </c>
      <c r="X371" s="216" t="str">
        <f>+IF(H371=0,"",'Ark1'!AA1481)</f>
        <v/>
      </c>
      <c r="Y371" s="217" t="str">
        <f>+IF(H371=0,"",'Ark1'!AC1481)</f>
        <v/>
      </c>
      <c r="Z371" s="218" t="str">
        <f>+IF(H371=0,"",'Ark1'!AE1481)</f>
        <v/>
      </c>
      <c r="AA371" s="218" t="str">
        <f t="shared" si="214"/>
        <v/>
      </c>
      <c r="AB371" s="216" t="str">
        <f t="shared" si="215"/>
        <v/>
      </c>
      <c r="AC371" s="269"/>
      <c r="AF371" s="28"/>
      <c r="AG371" s="26"/>
    </row>
    <row r="372" spans="1:115">
      <c r="A372" s="269"/>
      <c r="B372" s="269">
        <f>+'Ark1'!C1482</f>
        <v>2023</v>
      </c>
      <c r="C372" s="215">
        <f>+'Ark1'!L1482</f>
        <v>9</v>
      </c>
      <c r="D372" s="215" t="str">
        <f t="shared" si="212"/>
        <v>R+</v>
      </c>
      <c r="E372" s="215">
        <f>+'Ark1'!D1482</f>
        <v>12</v>
      </c>
      <c r="F372" s="215" t="str">
        <f t="shared" si="213"/>
        <v>Des</v>
      </c>
      <c r="G372" s="215">
        <f>+'Ark1'!Q1482</f>
        <v>0</v>
      </c>
      <c r="H372" s="320">
        <f>+'Ark1'!R1482</f>
        <v>0</v>
      </c>
      <c r="I372" s="217" t="str">
        <f>+IF(H372=0,"",'Ark1'!AG1482)</f>
        <v/>
      </c>
      <c r="J372" s="217" t="str">
        <f>+IF(H372=0,"",'Ark1'!AH1482)</f>
        <v/>
      </c>
      <c r="K372" s="271"/>
      <c r="L372" s="271"/>
      <c r="M372" s="271"/>
      <c r="N372" s="216" t="str">
        <f>+IF(H372=0,"",'Ark1'!U1482)</f>
        <v/>
      </c>
      <c r="O372" s="216"/>
      <c r="P372" s="404">
        <f>+IF(I372=0,"",'Ark1'!AI1482)</f>
        <v>0</v>
      </c>
      <c r="Q372" s="404"/>
      <c r="R372" s="245"/>
      <c r="S372" s="245"/>
      <c r="T372" s="245"/>
      <c r="U372" s="308"/>
      <c r="V372" s="217" t="str">
        <f>+IF(H372=0,"",'Ark1'!T1482)</f>
        <v/>
      </c>
      <c r="W372" s="218" t="str">
        <f>+IF(H372=0,"",'Ark1'!X1482)</f>
        <v/>
      </c>
      <c r="X372" s="216" t="str">
        <f>+IF(H372=0,"",'Ark1'!AA1482)</f>
        <v/>
      </c>
      <c r="Y372" s="217" t="str">
        <f>+IF(H372=0,"",'Ark1'!AC1482)</f>
        <v/>
      </c>
      <c r="Z372" s="218" t="str">
        <f>+IF(H372=0,"",'Ark1'!AE1482)</f>
        <v/>
      </c>
      <c r="AA372" s="218" t="str">
        <f t="shared" si="214"/>
        <v/>
      </c>
      <c r="AB372" s="216" t="str">
        <f t="shared" si="215"/>
        <v/>
      </c>
      <c r="AC372" s="269"/>
      <c r="AF372" s="28"/>
      <c r="AG372" s="26"/>
    </row>
    <row r="373" spans="1:115">
      <c r="A373" s="269"/>
      <c r="B373" s="269"/>
      <c r="C373" s="269"/>
      <c r="D373" s="269"/>
      <c r="E373" s="269"/>
      <c r="F373" s="269"/>
      <c r="G373" s="269"/>
      <c r="H373" s="322"/>
      <c r="I373" s="270"/>
      <c r="J373" s="270"/>
      <c r="K373" s="271"/>
      <c r="L373" s="271"/>
      <c r="M373" s="271"/>
      <c r="N373" s="271"/>
      <c r="O373" s="271"/>
      <c r="P373" s="308"/>
      <c r="Q373" s="308"/>
      <c r="R373" s="307"/>
      <c r="S373" s="307"/>
      <c r="T373" s="307"/>
      <c r="U373" s="308"/>
      <c r="V373" s="270"/>
      <c r="W373" s="272"/>
      <c r="X373" s="271"/>
      <c r="Y373" s="270"/>
      <c r="Z373" s="272"/>
      <c r="AA373" s="272"/>
      <c r="AB373" s="271"/>
      <c r="AC373" s="269"/>
      <c r="AD373" s="26"/>
      <c r="AF373" s="28"/>
      <c r="AG373" s="26"/>
      <c r="AH373" s="27"/>
      <c r="AI373" s="27"/>
      <c r="AM373" s="27"/>
    </row>
    <row r="374" spans="1:115" s="301" customFormat="1" ht="17.399999999999999">
      <c r="A374" s="269"/>
      <c r="B374" s="269"/>
      <c r="C374" s="305" t="s">
        <v>0</v>
      </c>
      <c r="D374" s="269"/>
      <c r="E374" s="306" t="str">
        <f>+D376</f>
        <v>U-</v>
      </c>
      <c r="F374" s="305" t="s">
        <v>547</v>
      </c>
      <c r="G374" s="269"/>
      <c r="H374" s="309">
        <f>SUM(H376:H385)</f>
        <v>0</v>
      </c>
      <c r="I374" s="271"/>
      <c r="J374" s="271"/>
      <c r="K374" s="271"/>
      <c r="L374" s="271"/>
      <c r="M374" s="271"/>
      <c r="N374" s="307">
        <f>+Klasse!P181</f>
        <v>0</v>
      </c>
      <c r="O374" s="307"/>
      <c r="P374" s="308"/>
      <c r="Q374" s="308"/>
      <c r="R374" s="307"/>
      <c r="S374" s="307"/>
      <c r="T374" s="307"/>
      <c r="U374" s="308"/>
      <c r="V374" s="269"/>
      <c r="W374" s="272"/>
      <c r="X374" s="271"/>
      <c r="Y374" s="269"/>
      <c r="Z374" s="272"/>
      <c r="AA374" s="307" t="e">
        <f>+N374/#REF!</f>
        <v>#REF!</v>
      </c>
      <c r="AB374" s="271"/>
      <c r="AC374" s="269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</row>
    <row r="375" spans="1:115" s="301" customFormat="1">
      <c r="A375" s="269"/>
      <c r="B375" s="269"/>
      <c r="C375" s="269"/>
      <c r="D375" s="269"/>
      <c r="E375" s="269"/>
      <c r="F375" s="269"/>
      <c r="G375" s="269"/>
      <c r="H375" s="322"/>
      <c r="I375" s="271"/>
      <c r="J375" s="271"/>
      <c r="K375" s="271"/>
      <c r="L375" s="271"/>
      <c r="M375" s="271"/>
      <c r="N375" s="269"/>
      <c r="O375" s="269"/>
      <c r="P375" s="308"/>
      <c r="Q375" s="308"/>
      <c r="R375" s="307"/>
      <c r="S375" s="307"/>
      <c r="T375" s="307"/>
      <c r="U375" s="308"/>
      <c r="V375" s="269"/>
      <c r="W375" s="272"/>
      <c r="X375" s="271"/>
      <c r="Y375" s="269"/>
      <c r="Z375" s="272"/>
      <c r="AA375" s="272"/>
      <c r="AB375" s="272"/>
      <c r="AC375" s="269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</row>
    <row r="376" spans="1:115">
      <c r="A376" s="269"/>
      <c r="B376" s="269">
        <f>+'Ark1'!C1483</f>
        <v>2023</v>
      </c>
      <c r="C376" s="215">
        <f>+'Ark1'!L1483</f>
        <v>10</v>
      </c>
      <c r="D376" s="215" t="str">
        <f t="shared" ref="D376:D387" si="216">+D149</f>
        <v>U-</v>
      </c>
      <c r="E376" s="215">
        <f>+'Ark1'!D1483</f>
        <v>1</v>
      </c>
      <c r="F376" s="215" t="str">
        <f t="shared" ref="F376:F387" si="217">+F361</f>
        <v>Jan</v>
      </c>
      <c r="G376" s="215">
        <f>+'Ark1'!Q1483</f>
        <v>0</v>
      </c>
      <c r="H376" s="320">
        <f>+'Ark1'!R1483</f>
        <v>0</v>
      </c>
      <c r="I376" s="217" t="str">
        <f>+IF(H376=0,"",'Ark1'!AG1483)</f>
        <v/>
      </c>
      <c r="J376" s="217" t="str">
        <f>+IF(H376=0,"",'Ark1'!AH1483)</f>
        <v/>
      </c>
      <c r="K376" s="271"/>
      <c r="L376" s="271"/>
      <c r="M376" s="271"/>
      <c r="N376" s="216" t="str">
        <f>+IF(H376=0,"",'Ark1'!U1483)</f>
        <v/>
      </c>
      <c r="O376" s="216"/>
      <c r="P376" s="404">
        <f>+IF(I376=0,"",'Ark1'!AI1483)</f>
        <v>0</v>
      </c>
      <c r="Q376" s="404"/>
      <c r="R376" s="245"/>
      <c r="S376" s="245"/>
      <c r="T376" s="245"/>
      <c r="U376" s="308"/>
      <c r="V376" s="217" t="str">
        <f>+IF(H376=0,"",'Ark1'!T1483)</f>
        <v/>
      </c>
      <c r="W376" s="218" t="str">
        <f>+IF(H376=0,"",'Ark1'!X1483)</f>
        <v/>
      </c>
      <c r="X376" s="216" t="str">
        <f>+IF(H376=0,"",'Ark1'!AA1483)</f>
        <v/>
      </c>
      <c r="Y376" s="217" t="str">
        <f>+IF(H376=0,"",'Ark1'!AC1483)</f>
        <v/>
      </c>
      <c r="Z376" s="218" t="str">
        <f>+IF(H376=0,"",'Ark1'!AE1483)</f>
        <v/>
      </c>
      <c r="AA376" s="218" t="str">
        <f t="shared" ref="AA376:AA387" si="218">+IF(H376=0,"",+N376/C376)</f>
        <v/>
      </c>
      <c r="AB376" s="216" t="str">
        <f t="shared" si="206"/>
        <v/>
      </c>
      <c r="AC376" s="269"/>
      <c r="AF376" s="28"/>
      <c r="AG376" s="26"/>
    </row>
    <row r="377" spans="1:115">
      <c r="A377" s="269"/>
      <c r="B377" s="269">
        <f>+'Ark1'!C1484</f>
        <v>2023</v>
      </c>
      <c r="C377" s="215">
        <f>+'Ark1'!L1484</f>
        <v>10</v>
      </c>
      <c r="D377" s="215" t="str">
        <f t="shared" si="216"/>
        <v>U-</v>
      </c>
      <c r="E377" s="215">
        <f>+'Ark1'!D1484</f>
        <v>2</v>
      </c>
      <c r="F377" s="215" t="str">
        <f t="shared" si="217"/>
        <v>Feb</v>
      </c>
      <c r="G377" s="215">
        <f>+'Ark1'!Q1484</f>
        <v>0</v>
      </c>
      <c r="H377" s="320">
        <f>+'Ark1'!R1484</f>
        <v>0</v>
      </c>
      <c r="I377" s="217" t="str">
        <f>+IF(H377=0,"",'Ark1'!AG1484)</f>
        <v/>
      </c>
      <c r="J377" s="217" t="str">
        <f>+IF(H377=0,"",'Ark1'!AH1484)</f>
        <v/>
      </c>
      <c r="K377" s="271"/>
      <c r="L377" s="271"/>
      <c r="M377" s="271"/>
      <c r="N377" s="216" t="str">
        <f>+IF(H377=0,"",'Ark1'!U1484)</f>
        <v/>
      </c>
      <c r="O377" s="216"/>
      <c r="P377" s="404">
        <f>+IF(I377=0,"",'Ark1'!AI1484)</f>
        <v>0</v>
      </c>
      <c r="Q377" s="404"/>
      <c r="R377" s="245"/>
      <c r="S377" s="245"/>
      <c r="T377" s="245"/>
      <c r="U377" s="308"/>
      <c r="V377" s="217" t="str">
        <f>+IF(H377=0,"",'Ark1'!T1484)</f>
        <v/>
      </c>
      <c r="W377" s="218" t="str">
        <f>+IF(H377=0,"",'Ark1'!X1484)</f>
        <v/>
      </c>
      <c r="X377" s="216" t="str">
        <f>+IF(H377=0,"",'Ark1'!AA1484)</f>
        <v/>
      </c>
      <c r="Y377" s="217" t="str">
        <f>+IF(H377=0,"",'Ark1'!AC1484)</f>
        <v/>
      </c>
      <c r="Z377" s="218" t="str">
        <f>+IF(H377=0,"",'Ark1'!AE1484)</f>
        <v/>
      </c>
      <c r="AA377" s="218" t="str">
        <f t="shared" si="218"/>
        <v/>
      </c>
      <c r="AB377" s="216" t="str">
        <f t="shared" ref="AB377:AB387" si="219">+IF(H377=0,"",G377/H377)</f>
        <v/>
      </c>
      <c r="AC377" s="269"/>
      <c r="AF377" s="28"/>
      <c r="AG377" s="26"/>
    </row>
    <row r="378" spans="1:115">
      <c r="A378" s="269"/>
      <c r="B378" s="269">
        <f>+'Ark1'!C1485</f>
        <v>2023</v>
      </c>
      <c r="C378" s="215">
        <f>+'Ark1'!L1485</f>
        <v>10</v>
      </c>
      <c r="D378" s="215" t="str">
        <f t="shared" si="216"/>
        <v>U-</v>
      </c>
      <c r="E378" s="215">
        <f>+'Ark1'!D1485</f>
        <v>3</v>
      </c>
      <c r="F378" s="215" t="str">
        <f t="shared" si="217"/>
        <v>Mar</v>
      </c>
      <c r="G378" s="215">
        <f>+'Ark1'!Q1485</f>
        <v>0</v>
      </c>
      <c r="H378" s="320">
        <f>+'Ark1'!R1485</f>
        <v>0</v>
      </c>
      <c r="I378" s="217" t="str">
        <f>+IF(H378=0,"",'Ark1'!AG1485)</f>
        <v/>
      </c>
      <c r="J378" s="217" t="str">
        <f>+IF(H378=0,"",'Ark1'!AH1485)</f>
        <v/>
      </c>
      <c r="K378" s="271"/>
      <c r="L378" s="271"/>
      <c r="M378" s="271"/>
      <c r="N378" s="216" t="str">
        <f>+IF(H378=0,"",'Ark1'!U1485)</f>
        <v/>
      </c>
      <c r="O378" s="216"/>
      <c r="P378" s="404">
        <f>+IF(I378=0,"",'Ark1'!AI1485)</f>
        <v>0</v>
      </c>
      <c r="Q378" s="404"/>
      <c r="R378" s="245"/>
      <c r="S378" s="245"/>
      <c r="T378" s="245"/>
      <c r="U378" s="308"/>
      <c r="V378" s="217" t="str">
        <f>+IF(H378=0,"",'Ark1'!T1485)</f>
        <v/>
      </c>
      <c r="W378" s="218" t="str">
        <f>+IF(H378=0,"",'Ark1'!X1485)</f>
        <v/>
      </c>
      <c r="X378" s="216" t="str">
        <f>+IF(H378=0,"",'Ark1'!AA1485)</f>
        <v/>
      </c>
      <c r="Y378" s="217" t="str">
        <f>+IF(H378=0,"",'Ark1'!AC1485)</f>
        <v/>
      </c>
      <c r="Z378" s="218" t="str">
        <f>+IF(H378=0,"",'Ark1'!AE1485)</f>
        <v/>
      </c>
      <c r="AA378" s="218" t="str">
        <f t="shared" si="218"/>
        <v/>
      </c>
      <c r="AB378" s="216" t="str">
        <f t="shared" si="219"/>
        <v/>
      </c>
      <c r="AC378" s="269"/>
      <c r="AF378" s="28"/>
      <c r="AG378" s="26"/>
    </row>
    <row r="379" spans="1:115">
      <c r="A379" s="269"/>
      <c r="B379" s="269">
        <f>+'Ark1'!C1486</f>
        <v>2023</v>
      </c>
      <c r="C379" s="215">
        <f>+'Ark1'!L1486</f>
        <v>10</v>
      </c>
      <c r="D379" s="215" t="str">
        <f t="shared" si="216"/>
        <v>U-</v>
      </c>
      <c r="E379" s="215">
        <f>+'Ark1'!D1486</f>
        <v>4</v>
      </c>
      <c r="F379" s="215" t="str">
        <f t="shared" si="217"/>
        <v>Apr</v>
      </c>
      <c r="G379" s="215">
        <f>+'Ark1'!Q1486</f>
        <v>0</v>
      </c>
      <c r="H379" s="320">
        <f>+'Ark1'!R1486</f>
        <v>0</v>
      </c>
      <c r="I379" s="217" t="str">
        <f>+IF(H379=0,"",'Ark1'!AG1486)</f>
        <v/>
      </c>
      <c r="J379" s="217" t="str">
        <f>+IF(H379=0,"",'Ark1'!AH1486)</f>
        <v/>
      </c>
      <c r="K379" s="271"/>
      <c r="L379" s="271"/>
      <c r="M379" s="271"/>
      <c r="N379" s="216" t="str">
        <f>+IF(H379=0,"",'Ark1'!U1486)</f>
        <v/>
      </c>
      <c r="O379" s="216"/>
      <c r="P379" s="404">
        <f>+IF(I379=0,"",'Ark1'!AI1486)</f>
        <v>0</v>
      </c>
      <c r="Q379" s="404"/>
      <c r="R379" s="245"/>
      <c r="S379" s="245"/>
      <c r="T379" s="245"/>
      <c r="U379" s="308"/>
      <c r="V379" s="217" t="str">
        <f>+IF(H379=0,"",'Ark1'!T1486)</f>
        <v/>
      </c>
      <c r="W379" s="218" t="str">
        <f>+IF(H379=0,"",'Ark1'!X1486)</f>
        <v/>
      </c>
      <c r="X379" s="216" t="str">
        <f>+IF(H379=0,"",'Ark1'!AA1486)</f>
        <v/>
      </c>
      <c r="Y379" s="217" t="str">
        <f>+IF(H379=0,"",'Ark1'!AC1486)</f>
        <v/>
      </c>
      <c r="Z379" s="218" t="str">
        <f>+IF(H379=0,"",'Ark1'!AE1486)</f>
        <v/>
      </c>
      <c r="AA379" s="218" t="str">
        <f t="shared" si="218"/>
        <v/>
      </c>
      <c r="AB379" s="216" t="str">
        <f t="shared" si="219"/>
        <v/>
      </c>
      <c r="AC379" s="269"/>
      <c r="AF379" s="28"/>
      <c r="AG379" s="26"/>
    </row>
    <row r="380" spans="1:115">
      <c r="A380" s="269"/>
      <c r="B380" s="269">
        <f>+'Ark1'!C1487</f>
        <v>2023</v>
      </c>
      <c r="C380" s="215">
        <f>+'Ark1'!L1487</f>
        <v>10</v>
      </c>
      <c r="D380" s="215" t="str">
        <f t="shared" si="216"/>
        <v>U-</v>
      </c>
      <c r="E380" s="215">
        <f>+'Ark1'!D1487</f>
        <v>5</v>
      </c>
      <c r="F380" s="215" t="str">
        <f t="shared" si="217"/>
        <v>Mai</v>
      </c>
      <c r="G380" s="215">
        <f>+'Ark1'!Q1487</f>
        <v>0</v>
      </c>
      <c r="H380" s="320">
        <f>+'Ark1'!R1487</f>
        <v>0</v>
      </c>
      <c r="I380" s="217" t="str">
        <f>+IF(H380=0,"",'Ark1'!AG1487)</f>
        <v/>
      </c>
      <c r="J380" s="217" t="str">
        <f>+IF(H380=0,"",'Ark1'!AH1487)</f>
        <v/>
      </c>
      <c r="K380" s="271"/>
      <c r="L380" s="271"/>
      <c r="M380" s="271"/>
      <c r="N380" s="216" t="str">
        <f>+IF(H380=0,"",'Ark1'!U1487)</f>
        <v/>
      </c>
      <c r="O380" s="216"/>
      <c r="P380" s="404">
        <f>+IF(I380=0,"",'Ark1'!AI1487)</f>
        <v>0</v>
      </c>
      <c r="Q380" s="404"/>
      <c r="R380" s="245"/>
      <c r="S380" s="245"/>
      <c r="T380" s="245"/>
      <c r="U380" s="308"/>
      <c r="V380" s="217" t="str">
        <f>+IF(H380=0,"",'Ark1'!T1487)</f>
        <v/>
      </c>
      <c r="W380" s="218" t="str">
        <f>+IF(H380=0,"",'Ark1'!X1487)</f>
        <v/>
      </c>
      <c r="X380" s="216" t="str">
        <f>+IF(H380=0,"",'Ark1'!AA1487)</f>
        <v/>
      </c>
      <c r="Y380" s="217" t="str">
        <f>+IF(H380=0,"",'Ark1'!AC1487)</f>
        <v/>
      </c>
      <c r="Z380" s="218" t="str">
        <f>+IF(H380=0,"",'Ark1'!AE1487)</f>
        <v/>
      </c>
      <c r="AA380" s="218" t="str">
        <f t="shared" si="218"/>
        <v/>
      </c>
      <c r="AB380" s="216" t="str">
        <f t="shared" si="219"/>
        <v/>
      </c>
      <c r="AC380" s="269"/>
      <c r="AF380" s="28"/>
      <c r="AG380" s="26"/>
    </row>
    <row r="381" spans="1:115">
      <c r="A381" s="269"/>
      <c r="B381" s="269">
        <f>+'Ark1'!C1488</f>
        <v>2023</v>
      </c>
      <c r="C381" s="215">
        <f>+'Ark1'!L1488</f>
        <v>10</v>
      </c>
      <c r="D381" s="215" t="str">
        <f t="shared" si="216"/>
        <v>U-</v>
      </c>
      <c r="E381" s="215">
        <f>+'Ark1'!D1488</f>
        <v>6</v>
      </c>
      <c r="F381" s="215" t="str">
        <f t="shared" si="217"/>
        <v>Jun</v>
      </c>
      <c r="G381" s="215">
        <f>+'Ark1'!Q1488</f>
        <v>0</v>
      </c>
      <c r="H381" s="320">
        <f>+'Ark1'!R1488</f>
        <v>0</v>
      </c>
      <c r="I381" s="217" t="str">
        <f>+IF(H381=0,"",'Ark1'!AG1488)</f>
        <v/>
      </c>
      <c r="J381" s="217" t="str">
        <f>+IF(H381=0,"",'Ark1'!AH1488)</f>
        <v/>
      </c>
      <c r="K381" s="271"/>
      <c r="L381" s="271"/>
      <c r="M381" s="271"/>
      <c r="N381" s="216" t="str">
        <f>+IF(H381=0,"",'Ark1'!U1488)</f>
        <v/>
      </c>
      <c r="O381" s="216"/>
      <c r="P381" s="404">
        <f>+IF(I381=0,"",'Ark1'!AI1488)</f>
        <v>0</v>
      </c>
      <c r="Q381" s="404"/>
      <c r="R381" s="245"/>
      <c r="S381" s="245"/>
      <c r="T381" s="245"/>
      <c r="U381" s="308"/>
      <c r="V381" s="217" t="str">
        <f>+IF(H381=0,"",'Ark1'!T1488)</f>
        <v/>
      </c>
      <c r="W381" s="218" t="str">
        <f>+IF(H381=0,"",'Ark1'!X1488)</f>
        <v/>
      </c>
      <c r="X381" s="216" t="str">
        <f>+IF(H381=0,"",'Ark1'!AA1488)</f>
        <v/>
      </c>
      <c r="Y381" s="217" t="str">
        <f>+IF(H381=0,"",'Ark1'!AC1488)</f>
        <v/>
      </c>
      <c r="Z381" s="218" t="str">
        <f>+IF(H381=0,"",'Ark1'!AE1488)</f>
        <v/>
      </c>
      <c r="AA381" s="218" t="str">
        <f t="shared" si="218"/>
        <v/>
      </c>
      <c r="AB381" s="216" t="str">
        <f t="shared" si="219"/>
        <v/>
      </c>
      <c r="AC381" s="269"/>
      <c r="AF381" s="28"/>
      <c r="AG381" s="26"/>
    </row>
    <row r="382" spans="1:115">
      <c r="A382" s="269"/>
      <c r="B382" s="269">
        <f>+'Ark1'!C1489</f>
        <v>2023</v>
      </c>
      <c r="C382" s="215">
        <f>+'Ark1'!L1489</f>
        <v>10</v>
      </c>
      <c r="D382" s="215" t="str">
        <f t="shared" si="216"/>
        <v>U-</v>
      </c>
      <c r="E382" s="215">
        <f>+'Ark1'!D1489</f>
        <v>7</v>
      </c>
      <c r="F382" s="215" t="str">
        <f t="shared" si="217"/>
        <v>Jul</v>
      </c>
      <c r="G382" s="215">
        <f>+'Ark1'!Q1489</f>
        <v>0</v>
      </c>
      <c r="H382" s="320">
        <f>+'Ark1'!R1489</f>
        <v>0</v>
      </c>
      <c r="I382" s="217" t="str">
        <f>+IF(H382=0,"",'Ark1'!AG1489)</f>
        <v/>
      </c>
      <c r="J382" s="217" t="str">
        <f>+IF(H382=0,"",'Ark1'!AH1489)</f>
        <v/>
      </c>
      <c r="K382" s="271"/>
      <c r="L382" s="271"/>
      <c r="M382" s="271"/>
      <c r="N382" s="216" t="str">
        <f>+IF(H382=0,"",'Ark1'!U1489)</f>
        <v/>
      </c>
      <c r="O382" s="216"/>
      <c r="P382" s="404">
        <f>+IF(I382=0,"",'Ark1'!AI1489)</f>
        <v>0</v>
      </c>
      <c r="Q382" s="404"/>
      <c r="R382" s="245"/>
      <c r="S382" s="245"/>
      <c r="T382" s="245"/>
      <c r="U382" s="308"/>
      <c r="V382" s="217" t="str">
        <f>+IF(H382=0,"",'Ark1'!T1489)</f>
        <v/>
      </c>
      <c r="W382" s="218" t="str">
        <f>+IF(H382=0,"",'Ark1'!X1489)</f>
        <v/>
      </c>
      <c r="X382" s="216" t="str">
        <f>+IF(H382=0,"",'Ark1'!AA1489)</f>
        <v/>
      </c>
      <c r="Y382" s="217" t="str">
        <f>+IF(H382=0,"",'Ark1'!AC1489)</f>
        <v/>
      </c>
      <c r="Z382" s="218" t="str">
        <f>+IF(H382=0,"",'Ark1'!AE1489)</f>
        <v/>
      </c>
      <c r="AA382" s="218" t="str">
        <f t="shared" si="218"/>
        <v/>
      </c>
      <c r="AB382" s="216" t="str">
        <f t="shared" si="219"/>
        <v/>
      </c>
      <c r="AC382" s="269"/>
      <c r="AF382" s="28"/>
      <c r="AG382" s="26"/>
    </row>
    <row r="383" spans="1:115">
      <c r="A383" s="269"/>
      <c r="B383" s="269">
        <f>+'Ark1'!C1490</f>
        <v>2023</v>
      </c>
      <c r="C383" s="215">
        <f>+'Ark1'!L1490</f>
        <v>10</v>
      </c>
      <c r="D383" s="215" t="str">
        <f t="shared" si="216"/>
        <v>U-</v>
      </c>
      <c r="E383" s="215">
        <f>+'Ark1'!D1490</f>
        <v>8</v>
      </c>
      <c r="F383" s="215" t="str">
        <f t="shared" si="217"/>
        <v>Aug</v>
      </c>
      <c r="G383" s="215">
        <f>+'Ark1'!Q1490</f>
        <v>0</v>
      </c>
      <c r="H383" s="320">
        <f>+'Ark1'!R1490</f>
        <v>0</v>
      </c>
      <c r="I383" s="217" t="str">
        <f>+IF(H383=0,"",'Ark1'!AG1490)</f>
        <v/>
      </c>
      <c r="J383" s="217" t="str">
        <f>+IF(H383=0,"",'Ark1'!AH1490)</f>
        <v/>
      </c>
      <c r="K383" s="271"/>
      <c r="L383" s="271"/>
      <c r="M383" s="271"/>
      <c r="N383" s="216" t="str">
        <f>+IF(H383=0,"",'Ark1'!U1490)</f>
        <v/>
      </c>
      <c r="O383" s="216"/>
      <c r="P383" s="404">
        <f>+IF(I383=0,"",'Ark1'!AI1490)</f>
        <v>0</v>
      </c>
      <c r="Q383" s="404"/>
      <c r="R383" s="245"/>
      <c r="S383" s="245"/>
      <c r="T383" s="245"/>
      <c r="U383" s="308"/>
      <c r="V383" s="217" t="str">
        <f>+IF(H383=0,"",'Ark1'!T1490)</f>
        <v/>
      </c>
      <c r="W383" s="218" t="str">
        <f>+IF(H383=0,"",'Ark1'!X1490)</f>
        <v/>
      </c>
      <c r="X383" s="216" t="str">
        <f>+IF(H383=0,"",'Ark1'!AA1490)</f>
        <v/>
      </c>
      <c r="Y383" s="217" t="str">
        <f>+IF(H383=0,"",'Ark1'!AC1490)</f>
        <v/>
      </c>
      <c r="Z383" s="218" t="str">
        <f>+IF(H383=0,"",'Ark1'!AE1490)</f>
        <v/>
      </c>
      <c r="AA383" s="218" t="str">
        <f t="shared" si="218"/>
        <v/>
      </c>
      <c r="AB383" s="216" t="str">
        <f t="shared" si="219"/>
        <v/>
      </c>
      <c r="AC383" s="269"/>
      <c r="AF383" s="28"/>
      <c r="AG383" s="26"/>
    </row>
    <row r="384" spans="1:115">
      <c r="A384" s="269"/>
      <c r="B384" s="269">
        <f>+'Ark1'!C1491</f>
        <v>2023</v>
      </c>
      <c r="C384" s="215">
        <f>+'Ark1'!L1491</f>
        <v>10</v>
      </c>
      <c r="D384" s="215" t="str">
        <f t="shared" si="216"/>
        <v>U-</v>
      </c>
      <c r="E384" s="215">
        <f>+'Ark1'!D1491</f>
        <v>9</v>
      </c>
      <c r="F384" s="215" t="str">
        <f t="shared" si="217"/>
        <v>Sep</v>
      </c>
      <c r="G384" s="215">
        <f>+'Ark1'!Q1491</f>
        <v>0</v>
      </c>
      <c r="H384" s="320">
        <f>+'Ark1'!R1491</f>
        <v>0</v>
      </c>
      <c r="I384" s="217" t="str">
        <f>+IF(H384=0,"",'Ark1'!AG1491)</f>
        <v/>
      </c>
      <c r="J384" s="217" t="str">
        <f>+IF(H384=0,"",'Ark1'!AH1491)</f>
        <v/>
      </c>
      <c r="K384" s="271"/>
      <c r="L384" s="271"/>
      <c r="M384" s="271"/>
      <c r="N384" s="216" t="str">
        <f>+IF(H384=0,"",'Ark1'!U1491)</f>
        <v/>
      </c>
      <c r="O384" s="216"/>
      <c r="P384" s="404">
        <f>+IF(I384=0,"",'Ark1'!AI1491)</f>
        <v>0</v>
      </c>
      <c r="Q384" s="404"/>
      <c r="R384" s="245"/>
      <c r="S384" s="245"/>
      <c r="T384" s="245"/>
      <c r="U384" s="308"/>
      <c r="V384" s="217" t="str">
        <f>+IF(H384=0,"",'Ark1'!T1491)</f>
        <v/>
      </c>
      <c r="W384" s="218" t="str">
        <f>+IF(H384=0,"",'Ark1'!X1491)</f>
        <v/>
      </c>
      <c r="X384" s="216" t="str">
        <f>+IF(H384=0,"",'Ark1'!AA1491)</f>
        <v/>
      </c>
      <c r="Y384" s="217" t="str">
        <f>+IF(H384=0,"",'Ark1'!AC1491)</f>
        <v/>
      </c>
      <c r="Z384" s="218" t="str">
        <f>+IF(H384=0,"",'Ark1'!AE1491)</f>
        <v/>
      </c>
      <c r="AA384" s="218" t="str">
        <f t="shared" si="218"/>
        <v/>
      </c>
      <c r="AB384" s="216" t="str">
        <f t="shared" si="219"/>
        <v/>
      </c>
      <c r="AC384" s="269"/>
      <c r="AF384" s="28"/>
      <c r="AG384" s="26"/>
    </row>
    <row r="385" spans="1:115">
      <c r="A385" s="269"/>
      <c r="B385" s="269">
        <f>+'Ark1'!C1492</f>
        <v>2023</v>
      </c>
      <c r="C385" s="215">
        <f>+'Ark1'!L1492</f>
        <v>10</v>
      </c>
      <c r="D385" s="215" t="str">
        <f t="shared" si="216"/>
        <v>U-</v>
      </c>
      <c r="E385" s="215">
        <f>+'Ark1'!D1492</f>
        <v>10</v>
      </c>
      <c r="F385" s="215" t="str">
        <f t="shared" si="217"/>
        <v>Okt</v>
      </c>
      <c r="G385" s="215">
        <f>+'Ark1'!Q1492</f>
        <v>0</v>
      </c>
      <c r="H385" s="320">
        <f>+'Ark1'!R1492</f>
        <v>0</v>
      </c>
      <c r="I385" s="217" t="str">
        <f>+IF(H385=0,"",'Ark1'!AG1492)</f>
        <v/>
      </c>
      <c r="J385" s="217" t="str">
        <f>+IF(H385=0,"",'Ark1'!AH1492)</f>
        <v/>
      </c>
      <c r="K385" s="271"/>
      <c r="L385" s="271"/>
      <c r="M385" s="271"/>
      <c r="N385" s="216" t="str">
        <f>+IF(H385=0,"",'Ark1'!U1492)</f>
        <v/>
      </c>
      <c r="O385" s="216"/>
      <c r="P385" s="404">
        <f>+IF(I385=0,"",'Ark1'!AI1492)</f>
        <v>0</v>
      </c>
      <c r="Q385" s="404"/>
      <c r="R385" s="245"/>
      <c r="S385" s="245"/>
      <c r="T385" s="245"/>
      <c r="U385" s="308"/>
      <c r="V385" s="217" t="str">
        <f>+IF(H385=0,"",'Ark1'!T1492)</f>
        <v/>
      </c>
      <c r="W385" s="218" t="str">
        <f>+IF(H385=0,"",'Ark1'!X1492)</f>
        <v/>
      </c>
      <c r="X385" s="216" t="str">
        <f>+IF(H385=0,"",'Ark1'!AA1492)</f>
        <v/>
      </c>
      <c r="Y385" s="217" t="str">
        <f>+IF(H385=0,"",'Ark1'!AC1492)</f>
        <v/>
      </c>
      <c r="Z385" s="218" t="str">
        <f>+IF(H385=0,"",'Ark1'!AE1492)</f>
        <v/>
      </c>
      <c r="AA385" s="218" t="str">
        <f t="shared" si="218"/>
        <v/>
      </c>
      <c r="AB385" s="216" t="str">
        <f t="shared" si="219"/>
        <v/>
      </c>
      <c r="AC385" s="269"/>
      <c r="AF385" s="28"/>
      <c r="AG385" s="26"/>
    </row>
    <row r="386" spans="1:115">
      <c r="A386" s="269"/>
      <c r="B386" s="269">
        <f>+'Ark1'!C1493</f>
        <v>2023</v>
      </c>
      <c r="C386" s="215">
        <f>+'Ark1'!L1493</f>
        <v>10</v>
      </c>
      <c r="D386" s="215" t="str">
        <f t="shared" si="216"/>
        <v>U-</v>
      </c>
      <c r="E386" s="215">
        <f>+'Ark1'!D1493</f>
        <v>11</v>
      </c>
      <c r="F386" s="215" t="str">
        <f t="shared" si="217"/>
        <v>Nov</v>
      </c>
      <c r="G386" s="215">
        <f>+'Ark1'!Q1493</f>
        <v>0</v>
      </c>
      <c r="H386" s="320">
        <f>+'Ark1'!R1493</f>
        <v>0</v>
      </c>
      <c r="I386" s="217" t="str">
        <f>+IF(H386=0,"",'Ark1'!AG1493)</f>
        <v/>
      </c>
      <c r="J386" s="217" t="str">
        <f>+IF(H386=0,"",'Ark1'!AH1493)</f>
        <v/>
      </c>
      <c r="K386" s="271"/>
      <c r="L386" s="271"/>
      <c r="M386" s="271"/>
      <c r="N386" s="216" t="str">
        <f>+IF(H386=0,"",'Ark1'!U1493)</f>
        <v/>
      </c>
      <c r="O386" s="216"/>
      <c r="P386" s="404">
        <f>+IF(I386=0,"",'Ark1'!AI1493)</f>
        <v>0</v>
      </c>
      <c r="Q386" s="404"/>
      <c r="R386" s="245"/>
      <c r="S386" s="245"/>
      <c r="T386" s="245"/>
      <c r="U386" s="308"/>
      <c r="V386" s="217" t="str">
        <f>+IF(H386=0,"",'Ark1'!T1493)</f>
        <v/>
      </c>
      <c r="W386" s="218" t="str">
        <f>+IF(H386=0,"",'Ark1'!X1493)</f>
        <v/>
      </c>
      <c r="X386" s="216" t="str">
        <f>+IF(H386=0,"",'Ark1'!AA1493)</f>
        <v/>
      </c>
      <c r="Y386" s="217" t="str">
        <f>+IF(H386=0,"",'Ark1'!AC1493)</f>
        <v/>
      </c>
      <c r="Z386" s="218" t="str">
        <f>+IF(H386=0,"",'Ark1'!AE1493)</f>
        <v/>
      </c>
      <c r="AA386" s="218" t="str">
        <f t="shared" si="218"/>
        <v/>
      </c>
      <c r="AB386" s="216" t="str">
        <f t="shared" si="219"/>
        <v/>
      </c>
      <c r="AC386" s="269"/>
      <c r="AF386" s="28"/>
      <c r="AG386" s="26"/>
    </row>
    <row r="387" spans="1:115">
      <c r="A387" s="269"/>
      <c r="B387" s="269">
        <f>+'Ark1'!C1494</f>
        <v>2023</v>
      </c>
      <c r="C387" s="215">
        <f>+'Ark1'!L1494</f>
        <v>10</v>
      </c>
      <c r="D387" s="215" t="str">
        <f t="shared" si="216"/>
        <v>U-</v>
      </c>
      <c r="E387" s="215">
        <f>+'Ark1'!D1494</f>
        <v>12</v>
      </c>
      <c r="F387" s="215" t="str">
        <f t="shared" si="217"/>
        <v>Des</v>
      </c>
      <c r="G387" s="215">
        <f>+'Ark1'!Q1494</f>
        <v>0</v>
      </c>
      <c r="H387" s="320">
        <f>+'Ark1'!R1494</f>
        <v>0</v>
      </c>
      <c r="I387" s="217" t="str">
        <f>+IF(H387=0,"",'Ark1'!AG1494)</f>
        <v/>
      </c>
      <c r="J387" s="217" t="str">
        <f>+IF(H387=0,"",'Ark1'!AH1494)</f>
        <v/>
      </c>
      <c r="K387" s="271"/>
      <c r="L387" s="271"/>
      <c r="M387" s="271"/>
      <c r="N387" s="216" t="str">
        <f>+IF(H387=0,"",'Ark1'!U1494)</f>
        <v/>
      </c>
      <c r="O387" s="216"/>
      <c r="P387" s="404">
        <f>+IF(I387=0,"",'Ark1'!AI1494)</f>
        <v>0</v>
      </c>
      <c r="Q387" s="404"/>
      <c r="R387" s="245"/>
      <c r="S387" s="245"/>
      <c r="T387" s="245"/>
      <c r="U387" s="308"/>
      <c r="V387" s="217" t="str">
        <f>+IF(H387=0,"",'Ark1'!T1494)</f>
        <v/>
      </c>
      <c r="W387" s="218" t="str">
        <f>+IF(H387=0,"",'Ark1'!X1494)</f>
        <v/>
      </c>
      <c r="X387" s="216" t="str">
        <f>+IF(H387=0,"",'Ark1'!AA1494)</f>
        <v/>
      </c>
      <c r="Y387" s="217" t="str">
        <f>+IF(H387=0,"",'Ark1'!AC1494)</f>
        <v/>
      </c>
      <c r="Z387" s="218" t="str">
        <f>+IF(H387=0,"",'Ark1'!AE1494)</f>
        <v/>
      </c>
      <c r="AA387" s="218" t="str">
        <f t="shared" si="218"/>
        <v/>
      </c>
      <c r="AB387" s="216" t="str">
        <f t="shared" si="219"/>
        <v/>
      </c>
      <c r="AC387" s="269"/>
      <c r="AF387" s="28"/>
      <c r="AG387" s="26"/>
    </row>
    <row r="388" spans="1:115">
      <c r="A388" s="269"/>
      <c r="B388" s="269"/>
      <c r="C388" s="269"/>
      <c r="D388" s="269"/>
      <c r="E388" s="269"/>
      <c r="F388" s="269"/>
      <c r="G388" s="269"/>
      <c r="H388" s="322"/>
      <c r="I388" s="270"/>
      <c r="J388" s="270"/>
      <c r="K388" s="271"/>
      <c r="L388" s="271"/>
      <c r="M388" s="271"/>
      <c r="N388" s="271"/>
      <c r="O388" s="271"/>
      <c r="P388" s="308"/>
      <c r="Q388" s="308"/>
      <c r="R388" s="307"/>
      <c r="S388" s="307"/>
      <c r="T388" s="307"/>
      <c r="U388" s="308"/>
      <c r="V388" s="270"/>
      <c r="W388" s="272"/>
      <c r="X388" s="271"/>
      <c r="Y388" s="270"/>
      <c r="Z388" s="272"/>
      <c r="AA388" s="272"/>
      <c r="AB388" s="271"/>
      <c r="AC388" s="269"/>
      <c r="AD388" s="26"/>
      <c r="AF388" s="28"/>
      <c r="AG388" s="26"/>
      <c r="AH388" s="27"/>
      <c r="AI388" s="27"/>
      <c r="AM388" s="27"/>
    </row>
    <row r="389" spans="1:115" s="301" customFormat="1" ht="17.399999999999999">
      <c r="A389" s="269"/>
      <c r="B389" s="269"/>
      <c r="C389" s="305" t="s">
        <v>0</v>
      </c>
      <c r="D389" s="269"/>
      <c r="E389" s="306" t="str">
        <f>+D391</f>
        <v>U</v>
      </c>
      <c r="F389" s="305" t="s">
        <v>547</v>
      </c>
      <c r="G389" s="269"/>
      <c r="H389" s="309">
        <f>SUM(H391:H400)</f>
        <v>68</v>
      </c>
      <c r="I389" s="271"/>
      <c r="J389" s="271"/>
      <c r="K389" s="271"/>
      <c r="L389" s="271"/>
      <c r="M389" s="271"/>
      <c r="N389" s="307">
        <f>+Klasse!P201</f>
        <v>0</v>
      </c>
      <c r="O389" s="307"/>
      <c r="P389" s="308"/>
      <c r="Q389" s="308"/>
      <c r="R389" s="307"/>
      <c r="S389" s="307"/>
      <c r="T389" s="307"/>
      <c r="U389" s="308"/>
      <c r="V389" s="269"/>
      <c r="W389" s="272"/>
      <c r="X389" s="271"/>
      <c r="Y389" s="269"/>
      <c r="Z389" s="272"/>
      <c r="AA389" s="307" t="e">
        <f>+N389/#REF!</f>
        <v>#REF!</v>
      </c>
      <c r="AB389" s="271"/>
      <c r="AC389" s="269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</row>
    <row r="390" spans="1:115" s="301" customFormat="1">
      <c r="A390" s="269"/>
      <c r="B390" s="269"/>
      <c r="C390" s="269"/>
      <c r="D390" s="269"/>
      <c r="E390" s="269"/>
      <c r="F390" s="269"/>
      <c r="G390" s="269"/>
      <c r="H390" s="322"/>
      <c r="I390" s="271"/>
      <c r="J390" s="271"/>
      <c r="K390" s="271"/>
      <c r="L390" s="271"/>
      <c r="M390" s="271"/>
      <c r="N390" s="269"/>
      <c r="O390" s="269"/>
      <c r="P390" s="308"/>
      <c r="Q390" s="308"/>
      <c r="R390" s="307"/>
      <c r="S390" s="307"/>
      <c r="T390" s="307"/>
      <c r="U390" s="308"/>
      <c r="V390" s="269"/>
      <c r="W390" s="272"/>
      <c r="X390" s="271"/>
      <c r="Y390" s="269"/>
      <c r="Z390" s="272"/>
      <c r="AA390" s="272"/>
      <c r="AB390" s="272"/>
      <c r="AC390" s="272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</row>
    <row r="391" spans="1:115">
      <c r="A391" s="269"/>
      <c r="B391" s="269">
        <f>+'Ark1'!C1495</f>
        <v>2023</v>
      </c>
      <c r="C391" s="215">
        <f>+'Ark1'!L1495</f>
        <v>11</v>
      </c>
      <c r="D391" s="215" t="str">
        <f t="shared" ref="D391:D402" si="220">+D164</f>
        <v>U</v>
      </c>
      <c r="E391" s="215">
        <f>+'Ark1'!D1495</f>
        <v>1</v>
      </c>
      <c r="F391" s="215" t="str">
        <f t="shared" ref="F391:F402" si="221">+F376</f>
        <v>Jan</v>
      </c>
      <c r="G391" s="215">
        <f>+'Ark1'!Q1495</f>
        <v>1</v>
      </c>
      <c r="H391" s="320">
        <f>+'Ark1'!R1495</f>
        <v>9</v>
      </c>
      <c r="I391" s="217">
        <f>+IF(H391=0,"",'Ark1'!AG1495)</f>
        <v>6.98921875829837</v>
      </c>
      <c r="J391" s="217">
        <f>+IF(H391=0,"",'Ark1'!AH1495)</f>
        <v>0</v>
      </c>
      <c r="K391" s="271"/>
      <c r="L391" s="271"/>
      <c r="M391" s="271"/>
      <c r="N391" s="216">
        <f>+IF(H391=0,"",'Ark1'!U1495)</f>
        <v>14.62222222222222</v>
      </c>
      <c r="O391" s="216"/>
      <c r="P391" s="404">
        <f>+IF(I391=0,"",'Ark1'!AI1495)</f>
        <v>0</v>
      </c>
      <c r="Q391" s="404"/>
      <c r="R391" s="245"/>
      <c r="S391" s="245"/>
      <c r="T391" s="245"/>
      <c r="U391" s="308"/>
      <c r="V391" s="217">
        <f>+IF(H391=0,"",'Ark1'!T1495)</f>
        <v>7</v>
      </c>
      <c r="W391" s="218">
        <f>+IF(H391=0,"",'Ark1'!X1495)</f>
        <v>33.333333333333343</v>
      </c>
      <c r="X391" s="216">
        <f>+IF(H391=0,"",'Ark1'!AA1495)</f>
        <v>0</v>
      </c>
      <c r="Y391" s="217">
        <f>+IF(H391=0,"",'Ark1'!AC1495)</f>
        <v>0</v>
      </c>
      <c r="Z391" s="218">
        <f>+IF(H391=0,"",'Ark1'!AE1495)</f>
        <v>0</v>
      </c>
      <c r="AA391" s="218">
        <f t="shared" ref="AA391:AA402" si="222">+IF(H391=0,"",+N391/C391)</f>
        <v>1.3292929292929292</v>
      </c>
      <c r="AB391" s="216">
        <f t="shared" si="206"/>
        <v>0.1111111111111111</v>
      </c>
      <c r="AC391" s="269"/>
      <c r="AF391" s="28"/>
      <c r="AG391" s="26"/>
    </row>
    <row r="392" spans="1:115">
      <c r="A392" s="269"/>
      <c r="B392" s="269">
        <f>+'Ark1'!C1496</f>
        <v>2023</v>
      </c>
      <c r="C392" s="215">
        <f>+'Ark1'!L1496</f>
        <v>11</v>
      </c>
      <c r="D392" s="215" t="str">
        <f t="shared" si="220"/>
        <v>U</v>
      </c>
      <c r="E392" s="215">
        <f>+'Ark1'!D1496</f>
        <v>2</v>
      </c>
      <c r="F392" s="215" t="str">
        <f t="shared" si="221"/>
        <v>Feb</v>
      </c>
      <c r="G392" s="215">
        <f>+'Ark1'!Q1496</f>
        <v>1</v>
      </c>
      <c r="H392" s="320">
        <f>+'Ark1'!R1496</f>
        <v>1</v>
      </c>
      <c r="I392" s="217">
        <f>+IF(H392=0,"",'Ark1'!AG1496)</f>
        <v>0.19983742040373925</v>
      </c>
      <c r="J392" s="217">
        <f>+IF(H392=0,"",'Ark1'!AH1496)</f>
        <v>0</v>
      </c>
      <c r="K392" s="271"/>
      <c r="L392" s="271"/>
      <c r="M392" s="271"/>
      <c r="N392" s="216">
        <f>+IF(H392=0,"",'Ark1'!U1496)</f>
        <v>17.7</v>
      </c>
      <c r="O392" s="216"/>
      <c r="P392" s="404">
        <f>+IF(I392=0,"",'Ark1'!AI1496)</f>
        <v>1</v>
      </c>
      <c r="Q392" s="404"/>
      <c r="R392" s="245"/>
      <c r="S392" s="245"/>
      <c r="T392" s="245"/>
      <c r="U392" s="308"/>
      <c r="V392" s="217">
        <f>+IF(H392=0,"",'Ark1'!T1496)</f>
        <v>5</v>
      </c>
      <c r="W392" s="218">
        <f>+IF(H392=0,"",'Ark1'!X1496)</f>
        <v>100</v>
      </c>
      <c r="X392" s="216">
        <f>+IF(H392=0,"",'Ark1'!AA1496)</f>
        <v>0</v>
      </c>
      <c r="Y392" s="217">
        <f>+IF(H392=0,"",'Ark1'!AC1496)</f>
        <v>0</v>
      </c>
      <c r="Z392" s="218">
        <f>+IF(H392=0,"",'Ark1'!AE1496)</f>
        <v>0</v>
      </c>
      <c r="AA392" s="218">
        <f t="shared" si="222"/>
        <v>1.6090909090909091</v>
      </c>
      <c r="AB392" s="216">
        <f t="shared" ref="AB392:AB402" si="223">+IF(H392=0,"",G392/H392)</f>
        <v>1</v>
      </c>
      <c r="AC392" s="269"/>
      <c r="AF392" s="28"/>
      <c r="AG392" s="26"/>
    </row>
    <row r="393" spans="1:115">
      <c r="A393" s="269"/>
      <c r="B393" s="269">
        <f>+'Ark1'!C1497</f>
        <v>2023</v>
      </c>
      <c r="C393" s="215">
        <f>+'Ark1'!L1497</f>
        <v>11</v>
      </c>
      <c r="D393" s="215" t="str">
        <f t="shared" si="220"/>
        <v>U</v>
      </c>
      <c r="E393" s="215">
        <f>+'Ark1'!D1497</f>
        <v>3</v>
      </c>
      <c r="F393" s="215" t="str">
        <f t="shared" si="221"/>
        <v>Mar</v>
      </c>
      <c r="G393" s="215">
        <f>+'Ark1'!Q1497</f>
        <v>2</v>
      </c>
      <c r="H393" s="320">
        <f>+'Ark1'!R1497</f>
        <v>25</v>
      </c>
      <c r="I393" s="217">
        <f>+IF(H393=0,"",'Ark1'!AG1497)</f>
        <v>0.89589671901981804</v>
      </c>
      <c r="J393" s="217">
        <f>+IF(H393=0,"",'Ark1'!AH1497)</f>
        <v>0</v>
      </c>
      <c r="K393" s="271"/>
      <c r="L393" s="271"/>
      <c r="M393" s="271"/>
      <c r="N393" s="216">
        <f>+IF(H393=0,"",'Ark1'!U1497)</f>
        <v>8.7160000000000011</v>
      </c>
      <c r="O393" s="216"/>
      <c r="P393" s="404">
        <f>+IF(I393=0,"",'Ark1'!AI1497)</f>
        <v>1</v>
      </c>
      <c r="Q393" s="404"/>
      <c r="R393" s="245"/>
      <c r="S393" s="245"/>
      <c r="T393" s="245"/>
      <c r="U393" s="308"/>
      <c r="V393" s="217">
        <f>+IF(H393=0,"",'Ark1'!T1497)</f>
        <v>6.08</v>
      </c>
      <c r="W393" s="218">
        <f>+IF(H393=0,"",'Ark1'!X1497)</f>
        <v>0</v>
      </c>
      <c r="X393" s="216">
        <f>+IF(H393=0,"",'Ark1'!AA1497)</f>
        <v>0</v>
      </c>
      <c r="Y393" s="217">
        <f>+IF(H393=0,"",'Ark1'!AC1497)</f>
        <v>0</v>
      </c>
      <c r="Z393" s="218">
        <f>+IF(H393=0,"",'Ark1'!AE1497)</f>
        <v>0</v>
      </c>
      <c r="AA393" s="218">
        <f t="shared" si="222"/>
        <v>0.79236363636363649</v>
      </c>
      <c r="AB393" s="216">
        <f t="shared" si="223"/>
        <v>0.08</v>
      </c>
      <c r="AC393" s="269"/>
      <c r="AF393" s="28"/>
      <c r="AG393" s="26"/>
    </row>
    <row r="394" spans="1:115">
      <c r="A394" s="269"/>
      <c r="B394" s="269">
        <f>+'Ark1'!C1498</f>
        <v>2023</v>
      </c>
      <c r="C394" s="215">
        <f>+'Ark1'!L1498</f>
        <v>11</v>
      </c>
      <c r="D394" s="215" t="str">
        <f t="shared" si="220"/>
        <v>U</v>
      </c>
      <c r="E394" s="215">
        <f>+'Ark1'!D1498</f>
        <v>4</v>
      </c>
      <c r="F394" s="215" t="str">
        <f t="shared" si="221"/>
        <v>Apr</v>
      </c>
      <c r="G394" s="215">
        <f>+'Ark1'!Q1498</f>
        <v>0</v>
      </c>
      <c r="H394" s="320">
        <f>+'Ark1'!R1498</f>
        <v>0</v>
      </c>
      <c r="I394" s="217" t="str">
        <f>+IF(H394=0,"",'Ark1'!AG1498)</f>
        <v/>
      </c>
      <c r="J394" s="217" t="str">
        <f>+IF(H394=0,"",'Ark1'!AH1498)</f>
        <v/>
      </c>
      <c r="K394" s="271"/>
      <c r="L394" s="271"/>
      <c r="M394" s="271"/>
      <c r="N394" s="216" t="str">
        <f>+IF(H394=0,"",'Ark1'!U1498)</f>
        <v/>
      </c>
      <c r="O394" s="216"/>
      <c r="P394" s="404">
        <f>+IF(I394=0,"",'Ark1'!AI1498)</f>
        <v>0</v>
      </c>
      <c r="Q394" s="404"/>
      <c r="R394" s="245"/>
      <c r="S394" s="245"/>
      <c r="T394" s="245"/>
      <c r="U394" s="308"/>
      <c r="V394" s="217" t="str">
        <f>+IF(H394=0,"",'Ark1'!T1498)</f>
        <v/>
      </c>
      <c r="W394" s="218" t="str">
        <f>+IF(H394=0,"",'Ark1'!X1498)</f>
        <v/>
      </c>
      <c r="X394" s="216" t="str">
        <f>+IF(H394=0,"",'Ark1'!AA1498)</f>
        <v/>
      </c>
      <c r="Y394" s="217" t="str">
        <f>+IF(H394=0,"",'Ark1'!AC1498)</f>
        <v/>
      </c>
      <c r="Z394" s="218" t="str">
        <f>+IF(H394=0,"",'Ark1'!AE1498)</f>
        <v/>
      </c>
      <c r="AA394" s="218" t="str">
        <f t="shared" si="222"/>
        <v/>
      </c>
      <c r="AB394" s="216" t="str">
        <f t="shared" si="223"/>
        <v/>
      </c>
      <c r="AC394" s="269"/>
      <c r="AF394" s="28"/>
      <c r="AG394" s="26"/>
    </row>
    <row r="395" spans="1:115">
      <c r="A395" s="269"/>
      <c r="B395" s="269">
        <f>+'Ark1'!C1499</f>
        <v>2023</v>
      </c>
      <c r="C395" s="215">
        <f>+'Ark1'!L1499</f>
        <v>11</v>
      </c>
      <c r="D395" s="215" t="str">
        <f t="shared" si="220"/>
        <v>U</v>
      </c>
      <c r="E395" s="215">
        <f>+'Ark1'!D1499</f>
        <v>5</v>
      </c>
      <c r="F395" s="215" t="str">
        <f t="shared" si="221"/>
        <v>Mai</v>
      </c>
      <c r="G395" s="215">
        <f>+'Ark1'!Q1499</f>
        <v>0</v>
      </c>
      <c r="H395" s="320">
        <f>+'Ark1'!R1499</f>
        <v>0</v>
      </c>
      <c r="I395" s="217" t="str">
        <f>+IF(H395=0,"",'Ark1'!AG1499)</f>
        <v/>
      </c>
      <c r="J395" s="217" t="str">
        <f>+IF(H395=0,"",'Ark1'!AH1499)</f>
        <v/>
      </c>
      <c r="K395" s="271"/>
      <c r="L395" s="271"/>
      <c r="M395" s="271"/>
      <c r="N395" s="216" t="str">
        <f>+IF(H395=0,"",'Ark1'!U1499)</f>
        <v/>
      </c>
      <c r="O395" s="216"/>
      <c r="P395" s="404">
        <f>+IF(I395=0,"",'Ark1'!AI1499)</f>
        <v>0</v>
      </c>
      <c r="Q395" s="404"/>
      <c r="R395" s="245"/>
      <c r="S395" s="245"/>
      <c r="T395" s="245"/>
      <c r="U395" s="308"/>
      <c r="V395" s="217" t="str">
        <f>+IF(H395=0,"",'Ark1'!T1499)</f>
        <v/>
      </c>
      <c r="W395" s="218" t="str">
        <f>+IF(H395=0,"",'Ark1'!X1499)</f>
        <v/>
      </c>
      <c r="X395" s="216" t="str">
        <f>+IF(H395=0,"",'Ark1'!AA1499)</f>
        <v/>
      </c>
      <c r="Y395" s="217" t="str">
        <f>+IF(H395=0,"",'Ark1'!AC1499)</f>
        <v/>
      </c>
      <c r="Z395" s="218" t="str">
        <f>+IF(H395=0,"",'Ark1'!AE1499)</f>
        <v/>
      </c>
      <c r="AA395" s="218" t="str">
        <f t="shared" si="222"/>
        <v/>
      </c>
      <c r="AB395" s="216" t="str">
        <f t="shared" si="223"/>
        <v/>
      </c>
      <c r="AC395" s="269"/>
      <c r="AF395" s="28"/>
      <c r="AG395" s="26"/>
    </row>
    <row r="396" spans="1:115">
      <c r="A396" s="269"/>
      <c r="B396" s="269">
        <f>+'Ark1'!C1500</f>
        <v>2023</v>
      </c>
      <c r="C396" s="215">
        <f>+'Ark1'!L1500</f>
        <v>11</v>
      </c>
      <c r="D396" s="215" t="str">
        <f t="shared" si="220"/>
        <v>U</v>
      </c>
      <c r="E396" s="215">
        <f>+'Ark1'!D1500</f>
        <v>6</v>
      </c>
      <c r="F396" s="215" t="str">
        <f t="shared" si="221"/>
        <v>Jun</v>
      </c>
      <c r="G396" s="215">
        <f>+'Ark1'!Q1500</f>
        <v>0</v>
      </c>
      <c r="H396" s="320">
        <f>+'Ark1'!R1500</f>
        <v>0</v>
      </c>
      <c r="I396" s="217" t="str">
        <f>+IF(H396=0,"",'Ark1'!AG1500)</f>
        <v/>
      </c>
      <c r="J396" s="217" t="str">
        <f>+IF(H396=0,"",'Ark1'!AH1500)</f>
        <v/>
      </c>
      <c r="K396" s="271"/>
      <c r="L396" s="271"/>
      <c r="M396" s="271"/>
      <c r="N396" s="216" t="str">
        <f>+IF(H396=0,"",'Ark1'!U1500)</f>
        <v/>
      </c>
      <c r="O396" s="216"/>
      <c r="P396" s="404">
        <f>+IF(I396=0,"",'Ark1'!AI1500)</f>
        <v>0</v>
      </c>
      <c r="Q396" s="404"/>
      <c r="R396" s="245"/>
      <c r="S396" s="245"/>
      <c r="T396" s="245"/>
      <c r="U396" s="308"/>
      <c r="V396" s="217" t="str">
        <f>+IF(H396=0,"",'Ark1'!T1500)</f>
        <v/>
      </c>
      <c r="W396" s="218" t="str">
        <f>+IF(H396=0,"",'Ark1'!X1500)</f>
        <v/>
      </c>
      <c r="X396" s="216" t="str">
        <f>+IF(H396=0,"",'Ark1'!AA1500)</f>
        <v/>
      </c>
      <c r="Y396" s="217" t="str">
        <f>+IF(H396=0,"",'Ark1'!AC1500)</f>
        <v/>
      </c>
      <c r="Z396" s="218" t="str">
        <f>+IF(H396=0,"",'Ark1'!AE1500)</f>
        <v/>
      </c>
      <c r="AA396" s="218" t="str">
        <f t="shared" si="222"/>
        <v/>
      </c>
      <c r="AB396" s="216" t="str">
        <f t="shared" si="223"/>
        <v/>
      </c>
      <c r="AC396" s="269"/>
      <c r="AF396" s="28"/>
      <c r="AG396" s="26"/>
    </row>
    <row r="397" spans="1:115">
      <c r="A397" s="269"/>
      <c r="B397" s="269">
        <f>+'Ark1'!C1501</f>
        <v>2023</v>
      </c>
      <c r="C397" s="215">
        <f>+'Ark1'!L1501</f>
        <v>11</v>
      </c>
      <c r="D397" s="215" t="str">
        <f t="shared" si="220"/>
        <v>U</v>
      </c>
      <c r="E397" s="215">
        <f>+'Ark1'!D1501</f>
        <v>7</v>
      </c>
      <c r="F397" s="215" t="str">
        <f t="shared" si="221"/>
        <v>Jul</v>
      </c>
      <c r="G397" s="215">
        <f>+'Ark1'!Q1501</f>
        <v>0</v>
      </c>
      <c r="H397" s="320">
        <f>+'Ark1'!R1501</f>
        <v>0</v>
      </c>
      <c r="I397" s="217" t="str">
        <f>+IF(H397=0,"",'Ark1'!AG1501)</f>
        <v/>
      </c>
      <c r="J397" s="217" t="str">
        <f>+IF(H397=0,"",'Ark1'!AH1501)</f>
        <v/>
      </c>
      <c r="K397" s="271"/>
      <c r="L397" s="271"/>
      <c r="M397" s="271"/>
      <c r="N397" s="216" t="str">
        <f>+IF(H397=0,"",'Ark1'!U1501)</f>
        <v/>
      </c>
      <c r="O397" s="216"/>
      <c r="P397" s="404">
        <f>+IF(I397=0,"",'Ark1'!AI1501)</f>
        <v>0</v>
      </c>
      <c r="Q397" s="404"/>
      <c r="R397" s="245"/>
      <c r="S397" s="245"/>
      <c r="T397" s="245"/>
      <c r="U397" s="308"/>
      <c r="V397" s="217" t="str">
        <f>+IF(H397=0,"",'Ark1'!T1501)</f>
        <v/>
      </c>
      <c r="W397" s="218" t="str">
        <f>+IF(H397=0,"",'Ark1'!X1501)</f>
        <v/>
      </c>
      <c r="X397" s="216" t="str">
        <f>+IF(H397=0,"",'Ark1'!AA1501)</f>
        <v/>
      </c>
      <c r="Y397" s="217" t="str">
        <f>+IF(H397=0,"",'Ark1'!AC1501)</f>
        <v/>
      </c>
      <c r="Z397" s="218" t="str">
        <f>+IF(H397=0,"",'Ark1'!AE1501)</f>
        <v/>
      </c>
      <c r="AA397" s="218" t="str">
        <f t="shared" si="222"/>
        <v/>
      </c>
      <c r="AB397" s="216" t="str">
        <f t="shared" si="223"/>
        <v/>
      </c>
      <c r="AC397" s="269"/>
      <c r="AF397" s="28"/>
      <c r="AG397" s="26"/>
    </row>
    <row r="398" spans="1:115">
      <c r="A398" s="269"/>
      <c r="B398" s="269">
        <f>+'Ark1'!C1502</f>
        <v>2023</v>
      </c>
      <c r="C398" s="215">
        <f>+'Ark1'!L1502</f>
        <v>11</v>
      </c>
      <c r="D398" s="215" t="str">
        <f t="shared" si="220"/>
        <v>U</v>
      </c>
      <c r="E398" s="215">
        <f>+'Ark1'!D1502</f>
        <v>8</v>
      </c>
      <c r="F398" s="215" t="str">
        <f t="shared" si="221"/>
        <v>Aug</v>
      </c>
      <c r="G398" s="215">
        <f>+'Ark1'!Q1502</f>
        <v>1</v>
      </c>
      <c r="H398" s="320">
        <f>+'Ark1'!R1502</f>
        <v>1</v>
      </c>
      <c r="I398" s="217">
        <f>+IF(H398=0,"",'Ark1'!AG1502)</f>
        <v>8.8564779483120817E-2</v>
      </c>
      <c r="J398" s="217">
        <f>+IF(H398=0,"",'Ark1'!AH1502)</f>
        <v>0</v>
      </c>
      <c r="K398" s="271"/>
      <c r="L398" s="271"/>
      <c r="M398" s="271"/>
      <c r="N398" s="216">
        <f>+IF(H398=0,"",'Ark1'!U1502)</f>
        <v>9.4</v>
      </c>
      <c r="O398" s="216"/>
      <c r="P398" s="404">
        <f>+IF(I398=0,"",'Ark1'!AI1502)</f>
        <v>1</v>
      </c>
      <c r="Q398" s="404"/>
      <c r="R398" s="245"/>
      <c r="S398" s="245"/>
      <c r="T398" s="245"/>
      <c r="U398" s="308"/>
      <c r="V398" s="217">
        <f>+IF(H398=0,"",'Ark1'!T1502)</f>
        <v>5</v>
      </c>
      <c r="W398" s="218">
        <f>+IF(H398=0,"",'Ark1'!X1502)</f>
        <v>0</v>
      </c>
      <c r="X398" s="216">
        <f>+IF(H398=0,"",'Ark1'!AA1502)</f>
        <v>0</v>
      </c>
      <c r="Y398" s="217">
        <f>+IF(H398=0,"",'Ark1'!AC1502)</f>
        <v>0</v>
      </c>
      <c r="Z398" s="218">
        <f>+IF(H398=0,"",'Ark1'!AE1502)</f>
        <v>0</v>
      </c>
      <c r="AA398" s="218">
        <f t="shared" si="222"/>
        <v>0.85454545454545461</v>
      </c>
      <c r="AB398" s="216">
        <f t="shared" si="223"/>
        <v>1</v>
      </c>
      <c r="AC398" s="269"/>
      <c r="AF398" s="28"/>
      <c r="AG398" s="26"/>
    </row>
    <row r="399" spans="1:115">
      <c r="A399" s="269"/>
      <c r="B399" s="269">
        <f>+'Ark1'!C1503</f>
        <v>2023</v>
      </c>
      <c r="C399" s="215">
        <f>+'Ark1'!L1503</f>
        <v>11</v>
      </c>
      <c r="D399" s="215" t="str">
        <f t="shared" si="220"/>
        <v>U</v>
      </c>
      <c r="E399" s="215">
        <f>+'Ark1'!D1503</f>
        <v>9</v>
      </c>
      <c r="F399" s="215" t="str">
        <f t="shared" si="221"/>
        <v>Sep</v>
      </c>
      <c r="G399" s="215">
        <f>+'Ark1'!Q1503</f>
        <v>3</v>
      </c>
      <c r="H399" s="320">
        <f>+'Ark1'!R1503</f>
        <v>8</v>
      </c>
      <c r="I399" s="217">
        <f>+IF(H399=0,"",'Ark1'!AG1503)</f>
        <v>0.43929732216621104</v>
      </c>
      <c r="J399" s="217">
        <f>+IF(H399=0,"",'Ark1'!AH1503)</f>
        <v>25</v>
      </c>
      <c r="K399" s="271"/>
      <c r="L399" s="271"/>
      <c r="M399" s="271"/>
      <c r="N399" s="216">
        <f>+IF(H399=0,"",'Ark1'!U1503)</f>
        <v>11.1</v>
      </c>
      <c r="O399" s="216"/>
      <c r="P399" s="404">
        <f>+IF(I399=0,"",'Ark1'!AI1503)</f>
        <v>1</v>
      </c>
      <c r="Q399" s="404"/>
      <c r="R399" s="245"/>
      <c r="S399" s="245"/>
      <c r="T399" s="245"/>
      <c r="U399" s="308"/>
      <c r="V399" s="217">
        <f>+IF(H399=0,"",'Ark1'!T1503)</f>
        <v>3.75</v>
      </c>
      <c r="W399" s="218">
        <f>+IF(H399=0,"",'Ark1'!X1503)</f>
        <v>0</v>
      </c>
      <c r="X399" s="216">
        <f>+IF(H399=0,"",'Ark1'!AA1503)</f>
        <v>0</v>
      </c>
      <c r="Y399" s="217">
        <f>+IF(H399=0,"",'Ark1'!AC1503)</f>
        <v>0</v>
      </c>
      <c r="Z399" s="218">
        <f>+IF(H399=0,"",'Ark1'!AE1503)</f>
        <v>0</v>
      </c>
      <c r="AA399" s="218">
        <f t="shared" si="222"/>
        <v>1.009090909090909</v>
      </c>
      <c r="AB399" s="216">
        <f t="shared" si="223"/>
        <v>0.375</v>
      </c>
      <c r="AC399" s="269"/>
      <c r="AF399" s="28"/>
      <c r="AG399" s="26"/>
    </row>
    <row r="400" spans="1:115">
      <c r="A400" s="269"/>
      <c r="B400" s="269">
        <f>+'Ark1'!C1504</f>
        <v>2023</v>
      </c>
      <c r="C400" s="215">
        <f>+'Ark1'!L1504</f>
        <v>11</v>
      </c>
      <c r="D400" s="215" t="str">
        <f t="shared" si="220"/>
        <v>U</v>
      </c>
      <c r="E400" s="215">
        <f>+'Ark1'!D1504</f>
        <v>10</v>
      </c>
      <c r="F400" s="215" t="str">
        <f t="shared" si="221"/>
        <v>Okt</v>
      </c>
      <c r="G400" s="215">
        <f>+'Ark1'!Q1504</f>
        <v>4</v>
      </c>
      <c r="H400" s="320">
        <f>+'Ark1'!R1504</f>
        <v>24</v>
      </c>
      <c r="I400" s="217">
        <f>+IF(H400=0,"",'Ark1'!AG1504)</f>
        <v>1.8870060761595655</v>
      </c>
      <c r="J400" s="217">
        <f>+IF(H400=0,"",'Ark1'!AH1504)</f>
        <v>4.1666666666666679</v>
      </c>
      <c r="K400" s="271"/>
      <c r="L400" s="271"/>
      <c r="M400" s="271"/>
      <c r="N400" s="216">
        <f>+IF(H400=0,"",'Ark1'!U1504)</f>
        <v>16.666666666666671</v>
      </c>
      <c r="O400" s="216"/>
      <c r="P400" s="404">
        <f>+IF(I400=0,"",'Ark1'!AI1504)</f>
        <v>1</v>
      </c>
      <c r="Q400" s="404"/>
      <c r="R400" s="245"/>
      <c r="S400" s="245"/>
      <c r="T400" s="245"/>
      <c r="U400" s="308"/>
      <c r="V400" s="217">
        <f>+IF(H400=0,"",'Ark1'!T1504)</f>
        <v>4.75</v>
      </c>
      <c r="W400" s="218">
        <f>+IF(H400=0,"",'Ark1'!X1504)</f>
        <v>58.33333333333335</v>
      </c>
      <c r="X400" s="216">
        <f>+IF(H400=0,"",'Ark1'!AA1504)</f>
        <v>0</v>
      </c>
      <c r="Y400" s="217">
        <f>+IF(H400=0,"",'Ark1'!AC1504)</f>
        <v>0</v>
      </c>
      <c r="Z400" s="218">
        <f>+IF(H400=0,"",'Ark1'!AE1504)</f>
        <v>0</v>
      </c>
      <c r="AA400" s="218">
        <f t="shared" si="222"/>
        <v>1.5151515151515156</v>
      </c>
      <c r="AB400" s="216">
        <f t="shared" si="223"/>
        <v>0.16666666666666666</v>
      </c>
      <c r="AC400" s="269"/>
      <c r="AF400" s="28"/>
      <c r="AG400" s="26"/>
    </row>
    <row r="401" spans="1:115">
      <c r="A401" s="269"/>
      <c r="B401" s="269">
        <f>+'Ark1'!C1505</f>
        <v>2023</v>
      </c>
      <c r="C401" s="215">
        <f>+'Ark1'!L1505</f>
        <v>11</v>
      </c>
      <c r="D401" s="215" t="str">
        <f t="shared" si="220"/>
        <v>U</v>
      </c>
      <c r="E401" s="215">
        <f>+'Ark1'!D1505</f>
        <v>11</v>
      </c>
      <c r="F401" s="215" t="str">
        <f t="shared" si="221"/>
        <v>Nov</v>
      </c>
      <c r="G401" s="215">
        <f>+'Ark1'!Q1505</f>
        <v>4</v>
      </c>
      <c r="H401" s="320">
        <f>+'Ark1'!R1505</f>
        <v>5</v>
      </c>
      <c r="I401" s="217">
        <f>+IF(H401=0,"",'Ark1'!AG1505)</f>
        <v>0.85702665013944812</v>
      </c>
      <c r="J401" s="217">
        <f>+IF(H401=0,"",'Ark1'!AH1505)</f>
        <v>0</v>
      </c>
      <c r="K401" s="271"/>
      <c r="L401" s="271"/>
      <c r="M401" s="271"/>
      <c r="N401" s="216">
        <f>+IF(H401=0,"",'Ark1'!U1505)</f>
        <v>17.7</v>
      </c>
      <c r="O401" s="216"/>
      <c r="P401" s="404">
        <f>+IF(I401=0,"",'Ark1'!AI1505)</f>
        <v>0</v>
      </c>
      <c r="Q401" s="404"/>
      <c r="R401" s="245"/>
      <c r="S401" s="245"/>
      <c r="T401" s="245"/>
      <c r="U401" s="308"/>
      <c r="V401" s="217">
        <f>+IF(H401=0,"",'Ark1'!T1505)</f>
        <v>6.2</v>
      </c>
      <c r="W401" s="218">
        <f>+IF(H401=0,"",'Ark1'!X1505)</f>
        <v>100</v>
      </c>
      <c r="X401" s="216">
        <f>+IF(H401=0,"",'Ark1'!AA1505)</f>
        <v>0</v>
      </c>
      <c r="Y401" s="217">
        <f>+IF(H401=0,"",'Ark1'!AC1505)</f>
        <v>0</v>
      </c>
      <c r="Z401" s="218">
        <f>+IF(H401=0,"",'Ark1'!AE1505)</f>
        <v>0</v>
      </c>
      <c r="AA401" s="218">
        <f t="shared" si="222"/>
        <v>1.6090909090909091</v>
      </c>
      <c r="AB401" s="216">
        <f t="shared" si="223"/>
        <v>0.8</v>
      </c>
      <c r="AC401" s="269"/>
      <c r="AF401" s="28"/>
      <c r="AG401" s="26"/>
    </row>
    <row r="402" spans="1:115">
      <c r="A402" s="269"/>
      <c r="B402" s="269">
        <f>+'Ark1'!C1506</f>
        <v>2023</v>
      </c>
      <c r="C402" s="215">
        <f>+'Ark1'!L1506</f>
        <v>11</v>
      </c>
      <c r="D402" s="215" t="str">
        <f t="shared" si="220"/>
        <v>U</v>
      </c>
      <c r="E402" s="215">
        <f>+'Ark1'!D1506</f>
        <v>12</v>
      </c>
      <c r="F402" s="215" t="str">
        <f t="shared" si="221"/>
        <v>Des</v>
      </c>
      <c r="G402" s="215">
        <f>+'Ark1'!Q1506</f>
        <v>0</v>
      </c>
      <c r="H402" s="320">
        <f>+'Ark1'!R1506</f>
        <v>0</v>
      </c>
      <c r="I402" s="217" t="str">
        <f>+IF(H402=0,"",'Ark1'!AG1506)</f>
        <v/>
      </c>
      <c r="J402" s="217" t="str">
        <f>+IF(H402=0,"",'Ark1'!AH1506)</f>
        <v/>
      </c>
      <c r="K402" s="271"/>
      <c r="L402" s="271"/>
      <c r="M402" s="271"/>
      <c r="N402" s="216" t="str">
        <f>+IF(H402=0,"",'Ark1'!U1506)</f>
        <v/>
      </c>
      <c r="O402" s="216"/>
      <c r="P402" s="404">
        <f>+IF(I402=0,"",'Ark1'!AI1506)</f>
        <v>0</v>
      </c>
      <c r="Q402" s="404"/>
      <c r="R402" s="245"/>
      <c r="S402" s="245"/>
      <c r="T402" s="245"/>
      <c r="U402" s="308"/>
      <c r="V402" s="217" t="str">
        <f>+IF(H402=0,"",'Ark1'!T1506)</f>
        <v/>
      </c>
      <c r="W402" s="218" t="str">
        <f>+IF(H402=0,"",'Ark1'!X1506)</f>
        <v/>
      </c>
      <c r="X402" s="216" t="str">
        <f>+IF(H402=0,"",'Ark1'!AA1506)</f>
        <v/>
      </c>
      <c r="Y402" s="217" t="str">
        <f>+IF(H402=0,"",'Ark1'!AC1506)</f>
        <v/>
      </c>
      <c r="Z402" s="218" t="str">
        <f>+IF(H402=0,"",'Ark1'!AE1506)</f>
        <v/>
      </c>
      <c r="AA402" s="218" t="str">
        <f t="shared" si="222"/>
        <v/>
      </c>
      <c r="AB402" s="216" t="str">
        <f t="shared" si="223"/>
        <v/>
      </c>
      <c r="AC402" s="269"/>
      <c r="AF402" s="28"/>
      <c r="AG402" s="26"/>
    </row>
    <row r="403" spans="1:115">
      <c r="A403" s="269"/>
      <c r="B403" s="269"/>
      <c r="C403" s="269"/>
      <c r="D403" s="269"/>
      <c r="E403" s="269"/>
      <c r="F403" s="269"/>
      <c r="G403" s="269"/>
      <c r="H403" s="322"/>
      <c r="I403" s="270"/>
      <c r="J403" s="270"/>
      <c r="K403" s="271"/>
      <c r="L403" s="271"/>
      <c r="M403" s="271"/>
      <c r="N403" s="271"/>
      <c r="O403" s="271"/>
      <c r="P403" s="308"/>
      <c r="Q403" s="308"/>
      <c r="R403" s="307"/>
      <c r="S403" s="307"/>
      <c r="T403" s="307"/>
      <c r="U403" s="308"/>
      <c r="V403" s="270"/>
      <c r="W403" s="272"/>
      <c r="X403" s="271"/>
      <c r="Y403" s="270"/>
      <c r="Z403" s="272"/>
      <c r="AA403" s="272"/>
      <c r="AB403" s="271"/>
      <c r="AC403" s="269"/>
      <c r="AD403" s="26"/>
      <c r="AF403" s="28"/>
      <c r="AG403" s="26"/>
      <c r="AH403" s="27"/>
      <c r="AI403" s="27"/>
      <c r="AM403" s="27"/>
    </row>
    <row r="404" spans="1:115" s="301" customFormat="1" ht="17.399999999999999">
      <c r="A404" s="269"/>
      <c r="B404" s="269"/>
      <c r="C404" s="305" t="s">
        <v>0</v>
      </c>
      <c r="D404" s="269"/>
      <c r="E404" s="306" t="str">
        <f>+D406</f>
        <v>U+</v>
      </c>
      <c r="F404" s="305" t="s">
        <v>547</v>
      </c>
      <c r="G404" s="269"/>
      <c r="H404" s="309">
        <f>SUM(H406:H415)</f>
        <v>0</v>
      </c>
      <c r="I404" s="271"/>
      <c r="J404" s="271"/>
      <c r="K404" s="271"/>
      <c r="L404" s="271"/>
      <c r="M404" s="271"/>
      <c r="N404" s="307">
        <f>+Klasse!P221</f>
        <v>0</v>
      </c>
      <c r="O404" s="307"/>
      <c r="P404" s="308"/>
      <c r="Q404" s="308"/>
      <c r="R404" s="307"/>
      <c r="S404" s="307"/>
      <c r="T404" s="307"/>
      <c r="U404" s="308"/>
      <c r="V404" s="269"/>
      <c r="W404" s="272"/>
      <c r="X404" s="271"/>
      <c r="Y404" s="269"/>
      <c r="Z404" s="272"/>
      <c r="AA404" s="307" t="e">
        <f>+N404/#REF!</f>
        <v>#REF!</v>
      </c>
      <c r="AB404" s="271"/>
      <c r="AC404" s="269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</row>
    <row r="405" spans="1:115" s="301" customFormat="1">
      <c r="A405" s="269"/>
      <c r="B405" s="269"/>
      <c r="C405" s="269"/>
      <c r="D405" s="269"/>
      <c r="E405" s="269"/>
      <c r="F405" s="269"/>
      <c r="G405" s="269"/>
      <c r="H405" s="322"/>
      <c r="I405" s="271"/>
      <c r="J405" s="271"/>
      <c r="K405" s="271"/>
      <c r="L405" s="271"/>
      <c r="M405" s="271"/>
      <c r="N405" s="269"/>
      <c r="O405" s="269"/>
      <c r="P405" s="308"/>
      <c r="Q405" s="308"/>
      <c r="R405" s="307"/>
      <c r="S405" s="307"/>
      <c r="T405" s="307"/>
      <c r="U405" s="308"/>
      <c r="V405" s="269"/>
      <c r="W405" s="272"/>
      <c r="X405" s="271"/>
      <c r="Y405" s="269"/>
      <c r="Z405" s="272"/>
      <c r="AA405" s="272"/>
      <c r="AB405" s="272"/>
      <c r="AC405" s="272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</row>
    <row r="406" spans="1:115">
      <c r="A406" s="269"/>
      <c r="B406" s="269">
        <f>+'Ark1'!C1507</f>
        <v>2023</v>
      </c>
      <c r="C406" s="215">
        <f>+'Ark1'!L1507</f>
        <v>12</v>
      </c>
      <c r="D406" s="215" t="str">
        <f t="shared" ref="D406:D417" si="224">+D179</f>
        <v>U+</v>
      </c>
      <c r="E406" s="215">
        <f>+'Ark1'!D1507</f>
        <v>1</v>
      </c>
      <c r="F406" s="215" t="str">
        <f t="shared" ref="F406:F417" si="225">+F391</f>
        <v>Jan</v>
      </c>
      <c r="G406" s="215">
        <f>+'Ark1'!Q1507</f>
        <v>0</v>
      </c>
      <c r="H406" s="320">
        <f>+'Ark1'!R1507</f>
        <v>0</v>
      </c>
      <c r="I406" s="217" t="str">
        <f>+IF(H406=0,"",'Ark1'!AG1507)</f>
        <v/>
      </c>
      <c r="J406" s="217" t="str">
        <f>+IF(H406=0,"",'Ark1'!AH1507)</f>
        <v/>
      </c>
      <c r="K406" s="271"/>
      <c r="L406" s="271"/>
      <c r="M406" s="271"/>
      <c r="N406" s="216" t="str">
        <f>+IF(H406=0,"",'Ark1'!U1507)</f>
        <v/>
      </c>
      <c r="O406" s="216"/>
      <c r="P406" s="404">
        <f>+IF(I406=0,"",'Ark1'!AI1507)</f>
        <v>0</v>
      </c>
      <c r="Q406" s="404"/>
      <c r="R406" s="245"/>
      <c r="S406" s="245"/>
      <c r="T406" s="245"/>
      <c r="U406" s="308"/>
      <c r="V406" s="217" t="str">
        <f>+IF(H406=0,"",'Ark1'!T1507)</f>
        <v/>
      </c>
      <c r="W406" s="218" t="str">
        <f>+IF(H406=0,"",'Ark1'!X1507)</f>
        <v/>
      </c>
      <c r="X406" s="216" t="str">
        <f>+IF(H406=0,"",'Ark1'!AA1507)</f>
        <v/>
      </c>
      <c r="Y406" s="217" t="str">
        <f>+IF(H406=0,"",'Ark1'!AC1507)</f>
        <v/>
      </c>
      <c r="Z406" s="218" t="str">
        <f>+IF(H406=0,"",'Ark1'!AE1507)</f>
        <v/>
      </c>
      <c r="AA406" s="218" t="str">
        <f t="shared" ref="AA406:AA417" si="226">+IF(H406=0,"",+N406/C406)</f>
        <v/>
      </c>
      <c r="AB406" s="216" t="str">
        <f t="shared" ref="AB406:AB451" si="227">+IF(H406=0,"",G406/H406)</f>
        <v/>
      </c>
      <c r="AC406" s="269"/>
      <c r="AF406" s="28"/>
      <c r="AG406" s="26"/>
    </row>
    <row r="407" spans="1:115">
      <c r="A407" s="269"/>
      <c r="B407" s="269">
        <f>+'Ark1'!C1508</f>
        <v>2023</v>
      </c>
      <c r="C407" s="215">
        <f>+'Ark1'!L1508</f>
        <v>12</v>
      </c>
      <c r="D407" s="215" t="str">
        <f t="shared" si="224"/>
        <v>U+</v>
      </c>
      <c r="E407" s="215">
        <f>+'Ark1'!D1508</f>
        <v>2</v>
      </c>
      <c r="F407" s="215" t="str">
        <f t="shared" si="225"/>
        <v>Feb</v>
      </c>
      <c r="G407" s="215">
        <f>+'Ark1'!Q1508</f>
        <v>0</v>
      </c>
      <c r="H407" s="320">
        <f>+'Ark1'!R1508</f>
        <v>0</v>
      </c>
      <c r="I407" s="217" t="str">
        <f>+IF(H407=0,"",'Ark1'!AG1508)</f>
        <v/>
      </c>
      <c r="J407" s="217" t="str">
        <f>+IF(H407=0,"",'Ark1'!AH1508)</f>
        <v/>
      </c>
      <c r="K407" s="271"/>
      <c r="L407" s="271"/>
      <c r="M407" s="271"/>
      <c r="N407" s="216" t="str">
        <f>+IF(H407=0,"",'Ark1'!U1508)</f>
        <v/>
      </c>
      <c r="O407" s="216"/>
      <c r="P407" s="404">
        <f>+IF(I407=0,"",'Ark1'!AI1508)</f>
        <v>0</v>
      </c>
      <c r="Q407" s="404"/>
      <c r="R407" s="245"/>
      <c r="S407" s="245"/>
      <c r="T407" s="245"/>
      <c r="U407" s="308"/>
      <c r="V407" s="217" t="str">
        <f>+IF(H407=0,"",'Ark1'!T1508)</f>
        <v/>
      </c>
      <c r="W407" s="218" t="str">
        <f>+IF(H407=0,"",'Ark1'!X1508)</f>
        <v/>
      </c>
      <c r="X407" s="216" t="str">
        <f>+IF(H407=0,"",'Ark1'!AA1508)</f>
        <v/>
      </c>
      <c r="Y407" s="217" t="str">
        <f>+IF(H407=0,"",'Ark1'!AC1508)</f>
        <v/>
      </c>
      <c r="Z407" s="218" t="str">
        <f>+IF(H407=0,"",'Ark1'!AE1508)</f>
        <v/>
      </c>
      <c r="AA407" s="218" t="str">
        <f t="shared" si="226"/>
        <v/>
      </c>
      <c r="AB407" s="216" t="str">
        <f t="shared" ref="AB407:AB417" si="228">+IF(H407=0,"",G407/H407)</f>
        <v/>
      </c>
      <c r="AC407" s="269"/>
      <c r="AF407" s="28"/>
      <c r="AG407" s="26"/>
    </row>
    <row r="408" spans="1:115">
      <c r="A408" s="269"/>
      <c r="B408" s="269">
        <f>+'Ark1'!C1509</f>
        <v>2023</v>
      </c>
      <c r="C408" s="215">
        <f>+'Ark1'!L1509</f>
        <v>12</v>
      </c>
      <c r="D408" s="215" t="str">
        <f t="shared" si="224"/>
        <v>U+</v>
      </c>
      <c r="E408" s="215">
        <f>+'Ark1'!D1509</f>
        <v>3</v>
      </c>
      <c r="F408" s="215" t="str">
        <f t="shared" si="225"/>
        <v>Mar</v>
      </c>
      <c r="G408" s="215">
        <f>+'Ark1'!Q1509</f>
        <v>0</v>
      </c>
      <c r="H408" s="320">
        <f>+'Ark1'!R1509</f>
        <v>0</v>
      </c>
      <c r="I408" s="217" t="str">
        <f>+IF(H408=0,"",'Ark1'!AG1509)</f>
        <v/>
      </c>
      <c r="J408" s="217" t="str">
        <f>+IF(H408=0,"",'Ark1'!AH1509)</f>
        <v/>
      </c>
      <c r="K408" s="271"/>
      <c r="L408" s="271"/>
      <c r="M408" s="271"/>
      <c r="N408" s="216" t="str">
        <f>+IF(H408=0,"",'Ark1'!U1509)</f>
        <v/>
      </c>
      <c r="O408" s="216"/>
      <c r="P408" s="404">
        <f>+IF(I408=0,"",'Ark1'!AI1509)</f>
        <v>0</v>
      </c>
      <c r="Q408" s="404"/>
      <c r="R408" s="245"/>
      <c r="S408" s="245"/>
      <c r="T408" s="245"/>
      <c r="U408" s="308"/>
      <c r="V408" s="217" t="str">
        <f>+IF(H408=0,"",'Ark1'!T1509)</f>
        <v/>
      </c>
      <c r="W408" s="218" t="str">
        <f>+IF(H408=0,"",'Ark1'!X1509)</f>
        <v/>
      </c>
      <c r="X408" s="216" t="str">
        <f>+IF(H408=0,"",'Ark1'!AA1509)</f>
        <v/>
      </c>
      <c r="Y408" s="217" t="str">
        <f>+IF(H408=0,"",'Ark1'!AC1509)</f>
        <v/>
      </c>
      <c r="Z408" s="218" t="str">
        <f>+IF(H408=0,"",'Ark1'!AE1509)</f>
        <v/>
      </c>
      <c r="AA408" s="218" t="str">
        <f t="shared" si="226"/>
        <v/>
      </c>
      <c r="AB408" s="216" t="str">
        <f t="shared" si="228"/>
        <v/>
      </c>
      <c r="AC408" s="269"/>
      <c r="AF408" s="28"/>
      <c r="AG408" s="26"/>
    </row>
    <row r="409" spans="1:115">
      <c r="A409" s="269"/>
      <c r="B409" s="269">
        <f>+'Ark1'!C1510</f>
        <v>2023</v>
      </c>
      <c r="C409" s="215">
        <f>+'Ark1'!L1510</f>
        <v>12</v>
      </c>
      <c r="D409" s="215" t="str">
        <f t="shared" si="224"/>
        <v>U+</v>
      </c>
      <c r="E409" s="215">
        <f>+'Ark1'!D1510</f>
        <v>4</v>
      </c>
      <c r="F409" s="215" t="str">
        <f t="shared" si="225"/>
        <v>Apr</v>
      </c>
      <c r="G409" s="215">
        <f>+'Ark1'!Q1510</f>
        <v>0</v>
      </c>
      <c r="H409" s="320">
        <f>+'Ark1'!R1510</f>
        <v>0</v>
      </c>
      <c r="I409" s="217" t="str">
        <f>+IF(H409=0,"",'Ark1'!AG1510)</f>
        <v/>
      </c>
      <c r="J409" s="217" t="str">
        <f>+IF(H409=0,"",'Ark1'!AH1510)</f>
        <v/>
      </c>
      <c r="K409" s="271"/>
      <c r="L409" s="271"/>
      <c r="M409" s="271"/>
      <c r="N409" s="216" t="str">
        <f>+IF(H409=0,"",'Ark1'!U1510)</f>
        <v/>
      </c>
      <c r="O409" s="216"/>
      <c r="P409" s="404">
        <f>+IF(I409=0,"",'Ark1'!AI1510)</f>
        <v>0</v>
      </c>
      <c r="Q409" s="404"/>
      <c r="R409" s="245"/>
      <c r="S409" s="245"/>
      <c r="T409" s="245"/>
      <c r="U409" s="308"/>
      <c r="V409" s="217" t="str">
        <f>+IF(H409=0,"",'Ark1'!T1510)</f>
        <v/>
      </c>
      <c r="W409" s="218" t="str">
        <f>+IF(H409=0,"",'Ark1'!X1510)</f>
        <v/>
      </c>
      <c r="X409" s="216" t="str">
        <f>+IF(H409=0,"",'Ark1'!AA1510)</f>
        <v/>
      </c>
      <c r="Y409" s="217" t="str">
        <f>+IF(H409=0,"",'Ark1'!AC1510)</f>
        <v/>
      </c>
      <c r="Z409" s="218" t="str">
        <f>+IF(H409=0,"",'Ark1'!AE1510)</f>
        <v/>
      </c>
      <c r="AA409" s="218" t="str">
        <f t="shared" si="226"/>
        <v/>
      </c>
      <c r="AB409" s="216" t="str">
        <f t="shared" si="228"/>
        <v/>
      </c>
      <c r="AC409" s="269"/>
      <c r="AF409" s="28"/>
      <c r="AG409" s="26"/>
    </row>
    <row r="410" spans="1:115">
      <c r="A410" s="269"/>
      <c r="B410" s="269">
        <f>+'Ark1'!C1511</f>
        <v>2023</v>
      </c>
      <c r="C410" s="215">
        <f>+'Ark1'!L1511</f>
        <v>12</v>
      </c>
      <c r="D410" s="215" t="str">
        <f t="shared" si="224"/>
        <v>U+</v>
      </c>
      <c r="E410" s="215">
        <f>+'Ark1'!D1511</f>
        <v>5</v>
      </c>
      <c r="F410" s="215" t="str">
        <f t="shared" si="225"/>
        <v>Mai</v>
      </c>
      <c r="G410" s="215">
        <f>+'Ark1'!Q1511</f>
        <v>0</v>
      </c>
      <c r="H410" s="320">
        <f>+'Ark1'!R1511</f>
        <v>0</v>
      </c>
      <c r="I410" s="217" t="str">
        <f>+IF(H410=0,"",'Ark1'!AG1511)</f>
        <v/>
      </c>
      <c r="J410" s="217" t="str">
        <f>+IF(H410=0,"",'Ark1'!AH1511)</f>
        <v/>
      </c>
      <c r="K410" s="271"/>
      <c r="L410" s="271"/>
      <c r="M410" s="271"/>
      <c r="N410" s="216" t="str">
        <f>+IF(H410=0,"",'Ark1'!U1511)</f>
        <v/>
      </c>
      <c r="O410" s="216"/>
      <c r="P410" s="404">
        <f>+IF(I410=0,"",'Ark1'!AI1511)</f>
        <v>0</v>
      </c>
      <c r="Q410" s="404"/>
      <c r="R410" s="245"/>
      <c r="S410" s="245"/>
      <c r="T410" s="245"/>
      <c r="U410" s="308"/>
      <c r="V410" s="217" t="str">
        <f>+IF(H410=0,"",'Ark1'!T1511)</f>
        <v/>
      </c>
      <c r="W410" s="218" t="str">
        <f>+IF(H410=0,"",'Ark1'!X1511)</f>
        <v/>
      </c>
      <c r="X410" s="216" t="str">
        <f>+IF(H410=0,"",'Ark1'!AA1511)</f>
        <v/>
      </c>
      <c r="Y410" s="217" t="str">
        <f>+IF(H410=0,"",'Ark1'!AC1511)</f>
        <v/>
      </c>
      <c r="Z410" s="218" t="str">
        <f>+IF(H410=0,"",'Ark1'!AE1511)</f>
        <v/>
      </c>
      <c r="AA410" s="218" t="str">
        <f t="shared" si="226"/>
        <v/>
      </c>
      <c r="AB410" s="216" t="str">
        <f t="shared" si="228"/>
        <v/>
      </c>
      <c r="AC410" s="269"/>
      <c r="AF410" s="28"/>
      <c r="AG410" s="26"/>
    </row>
    <row r="411" spans="1:115">
      <c r="A411" s="269"/>
      <c r="B411" s="269">
        <f>+'Ark1'!C1512</f>
        <v>2023</v>
      </c>
      <c r="C411" s="215">
        <f>+'Ark1'!L1512</f>
        <v>12</v>
      </c>
      <c r="D411" s="215" t="str">
        <f t="shared" si="224"/>
        <v>U+</v>
      </c>
      <c r="E411" s="215">
        <f>+'Ark1'!D1512</f>
        <v>6</v>
      </c>
      <c r="F411" s="215" t="str">
        <f t="shared" si="225"/>
        <v>Jun</v>
      </c>
      <c r="G411" s="215">
        <f>+'Ark1'!Q1512</f>
        <v>0</v>
      </c>
      <c r="H411" s="320">
        <f>+'Ark1'!R1512</f>
        <v>0</v>
      </c>
      <c r="I411" s="217" t="str">
        <f>+IF(H411=0,"",'Ark1'!AG1512)</f>
        <v/>
      </c>
      <c r="J411" s="217" t="str">
        <f>+IF(H411=0,"",'Ark1'!AH1512)</f>
        <v/>
      </c>
      <c r="K411" s="271"/>
      <c r="L411" s="271"/>
      <c r="M411" s="271"/>
      <c r="N411" s="216" t="str">
        <f>+IF(H411=0,"",'Ark1'!U1512)</f>
        <v/>
      </c>
      <c r="O411" s="216"/>
      <c r="P411" s="404">
        <f>+IF(I411=0,"",'Ark1'!AI1512)</f>
        <v>0</v>
      </c>
      <c r="Q411" s="404"/>
      <c r="R411" s="245"/>
      <c r="S411" s="245"/>
      <c r="T411" s="245"/>
      <c r="U411" s="308"/>
      <c r="V411" s="217" t="str">
        <f>+IF(H411=0,"",'Ark1'!T1512)</f>
        <v/>
      </c>
      <c r="W411" s="218" t="str">
        <f>+IF(H411=0,"",'Ark1'!X1512)</f>
        <v/>
      </c>
      <c r="X411" s="216" t="str">
        <f>+IF(H411=0,"",'Ark1'!AA1512)</f>
        <v/>
      </c>
      <c r="Y411" s="217" t="str">
        <f>+IF(H411=0,"",'Ark1'!AC1512)</f>
        <v/>
      </c>
      <c r="Z411" s="218" t="str">
        <f>+IF(H411=0,"",'Ark1'!AE1512)</f>
        <v/>
      </c>
      <c r="AA411" s="218" t="str">
        <f t="shared" si="226"/>
        <v/>
      </c>
      <c r="AB411" s="216" t="str">
        <f t="shared" si="228"/>
        <v/>
      </c>
      <c r="AC411" s="269"/>
      <c r="AF411" s="28"/>
      <c r="AG411" s="26"/>
    </row>
    <row r="412" spans="1:115">
      <c r="A412" s="269"/>
      <c r="B412" s="269">
        <f>+'Ark1'!C1513</f>
        <v>2023</v>
      </c>
      <c r="C412" s="215">
        <f>+'Ark1'!L1513</f>
        <v>12</v>
      </c>
      <c r="D412" s="215" t="str">
        <f t="shared" si="224"/>
        <v>U+</v>
      </c>
      <c r="E412" s="215">
        <f>+'Ark1'!D1513</f>
        <v>7</v>
      </c>
      <c r="F412" s="215" t="str">
        <f t="shared" si="225"/>
        <v>Jul</v>
      </c>
      <c r="G412" s="215">
        <f>+'Ark1'!Q1513</f>
        <v>0</v>
      </c>
      <c r="H412" s="320">
        <f>+'Ark1'!R1513</f>
        <v>0</v>
      </c>
      <c r="I412" s="217" t="str">
        <f>+IF(H412=0,"",'Ark1'!AG1513)</f>
        <v/>
      </c>
      <c r="J412" s="217" t="str">
        <f>+IF(H412=0,"",'Ark1'!AH1513)</f>
        <v/>
      </c>
      <c r="K412" s="271"/>
      <c r="L412" s="271"/>
      <c r="M412" s="271"/>
      <c r="N412" s="216" t="str">
        <f>+IF(H412=0,"",'Ark1'!U1513)</f>
        <v/>
      </c>
      <c r="O412" s="216"/>
      <c r="P412" s="404">
        <f>+IF(I412=0,"",'Ark1'!AI1513)</f>
        <v>0</v>
      </c>
      <c r="Q412" s="404"/>
      <c r="R412" s="245"/>
      <c r="S412" s="245"/>
      <c r="T412" s="245"/>
      <c r="U412" s="308"/>
      <c r="V412" s="217" t="str">
        <f>+IF(H412=0,"",'Ark1'!T1513)</f>
        <v/>
      </c>
      <c r="W412" s="218" t="str">
        <f>+IF(H412=0,"",'Ark1'!X1513)</f>
        <v/>
      </c>
      <c r="X412" s="216" t="str">
        <f>+IF(H412=0,"",'Ark1'!AA1513)</f>
        <v/>
      </c>
      <c r="Y412" s="217" t="str">
        <f>+IF(H412=0,"",'Ark1'!AC1513)</f>
        <v/>
      </c>
      <c r="Z412" s="218" t="str">
        <f>+IF(H412=0,"",'Ark1'!AE1513)</f>
        <v/>
      </c>
      <c r="AA412" s="218" t="str">
        <f t="shared" si="226"/>
        <v/>
      </c>
      <c r="AB412" s="216" t="str">
        <f t="shared" si="228"/>
        <v/>
      </c>
      <c r="AC412" s="269"/>
      <c r="AF412" s="28"/>
      <c r="AG412" s="26"/>
    </row>
    <row r="413" spans="1:115">
      <c r="A413" s="269"/>
      <c r="B413" s="269">
        <f>+'Ark1'!C1514</f>
        <v>2023</v>
      </c>
      <c r="C413" s="215">
        <f>+'Ark1'!L1514</f>
        <v>12</v>
      </c>
      <c r="D413" s="215" t="str">
        <f t="shared" si="224"/>
        <v>U+</v>
      </c>
      <c r="E413" s="215">
        <f>+'Ark1'!D1514</f>
        <v>8</v>
      </c>
      <c r="F413" s="215" t="str">
        <f t="shared" si="225"/>
        <v>Aug</v>
      </c>
      <c r="G413" s="215">
        <f>+'Ark1'!Q1514</f>
        <v>0</v>
      </c>
      <c r="H413" s="320">
        <f>+'Ark1'!R1514</f>
        <v>0</v>
      </c>
      <c r="I413" s="217" t="str">
        <f>+IF(H413=0,"",'Ark1'!AG1514)</f>
        <v/>
      </c>
      <c r="J413" s="217" t="str">
        <f>+IF(H413=0,"",'Ark1'!AH1514)</f>
        <v/>
      </c>
      <c r="K413" s="271"/>
      <c r="L413" s="271"/>
      <c r="M413" s="271"/>
      <c r="N413" s="216" t="str">
        <f>+IF(H413=0,"",'Ark1'!U1514)</f>
        <v/>
      </c>
      <c r="O413" s="216"/>
      <c r="P413" s="404">
        <f>+IF(I413=0,"",'Ark1'!AI1514)</f>
        <v>0</v>
      </c>
      <c r="Q413" s="404"/>
      <c r="R413" s="245"/>
      <c r="S413" s="245"/>
      <c r="T413" s="245"/>
      <c r="U413" s="308"/>
      <c r="V413" s="217" t="str">
        <f>+IF(H413=0,"",'Ark1'!T1514)</f>
        <v/>
      </c>
      <c r="W413" s="218" t="str">
        <f>+IF(H413=0,"",'Ark1'!X1514)</f>
        <v/>
      </c>
      <c r="X413" s="216" t="str">
        <f>+IF(H413=0,"",'Ark1'!AA1514)</f>
        <v/>
      </c>
      <c r="Y413" s="217" t="str">
        <f>+IF(H413=0,"",'Ark1'!AC1514)</f>
        <v/>
      </c>
      <c r="Z413" s="218" t="str">
        <f>+IF(H413=0,"",'Ark1'!AE1514)</f>
        <v/>
      </c>
      <c r="AA413" s="218" t="str">
        <f t="shared" si="226"/>
        <v/>
      </c>
      <c r="AB413" s="216" t="str">
        <f t="shared" si="228"/>
        <v/>
      </c>
      <c r="AC413" s="269"/>
      <c r="AF413" s="28"/>
      <c r="AG413" s="26"/>
    </row>
    <row r="414" spans="1:115">
      <c r="A414" s="269"/>
      <c r="B414" s="269">
        <f>+'Ark1'!C1515</f>
        <v>2023</v>
      </c>
      <c r="C414" s="215">
        <f>+'Ark1'!L1515</f>
        <v>12</v>
      </c>
      <c r="D414" s="215" t="str">
        <f t="shared" si="224"/>
        <v>U+</v>
      </c>
      <c r="E414" s="215">
        <f>+'Ark1'!D1515</f>
        <v>9</v>
      </c>
      <c r="F414" s="215" t="str">
        <f t="shared" si="225"/>
        <v>Sep</v>
      </c>
      <c r="G414" s="215">
        <f>+'Ark1'!Q1515</f>
        <v>0</v>
      </c>
      <c r="H414" s="320">
        <f>+'Ark1'!R1515</f>
        <v>0</v>
      </c>
      <c r="I414" s="217" t="str">
        <f>+IF(H414=0,"",'Ark1'!AG1515)</f>
        <v/>
      </c>
      <c r="J414" s="217" t="str">
        <f>+IF(H414=0,"",'Ark1'!AH1515)</f>
        <v/>
      </c>
      <c r="K414" s="271"/>
      <c r="L414" s="271"/>
      <c r="M414" s="271"/>
      <c r="N414" s="216" t="str">
        <f>+IF(H414=0,"",'Ark1'!U1515)</f>
        <v/>
      </c>
      <c r="O414" s="216"/>
      <c r="P414" s="404">
        <f>+IF(I414=0,"",'Ark1'!AI1515)</f>
        <v>0</v>
      </c>
      <c r="Q414" s="404"/>
      <c r="R414" s="245"/>
      <c r="S414" s="245"/>
      <c r="T414" s="245"/>
      <c r="U414" s="308"/>
      <c r="V414" s="217" t="str">
        <f>+IF(H414=0,"",'Ark1'!T1515)</f>
        <v/>
      </c>
      <c r="W414" s="218" t="str">
        <f>+IF(H414=0,"",'Ark1'!X1515)</f>
        <v/>
      </c>
      <c r="X414" s="216" t="str">
        <f>+IF(H414=0,"",'Ark1'!AA1515)</f>
        <v/>
      </c>
      <c r="Y414" s="217" t="str">
        <f>+IF(H414=0,"",'Ark1'!AC1515)</f>
        <v/>
      </c>
      <c r="Z414" s="218" t="str">
        <f>+IF(H414=0,"",'Ark1'!AE1515)</f>
        <v/>
      </c>
      <c r="AA414" s="218" t="str">
        <f t="shared" si="226"/>
        <v/>
      </c>
      <c r="AB414" s="216" t="str">
        <f t="shared" si="228"/>
        <v/>
      </c>
      <c r="AC414" s="269"/>
      <c r="AF414" s="28"/>
      <c r="AG414" s="26"/>
    </row>
    <row r="415" spans="1:115">
      <c r="A415" s="269"/>
      <c r="B415" s="269">
        <f>+'Ark1'!C1516</f>
        <v>2023</v>
      </c>
      <c r="C415" s="215">
        <f>+'Ark1'!L1516</f>
        <v>12</v>
      </c>
      <c r="D415" s="215" t="str">
        <f t="shared" si="224"/>
        <v>U+</v>
      </c>
      <c r="E415" s="215">
        <f>+'Ark1'!D1516</f>
        <v>10</v>
      </c>
      <c r="F415" s="215" t="str">
        <f t="shared" si="225"/>
        <v>Okt</v>
      </c>
      <c r="G415" s="215">
        <f>+'Ark1'!Q1516</f>
        <v>0</v>
      </c>
      <c r="H415" s="320">
        <f>+'Ark1'!R1516</f>
        <v>0</v>
      </c>
      <c r="I415" s="217" t="str">
        <f>+IF(H415=0,"",'Ark1'!AG1516)</f>
        <v/>
      </c>
      <c r="J415" s="217" t="str">
        <f>+IF(H415=0,"",'Ark1'!AH1516)</f>
        <v/>
      </c>
      <c r="K415" s="271"/>
      <c r="L415" s="271"/>
      <c r="M415" s="271"/>
      <c r="N415" s="216" t="str">
        <f>+IF(H415=0,"",'Ark1'!U1516)</f>
        <v/>
      </c>
      <c r="O415" s="216"/>
      <c r="P415" s="404">
        <f>+IF(I415=0,"",'Ark1'!AI1516)</f>
        <v>0</v>
      </c>
      <c r="Q415" s="404"/>
      <c r="R415" s="245"/>
      <c r="S415" s="245"/>
      <c r="T415" s="245"/>
      <c r="U415" s="308"/>
      <c r="V415" s="217" t="str">
        <f>+IF(H415=0,"",'Ark1'!T1516)</f>
        <v/>
      </c>
      <c r="W415" s="218" t="str">
        <f>+IF(H415=0,"",'Ark1'!X1516)</f>
        <v/>
      </c>
      <c r="X415" s="216" t="str">
        <f>+IF(H415=0,"",'Ark1'!AA1516)</f>
        <v/>
      </c>
      <c r="Y415" s="217" t="str">
        <f>+IF(H415=0,"",'Ark1'!AC1516)</f>
        <v/>
      </c>
      <c r="Z415" s="218" t="str">
        <f>+IF(H415=0,"",'Ark1'!AE1516)</f>
        <v/>
      </c>
      <c r="AA415" s="218" t="str">
        <f t="shared" si="226"/>
        <v/>
      </c>
      <c r="AB415" s="216" t="str">
        <f t="shared" si="228"/>
        <v/>
      </c>
      <c r="AC415" s="269"/>
      <c r="AF415" s="28"/>
      <c r="AG415" s="26"/>
    </row>
    <row r="416" spans="1:115">
      <c r="A416" s="269"/>
      <c r="B416" s="269">
        <f>+'Ark1'!C1517</f>
        <v>2023</v>
      </c>
      <c r="C416" s="215">
        <f>+'Ark1'!L1517</f>
        <v>12</v>
      </c>
      <c r="D416" s="215" t="str">
        <f t="shared" si="224"/>
        <v>U+</v>
      </c>
      <c r="E416" s="215">
        <f>+'Ark1'!D1517</f>
        <v>11</v>
      </c>
      <c r="F416" s="215" t="str">
        <f t="shared" si="225"/>
        <v>Nov</v>
      </c>
      <c r="G416" s="215">
        <f>+'Ark1'!Q1517</f>
        <v>0</v>
      </c>
      <c r="H416" s="320">
        <f>+'Ark1'!R1517</f>
        <v>0</v>
      </c>
      <c r="I416" s="217" t="str">
        <f>+IF(H416=0,"",'Ark1'!AG1517)</f>
        <v/>
      </c>
      <c r="J416" s="217" t="str">
        <f>+IF(H416=0,"",'Ark1'!AH1517)</f>
        <v/>
      </c>
      <c r="K416" s="271"/>
      <c r="L416" s="271"/>
      <c r="M416" s="271"/>
      <c r="N416" s="216" t="str">
        <f>+IF(H416=0,"",'Ark1'!U1517)</f>
        <v/>
      </c>
      <c r="O416" s="216"/>
      <c r="P416" s="404">
        <f>+IF(I416=0,"",'Ark1'!AI1517)</f>
        <v>0</v>
      </c>
      <c r="Q416" s="404"/>
      <c r="R416" s="245"/>
      <c r="S416" s="245"/>
      <c r="T416" s="245"/>
      <c r="U416" s="308"/>
      <c r="V416" s="217" t="str">
        <f>+IF(H416=0,"",'Ark1'!T1517)</f>
        <v/>
      </c>
      <c r="W416" s="218" t="str">
        <f>+IF(H416=0,"",'Ark1'!X1517)</f>
        <v/>
      </c>
      <c r="X416" s="216" t="str">
        <f>+IF(H416=0,"",'Ark1'!AA1517)</f>
        <v/>
      </c>
      <c r="Y416" s="217" t="str">
        <f>+IF(H416=0,"",'Ark1'!AC1517)</f>
        <v/>
      </c>
      <c r="Z416" s="218" t="str">
        <f>+IF(H416=0,"",'Ark1'!AE1517)</f>
        <v/>
      </c>
      <c r="AA416" s="218" t="str">
        <f t="shared" si="226"/>
        <v/>
      </c>
      <c r="AB416" s="216" t="str">
        <f t="shared" si="228"/>
        <v/>
      </c>
      <c r="AC416" s="269"/>
      <c r="AF416" s="28"/>
      <c r="AG416" s="26"/>
    </row>
    <row r="417" spans="1:115">
      <c r="A417" s="269"/>
      <c r="B417" s="269">
        <f>+'Ark1'!C1518</f>
        <v>2023</v>
      </c>
      <c r="C417" s="215">
        <f>+'Ark1'!L1518</f>
        <v>12</v>
      </c>
      <c r="D417" s="215" t="str">
        <f t="shared" si="224"/>
        <v>U+</v>
      </c>
      <c r="E417" s="215">
        <f>+'Ark1'!D1518</f>
        <v>12</v>
      </c>
      <c r="F417" s="215" t="str">
        <f t="shared" si="225"/>
        <v>Des</v>
      </c>
      <c r="G417" s="215">
        <f>+'Ark1'!Q1518</f>
        <v>0</v>
      </c>
      <c r="H417" s="320">
        <f>+'Ark1'!R1518</f>
        <v>0</v>
      </c>
      <c r="I417" s="217" t="str">
        <f>+IF(H417=0,"",'Ark1'!AG1518)</f>
        <v/>
      </c>
      <c r="J417" s="217" t="str">
        <f>+IF(H417=0,"",'Ark1'!AH1518)</f>
        <v/>
      </c>
      <c r="K417" s="271"/>
      <c r="L417" s="271"/>
      <c r="M417" s="271"/>
      <c r="N417" s="216" t="str">
        <f>+IF(H417=0,"",'Ark1'!U1518)</f>
        <v/>
      </c>
      <c r="O417" s="216"/>
      <c r="P417" s="404">
        <f>+IF(I417=0,"",'Ark1'!AI1518)</f>
        <v>0</v>
      </c>
      <c r="Q417" s="404"/>
      <c r="R417" s="245"/>
      <c r="S417" s="245"/>
      <c r="T417" s="245"/>
      <c r="U417" s="308"/>
      <c r="V417" s="217" t="str">
        <f>+IF(H417=0,"",'Ark1'!T1518)</f>
        <v/>
      </c>
      <c r="W417" s="218" t="str">
        <f>+IF(H417=0,"",'Ark1'!X1518)</f>
        <v/>
      </c>
      <c r="X417" s="216" t="str">
        <f>+IF(H417=0,"",'Ark1'!AA1518)</f>
        <v/>
      </c>
      <c r="Y417" s="217" t="str">
        <f>+IF(H417=0,"",'Ark1'!AC1518)</f>
        <v/>
      </c>
      <c r="Z417" s="218" t="str">
        <f>+IF(H417=0,"",'Ark1'!AE1518)</f>
        <v/>
      </c>
      <c r="AA417" s="218" t="str">
        <f t="shared" si="226"/>
        <v/>
      </c>
      <c r="AB417" s="216" t="str">
        <f t="shared" si="228"/>
        <v/>
      </c>
      <c r="AC417" s="269"/>
      <c r="AF417" s="28"/>
      <c r="AG417" s="26"/>
    </row>
    <row r="418" spans="1:115">
      <c r="A418" s="269"/>
      <c r="B418" s="269"/>
      <c r="C418" s="269"/>
      <c r="D418" s="269"/>
      <c r="E418" s="269"/>
      <c r="F418" s="269"/>
      <c r="G418" s="269"/>
      <c r="H418" s="322"/>
      <c r="I418" s="270"/>
      <c r="J418" s="270"/>
      <c r="K418" s="271"/>
      <c r="L418" s="271"/>
      <c r="M418" s="271"/>
      <c r="N418" s="271"/>
      <c r="O418" s="271"/>
      <c r="P418" s="308"/>
      <c r="Q418" s="308"/>
      <c r="R418" s="307"/>
      <c r="S418" s="307"/>
      <c r="T418" s="307"/>
      <c r="U418" s="308"/>
      <c r="V418" s="270"/>
      <c r="W418" s="272"/>
      <c r="X418" s="271"/>
      <c r="Y418" s="270"/>
      <c r="Z418" s="272"/>
      <c r="AA418" s="272"/>
      <c r="AB418" s="271"/>
      <c r="AC418" s="269"/>
      <c r="AD418" s="26"/>
      <c r="AF418" s="28"/>
      <c r="AG418" s="26"/>
      <c r="AH418" s="27"/>
      <c r="AI418" s="27"/>
      <c r="AM418" s="27"/>
    </row>
    <row r="419" spans="1:115" s="301" customFormat="1" ht="17.399999999999999">
      <c r="A419" s="269"/>
      <c r="B419" s="269"/>
      <c r="C419" s="305" t="s">
        <v>0</v>
      </c>
      <c r="D419" s="269"/>
      <c r="E419" s="306" t="str">
        <f>+D421</f>
        <v>E-</v>
      </c>
      <c r="F419" s="305" t="s">
        <v>547</v>
      </c>
      <c r="G419" s="269"/>
      <c r="H419" s="309">
        <f>SUM(H421:H430)</f>
        <v>0</v>
      </c>
      <c r="I419" s="271"/>
      <c r="J419" s="271"/>
      <c r="K419" s="271"/>
      <c r="L419" s="271"/>
      <c r="M419" s="271"/>
      <c r="N419" s="307">
        <f>+Klasse!P241</f>
        <v>0</v>
      </c>
      <c r="O419" s="307"/>
      <c r="P419" s="308"/>
      <c r="Q419" s="308"/>
      <c r="R419" s="307"/>
      <c r="S419" s="307"/>
      <c r="T419" s="307"/>
      <c r="U419" s="308"/>
      <c r="V419" s="269"/>
      <c r="W419" s="272"/>
      <c r="X419" s="271"/>
      <c r="Y419" s="269"/>
      <c r="Z419" s="272"/>
      <c r="AA419" s="307" t="e">
        <f>+N419/#REF!</f>
        <v>#REF!</v>
      </c>
      <c r="AB419" s="271"/>
      <c r="AC419" s="269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</row>
    <row r="420" spans="1:115" s="301" customFormat="1">
      <c r="A420" s="269"/>
      <c r="B420" s="269"/>
      <c r="C420" s="269"/>
      <c r="D420" s="269"/>
      <c r="E420" s="269"/>
      <c r="F420" s="269"/>
      <c r="G420" s="269"/>
      <c r="H420" s="322"/>
      <c r="I420" s="271"/>
      <c r="J420" s="271"/>
      <c r="K420" s="271"/>
      <c r="L420" s="271"/>
      <c r="M420" s="271"/>
      <c r="N420" s="269"/>
      <c r="O420" s="269"/>
      <c r="P420" s="308"/>
      <c r="Q420" s="308"/>
      <c r="R420" s="307"/>
      <c r="S420" s="307"/>
      <c r="T420" s="307"/>
      <c r="U420" s="308"/>
      <c r="V420" s="269"/>
      <c r="W420" s="272"/>
      <c r="X420" s="271"/>
      <c r="Y420" s="269"/>
      <c r="Z420" s="272"/>
      <c r="AA420" s="272"/>
      <c r="AB420" s="272"/>
      <c r="AC420" s="272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</row>
    <row r="421" spans="1:115">
      <c r="A421" s="269"/>
      <c r="B421" s="269">
        <f>+'Ark1'!C1519</f>
        <v>2023</v>
      </c>
      <c r="C421" s="215">
        <f>+'Ark1'!L1519</f>
        <v>13</v>
      </c>
      <c r="D421" s="215" t="str">
        <f t="shared" ref="D421:D432" si="229">+D194</f>
        <v>E-</v>
      </c>
      <c r="E421" s="215">
        <f>+'Ark1'!D1519</f>
        <v>1</v>
      </c>
      <c r="F421" s="215" t="str">
        <f t="shared" ref="F421:F432" si="230">+F406</f>
        <v>Jan</v>
      </c>
      <c r="G421" s="215">
        <f>+'Ark1'!Q1519</f>
        <v>0</v>
      </c>
      <c r="H421" s="320">
        <f>+'Ark1'!R1519</f>
        <v>0</v>
      </c>
      <c r="I421" s="217" t="str">
        <f>+IF(H421=0,"",'Ark1'!AG1519)</f>
        <v/>
      </c>
      <c r="J421" s="217" t="str">
        <f>+IF(H421=0,"",'Ark1'!AH1519)</f>
        <v/>
      </c>
      <c r="K421" s="271"/>
      <c r="L421" s="271"/>
      <c r="M421" s="271"/>
      <c r="N421" s="216" t="str">
        <f>+IF(H421=0,"",'Ark1'!U1519)</f>
        <v/>
      </c>
      <c r="O421" s="216"/>
      <c r="P421" s="404">
        <f>+IF(I421=0,"",'Ark1'!AI1519)</f>
        <v>0</v>
      </c>
      <c r="Q421" s="404"/>
      <c r="R421" s="245"/>
      <c r="S421" s="245"/>
      <c r="T421" s="245"/>
      <c r="U421" s="308"/>
      <c r="V421" s="217" t="str">
        <f>+IF(H421=0,"",'Ark1'!T1519)</f>
        <v/>
      </c>
      <c r="W421" s="218" t="str">
        <f>+IF(H421=0,"",'Ark1'!X1519)</f>
        <v/>
      </c>
      <c r="X421" s="216" t="str">
        <f>+IF(H421=0,"",'Ark1'!AA1519)</f>
        <v/>
      </c>
      <c r="Y421" s="217" t="str">
        <f>+IF(H421=0,"",'Ark1'!AC1519)</f>
        <v/>
      </c>
      <c r="Z421" s="218" t="str">
        <f>+IF(H421=0,"",'Ark1'!AE1519)</f>
        <v/>
      </c>
      <c r="AA421" s="218" t="str">
        <f t="shared" ref="AA421:AA432" si="231">+IF(H421=0,"",+N421/C421)</f>
        <v/>
      </c>
      <c r="AB421" s="216" t="str">
        <f t="shared" si="227"/>
        <v/>
      </c>
      <c r="AC421" s="269"/>
      <c r="AF421" s="28"/>
      <c r="AG421" s="26"/>
    </row>
    <row r="422" spans="1:115">
      <c r="A422" s="269"/>
      <c r="B422" s="269">
        <f>+'Ark1'!C1520</f>
        <v>2023</v>
      </c>
      <c r="C422" s="215">
        <f>+'Ark1'!L1520</f>
        <v>13</v>
      </c>
      <c r="D422" s="215" t="str">
        <f t="shared" si="229"/>
        <v>E-</v>
      </c>
      <c r="E422" s="215">
        <f>+'Ark1'!D1520</f>
        <v>2</v>
      </c>
      <c r="F422" s="215" t="str">
        <f t="shared" si="230"/>
        <v>Feb</v>
      </c>
      <c r="G422" s="215">
        <f>+'Ark1'!Q1520</f>
        <v>0</v>
      </c>
      <c r="H422" s="320">
        <f>+'Ark1'!R1520</f>
        <v>0</v>
      </c>
      <c r="I422" s="217" t="str">
        <f>+IF(H422=0,"",'Ark1'!AG1520)</f>
        <v/>
      </c>
      <c r="J422" s="217" t="str">
        <f>+IF(H422=0,"",'Ark1'!AH1520)</f>
        <v/>
      </c>
      <c r="K422" s="271"/>
      <c r="L422" s="271"/>
      <c r="M422" s="271"/>
      <c r="N422" s="216" t="str">
        <f>+IF(H422=0,"",'Ark1'!U1520)</f>
        <v/>
      </c>
      <c r="O422" s="216"/>
      <c r="P422" s="404">
        <f>+IF(I422=0,"",'Ark1'!AI1520)</f>
        <v>0</v>
      </c>
      <c r="Q422" s="404"/>
      <c r="R422" s="245"/>
      <c r="S422" s="245"/>
      <c r="T422" s="245"/>
      <c r="U422" s="308"/>
      <c r="V422" s="217" t="str">
        <f>+IF(H422=0,"",'Ark1'!T1520)</f>
        <v/>
      </c>
      <c r="W422" s="218" t="str">
        <f>+IF(H422=0,"",'Ark1'!X1520)</f>
        <v/>
      </c>
      <c r="X422" s="216" t="str">
        <f>+IF(H422=0,"",'Ark1'!AA1520)</f>
        <v/>
      </c>
      <c r="Y422" s="217" t="str">
        <f>+IF(H422=0,"",'Ark1'!AC1520)</f>
        <v/>
      </c>
      <c r="Z422" s="218" t="str">
        <f>+IF(H422=0,"",'Ark1'!AE1520)</f>
        <v/>
      </c>
      <c r="AA422" s="218" t="str">
        <f t="shared" si="231"/>
        <v/>
      </c>
      <c r="AB422" s="216" t="str">
        <f t="shared" ref="AB422:AB432" si="232">+IF(H422=0,"",G422/H422)</f>
        <v/>
      </c>
      <c r="AC422" s="269"/>
      <c r="AF422" s="28"/>
      <c r="AG422" s="26"/>
    </row>
    <row r="423" spans="1:115">
      <c r="A423" s="269"/>
      <c r="B423" s="269">
        <f>+'Ark1'!C1521</f>
        <v>2023</v>
      </c>
      <c r="C423" s="215">
        <f>+'Ark1'!L1521</f>
        <v>13</v>
      </c>
      <c r="D423" s="215" t="str">
        <f t="shared" si="229"/>
        <v>E-</v>
      </c>
      <c r="E423" s="215">
        <f>+'Ark1'!D1521</f>
        <v>3</v>
      </c>
      <c r="F423" s="215" t="str">
        <f t="shared" si="230"/>
        <v>Mar</v>
      </c>
      <c r="G423" s="215">
        <f>+'Ark1'!Q1521</f>
        <v>0</v>
      </c>
      <c r="H423" s="320">
        <f>+'Ark1'!R1521</f>
        <v>0</v>
      </c>
      <c r="I423" s="217" t="str">
        <f>+IF(H423=0,"",'Ark1'!AG1521)</f>
        <v/>
      </c>
      <c r="J423" s="217" t="str">
        <f>+IF(H423=0,"",'Ark1'!AH1521)</f>
        <v/>
      </c>
      <c r="K423" s="271"/>
      <c r="L423" s="271"/>
      <c r="M423" s="271"/>
      <c r="N423" s="216" t="str">
        <f>+IF(H423=0,"",'Ark1'!U1521)</f>
        <v/>
      </c>
      <c r="O423" s="216"/>
      <c r="P423" s="404">
        <f>+IF(I423=0,"",'Ark1'!AI1521)</f>
        <v>0</v>
      </c>
      <c r="Q423" s="404"/>
      <c r="R423" s="245"/>
      <c r="S423" s="245"/>
      <c r="T423" s="245"/>
      <c r="U423" s="308"/>
      <c r="V423" s="217" t="str">
        <f>+IF(H423=0,"",'Ark1'!T1521)</f>
        <v/>
      </c>
      <c r="W423" s="218" t="str">
        <f>+IF(H423=0,"",'Ark1'!X1521)</f>
        <v/>
      </c>
      <c r="X423" s="216" t="str">
        <f>+IF(H423=0,"",'Ark1'!AA1521)</f>
        <v/>
      </c>
      <c r="Y423" s="217" t="str">
        <f>+IF(H423=0,"",'Ark1'!AC1521)</f>
        <v/>
      </c>
      <c r="Z423" s="218" t="str">
        <f>+IF(H423=0,"",'Ark1'!AE1521)</f>
        <v/>
      </c>
      <c r="AA423" s="218" t="str">
        <f t="shared" si="231"/>
        <v/>
      </c>
      <c r="AB423" s="216" t="str">
        <f t="shared" si="232"/>
        <v/>
      </c>
      <c r="AC423" s="269"/>
      <c r="AF423" s="28"/>
      <c r="AG423" s="26"/>
    </row>
    <row r="424" spans="1:115">
      <c r="A424" s="269"/>
      <c r="B424" s="269">
        <f>+'Ark1'!C1522</f>
        <v>2023</v>
      </c>
      <c r="C424" s="215">
        <f>+'Ark1'!L1522</f>
        <v>13</v>
      </c>
      <c r="D424" s="215" t="str">
        <f t="shared" si="229"/>
        <v>E-</v>
      </c>
      <c r="E424" s="215">
        <f>+'Ark1'!D1522</f>
        <v>4</v>
      </c>
      <c r="F424" s="215" t="str">
        <f t="shared" si="230"/>
        <v>Apr</v>
      </c>
      <c r="G424" s="215">
        <f>+'Ark1'!Q1522</f>
        <v>0</v>
      </c>
      <c r="H424" s="320">
        <f>+'Ark1'!R1522</f>
        <v>0</v>
      </c>
      <c r="I424" s="217" t="str">
        <f>+IF(H424=0,"",'Ark1'!AG1522)</f>
        <v/>
      </c>
      <c r="J424" s="217" t="str">
        <f>+IF(H424=0,"",'Ark1'!AH1522)</f>
        <v/>
      </c>
      <c r="K424" s="271"/>
      <c r="L424" s="271"/>
      <c r="M424" s="271"/>
      <c r="N424" s="216" t="str">
        <f>+IF(H424=0,"",'Ark1'!U1522)</f>
        <v/>
      </c>
      <c r="O424" s="216"/>
      <c r="P424" s="404">
        <f>+IF(I424=0,"",'Ark1'!AI1522)</f>
        <v>0</v>
      </c>
      <c r="Q424" s="404"/>
      <c r="R424" s="245"/>
      <c r="S424" s="245"/>
      <c r="T424" s="245"/>
      <c r="U424" s="308"/>
      <c r="V424" s="217" t="str">
        <f>+IF(H424=0,"",'Ark1'!T1522)</f>
        <v/>
      </c>
      <c r="W424" s="218" t="str">
        <f>+IF(H424=0,"",'Ark1'!X1522)</f>
        <v/>
      </c>
      <c r="X424" s="216" t="str">
        <f>+IF(H424=0,"",'Ark1'!AA1522)</f>
        <v/>
      </c>
      <c r="Y424" s="217" t="str">
        <f>+IF(H424=0,"",'Ark1'!AC1522)</f>
        <v/>
      </c>
      <c r="Z424" s="218" t="str">
        <f>+IF(H424=0,"",'Ark1'!AE1522)</f>
        <v/>
      </c>
      <c r="AA424" s="218" t="str">
        <f t="shared" si="231"/>
        <v/>
      </c>
      <c r="AB424" s="216" t="str">
        <f t="shared" si="232"/>
        <v/>
      </c>
      <c r="AC424" s="269"/>
      <c r="AF424" s="28"/>
      <c r="AG424" s="26"/>
    </row>
    <row r="425" spans="1:115">
      <c r="A425" s="269"/>
      <c r="B425" s="269">
        <f>+'Ark1'!C1523</f>
        <v>2023</v>
      </c>
      <c r="C425" s="215">
        <f>+'Ark1'!L1523</f>
        <v>13</v>
      </c>
      <c r="D425" s="215" t="str">
        <f t="shared" si="229"/>
        <v>E-</v>
      </c>
      <c r="E425" s="215">
        <f>+'Ark1'!D1523</f>
        <v>5</v>
      </c>
      <c r="F425" s="215" t="str">
        <f t="shared" si="230"/>
        <v>Mai</v>
      </c>
      <c r="G425" s="215">
        <f>+'Ark1'!Q1523</f>
        <v>0</v>
      </c>
      <c r="H425" s="320">
        <f>+'Ark1'!R1523</f>
        <v>0</v>
      </c>
      <c r="I425" s="217" t="str">
        <f>+IF(H425=0,"",'Ark1'!AG1523)</f>
        <v/>
      </c>
      <c r="J425" s="217" t="str">
        <f>+IF(H425=0,"",'Ark1'!AH1523)</f>
        <v/>
      </c>
      <c r="K425" s="271"/>
      <c r="L425" s="271"/>
      <c r="M425" s="271"/>
      <c r="N425" s="216" t="str">
        <f>+IF(H425=0,"",'Ark1'!U1523)</f>
        <v/>
      </c>
      <c r="O425" s="216"/>
      <c r="P425" s="404">
        <f>+IF(I425=0,"",'Ark1'!AI1523)</f>
        <v>0</v>
      </c>
      <c r="Q425" s="404"/>
      <c r="R425" s="245"/>
      <c r="S425" s="245"/>
      <c r="T425" s="245"/>
      <c r="U425" s="308"/>
      <c r="V425" s="217" t="str">
        <f>+IF(H425=0,"",'Ark1'!T1523)</f>
        <v/>
      </c>
      <c r="W425" s="218" t="str">
        <f>+IF(H425=0,"",'Ark1'!X1523)</f>
        <v/>
      </c>
      <c r="X425" s="216" t="str">
        <f>+IF(H425=0,"",'Ark1'!AA1523)</f>
        <v/>
      </c>
      <c r="Y425" s="217" t="str">
        <f>+IF(H425=0,"",'Ark1'!AC1523)</f>
        <v/>
      </c>
      <c r="Z425" s="218" t="str">
        <f>+IF(H425=0,"",'Ark1'!AE1523)</f>
        <v/>
      </c>
      <c r="AA425" s="218" t="str">
        <f t="shared" si="231"/>
        <v/>
      </c>
      <c r="AB425" s="216" t="str">
        <f t="shared" si="232"/>
        <v/>
      </c>
      <c r="AC425" s="269"/>
      <c r="AF425" s="28"/>
      <c r="AG425" s="26"/>
    </row>
    <row r="426" spans="1:115">
      <c r="A426" s="269"/>
      <c r="B426" s="269">
        <f>+'Ark1'!C1524</f>
        <v>2023</v>
      </c>
      <c r="C426" s="215">
        <f>+'Ark1'!L1524</f>
        <v>13</v>
      </c>
      <c r="D426" s="215" t="str">
        <f t="shared" si="229"/>
        <v>E-</v>
      </c>
      <c r="E426" s="215">
        <f>+'Ark1'!D1524</f>
        <v>6</v>
      </c>
      <c r="F426" s="215" t="str">
        <f t="shared" si="230"/>
        <v>Jun</v>
      </c>
      <c r="G426" s="215">
        <f>+'Ark1'!Q1524</f>
        <v>0</v>
      </c>
      <c r="H426" s="320">
        <f>+'Ark1'!R1524</f>
        <v>0</v>
      </c>
      <c r="I426" s="217" t="str">
        <f>+IF(H426=0,"",'Ark1'!AG1524)</f>
        <v/>
      </c>
      <c r="J426" s="217" t="str">
        <f>+IF(H426=0,"",'Ark1'!AH1524)</f>
        <v/>
      </c>
      <c r="K426" s="271"/>
      <c r="L426" s="271"/>
      <c r="M426" s="271"/>
      <c r="N426" s="216" t="str">
        <f>+IF(H426=0,"",'Ark1'!U1524)</f>
        <v/>
      </c>
      <c r="O426" s="216"/>
      <c r="P426" s="404">
        <f>+IF(I426=0,"",'Ark1'!AI1524)</f>
        <v>0</v>
      </c>
      <c r="Q426" s="404"/>
      <c r="R426" s="245"/>
      <c r="S426" s="245"/>
      <c r="T426" s="245"/>
      <c r="U426" s="308"/>
      <c r="V426" s="217" t="str">
        <f>+IF(H426=0,"",'Ark1'!T1524)</f>
        <v/>
      </c>
      <c r="W426" s="218" t="str">
        <f>+IF(H426=0,"",'Ark1'!X1524)</f>
        <v/>
      </c>
      <c r="X426" s="216" t="str">
        <f>+IF(H426=0,"",'Ark1'!AA1524)</f>
        <v/>
      </c>
      <c r="Y426" s="217" t="str">
        <f>+IF(H426=0,"",'Ark1'!AC1524)</f>
        <v/>
      </c>
      <c r="Z426" s="218" t="str">
        <f>+IF(H426=0,"",'Ark1'!AE1524)</f>
        <v/>
      </c>
      <c r="AA426" s="218" t="str">
        <f t="shared" si="231"/>
        <v/>
      </c>
      <c r="AB426" s="216" t="str">
        <f t="shared" si="232"/>
        <v/>
      </c>
      <c r="AC426" s="269"/>
      <c r="AF426" s="28"/>
      <c r="AG426" s="26"/>
    </row>
    <row r="427" spans="1:115">
      <c r="A427" s="269"/>
      <c r="B427" s="269">
        <f>+'Ark1'!C1525</f>
        <v>2023</v>
      </c>
      <c r="C427" s="215">
        <f>+'Ark1'!L1525</f>
        <v>13</v>
      </c>
      <c r="D427" s="215" t="str">
        <f t="shared" si="229"/>
        <v>E-</v>
      </c>
      <c r="E427" s="215">
        <f>+'Ark1'!D1525</f>
        <v>7</v>
      </c>
      <c r="F427" s="215" t="str">
        <f t="shared" si="230"/>
        <v>Jul</v>
      </c>
      <c r="G427" s="215">
        <f>+'Ark1'!Q1525</f>
        <v>0</v>
      </c>
      <c r="H427" s="320">
        <f>+'Ark1'!R1525</f>
        <v>0</v>
      </c>
      <c r="I427" s="217" t="str">
        <f>+IF(H427=0,"",'Ark1'!AG1525)</f>
        <v/>
      </c>
      <c r="J427" s="217" t="str">
        <f>+IF(H427=0,"",'Ark1'!AH1525)</f>
        <v/>
      </c>
      <c r="K427" s="271"/>
      <c r="L427" s="271"/>
      <c r="M427" s="271"/>
      <c r="N427" s="216" t="str">
        <f>+IF(H427=0,"",'Ark1'!U1525)</f>
        <v/>
      </c>
      <c r="O427" s="216"/>
      <c r="P427" s="404">
        <f>+IF(I427=0,"",'Ark1'!AI1525)</f>
        <v>0</v>
      </c>
      <c r="Q427" s="404"/>
      <c r="R427" s="245"/>
      <c r="S427" s="245"/>
      <c r="T427" s="245"/>
      <c r="U427" s="308"/>
      <c r="V427" s="217" t="str">
        <f>+IF(H427=0,"",'Ark1'!T1525)</f>
        <v/>
      </c>
      <c r="W427" s="218" t="str">
        <f>+IF(H427=0,"",'Ark1'!X1525)</f>
        <v/>
      </c>
      <c r="X427" s="216" t="str">
        <f>+IF(H427=0,"",'Ark1'!AA1525)</f>
        <v/>
      </c>
      <c r="Y427" s="217" t="str">
        <f>+IF(H427=0,"",'Ark1'!AC1525)</f>
        <v/>
      </c>
      <c r="Z427" s="218" t="str">
        <f>+IF(H427=0,"",'Ark1'!AE1525)</f>
        <v/>
      </c>
      <c r="AA427" s="218" t="str">
        <f t="shared" si="231"/>
        <v/>
      </c>
      <c r="AB427" s="216" t="str">
        <f t="shared" si="232"/>
        <v/>
      </c>
      <c r="AC427" s="269"/>
      <c r="AF427" s="28"/>
      <c r="AG427" s="26"/>
    </row>
    <row r="428" spans="1:115">
      <c r="A428" s="269"/>
      <c r="B428" s="269">
        <f>+'Ark1'!C1526</f>
        <v>2023</v>
      </c>
      <c r="C428" s="215">
        <f>+'Ark1'!L1526</f>
        <v>13</v>
      </c>
      <c r="D428" s="215" t="str">
        <f t="shared" si="229"/>
        <v>E-</v>
      </c>
      <c r="E428" s="215">
        <f>+'Ark1'!D1526</f>
        <v>8</v>
      </c>
      <c r="F428" s="215" t="str">
        <f t="shared" si="230"/>
        <v>Aug</v>
      </c>
      <c r="G428" s="215">
        <f>+'Ark1'!Q1526</f>
        <v>0</v>
      </c>
      <c r="H428" s="320">
        <f>+'Ark1'!R1526</f>
        <v>0</v>
      </c>
      <c r="I428" s="217" t="str">
        <f>+IF(H428=0,"",'Ark1'!AG1526)</f>
        <v/>
      </c>
      <c r="J428" s="217" t="str">
        <f>+IF(H428=0,"",'Ark1'!AH1526)</f>
        <v/>
      </c>
      <c r="K428" s="271"/>
      <c r="L428" s="271"/>
      <c r="M428" s="271"/>
      <c r="N428" s="216" t="str">
        <f>+IF(H428=0,"",'Ark1'!U1526)</f>
        <v/>
      </c>
      <c r="O428" s="216"/>
      <c r="P428" s="404">
        <f>+IF(I428=0,"",'Ark1'!AI1526)</f>
        <v>0</v>
      </c>
      <c r="Q428" s="404"/>
      <c r="R428" s="245"/>
      <c r="S428" s="245"/>
      <c r="T428" s="245"/>
      <c r="U428" s="308"/>
      <c r="V428" s="217" t="str">
        <f>+IF(H428=0,"",'Ark1'!T1526)</f>
        <v/>
      </c>
      <c r="W428" s="218" t="str">
        <f>+IF(H428=0,"",'Ark1'!X1526)</f>
        <v/>
      </c>
      <c r="X428" s="216" t="str">
        <f>+IF(H428=0,"",'Ark1'!AA1526)</f>
        <v/>
      </c>
      <c r="Y428" s="217" t="str">
        <f>+IF(H428=0,"",'Ark1'!AC1526)</f>
        <v/>
      </c>
      <c r="Z428" s="218" t="str">
        <f>+IF(H428=0,"",'Ark1'!AE1526)</f>
        <v/>
      </c>
      <c r="AA428" s="218" t="str">
        <f t="shared" si="231"/>
        <v/>
      </c>
      <c r="AB428" s="216" t="str">
        <f t="shared" si="232"/>
        <v/>
      </c>
      <c r="AC428" s="269"/>
      <c r="AF428" s="28"/>
      <c r="AG428" s="26"/>
    </row>
    <row r="429" spans="1:115">
      <c r="A429" s="269"/>
      <c r="B429" s="269">
        <f>+'Ark1'!C1527</f>
        <v>2023</v>
      </c>
      <c r="C429" s="215">
        <f>+'Ark1'!L1527</f>
        <v>13</v>
      </c>
      <c r="D429" s="215" t="str">
        <f t="shared" si="229"/>
        <v>E-</v>
      </c>
      <c r="E429" s="215">
        <f>+'Ark1'!D1527</f>
        <v>9</v>
      </c>
      <c r="F429" s="215" t="str">
        <f t="shared" si="230"/>
        <v>Sep</v>
      </c>
      <c r="G429" s="215">
        <f>+'Ark1'!Q1527</f>
        <v>0</v>
      </c>
      <c r="H429" s="320">
        <f>+'Ark1'!R1527</f>
        <v>0</v>
      </c>
      <c r="I429" s="217" t="str">
        <f>+IF(H429=0,"",'Ark1'!AG1527)</f>
        <v/>
      </c>
      <c r="J429" s="217" t="str">
        <f>+IF(H429=0,"",'Ark1'!AH1527)</f>
        <v/>
      </c>
      <c r="K429" s="271"/>
      <c r="L429" s="271"/>
      <c r="M429" s="271"/>
      <c r="N429" s="216" t="str">
        <f>+IF(H429=0,"",'Ark1'!U1527)</f>
        <v/>
      </c>
      <c r="O429" s="216"/>
      <c r="P429" s="404">
        <f>+IF(I429=0,"",'Ark1'!AI1527)</f>
        <v>0</v>
      </c>
      <c r="Q429" s="404"/>
      <c r="R429" s="245"/>
      <c r="S429" s="245"/>
      <c r="T429" s="245"/>
      <c r="U429" s="308"/>
      <c r="V429" s="217" t="str">
        <f>+IF(H429=0,"",'Ark1'!T1527)</f>
        <v/>
      </c>
      <c r="W429" s="218" t="str">
        <f>+IF(H429=0,"",'Ark1'!X1527)</f>
        <v/>
      </c>
      <c r="X429" s="216" t="str">
        <f>+IF(H429=0,"",'Ark1'!AA1527)</f>
        <v/>
      </c>
      <c r="Y429" s="217" t="str">
        <f>+IF(H429=0,"",'Ark1'!AC1527)</f>
        <v/>
      </c>
      <c r="Z429" s="218" t="str">
        <f>+IF(H429=0,"",'Ark1'!AE1527)</f>
        <v/>
      </c>
      <c r="AA429" s="218" t="str">
        <f t="shared" si="231"/>
        <v/>
      </c>
      <c r="AB429" s="216" t="str">
        <f t="shared" si="232"/>
        <v/>
      </c>
      <c r="AC429" s="269"/>
      <c r="AF429" s="28"/>
      <c r="AG429" s="26"/>
    </row>
    <row r="430" spans="1:115">
      <c r="A430" s="269"/>
      <c r="B430" s="269">
        <f>+'Ark1'!C1528</f>
        <v>2023</v>
      </c>
      <c r="C430" s="215">
        <f>+'Ark1'!L1528</f>
        <v>13</v>
      </c>
      <c r="D430" s="215" t="str">
        <f t="shared" si="229"/>
        <v>E-</v>
      </c>
      <c r="E430" s="215">
        <f>+'Ark1'!D1528</f>
        <v>10</v>
      </c>
      <c r="F430" s="215" t="str">
        <f t="shared" si="230"/>
        <v>Okt</v>
      </c>
      <c r="G430" s="215">
        <f>+'Ark1'!Q1528</f>
        <v>0</v>
      </c>
      <c r="H430" s="320">
        <f>+'Ark1'!R1528</f>
        <v>0</v>
      </c>
      <c r="I430" s="217" t="str">
        <f>+IF(H430=0,"",'Ark1'!AG1528)</f>
        <v/>
      </c>
      <c r="J430" s="217" t="str">
        <f>+IF(H430=0,"",'Ark1'!AH1528)</f>
        <v/>
      </c>
      <c r="K430" s="271"/>
      <c r="L430" s="271"/>
      <c r="M430" s="271"/>
      <c r="N430" s="216" t="str">
        <f>+IF(H430=0,"",'Ark1'!U1528)</f>
        <v/>
      </c>
      <c r="O430" s="216"/>
      <c r="P430" s="404">
        <f>+IF(I430=0,"",'Ark1'!AI1528)</f>
        <v>0</v>
      </c>
      <c r="Q430" s="404"/>
      <c r="R430" s="245"/>
      <c r="S430" s="245"/>
      <c r="T430" s="245"/>
      <c r="U430" s="308"/>
      <c r="V430" s="217" t="str">
        <f>+IF(H430=0,"",'Ark1'!T1528)</f>
        <v/>
      </c>
      <c r="W430" s="218" t="str">
        <f>+IF(H430=0,"",'Ark1'!X1528)</f>
        <v/>
      </c>
      <c r="X430" s="216" t="str">
        <f>+IF(H430=0,"",'Ark1'!AA1528)</f>
        <v/>
      </c>
      <c r="Y430" s="217" t="str">
        <f>+IF(H430=0,"",'Ark1'!AC1528)</f>
        <v/>
      </c>
      <c r="Z430" s="218" t="str">
        <f>+IF(H430=0,"",'Ark1'!AE1528)</f>
        <v/>
      </c>
      <c r="AA430" s="218" t="str">
        <f t="shared" si="231"/>
        <v/>
      </c>
      <c r="AB430" s="216" t="str">
        <f t="shared" si="232"/>
        <v/>
      </c>
      <c r="AC430" s="269"/>
      <c r="AF430" s="28"/>
      <c r="AG430" s="26"/>
    </row>
    <row r="431" spans="1:115">
      <c r="A431" s="269"/>
      <c r="B431" s="269">
        <f>+'Ark1'!C1529</f>
        <v>2023</v>
      </c>
      <c r="C431" s="215">
        <f>+'Ark1'!L1529</f>
        <v>13</v>
      </c>
      <c r="D431" s="215" t="str">
        <f t="shared" si="229"/>
        <v>E-</v>
      </c>
      <c r="E431" s="215">
        <f>+'Ark1'!D1529</f>
        <v>11</v>
      </c>
      <c r="F431" s="215" t="str">
        <f t="shared" si="230"/>
        <v>Nov</v>
      </c>
      <c r="G431" s="215">
        <f>+'Ark1'!Q1529</f>
        <v>0</v>
      </c>
      <c r="H431" s="320">
        <f>+'Ark1'!R1529</f>
        <v>0</v>
      </c>
      <c r="I431" s="217" t="str">
        <f>+IF(H431=0,"",'Ark1'!AG1529)</f>
        <v/>
      </c>
      <c r="J431" s="217" t="str">
        <f>+IF(H431=0,"",'Ark1'!AH1529)</f>
        <v/>
      </c>
      <c r="K431" s="271"/>
      <c r="L431" s="271"/>
      <c r="M431" s="271"/>
      <c r="N431" s="216" t="str">
        <f>+IF(H431=0,"",'Ark1'!U1529)</f>
        <v/>
      </c>
      <c r="O431" s="216"/>
      <c r="P431" s="404">
        <f>+IF(I431=0,"",'Ark1'!AI1529)</f>
        <v>0</v>
      </c>
      <c r="Q431" s="404"/>
      <c r="R431" s="245"/>
      <c r="S431" s="245"/>
      <c r="T431" s="245"/>
      <c r="U431" s="308"/>
      <c r="V431" s="217" t="str">
        <f>+IF(H431=0,"",'Ark1'!T1529)</f>
        <v/>
      </c>
      <c r="W431" s="218" t="str">
        <f>+IF(H431=0,"",'Ark1'!X1529)</f>
        <v/>
      </c>
      <c r="X431" s="216" t="str">
        <f>+IF(H431=0,"",'Ark1'!AA1529)</f>
        <v/>
      </c>
      <c r="Y431" s="217" t="str">
        <f>+IF(H431=0,"",'Ark1'!AC1529)</f>
        <v/>
      </c>
      <c r="Z431" s="218" t="str">
        <f>+IF(H431=0,"",'Ark1'!AE1529)</f>
        <v/>
      </c>
      <c r="AA431" s="218" t="str">
        <f t="shared" si="231"/>
        <v/>
      </c>
      <c r="AB431" s="216" t="str">
        <f t="shared" si="232"/>
        <v/>
      </c>
      <c r="AC431" s="269"/>
      <c r="AF431" s="28"/>
      <c r="AG431" s="26"/>
    </row>
    <row r="432" spans="1:115">
      <c r="A432" s="269"/>
      <c r="B432" s="269">
        <f>+'Ark1'!C1530</f>
        <v>2023</v>
      </c>
      <c r="C432" s="215">
        <f>+'Ark1'!L1530</f>
        <v>13</v>
      </c>
      <c r="D432" s="215" t="str">
        <f t="shared" si="229"/>
        <v>E-</v>
      </c>
      <c r="E432" s="215">
        <f>+'Ark1'!D1530</f>
        <v>12</v>
      </c>
      <c r="F432" s="215" t="str">
        <f t="shared" si="230"/>
        <v>Des</v>
      </c>
      <c r="G432" s="215">
        <f>+'Ark1'!Q1530</f>
        <v>0</v>
      </c>
      <c r="H432" s="320">
        <f>+'Ark1'!R1530</f>
        <v>0</v>
      </c>
      <c r="I432" s="217" t="str">
        <f>+IF(H432=0,"",'Ark1'!AG1530)</f>
        <v/>
      </c>
      <c r="J432" s="217" t="str">
        <f>+IF(H432=0,"",'Ark1'!AH1530)</f>
        <v/>
      </c>
      <c r="K432" s="271"/>
      <c r="L432" s="271"/>
      <c r="M432" s="271"/>
      <c r="N432" s="216" t="str">
        <f>+IF(H432=0,"",'Ark1'!U1530)</f>
        <v/>
      </c>
      <c r="O432" s="216"/>
      <c r="P432" s="404">
        <f>+IF(I432=0,"",'Ark1'!AI1530)</f>
        <v>0</v>
      </c>
      <c r="Q432" s="404"/>
      <c r="R432" s="245"/>
      <c r="S432" s="245"/>
      <c r="T432" s="245"/>
      <c r="U432" s="308"/>
      <c r="V432" s="217" t="str">
        <f>+IF(H432=0,"",'Ark1'!T1530)</f>
        <v/>
      </c>
      <c r="W432" s="218" t="str">
        <f>+IF(H432=0,"",'Ark1'!X1530)</f>
        <v/>
      </c>
      <c r="X432" s="216" t="str">
        <f>+IF(H432=0,"",'Ark1'!AA1530)</f>
        <v/>
      </c>
      <c r="Y432" s="217" t="str">
        <f>+IF(H432=0,"",'Ark1'!AC1530)</f>
        <v/>
      </c>
      <c r="Z432" s="218" t="str">
        <f>+IF(H432=0,"",'Ark1'!AE1530)</f>
        <v/>
      </c>
      <c r="AA432" s="218" t="str">
        <f t="shared" si="231"/>
        <v/>
      </c>
      <c r="AB432" s="216" t="str">
        <f t="shared" si="232"/>
        <v/>
      </c>
      <c r="AC432" s="269"/>
      <c r="AF432" s="28"/>
      <c r="AG432" s="26"/>
    </row>
    <row r="433" spans="1:115">
      <c r="A433" s="269"/>
      <c r="B433" s="269"/>
      <c r="C433" s="269"/>
      <c r="D433" s="269"/>
      <c r="E433" s="269"/>
      <c r="F433" s="269"/>
      <c r="G433" s="269"/>
      <c r="H433" s="322"/>
      <c r="I433" s="270"/>
      <c r="J433" s="270"/>
      <c r="K433" s="271"/>
      <c r="L433" s="271"/>
      <c r="M433" s="271"/>
      <c r="N433" s="271"/>
      <c r="O433" s="271"/>
      <c r="P433" s="308"/>
      <c r="Q433" s="308"/>
      <c r="R433" s="307"/>
      <c r="S433" s="307"/>
      <c r="T433" s="307"/>
      <c r="U433" s="308"/>
      <c r="V433" s="270"/>
      <c r="W433" s="272"/>
      <c r="X433" s="271"/>
      <c r="Y433" s="270"/>
      <c r="Z433" s="272"/>
      <c r="AA433" s="272"/>
      <c r="AB433" s="271"/>
      <c r="AC433" s="269"/>
      <c r="AD433" s="26"/>
      <c r="AF433" s="28"/>
      <c r="AG433" s="26"/>
      <c r="AH433" s="27"/>
      <c r="AI433" s="27"/>
      <c r="AM433" s="27"/>
    </row>
    <row r="434" spans="1:115" s="301" customFormat="1" ht="17.399999999999999">
      <c r="A434" s="269"/>
      <c r="B434" s="269"/>
      <c r="C434" s="305" t="s">
        <v>0</v>
      </c>
      <c r="D434" s="269"/>
      <c r="E434" s="306" t="str">
        <f>+D436</f>
        <v>E</v>
      </c>
      <c r="F434" s="305" t="s">
        <v>547</v>
      </c>
      <c r="G434" s="269"/>
      <c r="H434" s="309">
        <f>SUM(H436:H445)</f>
        <v>0</v>
      </c>
      <c r="I434" s="271"/>
      <c r="J434" s="271"/>
      <c r="K434" s="271"/>
      <c r="L434" s="271"/>
      <c r="M434" s="271"/>
      <c r="N434" s="307">
        <f>+Klasse!P262</f>
        <v>0</v>
      </c>
      <c r="O434" s="307"/>
      <c r="P434" s="308"/>
      <c r="Q434" s="308"/>
      <c r="R434" s="307"/>
      <c r="S434" s="307"/>
      <c r="T434" s="307"/>
      <c r="U434" s="308"/>
      <c r="V434" s="269"/>
      <c r="W434" s="272"/>
      <c r="X434" s="271"/>
      <c r="Y434" s="269"/>
      <c r="Z434" s="272"/>
      <c r="AA434" s="307" t="e">
        <f>+N434/#REF!</f>
        <v>#REF!</v>
      </c>
      <c r="AB434" s="271"/>
      <c r="AC434" s="269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</row>
    <row r="435" spans="1:115" s="301" customFormat="1">
      <c r="A435" s="269"/>
      <c r="B435" s="269"/>
      <c r="C435" s="269"/>
      <c r="D435" s="269"/>
      <c r="E435" s="269"/>
      <c r="F435" s="269"/>
      <c r="G435" s="269"/>
      <c r="H435" s="322"/>
      <c r="I435" s="271"/>
      <c r="J435" s="271"/>
      <c r="K435" s="271"/>
      <c r="L435" s="271"/>
      <c r="M435" s="271"/>
      <c r="N435" s="269"/>
      <c r="O435" s="269"/>
      <c r="P435" s="308"/>
      <c r="Q435" s="308"/>
      <c r="R435" s="307"/>
      <c r="S435" s="307"/>
      <c r="T435" s="307"/>
      <c r="U435" s="308"/>
      <c r="V435" s="269"/>
      <c r="W435" s="272"/>
      <c r="X435" s="271"/>
      <c r="Y435" s="269"/>
      <c r="Z435" s="272"/>
      <c r="AA435" s="272"/>
      <c r="AB435" s="272"/>
      <c r="AC435" s="272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</row>
    <row r="436" spans="1:115">
      <c r="A436" s="269"/>
      <c r="B436" s="269">
        <f>+'Ark1'!C1531</f>
        <v>2023</v>
      </c>
      <c r="C436" s="215">
        <f>+'Ark1'!L1531</f>
        <v>14</v>
      </c>
      <c r="D436" s="215" t="str">
        <f t="shared" ref="D436:D447" si="233">+D209</f>
        <v>E</v>
      </c>
      <c r="E436" s="215">
        <f>+'Ark1'!D1531</f>
        <v>1</v>
      </c>
      <c r="F436" s="215" t="str">
        <f t="shared" ref="F436:F447" si="234">+F421</f>
        <v>Jan</v>
      </c>
      <c r="G436" s="215">
        <f>+'Ark1'!Q1531</f>
        <v>0</v>
      </c>
      <c r="H436" s="320">
        <f>+'Ark1'!R1531</f>
        <v>0</v>
      </c>
      <c r="I436" s="217" t="str">
        <f>+IF(H436=0,"",'Ark1'!AG1531)</f>
        <v/>
      </c>
      <c r="J436" s="217" t="str">
        <f>+IF(H436=0,"",'Ark1'!AH1531)</f>
        <v/>
      </c>
      <c r="K436" s="271"/>
      <c r="L436" s="271"/>
      <c r="M436" s="271"/>
      <c r="N436" s="216" t="str">
        <f>+IF(H436=0,"",'Ark1'!U1531)</f>
        <v/>
      </c>
      <c r="O436" s="216"/>
      <c r="P436" s="404">
        <f>+IF(I436=0,"",'Ark1'!AI1531)</f>
        <v>0</v>
      </c>
      <c r="Q436" s="404"/>
      <c r="R436" s="245"/>
      <c r="S436" s="245"/>
      <c r="T436" s="245"/>
      <c r="U436" s="308"/>
      <c r="V436" s="217" t="str">
        <f>+IF(H436=0,"",'Ark1'!T1531)</f>
        <v/>
      </c>
      <c r="W436" s="218" t="str">
        <f>+IF(H436=0,"",'Ark1'!X1531)</f>
        <v/>
      </c>
      <c r="X436" s="216" t="str">
        <f>+IF(H436=0,"",'Ark1'!AA1531)</f>
        <v/>
      </c>
      <c r="Y436" s="217" t="str">
        <f>+IF(H436=0,"",'Ark1'!AC1531)</f>
        <v/>
      </c>
      <c r="Z436" s="218" t="str">
        <f>+IF(H436=0,"",'Ark1'!AE1531)</f>
        <v/>
      </c>
      <c r="AA436" s="218" t="str">
        <f t="shared" ref="AA436:AA447" si="235">+IF(H436=0,"",+N436/C436)</f>
        <v/>
      </c>
      <c r="AB436" s="216" t="str">
        <f t="shared" si="227"/>
        <v/>
      </c>
      <c r="AC436" s="269"/>
      <c r="AF436" s="28"/>
      <c r="AG436" s="26"/>
    </row>
    <row r="437" spans="1:115">
      <c r="A437" s="269"/>
      <c r="B437" s="269">
        <f>+'Ark1'!C1532</f>
        <v>2023</v>
      </c>
      <c r="C437" s="215">
        <f>+'Ark1'!L1532</f>
        <v>14</v>
      </c>
      <c r="D437" s="215" t="str">
        <f t="shared" si="233"/>
        <v>E</v>
      </c>
      <c r="E437" s="215">
        <f>+'Ark1'!D1532</f>
        <v>2</v>
      </c>
      <c r="F437" s="215" t="str">
        <f t="shared" si="234"/>
        <v>Feb</v>
      </c>
      <c r="G437" s="215">
        <f>+'Ark1'!Q1532</f>
        <v>0</v>
      </c>
      <c r="H437" s="320">
        <f>+'Ark1'!R1532</f>
        <v>0</v>
      </c>
      <c r="I437" s="217" t="str">
        <f>+IF(H437=0,"",'Ark1'!AG1532)</f>
        <v/>
      </c>
      <c r="J437" s="217" t="str">
        <f>+IF(H437=0,"",'Ark1'!AH1532)</f>
        <v/>
      </c>
      <c r="K437" s="271"/>
      <c r="L437" s="271"/>
      <c r="M437" s="271"/>
      <c r="N437" s="216" t="str">
        <f>+IF(H437=0,"",'Ark1'!U1532)</f>
        <v/>
      </c>
      <c r="O437" s="216"/>
      <c r="P437" s="404">
        <f>+IF(I437=0,"",'Ark1'!AI1532)</f>
        <v>0</v>
      </c>
      <c r="Q437" s="404"/>
      <c r="R437" s="245"/>
      <c r="S437" s="245"/>
      <c r="T437" s="245"/>
      <c r="U437" s="308"/>
      <c r="V437" s="217" t="str">
        <f>+IF(H437=0,"",'Ark1'!T1532)</f>
        <v/>
      </c>
      <c r="W437" s="218" t="str">
        <f>+IF(H437=0,"",'Ark1'!X1532)</f>
        <v/>
      </c>
      <c r="X437" s="216" t="str">
        <f>+IF(H437=0,"",'Ark1'!AA1532)</f>
        <v/>
      </c>
      <c r="Y437" s="217" t="str">
        <f>+IF(H437=0,"",'Ark1'!AC1532)</f>
        <v/>
      </c>
      <c r="Z437" s="218" t="str">
        <f>+IF(H437=0,"",'Ark1'!AE1532)</f>
        <v/>
      </c>
      <c r="AA437" s="218" t="str">
        <f t="shared" si="235"/>
        <v/>
      </c>
      <c r="AB437" s="216" t="str">
        <f t="shared" ref="AB437:AB447" si="236">+IF(H437=0,"",G437/H437)</f>
        <v/>
      </c>
      <c r="AC437" s="269"/>
      <c r="AF437" s="28"/>
      <c r="AG437" s="26"/>
    </row>
    <row r="438" spans="1:115">
      <c r="A438" s="269"/>
      <c r="B438" s="269">
        <f>+'Ark1'!C1533</f>
        <v>2023</v>
      </c>
      <c r="C438" s="215">
        <f>+'Ark1'!L1533</f>
        <v>14</v>
      </c>
      <c r="D438" s="215" t="str">
        <f t="shared" si="233"/>
        <v>E</v>
      </c>
      <c r="E438" s="215">
        <f>+'Ark1'!D1533</f>
        <v>3</v>
      </c>
      <c r="F438" s="215" t="str">
        <f t="shared" si="234"/>
        <v>Mar</v>
      </c>
      <c r="G438" s="215">
        <f>+'Ark1'!Q1533</f>
        <v>0</v>
      </c>
      <c r="H438" s="320">
        <f>+'Ark1'!R1533</f>
        <v>0</v>
      </c>
      <c r="I438" s="217" t="str">
        <f>+IF(H438=0,"",'Ark1'!AG1533)</f>
        <v/>
      </c>
      <c r="J438" s="217" t="str">
        <f>+IF(H438=0,"",'Ark1'!AH1533)</f>
        <v/>
      </c>
      <c r="K438" s="271"/>
      <c r="L438" s="271"/>
      <c r="M438" s="271"/>
      <c r="N438" s="216" t="str">
        <f>+IF(H438=0,"",'Ark1'!U1533)</f>
        <v/>
      </c>
      <c r="O438" s="216"/>
      <c r="P438" s="404">
        <f>+IF(I438=0,"",'Ark1'!AI1533)</f>
        <v>0</v>
      </c>
      <c r="Q438" s="404"/>
      <c r="R438" s="245"/>
      <c r="S438" s="245"/>
      <c r="T438" s="245"/>
      <c r="U438" s="308"/>
      <c r="V438" s="217" t="str">
        <f>+IF(H438=0,"",'Ark1'!T1533)</f>
        <v/>
      </c>
      <c r="W438" s="218" t="str">
        <f>+IF(H438=0,"",'Ark1'!X1533)</f>
        <v/>
      </c>
      <c r="X438" s="216" t="str">
        <f>+IF(H438=0,"",'Ark1'!AA1533)</f>
        <v/>
      </c>
      <c r="Y438" s="217" t="str">
        <f>+IF(H438=0,"",'Ark1'!AC1533)</f>
        <v/>
      </c>
      <c r="Z438" s="218" t="str">
        <f>+IF(H438=0,"",'Ark1'!AE1533)</f>
        <v/>
      </c>
      <c r="AA438" s="218" t="str">
        <f t="shared" si="235"/>
        <v/>
      </c>
      <c r="AB438" s="216" t="str">
        <f t="shared" si="236"/>
        <v/>
      </c>
      <c r="AC438" s="269"/>
      <c r="AF438" s="28"/>
      <c r="AG438" s="26"/>
    </row>
    <row r="439" spans="1:115">
      <c r="A439" s="269"/>
      <c r="B439" s="269">
        <f>+'Ark1'!C1534</f>
        <v>2023</v>
      </c>
      <c r="C439" s="215">
        <f>+'Ark1'!L1534</f>
        <v>14</v>
      </c>
      <c r="D439" s="215" t="str">
        <f t="shared" si="233"/>
        <v>E</v>
      </c>
      <c r="E439" s="215">
        <f>+'Ark1'!D1534</f>
        <v>4</v>
      </c>
      <c r="F439" s="215" t="str">
        <f t="shared" si="234"/>
        <v>Apr</v>
      </c>
      <c r="G439" s="215">
        <f>+'Ark1'!Q1534</f>
        <v>0</v>
      </c>
      <c r="H439" s="320">
        <f>+'Ark1'!R1534</f>
        <v>0</v>
      </c>
      <c r="I439" s="217" t="str">
        <f>+IF(H439=0,"",'Ark1'!AG1534)</f>
        <v/>
      </c>
      <c r="J439" s="217" t="str">
        <f>+IF(H439=0,"",'Ark1'!AH1534)</f>
        <v/>
      </c>
      <c r="K439" s="271"/>
      <c r="L439" s="271"/>
      <c r="M439" s="271"/>
      <c r="N439" s="216" t="str">
        <f>+IF(H439=0,"",'Ark1'!U1534)</f>
        <v/>
      </c>
      <c r="O439" s="216"/>
      <c r="P439" s="404">
        <f>+IF(I439=0,"",'Ark1'!AI1534)</f>
        <v>0</v>
      </c>
      <c r="Q439" s="404"/>
      <c r="R439" s="245"/>
      <c r="S439" s="245"/>
      <c r="T439" s="245"/>
      <c r="U439" s="308"/>
      <c r="V439" s="217" t="str">
        <f>+IF(H439=0,"",'Ark1'!T1534)</f>
        <v/>
      </c>
      <c r="W439" s="218" t="str">
        <f>+IF(H439=0,"",'Ark1'!X1534)</f>
        <v/>
      </c>
      <c r="X439" s="216" t="str">
        <f>+IF(H439=0,"",'Ark1'!AA1534)</f>
        <v/>
      </c>
      <c r="Y439" s="217" t="str">
        <f>+IF(H439=0,"",'Ark1'!AC1534)</f>
        <v/>
      </c>
      <c r="Z439" s="218" t="str">
        <f>+IF(H439=0,"",'Ark1'!AE1534)</f>
        <v/>
      </c>
      <c r="AA439" s="218" t="str">
        <f t="shared" si="235"/>
        <v/>
      </c>
      <c r="AB439" s="216" t="str">
        <f t="shared" si="236"/>
        <v/>
      </c>
      <c r="AC439" s="269"/>
      <c r="AF439" s="28"/>
      <c r="AG439" s="26"/>
    </row>
    <row r="440" spans="1:115">
      <c r="A440" s="269"/>
      <c r="B440" s="269">
        <f>+'Ark1'!C1535</f>
        <v>2023</v>
      </c>
      <c r="C440" s="215">
        <f>+'Ark1'!L1535</f>
        <v>14</v>
      </c>
      <c r="D440" s="215" t="str">
        <f t="shared" si="233"/>
        <v>E</v>
      </c>
      <c r="E440" s="215">
        <f>+'Ark1'!D1535</f>
        <v>5</v>
      </c>
      <c r="F440" s="215" t="str">
        <f t="shared" si="234"/>
        <v>Mai</v>
      </c>
      <c r="G440" s="215">
        <f>+'Ark1'!Q1535</f>
        <v>0</v>
      </c>
      <c r="H440" s="320">
        <f>+'Ark1'!R1535</f>
        <v>0</v>
      </c>
      <c r="I440" s="217" t="str">
        <f>+IF(H440=0,"",'Ark1'!AG1535)</f>
        <v/>
      </c>
      <c r="J440" s="217" t="str">
        <f>+IF(H440=0,"",'Ark1'!AH1535)</f>
        <v/>
      </c>
      <c r="K440" s="271"/>
      <c r="L440" s="271"/>
      <c r="M440" s="271"/>
      <c r="N440" s="216" t="str">
        <f>+IF(H440=0,"",'Ark1'!U1535)</f>
        <v/>
      </c>
      <c r="O440" s="216"/>
      <c r="P440" s="404">
        <f>+IF(I440=0,"",'Ark1'!AI1535)</f>
        <v>0</v>
      </c>
      <c r="Q440" s="404"/>
      <c r="R440" s="245"/>
      <c r="S440" s="245"/>
      <c r="T440" s="245"/>
      <c r="U440" s="308"/>
      <c r="V440" s="217" t="str">
        <f>+IF(H440=0,"",'Ark1'!T1535)</f>
        <v/>
      </c>
      <c r="W440" s="218" t="str">
        <f>+IF(H440=0,"",'Ark1'!X1535)</f>
        <v/>
      </c>
      <c r="X440" s="216" t="str">
        <f>+IF(H440=0,"",'Ark1'!AA1535)</f>
        <v/>
      </c>
      <c r="Y440" s="217" t="str">
        <f>+IF(H440=0,"",'Ark1'!AC1535)</f>
        <v/>
      </c>
      <c r="Z440" s="218" t="str">
        <f>+IF(H440=0,"",'Ark1'!AE1535)</f>
        <v/>
      </c>
      <c r="AA440" s="218" t="str">
        <f t="shared" si="235"/>
        <v/>
      </c>
      <c r="AB440" s="216" t="str">
        <f t="shared" si="236"/>
        <v/>
      </c>
      <c r="AC440" s="269"/>
      <c r="AF440" s="28"/>
      <c r="AG440" s="26"/>
    </row>
    <row r="441" spans="1:115">
      <c r="A441" s="269"/>
      <c r="B441" s="269">
        <f>+'Ark1'!C1536</f>
        <v>2023</v>
      </c>
      <c r="C441" s="215">
        <f>+'Ark1'!L1536</f>
        <v>14</v>
      </c>
      <c r="D441" s="215" t="str">
        <f t="shared" si="233"/>
        <v>E</v>
      </c>
      <c r="E441" s="215">
        <f>+'Ark1'!D1536</f>
        <v>6</v>
      </c>
      <c r="F441" s="215" t="str">
        <f t="shared" si="234"/>
        <v>Jun</v>
      </c>
      <c r="G441" s="215">
        <f>+'Ark1'!Q1536</f>
        <v>0</v>
      </c>
      <c r="H441" s="320">
        <f>+'Ark1'!R1536</f>
        <v>0</v>
      </c>
      <c r="I441" s="217" t="str">
        <f>+IF(H441=0,"",'Ark1'!AG1536)</f>
        <v/>
      </c>
      <c r="J441" s="217" t="str">
        <f>+IF(H441=0,"",'Ark1'!AH1536)</f>
        <v/>
      </c>
      <c r="K441" s="271"/>
      <c r="L441" s="271"/>
      <c r="M441" s="271"/>
      <c r="N441" s="216" t="str">
        <f>+IF(H441=0,"",'Ark1'!U1536)</f>
        <v/>
      </c>
      <c r="O441" s="216"/>
      <c r="P441" s="404">
        <f>+IF(I441=0,"",'Ark1'!AI1536)</f>
        <v>0</v>
      </c>
      <c r="Q441" s="404"/>
      <c r="R441" s="245"/>
      <c r="S441" s="245"/>
      <c r="T441" s="245"/>
      <c r="U441" s="308"/>
      <c r="V441" s="217" t="str">
        <f>+IF(H441=0,"",'Ark1'!T1536)</f>
        <v/>
      </c>
      <c r="W441" s="218" t="str">
        <f>+IF(H441=0,"",'Ark1'!X1536)</f>
        <v/>
      </c>
      <c r="X441" s="216" t="str">
        <f>+IF(H441=0,"",'Ark1'!AA1536)</f>
        <v/>
      </c>
      <c r="Y441" s="217" t="str">
        <f>+IF(H441=0,"",'Ark1'!AC1536)</f>
        <v/>
      </c>
      <c r="Z441" s="218" t="str">
        <f>+IF(H441=0,"",'Ark1'!AE1536)</f>
        <v/>
      </c>
      <c r="AA441" s="218" t="str">
        <f t="shared" si="235"/>
        <v/>
      </c>
      <c r="AB441" s="216" t="str">
        <f t="shared" si="236"/>
        <v/>
      </c>
      <c r="AC441" s="269"/>
      <c r="AF441" s="28"/>
      <c r="AG441" s="26"/>
    </row>
    <row r="442" spans="1:115">
      <c r="A442" s="269"/>
      <c r="B442" s="269">
        <f>+'Ark1'!C1537</f>
        <v>2023</v>
      </c>
      <c r="C442" s="215">
        <f>+'Ark1'!L1537</f>
        <v>14</v>
      </c>
      <c r="D442" s="215" t="str">
        <f t="shared" si="233"/>
        <v>E</v>
      </c>
      <c r="E442" s="215">
        <f>+'Ark1'!D1537</f>
        <v>7</v>
      </c>
      <c r="F442" s="215" t="str">
        <f t="shared" si="234"/>
        <v>Jul</v>
      </c>
      <c r="G442" s="215">
        <f>+'Ark1'!Q1537</f>
        <v>0</v>
      </c>
      <c r="H442" s="320">
        <f>+'Ark1'!R1537</f>
        <v>0</v>
      </c>
      <c r="I442" s="217" t="str">
        <f>+IF(H442=0,"",'Ark1'!AG1537)</f>
        <v/>
      </c>
      <c r="J442" s="217" t="str">
        <f>+IF(H442=0,"",'Ark1'!AH1537)</f>
        <v/>
      </c>
      <c r="K442" s="271"/>
      <c r="L442" s="271"/>
      <c r="M442" s="271"/>
      <c r="N442" s="216" t="str">
        <f>+IF(H442=0,"",'Ark1'!U1537)</f>
        <v/>
      </c>
      <c r="O442" s="216"/>
      <c r="P442" s="404">
        <f>+IF(I442=0,"",'Ark1'!AI1537)</f>
        <v>0</v>
      </c>
      <c r="Q442" s="404"/>
      <c r="R442" s="245"/>
      <c r="S442" s="245"/>
      <c r="T442" s="245"/>
      <c r="U442" s="308"/>
      <c r="V442" s="217" t="str">
        <f>+IF(H442=0,"",'Ark1'!T1537)</f>
        <v/>
      </c>
      <c r="W442" s="218" t="str">
        <f>+IF(H442=0,"",'Ark1'!X1537)</f>
        <v/>
      </c>
      <c r="X442" s="216" t="str">
        <f>+IF(H442=0,"",'Ark1'!AA1537)</f>
        <v/>
      </c>
      <c r="Y442" s="217" t="str">
        <f>+IF(H442=0,"",'Ark1'!AC1537)</f>
        <v/>
      </c>
      <c r="Z442" s="218" t="str">
        <f>+IF(H442=0,"",'Ark1'!AE1537)</f>
        <v/>
      </c>
      <c r="AA442" s="218" t="str">
        <f t="shared" si="235"/>
        <v/>
      </c>
      <c r="AB442" s="216" t="str">
        <f t="shared" si="236"/>
        <v/>
      </c>
      <c r="AC442" s="269"/>
      <c r="AF442" s="28"/>
      <c r="AG442" s="26"/>
    </row>
    <row r="443" spans="1:115">
      <c r="A443" s="269"/>
      <c r="B443" s="269">
        <f>+'Ark1'!C1538</f>
        <v>2023</v>
      </c>
      <c r="C443" s="215">
        <f>+'Ark1'!L1538</f>
        <v>14</v>
      </c>
      <c r="D443" s="215" t="str">
        <f t="shared" si="233"/>
        <v>E</v>
      </c>
      <c r="E443" s="215">
        <f>+'Ark1'!D1538</f>
        <v>8</v>
      </c>
      <c r="F443" s="215" t="str">
        <f t="shared" si="234"/>
        <v>Aug</v>
      </c>
      <c r="G443" s="215">
        <f>+'Ark1'!Q1538</f>
        <v>0</v>
      </c>
      <c r="H443" s="320">
        <f>+'Ark1'!R1538</f>
        <v>0</v>
      </c>
      <c r="I443" s="217" t="str">
        <f>+IF(H443=0,"",'Ark1'!AG1538)</f>
        <v/>
      </c>
      <c r="J443" s="217" t="str">
        <f>+IF(H443=0,"",'Ark1'!AH1538)</f>
        <v/>
      </c>
      <c r="K443" s="271"/>
      <c r="L443" s="271"/>
      <c r="M443" s="271"/>
      <c r="N443" s="216" t="str">
        <f>+IF(H443=0,"",'Ark1'!U1538)</f>
        <v/>
      </c>
      <c r="O443" s="216"/>
      <c r="P443" s="404">
        <f>+IF(I443=0,"",'Ark1'!AI1538)</f>
        <v>0</v>
      </c>
      <c r="Q443" s="404"/>
      <c r="R443" s="245"/>
      <c r="S443" s="245"/>
      <c r="T443" s="245"/>
      <c r="U443" s="308"/>
      <c r="V443" s="217" t="str">
        <f>+IF(H443=0,"",'Ark1'!T1538)</f>
        <v/>
      </c>
      <c r="W443" s="218" t="str">
        <f>+IF(H443=0,"",'Ark1'!X1538)</f>
        <v/>
      </c>
      <c r="X443" s="216" t="str">
        <f>+IF(H443=0,"",'Ark1'!AA1538)</f>
        <v/>
      </c>
      <c r="Y443" s="217" t="str">
        <f>+IF(H443=0,"",'Ark1'!AC1538)</f>
        <v/>
      </c>
      <c r="Z443" s="218" t="str">
        <f>+IF(H443=0,"",'Ark1'!AE1538)</f>
        <v/>
      </c>
      <c r="AA443" s="218" t="str">
        <f t="shared" si="235"/>
        <v/>
      </c>
      <c r="AB443" s="216" t="str">
        <f t="shared" si="236"/>
        <v/>
      </c>
      <c r="AC443" s="269"/>
      <c r="AF443" s="28"/>
      <c r="AG443" s="26"/>
    </row>
    <row r="444" spans="1:115">
      <c r="A444" s="269"/>
      <c r="B444" s="269">
        <f>+'Ark1'!C1539</f>
        <v>2023</v>
      </c>
      <c r="C444" s="215">
        <f>+'Ark1'!L1539</f>
        <v>14</v>
      </c>
      <c r="D444" s="215" t="str">
        <f t="shared" si="233"/>
        <v>E</v>
      </c>
      <c r="E444" s="215">
        <f>+'Ark1'!D1539</f>
        <v>9</v>
      </c>
      <c r="F444" s="215" t="str">
        <f t="shared" si="234"/>
        <v>Sep</v>
      </c>
      <c r="G444" s="215">
        <f>+'Ark1'!Q1539</f>
        <v>0</v>
      </c>
      <c r="H444" s="320">
        <f>+'Ark1'!R1539</f>
        <v>0</v>
      </c>
      <c r="I444" s="217" t="str">
        <f>+IF(H444=0,"",'Ark1'!AG1539)</f>
        <v/>
      </c>
      <c r="J444" s="217" t="str">
        <f>+IF(H444=0,"",'Ark1'!AH1539)</f>
        <v/>
      </c>
      <c r="K444" s="271"/>
      <c r="L444" s="271"/>
      <c r="M444" s="271"/>
      <c r="N444" s="216" t="str">
        <f>+IF(H444=0,"",'Ark1'!U1539)</f>
        <v/>
      </c>
      <c r="O444" s="216"/>
      <c r="P444" s="404">
        <f>+IF(I444=0,"",'Ark1'!AI1539)</f>
        <v>0</v>
      </c>
      <c r="Q444" s="404"/>
      <c r="R444" s="245"/>
      <c r="S444" s="245"/>
      <c r="T444" s="245"/>
      <c r="U444" s="308"/>
      <c r="V444" s="217" t="str">
        <f>+IF(H444=0,"",'Ark1'!T1539)</f>
        <v/>
      </c>
      <c r="W444" s="218" t="str">
        <f>+IF(H444=0,"",'Ark1'!X1539)</f>
        <v/>
      </c>
      <c r="X444" s="216" t="str">
        <f>+IF(H444=0,"",'Ark1'!AA1539)</f>
        <v/>
      </c>
      <c r="Y444" s="217" t="str">
        <f>+IF(H444=0,"",'Ark1'!AC1539)</f>
        <v/>
      </c>
      <c r="Z444" s="218" t="str">
        <f>+IF(H444=0,"",'Ark1'!AE1539)</f>
        <v/>
      </c>
      <c r="AA444" s="218" t="str">
        <f t="shared" si="235"/>
        <v/>
      </c>
      <c r="AB444" s="216" t="str">
        <f t="shared" si="236"/>
        <v/>
      </c>
      <c r="AC444" s="269"/>
      <c r="AF444" s="28"/>
      <c r="AG444" s="26"/>
    </row>
    <row r="445" spans="1:115">
      <c r="A445" s="269"/>
      <c r="B445" s="269">
        <f>+'Ark1'!C1540</f>
        <v>2023</v>
      </c>
      <c r="C445" s="215">
        <f>+'Ark1'!L1540</f>
        <v>14</v>
      </c>
      <c r="D445" s="215" t="str">
        <f t="shared" si="233"/>
        <v>E</v>
      </c>
      <c r="E445" s="215">
        <f>+'Ark1'!D1540</f>
        <v>10</v>
      </c>
      <c r="F445" s="215" t="str">
        <f t="shared" si="234"/>
        <v>Okt</v>
      </c>
      <c r="G445" s="215">
        <f>+'Ark1'!Q1540</f>
        <v>0</v>
      </c>
      <c r="H445" s="320">
        <f>+'Ark1'!R1540</f>
        <v>0</v>
      </c>
      <c r="I445" s="217" t="str">
        <f>+IF(H445=0,"",'Ark1'!AG1540)</f>
        <v/>
      </c>
      <c r="J445" s="217" t="str">
        <f>+IF(H445=0,"",'Ark1'!AH1540)</f>
        <v/>
      </c>
      <c r="K445" s="271"/>
      <c r="L445" s="271"/>
      <c r="M445" s="271"/>
      <c r="N445" s="216" t="str">
        <f>+IF(H445=0,"",'Ark1'!U1540)</f>
        <v/>
      </c>
      <c r="O445" s="216"/>
      <c r="P445" s="404">
        <f>+IF(I445=0,"",'Ark1'!AI1540)</f>
        <v>0</v>
      </c>
      <c r="Q445" s="404"/>
      <c r="R445" s="245"/>
      <c r="S445" s="245"/>
      <c r="T445" s="245"/>
      <c r="U445" s="308"/>
      <c r="V445" s="217" t="str">
        <f>+IF(H445=0,"",'Ark1'!T1540)</f>
        <v/>
      </c>
      <c r="W445" s="218" t="str">
        <f>+IF(H445=0,"",'Ark1'!X1540)</f>
        <v/>
      </c>
      <c r="X445" s="216" t="str">
        <f>+IF(H445=0,"",'Ark1'!AA1540)</f>
        <v/>
      </c>
      <c r="Y445" s="217" t="str">
        <f>+IF(H445=0,"",'Ark1'!AC1540)</f>
        <v/>
      </c>
      <c r="Z445" s="218" t="str">
        <f>+IF(H445=0,"",'Ark1'!AE1540)</f>
        <v/>
      </c>
      <c r="AA445" s="218" t="str">
        <f t="shared" si="235"/>
        <v/>
      </c>
      <c r="AB445" s="216" t="str">
        <f t="shared" si="236"/>
        <v/>
      </c>
      <c r="AC445" s="269"/>
      <c r="AF445" s="28"/>
      <c r="AG445" s="26"/>
    </row>
    <row r="446" spans="1:115">
      <c r="A446" s="269"/>
      <c r="B446" s="269">
        <f>+'Ark1'!C1541</f>
        <v>2023</v>
      </c>
      <c r="C446" s="215">
        <f>+'Ark1'!L1541</f>
        <v>14</v>
      </c>
      <c r="D446" s="215" t="str">
        <f t="shared" si="233"/>
        <v>E</v>
      </c>
      <c r="E446" s="215">
        <f>+'Ark1'!D1541</f>
        <v>11</v>
      </c>
      <c r="F446" s="215" t="str">
        <f t="shared" si="234"/>
        <v>Nov</v>
      </c>
      <c r="G446" s="215">
        <f>+'Ark1'!Q1541</f>
        <v>0</v>
      </c>
      <c r="H446" s="320">
        <f>+'Ark1'!R1541</f>
        <v>0</v>
      </c>
      <c r="I446" s="217" t="str">
        <f>+IF(H446=0,"",'Ark1'!AG1541)</f>
        <v/>
      </c>
      <c r="J446" s="217" t="str">
        <f>+IF(H446=0,"",'Ark1'!AH1541)</f>
        <v/>
      </c>
      <c r="K446" s="271"/>
      <c r="L446" s="271"/>
      <c r="M446" s="271"/>
      <c r="N446" s="216" t="str">
        <f>+IF(H446=0,"",'Ark1'!U1541)</f>
        <v/>
      </c>
      <c r="O446" s="216"/>
      <c r="P446" s="404">
        <f>+IF(I446=0,"",'Ark1'!AI1541)</f>
        <v>0</v>
      </c>
      <c r="Q446" s="404"/>
      <c r="R446" s="245"/>
      <c r="S446" s="245"/>
      <c r="T446" s="245"/>
      <c r="U446" s="308"/>
      <c r="V446" s="217" t="str">
        <f>+IF(H446=0,"",'Ark1'!T1541)</f>
        <v/>
      </c>
      <c r="W446" s="218" t="str">
        <f>+IF(H446=0,"",'Ark1'!X1541)</f>
        <v/>
      </c>
      <c r="X446" s="216" t="str">
        <f>+IF(H446=0,"",'Ark1'!AA1541)</f>
        <v/>
      </c>
      <c r="Y446" s="217" t="str">
        <f>+IF(H446=0,"",'Ark1'!AC1541)</f>
        <v/>
      </c>
      <c r="Z446" s="218" t="str">
        <f>+IF(H446=0,"",'Ark1'!AE1541)</f>
        <v/>
      </c>
      <c r="AA446" s="218" t="str">
        <f t="shared" si="235"/>
        <v/>
      </c>
      <c r="AB446" s="216" t="str">
        <f t="shared" si="236"/>
        <v/>
      </c>
      <c r="AC446" s="269"/>
      <c r="AF446" s="28"/>
      <c r="AG446" s="26"/>
    </row>
    <row r="447" spans="1:115">
      <c r="A447" s="269"/>
      <c r="B447" s="269">
        <f>+'Ark1'!C1542</f>
        <v>2023</v>
      </c>
      <c r="C447" s="215">
        <f>+'Ark1'!L1542</f>
        <v>14</v>
      </c>
      <c r="D447" s="215" t="str">
        <f t="shared" si="233"/>
        <v>E</v>
      </c>
      <c r="E447" s="215">
        <f>+'Ark1'!D1542</f>
        <v>12</v>
      </c>
      <c r="F447" s="215" t="str">
        <f t="shared" si="234"/>
        <v>Des</v>
      </c>
      <c r="G447" s="215">
        <f>+'Ark1'!Q1542</f>
        <v>0</v>
      </c>
      <c r="H447" s="320">
        <f>+'Ark1'!R1542</f>
        <v>0</v>
      </c>
      <c r="I447" s="217" t="str">
        <f>+IF(H447=0,"",'Ark1'!AG1542)</f>
        <v/>
      </c>
      <c r="J447" s="217" t="str">
        <f>+IF(H447=0,"",'Ark1'!AH1542)</f>
        <v/>
      </c>
      <c r="K447" s="271"/>
      <c r="L447" s="271"/>
      <c r="M447" s="271"/>
      <c r="N447" s="216" t="str">
        <f>+IF(H447=0,"",'Ark1'!U1542)</f>
        <v/>
      </c>
      <c r="O447" s="216"/>
      <c r="P447" s="404">
        <f>+IF(I447=0,"",'Ark1'!AI1542)</f>
        <v>0</v>
      </c>
      <c r="Q447" s="404"/>
      <c r="R447" s="245"/>
      <c r="S447" s="245"/>
      <c r="T447" s="245"/>
      <c r="U447" s="308"/>
      <c r="V447" s="217" t="str">
        <f>+IF(H447=0,"",'Ark1'!T1542)</f>
        <v/>
      </c>
      <c r="W447" s="218" t="str">
        <f>+IF(H447=0,"",'Ark1'!X1542)</f>
        <v/>
      </c>
      <c r="X447" s="216" t="str">
        <f>+IF(H447=0,"",'Ark1'!AA1542)</f>
        <v/>
      </c>
      <c r="Y447" s="217" t="str">
        <f>+IF(H447=0,"",'Ark1'!AC1542)</f>
        <v/>
      </c>
      <c r="Z447" s="218" t="str">
        <f>+IF(H447=0,"",'Ark1'!AE1542)</f>
        <v/>
      </c>
      <c r="AA447" s="218" t="str">
        <f t="shared" si="235"/>
        <v/>
      </c>
      <c r="AB447" s="216" t="str">
        <f t="shared" si="236"/>
        <v/>
      </c>
      <c r="AC447" s="269"/>
      <c r="AF447" s="28"/>
      <c r="AG447" s="26"/>
    </row>
    <row r="448" spans="1:115">
      <c r="A448" s="269"/>
      <c r="B448" s="269"/>
      <c r="C448" s="269"/>
      <c r="D448" s="269"/>
      <c r="E448" s="269"/>
      <c r="F448" s="269"/>
      <c r="G448" s="269"/>
      <c r="H448" s="322"/>
      <c r="I448" s="270"/>
      <c r="J448" s="270"/>
      <c r="K448" s="271"/>
      <c r="L448" s="271"/>
      <c r="M448" s="271"/>
      <c r="N448" s="271"/>
      <c r="O448" s="271"/>
      <c r="P448" s="308"/>
      <c r="Q448" s="308"/>
      <c r="R448" s="307"/>
      <c r="S448" s="307"/>
      <c r="T448" s="307"/>
      <c r="U448" s="308"/>
      <c r="V448" s="270"/>
      <c r="W448" s="272"/>
      <c r="X448" s="271"/>
      <c r="Y448" s="270"/>
      <c r="Z448" s="272"/>
      <c r="AA448" s="272"/>
      <c r="AB448" s="271"/>
      <c r="AC448" s="269"/>
      <c r="AD448" s="26"/>
      <c r="AF448" s="28"/>
      <c r="AG448" s="26"/>
      <c r="AH448" s="27"/>
      <c r="AI448" s="27"/>
      <c r="AM448" s="27"/>
    </row>
    <row r="449" spans="1:115" s="301" customFormat="1" ht="17.399999999999999">
      <c r="A449" s="269"/>
      <c r="B449" s="269"/>
      <c r="C449" s="305" t="s">
        <v>0</v>
      </c>
      <c r="D449" s="269"/>
      <c r="E449" s="306" t="str">
        <f>+D451</f>
        <v>E+</v>
      </c>
      <c r="F449" s="305" t="s">
        <v>547</v>
      </c>
      <c r="G449" s="269"/>
      <c r="H449" s="309">
        <f>SUM(H451:H460)</f>
        <v>0</v>
      </c>
      <c r="I449" s="271"/>
      <c r="J449" s="271"/>
      <c r="K449" s="271"/>
      <c r="L449" s="271"/>
      <c r="M449" s="271"/>
      <c r="N449" s="307">
        <f>+Klasse!P283</f>
        <v>0</v>
      </c>
      <c r="O449" s="307"/>
      <c r="P449" s="308"/>
      <c r="Q449" s="308"/>
      <c r="R449" s="307"/>
      <c r="S449" s="307"/>
      <c r="T449" s="307"/>
      <c r="U449" s="308"/>
      <c r="V449" s="269"/>
      <c r="W449" s="272"/>
      <c r="X449" s="271"/>
      <c r="Y449" s="269"/>
      <c r="Z449" s="272"/>
      <c r="AA449" s="307" t="e">
        <f>+N449/#REF!</f>
        <v>#REF!</v>
      </c>
      <c r="AB449" s="271"/>
      <c r="AC449" s="269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</row>
    <row r="450" spans="1:115" s="301" customFormat="1">
      <c r="A450" s="269"/>
      <c r="B450" s="269"/>
      <c r="C450" s="269"/>
      <c r="D450" s="269"/>
      <c r="E450" s="269"/>
      <c r="F450" s="269"/>
      <c r="G450" s="269"/>
      <c r="H450" s="322"/>
      <c r="I450" s="271"/>
      <c r="J450" s="271"/>
      <c r="K450" s="271"/>
      <c r="L450" s="271"/>
      <c r="M450" s="271"/>
      <c r="N450" s="269"/>
      <c r="O450" s="269"/>
      <c r="P450" s="308"/>
      <c r="Q450" s="308"/>
      <c r="R450" s="307"/>
      <c r="S450" s="307"/>
      <c r="T450" s="307"/>
      <c r="U450" s="308"/>
      <c r="V450" s="269"/>
      <c r="W450" s="272"/>
      <c r="X450" s="271"/>
      <c r="Y450" s="269"/>
      <c r="Z450" s="272"/>
      <c r="AA450" s="272"/>
      <c r="AB450" s="272"/>
      <c r="AC450" s="272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</row>
    <row r="451" spans="1:115">
      <c r="A451" s="269"/>
      <c r="B451" s="269">
        <f>+'Ark1'!C1543</f>
        <v>2023</v>
      </c>
      <c r="C451" s="215">
        <f>+'Ark1'!L1543</f>
        <v>15</v>
      </c>
      <c r="D451" s="215" t="str">
        <f t="shared" ref="D451:D462" si="237">+D224</f>
        <v>E+</v>
      </c>
      <c r="E451" s="215">
        <f>+'Ark1'!D1543</f>
        <v>1</v>
      </c>
      <c r="F451" s="215" t="str">
        <f t="shared" ref="F451:F462" si="238">+F436</f>
        <v>Jan</v>
      </c>
      <c r="G451" s="215">
        <f>+'Ark1'!Q1543</f>
        <v>0</v>
      </c>
      <c r="H451" s="320">
        <f>+'Ark1'!R1543</f>
        <v>0</v>
      </c>
      <c r="I451" s="217" t="str">
        <f>+IF(H451=0,"",'Ark1'!AG1543)</f>
        <v/>
      </c>
      <c r="J451" s="217" t="str">
        <f>+IF(H451=0,"",'Ark1'!AH1543)</f>
        <v/>
      </c>
      <c r="K451" s="271"/>
      <c r="L451" s="271"/>
      <c r="M451" s="271"/>
      <c r="N451" s="216" t="str">
        <f>+IF(H451=0,"",'Ark1'!U1543)</f>
        <v/>
      </c>
      <c r="O451" s="216"/>
      <c r="P451" s="404">
        <f>+IF(I451=0,"",'Ark1'!AI1543)</f>
        <v>0</v>
      </c>
      <c r="Q451" s="404"/>
      <c r="R451" s="245"/>
      <c r="S451" s="245"/>
      <c r="T451" s="245"/>
      <c r="U451" s="308"/>
      <c r="V451" s="217" t="str">
        <f>+IF(H451=0,"",'Ark1'!T1543)</f>
        <v/>
      </c>
      <c r="W451" s="218" t="str">
        <f>+IF(H451=0,"",'Ark1'!X1543)</f>
        <v/>
      </c>
      <c r="X451" s="216" t="str">
        <f>+IF(H451=0,"",'Ark1'!AA1543)</f>
        <v/>
      </c>
      <c r="Y451" s="217" t="str">
        <f>+IF(H451=0,"",'Ark1'!AC1543)</f>
        <v/>
      </c>
      <c r="Z451" s="218" t="str">
        <f>+IF(H451=0,"",'Ark1'!AE1543)</f>
        <v/>
      </c>
      <c r="AA451" s="218" t="str">
        <f t="shared" ref="AA451:AA462" si="239">+IF(H451=0,"",+N451/C451)</f>
        <v/>
      </c>
      <c r="AB451" s="216" t="str">
        <f t="shared" si="227"/>
        <v/>
      </c>
      <c r="AC451" s="269"/>
      <c r="AF451" s="28"/>
      <c r="AG451" s="26"/>
    </row>
    <row r="452" spans="1:115">
      <c r="A452" s="269"/>
      <c r="B452" s="269">
        <f>+'Ark1'!C1544</f>
        <v>2023</v>
      </c>
      <c r="C452" s="215">
        <f>+'Ark1'!L1544</f>
        <v>15</v>
      </c>
      <c r="D452" s="215" t="str">
        <f t="shared" si="237"/>
        <v>E+</v>
      </c>
      <c r="E452" s="215">
        <f>+'Ark1'!D1544</f>
        <v>2</v>
      </c>
      <c r="F452" s="215" t="str">
        <f t="shared" si="238"/>
        <v>Feb</v>
      </c>
      <c r="G452" s="215">
        <f>+'Ark1'!Q1544</f>
        <v>0</v>
      </c>
      <c r="H452" s="320">
        <f>+'Ark1'!R1544</f>
        <v>0</v>
      </c>
      <c r="I452" s="217" t="str">
        <f>+IF(H452=0,"",'Ark1'!AG1544)</f>
        <v/>
      </c>
      <c r="J452" s="217" t="str">
        <f>+IF(H452=0,"",'Ark1'!AH1544)</f>
        <v/>
      </c>
      <c r="K452" s="271"/>
      <c r="L452" s="271"/>
      <c r="M452" s="271"/>
      <c r="N452" s="216" t="str">
        <f>+IF(H452=0,"",'Ark1'!U1544)</f>
        <v/>
      </c>
      <c r="O452" s="216"/>
      <c r="P452" s="404">
        <f>+IF(I452=0,"",'Ark1'!AI1544)</f>
        <v>0</v>
      </c>
      <c r="Q452" s="404"/>
      <c r="R452" s="245"/>
      <c r="S452" s="245"/>
      <c r="T452" s="245"/>
      <c r="U452" s="308"/>
      <c r="V452" s="217" t="str">
        <f>+IF(H452=0,"",'Ark1'!T1544)</f>
        <v/>
      </c>
      <c r="W452" s="218" t="str">
        <f>+IF(H452=0,"",'Ark1'!X1544)</f>
        <v/>
      </c>
      <c r="X452" s="216" t="str">
        <f>+IF(H452=0,"",'Ark1'!AA1544)</f>
        <v/>
      </c>
      <c r="Y452" s="217" t="str">
        <f>+IF(H452=0,"",'Ark1'!AC1544)</f>
        <v/>
      </c>
      <c r="Z452" s="218" t="str">
        <f>+IF(H452=0,"",'Ark1'!AE1544)</f>
        <v/>
      </c>
      <c r="AA452" s="218" t="str">
        <f t="shared" si="239"/>
        <v/>
      </c>
      <c r="AB452" s="216" t="str">
        <f t="shared" ref="AB452:AB462" si="240">+IF(H452=0,"",G452/H452)</f>
        <v/>
      </c>
      <c r="AC452" s="269"/>
      <c r="AF452" s="28"/>
      <c r="AG452" s="26"/>
    </row>
    <row r="453" spans="1:115">
      <c r="A453" s="269"/>
      <c r="B453" s="269">
        <f>+'Ark1'!C1545</f>
        <v>2023</v>
      </c>
      <c r="C453" s="215">
        <f>+'Ark1'!L1545</f>
        <v>15</v>
      </c>
      <c r="D453" s="215" t="str">
        <f t="shared" si="237"/>
        <v>E+</v>
      </c>
      <c r="E453" s="215">
        <f>+'Ark1'!D1545</f>
        <v>3</v>
      </c>
      <c r="F453" s="215" t="str">
        <f t="shared" si="238"/>
        <v>Mar</v>
      </c>
      <c r="G453" s="215">
        <f>+'Ark1'!Q1545</f>
        <v>0</v>
      </c>
      <c r="H453" s="320">
        <f>+'Ark1'!R1545</f>
        <v>0</v>
      </c>
      <c r="I453" s="217" t="str">
        <f>+IF(H453=0,"",'Ark1'!AG1545)</f>
        <v/>
      </c>
      <c r="J453" s="217" t="str">
        <f>+IF(H453=0,"",'Ark1'!AH1545)</f>
        <v/>
      </c>
      <c r="K453" s="271"/>
      <c r="L453" s="271"/>
      <c r="M453" s="271"/>
      <c r="N453" s="216" t="str">
        <f>+IF(H453=0,"",'Ark1'!U1545)</f>
        <v/>
      </c>
      <c r="O453" s="216"/>
      <c r="P453" s="404">
        <f>+IF(I453=0,"",'Ark1'!AI1545)</f>
        <v>0</v>
      </c>
      <c r="Q453" s="404"/>
      <c r="R453" s="245"/>
      <c r="S453" s="245"/>
      <c r="T453" s="245"/>
      <c r="U453" s="308"/>
      <c r="V453" s="217" t="str">
        <f>+IF(H453=0,"",'Ark1'!T1545)</f>
        <v/>
      </c>
      <c r="W453" s="218" t="str">
        <f>+IF(H453=0,"",'Ark1'!X1545)</f>
        <v/>
      </c>
      <c r="X453" s="216" t="str">
        <f>+IF(H453=0,"",'Ark1'!AA1545)</f>
        <v/>
      </c>
      <c r="Y453" s="217" t="str">
        <f>+IF(H453=0,"",'Ark1'!AC1545)</f>
        <v/>
      </c>
      <c r="Z453" s="218" t="str">
        <f>+IF(H453=0,"",'Ark1'!AE1545)</f>
        <v/>
      </c>
      <c r="AA453" s="218" t="str">
        <f t="shared" si="239"/>
        <v/>
      </c>
      <c r="AB453" s="216" t="str">
        <f t="shared" si="240"/>
        <v/>
      </c>
      <c r="AC453" s="269"/>
      <c r="AF453" s="28"/>
      <c r="AG453" s="26"/>
    </row>
    <row r="454" spans="1:115">
      <c r="A454" s="269"/>
      <c r="B454" s="269">
        <f>+'Ark1'!C1546</f>
        <v>2023</v>
      </c>
      <c r="C454" s="215">
        <f>+'Ark1'!L1546</f>
        <v>15</v>
      </c>
      <c r="D454" s="215" t="str">
        <f t="shared" si="237"/>
        <v>E+</v>
      </c>
      <c r="E454" s="215">
        <f>+'Ark1'!D1546</f>
        <v>4</v>
      </c>
      <c r="F454" s="215" t="str">
        <f t="shared" si="238"/>
        <v>Apr</v>
      </c>
      <c r="G454" s="215">
        <f>+'Ark1'!Q1546</f>
        <v>0</v>
      </c>
      <c r="H454" s="320">
        <f>+'Ark1'!R1546</f>
        <v>0</v>
      </c>
      <c r="I454" s="217" t="str">
        <f>+IF(H454=0,"",'Ark1'!AG1546)</f>
        <v/>
      </c>
      <c r="J454" s="217" t="str">
        <f>+IF(H454=0,"",'Ark1'!AH1546)</f>
        <v/>
      </c>
      <c r="K454" s="271"/>
      <c r="L454" s="271"/>
      <c r="M454" s="271"/>
      <c r="N454" s="216" t="str">
        <f>+IF(H454=0,"",'Ark1'!U1546)</f>
        <v/>
      </c>
      <c r="O454" s="216"/>
      <c r="P454" s="404">
        <f>+IF(I454=0,"",'Ark1'!AI1546)</f>
        <v>0</v>
      </c>
      <c r="Q454" s="404"/>
      <c r="R454" s="245"/>
      <c r="S454" s="245"/>
      <c r="T454" s="245"/>
      <c r="U454" s="308"/>
      <c r="V454" s="217" t="str">
        <f>+IF(H454=0,"",'Ark1'!T1546)</f>
        <v/>
      </c>
      <c r="W454" s="218" t="str">
        <f>+IF(H454=0,"",'Ark1'!X1546)</f>
        <v/>
      </c>
      <c r="X454" s="216" t="str">
        <f>+IF(H454=0,"",'Ark1'!AA1546)</f>
        <v/>
      </c>
      <c r="Y454" s="217" t="str">
        <f>+IF(H454=0,"",'Ark1'!AC1546)</f>
        <v/>
      </c>
      <c r="Z454" s="218" t="str">
        <f>+IF(H454=0,"",'Ark1'!AE1546)</f>
        <v/>
      </c>
      <c r="AA454" s="218" t="str">
        <f t="shared" si="239"/>
        <v/>
      </c>
      <c r="AB454" s="216" t="str">
        <f t="shared" si="240"/>
        <v/>
      </c>
      <c r="AC454" s="269"/>
      <c r="AF454" s="28"/>
      <c r="AG454" s="26"/>
    </row>
    <row r="455" spans="1:115">
      <c r="A455" s="269"/>
      <c r="B455" s="269">
        <f>+'Ark1'!C1547</f>
        <v>2023</v>
      </c>
      <c r="C455" s="215">
        <f>+'Ark1'!L1547</f>
        <v>15</v>
      </c>
      <c r="D455" s="215" t="str">
        <f t="shared" si="237"/>
        <v>E+</v>
      </c>
      <c r="E455" s="215">
        <f>+'Ark1'!D1547</f>
        <v>5</v>
      </c>
      <c r="F455" s="215" t="str">
        <f t="shared" si="238"/>
        <v>Mai</v>
      </c>
      <c r="G455" s="215">
        <f>+'Ark1'!Q1547</f>
        <v>0</v>
      </c>
      <c r="H455" s="320">
        <f>+'Ark1'!R1547</f>
        <v>0</v>
      </c>
      <c r="I455" s="217" t="str">
        <f>+IF(H455=0,"",'Ark1'!AG1547)</f>
        <v/>
      </c>
      <c r="J455" s="217" t="str">
        <f>+IF(H455=0,"",'Ark1'!AH1547)</f>
        <v/>
      </c>
      <c r="K455" s="271"/>
      <c r="L455" s="271"/>
      <c r="M455" s="271"/>
      <c r="N455" s="216" t="str">
        <f>+IF(H455=0,"",'Ark1'!U1547)</f>
        <v/>
      </c>
      <c r="O455" s="216"/>
      <c r="P455" s="404">
        <f>+IF(I455=0,"",'Ark1'!AI1547)</f>
        <v>0</v>
      </c>
      <c r="Q455" s="404"/>
      <c r="R455" s="245"/>
      <c r="S455" s="245"/>
      <c r="T455" s="245"/>
      <c r="U455" s="308"/>
      <c r="V455" s="217" t="str">
        <f>+IF(H455=0,"",'Ark1'!T1547)</f>
        <v/>
      </c>
      <c r="W455" s="218" t="str">
        <f>+IF(H455=0,"",'Ark1'!X1547)</f>
        <v/>
      </c>
      <c r="X455" s="216" t="str">
        <f>+IF(H455=0,"",'Ark1'!AA1547)</f>
        <v/>
      </c>
      <c r="Y455" s="217" t="str">
        <f>+IF(H455=0,"",'Ark1'!AC1547)</f>
        <v/>
      </c>
      <c r="Z455" s="218" t="str">
        <f>+IF(H455=0,"",'Ark1'!AE1547)</f>
        <v/>
      </c>
      <c r="AA455" s="218" t="str">
        <f t="shared" si="239"/>
        <v/>
      </c>
      <c r="AB455" s="216" t="str">
        <f t="shared" si="240"/>
        <v/>
      </c>
      <c r="AC455" s="269"/>
      <c r="AF455" s="28"/>
      <c r="AG455" s="26"/>
    </row>
    <row r="456" spans="1:115">
      <c r="A456" s="269"/>
      <c r="B456" s="269">
        <f>+'Ark1'!C1548</f>
        <v>2023</v>
      </c>
      <c r="C456" s="215">
        <f>+'Ark1'!L1548</f>
        <v>15</v>
      </c>
      <c r="D456" s="215" t="str">
        <f t="shared" si="237"/>
        <v>E+</v>
      </c>
      <c r="E456" s="215">
        <f>+'Ark1'!D1548</f>
        <v>6</v>
      </c>
      <c r="F456" s="215" t="str">
        <f t="shared" si="238"/>
        <v>Jun</v>
      </c>
      <c r="G456" s="215">
        <f>+'Ark1'!Q1548</f>
        <v>0</v>
      </c>
      <c r="H456" s="320">
        <f>+'Ark1'!R1548</f>
        <v>0</v>
      </c>
      <c r="I456" s="217" t="str">
        <f>+IF(H456=0,"",'Ark1'!AG1548)</f>
        <v/>
      </c>
      <c r="J456" s="217" t="str">
        <f>+IF(H456=0,"",'Ark1'!AH1548)</f>
        <v/>
      </c>
      <c r="K456" s="271"/>
      <c r="L456" s="271"/>
      <c r="M456" s="271"/>
      <c r="N456" s="216" t="str">
        <f>+IF(H456=0,"",'Ark1'!U1548)</f>
        <v/>
      </c>
      <c r="O456" s="216"/>
      <c r="P456" s="404">
        <f>+IF(I456=0,"",'Ark1'!AI1548)</f>
        <v>0</v>
      </c>
      <c r="Q456" s="404"/>
      <c r="R456" s="245"/>
      <c r="S456" s="245"/>
      <c r="T456" s="245"/>
      <c r="U456" s="308"/>
      <c r="V456" s="217" t="str">
        <f>+IF(H456=0,"",'Ark1'!T1548)</f>
        <v/>
      </c>
      <c r="W456" s="218" t="str">
        <f>+IF(H456=0,"",'Ark1'!X1548)</f>
        <v/>
      </c>
      <c r="X456" s="216" t="str">
        <f>+IF(H456=0,"",'Ark1'!AA1548)</f>
        <v/>
      </c>
      <c r="Y456" s="217" t="str">
        <f>+IF(H456=0,"",'Ark1'!AC1548)</f>
        <v/>
      </c>
      <c r="Z456" s="218" t="str">
        <f>+IF(H456=0,"",'Ark1'!AE1548)</f>
        <v/>
      </c>
      <c r="AA456" s="218" t="str">
        <f t="shared" si="239"/>
        <v/>
      </c>
      <c r="AB456" s="216" t="str">
        <f t="shared" si="240"/>
        <v/>
      </c>
      <c r="AC456" s="269"/>
      <c r="AF456" s="28"/>
      <c r="AG456" s="26"/>
    </row>
    <row r="457" spans="1:115">
      <c r="A457" s="269"/>
      <c r="B457" s="269">
        <f>+'Ark1'!C1549</f>
        <v>2023</v>
      </c>
      <c r="C457" s="215">
        <f>+'Ark1'!L1549</f>
        <v>15</v>
      </c>
      <c r="D457" s="215" t="str">
        <f t="shared" si="237"/>
        <v>E+</v>
      </c>
      <c r="E457" s="215">
        <f>+'Ark1'!D1549</f>
        <v>7</v>
      </c>
      <c r="F457" s="215" t="str">
        <f t="shared" si="238"/>
        <v>Jul</v>
      </c>
      <c r="G457" s="215">
        <f>+'Ark1'!Q1549</f>
        <v>0</v>
      </c>
      <c r="H457" s="320">
        <f>+'Ark1'!R1549</f>
        <v>0</v>
      </c>
      <c r="I457" s="217" t="str">
        <f>+IF(H457=0,"",'Ark1'!AG1549)</f>
        <v/>
      </c>
      <c r="J457" s="217" t="str">
        <f>+IF(H457=0,"",'Ark1'!AH1549)</f>
        <v/>
      </c>
      <c r="K457" s="271"/>
      <c r="L457" s="271"/>
      <c r="M457" s="271"/>
      <c r="N457" s="216" t="str">
        <f>+IF(H457=0,"",'Ark1'!U1549)</f>
        <v/>
      </c>
      <c r="O457" s="216"/>
      <c r="P457" s="404">
        <f>+IF(I457=0,"",'Ark1'!AI1549)</f>
        <v>0</v>
      </c>
      <c r="Q457" s="404"/>
      <c r="R457" s="245"/>
      <c r="S457" s="245"/>
      <c r="T457" s="245"/>
      <c r="U457" s="308"/>
      <c r="V457" s="217" t="str">
        <f>+IF(H457=0,"",'Ark1'!T1549)</f>
        <v/>
      </c>
      <c r="W457" s="218" t="str">
        <f>+IF(H457=0,"",'Ark1'!X1549)</f>
        <v/>
      </c>
      <c r="X457" s="216" t="str">
        <f>+IF(H457=0,"",'Ark1'!AA1549)</f>
        <v/>
      </c>
      <c r="Y457" s="217" t="str">
        <f>+IF(H457=0,"",'Ark1'!AC1549)</f>
        <v/>
      </c>
      <c r="Z457" s="218" t="str">
        <f>+IF(H457=0,"",'Ark1'!AE1549)</f>
        <v/>
      </c>
      <c r="AA457" s="218" t="str">
        <f t="shared" si="239"/>
        <v/>
      </c>
      <c r="AB457" s="216" t="str">
        <f t="shared" si="240"/>
        <v/>
      </c>
      <c r="AC457" s="269"/>
      <c r="AF457" s="28"/>
      <c r="AG457" s="26"/>
    </row>
    <row r="458" spans="1:115">
      <c r="A458" s="269"/>
      <c r="B458" s="269">
        <f>+'Ark1'!C1550</f>
        <v>2023</v>
      </c>
      <c r="C458" s="215">
        <f>+'Ark1'!L1550</f>
        <v>15</v>
      </c>
      <c r="D458" s="215" t="str">
        <f t="shared" si="237"/>
        <v>E+</v>
      </c>
      <c r="E458" s="215">
        <f>+'Ark1'!D1550</f>
        <v>8</v>
      </c>
      <c r="F458" s="215" t="str">
        <f t="shared" si="238"/>
        <v>Aug</v>
      </c>
      <c r="G458" s="215">
        <f>+'Ark1'!Q1550</f>
        <v>0</v>
      </c>
      <c r="H458" s="320">
        <f>+'Ark1'!R1550</f>
        <v>0</v>
      </c>
      <c r="I458" s="217" t="str">
        <f>+IF(H458=0,"",'Ark1'!AG1550)</f>
        <v/>
      </c>
      <c r="J458" s="217" t="str">
        <f>+IF(H458=0,"",'Ark1'!AH1550)</f>
        <v/>
      </c>
      <c r="K458" s="271"/>
      <c r="L458" s="271"/>
      <c r="M458" s="271"/>
      <c r="N458" s="216" t="str">
        <f>+IF(H458=0,"",'Ark1'!U1550)</f>
        <v/>
      </c>
      <c r="O458" s="216"/>
      <c r="P458" s="404">
        <f>+IF(I458=0,"",'Ark1'!AI1550)</f>
        <v>0</v>
      </c>
      <c r="Q458" s="404"/>
      <c r="R458" s="245"/>
      <c r="S458" s="245"/>
      <c r="T458" s="245"/>
      <c r="U458" s="308"/>
      <c r="V458" s="217" t="str">
        <f>+IF(H458=0,"",'Ark1'!T1550)</f>
        <v/>
      </c>
      <c r="W458" s="218" t="str">
        <f>+IF(H458=0,"",'Ark1'!X1550)</f>
        <v/>
      </c>
      <c r="X458" s="216" t="str">
        <f>+IF(H458=0,"",'Ark1'!AA1550)</f>
        <v/>
      </c>
      <c r="Y458" s="217" t="str">
        <f>+IF(H458=0,"",'Ark1'!AC1550)</f>
        <v/>
      </c>
      <c r="Z458" s="218" t="str">
        <f>+IF(H458=0,"",'Ark1'!AE1550)</f>
        <v/>
      </c>
      <c r="AA458" s="218" t="str">
        <f t="shared" si="239"/>
        <v/>
      </c>
      <c r="AB458" s="216" t="str">
        <f t="shared" si="240"/>
        <v/>
      </c>
      <c r="AC458" s="269"/>
      <c r="AF458" s="28"/>
      <c r="AG458" s="26"/>
    </row>
    <row r="459" spans="1:115">
      <c r="A459" s="269"/>
      <c r="B459" s="269">
        <f>+'Ark1'!C1551</f>
        <v>2023</v>
      </c>
      <c r="C459" s="215">
        <f>+'Ark1'!L1551</f>
        <v>15</v>
      </c>
      <c r="D459" s="215" t="str">
        <f t="shared" si="237"/>
        <v>E+</v>
      </c>
      <c r="E459" s="215">
        <f>+'Ark1'!D1551</f>
        <v>9</v>
      </c>
      <c r="F459" s="215" t="str">
        <f t="shared" si="238"/>
        <v>Sep</v>
      </c>
      <c r="G459" s="215">
        <f>+'Ark1'!Q1551</f>
        <v>0</v>
      </c>
      <c r="H459" s="320">
        <f>+'Ark1'!R1551</f>
        <v>0</v>
      </c>
      <c r="I459" s="217" t="str">
        <f>+IF(H459=0,"",'Ark1'!AG1551)</f>
        <v/>
      </c>
      <c r="J459" s="217" t="str">
        <f>+IF(H459=0,"",'Ark1'!AH1551)</f>
        <v/>
      </c>
      <c r="K459" s="271"/>
      <c r="L459" s="271"/>
      <c r="M459" s="271"/>
      <c r="N459" s="216" t="str">
        <f>+IF(H459=0,"",'Ark1'!U1551)</f>
        <v/>
      </c>
      <c r="O459" s="216"/>
      <c r="P459" s="404">
        <f>+IF(I459=0,"",'Ark1'!AI1551)</f>
        <v>0</v>
      </c>
      <c r="Q459" s="404"/>
      <c r="R459" s="245"/>
      <c r="S459" s="245"/>
      <c r="T459" s="245"/>
      <c r="U459" s="308"/>
      <c r="V459" s="217" t="str">
        <f>+IF(H459=0,"",'Ark1'!T1551)</f>
        <v/>
      </c>
      <c r="W459" s="218" t="str">
        <f>+IF(H459=0,"",'Ark1'!X1551)</f>
        <v/>
      </c>
      <c r="X459" s="216" t="str">
        <f>+IF(H459=0,"",'Ark1'!AA1551)</f>
        <v/>
      </c>
      <c r="Y459" s="217" t="str">
        <f>+IF(H459=0,"",'Ark1'!AC1551)</f>
        <v/>
      </c>
      <c r="Z459" s="218" t="str">
        <f>+IF(H459=0,"",'Ark1'!AE1551)</f>
        <v/>
      </c>
      <c r="AA459" s="218" t="str">
        <f t="shared" si="239"/>
        <v/>
      </c>
      <c r="AB459" s="216" t="str">
        <f t="shared" si="240"/>
        <v/>
      </c>
      <c r="AC459" s="269"/>
      <c r="AF459" s="28"/>
      <c r="AG459" s="26"/>
    </row>
    <row r="460" spans="1:115">
      <c r="A460" s="269"/>
      <c r="B460" s="269">
        <f>+'Ark1'!C1552</f>
        <v>2023</v>
      </c>
      <c r="C460" s="215">
        <f>+'Ark1'!L1552</f>
        <v>15</v>
      </c>
      <c r="D460" s="215" t="str">
        <f t="shared" si="237"/>
        <v>E+</v>
      </c>
      <c r="E460" s="215">
        <f>+'Ark1'!D1552</f>
        <v>10</v>
      </c>
      <c r="F460" s="215" t="str">
        <f t="shared" si="238"/>
        <v>Okt</v>
      </c>
      <c r="G460" s="215">
        <f>+'Ark1'!Q1552</f>
        <v>0</v>
      </c>
      <c r="H460" s="320">
        <f>+'Ark1'!R1552</f>
        <v>0</v>
      </c>
      <c r="I460" s="217" t="str">
        <f>+IF(H460=0,"",'Ark1'!AG1552)</f>
        <v/>
      </c>
      <c r="J460" s="217" t="str">
        <f>+IF(H460=0,"",'Ark1'!AH1552)</f>
        <v/>
      </c>
      <c r="K460" s="271"/>
      <c r="L460" s="271"/>
      <c r="M460" s="271"/>
      <c r="N460" s="216" t="str">
        <f>+IF(H460=0,"",'Ark1'!U1552)</f>
        <v/>
      </c>
      <c r="O460" s="216"/>
      <c r="P460" s="404">
        <f>+IF(I460=0,"",'Ark1'!AI1552)</f>
        <v>0</v>
      </c>
      <c r="Q460" s="404"/>
      <c r="R460" s="245"/>
      <c r="S460" s="245"/>
      <c r="T460" s="245"/>
      <c r="U460" s="308"/>
      <c r="V460" s="217" t="str">
        <f>+IF(H460=0,"",'Ark1'!T1552)</f>
        <v/>
      </c>
      <c r="W460" s="218" t="str">
        <f>+IF(H460=0,"",'Ark1'!X1552)</f>
        <v/>
      </c>
      <c r="X460" s="216" t="str">
        <f>+IF(H460=0,"",'Ark1'!AA1552)</f>
        <v/>
      </c>
      <c r="Y460" s="217" t="str">
        <f>+IF(H460=0,"",'Ark1'!AC1552)</f>
        <v/>
      </c>
      <c r="Z460" s="218" t="str">
        <f>+IF(H460=0,"",'Ark1'!AE1552)</f>
        <v/>
      </c>
      <c r="AA460" s="218" t="str">
        <f t="shared" si="239"/>
        <v/>
      </c>
      <c r="AB460" s="216" t="str">
        <f t="shared" si="240"/>
        <v/>
      </c>
      <c r="AC460" s="269"/>
      <c r="AF460" s="28"/>
      <c r="AG460" s="26"/>
    </row>
    <row r="461" spans="1:115">
      <c r="A461" s="269"/>
      <c r="B461" s="269">
        <f>+'Ark1'!C1553</f>
        <v>2023</v>
      </c>
      <c r="C461" s="215">
        <f>+'Ark1'!L1553</f>
        <v>15</v>
      </c>
      <c r="D461" s="215" t="str">
        <f t="shared" si="237"/>
        <v>E+</v>
      </c>
      <c r="E461" s="215">
        <f>+'Ark1'!D1553</f>
        <v>11</v>
      </c>
      <c r="F461" s="215" t="str">
        <f t="shared" si="238"/>
        <v>Nov</v>
      </c>
      <c r="G461" s="215">
        <f>+'Ark1'!Q1553</f>
        <v>0</v>
      </c>
      <c r="H461" s="320">
        <f>+'Ark1'!R1553</f>
        <v>0</v>
      </c>
      <c r="I461" s="217" t="str">
        <f>+IF(H461=0,"",'Ark1'!AG1553)</f>
        <v/>
      </c>
      <c r="J461" s="217" t="str">
        <f>+IF(H461=0,"",'Ark1'!AH1553)</f>
        <v/>
      </c>
      <c r="K461" s="271"/>
      <c r="L461" s="271"/>
      <c r="M461" s="271"/>
      <c r="N461" s="216" t="str">
        <f>+IF(H461=0,"",'Ark1'!U1553)</f>
        <v/>
      </c>
      <c r="O461" s="216"/>
      <c r="P461" s="404">
        <f>+IF(I461=0,"",'Ark1'!AI1553)</f>
        <v>0</v>
      </c>
      <c r="Q461" s="404"/>
      <c r="R461" s="245"/>
      <c r="S461" s="245"/>
      <c r="T461" s="245"/>
      <c r="U461" s="308"/>
      <c r="V461" s="217" t="str">
        <f>+IF(H461=0,"",'Ark1'!T1553)</f>
        <v/>
      </c>
      <c r="W461" s="218" t="str">
        <f>+IF(H461=0,"",'Ark1'!X1553)</f>
        <v/>
      </c>
      <c r="X461" s="216" t="str">
        <f>+IF(H461=0,"",'Ark1'!AA1553)</f>
        <v/>
      </c>
      <c r="Y461" s="217" t="str">
        <f>+IF(H461=0,"",'Ark1'!AC1553)</f>
        <v/>
      </c>
      <c r="Z461" s="218" t="str">
        <f>+IF(H461=0,"",'Ark1'!AE1553)</f>
        <v/>
      </c>
      <c r="AA461" s="218" t="str">
        <f t="shared" si="239"/>
        <v/>
      </c>
      <c r="AB461" s="216" t="str">
        <f t="shared" si="240"/>
        <v/>
      </c>
      <c r="AC461" s="269"/>
      <c r="AF461" s="28"/>
      <c r="AG461" s="26"/>
    </row>
    <row r="462" spans="1:115">
      <c r="A462" s="269"/>
      <c r="B462" s="269">
        <f>+'Ark1'!C1554</f>
        <v>2023</v>
      </c>
      <c r="C462" s="215">
        <f>+'Ark1'!L1554</f>
        <v>15</v>
      </c>
      <c r="D462" s="215" t="str">
        <f t="shared" si="237"/>
        <v>E+</v>
      </c>
      <c r="E462" s="215">
        <f>+'Ark1'!D1554</f>
        <v>12</v>
      </c>
      <c r="F462" s="215" t="str">
        <f t="shared" si="238"/>
        <v>Des</v>
      </c>
      <c r="G462" s="215">
        <f>+'Ark1'!Q1554</f>
        <v>0</v>
      </c>
      <c r="H462" s="320">
        <f>+'Ark1'!R1554</f>
        <v>0</v>
      </c>
      <c r="I462" s="217" t="str">
        <f>+IF(H462=0,"",'Ark1'!AG1554)</f>
        <v/>
      </c>
      <c r="J462" s="217" t="str">
        <f>+IF(H462=0,"",'Ark1'!AH1554)</f>
        <v/>
      </c>
      <c r="K462" s="271"/>
      <c r="L462" s="271"/>
      <c r="M462" s="271"/>
      <c r="N462" s="216" t="str">
        <f>+IF(H462=0,"",'Ark1'!U1554)</f>
        <v/>
      </c>
      <c r="O462" s="216"/>
      <c r="P462" s="404">
        <f>+IF(I462=0,"",'Ark1'!AI1554)</f>
        <v>0</v>
      </c>
      <c r="Q462" s="404"/>
      <c r="R462" s="245"/>
      <c r="S462" s="245"/>
      <c r="T462" s="245"/>
      <c r="U462" s="308"/>
      <c r="V462" s="217" t="str">
        <f>+IF(H462=0,"",'Ark1'!T1554)</f>
        <v/>
      </c>
      <c r="W462" s="218" t="str">
        <f>+IF(H462=0,"",'Ark1'!X1554)</f>
        <v/>
      </c>
      <c r="X462" s="216" t="str">
        <f>+IF(H462=0,"",'Ark1'!AA1554)</f>
        <v/>
      </c>
      <c r="Y462" s="217" t="str">
        <f>+IF(H462=0,"",'Ark1'!AC1554)</f>
        <v/>
      </c>
      <c r="Z462" s="218" t="str">
        <f>+IF(H462=0,"",'Ark1'!AE1554)</f>
        <v/>
      </c>
      <c r="AA462" s="218" t="str">
        <f t="shared" si="239"/>
        <v/>
      </c>
      <c r="AB462" s="216" t="str">
        <f t="shared" si="240"/>
        <v/>
      </c>
      <c r="AC462" s="269"/>
      <c r="AF462" s="28"/>
      <c r="AG462" s="26"/>
    </row>
    <row r="463" spans="1:115">
      <c r="A463" s="269"/>
      <c r="B463" s="269"/>
      <c r="C463" s="269"/>
      <c r="D463" s="269"/>
      <c r="E463" s="269"/>
      <c r="F463" s="269"/>
      <c r="G463" s="269"/>
      <c r="H463" s="322"/>
      <c r="I463" s="269"/>
      <c r="J463" s="269"/>
      <c r="K463" s="271"/>
      <c r="L463" s="271"/>
      <c r="M463" s="271"/>
      <c r="N463" s="269"/>
      <c r="O463" s="269"/>
      <c r="P463" s="308"/>
      <c r="Q463" s="308"/>
      <c r="R463" s="307"/>
      <c r="S463" s="307"/>
      <c r="T463" s="307"/>
      <c r="U463" s="308"/>
      <c r="V463" s="269"/>
      <c r="W463" s="269"/>
      <c r="X463" s="271"/>
      <c r="Y463" s="269"/>
      <c r="Z463" s="269"/>
      <c r="AA463" s="269"/>
      <c r="AB463" s="269"/>
      <c r="AC463" s="269"/>
      <c r="AF463" s="28"/>
      <c r="AG463" s="26"/>
    </row>
    <row r="464" spans="1:115">
      <c r="A464" s="269"/>
      <c r="B464" s="269"/>
      <c r="C464" s="269"/>
      <c r="D464" s="269"/>
      <c r="E464" s="269"/>
      <c r="F464" s="269"/>
      <c r="G464" s="269"/>
      <c r="H464" s="322"/>
      <c r="I464" s="269"/>
      <c r="J464" s="269"/>
      <c r="K464" s="271"/>
      <c r="L464" s="271"/>
      <c r="M464" s="271"/>
      <c r="N464" s="269"/>
      <c r="O464" s="269"/>
      <c r="P464" s="308"/>
      <c r="Q464" s="308"/>
      <c r="R464" s="307"/>
      <c r="S464" s="307"/>
      <c r="T464" s="307"/>
      <c r="U464" s="308"/>
      <c r="V464" s="269"/>
      <c r="W464" s="269"/>
      <c r="X464" s="271"/>
      <c r="Y464" s="269"/>
      <c r="Z464" s="269"/>
      <c r="AA464" s="269"/>
      <c r="AB464" s="269"/>
      <c r="AC464" s="269"/>
      <c r="AF464" s="28"/>
      <c r="AG464" s="26"/>
    </row>
    <row r="465" spans="1:33" ht="15">
      <c r="H465" s="455"/>
      <c r="I465" s="224"/>
      <c r="J465" s="224"/>
      <c r="K465" s="224"/>
      <c r="L465" s="224"/>
      <c r="M465" s="224"/>
      <c r="N465" s="220"/>
      <c r="O465" s="220"/>
      <c r="P465" s="405"/>
      <c r="Q465" s="405"/>
      <c r="R465" s="419"/>
      <c r="S465" s="419"/>
      <c r="T465" s="419"/>
      <c r="U465" s="405"/>
      <c r="V465" s="220"/>
      <c r="AF465" s="28"/>
      <c r="AG465" s="26"/>
    </row>
    <row r="466" spans="1:33" ht="15">
      <c r="H466" s="455"/>
      <c r="I466" s="224"/>
      <c r="J466" s="224"/>
      <c r="K466" s="224"/>
      <c r="L466" s="224"/>
      <c r="M466" s="224"/>
      <c r="N466" s="220"/>
      <c r="O466" s="220"/>
      <c r="P466" s="405"/>
      <c r="Q466" s="405"/>
      <c r="R466" s="419"/>
      <c r="S466" s="419"/>
      <c r="T466" s="419"/>
      <c r="U466" s="405"/>
      <c r="V466" s="220"/>
      <c r="AF466" s="28"/>
      <c r="AG466" s="26"/>
    </row>
    <row r="467" spans="1:33" ht="15">
      <c r="A467" s="30"/>
      <c r="B467" s="30"/>
      <c r="C467" s="30"/>
      <c r="D467" s="30"/>
      <c r="E467" s="30"/>
      <c r="F467" s="30"/>
      <c r="G467" s="30"/>
      <c r="H467" s="331"/>
      <c r="I467" s="148"/>
      <c r="J467" s="148"/>
      <c r="K467" s="148"/>
      <c r="L467" s="148"/>
      <c r="M467" s="148"/>
      <c r="N467" s="30"/>
      <c r="O467" s="30"/>
      <c r="P467" s="406"/>
      <c r="Q467" s="406"/>
      <c r="R467" s="420"/>
      <c r="S467" s="420"/>
      <c r="T467" s="420"/>
      <c r="U467" s="406"/>
      <c r="V467" s="30"/>
      <c r="AF467" s="28"/>
      <c r="AG467" s="26"/>
    </row>
    <row r="468" spans="1:33" ht="15">
      <c r="A468" s="34"/>
      <c r="B468" s="34"/>
      <c r="C468" s="34"/>
      <c r="D468" s="34"/>
      <c r="E468" s="34"/>
      <c r="F468" s="34"/>
      <c r="G468" s="34"/>
      <c r="H468" s="332"/>
      <c r="I468" s="149"/>
      <c r="J468" s="149"/>
      <c r="K468" s="149"/>
      <c r="L468" s="149"/>
      <c r="M468" s="149"/>
      <c r="N468" s="34"/>
      <c r="O468" s="34"/>
      <c r="P468" s="407"/>
      <c r="Q468" s="407"/>
      <c r="R468" s="421"/>
      <c r="S468" s="421"/>
      <c r="T468" s="421"/>
      <c r="U468" s="407"/>
      <c r="V468" s="34"/>
      <c r="AF468" s="28"/>
      <c r="AG468" s="26"/>
    </row>
    <row r="469" spans="1:33" ht="15">
      <c r="A469" s="34"/>
      <c r="B469" s="34"/>
      <c r="C469" s="34"/>
      <c r="D469" s="34"/>
      <c r="E469" s="34"/>
      <c r="F469" s="34"/>
      <c r="G469" s="34"/>
      <c r="H469" s="332"/>
      <c r="I469" s="149"/>
      <c r="J469" s="149"/>
      <c r="K469" s="149"/>
      <c r="L469" s="149"/>
      <c r="M469" s="149"/>
      <c r="N469" s="34"/>
      <c r="O469" s="34"/>
      <c r="P469" s="407"/>
      <c r="Q469" s="407"/>
      <c r="R469" s="421"/>
      <c r="S469" s="421"/>
      <c r="T469" s="421"/>
      <c r="U469" s="407"/>
      <c r="V469" s="34"/>
      <c r="AF469" s="28"/>
      <c r="AG469" s="26"/>
    </row>
    <row r="470" spans="1:33" ht="15">
      <c r="A470" s="34"/>
      <c r="B470" s="34"/>
      <c r="C470" s="34"/>
      <c r="D470" s="34"/>
      <c r="E470" s="34"/>
      <c r="F470" s="34"/>
      <c r="G470" s="34"/>
      <c r="H470" s="332"/>
      <c r="I470" s="149"/>
      <c r="J470" s="149"/>
      <c r="K470" s="149"/>
      <c r="L470" s="149"/>
      <c r="M470" s="149"/>
      <c r="N470" s="34"/>
      <c r="O470" s="34"/>
      <c r="P470" s="407"/>
      <c r="Q470" s="407"/>
      <c r="R470" s="421"/>
      <c r="S470" s="421"/>
      <c r="T470" s="421"/>
      <c r="U470" s="407"/>
      <c r="V470" s="34"/>
      <c r="AF470" s="28"/>
      <c r="AG470" s="26"/>
    </row>
    <row r="471" spans="1:33" ht="15">
      <c r="A471" s="34"/>
      <c r="B471" s="34"/>
      <c r="C471" s="34"/>
      <c r="D471" s="34"/>
      <c r="E471" s="34"/>
      <c r="F471" s="34"/>
      <c r="G471" s="34"/>
      <c r="H471" s="332"/>
      <c r="I471" s="149"/>
      <c r="J471" s="149"/>
      <c r="K471" s="149"/>
      <c r="L471" s="149"/>
      <c r="M471" s="149"/>
      <c r="N471" s="34"/>
      <c r="O471" s="34"/>
      <c r="P471" s="407"/>
      <c r="Q471" s="407"/>
      <c r="R471" s="421"/>
      <c r="S471" s="421"/>
      <c r="T471" s="421"/>
      <c r="U471" s="407"/>
      <c r="V471" s="34"/>
      <c r="AF471" s="28"/>
      <c r="AG471" s="26"/>
    </row>
    <row r="472" spans="1:33" ht="15">
      <c r="A472" s="34"/>
      <c r="B472" s="34"/>
      <c r="C472" s="34"/>
      <c r="D472" s="34"/>
      <c r="E472" s="34"/>
      <c r="F472" s="34"/>
      <c r="G472" s="34"/>
      <c r="H472" s="332"/>
      <c r="I472" s="149"/>
      <c r="J472" s="149"/>
      <c r="K472" s="149"/>
      <c r="L472" s="149"/>
      <c r="M472" s="149"/>
      <c r="N472" s="34"/>
      <c r="O472" s="34"/>
      <c r="P472" s="407"/>
      <c r="Q472" s="407"/>
      <c r="R472" s="421"/>
      <c r="S472" s="421"/>
      <c r="T472" s="421"/>
      <c r="U472" s="407"/>
      <c r="V472" s="34"/>
      <c r="AF472" s="28"/>
      <c r="AG472" s="26"/>
    </row>
    <row r="473" spans="1:33" ht="15">
      <c r="A473" s="34"/>
      <c r="B473" s="34"/>
      <c r="C473" s="34"/>
      <c r="D473" s="34"/>
      <c r="E473" s="34"/>
      <c r="F473" s="34"/>
      <c r="G473" s="34"/>
      <c r="H473" s="332"/>
      <c r="I473" s="149"/>
      <c r="J473" s="149"/>
      <c r="K473" s="149"/>
      <c r="L473" s="149"/>
      <c r="M473" s="149"/>
      <c r="N473" s="34"/>
      <c r="O473" s="34"/>
      <c r="P473" s="407"/>
      <c r="Q473" s="407"/>
      <c r="R473" s="421"/>
      <c r="S473" s="421"/>
      <c r="T473" s="421"/>
      <c r="U473" s="407"/>
      <c r="V473" s="34"/>
      <c r="AF473" s="28"/>
      <c r="AG473" s="26"/>
    </row>
    <row r="474" spans="1:33" ht="15">
      <c r="A474" s="34"/>
      <c r="B474" s="34"/>
      <c r="C474" s="34"/>
      <c r="D474" s="34"/>
      <c r="E474" s="34"/>
      <c r="F474" s="34"/>
      <c r="G474" s="34"/>
      <c r="H474" s="332"/>
      <c r="I474" s="149"/>
      <c r="J474" s="149"/>
      <c r="K474" s="149"/>
      <c r="L474" s="149"/>
      <c r="M474" s="149"/>
      <c r="N474" s="34"/>
      <c r="O474" s="34"/>
      <c r="P474" s="407"/>
      <c r="Q474" s="407"/>
      <c r="R474" s="421"/>
      <c r="S474" s="421"/>
      <c r="T474" s="421"/>
      <c r="U474" s="407"/>
      <c r="V474" s="34"/>
      <c r="AF474" s="28"/>
      <c r="AG474" s="26"/>
    </row>
    <row r="475" spans="1:33" ht="15">
      <c r="A475" s="34"/>
      <c r="B475" s="34"/>
      <c r="C475" s="34"/>
      <c r="D475" s="34"/>
      <c r="E475" s="34"/>
      <c r="F475" s="34"/>
      <c r="G475" s="34"/>
      <c r="H475" s="332"/>
      <c r="I475" s="149"/>
      <c r="J475" s="149"/>
      <c r="K475" s="149"/>
      <c r="L475" s="149"/>
      <c r="M475" s="149"/>
      <c r="N475" s="34"/>
      <c r="O475" s="34"/>
      <c r="P475" s="407"/>
      <c r="Q475" s="407"/>
      <c r="R475" s="421"/>
      <c r="S475" s="421"/>
      <c r="T475" s="421"/>
      <c r="U475" s="407"/>
      <c r="V475" s="34"/>
      <c r="AF475" s="28"/>
      <c r="AG475" s="26"/>
    </row>
    <row r="476" spans="1:33" ht="15">
      <c r="A476" s="34"/>
      <c r="B476" s="34"/>
      <c r="C476" s="34"/>
      <c r="D476" s="34"/>
      <c r="E476" s="34"/>
      <c r="F476" s="34"/>
      <c r="G476" s="34"/>
      <c r="H476" s="332"/>
      <c r="I476" s="149"/>
      <c r="J476" s="149"/>
      <c r="K476" s="149"/>
      <c r="L476" s="149"/>
      <c r="M476" s="149"/>
      <c r="N476" s="34"/>
      <c r="O476" s="34"/>
      <c r="P476" s="407"/>
      <c r="Q476" s="407"/>
      <c r="R476" s="421"/>
      <c r="S476" s="421"/>
      <c r="T476" s="421"/>
      <c r="U476" s="407"/>
      <c r="V476" s="34"/>
      <c r="AF476" s="28"/>
      <c r="AG476" s="26"/>
    </row>
    <row r="477" spans="1:33" ht="15">
      <c r="A477" s="34"/>
      <c r="B477" s="34"/>
      <c r="C477" s="34"/>
      <c r="D477" s="34"/>
      <c r="E477" s="34"/>
      <c r="F477" s="34"/>
      <c r="G477" s="34"/>
      <c r="H477" s="332"/>
      <c r="I477" s="149"/>
      <c r="J477" s="149"/>
      <c r="K477" s="149"/>
      <c r="L477" s="149"/>
      <c r="M477" s="149"/>
      <c r="N477" s="34"/>
      <c r="O477" s="34"/>
      <c r="P477" s="407"/>
      <c r="Q477" s="407"/>
      <c r="R477" s="421"/>
      <c r="S477" s="421"/>
      <c r="T477" s="421"/>
      <c r="U477" s="407"/>
      <c r="V477" s="34"/>
      <c r="AF477" s="28"/>
      <c r="AG477" s="26"/>
    </row>
    <row r="478" spans="1:33" ht="15">
      <c r="A478" s="34"/>
      <c r="B478" s="34"/>
      <c r="C478" s="34"/>
      <c r="D478" s="34"/>
      <c r="E478" s="34"/>
      <c r="F478" s="34"/>
      <c r="G478" s="34"/>
      <c r="H478" s="332"/>
      <c r="I478" s="149"/>
      <c r="J478" s="149"/>
      <c r="K478" s="149"/>
      <c r="L478" s="149"/>
      <c r="M478" s="149"/>
      <c r="N478" s="34"/>
      <c r="O478" s="34"/>
      <c r="P478" s="407"/>
      <c r="Q478" s="407"/>
      <c r="R478" s="421"/>
      <c r="S478" s="421"/>
      <c r="T478" s="421"/>
      <c r="U478" s="407"/>
      <c r="V478" s="34"/>
      <c r="AF478" s="28"/>
      <c r="AG478" s="26"/>
    </row>
    <row r="479" spans="1:33" ht="15">
      <c r="A479" s="34"/>
      <c r="B479" s="34"/>
      <c r="C479" s="34"/>
      <c r="D479" s="34"/>
      <c r="E479" s="34"/>
      <c r="F479" s="34"/>
      <c r="G479" s="34"/>
      <c r="H479" s="332"/>
      <c r="I479" s="149"/>
      <c r="J479" s="149"/>
      <c r="K479" s="149"/>
      <c r="L479" s="149"/>
      <c r="M479" s="149"/>
      <c r="N479" s="34"/>
      <c r="O479" s="34"/>
      <c r="P479" s="407"/>
      <c r="Q479" s="407"/>
      <c r="R479" s="421"/>
      <c r="S479" s="421"/>
      <c r="T479" s="421"/>
      <c r="U479" s="407"/>
      <c r="V479" s="34"/>
      <c r="AF479" s="28"/>
      <c r="AG479" s="26"/>
    </row>
    <row r="480" spans="1:33" ht="15">
      <c r="A480" s="34"/>
      <c r="B480" s="34"/>
      <c r="C480" s="34"/>
      <c r="D480" s="34"/>
      <c r="E480" s="34"/>
      <c r="F480" s="34"/>
      <c r="G480" s="34"/>
      <c r="H480" s="332"/>
      <c r="I480" s="149"/>
      <c r="J480" s="149"/>
      <c r="K480" s="149"/>
      <c r="L480" s="149"/>
      <c r="M480" s="149"/>
      <c r="N480" s="34"/>
      <c r="O480" s="34"/>
      <c r="P480" s="407"/>
      <c r="Q480" s="407"/>
      <c r="R480" s="421"/>
      <c r="S480" s="421"/>
      <c r="T480" s="421"/>
      <c r="U480" s="407"/>
      <c r="V480" s="34"/>
      <c r="AF480" s="28"/>
      <c r="AG480" s="26"/>
    </row>
    <row r="481" spans="1:22" ht="15">
      <c r="A481" s="34"/>
      <c r="B481" s="34"/>
      <c r="C481" s="34"/>
      <c r="D481" s="34"/>
      <c r="E481" s="34"/>
      <c r="F481" s="34"/>
      <c r="G481" s="34"/>
      <c r="H481" s="332"/>
      <c r="I481" s="149"/>
      <c r="J481" s="149"/>
      <c r="K481" s="149"/>
      <c r="L481" s="149"/>
      <c r="M481" s="149"/>
      <c r="N481" s="34"/>
      <c r="O481" s="34"/>
      <c r="P481" s="407"/>
      <c r="Q481" s="407"/>
      <c r="R481" s="421"/>
      <c r="S481" s="421"/>
      <c r="T481" s="421"/>
      <c r="U481" s="407"/>
      <c r="V481" s="34"/>
    </row>
    <row r="482" spans="1:22" ht="15">
      <c r="A482" s="34"/>
      <c r="B482" s="34"/>
      <c r="C482" s="34"/>
      <c r="D482" s="34"/>
      <c r="E482" s="34"/>
      <c r="F482" s="34"/>
      <c r="G482" s="34"/>
      <c r="H482" s="332"/>
      <c r="I482" s="149"/>
      <c r="J482" s="149"/>
      <c r="K482" s="149"/>
      <c r="L482" s="149"/>
      <c r="M482" s="149"/>
      <c r="N482" s="34"/>
      <c r="O482" s="34"/>
      <c r="P482" s="407"/>
      <c r="Q482" s="407"/>
      <c r="R482" s="421"/>
      <c r="S482" s="421"/>
      <c r="T482" s="421"/>
      <c r="U482" s="407"/>
      <c r="V482" s="34"/>
    </row>
    <row r="483" spans="1:22" ht="15">
      <c r="A483" s="34"/>
      <c r="B483" s="34"/>
      <c r="C483" s="34"/>
      <c r="D483" s="34"/>
      <c r="E483" s="34"/>
      <c r="F483" s="34"/>
      <c r="G483" s="34"/>
      <c r="H483" s="332"/>
      <c r="I483" s="149"/>
      <c r="J483" s="149"/>
      <c r="K483" s="149"/>
      <c r="L483" s="149"/>
      <c r="M483" s="149"/>
      <c r="N483" s="34"/>
      <c r="O483" s="34"/>
      <c r="P483" s="407"/>
      <c r="Q483" s="407"/>
      <c r="R483" s="421"/>
      <c r="S483" s="421"/>
      <c r="T483" s="421"/>
      <c r="U483" s="407"/>
      <c r="V483" s="34"/>
    </row>
    <row r="484" spans="1:22" ht="15">
      <c r="A484" s="34"/>
      <c r="B484" s="34"/>
      <c r="C484" s="34"/>
      <c r="D484" s="34"/>
      <c r="E484" s="34"/>
      <c r="F484" s="34"/>
      <c r="G484" s="34"/>
      <c r="H484" s="332"/>
      <c r="I484" s="149"/>
      <c r="J484" s="149"/>
      <c r="K484" s="149"/>
      <c r="L484" s="149"/>
      <c r="M484" s="149"/>
      <c r="N484" s="34"/>
      <c r="O484" s="34"/>
      <c r="P484" s="407"/>
      <c r="Q484" s="407"/>
      <c r="R484" s="421"/>
      <c r="S484" s="421"/>
      <c r="T484" s="421"/>
      <c r="U484" s="407"/>
      <c r="V484" s="34"/>
    </row>
    <row r="485" spans="1:22" ht="15">
      <c r="A485" s="34"/>
      <c r="B485" s="34"/>
      <c r="C485" s="34"/>
      <c r="D485" s="34"/>
      <c r="E485" s="34"/>
      <c r="F485" s="34"/>
      <c r="G485" s="34"/>
      <c r="H485" s="332"/>
      <c r="I485" s="149"/>
      <c r="J485" s="149"/>
      <c r="K485" s="149"/>
      <c r="L485" s="149"/>
      <c r="M485" s="149"/>
      <c r="N485" s="34"/>
      <c r="O485" s="34"/>
      <c r="P485" s="407"/>
      <c r="Q485" s="407"/>
      <c r="R485" s="421"/>
      <c r="S485" s="421"/>
      <c r="T485" s="421"/>
      <c r="U485" s="407"/>
      <c r="V485" s="34"/>
    </row>
    <row r="486" spans="1:22" ht="15">
      <c r="A486" s="34"/>
      <c r="B486" s="34"/>
      <c r="C486" s="34"/>
      <c r="D486" s="34"/>
      <c r="E486" s="34"/>
      <c r="F486" s="34"/>
      <c r="G486" s="34"/>
      <c r="H486" s="332"/>
      <c r="I486" s="149"/>
      <c r="J486" s="149"/>
      <c r="K486" s="149"/>
      <c r="L486" s="149"/>
      <c r="M486" s="149"/>
      <c r="N486" s="34"/>
      <c r="O486" s="34"/>
      <c r="P486" s="407"/>
      <c r="Q486" s="407"/>
      <c r="R486" s="421"/>
      <c r="S486" s="421"/>
      <c r="T486" s="421"/>
      <c r="U486" s="407"/>
      <c r="V486" s="34"/>
    </row>
    <row r="487" spans="1:22" ht="15">
      <c r="A487" s="34"/>
      <c r="B487" s="34"/>
      <c r="C487" s="34"/>
      <c r="D487" s="34"/>
      <c r="E487" s="34"/>
      <c r="F487" s="34"/>
      <c r="G487" s="34"/>
      <c r="H487" s="332"/>
      <c r="I487" s="149"/>
      <c r="J487" s="149"/>
      <c r="K487" s="149"/>
      <c r="L487" s="149"/>
      <c r="M487" s="149"/>
      <c r="N487" s="34"/>
      <c r="O487" s="34"/>
      <c r="P487" s="407"/>
      <c r="Q487" s="407"/>
      <c r="R487" s="421"/>
      <c r="S487" s="421"/>
      <c r="T487" s="421"/>
      <c r="U487" s="407"/>
      <c r="V487" s="34"/>
    </row>
    <row r="488" spans="1:22" ht="15">
      <c r="A488" s="34"/>
      <c r="B488" s="34"/>
      <c r="C488" s="34"/>
      <c r="D488" s="34"/>
      <c r="E488" s="34"/>
      <c r="F488" s="34"/>
      <c r="G488" s="34"/>
      <c r="H488" s="332"/>
      <c r="I488" s="149"/>
      <c r="J488" s="149"/>
      <c r="K488" s="149"/>
      <c r="L488" s="149"/>
      <c r="M488" s="149"/>
      <c r="N488" s="34"/>
      <c r="O488" s="34"/>
      <c r="P488" s="407"/>
      <c r="Q488" s="407"/>
      <c r="R488" s="421"/>
      <c r="S488" s="421"/>
      <c r="T488" s="421"/>
      <c r="U488" s="407"/>
      <c r="V488" s="34"/>
    </row>
    <row r="489" spans="1:22" ht="15">
      <c r="A489" s="34"/>
      <c r="B489" s="34"/>
      <c r="C489" s="34"/>
      <c r="D489" s="34"/>
      <c r="E489" s="34"/>
      <c r="F489" s="34"/>
      <c r="G489" s="34"/>
      <c r="H489" s="332"/>
      <c r="I489" s="149"/>
      <c r="J489" s="149"/>
      <c r="K489" s="149"/>
      <c r="L489" s="149"/>
      <c r="M489" s="149"/>
      <c r="N489" s="34"/>
      <c r="O489" s="34"/>
      <c r="P489" s="407"/>
      <c r="Q489" s="407"/>
      <c r="R489" s="421"/>
      <c r="S489" s="421"/>
      <c r="T489" s="421"/>
      <c r="U489" s="407"/>
      <c r="V489" s="34"/>
    </row>
    <row r="490" spans="1:22" ht="15">
      <c r="A490" s="34"/>
      <c r="B490" s="34"/>
      <c r="C490" s="34"/>
      <c r="D490" s="34"/>
      <c r="E490" s="34"/>
      <c r="F490" s="34"/>
      <c r="G490" s="34"/>
      <c r="H490" s="332"/>
      <c r="I490" s="149"/>
      <c r="J490" s="149"/>
      <c r="K490" s="149"/>
      <c r="L490" s="149"/>
      <c r="M490" s="149"/>
      <c r="N490" s="34"/>
      <c r="O490" s="34"/>
      <c r="P490" s="407"/>
      <c r="Q490" s="407"/>
      <c r="R490" s="421"/>
      <c r="S490" s="421"/>
      <c r="T490" s="421"/>
      <c r="U490" s="407"/>
      <c r="V490" s="34"/>
    </row>
    <row r="491" spans="1:22" ht="15">
      <c r="A491" s="34"/>
      <c r="B491" s="34"/>
      <c r="C491" s="34"/>
      <c r="D491" s="34"/>
      <c r="E491" s="34"/>
      <c r="F491" s="34"/>
      <c r="G491" s="34"/>
      <c r="H491" s="332"/>
      <c r="I491" s="149"/>
      <c r="J491" s="149"/>
      <c r="K491" s="149"/>
      <c r="L491" s="149"/>
      <c r="M491" s="149"/>
      <c r="N491" s="34"/>
      <c r="O491" s="34"/>
      <c r="P491" s="407"/>
      <c r="Q491" s="407"/>
      <c r="R491" s="421"/>
      <c r="S491" s="421"/>
      <c r="T491" s="421"/>
      <c r="U491" s="407"/>
      <c r="V491" s="34"/>
    </row>
    <row r="492" spans="1:22" ht="15">
      <c r="A492" s="34"/>
      <c r="B492" s="34"/>
      <c r="C492" s="34"/>
      <c r="D492" s="34"/>
      <c r="E492" s="34"/>
      <c r="F492" s="34"/>
      <c r="G492" s="34"/>
      <c r="H492" s="332"/>
      <c r="I492" s="149"/>
      <c r="J492" s="149"/>
      <c r="K492" s="149"/>
      <c r="L492" s="149"/>
      <c r="M492" s="149"/>
      <c r="N492" s="34"/>
      <c r="O492" s="34"/>
      <c r="P492" s="407"/>
      <c r="Q492" s="407"/>
      <c r="R492" s="421"/>
      <c r="S492" s="421"/>
      <c r="T492" s="421"/>
      <c r="U492" s="407"/>
      <c r="V492" s="34"/>
    </row>
    <row r="493" spans="1:22" ht="15">
      <c r="A493" s="34"/>
      <c r="B493" s="34"/>
      <c r="C493" s="34"/>
      <c r="D493" s="34"/>
      <c r="E493" s="34"/>
      <c r="F493" s="34"/>
      <c r="G493" s="34"/>
      <c r="H493" s="332"/>
      <c r="I493" s="149"/>
      <c r="J493" s="149"/>
      <c r="K493" s="149"/>
      <c r="L493" s="149"/>
      <c r="M493" s="149"/>
      <c r="N493" s="34"/>
      <c r="O493" s="34"/>
      <c r="P493" s="407"/>
      <c r="Q493" s="407"/>
      <c r="R493" s="421"/>
      <c r="S493" s="421"/>
      <c r="T493" s="421"/>
      <c r="U493" s="407"/>
      <c r="V493" s="34"/>
    </row>
    <row r="494" spans="1:22" ht="15">
      <c r="A494" s="34"/>
      <c r="B494" s="34"/>
      <c r="C494" s="34"/>
      <c r="D494" s="34"/>
      <c r="E494" s="34"/>
      <c r="F494" s="34"/>
      <c r="G494" s="34"/>
      <c r="H494" s="332"/>
      <c r="I494" s="149"/>
      <c r="J494" s="149"/>
      <c r="K494" s="149"/>
      <c r="L494" s="149"/>
      <c r="M494" s="149"/>
      <c r="N494" s="34"/>
      <c r="O494" s="34"/>
      <c r="P494" s="407"/>
      <c r="Q494" s="407"/>
      <c r="R494" s="421"/>
      <c r="S494" s="421"/>
      <c r="T494" s="421"/>
      <c r="U494" s="407"/>
      <c r="V494" s="34"/>
    </row>
    <row r="495" spans="1:22" ht="15">
      <c r="A495" s="34"/>
      <c r="B495" s="34"/>
      <c r="C495" s="34"/>
      <c r="D495" s="34"/>
      <c r="E495" s="34"/>
      <c r="F495" s="34"/>
      <c r="G495" s="34"/>
      <c r="H495" s="332"/>
      <c r="I495" s="149"/>
      <c r="J495" s="149"/>
      <c r="K495" s="149"/>
      <c r="L495" s="149"/>
      <c r="M495" s="149"/>
      <c r="N495" s="34"/>
      <c r="O495" s="34"/>
      <c r="P495" s="407"/>
      <c r="Q495" s="407"/>
      <c r="R495" s="421"/>
      <c r="S495" s="421"/>
      <c r="T495" s="421"/>
      <c r="U495" s="407"/>
      <c r="V495" s="34"/>
    </row>
    <row r="496" spans="1:22" ht="15">
      <c r="A496" s="34"/>
      <c r="B496" s="34"/>
      <c r="C496" s="34"/>
      <c r="D496" s="34"/>
      <c r="E496" s="34"/>
      <c r="F496" s="34"/>
      <c r="G496" s="34"/>
      <c r="H496" s="332"/>
      <c r="I496" s="149"/>
      <c r="J496" s="149"/>
      <c r="K496" s="149"/>
      <c r="L496" s="149"/>
      <c r="M496" s="149"/>
      <c r="N496" s="34"/>
      <c r="O496" s="34"/>
      <c r="P496" s="407"/>
      <c r="Q496" s="407"/>
      <c r="R496" s="421"/>
      <c r="S496" s="421"/>
      <c r="T496" s="421"/>
      <c r="U496" s="407"/>
      <c r="V496" s="34"/>
    </row>
    <row r="497" spans="1:22" ht="15">
      <c r="A497" s="34"/>
      <c r="B497" s="34"/>
      <c r="C497" s="34"/>
      <c r="D497" s="34"/>
      <c r="E497" s="34"/>
      <c r="F497" s="34"/>
      <c r="G497" s="34"/>
      <c r="H497" s="332"/>
      <c r="I497" s="149"/>
      <c r="J497" s="149"/>
      <c r="K497" s="149"/>
      <c r="L497" s="149"/>
      <c r="M497" s="149"/>
      <c r="N497" s="34"/>
      <c r="O497" s="34"/>
      <c r="P497" s="407"/>
      <c r="Q497" s="407"/>
      <c r="R497" s="421"/>
      <c r="S497" s="421"/>
      <c r="T497" s="421"/>
      <c r="U497" s="407"/>
      <c r="V497" s="34"/>
    </row>
    <row r="498" spans="1:22" ht="15">
      <c r="A498" s="34"/>
      <c r="B498" s="34"/>
      <c r="C498" s="34"/>
      <c r="D498" s="34"/>
      <c r="E498" s="34"/>
      <c r="F498" s="34"/>
      <c r="G498" s="34"/>
      <c r="H498" s="332"/>
      <c r="I498" s="149"/>
      <c r="J498" s="149"/>
      <c r="K498" s="149"/>
      <c r="L498" s="149"/>
      <c r="M498" s="149"/>
      <c r="N498" s="34"/>
      <c r="O498" s="34"/>
      <c r="P498" s="407"/>
      <c r="Q498" s="407"/>
      <c r="R498" s="421"/>
      <c r="S498" s="421"/>
      <c r="T498" s="421"/>
      <c r="U498" s="407"/>
      <c r="V498" s="34"/>
    </row>
    <row r="499" spans="1:22" ht="15">
      <c r="A499" s="34"/>
      <c r="B499" s="34"/>
      <c r="C499" s="34"/>
      <c r="D499" s="34"/>
      <c r="E499" s="34"/>
      <c r="F499" s="34"/>
      <c r="G499" s="34"/>
      <c r="H499" s="332"/>
      <c r="I499" s="149"/>
      <c r="J499" s="149"/>
      <c r="K499" s="149"/>
      <c r="L499" s="149"/>
      <c r="M499" s="149"/>
      <c r="N499" s="34"/>
      <c r="O499" s="34"/>
      <c r="P499" s="407"/>
      <c r="Q499" s="407"/>
      <c r="R499" s="421"/>
      <c r="S499" s="421"/>
      <c r="T499" s="421"/>
      <c r="U499" s="407"/>
      <c r="V499" s="34"/>
    </row>
    <row r="500" spans="1:22" ht="15">
      <c r="A500" s="34"/>
      <c r="B500" s="34"/>
      <c r="C500" s="34"/>
      <c r="D500" s="34"/>
      <c r="E500" s="34"/>
      <c r="F500" s="34"/>
      <c r="G500" s="34"/>
      <c r="H500" s="332"/>
      <c r="I500" s="149"/>
      <c r="J500" s="149"/>
      <c r="K500" s="149"/>
      <c r="L500" s="149"/>
      <c r="M500" s="149"/>
      <c r="N500" s="34"/>
      <c r="O500" s="34"/>
      <c r="P500" s="407"/>
      <c r="Q500" s="407"/>
      <c r="R500" s="421"/>
      <c r="S500" s="421"/>
      <c r="T500" s="421"/>
      <c r="U500" s="407"/>
      <c r="V500" s="34"/>
    </row>
    <row r="501" spans="1:22" ht="15">
      <c r="A501" s="34"/>
      <c r="B501" s="34"/>
      <c r="C501" s="34"/>
      <c r="D501" s="34"/>
      <c r="E501" s="34"/>
      <c r="F501" s="34"/>
      <c r="G501" s="34"/>
      <c r="H501" s="332"/>
      <c r="I501" s="149"/>
      <c r="J501" s="149"/>
      <c r="K501" s="149"/>
      <c r="L501" s="149"/>
      <c r="M501" s="149"/>
      <c r="N501" s="34"/>
      <c r="O501" s="34"/>
      <c r="P501" s="407"/>
      <c r="Q501" s="407"/>
      <c r="R501" s="421"/>
      <c r="S501" s="421"/>
      <c r="T501" s="421"/>
      <c r="U501" s="407"/>
      <c r="V501" s="34"/>
    </row>
  </sheetData>
  <mergeCells count="1">
    <mergeCell ref="Y5:Z5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K13:AR210"/>
  <sheetViews>
    <sheetView topLeftCell="A160" workbookViewId="0">
      <selection activeCell="A170" sqref="A170"/>
    </sheetView>
  </sheetViews>
  <sheetFormatPr baseColWidth="10" defaultRowHeight="15"/>
  <cols>
    <col min="43" max="43" width="6.6328125" customWidth="1"/>
  </cols>
  <sheetData>
    <row r="13" spans="43:44">
      <c r="AQ13" s="1">
        <f>+Klasse!BA10</f>
        <v>3.3613636363636359</v>
      </c>
      <c r="AR13" s="3" t="s">
        <v>619</v>
      </c>
    </row>
    <row r="46" spans="43:44">
      <c r="AQ46">
        <f>+Klasse!AP11</f>
        <v>4.6290598290598322</v>
      </c>
      <c r="AR46" s="3" t="s">
        <v>619</v>
      </c>
    </row>
    <row r="76" spans="43:44" ht="15.6">
      <c r="AQ76" s="2">
        <f>+Klasse!P12</f>
        <v>5.6744966442953011</v>
      </c>
      <c r="AR76" s="3" t="s">
        <v>633</v>
      </c>
    </row>
    <row r="176" spans="37:38" ht="15.6">
      <c r="AK176" s="5">
        <f>+Klasse!AP15</f>
        <v>8.3785625333570817</v>
      </c>
      <c r="AL176" s="3" t="s">
        <v>619</v>
      </c>
    </row>
    <row r="210" spans="43:44" ht="15.6">
      <c r="AQ210" s="5">
        <f>+Klasse!P17</f>
        <v>10.646815955213428</v>
      </c>
      <c r="AR210" s="2" t="s">
        <v>619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56"/>
  <sheetViews>
    <sheetView zoomScale="82" zoomScaleNormal="82" workbookViewId="0">
      <pane ySplit="9" topLeftCell="A11" activePane="bottomLeft" state="frozen"/>
      <selection pane="bottomLeft" activeCell="AH36" sqref="AH36"/>
    </sheetView>
  </sheetViews>
  <sheetFormatPr baseColWidth="10" defaultColWidth="11.54296875" defaultRowHeight="15"/>
  <cols>
    <col min="1" max="1" width="2.08984375" style="27" customWidth="1"/>
    <col min="2" max="2" width="6.08984375" style="27" customWidth="1"/>
    <col min="3" max="3" width="3.453125" style="27" customWidth="1"/>
    <col min="4" max="4" width="3" style="27" customWidth="1"/>
    <col min="5" max="5" width="3.54296875" style="27" customWidth="1"/>
    <col min="6" max="6" width="4" style="27" customWidth="1"/>
    <col min="7" max="7" width="10.1796875" style="27" customWidth="1"/>
    <col min="8" max="8" width="6.6328125" style="27" customWidth="1"/>
    <col min="9" max="9" width="2.1796875" style="475" customWidth="1"/>
    <col min="10" max="10" width="7" style="321" customWidth="1"/>
    <col min="11" max="13" width="6.36328125" style="28" customWidth="1"/>
    <col min="14" max="14" width="6.54296875" style="27" customWidth="1"/>
    <col min="15" max="15" width="1.54296875" style="475" customWidth="1"/>
    <col min="16" max="16" width="6.54296875" style="475" customWidth="1"/>
    <col min="17" max="17" width="1.36328125" style="475" customWidth="1"/>
    <col min="18" max="18" width="6.54296875" style="475" customWidth="1"/>
    <col min="19" max="19" width="1.36328125" style="475" customWidth="1"/>
    <col min="20" max="20" width="6.54296875" style="475" customWidth="1"/>
    <col min="21" max="21" width="2" style="475" customWidth="1"/>
    <col min="22" max="22" width="7.54296875" style="27" customWidth="1"/>
    <col min="23" max="23" width="5.08984375" style="33" customWidth="1"/>
    <col min="24" max="26" width="6.54296875" style="33" customWidth="1"/>
    <col min="27" max="27" width="5.453125" style="33" customWidth="1"/>
    <col min="28" max="28" width="7" style="26" customWidth="1"/>
    <col min="29" max="29" width="5.6328125" style="33" customWidth="1"/>
    <col min="30" max="30" width="8.08984375" style="33" customWidth="1"/>
    <col min="31" max="31" width="5.90625" style="28" customWidth="1"/>
    <col min="32" max="32" width="9.453125" style="28" customWidth="1"/>
    <col min="33" max="33" width="8.90625" style="28" customWidth="1"/>
    <col min="34" max="34" width="11.54296875" style="28"/>
    <col min="35" max="35" width="9.81640625" style="33" customWidth="1"/>
    <col min="36" max="36" width="9.1796875" style="28" customWidth="1"/>
    <col min="37" max="37" width="6.81640625" style="28" customWidth="1"/>
    <col min="38" max="38" width="9.90625" style="28" customWidth="1"/>
    <col min="39" max="39" width="10" style="27" customWidth="1"/>
    <col min="40" max="40" width="13.08984375" style="27" customWidth="1"/>
    <col min="41" max="41" width="9.36328125" style="27" customWidth="1"/>
    <col min="42" max="42" width="9.81640625" style="28" customWidth="1"/>
    <col min="43" max="43" width="9.81640625" style="27" customWidth="1"/>
    <col min="44" max="44" width="11.54296875" style="27"/>
    <col min="45" max="45" width="14" style="27" customWidth="1"/>
    <col min="46" max="46" width="12.54296875" style="27" customWidth="1"/>
    <col min="47" max="47" width="10.90625" style="27" customWidth="1"/>
    <col min="48" max="16384" width="11.54296875" style="27"/>
  </cols>
  <sheetData>
    <row r="1" spans="1:74" ht="15.6">
      <c r="A1" s="195"/>
      <c r="B1" s="195"/>
      <c r="C1" s="195"/>
      <c r="D1" s="195"/>
      <c r="E1" s="195"/>
      <c r="F1" s="195"/>
      <c r="G1" s="195"/>
      <c r="H1" s="195"/>
      <c r="I1" s="476"/>
      <c r="J1" s="316"/>
      <c r="K1" s="196"/>
      <c r="L1" s="196"/>
      <c r="M1" s="196"/>
      <c r="N1" s="195"/>
      <c r="O1" s="476"/>
      <c r="P1" s="476"/>
      <c r="Q1" s="476"/>
      <c r="R1" s="476"/>
      <c r="S1" s="476"/>
      <c r="T1" s="476"/>
      <c r="U1" s="476"/>
      <c r="V1" s="195"/>
      <c r="W1" s="197"/>
      <c r="X1" s="197"/>
      <c r="Y1" s="197"/>
      <c r="Z1" s="197"/>
      <c r="AA1" s="197"/>
      <c r="AB1" s="195"/>
      <c r="AC1" s="197"/>
      <c r="AD1" s="197"/>
      <c r="AE1" s="196"/>
      <c r="AF1" s="195"/>
      <c r="AG1" s="198"/>
      <c r="AI1" s="28"/>
      <c r="AJ1" s="26"/>
      <c r="AK1" s="199"/>
      <c r="AL1" s="27"/>
      <c r="AP1" s="27"/>
    </row>
    <row r="2" spans="1:74" s="204" customFormat="1" ht="31.8">
      <c r="A2" s="200"/>
      <c r="B2" s="200"/>
      <c r="C2" s="200"/>
      <c r="D2" s="201" t="s">
        <v>533</v>
      </c>
      <c r="E2" s="201"/>
      <c r="F2" s="200"/>
      <c r="G2" s="200"/>
      <c r="H2" s="200"/>
      <c r="I2" s="200"/>
      <c r="J2" s="317"/>
      <c r="K2" s="202"/>
      <c r="L2" s="202"/>
      <c r="M2" s="202"/>
      <c r="N2" s="200"/>
      <c r="O2" s="200"/>
      <c r="P2" s="200"/>
      <c r="Q2" s="200"/>
      <c r="R2" s="200"/>
      <c r="S2" s="200"/>
      <c r="T2" s="200"/>
      <c r="U2" s="200"/>
      <c r="V2" s="200"/>
      <c r="W2" s="203"/>
      <c r="X2" s="203"/>
      <c r="Y2" s="203"/>
      <c r="Z2" s="203"/>
      <c r="AA2" s="203"/>
      <c r="AB2" s="200"/>
      <c r="AC2" s="203"/>
      <c r="AD2" s="203"/>
      <c r="AE2" s="202"/>
      <c r="AF2" s="200"/>
      <c r="AG2" s="198"/>
      <c r="AH2" s="28"/>
      <c r="AI2" s="28"/>
      <c r="AJ2" s="26"/>
      <c r="AK2" s="199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BH2" s="211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</row>
    <row r="3" spans="1:74" ht="19.8">
      <c r="A3" s="195"/>
      <c r="B3" s="195"/>
      <c r="C3" s="195"/>
      <c r="D3" s="195"/>
      <c r="E3" s="195"/>
      <c r="F3" s="195"/>
      <c r="G3" s="195"/>
      <c r="H3" s="195"/>
      <c r="I3" s="476"/>
      <c r="J3" s="316"/>
      <c r="K3" s="196"/>
      <c r="L3" s="196"/>
      <c r="M3" s="196"/>
      <c r="N3" s="195"/>
      <c r="O3" s="476"/>
      <c r="P3" s="476"/>
      <c r="Q3" s="476"/>
      <c r="R3" s="476"/>
      <c r="S3" s="476"/>
      <c r="T3" s="476"/>
      <c r="U3" s="476"/>
      <c r="V3" s="195"/>
      <c r="W3" s="197"/>
      <c r="X3" s="197"/>
      <c r="Y3" s="197"/>
      <c r="Z3" s="197"/>
      <c r="AA3" s="197"/>
      <c r="AB3" s="195"/>
      <c r="AC3" s="197"/>
      <c r="AD3" s="197"/>
      <c r="AE3" s="196"/>
      <c r="AF3" s="195"/>
      <c r="AG3" s="198"/>
      <c r="AI3" s="28"/>
      <c r="AJ3" s="26"/>
      <c r="AK3" s="199"/>
      <c r="AL3" s="27"/>
      <c r="AP3" s="27"/>
      <c r="BH3" s="211"/>
    </row>
    <row r="4" spans="1:74" s="211" customFormat="1" ht="19.8">
      <c r="A4" s="205"/>
      <c r="B4" s="205"/>
      <c r="C4" s="205"/>
      <c r="D4" s="205"/>
      <c r="E4" s="205"/>
      <c r="F4" s="205"/>
      <c r="G4" s="206" t="s">
        <v>5</v>
      </c>
      <c r="H4" s="206"/>
      <c r="I4" s="206"/>
      <c r="J4" s="318">
        <f>+År!P2</f>
        <v>52</v>
      </c>
      <c r="K4" s="208"/>
      <c r="L4" s="208"/>
      <c r="M4" s="208"/>
      <c r="N4" s="205"/>
      <c r="O4" s="205"/>
      <c r="P4" s="205"/>
      <c r="Q4" s="205"/>
      <c r="R4" s="205"/>
      <c r="S4" s="205"/>
      <c r="T4" s="205"/>
      <c r="U4" s="205"/>
      <c r="V4" s="206" t="s">
        <v>422</v>
      </c>
      <c r="W4" s="209"/>
      <c r="X4" s="209"/>
      <c r="Y4" s="209"/>
      <c r="Z4" s="209"/>
      <c r="AA4" s="523">
        <f>+J11+J38+J65+J92+J119+J146+J173+J200+J227+J254+J281+J308+J335+J362+J389</f>
        <v>16430</v>
      </c>
      <c r="AB4" s="524"/>
      <c r="AC4" s="209"/>
      <c r="AD4" s="209"/>
      <c r="AE4" s="209"/>
      <c r="AF4" s="209"/>
      <c r="AG4" s="198"/>
      <c r="AH4" s="28"/>
      <c r="AI4" s="28"/>
      <c r="AJ4" s="26"/>
      <c r="AK4" s="198"/>
      <c r="AL4" s="28"/>
      <c r="AM4" s="28"/>
      <c r="AN4" s="26"/>
      <c r="AO4" s="199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10"/>
      <c r="BE4" s="210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</row>
    <row r="5" spans="1:74" ht="19.8">
      <c r="A5" s="195"/>
      <c r="B5" s="195"/>
      <c r="C5" s="195"/>
      <c r="D5" s="195"/>
      <c r="E5" s="195"/>
      <c r="F5" s="195"/>
      <c r="G5" s="195"/>
      <c r="H5" s="195"/>
      <c r="I5" s="476"/>
      <c r="J5" s="316"/>
      <c r="K5" s="196" t="s">
        <v>449</v>
      </c>
      <c r="L5" s="196"/>
      <c r="M5" s="196"/>
      <c r="N5" s="195"/>
      <c r="O5" s="476"/>
      <c r="P5" s="476"/>
      <c r="Q5" s="476"/>
      <c r="R5" s="476"/>
      <c r="S5" s="476"/>
      <c r="T5" s="476"/>
      <c r="U5" s="476"/>
      <c r="V5" s="195"/>
      <c r="W5" s="197"/>
      <c r="X5" s="197"/>
      <c r="Y5" s="197"/>
      <c r="Z5" s="197"/>
      <c r="AA5" s="197"/>
      <c r="AB5" s="195"/>
      <c r="AC5" s="197"/>
      <c r="AD5" s="197"/>
      <c r="AE5" s="196"/>
      <c r="AF5" s="195"/>
      <c r="AG5" s="198"/>
      <c r="AI5" s="28"/>
      <c r="AJ5" s="26"/>
      <c r="AK5" s="199"/>
      <c r="AL5" s="27"/>
      <c r="AP5" s="27"/>
      <c r="BH5" s="211"/>
    </row>
    <row r="6" spans="1:74" s="219" customFormat="1" ht="19.8">
      <c r="A6" s="213"/>
      <c r="B6" s="213"/>
      <c r="C6" s="213"/>
      <c r="D6" s="213"/>
      <c r="E6" s="213"/>
      <c r="F6" s="213"/>
      <c r="G6" s="213"/>
      <c r="H6" s="213"/>
      <c r="I6" s="213"/>
      <c r="J6" s="319"/>
      <c r="K6" s="212"/>
      <c r="L6" s="212"/>
      <c r="M6" s="212"/>
      <c r="N6" s="213"/>
      <c r="O6" s="213"/>
      <c r="P6" s="213"/>
      <c r="Q6" s="213"/>
      <c r="R6" s="213"/>
      <c r="S6" s="213"/>
      <c r="T6" s="213"/>
      <c r="U6" s="213"/>
      <c r="V6" s="213"/>
      <c r="W6" s="214"/>
      <c r="X6" s="214"/>
      <c r="Y6" s="214"/>
      <c r="Z6" s="214"/>
      <c r="AA6" s="214"/>
      <c r="AB6" s="213"/>
      <c r="AC6" s="214"/>
      <c r="AD6" s="214" t="s">
        <v>76</v>
      </c>
      <c r="AE6" s="212" t="s">
        <v>2</v>
      </c>
      <c r="AF6" s="213"/>
      <c r="AG6" s="198"/>
      <c r="AH6" s="246"/>
      <c r="AI6" s="246"/>
      <c r="AJ6" s="199"/>
      <c r="AK6" s="199"/>
      <c r="BH6" s="207"/>
    </row>
    <row r="7" spans="1:74" ht="19.8">
      <c r="A7" s="195"/>
      <c r="B7" s="195"/>
      <c r="C7" s="195"/>
      <c r="D7" s="195"/>
      <c r="E7" s="195"/>
      <c r="F7" s="195"/>
      <c r="G7" s="195"/>
      <c r="H7" s="213" t="s">
        <v>2</v>
      </c>
      <c r="I7" s="213"/>
      <c r="J7" s="316"/>
      <c r="K7" s="196"/>
      <c r="L7" s="212" t="s">
        <v>544</v>
      </c>
      <c r="M7" s="196"/>
      <c r="N7" s="196"/>
      <c r="O7" s="196"/>
      <c r="P7" s="196"/>
      <c r="Q7" s="196"/>
      <c r="R7" s="196"/>
      <c r="S7" s="196"/>
      <c r="T7" s="212" t="s">
        <v>22</v>
      </c>
      <c r="U7" s="196"/>
      <c r="V7" s="213" t="s">
        <v>22</v>
      </c>
      <c r="W7" s="197" t="s">
        <v>400</v>
      </c>
      <c r="X7" s="197" t="s">
        <v>400</v>
      </c>
      <c r="Y7" s="197" t="s">
        <v>400</v>
      </c>
      <c r="Z7" s="197" t="s">
        <v>400</v>
      </c>
      <c r="AA7" s="214" t="s">
        <v>423</v>
      </c>
      <c r="AB7" s="195"/>
      <c r="AC7" s="214" t="s">
        <v>514</v>
      </c>
      <c r="AD7" s="214" t="s">
        <v>43</v>
      </c>
      <c r="AE7" s="212" t="s">
        <v>8</v>
      </c>
      <c r="AF7" s="195"/>
      <c r="AG7" s="198"/>
      <c r="AI7" s="28"/>
      <c r="AJ7" s="26"/>
      <c r="AK7" s="199"/>
      <c r="AL7" s="27"/>
      <c r="AP7" s="27"/>
      <c r="BH7" s="211"/>
    </row>
    <row r="8" spans="1:74" ht="19.8">
      <c r="A8" s="195"/>
      <c r="B8" s="195"/>
      <c r="C8" s="195"/>
      <c r="D8" s="195"/>
      <c r="E8" s="195"/>
      <c r="F8" s="213"/>
      <c r="G8" s="213"/>
      <c r="H8" s="213" t="s">
        <v>462</v>
      </c>
      <c r="I8" s="213"/>
      <c r="J8" s="319" t="s">
        <v>2</v>
      </c>
      <c r="K8" s="212" t="s">
        <v>2</v>
      </c>
      <c r="L8" s="212" t="s">
        <v>545</v>
      </c>
      <c r="M8" s="212" t="s">
        <v>1</v>
      </c>
      <c r="N8" s="212" t="s">
        <v>22</v>
      </c>
      <c r="O8" s="212"/>
      <c r="P8" s="212" t="s">
        <v>2</v>
      </c>
      <c r="Q8" s="212"/>
      <c r="R8" s="212" t="s">
        <v>22</v>
      </c>
      <c r="S8" s="212"/>
      <c r="T8" s="212" t="s">
        <v>686</v>
      </c>
      <c r="U8" s="212"/>
      <c r="V8" s="213" t="s">
        <v>464</v>
      </c>
      <c r="W8" s="214" t="s">
        <v>466</v>
      </c>
      <c r="X8" s="214" t="s">
        <v>455</v>
      </c>
      <c r="Y8" s="214" t="s">
        <v>455</v>
      </c>
      <c r="Z8" s="214" t="s">
        <v>455</v>
      </c>
      <c r="AA8" s="214"/>
      <c r="AB8" s="213" t="s">
        <v>410</v>
      </c>
      <c r="AC8" s="214" t="s">
        <v>1</v>
      </c>
      <c r="AD8" s="214" t="s">
        <v>534</v>
      </c>
      <c r="AE8" s="212" t="s">
        <v>65</v>
      </c>
      <c r="AF8" s="195"/>
      <c r="AG8" s="198"/>
      <c r="AI8" s="28"/>
      <c r="AJ8" s="26"/>
      <c r="AK8" s="199"/>
      <c r="AL8" s="27"/>
      <c r="AP8" s="27"/>
      <c r="BH8" s="211"/>
    </row>
    <row r="9" spans="1:74" ht="19.8">
      <c r="A9" s="195"/>
      <c r="B9" s="195"/>
      <c r="C9" s="213" t="s">
        <v>0</v>
      </c>
      <c r="D9" s="213"/>
      <c r="E9" s="213" t="s">
        <v>434</v>
      </c>
      <c r="F9" s="213"/>
      <c r="G9" s="213"/>
      <c r="H9" s="50" t="s">
        <v>463</v>
      </c>
      <c r="I9" s="50"/>
      <c r="J9" s="314" t="s">
        <v>8</v>
      </c>
      <c r="K9" s="92" t="s">
        <v>400</v>
      </c>
      <c r="L9" s="92" t="s">
        <v>546</v>
      </c>
      <c r="M9" s="92" t="s">
        <v>400</v>
      </c>
      <c r="N9" s="92" t="s">
        <v>44</v>
      </c>
      <c r="O9" s="92"/>
      <c r="P9" s="92" t="s">
        <v>637</v>
      </c>
      <c r="Q9" s="92"/>
      <c r="R9" s="92" t="s">
        <v>637</v>
      </c>
      <c r="S9" s="92"/>
      <c r="T9" s="92" t="s">
        <v>687</v>
      </c>
      <c r="U9" s="92"/>
      <c r="V9" s="50" t="s">
        <v>411</v>
      </c>
      <c r="W9" s="71" t="s">
        <v>467</v>
      </c>
      <c r="X9" s="71" t="s">
        <v>535</v>
      </c>
      <c r="Y9" s="71" t="s">
        <v>536</v>
      </c>
      <c r="Z9" s="71" t="s">
        <v>537</v>
      </c>
      <c r="AA9" s="71" t="s">
        <v>1</v>
      </c>
      <c r="AB9" s="50" t="s">
        <v>411</v>
      </c>
      <c r="AC9" s="71" t="s">
        <v>487</v>
      </c>
      <c r="AD9" s="71" t="s">
        <v>44</v>
      </c>
      <c r="AE9" s="92" t="s">
        <v>516</v>
      </c>
      <c r="AF9" s="195"/>
      <c r="AG9" s="198"/>
      <c r="AI9" s="28"/>
      <c r="AJ9" s="26"/>
      <c r="AK9" s="199"/>
      <c r="AL9" s="27"/>
      <c r="AP9" s="27"/>
      <c r="BH9" s="211"/>
    </row>
    <row r="10" spans="1:74" ht="15" customHeight="1">
      <c r="A10" s="195"/>
      <c r="B10" s="195"/>
      <c r="C10" s="213"/>
      <c r="D10" s="213"/>
      <c r="E10" s="213"/>
      <c r="F10" s="213"/>
      <c r="G10" s="213"/>
      <c r="H10" s="50"/>
      <c r="I10" s="50"/>
      <c r="J10" s="314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50"/>
      <c r="W10" s="71"/>
      <c r="X10" s="71"/>
      <c r="Y10" s="71"/>
      <c r="Z10" s="71"/>
      <c r="AA10" s="71"/>
      <c r="AB10" s="50"/>
      <c r="AC10" s="71"/>
      <c r="AD10" s="71"/>
      <c r="AE10" s="92"/>
      <c r="AF10" s="195"/>
      <c r="AG10" s="198"/>
      <c r="AI10" s="28"/>
      <c r="AJ10" s="26"/>
      <c r="AK10" s="199"/>
      <c r="AL10" s="27"/>
      <c r="AP10" s="27"/>
      <c r="BH10" s="211"/>
    </row>
    <row r="11" spans="1:74" ht="19.05" customHeight="1">
      <c r="A11" s="195"/>
      <c r="B11" s="195"/>
      <c r="C11" s="195"/>
      <c r="D11" s="240" t="str">
        <f>+D13</f>
        <v>P-</v>
      </c>
      <c r="E11" s="195"/>
      <c r="F11" s="195"/>
      <c r="G11" s="195"/>
      <c r="H11" s="195"/>
      <c r="I11" s="476"/>
      <c r="J11" s="435">
        <f>SUM(J13:J36)</f>
        <v>44</v>
      </c>
      <c r="K11" s="241"/>
      <c r="L11" s="241"/>
      <c r="M11" s="241"/>
      <c r="N11" s="243">
        <f>+Klasse!P10</f>
        <v>3.3613636363636359</v>
      </c>
      <c r="O11" s="92"/>
      <c r="P11" s="484">
        <f>+Klasse!L10</f>
        <v>42</v>
      </c>
      <c r="Q11" s="92"/>
      <c r="R11" s="484">
        <f>+Klasse!S10</f>
        <v>76.747619047619068</v>
      </c>
      <c r="S11" s="92"/>
      <c r="T11" s="484">
        <f>+Klasse!U10</f>
        <v>7.6558533141206384</v>
      </c>
      <c r="U11" s="92"/>
      <c r="V11" s="242"/>
      <c r="W11" s="197"/>
      <c r="X11" s="197"/>
      <c r="Y11" s="197"/>
      <c r="Z11" s="197"/>
      <c r="AA11" s="197"/>
      <c r="AB11" s="195"/>
      <c r="AC11" s="197"/>
      <c r="AD11" s="197"/>
      <c r="AE11" s="197"/>
      <c r="AF11" s="197"/>
      <c r="AG11" s="198"/>
      <c r="AI11" s="28"/>
      <c r="AJ11" s="26"/>
      <c r="AK11" s="199"/>
      <c r="AL11" s="27"/>
      <c r="AP11" s="27"/>
      <c r="BH11" s="211"/>
    </row>
    <row r="12" spans="1:74" ht="15" customHeight="1">
      <c r="A12" s="195"/>
      <c r="B12" s="195"/>
      <c r="C12" s="195"/>
      <c r="D12" s="195"/>
      <c r="E12" s="195"/>
      <c r="F12" s="195"/>
      <c r="G12" s="195"/>
      <c r="H12" s="213"/>
      <c r="I12" s="213"/>
      <c r="J12" s="316"/>
      <c r="K12" s="196"/>
      <c r="L12" s="212"/>
      <c r="M12" s="196"/>
      <c r="N12" s="196"/>
      <c r="O12" s="92"/>
      <c r="P12" s="196"/>
      <c r="Q12" s="92"/>
      <c r="R12" s="196"/>
      <c r="S12" s="92"/>
      <c r="T12" s="196"/>
      <c r="U12" s="92"/>
      <c r="V12" s="213"/>
      <c r="W12" s="197"/>
      <c r="X12" s="197"/>
      <c r="Y12" s="197"/>
      <c r="Z12" s="197"/>
      <c r="AA12" s="214"/>
      <c r="AB12" s="195"/>
      <c r="AC12" s="214"/>
      <c r="AD12" s="214"/>
      <c r="AE12" s="212"/>
      <c r="AF12" s="195"/>
      <c r="AG12" s="198"/>
      <c r="AI12" s="28"/>
      <c r="AJ12" s="26"/>
      <c r="AK12" s="199"/>
      <c r="AL12" s="27"/>
      <c r="AP12" s="27"/>
      <c r="BH12" s="211"/>
    </row>
    <row r="13" spans="1:74" ht="15.6" customHeight="1">
      <c r="A13" s="195"/>
      <c r="B13" s="266">
        <f>+'Ark1'!C2275</f>
        <v>2024</v>
      </c>
      <c r="C13" s="215">
        <f>+'Ark1'!L2275</f>
        <v>1</v>
      </c>
      <c r="D13" s="215" t="s">
        <v>28</v>
      </c>
      <c r="E13" s="215">
        <f>+'Ark1'!H2275</f>
        <v>1</v>
      </c>
      <c r="F13" s="215">
        <f>+'Ark1'!J2275</f>
        <v>103</v>
      </c>
      <c r="G13" s="215" t="str">
        <f>VLOOKUP(F13,RNR!$A$1:$B$26,2)</f>
        <v>Rudshøgda</v>
      </c>
      <c r="H13" s="215" t="str">
        <f>+IF(J13=0,"",'Ark1'!Q2275)</f>
        <v/>
      </c>
      <c r="I13" s="215"/>
      <c r="J13" s="320">
        <f>+'Ark1'!R2275</f>
        <v>0</v>
      </c>
      <c r="K13" s="216" t="str">
        <f>+IF(J13=0,"",'Ark1'!AG2275)</f>
        <v/>
      </c>
      <c r="L13" s="245">
        <f t="shared" ref="L13:L36" si="0">100*J13/$J$11</f>
        <v>0</v>
      </c>
      <c r="M13" s="216" t="str">
        <f>+IF(J13=0,"",'Ark1'!AH2275)</f>
        <v/>
      </c>
      <c r="N13" s="31" t="str">
        <f>+IF(J13=0,"",'Ark1'!U2275)</f>
        <v/>
      </c>
      <c r="O13" s="92"/>
      <c r="P13" s="477">
        <f>+'Ark1'!AI2275</f>
        <v>0</v>
      </c>
      <c r="Q13" s="92"/>
      <c r="R13" s="31" t="str">
        <f>+IF(P13=0,"",'Ark1'!AJ2275)</f>
        <v/>
      </c>
      <c r="S13" s="92"/>
      <c r="T13" s="31" t="str">
        <f>+IF(P13=0,"",'Ark1'!AK2275)</f>
        <v/>
      </c>
      <c r="U13" s="92"/>
      <c r="V13" s="217" t="str">
        <f>+IF(J13=0,"",'Ark1'!T2275)</f>
        <v/>
      </c>
      <c r="W13" s="218" t="str">
        <f>+IF(J13=0,"",'Ark1'!W2275)</f>
        <v/>
      </c>
      <c r="X13" s="218" t="str">
        <f>+IF(J13=0,"",'Ark1'!X2275)</f>
        <v/>
      </c>
      <c r="Y13" s="218" t="str">
        <f>+IF(J13=0,"",'Ark1'!Y2275)</f>
        <v/>
      </c>
      <c r="Z13" s="218" t="str">
        <f>+IF(J13=0,"",'Ark1'!Z2275)</f>
        <v/>
      </c>
      <c r="AA13" s="216" t="str">
        <f>+IF(J13=0,"",'Ark1'!AA2275)</f>
        <v/>
      </c>
      <c r="AB13" s="217" t="str">
        <f>+IF(J13=0,"",'Ark1'!AC2275)</f>
        <v/>
      </c>
      <c r="AC13" s="218" t="str">
        <f>+IF(J13=0,"",'Ark1'!AE2275)</f>
        <v/>
      </c>
      <c r="AD13" s="218" t="str">
        <f t="shared" ref="AD13:AD36" si="1">IF(J13=0,"",N13/C13)</f>
        <v/>
      </c>
      <c r="AE13" s="216" t="str">
        <f t="shared" ref="AE13" si="2">IF(J13=0,"",J13/H13)</f>
        <v/>
      </c>
      <c r="AF13" s="195"/>
      <c r="AG13" s="198"/>
      <c r="AI13" s="28"/>
      <c r="AJ13" s="26"/>
      <c r="AK13" s="199"/>
      <c r="AL13" s="27"/>
      <c r="AP13" s="27"/>
      <c r="BH13" s="211"/>
    </row>
    <row r="14" spans="1:74" ht="15.6" customHeight="1">
      <c r="A14" s="195"/>
      <c r="B14" s="266">
        <f>+'Ark1'!C2276</f>
        <v>2024</v>
      </c>
      <c r="C14" s="215">
        <f>+'Ark1'!L2276</f>
        <v>1</v>
      </c>
      <c r="D14" s="215" t="s">
        <v>28</v>
      </c>
      <c r="E14" s="215">
        <f>+'Ark1'!H2276</f>
        <v>2</v>
      </c>
      <c r="F14" s="215">
        <f>+'Ark1'!J2276</f>
        <v>106</v>
      </c>
      <c r="G14" s="215" t="str">
        <f>VLOOKUP(F14,RNR!$A$1:$B$26,2)</f>
        <v>Furuseth</v>
      </c>
      <c r="H14" s="215" t="str">
        <f>+IF(J14=0,"",'Ark1'!Q2276)</f>
        <v/>
      </c>
      <c r="I14" s="215"/>
      <c r="J14" s="320">
        <f>+'Ark1'!R2276</f>
        <v>0</v>
      </c>
      <c r="K14" s="216" t="str">
        <f>+IF(J14=0,"",'Ark1'!AG2276)</f>
        <v/>
      </c>
      <c r="L14" s="245">
        <f t="shared" si="0"/>
        <v>0</v>
      </c>
      <c r="M14" s="216" t="str">
        <f>+IF(J14=0,"",'Ark1'!AH2276)</f>
        <v/>
      </c>
      <c r="N14" s="31" t="str">
        <f>+IF(J14=0,"",'Ark1'!U2276)</f>
        <v/>
      </c>
      <c r="O14" s="92"/>
      <c r="P14" s="477">
        <f>+'Ark1'!AI2276</f>
        <v>0</v>
      </c>
      <c r="Q14" s="92"/>
      <c r="R14" s="31" t="str">
        <f>+IF(P14=0,"",'Ark1'!AJ2276)</f>
        <v/>
      </c>
      <c r="S14" s="92"/>
      <c r="T14" s="31" t="str">
        <f>+IF(P14=0,"",'Ark1'!AK2276)</f>
        <v/>
      </c>
      <c r="U14" s="92"/>
      <c r="V14" s="217" t="str">
        <f>+IF(J14=0,"",'Ark1'!T2276)</f>
        <v/>
      </c>
      <c r="W14" s="218" t="str">
        <f>+IF(J14=0,"",'Ark1'!W2276)</f>
        <v/>
      </c>
      <c r="X14" s="218" t="str">
        <f>+IF(J14=0,"",'Ark1'!X2276)</f>
        <v/>
      </c>
      <c r="Y14" s="218" t="str">
        <f>+IF(J14=0,"",'Ark1'!Y2276)</f>
        <v/>
      </c>
      <c r="Z14" s="218" t="str">
        <f>+IF(J14=0,"",'Ark1'!Z2276)</f>
        <v/>
      </c>
      <c r="AA14" s="216" t="str">
        <f>+IF(J14=0,"",'Ark1'!AA2276)</f>
        <v/>
      </c>
      <c r="AB14" s="217" t="str">
        <f>+IF(J14=0,"",'Ark1'!AC2276)</f>
        <v/>
      </c>
      <c r="AC14" s="218" t="str">
        <f>+IF(J14=0,"",'Ark1'!AE2276)</f>
        <v/>
      </c>
      <c r="AD14" s="218" t="str">
        <f t="shared" si="1"/>
        <v/>
      </c>
      <c r="AE14" s="216" t="str">
        <f t="shared" ref="AE14:AE36" si="3">IF(J14=0,"",J14/H14)</f>
        <v/>
      </c>
      <c r="AF14" s="195"/>
      <c r="AG14" s="198"/>
      <c r="AI14" s="28"/>
      <c r="AJ14" s="26"/>
      <c r="AK14" s="199"/>
      <c r="AL14" s="27"/>
      <c r="AP14" s="27"/>
      <c r="BH14" s="211"/>
    </row>
    <row r="15" spans="1:74" ht="15.6" customHeight="1">
      <c r="A15" s="195"/>
      <c r="B15" s="266">
        <f>+'Ark1'!C2277</f>
        <v>2024</v>
      </c>
      <c r="C15" s="215">
        <f>+'Ark1'!L2277</f>
        <v>1</v>
      </c>
      <c r="D15" s="215" t="s">
        <v>28</v>
      </c>
      <c r="E15" s="215">
        <f>+'Ark1'!H2277</f>
        <v>1</v>
      </c>
      <c r="F15" s="215">
        <f>+'Ark1'!J2277</f>
        <v>110</v>
      </c>
      <c r="G15" s="215" t="str">
        <f>VLOOKUP(F15,RNR!$A$1:$B$26,2)</f>
        <v>Gol</v>
      </c>
      <c r="H15" s="215">
        <f>+IF(J15=0,"",'Ark1'!Q2277)</f>
        <v>3</v>
      </c>
      <c r="I15" s="215"/>
      <c r="J15" s="320">
        <f>+'Ark1'!R2277</f>
        <v>6</v>
      </c>
      <c r="K15" s="216">
        <f>+IF(J15=0,"",'Ark1'!AG2277)</f>
        <v>5.3973955113296203E-2</v>
      </c>
      <c r="L15" s="245">
        <f t="shared" si="0"/>
        <v>13.636363636363637</v>
      </c>
      <c r="M15" s="216">
        <f>+IF(J15=0,"",'Ark1'!AH2277)</f>
        <v>50</v>
      </c>
      <c r="N15" s="31">
        <f>+IF(J15=0,"",'Ark1'!U2277)</f>
        <v>2.75</v>
      </c>
      <c r="O15" s="92"/>
      <c r="P15" s="477">
        <f>+'Ark1'!AI2277</f>
        <v>6</v>
      </c>
      <c r="Q15" s="92"/>
      <c r="R15" s="31">
        <f>+IF(P15=0,"",'Ark1'!AJ2277)</f>
        <v>67.5</v>
      </c>
      <c r="S15" s="92"/>
      <c r="T15" s="31">
        <f>+IF(P15=0,"",'Ark1'!AK2277)</f>
        <v>8.7997975994453892</v>
      </c>
      <c r="U15" s="92"/>
      <c r="V15" s="217">
        <f>+IF(J15=0,"",'Ark1'!T2277)</f>
        <v>1.6666666666666672</v>
      </c>
      <c r="W15" s="218">
        <f>+IF(J15=0,"",'Ark1'!W2277)</f>
        <v>0</v>
      </c>
      <c r="X15" s="218">
        <f>+IF(J15=0,"",'Ark1'!X2277)</f>
        <v>0</v>
      </c>
      <c r="Y15" s="218">
        <f>+IF(J15=0,"",'Ark1'!Y2277)</f>
        <v>0</v>
      </c>
      <c r="Z15" s="218">
        <f>+IF(J15=0,"",'Ark1'!Z2277)</f>
        <v>0.56199051000291245</v>
      </c>
      <c r="AA15" s="216">
        <f>+IF(J15=0,"",'Ark1'!AA2277)</f>
        <v>0</v>
      </c>
      <c r="AB15" s="217">
        <f>+IF(J15=0,"",'Ark1'!AC2277)</f>
        <v>0</v>
      </c>
      <c r="AC15" s="218">
        <f>+IF(J15=0,"",'Ark1'!AE2277)</f>
        <v>0</v>
      </c>
      <c r="AD15" s="218">
        <f t="shared" si="1"/>
        <v>2.75</v>
      </c>
      <c r="AE15" s="216">
        <f t="shared" si="3"/>
        <v>2</v>
      </c>
      <c r="AF15" s="195"/>
      <c r="AG15" s="198"/>
      <c r="AI15" s="28"/>
      <c r="AJ15" s="26"/>
      <c r="AK15" s="199"/>
      <c r="AL15" s="27"/>
      <c r="AP15" s="27"/>
      <c r="BH15" s="211"/>
    </row>
    <row r="16" spans="1:74" ht="15.6" customHeight="1">
      <c r="A16" s="195"/>
      <c r="B16" s="266">
        <f>+'Ark1'!C2278</f>
        <v>2024</v>
      </c>
      <c r="C16" s="215">
        <f>+'Ark1'!L2278</f>
        <v>1</v>
      </c>
      <c r="D16" s="215" t="s">
        <v>28</v>
      </c>
      <c r="E16" s="215">
        <f>+'Ark1'!H2278</f>
        <v>1</v>
      </c>
      <c r="F16" s="215">
        <f>+'Ark1'!J2278</f>
        <v>111</v>
      </c>
      <c r="G16" s="215" t="str">
        <f>VLOOKUP(F16,RNR!$A$1:$B$26,2)</f>
        <v>Forus</v>
      </c>
      <c r="H16" s="215" t="str">
        <f>+IF(J16=0,"",'Ark1'!Q2278)</f>
        <v/>
      </c>
      <c r="I16" s="215"/>
      <c r="J16" s="320">
        <f>+'Ark1'!R2278</f>
        <v>0</v>
      </c>
      <c r="K16" s="216" t="str">
        <f>+IF(J16=0,"",'Ark1'!AG2278)</f>
        <v/>
      </c>
      <c r="L16" s="245">
        <f t="shared" si="0"/>
        <v>0</v>
      </c>
      <c r="M16" s="216" t="str">
        <f>+IF(J16=0,"",'Ark1'!AH2278)</f>
        <v/>
      </c>
      <c r="N16" s="31" t="str">
        <f>+IF(J16=0,"",'Ark1'!U2278)</f>
        <v/>
      </c>
      <c r="O16" s="92"/>
      <c r="P16" s="477">
        <f>+'Ark1'!AI2278</f>
        <v>0</v>
      </c>
      <c r="Q16" s="92"/>
      <c r="R16" s="31" t="str">
        <f>+IF(P16=0,"",'Ark1'!AJ2278)</f>
        <v/>
      </c>
      <c r="S16" s="92"/>
      <c r="T16" s="31" t="str">
        <f>+IF(P16=0,"",'Ark1'!AK2278)</f>
        <v/>
      </c>
      <c r="U16" s="92"/>
      <c r="V16" s="217" t="str">
        <f>+IF(J16=0,"",'Ark1'!T2278)</f>
        <v/>
      </c>
      <c r="W16" s="218" t="str">
        <f>+IF(J16=0,"",'Ark1'!W2278)</f>
        <v/>
      </c>
      <c r="X16" s="218" t="str">
        <f>+IF(J16=0,"",'Ark1'!X2278)</f>
        <v/>
      </c>
      <c r="Y16" s="218" t="str">
        <f>+IF(J16=0,"",'Ark1'!Y2278)</f>
        <v/>
      </c>
      <c r="Z16" s="218" t="str">
        <f>+IF(J16=0,"",'Ark1'!Z2278)</f>
        <v/>
      </c>
      <c r="AA16" s="216" t="str">
        <f>+IF(J16=0,"",'Ark1'!AA2278)</f>
        <v/>
      </c>
      <c r="AB16" s="217" t="str">
        <f>+IF(J16=0,"",'Ark1'!AC2278)</f>
        <v/>
      </c>
      <c r="AC16" s="218" t="str">
        <f>+IF(J16=0,"",'Ark1'!AE2278)</f>
        <v/>
      </c>
      <c r="AD16" s="218" t="str">
        <f t="shared" si="1"/>
        <v/>
      </c>
      <c r="AE16" s="216" t="str">
        <f t="shared" si="3"/>
        <v/>
      </c>
      <c r="AF16" s="195"/>
      <c r="AG16" s="198"/>
      <c r="AI16" s="28"/>
      <c r="AJ16" s="26"/>
      <c r="AK16" s="199"/>
      <c r="AL16" s="27"/>
      <c r="AP16" s="27"/>
      <c r="BH16" s="211"/>
    </row>
    <row r="17" spans="1:60" ht="15.6" customHeight="1">
      <c r="A17" s="195"/>
      <c r="B17" s="266">
        <f>+'Ark1'!C2279</f>
        <v>2024</v>
      </c>
      <c r="C17" s="215">
        <f>+'Ark1'!L2279</f>
        <v>1</v>
      </c>
      <c r="D17" s="215" t="s">
        <v>28</v>
      </c>
      <c r="E17" s="215">
        <f>+'Ark1'!H2279</f>
        <v>1</v>
      </c>
      <c r="F17" s="215">
        <f>+'Ark1'!J2279</f>
        <v>116</v>
      </c>
      <c r="G17" s="215" t="str">
        <f>VLOOKUP(F17,RNR!$A$1:$B$26,2)</f>
        <v>Sandeid</v>
      </c>
      <c r="H17" s="215">
        <f>+IF(J17=0,"",'Ark1'!Q2279)</f>
        <v>2</v>
      </c>
      <c r="I17" s="215"/>
      <c r="J17" s="320">
        <f>+'Ark1'!R2279</f>
        <v>2</v>
      </c>
      <c r="K17" s="216">
        <f>+IF(J17=0,"",'Ark1'!AG2279)</f>
        <v>0.15033711960153068</v>
      </c>
      <c r="L17" s="245">
        <f t="shared" si="0"/>
        <v>4.5454545454545459</v>
      </c>
      <c r="M17" s="216">
        <f>+IF(J17=0,"",'Ark1'!AH2279)</f>
        <v>0</v>
      </c>
      <c r="N17" s="31">
        <f>+IF(J17=0,"",'Ark1'!U2279)</f>
        <v>4.9499999999999993</v>
      </c>
      <c r="O17" s="92"/>
      <c r="P17" s="477">
        <f>+'Ark1'!AI2279</f>
        <v>2</v>
      </c>
      <c r="Q17" s="92"/>
      <c r="R17" s="31">
        <f>+IF(P17=0,"",'Ark1'!AJ2279)</f>
        <v>74.25</v>
      </c>
      <c r="S17" s="92"/>
      <c r="T17" s="31">
        <f>+IF(P17=0,"",'Ark1'!AK2279)</f>
        <v>11.963537382933264</v>
      </c>
      <c r="U17" s="92"/>
      <c r="V17" s="217">
        <f>+IF(J17=0,"",'Ark1'!T2279)</f>
        <v>2</v>
      </c>
      <c r="W17" s="218">
        <f>+IF(J17=0,"",'Ark1'!W2279)</f>
        <v>0</v>
      </c>
      <c r="X17" s="218">
        <f>+IF(J17=0,"",'Ark1'!X2279)</f>
        <v>0</v>
      </c>
      <c r="Y17" s="218">
        <f>+IF(J17=0,"",'Ark1'!Y2279)</f>
        <v>0</v>
      </c>
      <c r="Z17" s="218">
        <f>+IF(J17=0,"",'Ark1'!Z2279)</f>
        <v>0.85000000000000475</v>
      </c>
      <c r="AA17" s="216">
        <f>+IF(J17=0,"",'Ark1'!AA2279)</f>
        <v>0</v>
      </c>
      <c r="AB17" s="217">
        <f>+IF(J17=0,"",'Ark1'!AC2279)</f>
        <v>0</v>
      </c>
      <c r="AC17" s="218">
        <f>+IF(J17=0,"",'Ark1'!AE2279)</f>
        <v>0</v>
      </c>
      <c r="AD17" s="218">
        <f t="shared" si="1"/>
        <v>4.9499999999999993</v>
      </c>
      <c r="AE17" s="216">
        <f t="shared" si="3"/>
        <v>1</v>
      </c>
      <c r="AF17" s="195"/>
      <c r="AG17" s="198"/>
      <c r="AI17" s="28"/>
      <c r="AJ17" s="26"/>
      <c r="AK17" s="199"/>
      <c r="AL17" s="27"/>
      <c r="AP17" s="27"/>
      <c r="BH17" s="211"/>
    </row>
    <row r="18" spans="1:60" ht="15.6" customHeight="1">
      <c r="A18" s="195"/>
      <c r="B18" s="266">
        <f>+'Ark1'!C2280</f>
        <v>2024</v>
      </c>
      <c r="C18" s="215">
        <f>+'Ark1'!L2280</f>
        <v>1</v>
      </c>
      <c r="D18" s="215" t="s">
        <v>28</v>
      </c>
      <c r="E18" s="215">
        <f>+'Ark1'!H2280</f>
        <v>2</v>
      </c>
      <c r="F18" s="215">
        <f>+'Ark1'!J2280</f>
        <v>117</v>
      </c>
      <c r="G18" s="215" t="str">
        <f>VLOOKUP(F18,RNR!$A$1:$B$26,2)</f>
        <v>Jæren</v>
      </c>
      <c r="H18" s="215" t="str">
        <f>+IF(J18=0,"",'Ark1'!Q2280)</f>
        <v/>
      </c>
      <c r="I18" s="215"/>
      <c r="J18" s="320">
        <f>+'Ark1'!R2280</f>
        <v>0</v>
      </c>
      <c r="K18" s="216" t="str">
        <f>+IF(J18=0,"",'Ark1'!AG2280)</f>
        <v/>
      </c>
      <c r="L18" s="245">
        <f t="shared" si="0"/>
        <v>0</v>
      </c>
      <c r="M18" s="216" t="str">
        <f>+IF(J18=0,"",'Ark1'!AH2280)</f>
        <v/>
      </c>
      <c r="N18" s="31" t="str">
        <f>+IF(J18=0,"",'Ark1'!U2280)</f>
        <v/>
      </c>
      <c r="O18" s="92"/>
      <c r="P18" s="477">
        <f>+'Ark1'!AI2280</f>
        <v>0</v>
      </c>
      <c r="Q18" s="92"/>
      <c r="R18" s="31" t="str">
        <f>+IF(P18=0,"",'Ark1'!AJ2280)</f>
        <v/>
      </c>
      <c r="S18" s="92"/>
      <c r="T18" s="31" t="str">
        <f>+IF(P18=0,"",'Ark1'!AK2280)</f>
        <v/>
      </c>
      <c r="U18" s="92"/>
      <c r="V18" s="217" t="str">
        <f>+IF(J18=0,"",'Ark1'!T2280)</f>
        <v/>
      </c>
      <c r="W18" s="218" t="str">
        <f>+IF(J18=0,"",'Ark1'!W2280)</f>
        <v/>
      </c>
      <c r="X18" s="218" t="str">
        <f>+IF(J18=0,"",'Ark1'!X2280)</f>
        <v/>
      </c>
      <c r="Y18" s="218" t="str">
        <f>+IF(J18=0,"",'Ark1'!Y2280)</f>
        <v/>
      </c>
      <c r="Z18" s="218" t="str">
        <f>+IF(J18=0,"",'Ark1'!Z2280)</f>
        <v/>
      </c>
      <c r="AA18" s="216" t="str">
        <f>+IF(J18=0,"",'Ark1'!AA2280)</f>
        <v/>
      </c>
      <c r="AB18" s="217" t="str">
        <f>+IF(J18=0,"",'Ark1'!AC2280)</f>
        <v/>
      </c>
      <c r="AC18" s="218" t="str">
        <f>+IF(J18=0,"",'Ark1'!AE2280)</f>
        <v/>
      </c>
      <c r="AD18" s="218" t="str">
        <f t="shared" si="1"/>
        <v/>
      </c>
      <c r="AE18" s="216" t="str">
        <f t="shared" si="3"/>
        <v/>
      </c>
      <c r="AF18" s="195"/>
      <c r="AG18" s="198"/>
      <c r="AI18" s="28"/>
      <c r="AJ18" s="26"/>
      <c r="AK18" s="199"/>
      <c r="AL18" s="27"/>
      <c r="AP18" s="27"/>
      <c r="BH18" s="211"/>
    </row>
    <row r="19" spans="1:60" ht="15.6" customHeight="1">
      <c r="A19" s="195"/>
      <c r="B19" s="266">
        <f>+'Ark1'!C2281</f>
        <v>2024</v>
      </c>
      <c r="C19" s="215">
        <f>+'Ark1'!L2281</f>
        <v>1</v>
      </c>
      <c r="D19" s="215" t="s">
        <v>28</v>
      </c>
      <c r="E19" s="215">
        <f>+'Ark1'!H2281</f>
        <v>1</v>
      </c>
      <c r="F19" s="215">
        <f>+'Ark1'!J2281</f>
        <v>134</v>
      </c>
      <c r="G19" s="215" t="str">
        <f>VLOOKUP(F19,RNR!$A$1:$B$26,2)</f>
        <v>Førde</v>
      </c>
      <c r="H19" s="215">
        <f>+IF(J19=0,"",'Ark1'!Q2281)</f>
        <v>2</v>
      </c>
      <c r="I19" s="215"/>
      <c r="J19" s="320">
        <f>+'Ark1'!R2281</f>
        <v>2</v>
      </c>
      <c r="K19" s="216">
        <f>+IF(J19=0,"",'Ark1'!AG2281)</f>
        <v>2.328893809192718E-2</v>
      </c>
      <c r="L19" s="245">
        <f t="shared" si="0"/>
        <v>4.5454545454545459</v>
      </c>
      <c r="M19" s="216">
        <f>+IF(J19=0,"",'Ark1'!AH2281)</f>
        <v>0</v>
      </c>
      <c r="N19" s="31">
        <f>+IF(J19=0,"",'Ark1'!U2281)</f>
        <v>3.45</v>
      </c>
      <c r="O19" s="92"/>
      <c r="P19" s="477">
        <f>+'Ark1'!AI2281</f>
        <v>2</v>
      </c>
      <c r="Q19" s="92"/>
      <c r="R19" s="31">
        <f>+IF(P19=0,"",'Ark1'!AJ2281)</f>
        <v>70.400000000000006</v>
      </c>
      <c r="S19" s="92"/>
      <c r="T19" s="31">
        <f>+IF(P19=0,"",'Ark1'!AK2281)</f>
        <v>9.8726479284782105</v>
      </c>
      <c r="U19" s="92"/>
      <c r="V19" s="217">
        <f>+IF(J19=0,"",'Ark1'!T2281)</f>
        <v>1.5</v>
      </c>
      <c r="W19" s="218">
        <f>+IF(J19=0,"",'Ark1'!W2281)</f>
        <v>0</v>
      </c>
      <c r="X19" s="218">
        <f>+IF(J19=0,"",'Ark1'!X2281)</f>
        <v>0</v>
      </c>
      <c r="Y19" s="218">
        <f>+IF(J19=0,"",'Ark1'!Y2281)</f>
        <v>0</v>
      </c>
      <c r="Z19" s="218">
        <f>+IF(J19=0,"",'Ark1'!Z2281)</f>
        <v>0.3500000000000007</v>
      </c>
      <c r="AA19" s="216">
        <f>+IF(J19=0,"",'Ark1'!AA2281)</f>
        <v>0</v>
      </c>
      <c r="AB19" s="217">
        <f>+IF(J19=0,"",'Ark1'!AC2281)</f>
        <v>0</v>
      </c>
      <c r="AC19" s="218">
        <f>+IF(J19=0,"",'Ark1'!AE2281)</f>
        <v>0</v>
      </c>
      <c r="AD19" s="218">
        <f t="shared" si="1"/>
        <v>3.45</v>
      </c>
      <c r="AE19" s="216">
        <f t="shared" si="3"/>
        <v>1</v>
      </c>
      <c r="AF19" s="195"/>
      <c r="AG19" s="198"/>
      <c r="AI19" s="28"/>
      <c r="AJ19" s="26"/>
      <c r="AK19" s="199"/>
      <c r="AL19" s="27"/>
      <c r="AP19" s="27"/>
      <c r="BH19" s="211"/>
    </row>
    <row r="20" spans="1:60" ht="15.6" customHeight="1">
      <c r="A20" s="195"/>
      <c r="B20" s="266">
        <f>+'Ark1'!C2282</f>
        <v>2024</v>
      </c>
      <c r="C20" s="215">
        <f>+'Ark1'!L2282</f>
        <v>1</v>
      </c>
      <c r="D20" s="215" t="s">
        <v>28</v>
      </c>
      <c r="E20" s="215">
        <f>+'Ark1'!H2282</f>
        <v>2</v>
      </c>
      <c r="F20" s="215">
        <f>+'Ark1'!J2282</f>
        <v>141</v>
      </c>
      <c r="G20" s="215" t="str">
        <f>VLOOKUP(F20,RNR!$A$1:$B$26,2)</f>
        <v>Ølen</v>
      </c>
      <c r="H20" s="215">
        <f>+IF(J20=0,"",'Ark1'!Q2282)</f>
        <v>4</v>
      </c>
      <c r="I20" s="215"/>
      <c r="J20" s="320">
        <f>+'Ark1'!R2282</f>
        <v>6</v>
      </c>
      <c r="K20" s="216">
        <f>+IF(J20=0,"",'Ark1'!AG2282)</f>
        <v>0.28523204542778258</v>
      </c>
      <c r="L20" s="245">
        <f t="shared" si="0"/>
        <v>13.636363636363637</v>
      </c>
      <c r="M20" s="216">
        <f>+IF(J20=0,"",'Ark1'!AH2282)</f>
        <v>0</v>
      </c>
      <c r="N20" s="31">
        <f>+IF(J20=0,"",'Ark1'!U2282)</f>
        <v>3.6333333333333342</v>
      </c>
      <c r="O20" s="92"/>
      <c r="P20" s="477">
        <f>+'Ark1'!AI2282</f>
        <v>6</v>
      </c>
      <c r="Q20" s="92"/>
      <c r="R20" s="31">
        <f>+IF(P20=0,"",'Ark1'!AJ2282)</f>
        <v>71.3</v>
      </c>
      <c r="S20" s="92"/>
      <c r="T20" s="31">
        <f>+IF(P20=0,"",'Ark1'!AK2282)</f>
        <v>9.2639546828098105</v>
      </c>
      <c r="U20" s="92"/>
      <c r="V20" s="217">
        <f>+IF(J20=0,"",'Ark1'!T2282)</f>
        <v>1.8333333333333328</v>
      </c>
      <c r="W20" s="218">
        <f>+IF(J20=0,"",'Ark1'!W2282)</f>
        <v>0</v>
      </c>
      <c r="X20" s="218">
        <f>+IF(J20=0,"",'Ark1'!X2282)</f>
        <v>0</v>
      </c>
      <c r="Y20" s="218">
        <f>+IF(J20=0,"",'Ark1'!Y2282)</f>
        <v>0</v>
      </c>
      <c r="Z20" s="218">
        <f>+IF(J20=0,"",'Ark1'!Z2282)</f>
        <v>1.9049642749639404</v>
      </c>
      <c r="AA20" s="216">
        <f>+IF(J20=0,"",'Ark1'!AA2282)</f>
        <v>0</v>
      </c>
      <c r="AB20" s="217">
        <f>+IF(J20=0,"",'Ark1'!AC2282)</f>
        <v>0</v>
      </c>
      <c r="AC20" s="218">
        <f>+IF(J20=0,"",'Ark1'!AE2282)</f>
        <v>0</v>
      </c>
      <c r="AD20" s="218">
        <f t="shared" si="1"/>
        <v>3.6333333333333342</v>
      </c>
      <c r="AE20" s="216">
        <f t="shared" si="3"/>
        <v>1.5</v>
      </c>
      <c r="AF20" s="195"/>
      <c r="AG20" s="198"/>
      <c r="AI20" s="28"/>
      <c r="AJ20" s="26"/>
      <c r="AK20" s="199"/>
      <c r="AL20" s="27"/>
      <c r="AP20" s="27"/>
      <c r="BH20" s="211"/>
    </row>
    <row r="21" spans="1:60" ht="15.6" customHeight="1">
      <c r="A21" s="195"/>
      <c r="B21" s="266">
        <f>+'Ark1'!C2283</f>
        <v>2024</v>
      </c>
      <c r="C21" s="215">
        <f>+'Ark1'!L2283</f>
        <v>1</v>
      </c>
      <c r="D21" s="215" t="s">
        <v>28</v>
      </c>
      <c r="E21" s="215">
        <f>+'Ark1'!H2283</f>
        <v>2</v>
      </c>
      <c r="F21" s="215">
        <f>+'Ark1'!J2283</f>
        <v>143</v>
      </c>
      <c r="G21" s="215" t="str">
        <f>VLOOKUP(F21,RNR!$A$1:$B$26,2)</f>
        <v>Nordfjord</v>
      </c>
      <c r="H21" s="215" t="str">
        <f>+IF(J21=0,"",'Ark1'!Q2283)</f>
        <v/>
      </c>
      <c r="I21" s="215"/>
      <c r="J21" s="320">
        <f>+'Ark1'!R2283</f>
        <v>0</v>
      </c>
      <c r="K21" s="216" t="str">
        <f>+IF(J21=0,"",'Ark1'!AG2283)</f>
        <v/>
      </c>
      <c r="L21" s="245">
        <f t="shared" si="0"/>
        <v>0</v>
      </c>
      <c r="M21" s="216" t="str">
        <f>+IF(J21=0,"",'Ark1'!AH2283)</f>
        <v/>
      </c>
      <c r="N21" s="31" t="str">
        <f>+IF(J21=0,"",'Ark1'!U2283)</f>
        <v/>
      </c>
      <c r="O21" s="92"/>
      <c r="P21" s="477">
        <f>+'Ark1'!AI2283</f>
        <v>0</v>
      </c>
      <c r="Q21" s="92"/>
      <c r="R21" s="31" t="str">
        <f>+IF(P21=0,"",'Ark1'!AJ2283)</f>
        <v/>
      </c>
      <c r="S21" s="92"/>
      <c r="T21" s="31" t="str">
        <f>+IF(P21=0,"",'Ark1'!AK2283)</f>
        <v/>
      </c>
      <c r="U21" s="92"/>
      <c r="V21" s="217" t="str">
        <f>+IF(J21=0,"",'Ark1'!T2283)</f>
        <v/>
      </c>
      <c r="W21" s="218" t="str">
        <f>+IF(J21=0,"",'Ark1'!W2283)</f>
        <v/>
      </c>
      <c r="X21" s="218" t="str">
        <f>+IF(J21=0,"",'Ark1'!X2283)</f>
        <v/>
      </c>
      <c r="Y21" s="218" t="str">
        <f>+IF(J21=0,"",'Ark1'!Y2283)</f>
        <v/>
      </c>
      <c r="Z21" s="218" t="str">
        <f>+IF(J21=0,"",'Ark1'!Z2283)</f>
        <v/>
      </c>
      <c r="AA21" s="216" t="str">
        <f>+IF(J21=0,"",'Ark1'!AA2283)</f>
        <v/>
      </c>
      <c r="AB21" s="217" t="str">
        <f>+IF(J21=0,"",'Ark1'!AC2283)</f>
        <v/>
      </c>
      <c r="AC21" s="218" t="str">
        <f>+IF(J21=0,"",'Ark1'!AE2283)</f>
        <v/>
      </c>
      <c r="AD21" s="218" t="str">
        <f t="shared" si="1"/>
        <v/>
      </c>
      <c r="AE21" s="216" t="str">
        <f t="shared" si="3"/>
        <v/>
      </c>
      <c r="AF21" s="195"/>
      <c r="AG21" s="198"/>
      <c r="AI21" s="28"/>
      <c r="AJ21" s="26"/>
      <c r="AK21" s="199"/>
      <c r="AL21" s="27"/>
      <c r="AP21" s="27"/>
      <c r="BH21" s="211"/>
    </row>
    <row r="22" spans="1:60" ht="15.6" customHeight="1">
      <c r="A22" s="195"/>
      <c r="B22" s="266">
        <f>+'Ark1'!C2284</f>
        <v>2024</v>
      </c>
      <c r="C22" s="215">
        <f>+'Ark1'!L2284</f>
        <v>1</v>
      </c>
      <c r="D22" s="215" t="s">
        <v>28</v>
      </c>
      <c r="E22" s="215">
        <f>+'Ark1'!H2284</f>
        <v>2</v>
      </c>
      <c r="F22" s="215">
        <f>+'Ark1'!J2284</f>
        <v>147</v>
      </c>
      <c r="G22" s="215" t="str">
        <f>VLOOKUP(F22,RNR!$A$1:$B$26,2)</f>
        <v>Midt-Norge</v>
      </c>
      <c r="H22" s="215">
        <f>+IF(J22=0,"",'Ark1'!Q2284)</f>
        <v>1</v>
      </c>
      <c r="I22" s="215"/>
      <c r="J22" s="320">
        <f>+'Ark1'!R2284</f>
        <v>1</v>
      </c>
      <c r="K22" s="216">
        <f>+IF(J22=0,"",'Ark1'!AG2284)</f>
        <v>0.32314193388018903</v>
      </c>
      <c r="L22" s="245">
        <f t="shared" si="0"/>
        <v>2.2727272727272729</v>
      </c>
      <c r="M22" s="216">
        <f>+IF(J22=0,"",'Ark1'!AH2284)</f>
        <v>0</v>
      </c>
      <c r="N22" s="31">
        <f>+IF(J22=0,"",'Ark1'!U2284)</f>
        <v>2.6</v>
      </c>
      <c r="O22" s="92"/>
      <c r="P22" s="477">
        <f>+'Ark1'!AI2284</f>
        <v>1</v>
      </c>
      <c r="Q22" s="92"/>
      <c r="R22" s="31">
        <f>+IF(P22=0,"",'Ark1'!AJ2284)</f>
        <v>68.3</v>
      </c>
      <c r="S22" s="92"/>
      <c r="T22" s="31">
        <f>+IF(P22=0,"",'Ark1'!AK2284)</f>
        <v>8.1603960493802781</v>
      </c>
      <c r="U22" s="92"/>
      <c r="V22" s="217">
        <f>+IF(J22=0,"",'Ark1'!T2284)</f>
        <v>2</v>
      </c>
      <c r="W22" s="218">
        <f>+IF(J22=0,"",'Ark1'!W2284)</f>
        <v>0</v>
      </c>
      <c r="X22" s="218">
        <f>+IF(J22=0,"",'Ark1'!X2284)</f>
        <v>0</v>
      </c>
      <c r="Y22" s="218">
        <f>+IF(J22=0,"",'Ark1'!Y2284)</f>
        <v>0</v>
      </c>
      <c r="Z22" s="218">
        <f>+IF(J22=0,"",'Ark1'!Z2284)</f>
        <v>0</v>
      </c>
      <c r="AA22" s="216">
        <f>+IF(J22=0,"",'Ark1'!AA2284)</f>
        <v>0</v>
      </c>
      <c r="AB22" s="217">
        <f>+IF(J22=0,"",'Ark1'!AC2284)</f>
        <v>0</v>
      </c>
      <c r="AC22" s="218">
        <f>+IF(J22=0,"",'Ark1'!AE2284)</f>
        <v>0</v>
      </c>
      <c r="AD22" s="218">
        <f t="shared" si="1"/>
        <v>2.6</v>
      </c>
      <c r="AE22" s="216">
        <f t="shared" si="3"/>
        <v>1</v>
      </c>
      <c r="AF22" s="195"/>
      <c r="AG22" s="198"/>
      <c r="AI22" s="28"/>
      <c r="AJ22" s="26"/>
      <c r="AK22" s="199"/>
      <c r="AL22" s="27"/>
      <c r="AP22" s="27"/>
      <c r="BH22" s="211"/>
    </row>
    <row r="23" spans="1:60" ht="15.6" customHeight="1">
      <c r="A23" s="195"/>
      <c r="B23" s="266">
        <f>+'Ark1'!C2285</f>
        <v>2024</v>
      </c>
      <c r="C23" s="215">
        <f>+'Ark1'!L2285</f>
        <v>1</v>
      </c>
      <c r="D23" s="215" t="s">
        <v>28</v>
      </c>
      <c r="E23" s="215">
        <f>+'Ark1'!H2285</f>
        <v>1</v>
      </c>
      <c r="F23" s="215">
        <f>+'Ark1'!J2285</f>
        <v>155</v>
      </c>
      <c r="G23" s="215" t="str">
        <f>VLOOKUP(F23,RNR!$A$1:$B$26,2)</f>
        <v>Målselv</v>
      </c>
      <c r="H23" s="215">
        <f>+IF(J23=0,"",'Ark1'!Q2285)</f>
        <v>1</v>
      </c>
      <c r="I23" s="215"/>
      <c r="J23" s="320">
        <f>+'Ark1'!R2285</f>
        <v>6</v>
      </c>
      <c r="K23" s="216">
        <f>+IF(J23=0,"",'Ark1'!AG2285)</f>
        <v>0.30945713740215114</v>
      </c>
      <c r="L23" s="245">
        <f t="shared" si="0"/>
        <v>13.636363636363637</v>
      </c>
      <c r="M23" s="216">
        <f>+IF(J23=0,"",'Ark1'!AH2285)</f>
        <v>0</v>
      </c>
      <c r="N23" s="31">
        <f>+IF(J23=0,"",'Ark1'!U2285)</f>
        <v>6.4833333333333352</v>
      </c>
      <c r="O23" s="92"/>
      <c r="P23" s="477">
        <f>+'Ark1'!AI2285</f>
        <v>6</v>
      </c>
      <c r="Q23" s="92"/>
      <c r="R23" s="31">
        <f>+IF(P23=0,"",'Ark1'!AJ2285)</f>
        <v>122.0833333333333</v>
      </c>
      <c r="S23" s="92"/>
      <c r="T23" s="31">
        <f>+IF(P23=0,"",'Ark1'!AK2285)</f>
        <v>3.5429977297544992</v>
      </c>
      <c r="U23" s="92"/>
      <c r="V23" s="217">
        <f>+IF(J23=0,"",'Ark1'!T2285)</f>
        <v>2.1666666666666661</v>
      </c>
      <c r="W23" s="218">
        <f>+IF(J23=0,"",'Ark1'!W2285)</f>
        <v>0</v>
      </c>
      <c r="X23" s="218">
        <f>+IF(J23=0,"",'Ark1'!X2285)</f>
        <v>0</v>
      </c>
      <c r="Y23" s="218">
        <f>+IF(J23=0,"",'Ark1'!Y2285)</f>
        <v>0</v>
      </c>
      <c r="Z23" s="218">
        <f>+IF(J23=0,"",'Ark1'!Z2285)</f>
        <v>1.8169724513291003</v>
      </c>
      <c r="AA23" s="216">
        <f>+IF(J23=0,"",'Ark1'!AA2285)</f>
        <v>0</v>
      </c>
      <c r="AB23" s="217">
        <f>+IF(J23=0,"",'Ark1'!AC2285)</f>
        <v>0</v>
      </c>
      <c r="AC23" s="218">
        <f>+IF(J23=0,"",'Ark1'!AE2285)</f>
        <v>0</v>
      </c>
      <c r="AD23" s="218">
        <f t="shared" si="1"/>
        <v>6.4833333333333352</v>
      </c>
      <c r="AE23" s="216">
        <f t="shared" si="3"/>
        <v>6</v>
      </c>
      <c r="AF23" s="195"/>
      <c r="AG23" s="198"/>
      <c r="AI23" s="28"/>
      <c r="AJ23" s="26"/>
      <c r="AK23" s="199"/>
      <c r="AL23" s="27"/>
      <c r="AP23" s="27"/>
      <c r="BH23" s="211"/>
    </row>
    <row r="24" spans="1:60" ht="15.6" customHeight="1">
      <c r="A24" s="195"/>
      <c r="B24" s="266">
        <f>+'Ark1'!C2286</f>
        <v>2024</v>
      </c>
      <c r="C24" s="215">
        <f>+'Ark1'!L2286</f>
        <v>1</v>
      </c>
      <c r="D24" s="215" t="s">
        <v>28</v>
      </c>
      <c r="E24" s="215">
        <f>+'Ark1'!H2286</f>
        <v>2</v>
      </c>
      <c r="F24" s="215">
        <f>+'Ark1'!J2286</f>
        <v>160</v>
      </c>
      <c r="G24" s="215" t="str">
        <f>VLOOKUP(F24,RNR!$A$1:$B$26,2)</f>
        <v>Oslo</v>
      </c>
      <c r="H24" s="215" t="str">
        <f>+IF(J24=0,"",'Ark1'!Q2286)</f>
        <v/>
      </c>
      <c r="I24" s="215"/>
      <c r="J24" s="320">
        <f>+'Ark1'!R2286</f>
        <v>0</v>
      </c>
      <c r="K24" s="216" t="str">
        <f>+IF(J24=0,"",'Ark1'!AG2286)</f>
        <v/>
      </c>
      <c r="L24" s="245">
        <f t="shared" si="0"/>
        <v>0</v>
      </c>
      <c r="M24" s="216" t="str">
        <f>+IF(J24=0,"",'Ark1'!AH2286)</f>
        <v/>
      </c>
      <c r="N24" s="31" t="str">
        <f>+IF(J24=0,"",'Ark1'!U2286)</f>
        <v/>
      </c>
      <c r="O24" s="92"/>
      <c r="P24" s="477">
        <f>+'Ark1'!AI2286</f>
        <v>0</v>
      </c>
      <c r="Q24" s="92"/>
      <c r="R24" s="31" t="str">
        <f>+IF(P24=0,"",'Ark1'!AJ2286)</f>
        <v/>
      </c>
      <c r="S24" s="92"/>
      <c r="T24" s="31" t="str">
        <f>+IF(P24=0,"",'Ark1'!AK2286)</f>
        <v/>
      </c>
      <c r="U24" s="92"/>
      <c r="V24" s="217" t="str">
        <f>+IF(J24=0,"",'Ark1'!T2286)</f>
        <v/>
      </c>
      <c r="W24" s="218" t="str">
        <f>+IF(J24=0,"",'Ark1'!W2286)</f>
        <v/>
      </c>
      <c r="X24" s="218" t="str">
        <f>+IF(J24=0,"",'Ark1'!X2286)</f>
        <v/>
      </c>
      <c r="Y24" s="218" t="str">
        <f>+IF(J24=0,"",'Ark1'!Y2286)</f>
        <v/>
      </c>
      <c r="Z24" s="218" t="str">
        <f>+IF(J24=0,"",'Ark1'!Z2286)</f>
        <v/>
      </c>
      <c r="AA24" s="216" t="str">
        <f>+IF(J24=0,"",'Ark1'!AA2286)</f>
        <v/>
      </c>
      <c r="AB24" s="217" t="str">
        <f>+IF(J24=0,"",'Ark1'!AC2286)</f>
        <v/>
      </c>
      <c r="AC24" s="218" t="str">
        <f>+IF(J24=0,"",'Ark1'!AE2286)</f>
        <v/>
      </c>
      <c r="AD24" s="218" t="str">
        <f t="shared" si="1"/>
        <v/>
      </c>
      <c r="AE24" s="216" t="str">
        <f t="shared" si="3"/>
        <v/>
      </c>
      <c r="AF24" s="195"/>
      <c r="AG24" s="198"/>
      <c r="AI24" s="28"/>
      <c r="AJ24" s="26"/>
      <c r="AK24" s="199"/>
      <c r="AL24" s="27"/>
      <c r="AP24" s="27"/>
      <c r="BH24" s="211"/>
    </row>
    <row r="25" spans="1:60" ht="15.6" customHeight="1">
      <c r="A25" s="195"/>
      <c r="B25" s="266">
        <f>+'Ark1'!C2287</f>
        <v>2024</v>
      </c>
      <c r="C25" s="215">
        <f>+'Ark1'!L2287</f>
        <v>1</v>
      </c>
      <c r="D25" s="215" t="s">
        <v>28</v>
      </c>
      <c r="E25" s="215">
        <f>+'Ark1'!H2287</f>
        <v>1</v>
      </c>
      <c r="F25" s="215">
        <f>+'Ark1'!J2287</f>
        <v>171</v>
      </c>
      <c r="G25" s="215" t="str">
        <f>VLOOKUP(F25,RNR!$A$1:$B$26,2)</f>
        <v>Prima</v>
      </c>
      <c r="H25" s="215" t="str">
        <f>+IF(J25=0,"",'Ark1'!Q2287)</f>
        <v/>
      </c>
      <c r="I25" s="215"/>
      <c r="J25" s="320">
        <f>+'Ark1'!R2287</f>
        <v>0</v>
      </c>
      <c r="K25" s="216" t="str">
        <f>+IF(J25=0,"",'Ark1'!AG2287)</f>
        <v/>
      </c>
      <c r="L25" s="245">
        <f t="shared" si="0"/>
        <v>0</v>
      </c>
      <c r="M25" s="216" t="str">
        <f>+IF(J25=0,"",'Ark1'!AH2287)</f>
        <v/>
      </c>
      <c r="N25" s="31" t="str">
        <f>+IF(J25=0,"",'Ark1'!U2287)</f>
        <v/>
      </c>
      <c r="O25" s="92"/>
      <c r="P25" s="477">
        <f>+'Ark1'!AI2287</f>
        <v>0</v>
      </c>
      <c r="Q25" s="92"/>
      <c r="R25" s="31" t="str">
        <f>+IF(P25=0,"",'Ark1'!AJ2287)</f>
        <v/>
      </c>
      <c r="S25" s="92"/>
      <c r="T25" s="31" t="str">
        <f>+IF(P25=0,"",'Ark1'!AK2287)</f>
        <v/>
      </c>
      <c r="U25" s="92"/>
      <c r="V25" s="217" t="str">
        <f>+IF(J25=0,"",'Ark1'!T2287)</f>
        <v/>
      </c>
      <c r="W25" s="218" t="str">
        <f>+IF(J25=0,"",'Ark1'!W2287)</f>
        <v/>
      </c>
      <c r="X25" s="218" t="str">
        <f>+IF(J25=0,"",'Ark1'!X2287)</f>
        <v/>
      </c>
      <c r="Y25" s="218" t="str">
        <f>+IF(J25=0,"",'Ark1'!Y2287)</f>
        <v/>
      </c>
      <c r="Z25" s="218" t="str">
        <f>+IF(J25=0,"",'Ark1'!Z2287)</f>
        <v/>
      </c>
      <c r="AA25" s="216" t="str">
        <f>+IF(J25=0,"",'Ark1'!AA2287)</f>
        <v/>
      </c>
      <c r="AB25" s="217" t="str">
        <f>+IF(J25=0,"",'Ark1'!AC2287)</f>
        <v/>
      </c>
      <c r="AC25" s="218" t="str">
        <f>+IF(J25=0,"",'Ark1'!AE2287)</f>
        <v/>
      </c>
      <c r="AD25" s="218" t="str">
        <f t="shared" si="1"/>
        <v/>
      </c>
      <c r="AE25" s="216" t="str">
        <f t="shared" si="3"/>
        <v/>
      </c>
      <c r="AF25" s="195"/>
      <c r="AG25" s="198"/>
      <c r="AI25" s="28"/>
      <c r="AJ25" s="26"/>
      <c r="AK25" s="199"/>
      <c r="AL25" s="27"/>
      <c r="AP25" s="27"/>
      <c r="BH25" s="211"/>
    </row>
    <row r="26" spans="1:60" ht="15.6" customHeight="1">
      <c r="A26" s="195"/>
      <c r="B26" s="266">
        <f>+'Ark1'!C2288</f>
        <v>2024</v>
      </c>
      <c r="C26" s="215">
        <f>+'Ark1'!L2288</f>
        <v>1</v>
      </c>
      <c r="D26" s="215" t="s">
        <v>28</v>
      </c>
      <c r="E26" s="215">
        <f>+'Ark1'!H2288</f>
        <v>2</v>
      </c>
      <c r="F26" s="215">
        <f>+'Ark1'!J2288</f>
        <v>175</v>
      </c>
      <c r="G26" s="215" t="str">
        <f>VLOOKUP(F26,RNR!$A$1:$B$26,2)</f>
        <v>Ole Ringdal</v>
      </c>
      <c r="H26" s="215">
        <f>+IF(J26=0,"",'Ark1'!Q2288)</f>
        <v>3</v>
      </c>
      <c r="I26" s="215"/>
      <c r="J26" s="320">
        <f>+'Ark1'!R2288</f>
        <v>4</v>
      </c>
      <c r="K26" s="216">
        <f>+IF(J26=0,"",'Ark1'!AG2288)</f>
        <v>0.13436461042876091</v>
      </c>
      <c r="L26" s="245">
        <f t="shared" si="0"/>
        <v>9.0909090909090917</v>
      </c>
      <c r="M26" s="216">
        <f>+IF(J26=0,"",'Ark1'!AH2288)</f>
        <v>0</v>
      </c>
      <c r="N26" s="31">
        <f>+IF(J26=0,"",'Ark1'!U2288)</f>
        <v>3.9</v>
      </c>
      <c r="O26" s="92"/>
      <c r="P26" s="477">
        <f>+'Ark1'!AI2288</f>
        <v>2</v>
      </c>
      <c r="Q26" s="92"/>
      <c r="R26" s="31">
        <f>+IF(P26=0,"",'Ark1'!AJ2288)</f>
        <v>71.05</v>
      </c>
      <c r="S26" s="92"/>
      <c r="T26" s="31">
        <f>+IF(P26=0,"",'Ark1'!AK2288)</f>
        <v>11.002034948738311</v>
      </c>
      <c r="U26" s="92"/>
      <c r="V26" s="217">
        <f>+IF(J26=0,"",'Ark1'!T2288)</f>
        <v>2.25</v>
      </c>
      <c r="W26" s="218">
        <f>+IF(J26=0,"",'Ark1'!W2288)</f>
        <v>0</v>
      </c>
      <c r="X26" s="218">
        <f>+IF(J26=0,"",'Ark1'!X2288)</f>
        <v>0</v>
      </c>
      <c r="Y26" s="218">
        <f>+IF(J26=0,"",'Ark1'!Y2288)</f>
        <v>0</v>
      </c>
      <c r="Z26" s="218">
        <f>+IF(J26=0,"",'Ark1'!Z2288)</f>
        <v>0.82158383625774867</v>
      </c>
      <c r="AA26" s="216">
        <f>+IF(J26=0,"",'Ark1'!AA2288)</f>
        <v>0</v>
      </c>
      <c r="AB26" s="217">
        <f>+IF(J26=0,"",'Ark1'!AC2288)</f>
        <v>0</v>
      </c>
      <c r="AC26" s="218">
        <f>+IF(J26=0,"",'Ark1'!AE2288)</f>
        <v>0</v>
      </c>
      <c r="AD26" s="218">
        <f t="shared" si="1"/>
        <v>3.9</v>
      </c>
      <c r="AE26" s="216">
        <f t="shared" si="3"/>
        <v>1.3333333333333333</v>
      </c>
      <c r="AF26" s="195"/>
      <c r="AG26" s="198"/>
      <c r="AI26" s="28"/>
      <c r="AJ26" s="26"/>
      <c r="AK26" s="199"/>
      <c r="AL26" s="27"/>
      <c r="AP26" s="27"/>
      <c r="BH26" s="211"/>
    </row>
    <row r="27" spans="1:60" ht="15.6" customHeight="1">
      <c r="A27" s="195"/>
      <c r="B27" s="266">
        <f>+'Ark1'!C2289</f>
        <v>2024</v>
      </c>
      <c r="C27" s="215">
        <f>+'Ark1'!L2289</f>
        <v>1</v>
      </c>
      <c r="D27" s="215" t="s">
        <v>28</v>
      </c>
      <c r="E27" s="215">
        <f>+'Ark1'!H2289</f>
        <v>2</v>
      </c>
      <c r="F27" s="215">
        <f>+'Ark1'!J2289</f>
        <v>177</v>
      </c>
      <c r="G27" s="215" t="str">
        <f>VLOOKUP(F27,RNR!$A$1:$B$26,2)</f>
        <v>Slakthuset</v>
      </c>
      <c r="H27" s="215" t="str">
        <f>+IF(J27=0,"",'Ark1'!Q2289)</f>
        <v/>
      </c>
      <c r="I27" s="215"/>
      <c r="J27" s="320">
        <f>+'Ark1'!R2289</f>
        <v>0</v>
      </c>
      <c r="K27" s="216" t="str">
        <f>+IF(J27=0,"",'Ark1'!AG2289)</f>
        <v/>
      </c>
      <c r="L27" s="245">
        <f t="shared" si="0"/>
        <v>0</v>
      </c>
      <c r="M27" s="216" t="str">
        <f>+IF(J27=0,"",'Ark1'!AH2289)</f>
        <v/>
      </c>
      <c r="N27" s="31" t="str">
        <f>+IF(J27=0,"",'Ark1'!U2289)</f>
        <v/>
      </c>
      <c r="O27" s="92"/>
      <c r="P27" s="477">
        <f>+'Ark1'!AI2289</f>
        <v>0</v>
      </c>
      <c r="Q27" s="92"/>
      <c r="R27" s="31" t="str">
        <f>+IF(P27=0,"",'Ark1'!AJ2289)</f>
        <v/>
      </c>
      <c r="S27" s="92"/>
      <c r="T27" s="31" t="str">
        <f>+IF(P27=0,"",'Ark1'!AK2289)</f>
        <v/>
      </c>
      <c r="U27" s="92"/>
      <c r="V27" s="217" t="str">
        <f>+IF(J27=0,"",'Ark1'!T2289)</f>
        <v/>
      </c>
      <c r="W27" s="218" t="str">
        <f>+IF(J27=0,"",'Ark1'!W2289)</f>
        <v/>
      </c>
      <c r="X27" s="218" t="str">
        <f>+IF(J27=0,"",'Ark1'!X2289)</f>
        <v/>
      </c>
      <c r="Y27" s="218" t="str">
        <f>+IF(J27=0,"",'Ark1'!Y2289)</f>
        <v/>
      </c>
      <c r="Z27" s="218" t="str">
        <f>+IF(J27=0,"",'Ark1'!Z2289)</f>
        <v/>
      </c>
      <c r="AA27" s="216" t="str">
        <f>+IF(J27=0,"",'Ark1'!AA2289)</f>
        <v/>
      </c>
      <c r="AB27" s="217" t="str">
        <f>+IF(J27=0,"",'Ark1'!AC2289)</f>
        <v/>
      </c>
      <c r="AC27" s="218" t="str">
        <f>+IF(J27=0,"",'Ark1'!AE2289)</f>
        <v/>
      </c>
      <c r="AD27" s="218" t="str">
        <f t="shared" si="1"/>
        <v/>
      </c>
      <c r="AE27" s="216" t="str">
        <f t="shared" si="3"/>
        <v/>
      </c>
      <c r="AF27" s="195"/>
      <c r="AG27" s="198"/>
      <c r="AI27" s="28"/>
      <c r="AJ27" s="26"/>
      <c r="AL27" s="27"/>
      <c r="AP27" s="27"/>
      <c r="BH27" s="211"/>
    </row>
    <row r="28" spans="1:60" ht="15.6" customHeight="1">
      <c r="A28" s="195"/>
      <c r="B28" s="266">
        <f>+'Ark1'!C2290</f>
        <v>2024</v>
      </c>
      <c r="C28" s="215">
        <f>+'Ark1'!L2290</f>
        <v>1</v>
      </c>
      <c r="D28" s="215" t="s">
        <v>28</v>
      </c>
      <c r="E28" s="215">
        <f>+'Ark1'!H2290</f>
        <v>2</v>
      </c>
      <c r="F28" s="215">
        <f>+'Ark1'!J2290</f>
        <v>178</v>
      </c>
      <c r="G28" s="215" t="str">
        <f>VLOOKUP(F28,RNR!$A$1:$B$26,2)</f>
        <v>Røros</v>
      </c>
      <c r="H28" s="215" t="str">
        <f>+IF(J28=0,"",'Ark1'!Q2290)</f>
        <v/>
      </c>
      <c r="I28" s="215"/>
      <c r="J28" s="320">
        <f>+'Ark1'!R2290</f>
        <v>0</v>
      </c>
      <c r="K28" s="216" t="str">
        <f>+IF(J28=0,"",'Ark1'!AG2290)</f>
        <v/>
      </c>
      <c r="L28" s="245">
        <f t="shared" si="0"/>
        <v>0</v>
      </c>
      <c r="M28" s="216" t="str">
        <f>+IF(J28=0,"",'Ark1'!AH2290)</f>
        <v/>
      </c>
      <c r="N28" s="31" t="str">
        <f>+IF(J28=0,"",'Ark1'!U2290)</f>
        <v/>
      </c>
      <c r="O28" s="92"/>
      <c r="P28" s="477">
        <f>+'Ark1'!AI2290</f>
        <v>0</v>
      </c>
      <c r="Q28" s="92"/>
      <c r="R28" s="31" t="str">
        <f>+IF(P28=0,"",'Ark1'!AJ2290)</f>
        <v/>
      </c>
      <c r="S28" s="92"/>
      <c r="T28" s="31" t="str">
        <f>+IF(P28=0,"",'Ark1'!AK2290)</f>
        <v/>
      </c>
      <c r="U28" s="92"/>
      <c r="V28" s="217" t="str">
        <f>+IF(J28=0,"",'Ark1'!T2290)</f>
        <v/>
      </c>
      <c r="W28" s="218" t="str">
        <f>+IF(J28=0,"",'Ark1'!W2290)</f>
        <v/>
      </c>
      <c r="X28" s="218" t="str">
        <f>+IF(J28=0,"",'Ark1'!X2290)</f>
        <v/>
      </c>
      <c r="Y28" s="218" t="str">
        <f>+IF(J28=0,"",'Ark1'!Y2290)</f>
        <v/>
      </c>
      <c r="Z28" s="218" t="str">
        <f>+IF(J28=0,"",'Ark1'!Z2290)</f>
        <v/>
      </c>
      <c r="AA28" s="216" t="str">
        <f>+IF(J28=0,"",'Ark1'!AA2290)</f>
        <v/>
      </c>
      <c r="AB28" s="217" t="str">
        <f>+IF(J28=0,"",'Ark1'!AC2290)</f>
        <v/>
      </c>
      <c r="AC28" s="218" t="str">
        <f>+IF(J28=0,"",'Ark1'!AE2290)</f>
        <v/>
      </c>
      <c r="AD28" s="218" t="str">
        <f t="shared" si="1"/>
        <v/>
      </c>
      <c r="AE28" s="216" t="str">
        <f t="shared" si="3"/>
        <v/>
      </c>
      <c r="AF28" s="195"/>
      <c r="AG28" s="198"/>
      <c r="AI28" s="28"/>
      <c r="AJ28" s="26"/>
      <c r="AK28" s="199"/>
      <c r="AL28" s="27"/>
      <c r="AP28" s="27"/>
      <c r="BH28" s="211"/>
    </row>
    <row r="29" spans="1:60" ht="15.6" customHeight="1">
      <c r="A29" s="195"/>
      <c r="B29" s="266">
        <f>+'Ark1'!C2291</f>
        <v>2024</v>
      </c>
      <c r="C29" s="215">
        <f>+'Ark1'!L2291</f>
        <v>1</v>
      </c>
      <c r="D29" s="215" t="s">
        <v>28</v>
      </c>
      <c r="E29" s="215">
        <f>+'Ark1'!H2291</f>
        <v>2</v>
      </c>
      <c r="F29" s="215">
        <f>+'Ark1'!J2291</f>
        <v>181</v>
      </c>
      <c r="G29" s="215" t="str">
        <f>VLOOKUP(F29,RNR!$A$1:$B$26,2)</f>
        <v>Horns</v>
      </c>
      <c r="H29" s="215">
        <f>+IF(J29=0,"",'Ark1'!Q2291)</f>
        <v>1</v>
      </c>
      <c r="I29" s="215"/>
      <c r="J29" s="320">
        <f>+'Ark1'!R2291</f>
        <v>1</v>
      </c>
      <c r="K29" s="216">
        <f>+IF(J29=0,"",'Ark1'!AG2291)</f>
        <v>0.13310655919544481</v>
      </c>
      <c r="L29" s="245">
        <f t="shared" si="0"/>
        <v>2.2727272727272729</v>
      </c>
      <c r="M29" s="216">
        <f>+IF(J29=0,"",'Ark1'!AH2291)</f>
        <v>0</v>
      </c>
      <c r="N29" s="31">
        <f>+IF(J29=0,"",'Ark1'!U2291)</f>
        <v>3.6</v>
      </c>
      <c r="O29" s="92"/>
      <c r="P29" s="477">
        <f>+'Ark1'!AI2291</f>
        <v>1</v>
      </c>
      <c r="Q29" s="92"/>
      <c r="R29" s="31">
        <f>+IF(P29=0,"",'Ark1'!AJ2291)</f>
        <v>76.2</v>
      </c>
      <c r="S29" s="92"/>
      <c r="T29" s="31">
        <f>+IF(P29=0,"",'Ark1'!AK2291)</f>
        <v>8.1364992126309694</v>
      </c>
      <c r="U29" s="92"/>
      <c r="V29" s="217">
        <f>+IF(J29=0,"",'Ark1'!T2291)</f>
        <v>2</v>
      </c>
      <c r="W29" s="218">
        <f>+IF(J29=0,"",'Ark1'!W2291)</f>
        <v>0</v>
      </c>
      <c r="X29" s="218">
        <f>+IF(J29=0,"",'Ark1'!X2291)</f>
        <v>0</v>
      </c>
      <c r="Y29" s="218">
        <f>+IF(J29=0,"",'Ark1'!Y2291)</f>
        <v>0</v>
      </c>
      <c r="Z29" s="218">
        <f>+IF(J29=0,"",'Ark1'!Z2291)</f>
        <v>0</v>
      </c>
      <c r="AA29" s="216">
        <f>+IF(J29=0,"",'Ark1'!AA2291)</f>
        <v>0</v>
      </c>
      <c r="AB29" s="217">
        <f>+IF(J29=0,"",'Ark1'!AC2291)</f>
        <v>0</v>
      </c>
      <c r="AC29" s="218">
        <f>+IF(J29=0,"",'Ark1'!AE2291)</f>
        <v>0</v>
      </c>
      <c r="AD29" s="218">
        <f t="shared" si="1"/>
        <v>3.6</v>
      </c>
      <c r="AE29" s="216">
        <f t="shared" si="3"/>
        <v>1</v>
      </c>
      <c r="AF29" s="195"/>
      <c r="AG29" s="198"/>
      <c r="AI29" s="28"/>
      <c r="AJ29" s="26"/>
      <c r="AK29" s="199"/>
      <c r="AL29" s="27"/>
      <c r="AP29" s="27"/>
      <c r="BH29" s="211"/>
    </row>
    <row r="30" spans="1:60" ht="15.6" customHeight="1">
      <c r="A30" s="195"/>
      <c r="B30" s="266">
        <f>+'Ark1'!C2292</f>
        <v>2024</v>
      </c>
      <c r="C30" s="215">
        <f>+'Ark1'!L2292</f>
        <v>1</v>
      </c>
      <c r="D30" s="215" t="s">
        <v>28</v>
      </c>
      <c r="E30" s="215">
        <f>+'Ark1'!H2292</f>
        <v>1</v>
      </c>
      <c r="F30" s="215">
        <f>+'Ark1'!J2292</f>
        <v>262</v>
      </c>
      <c r="G30" s="215" t="str">
        <f>VLOOKUP(F30,RNR!$A$1:$B$26,2)</f>
        <v>Strilalam</v>
      </c>
      <c r="H30" s="215" t="str">
        <f>+IF(J30=0,"",'Ark1'!Q2292)</f>
        <v/>
      </c>
      <c r="I30" s="215"/>
      <c r="J30" s="320">
        <f>+'Ark1'!R2292</f>
        <v>0</v>
      </c>
      <c r="K30" s="216" t="str">
        <f>+IF(J30=0,"",'Ark1'!AG2292)</f>
        <v/>
      </c>
      <c r="L30" s="245">
        <f t="shared" si="0"/>
        <v>0</v>
      </c>
      <c r="M30" s="216" t="str">
        <f>+IF(J30=0,"",'Ark1'!AH2292)</f>
        <v/>
      </c>
      <c r="N30" s="31" t="str">
        <f>+IF(J30=0,"",'Ark1'!U2292)</f>
        <v/>
      </c>
      <c r="O30" s="92"/>
      <c r="P30" s="477">
        <f>+'Ark1'!AI2292</f>
        <v>0</v>
      </c>
      <c r="Q30" s="92"/>
      <c r="R30" s="31" t="str">
        <f>+IF(P30=0,"",'Ark1'!AJ2292)</f>
        <v/>
      </c>
      <c r="S30" s="92"/>
      <c r="T30" s="31" t="str">
        <f>+IF(P30=0,"",'Ark1'!AK2292)</f>
        <v/>
      </c>
      <c r="U30" s="92"/>
      <c r="V30" s="217" t="str">
        <f>+IF(J30=0,"",'Ark1'!T2292)</f>
        <v/>
      </c>
      <c r="W30" s="218" t="str">
        <f>+IF(J30=0,"",'Ark1'!W2292)</f>
        <v/>
      </c>
      <c r="X30" s="218" t="str">
        <f>+IF(J30=0,"",'Ark1'!X2292)</f>
        <v/>
      </c>
      <c r="Y30" s="218" t="str">
        <f>+IF(J30=0,"",'Ark1'!Y2292)</f>
        <v/>
      </c>
      <c r="Z30" s="218" t="str">
        <f>+IF(J30=0,"",'Ark1'!Z2292)</f>
        <v/>
      </c>
      <c r="AA30" s="216" t="str">
        <f>+IF(J30=0,"",'Ark1'!AA2292)</f>
        <v/>
      </c>
      <c r="AB30" s="217" t="str">
        <f>+IF(J30=0,"",'Ark1'!AC2292)</f>
        <v/>
      </c>
      <c r="AC30" s="218" t="str">
        <f>+IF(J30=0,"",'Ark1'!AE2292)</f>
        <v/>
      </c>
      <c r="AD30" s="218" t="str">
        <f t="shared" si="1"/>
        <v/>
      </c>
      <c r="AE30" s="216" t="str">
        <f t="shared" si="3"/>
        <v/>
      </c>
      <c r="AF30" s="195"/>
      <c r="AG30" s="198"/>
      <c r="AI30" s="28"/>
      <c r="AJ30" s="26"/>
      <c r="AK30" s="199"/>
      <c r="AL30" s="27"/>
      <c r="AP30" s="27"/>
      <c r="BH30" s="211"/>
    </row>
    <row r="31" spans="1:60" ht="15.6" customHeight="1">
      <c r="A31" s="195"/>
      <c r="B31" s="266">
        <f>+'Ark1'!C2293</f>
        <v>2024</v>
      </c>
      <c r="C31" s="215">
        <f>+'Ark1'!L2293</f>
        <v>1</v>
      </c>
      <c r="D31" s="215" t="s">
        <v>28</v>
      </c>
      <c r="E31" s="215">
        <f>+'Ark1'!H2293</f>
        <v>1</v>
      </c>
      <c r="F31" s="215">
        <f>+'Ark1'!J2293</f>
        <v>309</v>
      </c>
      <c r="G31" s="215" t="str">
        <f>VLOOKUP(F31,RNR!$A$1:$B$26,2)</f>
        <v>Malvik</v>
      </c>
      <c r="H31" s="215">
        <f>+IF(J31=0,"",'Ark1'!Q2293)</f>
        <v>2</v>
      </c>
      <c r="I31" s="215"/>
      <c r="J31" s="320">
        <f>+'Ark1'!R2293</f>
        <v>2</v>
      </c>
      <c r="K31" s="216">
        <f>+IF(J31=0,"",'Ark1'!AG2293)</f>
        <v>8.3680914213987809E-2</v>
      </c>
      <c r="L31" s="245">
        <f t="shared" si="0"/>
        <v>4.5454545454545459</v>
      </c>
      <c r="M31" s="216">
        <f>+IF(J31=0,"",'Ark1'!AH2293)</f>
        <v>0</v>
      </c>
      <c r="N31" s="31">
        <f>+IF(J31=0,"",'Ark1'!U2293)</f>
        <v>3.2</v>
      </c>
      <c r="O31" s="92"/>
      <c r="P31" s="477">
        <f>+'Ark1'!AI2293</f>
        <v>2</v>
      </c>
      <c r="Q31" s="92"/>
      <c r="R31" s="31">
        <f>+IF(P31=0,"",'Ark1'!AJ2293)</f>
        <v>71.25</v>
      </c>
      <c r="S31" s="92"/>
      <c r="T31" s="31">
        <f>+IF(P31=0,"",'Ark1'!AK2293)</f>
        <v>11.919449117562047</v>
      </c>
      <c r="U31" s="92"/>
      <c r="V31" s="217">
        <f>+IF(J31=0,"",'Ark1'!T2293)</f>
        <v>2</v>
      </c>
      <c r="W31" s="218">
        <f>+IF(J31=0,"",'Ark1'!W2293)</f>
        <v>0</v>
      </c>
      <c r="X31" s="218">
        <f>+IF(J31=0,"",'Ark1'!X2293)</f>
        <v>0</v>
      </c>
      <c r="Y31" s="218">
        <f>+IF(J31=0,"",'Ark1'!Y2293)</f>
        <v>0</v>
      </c>
      <c r="Z31" s="218">
        <f>+IF(J31=0,"",'Ark1'!Z2293)</f>
        <v>1.1999999999999997</v>
      </c>
      <c r="AA31" s="216">
        <f>+IF(J31=0,"",'Ark1'!AA2293)</f>
        <v>0</v>
      </c>
      <c r="AB31" s="217">
        <f>+IF(J31=0,"",'Ark1'!AC2293)</f>
        <v>0</v>
      </c>
      <c r="AC31" s="218">
        <f>+IF(J31=0,"",'Ark1'!AE2293)</f>
        <v>0</v>
      </c>
      <c r="AD31" s="218">
        <f t="shared" si="1"/>
        <v>3.2</v>
      </c>
      <c r="AE31" s="216">
        <f t="shared" si="3"/>
        <v>1</v>
      </c>
      <c r="AF31" s="195"/>
      <c r="AG31" s="198"/>
      <c r="AI31" s="28"/>
      <c r="AJ31" s="26"/>
      <c r="AK31" s="199"/>
      <c r="AL31" s="27"/>
      <c r="AP31" s="27"/>
      <c r="BH31" s="211"/>
    </row>
    <row r="32" spans="1:60" ht="15.6" customHeight="1">
      <c r="A32" s="195"/>
      <c r="B32" s="266">
        <f>+'Ark1'!C2294</f>
        <v>2024</v>
      </c>
      <c r="C32" s="215">
        <f>+'Ark1'!L2294</f>
        <v>1</v>
      </c>
      <c r="D32" s="215" t="s">
        <v>28</v>
      </c>
      <c r="E32" s="215">
        <f>+'Ark1'!H2294</f>
        <v>2</v>
      </c>
      <c r="F32" s="215">
        <f>+'Ark1'!J2294</f>
        <v>470</v>
      </c>
      <c r="G32" s="215" t="str">
        <f>VLOOKUP(F32,RNR!$A$1:$B$26,2)</f>
        <v>Jens Eide</v>
      </c>
      <c r="H32" s="215">
        <f>+IF(J32=0,"",'Ark1'!Q2294)</f>
        <v>3</v>
      </c>
      <c r="I32" s="215"/>
      <c r="J32" s="320">
        <f>+'Ark1'!R2294</f>
        <v>14</v>
      </c>
      <c r="K32" s="216">
        <f>+IF(J32=0,"",'Ark1'!AG2294)</f>
        <v>0.54460690824327185</v>
      </c>
      <c r="L32" s="245">
        <f t="shared" si="0"/>
        <v>31.818181818181817</v>
      </c>
      <c r="M32" s="216">
        <f>+IF(J32=0,"",'Ark1'!AH2294)</f>
        <v>7.1428571428571441</v>
      </c>
      <c r="N32" s="31">
        <f>+IF(J32=0,"",'Ark1'!U2294)</f>
        <v>1.8357142857142861</v>
      </c>
      <c r="O32" s="92"/>
      <c r="P32" s="477">
        <f>+'Ark1'!AI2294</f>
        <v>14</v>
      </c>
      <c r="Q32" s="92"/>
      <c r="R32" s="31">
        <f>+IF(P32=0,"",'Ark1'!AJ2294)</f>
        <v>67.121428571428595</v>
      </c>
      <c r="S32" s="92"/>
      <c r="T32" s="31">
        <f>+IF(P32=0,"",'Ark1'!AK2294)</f>
        <v>6.1495075073981207</v>
      </c>
      <c r="U32" s="92"/>
      <c r="V32" s="217">
        <f>+IF(J32=0,"",'Ark1'!T2294)</f>
        <v>2</v>
      </c>
      <c r="W32" s="218">
        <f>+IF(J32=0,"",'Ark1'!W2294)</f>
        <v>0</v>
      </c>
      <c r="X32" s="218">
        <f>+IF(J32=0,"",'Ark1'!X2294)</f>
        <v>0</v>
      </c>
      <c r="Y32" s="218">
        <f>+IF(J32=0,"",'Ark1'!Y2294)</f>
        <v>0</v>
      </c>
      <c r="Z32" s="218">
        <f>+IF(J32=0,"",'Ark1'!Z2294)</f>
        <v>0.4401414429429687</v>
      </c>
      <c r="AA32" s="216">
        <f>+IF(J32=0,"",'Ark1'!AA2294)</f>
        <v>0</v>
      </c>
      <c r="AB32" s="217">
        <f>+IF(J32=0,"",'Ark1'!AC2294)</f>
        <v>0</v>
      </c>
      <c r="AC32" s="218">
        <f>+IF(J32=0,"",'Ark1'!AE2294)</f>
        <v>0</v>
      </c>
      <c r="AD32" s="218">
        <f t="shared" si="1"/>
        <v>1.8357142857142861</v>
      </c>
      <c r="AE32" s="216">
        <f t="shared" si="3"/>
        <v>4.666666666666667</v>
      </c>
      <c r="AF32" s="195"/>
      <c r="AG32" s="198"/>
      <c r="AI32" s="28"/>
      <c r="AJ32" s="26"/>
      <c r="AK32" s="199"/>
      <c r="AL32" s="27"/>
      <c r="AP32" s="27"/>
      <c r="BH32" s="211"/>
    </row>
    <row r="33" spans="1:60" ht="15.6" customHeight="1">
      <c r="A33" s="195"/>
      <c r="B33" s="266">
        <f>+'Ark1'!C2295</f>
        <v>2024</v>
      </c>
      <c r="C33" s="215">
        <f>+'Ark1'!L2295</f>
        <v>1</v>
      </c>
      <c r="D33" s="215" t="s">
        <v>28</v>
      </c>
      <c r="E33" s="215">
        <f>+'Ark1'!H2295</f>
        <v>2</v>
      </c>
      <c r="F33" s="215">
        <f>+'Ark1'!J2295</f>
        <v>629</v>
      </c>
      <c r="G33" s="215" t="str">
        <f>VLOOKUP(F33,RNR!$A$1:$B$26,2)</f>
        <v>Bø</v>
      </c>
      <c r="H33" s="215" t="str">
        <f>+IF(J33=0,"",'Ark1'!Q2295)</f>
        <v/>
      </c>
      <c r="I33" s="215"/>
      <c r="J33" s="320">
        <f>+'Ark1'!R2295</f>
        <v>0</v>
      </c>
      <c r="K33" s="216" t="str">
        <f>+IF(J33=0,"",'Ark1'!AG2295)</f>
        <v/>
      </c>
      <c r="L33" s="245">
        <f t="shared" si="0"/>
        <v>0</v>
      </c>
      <c r="M33" s="216" t="str">
        <f>+IF(J33=0,"",'Ark1'!AH2295)</f>
        <v/>
      </c>
      <c r="N33" s="31" t="str">
        <f>+IF(J33=0,"",'Ark1'!U2295)</f>
        <v/>
      </c>
      <c r="O33" s="92"/>
      <c r="P33" s="477">
        <f>+'Ark1'!AI2295</f>
        <v>0</v>
      </c>
      <c r="Q33" s="92"/>
      <c r="R33" s="31" t="str">
        <f>+IF(P33=0,"",'Ark1'!AJ2295)</f>
        <v/>
      </c>
      <c r="S33" s="92"/>
      <c r="T33" s="31" t="str">
        <f>+IF(P33=0,"",'Ark1'!AK2295)</f>
        <v/>
      </c>
      <c r="U33" s="92"/>
      <c r="V33" s="217" t="str">
        <f>+IF(J33=0,"",'Ark1'!T2295)</f>
        <v/>
      </c>
      <c r="W33" s="218" t="str">
        <f>+IF(J33=0,"",'Ark1'!W2295)</f>
        <v/>
      </c>
      <c r="X33" s="218" t="str">
        <f>+IF(J33=0,"",'Ark1'!X2295)</f>
        <v/>
      </c>
      <c r="Y33" s="218" t="str">
        <f>+IF(J33=0,"",'Ark1'!Y2295)</f>
        <v/>
      </c>
      <c r="Z33" s="218" t="str">
        <f>+IF(J33=0,"",'Ark1'!Z2295)</f>
        <v/>
      </c>
      <c r="AA33" s="216" t="str">
        <f>+IF(J33=0,"",'Ark1'!AA2295)</f>
        <v/>
      </c>
      <c r="AB33" s="217" t="str">
        <f>+IF(J33=0,"",'Ark1'!AC2295)</f>
        <v/>
      </c>
      <c r="AC33" s="218" t="str">
        <f>+IF(J33=0,"",'Ark1'!AE2295)</f>
        <v/>
      </c>
      <c r="AD33" s="218" t="str">
        <f t="shared" si="1"/>
        <v/>
      </c>
      <c r="AE33" s="216" t="str">
        <f t="shared" si="3"/>
        <v/>
      </c>
      <c r="AF33" s="195"/>
      <c r="AG33" s="198"/>
      <c r="AI33" s="28"/>
      <c r="AJ33" s="26"/>
      <c r="AK33" s="199"/>
      <c r="AL33" s="27"/>
      <c r="AP33" s="27"/>
      <c r="BH33" s="211"/>
    </row>
    <row r="34" spans="1:60" ht="15.6" customHeight="1">
      <c r="A34" s="195"/>
      <c r="B34" s="266">
        <f>+'Ark1'!C2296</f>
        <v>2024</v>
      </c>
      <c r="C34" s="215">
        <f>+'Ark1'!L2296</f>
        <v>1</v>
      </c>
      <c r="D34" s="215" t="s">
        <v>28</v>
      </c>
      <c r="E34" s="215">
        <f>+'Ark1'!H2296</f>
        <v>1</v>
      </c>
      <c r="F34" s="215">
        <f>+'Ark1'!J2296</f>
        <v>643</v>
      </c>
      <c r="G34" s="215" t="str">
        <f>VLOOKUP(F34,RNR!$A$1:$B$26,2)</f>
        <v>Bjerka</v>
      </c>
      <c r="H34" s="215" t="str">
        <f>+IF(J34=0,"",'Ark1'!Q2296)</f>
        <v/>
      </c>
      <c r="I34" s="215"/>
      <c r="J34" s="320">
        <f>+'Ark1'!R2296</f>
        <v>0</v>
      </c>
      <c r="K34" s="216" t="str">
        <f>+IF(J34=0,"",'Ark1'!AG2296)</f>
        <v/>
      </c>
      <c r="L34" s="245">
        <f t="shared" si="0"/>
        <v>0</v>
      </c>
      <c r="M34" s="216" t="str">
        <f>+IF(J34=0,"",'Ark1'!AH2296)</f>
        <v/>
      </c>
      <c r="N34" s="31" t="str">
        <f>+IF(J34=0,"",'Ark1'!U2296)</f>
        <v/>
      </c>
      <c r="O34" s="92"/>
      <c r="P34" s="477">
        <f>+'Ark1'!AI2296</f>
        <v>0</v>
      </c>
      <c r="Q34" s="92"/>
      <c r="R34" s="31" t="str">
        <f>+IF(P34=0,"",'Ark1'!AJ2296)</f>
        <v/>
      </c>
      <c r="S34" s="92"/>
      <c r="T34" s="31" t="str">
        <f>+IF(P34=0,"",'Ark1'!AK2296)</f>
        <v/>
      </c>
      <c r="U34" s="92"/>
      <c r="V34" s="217" t="str">
        <f>+IF(J34=0,"",'Ark1'!T2296)</f>
        <v/>
      </c>
      <c r="W34" s="218" t="str">
        <f>+IF(J34=0,"",'Ark1'!W2296)</f>
        <v/>
      </c>
      <c r="X34" s="218" t="str">
        <f>+IF(J34=0,"",'Ark1'!X2296)</f>
        <v/>
      </c>
      <c r="Y34" s="218" t="str">
        <f>+IF(J34=0,"",'Ark1'!Y2296)</f>
        <v/>
      </c>
      <c r="Z34" s="218" t="str">
        <f>+IF(J34=0,"",'Ark1'!Z2296)</f>
        <v/>
      </c>
      <c r="AA34" s="216" t="str">
        <f>+IF(J34=0,"",'Ark1'!AA2296)</f>
        <v/>
      </c>
      <c r="AB34" s="217" t="str">
        <f>+IF(J34=0,"",'Ark1'!AC2296)</f>
        <v/>
      </c>
      <c r="AC34" s="218" t="str">
        <f>+IF(J34=0,"",'Ark1'!AE2296)</f>
        <v/>
      </c>
      <c r="AD34" s="218" t="str">
        <f t="shared" si="1"/>
        <v/>
      </c>
      <c r="AE34" s="216" t="str">
        <f t="shared" si="3"/>
        <v/>
      </c>
      <c r="AF34" s="195"/>
      <c r="AG34" s="198"/>
      <c r="AI34" s="28"/>
      <c r="AJ34" s="26"/>
      <c r="AK34" s="199"/>
      <c r="AL34" s="27"/>
      <c r="AP34" s="27"/>
      <c r="BH34" s="211"/>
    </row>
    <row r="35" spans="1:60" ht="15.6" customHeight="1">
      <c r="A35" s="195"/>
      <c r="B35" s="266">
        <f>+'Ark1'!C2297</f>
        <v>2024</v>
      </c>
      <c r="C35" s="215">
        <f>+'Ark1'!L2297</f>
        <v>1</v>
      </c>
      <c r="D35" s="215" t="s">
        <v>28</v>
      </c>
      <c r="E35" s="215">
        <f>+'Ark1'!H2297</f>
        <v>2</v>
      </c>
      <c r="F35" s="215">
        <f>+'Ark1'!J2297</f>
        <v>704</v>
      </c>
      <c r="G35" s="215" t="str">
        <f>VLOOKUP(F35,RNR!$A$1:$B$26,2)</f>
        <v>Øre Vilt</v>
      </c>
      <c r="H35" s="215" t="str">
        <f>+IF(J35=0,"",'Ark1'!Q2297)</f>
        <v/>
      </c>
      <c r="I35" s="215"/>
      <c r="J35" s="320">
        <f>+'Ark1'!R2297</f>
        <v>0</v>
      </c>
      <c r="K35" s="216" t="str">
        <f>+IF(J35=0,"",'Ark1'!AG2297)</f>
        <v/>
      </c>
      <c r="L35" s="245">
        <f t="shared" si="0"/>
        <v>0</v>
      </c>
      <c r="M35" s="216" t="str">
        <f>+IF(J35=0,"",'Ark1'!AH2297)</f>
        <v/>
      </c>
      <c r="N35" s="31" t="str">
        <f>+IF(J35=0,"",'Ark1'!U2297)</f>
        <v/>
      </c>
      <c r="O35" s="92"/>
      <c r="P35" s="477">
        <f>+'Ark1'!AI2297</f>
        <v>0</v>
      </c>
      <c r="Q35" s="92"/>
      <c r="R35" s="31" t="str">
        <f>+IF(P35=0,"",'Ark1'!AJ2297)</f>
        <v/>
      </c>
      <c r="S35" s="92"/>
      <c r="T35" s="31" t="str">
        <f>+IF(P35=0,"",'Ark1'!AK2297)</f>
        <v/>
      </c>
      <c r="U35" s="92"/>
      <c r="V35" s="217" t="str">
        <f>+IF(J35=0,"",'Ark1'!T2297)</f>
        <v/>
      </c>
      <c r="W35" s="218" t="str">
        <f>+IF(J35=0,"",'Ark1'!W2297)</f>
        <v/>
      </c>
      <c r="X35" s="218" t="str">
        <f>+IF(J35=0,"",'Ark1'!X2297)</f>
        <v/>
      </c>
      <c r="Y35" s="218" t="str">
        <f>+IF(J35=0,"",'Ark1'!Y2297)</f>
        <v/>
      </c>
      <c r="Z35" s="218" t="str">
        <f>+IF(J35=0,"",'Ark1'!Z2297)</f>
        <v/>
      </c>
      <c r="AA35" s="216" t="str">
        <f>+IF(J35=0,"",'Ark1'!AA2297)</f>
        <v/>
      </c>
      <c r="AB35" s="217" t="str">
        <f>+IF(J35=0,"",'Ark1'!AC2297)</f>
        <v/>
      </c>
      <c r="AC35" s="218" t="str">
        <f>+IF(J35=0,"",'Ark1'!AE2297)</f>
        <v/>
      </c>
      <c r="AD35" s="218" t="str">
        <f t="shared" si="1"/>
        <v/>
      </c>
      <c r="AE35" s="216" t="str">
        <f t="shared" si="3"/>
        <v/>
      </c>
      <c r="AF35" s="195"/>
      <c r="AG35" s="198"/>
      <c r="AI35" s="28"/>
      <c r="AJ35" s="26"/>
      <c r="AK35" s="199"/>
      <c r="AL35" s="27"/>
      <c r="AP35" s="27"/>
      <c r="BH35" s="211"/>
    </row>
    <row r="36" spans="1:60" ht="15.6" customHeight="1">
      <c r="A36" s="195"/>
      <c r="B36" s="266">
        <f>+'Ark1'!C2298</f>
        <v>2024</v>
      </c>
      <c r="C36" s="215">
        <f>+'Ark1'!L2298</f>
        <v>1</v>
      </c>
      <c r="D36" s="215" t="s">
        <v>28</v>
      </c>
      <c r="E36" s="215">
        <f>+'Ark1'!H2298</f>
        <v>1</v>
      </c>
      <c r="F36" s="215">
        <f>+'Ark1'!J2298</f>
        <v>802</v>
      </c>
      <c r="G36" s="215" t="str">
        <f>VLOOKUP(F36,RNR!$A$1:$B$26,2)</f>
        <v>Karasjok</v>
      </c>
      <c r="H36" s="215" t="str">
        <f>+IF(J36=0,"",'Ark1'!Q2298)</f>
        <v/>
      </c>
      <c r="I36" s="215"/>
      <c r="J36" s="320">
        <f>+'Ark1'!R2298</f>
        <v>0</v>
      </c>
      <c r="K36" s="216" t="str">
        <f>+IF(J36=0,"",'Ark1'!AG2298)</f>
        <v/>
      </c>
      <c r="L36" s="245">
        <f t="shared" si="0"/>
        <v>0</v>
      </c>
      <c r="M36" s="216" t="str">
        <f>+IF(J36=0,"",'Ark1'!AH2298)</f>
        <v/>
      </c>
      <c r="N36" s="31" t="str">
        <f>+IF(J36=0,"",'Ark1'!U2298)</f>
        <v/>
      </c>
      <c r="O36" s="92"/>
      <c r="P36" s="477">
        <f>+'Ark1'!AI2298</f>
        <v>0</v>
      </c>
      <c r="Q36" s="92"/>
      <c r="R36" s="31" t="str">
        <f>+IF(P36=0,"",'Ark1'!AJ2298)</f>
        <v/>
      </c>
      <c r="S36" s="92"/>
      <c r="T36" s="31" t="str">
        <f>+IF(P36=0,"",'Ark1'!AK2298)</f>
        <v/>
      </c>
      <c r="U36" s="92"/>
      <c r="V36" s="217" t="str">
        <f>+IF(J36=0,"",'Ark1'!T2298)</f>
        <v/>
      </c>
      <c r="W36" s="218" t="str">
        <f>+IF(J36=0,"",'Ark1'!W2298)</f>
        <v/>
      </c>
      <c r="X36" s="218" t="str">
        <f>+IF(J36=0,"",'Ark1'!X2298)</f>
        <v/>
      </c>
      <c r="Y36" s="218" t="str">
        <f>+IF(J36=0,"",'Ark1'!Y2298)</f>
        <v/>
      </c>
      <c r="Z36" s="218" t="str">
        <f>+IF(J36=0,"",'Ark1'!Z2298)</f>
        <v/>
      </c>
      <c r="AA36" s="216" t="str">
        <f>+IF(J36=0,"",'Ark1'!AA2298)</f>
        <v/>
      </c>
      <c r="AB36" s="217" t="str">
        <f>+IF(J36=0,"",'Ark1'!AC2298)</f>
        <v/>
      </c>
      <c r="AC36" s="218" t="str">
        <f>+IF(J36=0,"",'Ark1'!AE2298)</f>
        <v/>
      </c>
      <c r="AD36" s="218" t="str">
        <f t="shared" si="1"/>
        <v/>
      </c>
      <c r="AE36" s="216" t="str">
        <f t="shared" si="3"/>
        <v/>
      </c>
      <c r="AF36" s="195"/>
      <c r="AG36" s="198"/>
      <c r="AI36" s="28"/>
      <c r="AJ36" s="26"/>
      <c r="AK36" s="199"/>
      <c r="AL36" s="27"/>
      <c r="AP36" s="27"/>
      <c r="BH36" s="211"/>
    </row>
    <row r="37" spans="1:60" ht="15" customHeight="1">
      <c r="A37" s="195"/>
      <c r="B37" s="195"/>
      <c r="C37" s="195"/>
      <c r="D37" s="195"/>
      <c r="E37" s="195"/>
      <c r="F37" s="195"/>
      <c r="G37" s="195"/>
      <c r="H37" s="195"/>
      <c r="I37" s="476"/>
      <c r="J37" s="316"/>
      <c r="K37" s="196"/>
      <c r="L37" s="196"/>
      <c r="M37" s="196"/>
      <c r="N37" s="195"/>
      <c r="O37" s="476"/>
      <c r="P37" s="476"/>
      <c r="Q37" s="92"/>
      <c r="R37" s="476"/>
      <c r="S37" s="92"/>
      <c r="T37" s="476"/>
      <c r="U37" s="92"/>
      <c r="V37" s="195"/>
      <c r="W37" s="197"/>
      <c r="X37" s="197"/>
      <c r="Y37" s="197"/>
      <c r="Z37" s="197"/>
      <c r="AA37" s="197"/>
      <c r="AB37" s="195"/>
      <c r="AC37" s="197"/>
      <c r="AD37" s="197"/>
      <c r="AE37" s="197"/>
      <c r="AF37" s="195"/>
      <c r="AG37" s="198"/>
      <c r="AI37" s="28"/>
      <c r="AJ37" s="26"/>
      <c r="AK37" s="199"/>
      <c r="AL37" s="27"/>
      <c r="AP37" s="27"/>
      <c r="BH37" s="211"/>
    </row>
    <row r="38" spans="1:60" ht="19.05" customHeight="1">
      <c r="A38" s="195"/>
      <c r="B38" s="195"/>
      <c r="C38" s="195"/>
      <c r="D38" s="240" t="str">
        <f>+D40</f>
        <v>P</v>
      </c>
      <c r="E38" s="195"/>
      <c r="F38" s="195"/>
      <c r="G38" s="195"/>
      <c r="H38" s="195"/>
      <c r="I38" s="476"/>
      <c r="J38" s="435">
        <f>SUM(J40:J63)</f>
        <v>234</v>
      </c>
      <c r="K38" s="196"/>
      <c r="L38" s="196"/>
      <c r="M38" s="196"/>
      <c r="N38" s="243">
        <f>+Klasse!P11</f>
        <v>4.6290598290598322</v>
      </c>
      <c r="O38" s="476"/>
      <c r="P38" s="482">
        <f>+Klasse!L11</f>
        <v>213</v>
      </c>
      <c r="Q38" s="92"/>
      <c r="R38" s="243">
        <f>+Klasse!S11</f>
        <v>75.422065727699504</v>
      </c>
      <c r="S38" s="92"/>
      <c r="T38" s="481">
        <f>+Klasse!U11</f>
        <v>10.48319398550011</v>
      </c>
      <c r="U38" s="92"/>
      <c r="V38" s="195"/>
      <c r="W38" s="197"/>
      <c r="X38" s="197"/>
      <c r="Y38" s="197"/>
      <c r="Z38" s="197"/>
      <c r="AA38" s="197"/>
      <c r="AB38" s="195"/>
      <c r="AC38" s="197"/>
      <c r="AD38" s="197"/>
      <c r="AE38" s="197"/>
      <c r="AF38" s="197"/>
      <c r="AG38" s="198"/>
      <c r="AI38" s="28"/>
      <c r="AJ38" s="26"/>
      <c r="AK38" s="199"/>
      <c r="AL38" s="27"/>
      <c r="AP38" s="27"/>
      <c r="BH38" s="211"/>
    </row>
    <row r="39" spans="1:60" ht="15" customHeight="1">
      <c r="A39" s="195"/>
      <c r="B39" s="195"/>
      <c r="C39" s="195"/>
      <c r="D39" s="195"/>
      <c r="E39" s="195"/>
      <c r="F39" s="195"/>
      <c r="G39" s="195"/>
      <c r="H39" s="195"/>
      <c r="I39" s="476"/>
      <c r="J39" s="316"/>
      <c r="K39" s="195"/>
      <c r="L39" s="195"/>
      <c r="M39" s="195"/>
      <c r="N39" s="195"/>
      <c r="O39" s="476"/>
      <c r="P39" s="476"/>
      <c r="Q39" s="92"/>
      <c r="R39" s="476"/>
      <c r="S39" s="92"/>
      <c r="T39" s="476"/>
      <c r="U39" s="92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8"/>
      <c r="AI39" s="28"/>
      <c r="AJ39" s="26"/>
      <c r="AK39" s="199"/>
      <c r="AL39" s="27"/>
      <c r="AP39" s="27"/>
      <c r="BH39" s="211"/>
    </row>
    <row r="40" spans="1:60" ht="15.6" customHeight="1">
      <c r="A40" s="195"/>
      <c r="B40" s="266">
        <f>+'Ark1'!C2299</f>
        <v>2024</v>
      </c>
      <c r="C40" s="27">
        <f>+'Ark1'!L2299</f>
        <v>2</v>
      </c>
      <c r="D40" s="27" t="s">
        <v>29</v>
      </c>
      <c r="E40" s="27">
        <f>+'Ark1'!H2299</f>
        <v>1</v>
      </c>
      <c r="F40" s="27">
        <f>+'Ark1'!J2299</f>
        <v>103</v>
      </c>
      <c r="G40" s="27" t="str">
        <f>VLOOKUP(F40,RNR!$A$1:$B$26,2)</f>
        <v>Rudshøgda</v>
      </c>
      <c r="H40" s="27" t="str">
        <f>+IF(J40=0,"",'Ark1'!Q2299)</f>
        <v/>
      </c>
      <c r="I40" s="476"/>
      <c r="J40" s="321">
        <f>+'Ark1'!R2299</f>
        <v>0</v>
      </c>
      <c r="K40" s="28" t="str">
        <f>+IF(J40=0,"",'Ark1'!AG2299)</f>
        <v/>
      </c>
      <c r="L40" s="246">
        <f>100*J40/$J$38</f>
        <v>0</v>
      </c>
      <c r="M40" s="28" t="str">
        <f>+IF(J40=0,"",'Ark1'!AH2299)</f>
        <v/>
      </c>
      <c r="N40" s="31" t="str">
        <f>+IF(J40=0,"",'Ark1'!U2299)</f>
        <v/>
      </c>
      <c r="O40" s="476"/>
      <c r="P40" s="477">
        <f>+'Ark1'!AI2299</f>
        <v>0</v>
      </c>
      <c r="Q40" s="92"/>
      <c r="R40" s="31" t="str">
        <f>+IF(P40=0,"",'Ark1'!AJ2299)</f>
        <v/>
      </c>
      <c r="S40" s="92"/>
      <c r="T40" s="31" t="str">
        <f>+IF(P40=0,"",'Ark1'!AK2299)</f>
        <v/>
      </c>
      <c r="U40" s="92"/>
      <c r="V40" s="26" t="str">
        <f>+IF(J40=0,"",'Ark1'!T2299)</f>
        <v/>
      </c>
      <c r="W40" s="33" t="str">
        <f>+IF(J40=0,"",'Ark1'!W2299)</f>
        <v/>
      </c>
      <c r="X40" s="33" t="str">
        <f>+IF(J40=0,"",'Ark1'!X2299)</f>
        <v/>
      </c>
      <c r="Y40" s="33" t="str">
        <f>+IF(J40=0,"",'Ark1'!Y2299)</f>
        <v/>
      </c>
      <c r="Z40" s="33" t="str">
        <f>+IF(J40=0,"",'Ark1'!Z2299)</f>
        <v/>
      </c>
      <c r="AA40" s="28" t="str">
        <f>+IF(J40=0,"",'Ark1'!AA2299)</f>
        <v/>
      </c>
      <c r="AB40" s="26" t="str">
        <f>+IF(J40=0,"",'Ark1'!AC2299)</f>
        <v/>
      </c>
      <c r="AC40" s="33" t="str">
        <f>+IF(J40=0,"",'Ark1'!AE2299)</f>
        <v/>
      </c>
      <c r="AD40" s="33" t="str">
        <f t="shared" ref="AD40:AD63" si="4">IF(J40=0,"",N40/C40)</f>
        <v/>
      </c>
      <c r="AE40" s="28" t="str">
        <f t="shared" ref="AE40" si="5">IF(J40=0,"",J40/H40)</f>
        <v/>
      </c>
      <c r="AF40" s="195"/>
      <c r="AG40" s="198"/>
      <c r="AI40" s="28"/>
      <c r="AJ40" s="26"/>
      <c r="AK40" s="199"/>
      <c r="AL40" s="27"/>
      <c r="AP40" s="27"/>
    </row>
    <row r="41" spans="1:60" ht="15.6" customHeight="1">
      <c r="A41" s="195"/>
      <c r="B41" s="266">
        <f>+'Ark1'!C2300</f>
        <v>2024</v>
      </c>
      <c r="C41" s="27">
        <f>+'Ark1'!L2300</f>
        <v>2</v>
      </c>
      <c r="D41" s="27" t="s">
        <v>29</v>
      </c>
      <c r="E41" s="27">
        <f>+'Ark1'!H2300</f>
        <v>2</v>
      </c>
      <c r="F41" s="27">
        <f>+'Ark1'!J2300</f>
        <v>106</v>
      </c>
      <c r="G41" s="27" t="str">
        <f>VLOOKUP(F41,RNR!$A$1:$B$26,2)</f>
        <v>Furuseth</v>
      </c>
      <c r="H41" s="27">
        <f>+IF(J41=0,"",'Ark1'!Q2300)</f>
        <v>1</v>
      </c>
      <c r="I41" s="476"/>
      <c r="J41" s="321">
        <f>+'Ark1'!R2300</f>
        <v>1</v>
      </c>
      <c r="K41" s="28">
        <f>+IF(J41=0,"",'Ark1'!AG2300)</f>
        <v>0.22143011449557129</v>
      </c>
      <c r="L41" s="246">
        <f>100*J41/$J$38</f>
        <v>0.42735042735042733</v>
      </c>
      <c r="M41" s="28">
        <f>+IF(J41=0,"",'Ark1'!AH2300)</f>
        <v>0</v>
      </c>
      <c r="N41" s="31">
        <f>+IF(J41=0,"",'Ark1'!U2300)</f>
        <v>4.0999999999999996</v>
      </c>
      <c r="O41" s="476"/>
      <c r="P41" s="477">
        <f>+'Ark1'!AI2300</f>
        <v>1</v>
      </c>
      <c r="Q41" s="92"/>
      <c r="R41" s="31">
        <f>+IF(P41=0,"",'Ark1'!AJ2300)</f>
        <v>62.6</v>
      </c>
      <c r="S41" s="92"/>
      <c r="T41" s="31">
        <f>+IF(P41=0,"",'Ark1'!AK2300)</f>
        <v>16.713247983477324</v>
      </c>
      <c r="U41" s="92"/>
      <c r="V41" s="26">
        <f>+IF(J41=0,"",'Ark1'!T2300)</f>
        <v>2</v>
      </c>
      <c r="W41" s="33">
        <f>+IF(J41=0,"",'Ark1'!W2300)</f>
        <v>0</v>
      </c>
      <c r="X41" s="33">
        <f>+IF(J41=0,"",'Ark1'!X2300)</f>
        <v>0</v>
      </c>
      <c r="Y41" s="33">
        <f>+IF(J41=0,"",'Ark1'!Y2300)</f>
        <v>0</v>
      </c>
      <c r="Z41" s="33">
        <f>+IF(J41=0,"",'Ark1'!Z2300)</f>
        <v>0</v>
      </c>
      <c r="AA41" s="28">
        <f>+IF(J41=0,"",'Ark1'!AA2300)</f>
        <v>0</v>
      </c>
      <c r="AB41" s="26">
        <f>+IF(J41=0,"",'Ark1'!AC2300)</f>
        <v>0</v>
      </c>
      <c r="AC41" s="33">
        <f>+IF(J41=0,"",'Ark1'!AE2300)</f>
        <v>0</v>
      </c>
      <c r="AD41" s="33">
        <f t="shared" si="4"/>
        <v>2.0499999999999998</v>
      </c>
      <c r="AE41" s="28">
        <f t="shared" ref="AE41" si="6">IF(J41=0,"",J41/H41)</f>
        <v>1</v>
      </c>
      <c r="AF41" s="195"/>
      <c r="AG41" s="198"/>
      <c r="AI41" s="28"/>
      <c r="AJ41" s="26"/>
      <c r="AK41" s="199"/>
      <c r="AL41" s="27"/>
      <c r="AP41" s="27"/>
    </row>
    <row r="42" spans="1:60" ht="15.6" customHeight="1">
      <c r="A42" s="195"/>
      <c r="B42" s="266">
        <f>+'Ark1'!C2301</f>
        <v>2024</v>
      </c>
      <c r="C42" s="27">
        <f>+'Ark1'!L2301</f>
        <v>2</v>
      </c>
      <c r="D42" s="27" t="s">
        <v>29</v>
      </c>
      <c r="E42" s="27">
        <f>+'Ark1'!H2301</f>
        <v>1</v>
      </c>
      <c r="F42" s="27">
        <f>+'Ark1'!J2301</f>
        <v>110</v>
      </c>
      <c r="G42" s="27" t="str">
        <f>VLOOKUP(F42,RNR!$A$1:$B$26,2)</f>
        <v>Gol</v>
      </c>
      <c r="H42" s="27">
        <f>+IF(J42=0,"",'Ark1'!Q2301)</f>
        <v>11</v>
      </c>
      <c r="I42" s="476"/>
      <c r="J42" s="321">
        <f>+'Ark1'!R2301</f>
        <v>32</v>
      </c>
      <c r="K42" s="28">
        <f>+IF(J42=0,"",'Ark1'!AG2301)</f>
        <v>0.40725802494578034</v>
      </c>
      <c r="L42" s="246">
        <f>100*J42/$J$38</f>
        <v>13.675213675213675</v>
      </c>
      <c r="M42" s="28">
        <f>+IF(J42=0,"",'Ark1'!AH2301)</f>
        <v>25</v>
      </c>
      <c r="N42" s="31">
        <f>+IF(J42=0,"",'Ark1'!U2301)</f>
        <v>3.8906249999999991</v>
      </c>
      <c r="O42" s="476"/>
      <c r="P42" s="477">
        <f>+'Ark1'!AI2301</f>
        <v>32</v>
      </c>
      <c r="Q42" s="92"/>
      <c r="R42" s="31">
        <f>+IF(P42=0,"",'Ark1'!AJ2301)</f>
        <v>72.024999999999977</v>
      </c>
      <c r="S42" s="92"/>
      <c r="T42" s="31">
        <f>+IF(P42=0,"",'Ark1'!AK2301)</f>
        <v>10.291503799618987</v>
      </c>
      <c r="U42" s="92"/>
      <c r="V42" s="26">
        <f>+IF(J42=0,"",'Ark1'!T2301)</f>
        <v>2.1875</v>
      </c>
      <c r="W42" s="33">
        <f>+IF(J42=0,"",'Ark1'!W2301)</f>
        <v>0</v>
      </c>
      <c r="X42" s="33">
        <f>+IF(J42=0,"",'Ark1'!X2301)</f>
        <v>0</v>
      </c>
      <c r="Y42" s="33">
        <f>+IF(J42=0,"",'Ark1'!Y2301)</f>
        <v>0</v>
      </c>
      <c r="Z42" s="33">
        <f>+IF(J42=0,"",'Ark1'!Z2301)</f>
        <v>0.79974971670829986</v>
      </c>
      <c r="AA42" s="28">
        <f>+IF(J42=0,"",'Ark1'!AA2301)</f>
        <v>0</v>
      </c>
      <c r="AB42" s="26">
        <f>+IF(J42=0,"",'Ark1'!AC2301)</f>
        <v>0</v>
      </c>
      <c r="AC42" s="33">
        <f>+IF(J42=0,"",'Ark1'!AE2301)</f>
        <v>0</v>
      </c>
      <c r="AD42" s="33">
        <f t="shared" si="4"/>
        <v>1.9453124999999996</v>
      </c>
      <c r="AE42" s="28">
        <f t="shared" ref="AE42" si="7">IF(J42=0,"",J42/H42)</f>
        <v>2.9090909090909092</v>
      </c>
      <c r="AF42" s="195"/>
      <c r="AG42" s="198"/>
      <c r="AI42" s="28"/>
      <c r="AJ42" s="26"/>
      <c r="AK42" s="199"/>
      <c r="AL42" s="27"/>
      <c r="AP42" s="27"/>
    </row>
    <row r="43" spans="1:60" ht="15.6">
      <c r="A43" s="195"/>
      <c r="B43" s="266">
        <f>+'Ark1'!C2302</f>
        <v>2024</v>
      </c>
      <c r="C43" s="27">
        <f>+'Ark1'!L2302</f>
        <v>2</v>
      </c>
      <c r="D43" s="27" t="s">
        <v>29</v>
      </c>
      <c r="E43" s="27">
        <f>+'Ark1'!H2302</f>
        <v>1</v>
      </c>
      <c r="F43" s="27">
        <f>+'Ark1'!J2302</f>
        <v>111</v>
      </c>
      <c r="G43" s="27" t="str">
        <f>VLOOKUP(F43,RNR!$A$1:$B$26,2)</f>
        <v>Forus</v>
      </c>
      <c r="H43" s="27" t="str">
        <f>+IF(J43=0,"",'Ark1'!Q2302)</f>
        <v/>
      </c>
      <c r="I43" s="476"/>
      <c r="J43" s="321">
        <f>+'Ark1'!R2302</f>
        <v>0</v>
      </c>
      <c r="K43" s="28" t="str">
        <f>+IF(J43=0,"",'Ark1'!AG2302)</f>
        <v/>
      </c>
      <c r="L43" s="246">
        <f t="shared" ref="L43:L63" si="8">100*J43/$J$38</f>
        <v>0</v>
      </c>
      <c r="M43" s="28" t="str">
        <f>+IF(J43=0,"",'Ark1'!AH2302)</f>
        <v/>
      </c>
      <c r="N43" s="31" t="str">
        <f>+IF(J43=0,"",'Ark1'!U2302)</f>
        <v/>
      </c>
      <c r="O43" s="476"/>
      <c r="P43" s="477">
        <f>+'Ark1'!AI2302</f>
        <v>0</v>
      </c>
      <c r="Q43" s="92"/>
      <c r="R43" s="31" t="str">
        <f>+IF(P43=0,"",'Ark1'!AJ2302)</f>
        <v/>
      </c>
      <c r="S43" s="92"/>
      <c r="T43" s="31" t="str">
        <f>+IF(P43=0,"",'Ark1'!AK2302)</f>
        <v/>
      </c>
      <c r="U43" s="92"/>
      <c r="V43" s="26" t="str">
        <f>+IF(J43=0,"",'Ark1'!T2302)</f>
        <v/>
      </c>
      <c r="W43" s="33" t="str">
        <f>+IF(J43=0,"",'Ark1'!W2302)</f>
        <v/>
      </c>
      <c r="X43" s="33" t="str">
        <f>+IF(J43=0,"",'Ark1'!X2302)</f>
        <v/>
      </c>
      <c r="Y43" s="33" t="str">
        <f>+IF(J43=0,"",'Ark1'!Y2302)</f>
        <v/>
      </c>
      <c r="Z43" s="33" t="str">
        <f>+IF(J43=0,"",'Ark1'!Z2302)</f>
        <v/>
      </c>
      <c r="AA43" s="28" t="str">
        <f>+IF(J43=0,"",'Ark1'!AA2302)</f>
        <v/>
      </c>
      <c r="AB43" s="26" t="str">
        <f>+IF(J43=0,"",'Ark1'!AC2302)</f>
        <v/>
      </c>
      <c r="AC43" s="33" t="str">
        <f>+IF(J43=0,"",'Ark1'!AE2302)</f>
        <v/>
      </c>
      <c r="AD43" s="33" t="str">
        <f t="shared" si="4"/>
        <v/>
      </c>
      <c r="AE43" s="28" t="str">
        <f t="shared" ref="AE43:AE63" si="9">IF(J43=0,"",J43/H43)</f>
        <v/>
      </c>
      <c r="AF43" s="195"/>
      <c r="AG43" s="198"/>
      <c r="AI43" s="28"/>
      <c r="AJ43" s="26"/>
      <c r="AK43" s="199"/>
      <c r="AL43" s="27"/>
      <c r="AP43" s="27"/>
    </row>
    <row r="44" spans="1:60" ht="15.6">
      <c r="A44" s="195"/>
      <c r="B44" s="266">
        <f>+'Ark1'!C2303</f>
        <v>2024</v>
      </c>
      <c r="C44" s="27">
        <f>+'Ark1'!L2303</f>
        <v>2</v>
      </c>
      <c r="D44" s="27" t="s">
        <v>29</v>
      </c>
      <c r="E44" s="27">
        <f>+'Ark1'!H2303</f>
        <v>1</v>
      </c>
      <c r="F44" s="27">
        <f>+'Ark1'!J2303</f>
        <v>116</v>
      </c>
      <c r="G44" s="27" t="str">
        <f>VLOOKUP(F44,RNR!$A$1:$B$26,2)</f>
        <v>Sandeid</v>
      </c>
      <c r="H44" s="27">
        <f>+IF(J44=0,"",'Ark1'!Q2303)</f>
        <v>4</v>
      </c>
      <c r="I44" s="476"/>
      <c r="J44" s="321">
        <f>+'Ark1'!R2303</f>
        <v>41</v>
      </c>
      <c r="K44" s="28">
        <f>+IF(J44=0,"",'Ark1'!AG2303)</f>
        <v>3.4440867399623398</v>
      </c>
      <c r="L44" s="246">
        <f t="shared" si="8"/>
        <v>17.521367521367523</v>
      </c>
      <c r="M44" s="28">
        <f>+IF(J44=0,"",'Ark1'!AH2303)</f>
        <v>0</v>
      </c>
      <c r="N44" s="31">
        <f>+IF(J44=0,"",'Ark1'!U2303)</f>
        <v>5.5317073170731694</v>
      </c>
      <c r="O44" s="476"/>
      <c r="P44" s="477">
        <f>+'Ark1'!AI2303</f>
        <v>38</v>
      </c>
      <c r="Q44" s="92"/>
      <c r="R44" s="31">
        <f>+IF(P44=0,"",'Ark1'!AJ2303)</f>
        <v>76.105263157894754</v>
      </c>
      <c r="S44" s="92"/>
      <c r="T44" s="31">
        <f>+IF(P44=0,"",'Ark1'!AK2303)</f>
        <v>12.471315085374956</v>
      </c>
      <c r="U44" s="92"/>
      <c r="V44" s="26">
        <f>+IF(J44=0,"",'Ark1'!T2303)</f>
        <v>2.2195121951219514</v>
      </c>
      <c r="W44" s="33">
        <f>+IF(J44=0,"",'Ark1'!W2303)</f>
        <v>0</v>
      </c>
      <c r="X44" s="33">
        <f>+IF(J44=0,"",'Ark1'!X2303)</f>
        <v>0</v>
      </c>
      <c r="Y44" s="33">
        <f>+IF(J44=0,"",'Ark1'!Y2303)</f>
        <v>0</v>
      </c>
      <c r="Z44" s="33">
        <f>+IF(J44=0,"",'Ark1'!Z2303)</f>
        <v>1.2734510484794022</v>
      </c>
      <c r="AA44" s="28">
        <f>+IF(J44=0,"",'Ark1'!AA2303)</f>
        <v>0</v>
      </c>
      <c r="AB44" s="26">
        <f>+IF(J44=0,"",'Ark1'!AC2303)</f>
        <v>0</v>
      </c>
      <c r="AC44" s="33">
        <f>+IF(J44=0,"",'Ark1'!AE2303)</f>
        <v>0</v>
      </c>
      <c r="AD44" s="33">
        <f t="shared" si="4"/>
        <v>2.7658536585365847</v>
      </c>
      <c r="AE44" s="28">
        <f t="shared" si="9"/>
        <v>10.25</v>
      </c>
      <c r="AF44" s="195"/>
      <c r="AG44" s="198"/>
      <c r="AI44" s="28"/>
      <c r="AJ44" s="26"/>
      <c r="AK44" s="199"/>
      <c r="AL44" s="27"/>
      <c r="AP44" s="27"/>
    </row>
    <row r="45" spans="1:60" ht="15.6">
      <c r="A45" s="195"/>
      <c r="B45" s="266">
        <f>+'Ark1'!C2304</f>
        <v>2024</v>
      </c>
      <c r="C45" s="27">
        <f>+'Ark1'!L2304</f>
        <v>2</v>
      </c>
      <c r="D45" s="27" t="s">
        <v>29</v>
      </c>
      <c r="E45" s="27">
        <f>+'Ark1'!H2304</f>
        <v>2</v>
      </c>
      <c r="F45" s="27">
        <f>+'Ark1'!J2304</f>
        <v>117</v>
      </c>
      <c r="G45" s="27" t="str">
        <f>VLOOKUP(F45,RNR!$A$1:$B$26,2)</f>
        <v>Jæren</v>
      </c>
      <c r="H45" s="27" t="str">
        <f>+IF(J45=0,"",'Ark1'!Q2304)</f>
        <v/>
      </c>
      <c r="I45" s="476"/>
      <c r="J45" s="321">
        <f>+'Ark1'!R2304</f>
        <v>0</v>
      </c>
      <c r="K45" s="28" t="str">
        <f>+IF(J45=0,"",'Ark1'!AG2304)</f>
        <v/>
      </c>
      <c r="L45" s="246">
        <f t="shared" si="8"/>
        <v>0</v>
      </c>
      <c r="M45" s="28" t="str">
        <f>+IF(J45=0,"",'Ark1'!AH2304)</f>
        <v/>
      </c>
      <c r="N45" s="31" t="str">
        <f>+IF(J45=0,"",'Ark1'!U2304)</f>
        <v/>
      </c>
      <c r="O45" s="476"/>
      <c r="P45" s="477">
        <f>+'Ark1'!AI2304</f>
        <v>0</v>
      </c>
      <c r="Q45" s="92"/>
      <c r="R45" s="31" t="str">
        <f>+IF(P45=0,"",'Ark1'!AJ2304)</f>
        <v/>
      </c>
      <c r="S45" s="92"/>
      <c r="T45" s="31" t="str">
        <f>+IF(P45=0,"",'Ark1'!AK2304)</f>
        <v/>
      </c>
      <c r="U45" s="92"/>
      <c r="V45" s="26" t="str">
        <f>+IF(J45=0,"",'Ark1'!T2304)</f>
        <v/>
      </c>
      <c r="W45" s="33" t="str">
        <f>+IF(J45=0,"",'Ark1'!W2304)</f>
        <v/>
      </c>
      <c r="X45" s="33" t="str">
        <f>+IF(J45=0,"",'Ark1'!X2304)</f>
        <v/>
      </c>
      <c r="Y45" s="33" t="str">
        <f>+IF(J45=0,"",'Ark1'!Y2304)</f>
        <v/>
      </c>
      <c r="Z45" s="33" t="str">
        <f>+IF(J45=0,"",'Ark1'!Z2304)</f>
        <v/>
      </c>
      <c r="AA45" s="28" t="str">
        <f>+IF(J45=0,"",'Ark1'!AA2304)</f>
        <v/>
      </c>
      <c r="AB45" s="26" t="str">
        <f>+IF(J45=0,"",'Ark1'!AC2304)</f>
        <v/>
      </c>
      <c r="AC45" s="33" t="str">
        <f>+IF(J45=0,"",'Ark1'!AE2304)</f>
        <v/>
      </c>
      <c r="AD45" s="33" t="str">
        <f t="shared" si="4"/>
        <v/>
      </c>
      <c r="AE45" s="28" t="str">
        <f t="shared" si="9"/>
        <v/>
      </c>
      <c r="AF45" s="195"/>
      <c r="AG45" s="198"/>
      <c r="AI45" s="28"/>
      <c r="AJ45" s="26"/>
      <c r="AK45" s="199"/>
      <c r="AL45" s="27"/>
      <c r="AP45" s="27"/>
    </row>
    <row r="46" spans="1:60" ht="15.6">
      <c r="A46" s="195"/>
      <c r="B46" s="266">
        <f>+'Ark1'!C2305</f>
        <v>2024</v>
      </c>
      <c r="C46" s="27">
        <f>+'Ark1'!L2305</f>
        <v>2</v>
      </c>
      <c r="D46" s="27" t="s">
        <v>29</v>
      </c>
      <c r="E46" s="27">
        <f>+'Ark1'!H2305</f>
        <v>1</v>
      </c>
      <c r="F46" s="27">
        <f>+'Ark1'!J2305</f>
        <v>134</v>
      </c>
      <c r="G46" s="27" t="str">
        <f>VLOOKUP(F46,RNR!$A$1:$B$26,2)</f>
        <v>Førde</v>
      </c>
      <c r="H46" s="27">
        <f>+IF(J46=0,"",'Ark1'!Q2305)</f>
        <v>12</v>
      </c>
      <c r="I46" s="476"/>
      <c r="J46" s="321">
        <f>+'Ark1'!R2305</f>
        <v>23</v>
      </c>
      <c r="K46" s="28">
        <f>+IF(J46=0,"",'Ark1'!AG2305)</f>
        <v>0.34595886295978762</v>
      </c>
      <c r="L46" s="246">
        <f t="shared" si="8"/>
        <v>9.8290598290598297</v>
      </c>
      <c r="M46" s="28">
        <f>+IF(J46=0,"",'Ark1'!AH2305)</f>
        <v>0</v>
      </c>
      <c r="N46" s="31">
        <f>+IF(J46=0,"",'Ark1'!U2305)</f>
        <v>4.4565217391304337</v>
      </c>
      <c r="O46" s="476"/>
      <c r="P46" s="477">
        <f>+'Ark1'!AI2305</f>
        <v>23</v>
      </c>
      <c r="Q46" s="92"/>
      <c r="R46" s="31">
        <f>+IF(P46=0,"",'Ark1'!AJ2305)</f>
        <v>75.77391304347826</v>
      </c>
      <c r="S46" s="92"/>
      <c r="T46" s="31">
        <f>+IF(P46=0,"",'Ark1'!AK2305)</f>
        <v>10.026768984831598</v>
      </c>
      <c r="U46" s="92"/>
      <c r="V46" s="26">
        <f>+IF(J46=0,"",'Ark1'!T2305)</f>
        <v>2.1304347826086958</v>
      </c>
      <c r="W46" s="33">
        <f>+IF(J46=0,"",'Ark1'!W2305)</f>
        <v>0</v>
      </c>
      <c r="X46" s="33">
        <f>+IF(J46=0,"",'Ark1'!X2305)</f>
        <v>0</v>
      </c>
      <c r="Y46" s="33">
        <f>+IF(J46=0,"",'Ark1'!Y2305)</f>
        <v>0</v>
      </c>
      <c r="Z46" s="33">
        <f>+IF(J46=0,"",'Ark1'!Z2305)</f>
        <v>1.4631193855881812</v>
      </c>
      <c r="AA46" s="28">
        <f>+IF(J46=0,"",'Ark1'!AA2305)</f>
        <v>0</v>
      </c>
      <c r="AB46" s="26">
        <f>+IF(J46=0,"",'Ark1'!AC2305)</f>
        <v>0</v>
      </c>
      <c r="AC46" s="33">
        <f>+IF(J46=0,"",'Ark1'!AE2305)</f>
        <v>0</v>
      </c>
      <c r="AD46" s="33">
        <f t="shared" si="4"/>
        <v>2.2282608695652169</v>
      </c>
      <c r="AE46" s="28">
        <f t="shared" si="9"/>
        <v>1.9166666666666667</v>
      </c>
      <c r="AF46" s="195"/>
      <c r="AG46" s="198"/>
      <c r="AI46" s="28"/>
      <c r="AJ46" s="26"/>
      <c r="AK46" s="199"/>
      <c r="AL46" s="27"/>
      <c r="AP46" s="27"/>
    </row>
    <row r="47" spans="1:60" ht="15.6">
      <c r="A47" s="195"/>
      <c r="B47" s="266">
        <f>+'Ark1'!C2306</f>
        <v>2024</v>
      </c>
      <c r="C47" s="27">
        <f>+'Ark1'!L2306</f>
        <v>2</v>
      </c>
      <c r="D47" s="27" t="s">
        <v>29</v>
      </c>
      <c r="E47" s="27">
        <f>+'Ark1'!H2306</f>
        <v>2</v>
      </c>
      <c r="F47" s="27">
        <f>+'Ark1'!J2306</f>
        <v>141</v>
      </c>
      <c r="G47" s="27" t="str">
        <f>VLOOKUP(F47,RNR!$A$1:$B$26,2)</f>
        <v>Ølen</v>
      </c>
      <c r="H47" s="27">
        <f>+IF(J47=0,"",'Ark1'!Q2306)</f>
        <v>16</v>
      </c>
      <c r="I47" s="476"/>
      <c r="J47" s="321">
        <f>+'Ark1'!R2306</f>
        <v>31</v>
      </c>
      <c r="K47" s="28">
        <f>+IF(J47=0,"",'Ark1'!AG2306)</f>
        <v>2.1340067251959329</v>
      </c>
      <c r="L47" s="246">
        <f t="shared" si="8"/>
        <v>13.247863247863247</v>
      </c>
      <c r="M47" s="28">
        <f>+IF(J47=0,"",'Ark1'!AH2306)</f>
        <v>0</v>
      </c>
      <c r="N47" s="31">
        <f>+IF(J47=0,"",'Ark1'!U2306)</f>
        <v>5.2612903225806438</v>
      </c>
      <c r="O47" s="476"/>
      <c r="P47" s="477">
        <f>+'Ark1'!AI2306</f>
        <v>31</v>
      </c>
      <c r="Q47" s="92"/>
      <c r="R47" s="31">
        <f>+IF(P47=0,"",'Ark1'!AJ2306)</f>
        <v>77.270967741935493</v>
      </c>
      <c r="S47" s="92"/>
      <c r="T47" s="31">
        <f>+IF(P47=0,"",'Ark1'!AK2306)</f>
        <v>10.739800836486353</v>
      </c>
      <c r="U47" s="92"/>
      <c r="V47" s="26">
        <f>+IF(J47=0,"",'Ark1'!T2306)</f>
        <v>2.32258064516129</v>
      </c>
      <c r="W47" s="33">
        <f>+IF(J47=0,"",'Ark1'!W2306)</f>
        <v>0</v>
      </c>
      <c r="X47" s="33">
        <f>+IF(J47=0,"",'Ark1'!X2306)</f>
        <v>3.2258064516129026</v>
      </c>
      <c r="Y47" s="33">
        <f>+IF(J47=0,"",'Ark1'!Y2306)</f>
        <v>0</v>
      </c>
      <c r="Z47" s="33">
        <f>+IF(J47=0,"",'Ark1'!Z2306)</f>
        <v>2.7568890156741994</v>
      </c>
      <c r="AA47" s="28">
        <f>+IF(J47=0,"",'Ark1'!AA2306)</f>
        <v>0</v>
      </c>
      <c r="AB47" s="26">
        <f>+IF(J47=0,"",'Ark1'!AC2306)</f>
        <v>0</v>
      </c>
      <c r="AC47" s="33">
        <f>+IF(J47=0,"",'Ark1'!AE2306)</f>
        <v>0</v>
      </c>
      <c r="AD47" s="33">
        <f t="shared" si="4"/>
        <v>2.6306451612903219</v>
      </c>
      <c r="AE47" s="28">
        <f t="shared" si="9"/>
        <v>1.9375</v>
      </c>
      <c r="AF47" s="195"/>
      <c r="AG47" s="198"/>
      <c r="AI47" s="28"/>
      <c r="AJ47" s="26"/>
      <c r="AK47" s="199"/>
      <c r="AL47" s="27"/>
      <c r="AP47" s="27"/>
    </row>
    <row r="48" spans="1:60" ht="15.6">
      <c r="A48" s="195"/>
      <c r="B48" s="266">
        <f>+'Ark1'!C2307</f>
        <v>2024</v>
      </c>
      <c r="C48" s="27">
        <f>+'Ark1'!L2307</f>
        <v>2</v>
      </c>
      <c r="D48" s="27" t="s">
        <v>29</v>
      </c>
      <c r="E48" s="27">
        <f>+'Ark1'!H2307</f>
        <v>2</v>
      </c>
      <c r="F48" s="27">
        <f>+'Ark1'!J2307</f>
        <v>143</v>
      </c>
      <c r="G48" s="27" t="str">
        <f>VLOOKUP(F48,RNR!$A$1:$B$26,2)</f>
        <v>Nordfjord</v>
      </c>
      <c r="H48" s="27" t="str">
        <f>+IF(J48=0,"",'Ark1'!Q2307)</f>
        <v/>
      </c>
      <c r="I48" s="476"/>
      <c r="J48" s="321">
        <f>+'Ark1'!R2307</f>
        <v>0</v>
      </c>
      <c r="K48" s="28" t="str">
        <f>+IF(J48=0,"",'Ark1'!AG2307)</f>
        <v/>
      </c>
      <c r="L48" s="246">
        <f t="shared" si="8"/>
        <v>0</v>
      </c>
      <c r="M48" s="28" t="str">
        <f>+IF(J48=0,"",'Ark1'!AH2307)</f>
        <v/>
      </c>
      <c r="N48" s="31" t="str">
        <f>+IF(J48=0,"",'Ark1'!U2307)</f>
        <v/>
      </c>
      <c r="O48" s="476"/>
      <c r="P48" s="477">
        <f>+'Ark1'!AI2307</f>
        <v>0</v>
      </c>
      <c r="Q48" s="92"/>
      <c r="R48" s="31" t="str">
        <f>+IF(P48=0,"",'Ark1'!AJ2307)</f>
        <v/>
      </c>
      <c r="S48" s="92"/>
      <c r="T48" s="31" t="str">
        <f>+IF(P48=0,"",'Ark1'!AK2307)</f>
        <v/>
      </c>
      <c r="U48" s="92"/>
      <c r="V48" s="26" t="str">
        <f>+IF(J48=0,"",'Ark1'!T2307)</f>
        <v/>
      </c>
      <c r="W48" s="33" t="str">
        <f>+IF(J48=0,"",'Ark1'!W2307)</f>
        <v/>
      </c>
      <c r="X48" s="33" t="str">
        <f>+IF(J48=0,"",'Ark1'!X2307)</f>
        <v/>
      </c>
      <c r="Y48" s="33" t="str">
        <f>+IF(J48=0,"",'Ark1'!Y2307)</f>
        <v/>
      </c>
      <c r="Z48" s="33" t="str">
        <f>+IF(J48=0,"",'Ark1'!Z2307)</f>
        <v/>
      </c>
      <c r="AA48" s="28" t="str">
        <f>+IF(J48=0,"",'Ark1'!AA2307)</f>
        <v/>
      </c>
      <c r="AB48" s="26" t="str">
        <f>+IF(J48=0,"",'Ark1'!AC2307)</f>
        <v/>
      </c>
      <c r="AC48" s="33" t="str">
        <f>+IF(J48=0,"",'Ark1'!AE2307)</f>
        <v/>
      </c>
      <c r="AD48" s="33" t="str">
        <f t="shared" si="4"/>
        <v/>
      </c>
      <c r="AE48" s="28" t="str">
        <f t="shared" si="9"/>
        <v/>
      </c>
      <c r="AF48" s="195"/>
      <c r="AG48" s="198"/>
      <c r="AI48" s="28"/>
      <c r="AJ48" s="26"/>
      <c r="AK48" s="199"/>
      <c r="AL48" s="27"/>
      <c r="AP48" s="27"/>
    </row>
    <row r="49" spans="1:60" ht="15.6">
      <c r="A49" s="195"/>
      <c r="B49" s="266">
        <f>+'Ark1'!C2308</f>
        <v>2024</v>
      </c>
      <c r="C49" s="27">
        <f>+'Ark1'!L2308</f>
        <v>2</v>
      </c>
      <c r="D49" s="27" t="s">
        <v>29</v>
      </c>
      <c r="E49" s="27">
        <f>+'Ark1'!H2308</f>
        <v>2</v>
      </c>
      <c r="F49" s="27">
        <f>+'Ark1'!J2308</f>
        <v>147</v>
      </c>
      <c r="G49" s="27" t="str">
        <f>VLOOKUP(F49,RNR!$A$1:$B$26,2)</f>
        <v>Midt-Norge</v>
      </c>
      <c r="H49" s="27">
        <f>+IF(J49=0,"",'Ark1'!Q2308)</f>
        <v>1</v>
      </c>
      <c r="I49" s="476"/>
      <c r="J49" s="321">
        <f>+'Ark1'!R2308</f>
        <v>2</v>
      </c>
      <c r="K49" s="28">
        <f>+IF(J49=0,"",'Ark1'!AG2308)</f>
        <v>1.0067114093959733</v>
      </c>
      <c r="L49" s="246">
        <f t="shared" si="8"/>
        <v>0.85470085470085466</v>
      </c>
      <c r="M49" s="28">
        <f>+IF(J49=0,"",'Ark1'!AH2308)</f>
        <v>0</v>
      </c>
      <c r="N49" s="31">
        <f>+IF(J49=0,"",'Ark1'!U2308)</f>
        <v>4.05</v>
      </c>
      <c r="O49" s="476"/>
      <c r="P49" s="477">
        <f>+'Ark1'!AI2308</f>
        <v>2</v>
      </c>
      <c r="Q49" s="92"/>
      <c r="R49" s="31">
        <f>+IF(P49=0,"",'Ark1'!AJ2308)</f>
        <v>74.900000000000006</v>
      </c>
      <c r="S49" s="92"/>
      <c r="T49" s="31">
        <f>+IF(P49=0,"",'Ark1'!AK2308)</f>
        <v>9.5183502435775029</v>
      </c>
      <c r="U49" s="92"/>
      <c r="V49" s="26">
        <f>+IF(J49=0,"",'Ark1'!T2308)</f>
        <v>2</v>
      </c>
      <c r="W49" s="33">
        <f>+IF(J49=0,"",'Ark1'!W2308)</f>
        <v>0</v>
      </c>
      <c r="X49" s="33">
        <f>+IF(J49=0,"",'Ark1'!X2308)</f>
        <v>0</v>
      </c>
      <c r="Y49" s="33">
        <f>+IF(J49=0,"",'Ark1'!Y2308)</f>
        <v>0</v>
      </c>
      <c r="Z49" s="33">
        <f>+IF(J49=0,"",'Ark1'!Z2308)</f>
        <v>0.75</v>
      </c>
      <c r="AA49" s="28">
        <f>+IF(J49=0,"",'Ark1'!AA2308)</f>
        <v>0</v>
      </c>
      <c r="AB49" s="26">
        <f>+IF(J49=0,"",'Ark1'!AC2308)</f>
        <v>0</v>
      </c>
      <c r="AC49" s="33">
        <f>+IF(J49=0,"",'Ark1'!AE2308)</f>
        <v>0</v>
      </c>
      <c r="AD49" s="33">
        <f t="shared" si="4"/>
        <v>2.0249999999999999</v>
      </c>
      <c r="AE49" s="28">
        <f t="shared" si="9"/>
        <v>2</v>
      </c>
      <c r="AF49" s="195"/>
      <c r="AG49" s="198"/>
      <c r="AI49" s="28"/>
      <c r="AJ49" s="26"/>
      <c r="AK49" s="199"/>
      <c r="AL49" s="27"/>
      <c r="AP49" s="27"/>
    </row>
    <row r="50" spans="1:60" ht="15.6">
      <c r="A50" s="195"/>
      <c r="B50" s="266">
        <f>+'Ark1'!C2309</f>
        <v>2024</v>
      </c>
      <c r="C50" s="27">
        <f>+'Ark1'!L2309</f>
        <v>2</v>
      </c>
      <c r="D50" s="27" t="s">
        <v>29</v>
      </c>
      <c r="E50" s="27">
        <f>+'Ark1'!H2309</f>
        <v>1</v>
      </c>
      <c r="F50" s="27">
        <f>+'Ark1'!J2309</f>
        <v>155</v>
      </c>
      <c r="G50" s="27" t="str">
        <f>VLOOKUP(F50,RNR!$A$1:$B$26,2)</f>
        <v>Målselv</v>
      </c>
      <c r="H50" s="27">
        <f>+IF(J50=0,"",'Ark1'!Q2309)</f>
        <v>7</v>
      </c>
      <c r="I50" s="476"/>
      <c r="J50" s="321">
        <f>+'Ark1'!R2309</f>
        <v>13</v>
      </c>
      <c r="K50" s="28">
        <f>+IF(J50=0,"",'Ark1'!AG2309)</f>
        <v>0.59504868580156556</v>
      </c>
      <c r="L50" s="246">
        <f t="shared" si="8"/>
        <v>5.5555555555555554</v>
      </c>
      <c r="M50" s="28">
        <f>+IF(J50=0,"",'Ark1'!AH2309)</f>
        <v>0</v>
      </c>
      <c r="N50" s="31">
        <f>+IF(J50=0,"",'Ark1'!U2309)</f>
        <v>5.7538461538461521</v>
      </c>
      <c r="O50" s="476"/>
      <c r="P50" s="477">
        <f>+'Ark1'!AI2309</f>
        <v>13</v>
      </c>
      <c r="Q50" s="92"/>
      <c r="R50" s="31">
        <f>+IF(P50=0,"",'Ark1'!AJ2309)</f>
        <v>82.792307692307716</v>
      </c>
      <c r="S50" s="92"/>
      <c r="T50" s="31">
        <f>+IF(P50=0,"",'Ark1'!AK2309)</f>
        <v>9.9347304284508642</v>
      </c>
      <c r="U50" s="92"/>
      <c r="V50" s="26">
        <f>+IF(J50=0,"",'Ark1'!T2309)</f>
        <v>2.307692307692307</v>
      </c>
      <c r="W50" s="33">
        <f>+IF(J50=0,"",'Ark1'!W2309)</f>
        <v>0</v>
      </c>
      <c r="X50" s="33">
        <f>+IF(J50=0,"",'Ark1'!X2309)</f>
        <v>0</v>
      </c>
      <c r="Y50" s="33">
        <f>+IF(J50=0,"",'Ark1'!Y2309)</f>
        <v>0</v>
      </c>
      <c r="Z50" s="33">
        <f>+IF(J50=0,"",'Ark1'!Z2309)</f>
        <v>1.5804650652530121</v>
      </c>
      <c r="AA50" s="28">
        <f>+IF(J50=0,"",'Ark1'!AA2309)</f>
        <v>0</v>
      </c>
      <c r="AB50" s="26">
        <f>+IF(J50=0,"",'Ark1'!AC2309)</f>
        <v>0</v>
      </c>
      <c r="AC50" s="33">
        <f>+IF(J50=0,"",'Ark1'!AE2309)</f>
        <v>0</v>
      </c>
      <c r="AD50" s="33">
        <f t="shared" si="4"/>
        <v>2.876923076923076</v>
      </c>
      <c r="AE50" s="28">
        <f t="shared" si="9"/>
        <v>1.8571428571428572</v>
      </c>
      <c r="AF50" s="195"/>
      <c r="AG50" s="198"/>
      <c r="AI50" s="28"/>
      <c r="AJ50" s="26"/>
      <c r="AK50" s="199"/>
      <c r="AL50" s="27"/>
      <c r="AP50" s="27"/>
    </row>
    <row r="51" spans="1:60" ht="15.6">
      <c r="A51" s="195"/>
      <c r="B51" s="266">
        <f>+'Ark1'!C2310</f>
        <v>2024</v>
      </c>
      <c r="C51" s="27">
        <f>+'Ark1'!L2310</f>
        <v>2</v>
      </c>
      <c r="D51" s="27" t="s">
        <v>29</v>
      </c>
      <c r="E51" s="27">
        <f>+'Ark1'!H2310</f>
        <v>2</v>
      </c>
      <c r="F51" s="27">
        <f>+'Ark1'!J2310</f>
        <v>160</v>
      </c>
      <c r="G51" s="27" t="str">
        <f>VLOOKUP(F51,RNR!$A$1:$B$26,2)</f>
        <v>Oslo</v>
      </c>
      <c r="H51" s="27">
        <f>+IF(J51=0,"",'Ark1'!Q2310)</f>
        <v>3</v>
      </c>
      <c r="I51" s="476"/>
      <c r="J51" s="321">
        <f>+'Ark1'!R2310</f>
        <v>3</v>
      </c>
      <c r="K51" s="28">
        <f>+IF(J51=0,"",'Ark1'!AG2310)</f>
        <v>0.71262041965424716</v>
      </c>
      <c r="L51" s="246">
        <f t="shared" si="8"/>
        <v>1.2820512820512822</v>
      </c>
      <c r="M51" s="28">
        <f>+IF(J51=0,"",'Ark1'!AH2310)</f>
        <v>0</v>
      </c>
      <c r="N51" s="31">
        <f>+IF(J51=0,"",'Ark1'!U2310)</f>
        <v>5.4000000000000012</v>
      </c>
      <c r="O51" s="476"/>
      <c r="P51" s="477">
        <f>+'Ark1'!AI2310</f>
        <v>3</v>
      </c>
      <c r="Q51" s="92"/>
      <c r="R51" s="31">
        <f>+IF(P51=0,"",'Ark1'!AJ2310)</f>
        <v>85.633333333333312</v>
      </c>
      <c r="S51" s="92"/>
      <c r="T51" s="31">
        <f>+IF(P51=0,"",'Ark1'!AK2310)</f>
        <v>8.8297064941166106</v>
      </c>
      <c r="U51" s="92"/>
      <c r="V51" s="26">
        <f>+IF(J51=0,"",'Ark1'!T2310)</f>
        <v>3</v>
      </c>
      <c r="W51" s="33">
        <f>+IF(J51=0,"",'Ark1'!W2310)</f>
        <v>0</v>
      </c>
      <c r="X51" s="33">
        <f>+IF(J51=0,"",'Ark1'!X2310)</f>
        <v>0</v>
      </c>
      <c r="Y51" s="33">
        <f>+IF(J51=0,"",'Ark1'!Y2310)</f>
        <v>0</v>
      </c>
      <c r="Z51" s="33">
        <f>+IF(J51=0,"",'Ark1'!Z2310)</f>
        <v>1.4988884770611357</v>
      </c>
      <c r="AA51" s="28">
        <f>+IF(J51=0,"",'Ark1'!AA2310)</f>
        <v>0</v>
      </c>
      <c r="AB51" s="26">
        <f>+IF(J51=0,"",'Ark1'!AC2310)</f>
        <v>0</v>
      </c>
      <c r="AC51" s="33">
        <f>+IF(J51=0,"",'Ark1'!AE2310)</f>
        <v>0</v>
      </c>
      <c r="AD51" s="33">
        <f t="shared" si="4"/>
        <v>2.7000000000000006</v>
      </c>
      <c r="AE51" s="28">
        <f t="shared" si="9"/>
        <v>1</v>
      </c>
      <c r="AF51" s="195"/>
      <c r="AG51" s="198"/>
      <c r="AI51" s="28"/>
      <c r="AJ51" s="26"/>
      <c r="AK51" s="199"/>
      <c r="AL51" s="27"/>
      <c r="AP51" s="27"/>
    </row>
    <row r="52" spans="1:60" ht="15.6">
      <c r="A52" s="195"/>
      <c r="B52" s="266">
        <f>+'Ark1'!C2311</f>
        <v>2024</v>
      </c>
      <c r="C52" s="27">
        <f>+'Ark1'!L2311</f>
        <v>2</v>
      </c>
      <c r="D52" s="27" t="s">
        <v>29</v>
      </c>
      <c r="E52" s="27">
        <f>+'Ark1'!H2311</f>
        <v>1</v>
      </c>
      <c r="F52" s="27">
        <f>+'Ark1'!J2311</f>
        <v>171</v>
      </c>
      <c r="G52" s="27" t="str">
        <f>VLOOKUP(F52,RNR!$A$1:$B$26,2)</f>
        <v>Prima</v>
      </c>
      <c r="H52" s="27" t="str">
        <f>+IF(J52=0,"",'Ark1'!Q2311)</f>
        <v/>
      </c>
      <c r="I52" s="476"/>
      <c r="J52" s="321">
        <f>+'Ark1'!R2311</f>
        <v>0</v>
      </c>
      <c r="K52" s="28" t="str">
        <f>+IF(J52=0,"",'Ark1'!AG2311)</f>
        <v/>
      </c>
      <c r="L52" s="246">
        <f t="shared" si="8"/>
        <v>0</v>
      </c>
      <c r="M52" s="28" t="str">
        <f>+IF(J52=0,"",'Ark1'!AH2311)</f>
        <v/>
      </c>
      <c r="N52" s="31" t="str">
        <f>+IF(J52=0,"",'Ark1'!U2311)</f>
        <v/>
      </c>
      <c r="O52" s="476"/>
      <c r="P52" s="477">
        <f>+'Ark1'!AI2311</f>
        <v>0</v>
      </c>
      <c r="Q52" s="92"/>
      <c r="R52" s="31" t="str">
        <f>+IF(P52=0,"",'Ark1'!AJ2311)</f>
        <v/>
      </c>
      <c r="S52" s="92"/>
      <c r="T52" s="31" t="str">
        <f>+IF(P52=0,"",'Ark1'!AK2311)</f>
        <v/>
      </c>
      <c r="U52" s="92"/>
      <c r="V52" s="26" t="str">
        <f>+IF(J52=0,"",'Ark1'!T2311)</f>
        <v/>
      </c>
      <c r="W52" s="33" t="str">
        <f>+IF(J52=0,"",'Ark1'!W2311)</f>
        <v/>
      </c>
      <c r="X52" s="33" t="str">
        <f>+IF(J52=0,"",'Ark1'!X2311)</f>
        <v/>
      </c>
      <c r="Y52" s="33" t="str">
        <f>+IF(J52=0,"",'Ark1'!Y2311)</f>
        <v/>
      </c>
      <c r="Z52" s="33" t="str">
        <f>+IF(J52=0,"",'Ark1'!Z2311)</f>
        <v/>
      </c>
      <c r="AA52" s="28" t="str">
        <f>+IF(J52=0,"",'Ark1'!AA2311)</f>
        <v/>
      </c>
      <c r="AB52" s="26" t="str">
        <f>+IF(J52=0,"",'Ark1'!AC2311)</f>
        <v/>
      </c>
      <c r="AC52" s="33" t="str">
        <f>+IF(J52=0,"",'Ark1'!AE2311)</f>
        <v/>
      </c>
      <c r="AD52" s="33" t="str">
        <f t="shared" si="4"/>
        <v/>
      </c>
      <c r="AE52" s="28" t="str">
        <f t="shared" si="9"/>
        <v/>
      </c>
      <c r="AF52" s="195"/>
      <c r="AG52" s="198"/>
      <c r="AI52" s="28"/>
      <c r="AJ52" s="26"/>
      <c r="AK52" s="199"/>
      <c r="AL52" s="27"/>
      <c r="AP52" s="27"/>
    </row>
    <row r="53" spans="1:60" ht="15.6">
      <c r="A53" s="195"/>
      <c r="B53" s="266">
        <f>+'Ark1'!C2312</f>
        <v>2024</v>
      </c>
      <c r="C53" s="27">
        <f>+'Ark1'!L2312</f>
        <v>2</v>
      </c>
      <c r="D53" s="27" t="s">
        <v>29</v>
      </c>
      <c r="E53" s="27">
        <f>+'Ark1'!H2312</f>
        <v>2</v>
      </c>
      <c r="F53" s="27">
        <f>+'Ark1'!J2312</f>
        <v>175</v>
      </c>
      <c r="G53" s="27" t="str">
        <f>VLOOKUP(F53,RNR!$A$1:$B$26,2)</f>
        <v>Ole Ringdal</v>
      </c>
      <c r="H53" s="27">
        <f>+IF(J53=0,"",'Ark1'!Q2312)</f>
        <v>8</v>
      </c>
      <c r="I53" s="476"/>
      <c r="J53" s="321">
        <f>+'Ark1'!R2312</f>
        <v>22</v>
      </c>
      <c r="K53" s="28">
        <f>+IF(J53=0,"",'Ark1'!AG2312)</f>
        <v>0.83202701073194274</v>
      </c>
      <c r="L53" s="246">
        <f t="shared" si="8"/>
        <v>9.4017094017094021</v>
      </c>
      <c r="M53" s="28">
        <f>+IF(J53=0,"",'Ark1'!AH2312)</f>
        <v>0</v>
      </c>
      <c r="N53" s="31">
        <f>+IF(J53=0,"",'Ark1'!U2312)</f>
        <v>4.3909090909090915</v>
      </c>
      <c r="O53" s="476"/>
      <c r="P53" s="477">
        <f>+'Ark1'!AI2312</f>
        <v>11</v>
      </c>
      <c r="Q53" s="92"/>
      <c r="R53" s="31">
        <f>+IF(P53=0,"",'Ark1'!AJ2312)</f>
        <v>77.954545454545467</v>
      </c>
      <c r="S53" s="92"/>
      <c r="T53" s="31">
        <f>+IF(P53=0,"",'Ark1'!AK2312)</f>
        <v>10.090672046106169</v>
      </c>
      <c r="U53" s="92"/>
      <c r="V53" s="26">
        <f>+IF(J53=0,"",'Ark1'!T2312)</f>
        <v>2.1363636363636358</v>
      </c>
      <c r="W53" s="33">
        <f>+IF(J53=0,"",'Ark1'!W2312)</f>
        <v>0</v>
      </c>
      <c r="X53" s="33">
        <f>+IF(J53=0,"",'Ark1'!X2312)</f>
        <v>0</v>
      </c>
      <c r="Y53" s="33">
        <f>+IF(J53=0,"",'Ark1'!Y2312)</f>
        <v>0</v>
      </c>
      <c r="Z53" s="33">
        <f>+IF(J53=0,"",'Ark1'!Z2312)</f>
        <v>0.67211274142815858</v>
      </c>
      <c r="AA53" s="28">
        <f>+IF(J53=0,"",'Ark1'!AA2312)</f>
        <v>0</v>
      </c>
      <c r="AB53" s="26">
        <f>+IF(J53=0,"",'Ark1'!AC2312)</f>
        <v>0</v>
      </c>
      <c r="AC53" s="33">
        <f>+IF(J53=0,"",'Ark1'!AE2312)</f>
        <v>0</v>
      </c>
      <c r="AD53" s="33">
        <f t="shared" si="4"/>
        <v>2.1954545454545458</v>
      </c>
      <c r="AE53" s="28">
        <f t="shared" si="9"/>
        <v>2.75</v>
      </c>
      <c r="AF53" s="195"/>
      <c r="AG53" s="198"/>
      <c r="AI53" s="28"/>
      <c r="AJ53" s="26"/>
      <c r="AK53" s="199"/>
      <c r="AL53" s="27"/>
      <c r="AP53" s="27"/>
    </row>
    <row r="54" spans="1:60" ht="15.6">
      <c r="A54" s="195"/>
      <c r="B54" s="266">
        <f>+'Ark1'!C2313</f>
        <v>2024</v>
      </c>
      <c r="C54" s="27">
        <f>+'Ark1'!L2313</f>
        <v>2</v>
      </c>
      <c r="D54" s="27" t="s">
        <v>29</v>
      </c>
      <c r="E54" s="27">
        <f>+'Ark1'!H2313</f>
        <v>2</v>
      </c>
      <c r="F54" s="27">
        <f>+'Ark1'!J2313</f>
        <v>177</v>
      </c>
      <c r="G54" s="27" t="str">
        <f>VLOOKUP(F54,RNR!$A$1:$B$26,2)</f>
        <v>Slakthuset</v>
      </c>
      <c r="H54" s="27">
        <f>+IF(J54=0,"",'Ark1'!Q2313)</f>
        <v>3</v>
      </c>
      <c r="I54" s="476"/>
      <c r="J54" s="321">
        <f>+'Ark1'!R2313</f>
        <v>6</v>
      </c>
      <c r="K54" s="28">
        <f>+IF(J54=0,"",'Ark1'!AG2313)</f>
        <v>0.40275232378214065</v>
      </c>
      <c r="L54" s="246">
        <f t="shared" si="8"/>
        <v>2.5641025641025643</v>
      </c>
      <c r="M54" s="28">
        <f>+IF(J54=0,"",'Ark1'!AH2313)</f>
        <v>0</v>
      </c>
      <c r="N54" s="31">
        <f>+IF(J54=0,"",'Ark1'!U2313)</f>
        <v>6.1166666666666671</v>
      </c>
      <c r="O54" s="476"/>
      <c r="P54" s="477">
        <f>+'Ark1'!AI2313</f>
        <v>5</v>
      </c>
      <c r="Q54" s="92"/>
      <c r="R54" s="31">
        <f>+IF(P54=0,"",'Ark1'!AJ2313)</f>
        <v>89.68</v>
      </c>
      <c r="S54" s="92"/>
      <c r="T54" s="31">
        <f>+IF(P54=0,"",'Ark1'!AK2313)</f>
        <v>8.8983899055309603</v>
      </c>
      <c r="U54" s="92"/>
      <c r="V54" s="26">
        <f>+IF(J54=0,"",'Ark1'!T2313)</f>
        <v>2.6666666666666661</v>
      </c>
      <c r="W54" s="33">
        <f>+IF(J54=0,"",'Ark1'!W2313)</f>
        <v>0</v>
      </c>
      <c r="X54" s="33">
        <f>+IF(J54=0,"",'Ark1'!X2313)</f>
        <v>0</v>
      </c>
      <c r="Y54" s="33">
        <f>+IF(J54=0,"",'Ark1'!Y2313)</f>
        <v>0</v>
      </c>
      <c r="Z54" s="33">
        <f>+IF(J54=0,"",'Ark1'!Z2313)</f>
        <v>1.6004339689249572</v>
      </c>
      <c r="AA54" s="28">
        <f>+IF(J54=0,"",'Ark1'!AA2313)</f>
        <v>0</v>
      </c>
      <c r="AB54" s="26">
        <f>+IF(J54=0,"",'Ark1'!AC2313)</f>
        <v>0</v>
      </c>
      <c r="AC54" s="33">
        <f>+IF(J54=0,"",'Ark1'!AE2313)</f>
        <v>0</v>
      </c>
      <c r="AD54" s="33">
        <f t="shared" si="4"/>
        <v>3.0583333333333336</v>
      </c>
      <c r="AE54" s="28">
        <f t="shared" si="9"/>
        <v>2</v>
      </c>
      <c r="AF54" s="195"/>
      <c r="AG54" s="198"/>
      <c r="AI54" s="28"/>
      <c r="AJ54" s="26"/>
      <c r="AK54" s="199"/>
      <c r="AL54" s="27"/>
      <c r="AP54" s="27"/>
    </row>
    <row r="55" spans="1:60" ht="15.6">
      <c r="A55" s="195"/>
      <c r="B55" s="266">
        <f>+'Ark1'!C2314</f>
        <v>2024</v>
      </c>
      <c r="C55" s="27">
        <f>+'Ark1'!L2314</f>
        <v>2</v>
      </c>
      <c r="D55" s="27" t="s">
        <v>29</v>
      </c>
      <c r="E55" s="27">
        <f>+'Ark1'!H2314</f>
        <v>2</v>
      </c>
      <c r="F55" s="27">
        <f>+'Ark1'!J2314</f>
        <v>178</v>
      </c>
      <c r="G55" s="27" t="str">
        <f>VLOOKUP(F55,RNR!$A$1:$B$26,2)</f>
        <v>Røros</v>
      </c>
      <c r="H55" s="27">
        <f>+IF(J55=0,"",'Ark1'!Q2314)</f>
        <v>4</v>
      </c>
      <c r="I55" s="476"/>
      <c r="J55" s="321">
        <f>+'Ark1'!R2314</f>
        <v>8</v>
      </c>
      <c r="K55" s="28">
        <f>+IF(J55=0,"",'Ark1'!AG2314)</f>
        <v>1.228070175438597</v>
      </c>
      <c r="L55" s="246">
        <f t="shared" si="8"/>
        <v>3.4188034188034186</v>
      </c>
      <c r="M55" s="28">
        <f>+IF(J55=0,"",'Ark1'!AH2314)</f>
        <v>0</v>
      </c>
      <c r="N55" s="31">
        <f>+IF(J55=0,"",'Ark1'!U2314)</f>
        <v>4.5500000000000007</v>
      </c>
      <c r="O55" s="476"/>
      <c r="P55" s="477">
        <f>+'Ark1'!AI2314</f>
        <v>7</v>
      </c>
      <c r="Q55" s="92"/>
      <c r="R55" s="31">
        <f>+IF(P55=0,"",'Ark1'!AJ2314)</f>
        <v>76.971428571428518</v>
      </c>
      <c r="S55" s="92"/>
      <c r="T55" s="31">
        <f>+IF(P55=0,"",'Ark1'!AK2314)</f>
        <v>9.3658713695406561</v>
      </c>
      <c r="U55" s="92"/>
      <c r="V55" s="26">
        <f>+IF(J55=0,"",'Ark1'!T2314)</f>
        <v>2.375</v>
      </c>
      <c r="W55" s="33">
        <f>+IF(J55=0,"",'Ark1'!W2314)</f>
        <v>0</v>
      </c>
      <c r="X55" s="33">
        <f>+IF(J55=0,"",'Ark1'!X2314)</f>
        <v>0</v>
      </c>
      <c r="Y55" s="33">
        <f>+IF(J55=0,"",'Ark1'!Y2314)</f>
        <v>0</v>
      </c>
      <c r="Z55" s="33">
        <f>+IF(J55=0,"",'Ark1'!Z2314)</f>
        <v>1.0758717395674988</v>
      </c>
      <c r="AA55" s="28">
        <f>+IF(J55=0,"",'Ark1'!AA2314)</f>
        <v>0</v>
      </c>
      <c r="AB55" s="26">
        <f>+IF(J55=0,"",'Ark1'!AC2314)</f>
        <v>0</v>
      </c>
      <c r="AC55" s="33">
        <f>+IF(J55=0,"",'Ark1'!AE2314)</f>
        <v>0</v>
      </c>
      <c r="AD55" s="33">
        <f t="shared" si="4"/>
        <v>2.2750000000000004</v>
      </c>
      <c r="AE55" s="28">
        <f t="shared" si="9"/>
        <v>2</v>
      </c>
      <c r="AF55" s="195"/>
      <c r="AG55" s="198"/>
      <c r="AI55" s="28"/>
      <c r="AJ55" s="26"/>
      <c r="AK55" s="199"/>
      <c r="AL55" s="27"/>
      <c r="AP55" s="27"/>
    </row>
    <row r="56" spans="1:60" ht="15.6">
      <c r="A56" s="195"/>
      <c r="B56" s="266">
        <f>+'Ark1'!C2315</f>
        <v>2024</v>
      </c>
      <c r="C56" s="27">
        <f>+'Ark1'!L2315</f>
        <v>2</v>
      </c>
      <c r="D56" s="27" t="s">
        <v>29</v>
      </c>
      <c r="E56" s="27">
        <f>+'Ark1'!H2315</f>
        <v>2</v>
      </c>
      <c r="F56" s="27">
        <f>+'Ark1'!J2315</f>
        <v>181</v>
      </c>
      <c r="G56" s="27" t="str">
        <f>VLOOKUP(F56,RNR!$A$1:$B$26,2)</f>
        <v>Horns</v>
      </c>
      <c r="H56" s="27" t="str">
        <f>+IF(J56=0,"",'Ark1'!Q2315)</f>
        <v/>
      </c>
      <c r="I56" s="476"/>
      <c r="J56" s="321">
        <f>+'Ark1'!R2315</f>
        <v>0</v>
      </c>
      <c r="K56" s="28" t="str">
        <f>+IF(J56=0,"",'Ark1'!AG2315)</f>
        <v/>
      </c>
      <c r="L56" s="246">
        <f t="shared" si="8"/>
        <v>0</v>
      </c>
      <c r="M56" s="28" t="str">
        <f>+IF(J56=0,"",'Ark1'!AH2315)</f>
        <v/>
      </c>
      <c r="N56" s="31" t="str">
        <f>+IF(J56=0,"",'Ark1'!U2315)</f>
        <v/>
      </c>
      <c r="O56" s="476"/>
      <c r="P56" s="477">
        <f>+'Ark1'!AI2315</f>
        <v>0</v>
      </c>
      <c r="Q56" s="92"/>
      <c r="R56" s="31" t="str">
        <f>+IF(P56=0,"",'Ark1'!AJ2315)</f>
        <v/>
      </c>
      <c r="S56" s="92"/>
      <c r="T56" s="31" t="str">
        <f>+IF(P56=0,"",'Ark1'!AK2315)</f>
        <v/>
      </c>
      <c r="U56" s="92"/>
      <c r="V56" s="26" t="str">
        <f>+IF(J56=0,"",'Ark1'!T2315)</f>
        <v/>
      </c>
      <c r="W56" s="33" t="str">
        <f>+IF(J56=0,"",'Ark1'!W2315)</f>
        <v/>
      </c>
      <c r="X56" s="33" t="str">
        <f>+IF(J56=0,"",'Ark1'!X2315)</f>
        <v/>
      </c>
      <c r="Y56" s="33" t="str">
        <f>+IF(J56=0,"",'Ark1'!Y2315)</f>
        <v/>
      </c>
      <c r="Z56" s="33" t="str">
        <f>+IF(J56=0,"",'Ark1'!Z2315)</f>
        <v/>
      </c>
      <c r="AA56" s="28" t="str">
        <f>+IF(J56=0,"",'Ark1'!AA2315)</f>
        <v/>
      </c>
      <c r="AB56" s="26" t="str">
        <f>+IF(J56=0,"",'Ark1'!AC2315)</f>
        <v/>
      </c>
      <c r="AC56" s="33" t="str">
        <f>+IF(J56=0,"",'Ark1'!AE2315)</f>
        <v/>
      </c>
      <c r="AD56" s="33" t="str">
        <f t="shared" si="4"/>
        <v/>
      </c>
      <c r="AE56" s="28" t="str">
        <f t="shared" si="9"/>
        <v/>
      </c>
      <c r="AF56" s="195"/>
      <c r="AG56" s="198"/>
      <c r="AI56" s="28"/>
      <c r="AJ56" s="26"/>
      <c r="AK56" s="199"/>
      <c r="AL56" s="27"/>
      <c r="AP56" s="27"/>
    </row>
    <row r="57" spans="1:60" ht="15.6">
      <c r="A57" s="195"/>
      <c r="B57" s="266">
        <f>+'Ark1'!C2316</f>
        <v>2024</v>
      </c>
      <c r="C57" s="27">
        <f>+'Ark1'!L2316</f>
        <v>2</v>
      </c>
      <c r="D57" s="27" t="s">
        <v>29</v>
      </c>
      <c r="E57" s="27">
        <f>+'Ark1'!H2316</f>
        <v>1</v>
      </c>
      <c r="F57" s="27">
        <f>+'Ark1'!J2316</f>
        <v>262</v>
      </c>
      <c r="G57" s="27" t="str">
        <f>VLOOKUP(F57,RNR!$A$1:$B$26,2)</f>
        <v>Strilalam</v>
      </c>
      <c r="H57" s="27" t="str">
        <f>+IF(J57=0,"",'Ark1'!Q2316)</f>
        <v/>
      </c>
      <c r="I57" s="476"/>
      <c r="J57" s="321">
        <f>+'Ark1'!R2316</f>
        <v>0</v>
      </c>
      <c r="K57" s="28" t="str">
        <f>+IF(J57=0,"",'Ark1'!AG2316)</f>
        <v/>
      </c>
      <c r="L57" s="246">
        <f t="shared" si="8"/>
        <v>0</v>
      </c>
      <c r="M57" s="28" t="str">
        <f>+IF(J57=0,"",'Ark1'!AH2316)</f>
        <v/>
      </c>
      <c r="N57" s="31" t="str">
        <f>+IF(J57=0,"",'Ark1'!U2316)</f>
        <v/>
      </c>
      <c r="O57" s="476"/>
      <c r="P57" s="477">
        <f>+'Ark1'!AI2316</f>
        <v>0</v>
      </c>
      <c r="Q57" s="92"/>
      <c r="R57" s="31" t="str">
        <f>+IF(P57=0,"",'Ark1'!AJ2316)</f>
        <v/>
      </c>
      <c r="S57" s="92"/>
      <c r="T57" s="31" t="str">
        <f>+IF(P57=0,"",'Ark1'!AK2316)</f>
        <v/>
      </c>
      <c r="U57" s="92"/>
      <c r="V57" s="26" t="str">
        <f>+IF(J57=0,"",'Ark1'!T2316)</f>
        <v/>
      </c>
      <c r="W57" s="33" t="str">
        <f>+IF(J57=0,"",'Ark1'!W2316)</f>
        <v/>
      </c>
      <c r="X57" s="33" t="str">
        <f>+IF(J57=0,"",'Ark1'!X2316)</f>
        <v/>
      </c>
      <c r="Y57" s="33" t="str">
        <f>+IF(J57=0,"",'Ark1'!Y2316)</f>
        <v/>
      </c>
      <c r="Z57" s="33" t="str">
        <f>+IF(J57=0,"",'Ark1'!Z2316)</f>
        <v/>
      </c>
      <c r="AA57" s="28" t="str">
        <f>+IF(J57=0,"",'Ark1'!AA2316)</f>
        <v/>
      </c>
      <c r="AB57" s="26" t="str">
        <f>+IF(J57=0,"",'Ark1'!AC2316)</f>
        <v/>
      </c>
      <c r="AC57" s="33" t="str">
        <f>+IF(J57=0,"",'Ark1'!AE2316)</f>
        <v/>
      </c>
      <c r="AD57" s="33" t="str">
        <f t="shared" si="4"/>
        <v/>
      </c>
      <c r="AE57" s="28" t="str">
        <f t="shared" si="9"/>
        <v/>
      </c>
      <c r="AF57" s="195"/>
      <c r="AG57" s="198"/>
      <c r="AI57" s="28"/>
      <c r="AJ57" s="26"/>
      <c r="AK57" s="199"/>
      <c r="AL57" s="27"/>
      <c r="AP57" s="27"/>
    </row>
    <row r="58" spans="1:60" ht="15.6">
      <c r="A58" s="195"/>
      <c r="B58" s="266">
        <f>+'Ark1'!C2317</f>
        <v>2024</v>
      </c>
      <c r="C58" s="27">
        <f>+'Ark1'!L2317</f>
        <v>2</v>
      </c>
      <c r="D58" s="27" t="s">
        <v>29</v>
      </c>
      <c r="E58" s="27">
        <f>+'Ark1'!H2317</f>
        <v>1</v>
      </c>
      <c r="F58" s="27">
        <f>+'Ark1'!J2317</f>
        <v>309</v>
      </c>
      <c r="G58" s="27" t="str">
        <f>VLOOKUP(F58,RNR!$A$1:$B$26,2)</f>
        <v>Malvik</v>
      </c>
      <c r="H58" s="27">
        <f>+IF(J58=0,"",'Ark1'!Q2317)</f>
        <v>7</v>
      </c>
      <c r="I58" s="476"/>
      <c r="J58" s="321">
        <f>+'Ark1'!R2317</f>
        <v>18</v>
      </c>
      <c r="K58" s="28">
        <f>+IF(J58=0,"",'Ark1'!AG2317)</f>
        <v>1.1153096847583055</v>
      </c>
      <c r="L58" s="246">
        <f t="shared" si="8"/>
        <v>7.6923076923076925</v>
      </c>
      <c r="M58" s="28">
        <f>+IF(J58=0,"",'Ark1'!AH2317)</f>
        <v>0</v>
      </c>
      <c r="N58" s="31">
        <f>+IF(J58=0,"",'Ark1'!U2317)</f>
        <v>4.7388888888888889</v>
      </c>
      <c r="O58" s="476"/>
      <c r="P58" s="477">
        <f>+'Ark1'!AI2317</f>
        <v>18</v>
      </c>
      <c r="Q58" s="92"/>
      <c r="R58" s="31">
        <f>+IF(P58=0,"",'Ark1'!AJ2317)</f>
        <v>74.988888888888894</v>
      </c>
      <c r="S58" s="92"/>
      <c r="T58" s="31">
        <f>+IF(P58=0,"",'Ark1'!AK2317)</f>
        <v>10.911509103090545</v>
      </c>
      <c r="U58" s="92"/>
      <c r="V58" s="26">
        <f>+IF(J58=0,"",'Ark1'!T2317)</f>
        <v>2.0555555555555558</v>
      </c>
      <c r="W58" s="33">
        <f>+IF(J58=0,"",'Ark1'!W2317)</f>
        <v>0</v>
      </c>
      <c r="X58" s="33">
        <f>+IF(J58=0,"",'Ark1'!X2317)</f>
        <v>0</v>
      </c>
      <c r="Y58" s="33">
        <f>+IF(J58=0,"",'Ark1'!Y2317)</f>
        <v>0</v>
      </c>
      <c r="Z58" s="33">
        <f>+IF(J58=0,"",'Ark1'!Z2317)</f>
        <v>1.50227194197799</v>
      </c>
      <c r="AA58" s="28">
        <f>+IF(J58=0,"",'Ark1'!AA2317)</f>
        <v>0</v>
      </c>
      <c r="AB58" s="26">
        <f>+IF(J58=0,"",'Ark1'!AC2317)</f>
        <v>0</v>
      </c>
      <c r="AC58" s="33">
        <f>+IF(J58=0,"",'Ark1'!AE2317)</f>
        <v>0</v>
      </c>
      <c r="AD58" s="33">
        <f t="shared" si="4"/>
        <v>2.3694444444444445</v>
      </c>
      <c r="AE58" s="28">
        <f t="shared" si="9"/>
        <v>2.5714285714285716</v>
      </c>
      <c r="AF58" s="195"/>
      <c r="AG58" s="198"/>
      <c r="AI58" s="28"/>
      <c r="AJ58" s="26"/>
      <c r="AK58" s="199"/>
      <c r="AL58" s="27"/>
      <c r="AP58" s="27"/>
    </row>
    <row r="59" spans="1:60" ht="15.6">
      <c r="A59" s="195"/>
      <c r="B59" s="266">
        <f>+'Ark1'!C2318</f>
        <v>2024</v>
      </c>
      <c r="C59" s="27">
        <f>+'Ark1'!L2318</f>
        <v>2</v>
      </c>
      <c r="D59" s="27" t="s">
        <v>29</v>
      </c>
      <c r="E59" s="27">
        <f>+'Ark1'!H2318</f>
        <v>2</v>
      </c>
      <c r="F59" s="27">
        <f>+'Ark1'!J2318</f>
        <v>470</v>
      </c>
      <c r="G59" s="27" t="str">
        <f>VLOOKUP(F59,RNR!$A$1:$B$26,2)</f>
        <v>Jens Eide</v>
      </c>
      <c r="H59" s="27">
        <f>+IF(J59=0,"",'Ark1'!Q2318)</f>
        <v>6</v>
      </c>
      <c r="I59" s="476"/>
      <c r="J59" s="321">
        <f>+'Ark1'!R2318</f>
        <v>28</v>
      </c>
      <c r="K59" s="28">
        <f>+IF(J59=0,"",'Ark1'!AG2318)</f>
        <v>1.7079889807162527</v>
      </c>
      <c r="L59" s="246">
        <f t="shared" si="8"/>
        <v>11.965811965811966</v>
      </c>
      <c r="M59" s="28">
        <f>+IF(J59=0,"",'Ark1'!AH2318)</f>
        <v>7.1428571428571441</v>
      </c>
      <c r="N59" s="31">
        <f>+IF(J59=0,"",'Ark1'!U2318)</f>
        <v>2.8785714285714299</v>
      </c>
      <c r="O59" s="476"/>
      <c r="P59" s="477">
        <f>+'Ark1'!AI2318</f>
        <v>28</v>
      </c>
      <c r="Q59" s="92"/>
      <c r="R59" s="31">
        <f>+IF(P59=0,"",'Ark1'!AJ2318)</f>
        <v>68.321428571428527</v>
      </c>
      <c r="S59" s="92"/>
      <c r="T59" s="31">
        <f>+IF(P59=0,"",'Ark1'!AK2318)</f>
        <v>8.8575967451947957</v>
      </c>
      <c r="U59" s="92"/>
      <c r="V59" s="26">
        <f>+IF(J59=0,"",'Ark1'!T2318)</f>
        <v>2.75</v>
      </c>
      <c r="W59" s="33">
        <f>+IF(J59=0,"",'Ark1'!W2318)</f>
        <v>0</v>
      </c>
      <c r="X59" s="33">
        <f>+IF(J59=0,"",'Ark1'!X2318)</f>
        <v>0</v>
      </c>
      <c r="Y59" s="33">
        <f>+IF(J59=0,"",'Ark1'!Y2318)</f>
        <v>0</v>
      </c>
      <c r="Z59" s="33">
        <f>+IF(J59=0,"",'Ark1'!Z2318)</f>
        <v>0.99367900208451232</v>
      </c>
      <c r="AA59" s="28">
        <f>+IF(J59=0,"",'Ark1'!AA2318)</f>
        <v>0</v>
      </c>
      <c r="AB59" s="26">
        <f>+IF(J59=0,"",'Ark1'!AC2318)</f>
        <v>0</v>
      </c>
      <c r="AC59" s="33">
        <f>+IF(J59=0,"",'Ark1'!AE2318)</f>
        <v>0</v>
      </c>
      <c r="AD59" s="33">
        <f t="shared" si="4"/>
        <v>1.4392857142857149</v>
      </c>
      <c r="AE59" s="28">
        <f t="shared" si="9"/>
        <v>4.666666666666667</v>
      </c>
      <c r="AF59" s="195"/>
      <c r="AG59" s="198"/>
      <c r="AI59" s="28"/>
      <c r="AJ59" s="26"/>
      <c r="AK59" s="199"/>
      <c r="AL59" s="27"/>
      <c r="AP59" s="27"/>
    </row>
    <row r="60" spans="1:60" ht="15.6">
      <c r="A60" s="195"/>
      <c r="B60" s="266">
        <f>+'Ark1'!C2319</f>
        <v>2024</v>
      </c>
      <c r="C60" s="27">
        <f>+'Ark1'!L2319</f>
        <v>2</v>
      </c>
      <c r="D60" s="27" t="s">
        <v>29</v>
      </c>
      <c r="E60" s="27">
        <f>+'Ark1'!H2319</f>
        <v>2</v>
      </c>
      <c r="F60" s="27">
        <f>+'Ark1'!J2319</f>
        <v>629</v>
      </c>
      <c r="G60" s="27" t="str">
        <f>VLOOKUP(F60,RNR!$A$1:$B$26,2)</f>
        <v>Bø</v>
      </c>
      <c r="H60" s="27">
        <f>+IF(J60=0,"",'Ark1'!Q2319)</f>
        <v>1</v>
      </c>
      <c r="I60" s="476"/>
      <c r="J60" s="321">
        <f>+'Ark1'!R2319</f>
        <v>1</v>
      </c>
      <c r="K60" s="28">
        <f>+IF(J60=0,"",'Ark1'!AG2319)</f>
        <v>1.44812537195001</v>
      </c>
      <c r="L60" s="246">
        <f t="shared" si="8"/>
        <v>0.42735042735042733</v>
      </c>
      <c r="M60" s="28">
        <f>+IF(J60=0,"",'Ark1'!AH2319)</f>
        <v>0</v>
      </c>
      <c r="N60" s="31">
        <f>+IF(J60=0,"",'Ark1'!U2319)</f>
        <v>7.3</v>
      </c>
      <c r="O60" s="476"/>
      <c r="P60" s="477">
        <f>+'Ark1'!AI2319</f>
        <v>0</v>
      </c>
      <c r="Q60" s="92"/>
      <c r="R60" s="31" t="str">
        <f>+IF(P60=0,"",'Ark1'!AJ2319)</f>
        <v/>
      </c>
      <c r="S60" s="92"/>
      <c r="T60" s="31" t="str">
        <f>+IF(P60=0,"",'Ark1'!AK2319)</f>
        <v/>
      </c>
      <c r="U60" s="92"/>
      <c r="V60" s="26">
        <f>+IF(J60=0,"",'Ark1'!T2319)</f>
        <v>3</v>
      </c>
      <c r="W60" s="33">
        <f>+IF(J60=0,"",'Ark1'!W2319)</f>
        <v>0</v>
      </c>
      <c r="X60" s="33">
        <f>+IF(J60=0,"",'Ark1'!X2319)</f>
        <v>0</v>
      </c>
      <c r="Y60" s="33">
        <f>+IF(J60=0,"",'Ark1'!Y2319)</f>
        <v>0</v>
      </c>
      <c r="Z60" s="33">
        <f>+IF(J60=0,"",'Ark1'!Z2319)</f>
        <v>0</v>
      </c>
      <c r="AA60" s="28">
        <f>+IF(J60=0,"",'Ark1'!AA2319)</f>
        <v>0</v>
      </c>
      <c r="AB60" s="26">
        <f>+IF(J60=0,"",'Ark1'!AC2319)</f>
        <v>0</v>
      </c>
      <c r="AC60" s="33">
        <f>+IF(J60=0,"",'Ark1'!AE2319)</f>
        <v>0</v>
      </c>
      <c r="AD60" s="33">
        <f t="shared" si="4"/>
        <v>3.65</v>
      </c>
      <c r="AE60" s="28">
        <f t="shared" si="9"/>
        <v>1</v>
      </c>
      <c r="AF60" s="195"/>
      <c r="AG60" s="198"/>
      <c r="AI60" s="28"/>
      <c r="AJ60" s="26"/>
      <c r="AK60" s="199"/>
      <c r="AL60" s="27"/>
      <c r="AM60" s="219"/>
      <c r="AN60" s="219"/>
      <c r="AO60" s="219"/>
      <c r="AP60" s="27"/>
    </row>
    <row r="61" spans="1:60" ht="15.6">
      <c r="A61" s="195"/>
      <c r="B61" s="266">
        <f>+'Ark1'!C2320</f>
        <v>2024</v>
      </c>
      <c r="C61" s="27">
        <f>+'Ark1'!L2320</f>
        <v>2</v>
      </c>
      <c r="D61" s="27" t="s">
        <v>29</v>
      </c>
      <c r="E61" s="27">
        <f>+'Ark1'!H2320</f>
        <v>1</v>
      </c>
      <c r="F61" s="27">
        <f>+'Ark1'!J2320</f>
        <v>643</v>
      </c>
      <c r="G61" s="27" t="str">
        <f>VLOOKUP(F61,RNR!$A$1:$B$26,2)</f>
        <v>Bjerka</v>
      </c>
      <c r="H61" s="27">
        <f>+IF(J61=0,"",'Ark1'!Q2320)</f>
        <v>3</v>
      </c>
      <c r="I61" s="476"/>
      <c r="J61" s="321">
        <f>+'Ark1'!R2320</f>
        <v>5</v>
      </c>
      <c r="K61" s="28">
        <f>+IF(J61=0,"",'Ark1'!AG2320)</f>
        <v>0.50663389430914685</v>
      </c>
      <c r="L61" s="246">
        <f t="shared" si="8"/>
        <v>2.1367521367521367</v>
      </c>
      <c r="M61" s="28">
        <f>+IF(J61=0,"",'Ark1'!AH2320)</f>
        <v>0</v>
      </c>
      <c r="N61" s="31">
        <f>+IF(J61=0,"",'Ark1'!U2320)</f>
        <v>4.04</v>
      </c>
      <c r="O61" s="476"/>
      <c r="P61" s="477">
        <f>+'Ark1'!AI2320</f>
        <v>1</v>
      </c>
      <c r="Q61" s="92"/>
      <c r="R61" s="31">
        <f>+IF(P61=0,"",'Ark1'!AJ2320)</f>
        <v>76.8</v>
      </c>
      <c r="S61" s="92"/>
      <c r="T61" s="31">
        <f>+IF(P61=0,"",'Ark1'!AK2320)</f>
        <v>9.2718336317274304</v>
      </c>
      <c r="U61" s="92"/>
      <c r="V61" s="26">
        <f>+IF(J61=0,"",'Ark1'!T2320)</f>
        <v>2.2000000000000002</v>
      </c>
      <c r="W61" s="33">
        <f>+IF(J61=0,"",'Ark1'!W2320)</f>
        <v>0</v>
      </c>
      <c r="X61" s="33">
        <f>+IF(J61=0,"",'Ark1'!X2320)</f>
        <v>0</v>
      </c>
      <c r="Y61" s="33">
        <f>+IF(J61=0,"",'Ark1'!Y2320)</f>
        <v>0</v>
      </c>
      <c r="Z61" s="33">
        <f>+IF(J61=0,"",'Ark1'!Z2320)</f>
        <v>0.7761443164772901</v>
      </c>
      <c r="AA61" s="28">
        <f>+IF(J61=0,"",'Ark1'!AA2320)</f>
        <v>0</v>
      </c>
      <c r="AB61" s="26">
        <f>+IF(J61=0,"",'Ark1'!AC2320)</f>
        <v>0</v>
      </c>
      <c r="AC61" s="33">
        <f>+IF(J61=0,"",'Ark1'!AE2320)</f>
        <v>0</v>
      </c>
      <c r="AD61" s="33">
        <f t="shared" si="4"/>
        <v>2.02</v>
      </c>
      <c r="AE61" s="28">
        <f t="shared" si="9"/>
        <v>1.6666666666666667</v>
      </c>
      <c r="AF61" s="195"/>
      <c r="AG61" s="198"/>
      <c r="AI61" s="28"/>
      <c r="AJ61" s="26"/>
      <c r="AK61" s="199"/>
      <c r="AL61" s="27"/>
      <c r="AM61" s="219"/>
      <c r="AN61" s="219"/>
      <c r="AO61" s="219"/>
      <c r="AP61" s="27"/>
    </row>
    <row r="62" spans="1:60" ht="15.6">
      <c r="A62" s="195"/>
      <c r="B62" s="266">
        <f>+'Ark1'!C2321</f>
        <v>2024</v>
      </c>
      <c r="C62" s="27">
        <f>+'Ark1'!L2321</f>
        <v>2</v>
      </c>
      <c r="D62" s="27" t="s">
        <v>29</v>
      </c>
      <c r="E62" s="27">
        <f>+'Ark1'!H2321</f>
        <v>2</v>
      </c>
      <c r="F62" s="27">
        <f>+'Ark1'!J2321</f>
        <v>704</v>
      </c>
      <c r="G62" s="27" t="str">
        <f>VLOOKUP(F62,RNR!$A$1:$B$26,2)</f>
        <v>Øre Vilt</v>
      </c>
      <c r="H62" s="27" t="str">
        <f>+IF(J62=0,"",'Ark1'!Q2321)</f>
        <v/>
      </c>
      <c r="I62" s="476"/>
      <c r="J62" s="321">
        <f>+'Ark1'!R2321</f>
        <v>0</v>
      </c>
      <c r="K62" s="28" t="str">
        <f>+IF(J62=0,"",'Ark1'!AG2321)</f>
        <v/>
      </c>
      <c r="L62" s="246">
        <f t="shared" si="8"/>
        <v>0</v>
      </c>
      <c r="M62" s="28" t="str">
        <f>+IF(J62=0,"",'Ark1'!AH2321)</f>
        <v/>
      </c>
      <c r="N62" s="31" t="str">
        <f>+IF(J62=0,"",'Ark1'!U2321)</f>
        <v/>
      </c>
      <c r="O62" s="476"/>
      <c r="P62" s="477">
        <f>+'Ark1'!AI2321</f>
        <v>0</v>
      </c>
      <c r="Q62" s="92"/>
      <c r="R62" s="31" t="str">
        <f>+IF(P62=0,"",'Ark1'!AJ2321)</f>
        <v/>
      </c>
      <c r="S62" s="92"/>
      <c r="T62" s="31" t="str">
        <f>+IF(P62=0,"",'Ark1'!AK2321)</f>
        <v/>
      </c>
      <c r="U62" s="92"/>
      <c r="V62" s="26" t="str">
        <f>+IF(J62=0,"",'Ark1'!T2321)</f>
        <v/>
      </c>
      <c r="W62" s="33" t="str">
        <f>+IF(J62=0,"",'Ark1'!W2321)</f>
        <v/>
      </c>
      <c r="X62" s="33" t="str">
        <f>+IF(J62=0,"",'Ark1'!X2321)</f>
        <v/>
      </c>
      <c r="Y62" s="33" t="str">
        <f>+IF(J62=0,"",'Ark1'!Y2321)</f>
        <v/>
      </c>
      <c r="Z62" s="33" t="str">
        <f>+IF(J62=0,"",'Ark1'!Z2321)</f>
        <v/>
      </c>
      <c r="AA62" s="28" t="str">
        <f>+IF(J62=0,"",'Ark1'!AA2321)</f>
        <v/>
      </c>
      <c r="AB62" s="26" t="str">
        <f>+IF(J62=0,"",'Ark1'!AC2321)</f>
        <v/>
      </c>
      <c r="AC62" s="33" t="str">
        <f>+IF(J62=0,"",'Ark1'!AE2321)</f>
        <v/>
      </c>
      <c r="AD62" s="33" t="str">
        <f t="shared" si="4"/>
        <v/>
      </c>
      <c r="AE62" s="28" t="str">
        <f t="shared" si="9"/>
        <v/>
      </c>
      <c r="AF62" s="195"/>
      <c r="AG62" s="198"/>
      <c r="AI62" s="28"/>
      <c r="AJ62" s="26"/>
      <c r="AK62" s="199"/>
      <c r="AL62" s="27"/>
      <c r="AM62" s="219"/>
      <c r="AN62" s="219"/>
      <c r="AO62" s="219"/>
      <c r="AP62" s="27"/>
    </row>
    <row r="63" spans="1:60" ht="15.6">
      <c r="A63" s="195"/>
      <c r="B63" s="266">
        <f>+'Ark1'!C2322</f>
        <v>2024</v>
      </c>
      <c r="C63" s="27">
        <f>+'Ark1'!L2322</f>
        <v>2</v>
      </c>
      <c r="D63" s="27" t="s">
        <v>29</v>
      </c>
      <c r="E63" s="27">
        <f>+'Ark1'!H2322</f>
        <v>1</v>
      </c>
      <c r="F63" s="27">
        <f>+'Ark1'!J2322</f>
        <v>802</v>
      </c>
      <c r="G63" s="27" t="str">
        <f>VLOOKUP(F63,RNR!$A$1:$B$26,2)</f>
        <v>Karasjok</v>
      </c>
      <c r="H63" s="27" t="str">
        <f>+IF(J63=0,"",'Ark1'!Q2322)</f>
        <v/>
      </c>
      <c r="I63" s="476"/>
      <c r="J63" s="321">
        <f>+'Ark1'!R2322</f>
        <v>0</v>
      </c>
      <c r="K63" s="28" t="str">
        <f>+IF(J63=0,"",'Ark1'!AG2322)</f>
        <v/>
      </c>
      <c r="L63" s="246">
        <f t="shared" si="8"/>
        <v>0</v>
      </c>
      <c r="M63" s="28" t="str">
        <f>+IF(J63=0,"",'Ark1'!AH2322)</f>
        <v/>
      </c>
      <c r="N63" s="31" t="str">
        <f>+IF(J63=0,"",'Ark1'!U2322)</f>
        <v/>
      </c>
      <c r="O63" s="476"/>
      <c r="P63" s="477">
        <f>+'Ark1'!AI2322</f>
        <v>0</v>
      </c>
      <c r="Q63" s="92"/>
      <c r="R63" s="31" t="str">
        <f>+IF(P63=0,"",'Ark1'!AJ2322)</f>
        <v/>
      </c>
      <c r="S63" s="92"/>
      <c r="T63" s="31" t="str">
        <f>+IF(P63=0,"",'Ark1'!AK2322)</f>
        <v/>
      </c>
      <c r="U63" s="92"/>
      <c r="V63" s="26" t="str">
        <f>+IF(J63=0,"",'Ark1'!T2322)</f>
        <v/>
      </c>
      <c r="W63" s="33" t="str">
        <f>+IF(J63=0,"",'Ark1'!W2322)</f>
        <v/>
      </c>
      <c r="X63" s="33" t="str">
        <f>+IF(J63=0,"",'Ark1'!X2322)</f>
        <v/>
      </c>
      <c r="Y63" s="33" t="str">
        <f>+IF(J63=0,"",'Ark1'!Y2322)</f>
        <v/>
      </c>
      <c r="Z63" s="33" t="str">
        <f>+IF(J63=0,"",'Ark1'!Z2322)</f>
        <v/>
      </c>
      <c r="AA63" s="28" t="str">
        <f>+IF(J63=0,"",'Ark1'!AA2322)</f>
        <v/>
      </c>
      <c r="AB63" s="26" t="str">
        <f>+IF(J63=0,"",'Ark1'!AC2322)</f>
        <v/>
      </c>
      <c r="AC63" s="33" t="str">
        <f>+IF(J63=0,"",'Ark1'!AE2322)</f>
        <v/>
      </c>
      <c r="AD63" s="33" t="str">
        <f t="shared" si="4"/>
        <v/>
      </c>
      <c r="AE63" s="28" t="str">
        <f t="shared" si="9"/>
        <v/>
      </c>
      <c r="AF63" s="195"/>
      <c r="AG63" s="198"/>
      <c r="AI63" s="28"/>
      <c r="AJ63" s="26"/>
      <c r="AK63" s="199"/>
      <c r="AL63" s="27"/>
      <c r="AM63" s="219"/>
      <c r="AN63" s="219"/>
      <c r="AO63" s="219"/>
      <c r="AP63" s="27"/>
    </row>
    <row r="64" spans="1:60" ht="15" customHeight="1">
      <c r="A64" s="195"/>
      <c r="B64" s="195"/>
      <c r="C64" s="195"/>
      <c r="D64" s="195"/>
      <c r="E64" s="195"/>
      <c r="F64" s="195"/>
      <c r="G64" s="195"/>
      <c r="H64" s="195"/>
      <c r="I64" s="476"/>
      <c r="J64" s="316"/>
      <c r="K64" s="196"/>
      <c r="L64" s="196"/>
      <c r="M64" s="196"/>
      <c r="N64" s="195"/>
      <c r="O64" s="476"/>
      <c r="P64" s="476"/>
      <c r="Q64" s="92"/>
      <c r="R64" s="476"/>
      <c r="S64" s="92"/>
      <c r="T64" s="476"/>
      <c r="U64" s="92"/>
      <c r="V64" s="195"/>
      <c r="W64" s="197"/>
      <c r="X64" s="197"/>
      <c r="Y64" s="197"/>
      <c r="Z64" s="197"/>
      <c r="AA64" s="197"/>
      <c r="AB64" s="195"/>
      <c r="AC64" s="197"/>
      <c r="AD64" s="197"/>
      <c r="AE64" s="197"/>
      <c r="AF64" s="212"/>
      <c r="AG64" s="198"/>
      <c r="AI64" s="28"/>
      <c r="AJ64" s="26"/>
      <c r="AK64" s="199"/>
      <c r="AL64" s="27"/>
      <c r="AP64" s="27"/>
      <c r="BH64" s="211"/>
    </row>
    <row r="65" spans="1:60" ht="21">
      <c r="A65" s="195"/>
      <c r="B65" s="195"/>
      <c r="C65" s="195"/>
      <c r="D65" s="244" t="str">
        <f>+D67</f>
        <v>P+</v>
      </c>
      <c r="E65" s="195"/>
      <c r="F65" s="195"/>
      <c r="G65" s="195"/>
      <c r="H65" s="195"/>
      <c r="I65" s="476"/>
      <c r="J65" s="435">
        <f>SUM(J67:J90)</f>
        <v>745</v>
      </c>
      <c r="K65" s="241"/>
      <c r="L65" s="241"/>
      <c r="M65" s="241"/>
      <c r="N65" s="243">
        <f>+Klasse!P12</f>
        <v>5.6744966442953011</v>
      </c>
      <c r="O65" s="242"/>
      <c r="P65" s="480">
        <f>+Klasse!L12</f>
        <v>676</v>
      </c>
      <c r="Q65" s="92"/>
      <c r="R65" s="479">
        <f>+Klasse!S12</f>
        <v>78.679881656804739</v>
      </c>
      <c r="S65" s="92"/>
      <c r="T65" s="478">
        <f>+Klasse!U12</f>
        <v>11.558326094685501</v>
      </c>
      <c r="U65" s="92"/>
      <c r="V65" s="242"/>
      <c r="W65" s="197"/>
      <c r="X65" s="197"/>
      <c r="Y65" s="197"/>
      <c r="Z65" s="197"/>
      <c r="AA65" s="197"/>
      <c r="AB65" s="195"/>
      <c r="AC65" s="197"/>
      <c r="AD65" s="197"/>
      <c r="AE65" s="197"/>
      <c r="AF65" s="212"/>
      <c r="AG65" s="198"/>
      <c r="AI65" s="28"/>
      <c r="AJ65" s="26"/>
      <c r="AK65" s="199"/>
      <c r="AL65" s="27"/>
      <c r="AP65" s="27"/>
      <c r="BH65" s="211"/>
    </row>
    <row r="66" spans="1:60" ht="15" customHeight="1">
      <c r="A66" s="195"/>
      <c r="B66" s="195"/>
      <c r="C66" s="195"/>
      <c r="D66" s="195"/>
      <c r="E66" s="195"/>
      <c r="F66" s="195"/>
      <c r="G66" s="195"/>
      <c r="H66" s="213"/>
      <c r="I66" s="213"/>
      <c r="J66" s="316"/>
      <c r="K66" s="196"/>
      <c r="L66" s="196"/>
      <c r="M66" s="196"/>
      <c r="N66" s="196"/>
      <c r="O66" s="196"/>
      <c r="P66" s="196"/>
      <c r="Q66" s="92"/>
      <c r="R66" s="196"/>
      <c r="S66" s="92"/>
      <c r="T66" s="196"/>
      <c r="U66" s="92"/>
      <c r="V66" s="213"/>
      <c r="W66" s="197"/>
      <c r="X66" s="197"/>
      <c r="Y66" s="197"/>
      <c r="Z66" s="197"/>
      <c r="AA66" s="214"/>
      <c r="AB66" s="195"/>
      <c r="AC66" s="214"/>
      <c r="AD66" s="214"/>
      <c r="AE66" s="212"/>
      <c r="AF66" s="212"/>
      <c r="AG66" s="198"/>
      <c r="AI66" s="28"/>
      <c r="AJ66" s="26"/>
      <c r="AK66" s="199"/>
      <c r="AL66" s="27"/>
      <c r="AP66" s="27"/>
      <c r="BH66" s="211"/>
    </row>
    <row r="67" spans="1:60" ht="15.6">
      <c r="A67" s="195"/>
      <c r="B67" s="266">
        <f>+'Ark1'!C2323</f>
        <v>2024</v>
      </c>
      <c r="C67" s="215">
        <f>+'Ark1'!L2323</f>
        <v>3</v>
      </c>
      <c r="D67" s="215" t="s">
        <v>30</v>
      </c>
      <c r="E67" s="215">
        <f>+'Ark1'!H2323</f>
        <v>1</v>
      </c>
      <c r="F67" s="215">
        <f>+'Ark1'!J2323</f>
        <v>103</v>
      </c>
      <c r="G67" s="215" t="str">
        <f>VLOOKUP(F67,RNR!$A$1:$B$26,2)</f>
        <v>Rudshøgda</v>
      </c>
      <c r="H67" s="215" t="str">
        <f>+IF(J67=0,"",'Ark1'!Q2323)</f>
        <v/>
      </c>
      <c r="I67" s="215"/>
      <c r="J67" s="320">
        <f>+'Ark1'!R2323</f>
        <v>0</v>
      </c>
      <c r="K67" s="216" t="str">
        <f>+IF(J67=0,"",'Ark1'!AG2323)</f>
        <v/>
      </c>
      <c r="L67" s="216"/>
      <c r="M67" s="216" t="str">
        <f>+IF(J67=0,"",'Ark1'!AH2323)</f>
        <v/>
      </c>
      <c r="N67" s="31" t="str">
        <f>+IF(J67=0,"",'Ark1'!U2323)</f>
        <v/>
      </c>
      <c r="O67" s="196"/>
      <c r="P67" s="477">
        <f>+'Ark1'!AI2323</f>
        <v>0</v>
      </c>
      <c r="Q67" s="92"/>
      <c r="R67" s="31" t="str">
        <f>+IF(P67=0,"",'Ark1'!AJ2323)</f>
        <v/>
      </c>
      <c r="S67" s="92"/>
      <c r="T67" s="31" t="str">
        <f>+IF(P67=0,"",'Ark1'!AK2323)</f>
        <v/>
      </c>
      <c r="U67" s="92"/>
      <c r="V67" s="217" t="str">
        <f>+IF(J67=0,"",'Ark1'!T2323)</f>
        <v/>
      </c>
      <c r="W67" s="218" t="str">
        <f>+IF(J67=0,"",'Ark1'!W2323)</f>
        <v/>
      </c>
      <c r="X67" s="218" t="str">
        <f>+IF(J67=0,"",'Ark1'!X2323)</f>
        <v/>
      </c>
      <c r="Y67" s="218" t="str">
        <f>+IF(J67=0,"",'Ark1'!Y2323)</f>
        <v/>
      </c>
      <c r="Z67" s="218" t="str">
        <f>+IF(J67=0,"",'Ark1'!Z2323)</f>
        <v/>
      </c>
      <c r="AA67" s="216" t="str">
        <f>+IF(J67=0,"",'Ark1'!AA2323)</f>
        <v/>
      </c>
      <c r="AB67" s="217" t="str">
        <f>+IF(J67=0,"",'Ark1'!AC2323)</f>
        <v/>
      </c>
      <c r="AC67" s="218" t="str">
        <f>+IF(J67=0,"",'Ark1'!AE2323)</f>
        <v/>
      </c>
      <c r="AD67" s="218" t="str">
        <f t="shared" ref="AD67:AD90" si="10">IF(J67=0,"",N67/C67)</f>
        <v/>
      </c>
      <c r="AE67" s="216" t="str">
        <f t="shared" ref="AE67" si="11">IF(J67=0,"",J67/H67)</f>
        <v/>
      </c>
      <c r="AF67" s="195"/>
      <c r="AG67" s="198"/>
      <c r="AI67" s="28"/>
      <c r="AJ67" s="26"/>
      <c r="AK67" s="199"/>
      <c r="AL67" s="27"/>
      <c r="AM67" s="26"/>
      <c r="AN67" s="26"/>
      <c r="AO67" s="33"/>
      <c r="AP67" s="33"/>
      <c r="AQ67" s="33"/>
    </row>
    <row r="68" spans="1:60" ht="15.6">
      <c r="A68" s="195"/>
      <c r="B68" s="266">
        <f>+'Ark1'!C2324</f>
        <v>2024</v>
      </c>
      <c r="C68" s="215">
        <f>+'Ark1'!L2324</f>
        <v>3</v>
      </c>
      <c r="D68" s="215" t="s">
        <v>30</v>
      </c>
      <c r="E68" s="215">
        <f>+'Ark1'!H2324</f>
        <v>2</v>
      </c>
      <c r="F68" s="215">
        <f>+'Ark1'!J2324</f>
        <v>106</v>
      </c>
      <c r="G68" s="215" t="str">
        <f>VLOOKUP(F68,RNR!$A$1:$B$26,2)</f>
        <v>Furuseth</v>
      </c>
      <c r="H68" s="215">
        <f>+IF(J68=0,"",'Ark1'!Q2324)</f>
        <v>3</v>
      </c>
      <c r="I68" s="215"/>
      <c r="J68" s="320">
        <f>+'Ark1'!R2324</f>
        <v>7</v>
      </c>
      <c r="K68" s="216">
        <f>+IF(J68=0,"",'Ark1'!AG2324)</f>
        <v>2.9758047094404838</v>
      </c>
      <c r="L68" s="216"/>
      <c r="M68" s="216">
        <f>+IF(J68=0,"",'Ark1'!AH2324)</f>
        <v>0</v>
      </c>
      <c r="N68" s="31">
        <f>+IF(J68=0,"",'Ark1'!U2324)</f>
        <v>7.8714285714285745</v>
      </c>
      <c r="O68" s="196"/>
      <c r="P68" s="477">
        <f>+'Ark1'!AI2324</f>
        <v>7</v>
      </c>
      <c r="Q68" s="92"/>
      <c r="R68" s="31">
        <f>+IF(P68=0,"",'Ark1'!AJ2324)</f>
        <v>84.357142857142875</v>
      </c>
      <c r="S68" s="92"/>
      <c r="T68" s="31">
        <f>+IF(P68=0,"",'Ark1'!AK2324)</f>
        <v>11.493422995555104</v>
      </c>
      <c r="U68" s="92"/>
      <c r="V68" s="217">
        <f>+IF(J68=0,"",'Ark1'!T2324)</f>
        <v>2.4285714285714279</v>
      </c>
      <c r="W68" s="218">
        <f>+IF(J68=0,"",'Ark1'!W2324)</f>
        <v>0</v>
      </c>
      <c r="X68" s="218">
        <f>+IF(J68=0,"",'Ark1'!X2324)</f>
        <v>0</v>
      </c>
      <c r="Y68" s="218">
        <f>+IF(J68=0,"",'Ark1'!Y2324)</f>
        <v>0</v>
      </c>
      <c r="Z68" s="218">
        <f>+IF(J68=0,"",'Ark1'!Z2324)</f>
        <v>4.4726835299609196</v>
      </c>
      <c r="AA68" s="216">
        <f>+IF(J68=0,"",'Ark1'!AA2324)</f>
        <v>0</v>
      </c>
      <c r="AB68" s="217">
        <f>+IF(J68=0,"",'Ark1'!AC2324)</f>
        <v>0</v>
      </c>
      <c r="AC68" s="218">
        <f>+IF(J68=0,"",'Ark1'!AE2324)</f>
        <v>0</v>
      </c>
      <c r="AD68" s="218">
        <f t="shared" si="10"/>
        <v>2.6238095238095247</v>
      </c>
      <c r="AE68" s="216">
        <f t="shared" ref="AE68:AE82" si="12">IF(J68=0,"",J68/H68)</f>
        <v>2.3333333333333335</v>
      </c>
      <c r="AF68" s="195"/>
      <c r="AG68" s="198"/>
      <c r="AI68" s="28"/>
      <c r="AJ68" s="26"/>
      <c r="AK68" s="199"/>
      <c r="AL68" s="27"/>
      <c r="AM68" s="26"/>
      <c r="AN68" s="26"/>
      <c r="AO68" s="33"/>
      <c r="AP68" s="33"/>
      <c r="AQ68" s="33"/>
    </row>
    <row r="69" spans="1:60" ht="15.6">
      <c r="A69" s="195"/>
      <c r="B69" s="266">
        <f>+'Ark1'!C2325</f>
        <v>2024</v>
      </c>
      <c r="C69" s="215">
        <f>+'Ark1'!L2325</f>
        <v>3</v>
      </c>
      <c r="D69" s="215" t="s">
        <v>30</v>
      </c>
      <c r="E69" s="215">
        <f>+'Ark1'!H2325</f>
        <v>1</v>
      </c>
      <c r="F69" s="215">
        <f>+'Ark1'!J2325</f>
        <v>110</v>
      </c>
      <c r="G69" s="215" t="str">
        <f>VLOOKUP(F69,RNR!$A$1:$B$26,2)</f>
        <v>Gol</v>
      </c>
      <c r="H69" s="215">
        <f>+IF(J69=0,"",'Ark1'!Q2325)</f>
        <v>30</v>
      </c>
      <c r="I69" s="215"/>
      <c r="J69" s="320">
        <f>+'Ark1'!R2325</f>
        <v>83</v>
      </c>
      <c r="K69" s="216">
        <f>+IF(J69=0,"",'Ark1'!AG2325)</f>
        <v>1.2927580036833124</v>
      </c>
      <c r="L69" s="216"/>
      <c r="M69" s="216">
        <f>+IF(J69=0,"",'Ark1'!AH2325)</f>
        <v>10.843373493975903</v>
      </c>
      <c r="N69" s="31">
        <f>+IF(J69=0,"",'Ark1'!U2325)</f>
        <v>4.7614457831325314</v>
      </c>
      <c r="O69" s="196"/>
      <c r="P69" s="477">
        <f>+'Ark1'!AI2325</f>
        <v>83</v>
      </c>
      <c r="Q69" s="92"/>
      <c r="R69" s="31">
        <f>+IF(P69=0,"",'Ark1'!AJ2325)</f>
        <v>74.512048192771076</v>
      </c>
      <c r="S69" s="92"/>
      <c r="T69" s="31">
        <f>+IF(P69=0,"",'Ark1'!AK2325)</f>
        <v>11.282306201776835</v>
      </c>
      <c r="U69" s="92"/>
      <c r="V69" s="217">
        <f>+IF(J69=0,"",'Ark1'!T2325)</f>
        <v>2.843373493975903</v>
      </c>
      <c r="W69" s="218">
        <f>+IF(J69=0,"",'Ark1'!W2325)</f>
        <v>0</v>
      </c>
      <c r="X69" s="218">
        <f>+IF(J69=0,"",'Ark1'!X2325)</f>
        <v>0</v>
      </c>
      <c r="Y69" s="218">
        <f>+IF(J69=0,"",'Ark1'!Y2325)</f>
        <v>0</v>
      </c>
      <c r="Z69" s="218">
        <f>+IF(J69=0,"",'Ark1'!Z2325)</f>
        <v>1.2164367602299924</v>
      </c>
      <c r="AA69" s="216">
        <f>+IF(J69=0,"",'Ark1'!AA2325)</f>
        <v>0</v>
      </c>
      <c r="AB69" s="217">
        <f>+IF(J69=0,"",'Ark1'!AC2325)</f>
        <v>0</v>
      </c>
      <c r="AC69" s="218">
        <f>+IF(J69=0,"",'Ark1'!AE2325)</f>
        <v>0</v>
      </c>
      <c r="AD69" s="218">
        <f t="shared" si="10"/>
        <v>1.5871485943775105</v>
      </c>
      <c r="AE69" s="216">
        <f t="shared" si="12"/>
        <v>2.7666666666666666</v>
      </c>
      <c r="AF69" s="195"/>
      <c r="AG69" s="198"/>
      <c r="AI69" s="28"/>
      <c r="AJ69" s="26"/>
      <c r="AK69" s="199"/>
      <c r="AL69" s="27"/>
      <c r="AM69" s="26"/>
      <c r="AN69" s="26"/>
      <c r="AO69" s="33"/>
      <c r="AP69" s="33"/>
      <c r="AQ69" s="33"/>
    </row>
    <row r="70" spans="1:60" ht="15.6">
      <c r="A70" s="195"/>
      <c r="B70" s="266">
        <f>+'Ark1'!C2326</f>
        <v>2024</v>
      </c>
      <c r="C70" s="215">
        <f>+'Ark1'!L2326</f>
        <v>3</v>
      </c>
      <c r="D70" s="215" t="s">
        <v>30</v>
      </c>
      <c r="E70" s="215">
        <f>+'Ark1'!H2326</f>
        <v>1</v>
      </c>
      <c r="F70" s="215">
        <f>+'Ark1'!J2326</f>
        <v>111</v>
      </c>
      <c r="G70" s="215" t="str">
        <f>VLOOKUP(F70,RNR!$A$1:$B$26,2)</f>
        <v>Forus</v>
      </c>
      <c r="H70" s="215" t="str">
        <f>+IF(J70=0,"",'Ark1'!Q2326)</f>
        <v/>
      </c>
      <c r="I70" s="215"/>
      <c r="J70" s="320">
        <f>+'Ark1'!R2326</f>
        <v>0</v>
      </c>
      <c r="K70" s="216" t="str">
        <f>+IF(J70=0,"",'Ark1'!AG2326)</f>
        <v/>
      </c>
      <c r="L70" s="216"/>
      <c r="M70" s="216" t="str">
        <f>+IF(J70=0,"",'Ark1'!AH2326)</f>
        <v/>
      </c>
      <c r="N70" s="31" t="str">
        <f>+IF(J70=0,"",'Ark1'!U2326)</f>
        <v/>
      </c>
      <c r="O70" s="196"/>
      <c r="P70" s="477">
        <f>+'Ark1'!AI2326</f>
        <v>0</v>
      </c>
      <c r="Q70" s="92"/>
      <c r="R70" s="31" t="str">
        <f>+IF(P70=0,"",'Ark1'!AJ2326)</f>
        <v/>
      </c>
      <c r="S70" s="92"/>
      <c r="T70" s="31" t="str">
        <f>+IF(P70=0,"",'Ark1'!AK2326)</f>
        <v/>
      </c>
      <c r="U70" s="92"/>
      <c r="V70" s="217" t="str">
        <f>+IF(J70=0,"",'Ark1'!T2326)</f>
        <v/>
      </c>
      <c r="W70" s="218" t="str">
        <f>+IF(J70=0,"",'Ark1'!W2326)</f>
        <v/>
      </c>
      <c r="X70" s="218" t="str">
        <f>+IF(J70=0,"",'Ark1'!X2326)</f>
        <v/>
      </c>
      <c r="Y70" s="218" t="str">
        <f>+IF(J70=0,"",'Ark1'!Y2326)</f>
        <v/>
      </c>
      <c r="Z70" s="218" t="str">
        <f>+IF(J70=0,"",'Ark1'!Z2326)</f>
        <v/>
      </c>
      <c r="AA70" s="216" t="str">
        <f>+IF(J70=0,"",'Ark1'!AA2326)</f>
        <v/>
      </c>
      <c r="AB70" s="217" t="str">
        <f>+IF(J70=0,"",'Ark1'!AC2326)</f>
        <v/>
      </c>
      <c r="AC70" s="218" t="str">
        <f>+IF(J70=0,"",'Ark1'!AE2326)</f>
        <v/>
      </c>
      <c r="AD70" s="218" t="str">
        <f t="shared" si="10"/>
        <v/>
      </c>
      <c r="AE70" s="216" t="str">
        <f t="shared" si="12"/>
        <v/>
      </c>
      <c r="AF70" s="195"/>
      <c r="AG70" s="198"/>
      <c r="AI70" s="28"/>
      <c r="AJ70" s="26"/>
      <c r="AK70" s="199"/>
      <c r="AL70" s="27"/>
      <c r="AM70" s="26"/>
      <c r="AN70" s="26"/>
      <c r="AO70" s="33"/>
      <c r="AP70" s="33"/>
      <c r="AQ70" s="33"/>
    </row>
    <row r="71" spans="1:60" ht="15.6">
      <c r="A71" s="195"/>
      <c r="B71" s="266">
        <f>+'Ark1'!C2327</f>
        <v>2024</v>
      </c>
      <c r="C71" s="215">
        <f>+'Ark1'!L2327</f>
        <v>3</v>
      </c>
      <c r="D71" s="215" t="s">
        <v>30</v>
      </c>
      <c r="E71" s="215">
        <f>+'Ark1'!H2327</f>
        <v>1</v>
      </c>
      <c r="F71" s="215">
        <f>+'Ark1'!J2327</f>
        <v>116</v>
      </c>
      <c r="G71" s="215" t="str">
        <f>VLOOKUP(F71,RNR!$A$1:$B$26,2)</f>
        <v>Sandeid</v>
      </c>
      <c r="H71" s="215">
        <f>+IF(J71=0,"",'Ark1'!Q2327)</f>
        <v>9</v>
      </c>
      <c r="I71" s="215"/>
      <c r="J71" s="320">
        <f>+'Ark1'!R2327</f>
        <v>67</v>
      </c>
      <c r="K71" s="216">
        <f>+IF(J71=0,"",'Ark1'!AG2327)</f>
        <v>6.3749012938103613</v>
      </c>
      <c r="L71" s="216"/>
      <c r="M71" s="216">
        <f>+IF(J71=0,"",'Ark1'!AH2327)</f>
        <v>0</v>
      </c>
      <c r="N71" s="31">
        <f>+IF(J71=0,"",'Ark1'!U2327)</f>
        <v>6.2656716417910419</v>
      </c>
      <c r="O71" s="196"/>
      <c r="P71" s="477">
        <f>+'Ark1'!AI2327</f>
        <v>65</v>
      </c>
      <c r="Q71" s="92"/>
      <c r="R71" s="31">
        <f>+IF(P71=0,"",'Ark1'!AJ2327)</f>
        <v>77.910769230769247</v>
      </c>
      <c r="S71" s="92"/>
      <c r="T71" s="31">
        <f>+IF(P71=0,"",'Ark1'!AK2327)</f>
        <v>13.252208851484397</v>
      </c>
      <c r="U71" s="92"/>
      <c r="V71" s="217">
        <f>+IF(J71=0,"",'Ark1'!T2327)</f>
        <v>2.7910447761194042</v>
      </c>
      <c r="W71" s="218">
        <f>+IF(J71=0,"",'Ark1'!W2327)</f>
        <v>0</v>
      </c>
      <c r="X71" s="218">
        <f>+IF(J71=0,"",'Ark1'!X2327)</f>
        <v>0</v>
      </c>
      <c r="Y71" s="218">
        <f>+IF(J71=0,"",'Ark1'!Y2327)</f>
        <v>0</v>
      </c>
      <c r="Z71" s="218">
        <f>+IF(J71=0,"",'Ark1'!Z2327)</f>
        <v>0.95956337066926389</v>
      </c>
      <c r="AA71" s="216">
        <f>+IF(J71=0,"",'Ark1'!AA2327)</f>
        <v>0</v>
      </c>
      <c r="AB71" s="217">
        <f>+IF(J71=0,"",'Ark1'!AC2327)</f>
        <v>0</v>
      </c>
      <c r="AC71" s="218">
        <f>+IF(J71=0,"",'Ark1'!AE2327)</f>
        <v>0</v>
      </c>
      <c r="AD71" s="218">
        <f t="shared" si="10"/>
        <v>2.0885572139303474</v>
      </c>
      <c r="AE71" s="216">
        <f t="shared" si="12"/>
        <v>7.4444444444444446</v>
      </c>
      <c r="AF71" s="195"/>
      <c r="AG71" s="198"/>
      <c r="AI71" s="28"/>
      <c r="AJ71" s="26"/>
      <c r="AK71" s="199"/>
      <c r="AL71" s="27"/>
      <c r="AM71" s="26"/>
      <c r="AN71" s="26"/>
      <c r="AO71" s="33"/>
      <c r="AP71" s="33"/>
      <c r="AQ71" s="33"/>
    </row>
    <row r="72" spans="1:60" ht="15.6">
      <c r="A72" s="195"/>
      <c r="B72" s="266">
        <f>+'Ark1'!C2328</f>
        <v>2024</v>
      </c>
      <c r="C72" s="215">
        <f>+'Ark1'!L2328</f>
        <v>3</v>
      </c>
      <c r="D72" s="215" t="s">
        <v>30</v>
      </c>
      <c r="E72" s="215">
        <f>+'Ark1'!H2328</f>
        <v>2</v>
      </c>
      <c r="F72" s="215">
        <f>+'Ark1'!J2328</f>
        <v>117</v>
      </c>
      <c r="G72" s="215" t="str">
        <f>VLOOKUP(F72,RNR!$A$1:$B$26,2)</f>
        <v>Jæren</v>
      </c>
      <c r="H72" s="215">
        <f>+IF(J72=0,"",'Ark1'!Q2328)</f>
        <v>2</v>
      </c>
      <c r="I72" s="215"/>
      <c r="J72" s="320">
        <f>+'Ark1'!R2328</f>
        <v>6</v>
      </c>
      <c r="K72" s="216">
        <f>+IF(J72=0,"",'Ark1'!AG2328)</f>
        <v>3.6354823073194384</v>
      </c>
      <c r="L72" s="216"/>
      <c r="M72" s="216">
        <f>+IF(J72=0,"",'Ark1'!AH2328)</f>
        <v>0</v>
      </c>
      <c r="N72" s="31">
        <f>+IF(J72=0,"",'Ark1'!U2328)</f>
        <v>7.5</v>
      </c>
      <c r="O72" s="196"/>
      <c r="P72" s="477">
        <f>+'Ark1'!AI2328</f>
        <v>6</v>
      </c>
      <c r="Q72" s="92"/>
      <c r="R72" s="31">
        <f>+IF(P72=0,"",'Ark1'!AJ2328)</f>
        <v>86.899999999999977</v>
      </c>
      <c r="S72" s="92"/>
      <c r="T72" s="31">
        <f>+IF(P72=0,"",'Ark1'!AK2328)</f>
        <v>11.43293496267167</v>
      </c>
      <c r="U72" s="92"/>
      <c r="V72" s="217">
        <f>+IF(J72=0,"",'Ark1'!T2328)</f>
        <v>2.3333333333333339</v>
      </c>
      <c r="W72" s="218">
        <f>+IF(J72=0,"",'Ark1'!W2328)</f>
        <v>0</v>
      </c>
      <c r="X72" s="218">
        <f>+IF(J72=0,"",'Ark1'!X2328)</f>
        <v>0</v>
      </c>
      <c r="Y72" s="218">
        <f>+IF(J72=0,"",'Ark1'!Y2328)</f>
        <v>0</v>
      </c>
      <c r="Z72" s="218">
        <f>+IF(J72=0,"",'Ark1'!Z2328)</f>
        <v>0.637704215656966</v>
      </c>
      <c r="AA72" s="216">
        <f>+IF(J72=0,"",'Ark1'!AA2328)</f>
        <v>0</v>
      </c>
      <c r="AB72" s="217">
        <f>+IF(J72=0,"",'Ark1'!AC2328)</f>
        <v>0</v>
      </c>
      <c r="AC72" s="218">
        <f>+IF(J72=0,"",'Ark1'!AE2328)</f>
        <v>0</v>
      </c>
      <c r="AD72" s="218">
        <f t="shared" si="10"/>
        <v>2.5</v>
      </c>
      <c r="AE72" s="216">
        <f t="shared" si="12"/>
        <v>3</v>
      </c>
      <c r="AF72" s="195"/>
      <c r="AG72" s="198"/>
      <c r="AI72" s="28"/>
      <c r="AJ72" s="26"/>
      <c r="AK72" s="199"/>
      <c r="AL72" s="27"/>
      <c r="AM72" s="26"/>
      <c r="AN72" s="26"/>
      <c r="AO72" s="33"/>
      <c r="AP72" s="33"/>
      <c r="AQ72" s="33"/>
    </row>
    <row r="73" spans="1:60" ht="15.6">
      <c r="A73" s="195"/>
      <c r="B73" s="266">
        <f>+'Ark1'!C2329</f>
        <v>2024</v>
      </c>
      <c r="C73" s="215">
        <f>+'Ark1'!L2329</f>
        <v>3</v>
      </c>
      <c r="D73" s="215" t="s">
        <v>30</v>
      </c>
      <c r="E73" s="215">
        <f>+'Ark1'!H2329</f>
        <v>1</v>
      </c>
      <c r="F73" s="215">
        <f>+'Ark1'!J2329</f>
        <v>134</v>
      </c>
      <c r="G73" s="215" t="str">
        <f>VLOOKUP(F73,RNR!$A$1:$B$26,2)</f>
        <v>Førde</v>
      </c>
      <c r="H73" s="215">
        <f>+IF(J73=0,"",'Ark1'!Q2329)</f>
        <v>34</v>
      </c>
      <c r="I73" s="215"/>
      <c r="J73" s="320">
        <f>+'Ark1'!R2329</f>
        <v>141</v>
      </c>
      <c r="K73" s="216">
        <f>+IF(J73=0,"",'Ark1'!AG2329)</f>
        <v>2.7727337163069845</v>
      </c>
      <c r="L73" s="216"/>
      <c r="M73" s="216">
        <f>+IF(J73=0,"",'Ark1'!AH2329)</f>
        <v>0</v>
      </c>
      <c r="N73" s="31">
        <f>+IF(J73=0,"",'Ark1'!U2329)</f>
        <v>5.8262411347517764</v>
      </c>
      <c r="O73" s="196"/>
      <c r="P73" s="477">
        <f>+'Ark1'!AI2329</f>
        <v>141</v>
      </c>
      <c r="Q73" s="92"/>
      <c r="R73" s="31">
        <f>+IF(P73=0,"",'Ark1'!AJ2329)</f>
        <v>79.431914893617062</v>
      </c>
      <c r="S73" s="92"/>
      <c r="T73" s="31">
        <f>+IF(P73=0,"",'Ark1'!AK2329)</f>
        <v>11.42841647061133</v>
      </c>
      <c r="U73" s="92"/>
      <c r="V73" s="217">
        <f>+IF(J73=0,"",'Ark1'!T2329)</f>
        <v>2.4964539007092195</v>
      </c>
      <c r="W73" s="218">
        <f>+IF(J73=0,"",'Ark1'!W2329)</f>
        <v>0</v>
      </c>
      <c r="X73" s="218">
        <f>+IF(J73=0,"",'Ark1'!X2329)</f>
        <v>0.70921985815602817</v>
      </c>
      <c r="Y73" s="218">
        <f>+IF(J73=0,"",'Ark1'!Y2329)</f>
        <v>0</v>
      </c>
      <c r="Z73" s="218">
        <f>+IF(J73=0,"",'Ark1'!Z2329)</f>
        <v>1.5714945404900895</v>
      </c>
      <c r="AA73" s="216">
        <f>+IF(J73=0,"",'Ark1'!AA2329)</f>
        <v>0</v>
      </c>
      <c r="AB73" s="217">
        <f>+IF(J73=0,"",'Ark1'!AC2329)</f>
        <v>0</v>
      </c>
      <c r="AC73" s="218">
        <f>+IF(J73=0,"",'Ark1'!AE2329)</f>
        <v>0</v>
      </c>
      <c r="AD73" s="218">
        <f t="shared" si="10"/>
        <v>1.9420803782505922</v>
      </c>
      <c r="AE73" s="216">
        <f t="shared" si="12"/>
        <v>4.1470588235294121</v>
      </c>
      <c r="AF73" s="195"/>
      <c r="AG73" s="198"/>
      <c r="AI73" s="28"/>
      <c r="AJ73" s="26"/>
      <c r="AK73" s="199"/>
      <c r="AL73" s="27"/>
      <c r="AM73" s="26"/>
      <c r="AN73" s="26"/>
      <c r="AO73" s="33"/>
      <c r="AP73" s="33"/>
      <c r="AQ73" s="33"/>
    </row>
    <row r="74" spans="1:60" ht="15.6">
      <c r="A74" s="195"/>
      <c r="B74" s="266">
        <f>+'Ark1'!C2330</f>
        <v>2024</v>
      </c>
      <c r="C74" s="215">
        <f>+'Ark1'!L2330</f>
        <v>3</v>
      </c>
      <c r="D74" s="215" t="s">
        <v>30</v>
      </c>
      <c r="E74" s="215">
        <f>+'Ark1'!H2330</f>
        <v>2</v>
      </c>
      <c r="F74" s="215">
        <f>+'Ark1'!J2330</f>
        <v>141</v>
      </c>
      <c r="G74" s="215" t="str">
        <f>VLOOKUP(F74,RNR!$A$1:$B$26,2)</f>
        <v>Ølen</v>
      </c>
      <c r="H74" s="215">
        <f>+IF(J74=0,"",'Ark1'!Q2330)</f>
        <v>20</v>
      </c>
      <c r="I74" s="215"/>
      <c r="J74" s="320">
        <f>+'Ark1'!R2330</f>
        <v>82</v>
      </c>
      <c r="K74" s="216">
        <f>+IF(J74=0,"",'Ark1'!AG2330)</f>
        <v>5.8852006437347084</v>
      </c>
      <c r="L74" s="216"/>
      <c r="M74" s="216">
        <f>+IF(J74=0,"",'Ark1'!AH2330)</f>
        <v>0</v>
      </c>
      <c r="N74" s="31">
        <f>+IF(J74=0,"",'Ark1'!U2330)</f>
        <v>5.4853658536585348</v>
      </c>
      <c r="O74" s="196"/>
      <c r="P74" s="477">
        <f>+'Ark1'!AI2330</f>
        <v>82</v>
      </c>
      <c r="Q74" s="92"/>
      <c r="R74" s="31">
        <f>+IF(P74=0,"",'Ark1'!AJ2330)</f>
        <v>77.367073170731715</v>
      </c>
      <c r="S74" s="92"/>
      <c r="T74" s="31">
        <f>+IF(P74=0,"",'Ark1'!AK2330)</f>
        <v>11.72517360532307</v>
      </c>
      <c r="U74" s="92"/>
      <c r="V74" s="217">
        <f>+IF(J74=0,"",'Ark1'!T2330)</f>
        <v>2.2926829268292681</v>
      </c>
      <c r="W74" s="218">
        <f>+IF(J74=0,"",'Ark1'!W2330)</f>
        <v>0</v>
      </c>
      <c r="X74" s="218">
        <f>+IF(J74=0,"",'Ark1'!X2330)</f>
        <v>0</v>
      </c>
      <c r="Y74" s="218">
        <f>+IF(J74=0,"",'Ark1'!Y2330)</f>
        <v>0</v>
      </c>
      <c r="Z74" s="218">
        <f>+IF(J74=0,"",'Ark1'!Z2330)</f>
        <v>1.1918546677669812</v>
      </c>
      <c r="AA74" s="216">
        <f>+IF(J74=0,"",'Ark1'!AA2330)</f>
        <v>0</v>
      </c>
      <c r="AB74" s="217">
        <f>+IF(J74=0,"",'Ark1'!AC2330)</f>
        <v>0</v>
      </c>
      <c r="AC74" s="218">
        <f>+IF(J74=0,"",'Ark1'!AE2330)</f>
        <v>0</v>
      </c>
      <c r="AD74" s="218">
        <f t="shared" si="10"/>
        <v>1.828455284552845</v>
      </c>
      <c r="AE74" s="216">
        <f t="shared" si="12"/>
        <v>4.0999999999999996</v>
      </c>
      <c r="AF74" s="195"/>
      <c r="AG74" s="198"/>
      <c r="AI74" s="28"/>
      <c r="AJ74" s="26"/>
      <c r="AK74" s="199"/>
      <c r="AL74" s="27"/>
      <c r="AM74" s="26"/>
      <c r="AN74" s="26"/>
      <c r="AO74" s="33"/>
      <c r="AP74" s="33"/>
      <c r="AQ74" s="33"/>
    </row>
    <row r="75" spans="1:60" ht="15.6">
      <c r="A75" s="195"/>
      <c r="B75" s="266">
        <f>+'Ark1'!C2331</f>
        <v>2024</v>
      </c>
      <c r="C75" s="215">
        <f>+'Ark1'!L2331</f>
        <v>3</v>
      </c>
      <c r="D75" s="215" t="s">
        <v>30</v>
      </c>
      <c r="E75" s="215">
        <f>+'Ark1'!H2331</f>
        <v>2</v>
      </c>
      <c r="F75" s="215">
        <f>+'Ark1'!J2331</f>
        <v>143</v>
      </c>
      <c r="G75" s="215" t="str">
        <f>VLOOKUP(F75,RNR!$A$1:$B$26,2)</f>
        <v>Nordfjord</v>
      </c>
      <c r="H75" s="215" t="str">
        <f>+IF(J75=0,"",'Ark1'!Q2331)</f>
        <v/>
      </c>
      <c r="I75" s="215"/>
      <c r="J75" s="320">
        <f>+'Ark1'!R2331</f>
        <v>0</v>
      </c>
      <c r="K75" s="216" t="str">
        <f>+IF(J75=0,"",'Ark1'!AG2331)</f>
        <v/>
      </c>
      <c r="L75" s="216"/>
      <c r="M75" s="216" t="str">
        <f>+IF(J75=0,"",'Ark1'!AH2331)</f>
        <v/>
      </c>
      <c r="N75" s="31" t="str">
        <f>+IF(J75=0,"",'Ark1'!U2331)</f>
        <v/>
      </c>
      <c r="O75" s="196"/>
      <c r="P75" s="477">
        <f>+'Ark1'!AI2331</f>
        <v>0</v>
      </c>
      <c r="Q75" s="92"/>
      <c r="R75" s="31" t="str">
        <f>+IF(P75=0,"",'Ark1'!AJ2331)</f>
        <v/>
      </c>
      <c r="S75" s="92"/>
      <c r="T75" s="31" t="str">
        <f>+IF(P75=0,"",'Ark1'!AK2331)</f>
        <v/>
      </c>
      <c r="U75" s="92"/>
      <c r="V75" s="217" t="str">
        <f>+IF(J75=0,"",'Ark1'!T2331)</f>
        <v/>
      </c>
      <c r="W75" s="218" t="str">
        <f>+IF(J75=0,"",'Ark1'!W2331)</f>
        <v/>
      </c>
      <c r="X75" s="218" t="str">
        <f>+IF(J75=0,"",'Ark1'!X2331)</f>
        <v/>
      </c>
      <c r="Y75" s="218" t="str">
        <f>+IF(J75=0,"",'Ark1'!Y2331)</f>
        <v/>
      </c>
      <c r="Z75" s="218" t="str">
        <f>+IF(J75=0,"",'Ark1'!Z2331)</f>
        <v/>
      </c>
      <c r="AA75" s="216" t="str">
        <f>+IF(J75=0,"",'Ark1'!AA2331)</f>
        <v/>
      </c>
      <c r="AB75" s="217" t="str">
        <f>+IF(J75=0,"",'Ark1'!AC2331)</f>
        <v/>
      </c>
      <c r="AC75" s="218" t="str">
        <f>+IF(J75=0,"",'Ark1'!AE2331)</f>
        <v/>
      </c>
      <c r="AD75" s="218" t="str">
        <f t="shared" si="10"/>
        <v/>
      </c>
      <c r="AE75" s="216" t="str">
        <f t="shared" si="12"/>
        <v/>
      </c>
      <c r="AF75" s="195"/>
      <c r="AG75" s="198"/>
      <c r="AI75" s="28"/>
      <c r="AJ75" s="26"/>
      <c r="AK75" s="199"/>
      <c r="AL75" s="27"/>
      <c r="AM75" s="26"/>
      <c r="AN75" s="26"/>
      <c r="AO75" s="33"/>
      <c r="AP75" s="33"/>
      <c r="AQ75" s="33"/>
    </row>
    <row r="76" spans="1:60" ht="15.6">
      <c r="A76" s="195"/>
      <c r="B76" s="266">
        <f>+'Ark1'!C2332</f>
        <v>2024</v>
      </c>
      <c r="C76" s="215">
        <f>+'Ark1'!L2332</f>
        <v>3</v>
      </c>
      <c r="D76" s="215" t="s">
        <v>30</v>
      </c>
      <c r="E76" s="215">
        <f>+'Ark1'!H2332</f>
        <v>2</v>
      </c>
      <c r="F76" s="215">
        <f>+'Ark1'!J2332</f>
        <v>147</v>
      </c>
      <c r="G76" s="215" t="str">
        <f>VLOOKUP(F76,RNR!$A$1:$B$26,2)</f>
        <v>Midt-Norge</v>
      </c>
      <c r="H76" s="215">
        <f>+IF(J76=0,"",'Ark1'!Q2332)</f>
        <v>2</v>
      </c>
      <c r="I76" s="215"/>
      <c r="J76" s="320">
        <f>+'Ark1'!R2332</f>
        <v>3</v>
      </c>
      <c r="K76" s="216">
        <f>+IF(J76=0,"",'Ark1'!AG2332)</f>
        <v>2.1749937857320401</v>
      </c>
      <c r="L76" s="216"/>
      <c r="M76" s="216">
        <f>+IF(J76=0,"",'Ark1'!AH2332)</f>
        <v>0</v>
      </c>
      <c r="N76" s="31">
        <f>+IF(J76=0,"",'Ark1'!U2332)</f>
        <v>5.833333333333333</v>
      </c>
      <c r="O76" s="196"/>
      <c r="P76" s="477">
        <f>+'Ark1'!AI2332</f>
        <v>3</v>
      </c>
      <c r="Q76" s="92"/>
      <c r="R76" s="31">
        <f>+IF(P76=0,"",'Ark1'!AJ2332)</f>
        <v>79.433333333333309</v>
      </c>
      <c r="S76" s="92"/>
      <c r="T76" s="31">
        <f>+IF(P76=0,"",'Ark1'!AK2332)</f>
        <v>11.581806824068423</v>
      </c>
      <c r="U76" s="92"/>
      <c r="V76" s="217">
        <f>+IF(J76=0,"",'Ark1'!T2332)</f>
        <v>2.3333333333333339</v>
      </c>
      <c r="W76" s="218">
        <f>+IF(J76=0,"",'Ark1'!W2332)</f>
        <v>0</v>
      </c>
      <c r="X76" s="218">
        <f>+IF(J76=0,"",'Ark1'!X2332)</f>
        <v>0</v>
      </c>
      <c r="Y76" s="218">
        <f>+IF(J76=0,"",'Ark1'!Y2332)</f>
        <v>0</v>
      </c>
      <c r="Z76" s="218">
        <f>+IF(J76=0,"",'Ark1'!Z2332)</f>
        <v>0.84983658559880126</v>
      </c>
      <c r="AA76" s="216">
        <f>+IF(J76=0,"",'Ark1'!AA2332)</f>
        <v>0</v>
      </c>
      <c r="AB76" s="217">
        <f>+IF(J76=0,"",'Ark1'!AC2332)</f>
        <v>0</v>
      </c>
      <c r="AC76" s="218">
        <f>+IF(J76=0,"",'Ark1'!AE2332)</f>
        <v>0</v>
      </c>
      <c r="AD76" s="218">
        <f t="shared" si="10"/>
        <v>1.9444444444444444</v>
      </c>
      <c r="AE76" s="216">
        <f t="shared" si="12"/>
        <v>1.5</v>
      </c>
      <c r="AF76" s="195"/>
      <c r="AG76" s="198"/>
      <c r="AI76" s="28"/>
      <c r="AJ76" s="26"/>
      <c r="AK76" s="199"/>
      <c r="AL76" s="27"/>
      <c r="AM76" s="26"/>
      <c r="AN76" s="26"/>
      <c r="AO76" s="33"/>
      <c r="AP76" s="33"/>
      <c r="AQ76" s="33"/>
    </row>
    <row r="77" spans="1:60" ht="15.6">
      <c r="A77" s="195"/>
      <c r="B77" s="266">
        <f>+'Ark1'!C2333</f>
        <v>2024</v>
      </c>
      <c r="C77" s="215">
        <f>+'Ark1'!L2333</f>
        <v>3</v>
      </c>
      <c r="D77" s="215" t="s">
        <v>30</v>
      </c>
      <c r="E77" s="215">
        <f>+'Ark1'!H2333</f>
        <v>1</v>
      </c>
      <c r="F77" s="215">
        <f>+'Ark1'!J2333</f>
        <v>155</v>
      </c>
      <c r="G77" s="215" t="str">
        <f>VLOOKUP(F77,RNR!$A$1:$B$26,2)</f>
        <v>Målselv</v>
      </c>
      <c r="H77" s="215">
        <f>+IF(J77=0,"",'Ark1'!Q2333)</f>
        <v>13</v>
      </c>
      <c r="I77" s="215"/>
      <c r="J77" s="320">
        <f>+'Ark1'!R2333</f>
        <v>72</v>
      </c>
      <c r="K77" s="216">
        <f>+IF(J77=0,"",'Ark1'!AG2333)</f>
        <v>3.7365557181951239</v>
      </c>
      <c r="L77" s="216"/>
      <c r="M77" s="216">
        <f>+IF(J77=0,"",'Ark1'!AH2333)</f>
        <v>0</v>
      </c>
      <c r="N77" s="31">
        <f>+IF(J77=0,"",'Ark1'!U2333)</f>
        <v>6.5236111111111121</v>
      </c>
      <c r="O77" s="196"/>
      <c r="P77" s="477">
        <f>+'Ark1'!AI2333</f>
        <v>72</v>
      </c>
      <c r="Q77" s="92"/>
      <c r="R77" s="31">
        <f>+IF(P77=0,"",'Ark1'!AJ2333)</f>
        <v>83.316666666666663</v>
      </c>
      <c r="S77" s="92"/>
      <c r="T77" s="31">
        <f>+IF(P77=0,"",'Ark1'!AK2333)</f>
        <v>11.158189343297638</v>
      </c>
      <c r="U77" s="92"/>
      <c r="V77" s="217">
        <f>+IF(J77=0,"",'Ark1'!T2333)</f>
        <v>2.375</v>
      </c>
      <c r="W77" s="218">
        <f>+IF(J77=0,"",'Ark1'!W2333)</f>
        <v>0</v>
      </c>
      <c r="X77" s="218">
        <f>+IF(J77=0,"",'Ark1'!X2333)</f>
        <v>0</v>
      </c>
      <c r="Y77" s="218">
        <f>+IF(J77=0,"",'Ark1'!Y2333)</f>
        <v>0</v>
      </c>
      <c r="Z77" s="218">
        <f>+IF(J77=0,"",'Ark1'!Z2333)</f>
        <v>1.2496102787531156</v>
      </c>
      <c r="AA77" s="216">
        <f>+IF(J77=0,"",'Ark1'!AA2333)</f>
        <v>0</v>
      </c>
      <c r="AB77" s="217">
        <f>+IF(J77=0,"",'Ark1'!AC2333)</f>
        <v>0</v>
      </c>
      <c r="AC77" s="218">
        <f>+IF(J77=0,"",'Ark1'!AE2333)</f>
        <v>0</v>
      </c>
      <c r="AD77" s="218">
        <f t="shared" si="10"/>
        <v>2.1745370370370374</v>
      </c>
      <c r="AE77" s="216">
        <f t="shared" si="12"/>
        <v>5.5384615384615383</v>
      </c>
      <c r="AF77" s="195"/>
      <c r="AG77" s="198"/>
      <c r="AI77" s="28"/>
      <c r="AJ77" s="26"/>
      <c r="AK77" s="199"/>
      <c r="AL77" s="27"/>
      <c r="AM77" s="26"/>
      <c r="AN77" s="26"/>
      <c r="AO77" s="33"/>
      <c r="AP77" s="33"/>
      <c r="AQ77" s="33"/>
    </row>
    <row r="78" spans="1:60" ht="15.6">
      <c r="A78" s="195"/>
      <c r="B78" s="266">
        <f>+'Ark1'!C2334</f>
        <v>2024</v>
      </c>
      <c r="C78" s="215">
        <f>+'Ark1'!L2334</f>
        <v>3</v>
      </c>
      <c r="D78" s="215" t="s">
        <v>30</v>
      </c>
      <c r="E78" s="215">
        <f>+'Ark1'!H2334</f>
        <v>2</v>
      </c>
      <c r="F78" s="215">
        <f>+'Ark1'!J2334</f>
        <v>160</v>
      </c>
      <c r="G78" s="215" t="str">
        <f>VLOOKUP(F78,RNR!$A$1:$B$26,2)</f>
        <v>Oslo</v>
      </c>
      <c r="H78" s="215">
        <f>+IF(J78=0,"",'Ark1'!Q2334)</f>
        <v>8</v>
      </c>
      <c r="I78" s="215"/>
      <c r="J78" s="320">
        <f>+'Ark1'!R2334</f>
        <v>22</v>
      </c>
      <c r="K78" s="216">
        <f>+IF(J78=0,"",'Ark1'!AG2334)</f>
        <v>5.529406589539434</v>
      </c>
      <c r="L78" s="216"/>
      <c r="M78" s="216">
        <f>+IF(J78=0,"",'Ark1'!AH2334)</f>
        <v>4.5454545454545459</v>
      </c>
      <c r="N78" s="31">
        <f>+IF(J78=0,"",'Ark1'!U2334)</f>
        <v>5.7136363636363612</v>
      </c>
      <c r="O78" s="196"/>
      <c r="P78" s="477">
        <f>+'Ark1'!AI2334</f>
        <v>22</v>
      </c>
      <c r="Q78" s="92"/>
      <c r="R78" s="31">
        <f>+IF(P78=0,"",'Ark1'!AJ2334)</f>
        <v>79.227272727272734</v>
      </c>
      <c r="S78" s="92"/>
      <c r="T78" s="31">
        <f>+IF(P78=0,"",'Ark1'!AK2334)</f>
        <v>11.246182609949814</v>
      </c>
      <c r="U78" s="92"/>
      <c r="V78" s="217">
        <f>+IF(J78=0,"",'Ark1'!T2334)</f>
        <v>2.7727272727272729</v>
      </c>
      <c r="W78" s="218">
        <f>+IF(J78=0,"",'Ark1'!W2334)</f>
        <v>0</v>
      </c>
      <c r="X78" s="218">
        <f>+IF(J78=0,"",'Ark1'!X2334)</f>
        <v>0</v>
      </c>
      <c r="Y78" s="218">
        <f>+IF(J78=0,"",'Ark1'!Y2334)</f>
        <v>0</v>
      </c>
      <c r="Z78" s="218">
        <f>+IF(J78=0,"",'Ark1'!Z2334)</f>
        <v>1.644908246831986</v>
      </c>
      <c r="AA78" s="216">
        <f>+IF(J78=0,"",'Ark1'!AA2334)</f>
        <v>0</v>
      </c>
      <c r="AB78" s="217">
        <f>+IF(J78=0,"",'Ark1'!AC2334)</f>
        <v>0</v>
      </c>
      <c r="AC78" s="218">
        <f>+IF(J78=0,"",'Ark1'!AE2334)</f>
        <v>0</v>
      </c>
      <c r="AD78" s="218">
        <f t="shared" si="10"/>
        <v>1.9045454545454537</v>
      </c>
      <c r="AE78" s="216">
        <f t="shared" si="12"/>
        <v>2.75</v>
      </c>
      <c r="AF78" s="195"/>
      <c r="AG78" s="198"/>
      <c r="AI78" s="28"/>
      <c r="AJ78" s="26"/>
      <c r="AK78" s="199"/>
      <c r="AL78" s="27"/>
      <c r="AM78" s="26"/>
      <c r="AN78" s="26"/>
      <c r="AO78" s="33"/>
      <c r="AP78" s="33"/>
      <c r="AQ78" s="33"/>
    </row>
    <row r="79" spans="1:60" ht="15.6">
      <c r="A79" s="195"/>
      <c r="B79" s="266">
        <f>+'Ark1'!C2335</f>
        <v>2024</v>
      </c>
      <c r="C79" s="215">
        <f>+'Ark1'!L2335</f>
        <v>3</v>
      </c>
      <c r="D79" s="215" t="s">
        <v>30</v>
      </c>
      <c r="E79" s="215">
        <f>+'Ark1'!H2335</f>
        <v>1</v>
      </c>
      <c r="F79" s="215">
        <f>+'Ark1'!J2335</f>
        <v>171</v>
      </c>
      <c r="G79" s="215" t="str">
        <f>VLOOKUP(F79,RNR!$A$1:$B$26,2)</f>
        <v>Prima</v>
      </c>
      <c r="H79" s="215" t="str">
        <f>+IF(J79=0,"",'Ark1'!Q2335)</f>
        <v/>
      </c>
      <c r="I79" s="215"/>
      <c r="J79" s="320">
        <f>+'Ark1'!R2335</f>
        <v>0</v>
      </c>
      <c r="K79" s="216" t="str">
        <f>+IF(J79=0,"",'Ark1'!AG2335)</f>
        <v/>
      </c>
      <c r="L79" s="216"/>
      <c r="M79" s="216" t="str">
        <f>+IF(J79=0,"",'Ark1'!AH2335)</f>
        <v/>
      </c>
      <c r="N79" s="31" t="str">
        <f>+IF(J79=0,"",'Ark1'!U2335)</f>
        <v/>
      </c>
      <c r="O79" s="196"/>
      <c r="P79" s="477">
        <f>+'Ark1'!AI2335</f>
        <v>0</v>
      </c>
      <c r="Q79" s="92"/>
      <c r="R79" s="31" t="str">
        <f>+IF(P79=0,"",'Ark1'!AJ2335)</f>
        <v/>
      </c>
      <c r="S79" s="92"/>
      <c r="T79" s="31" t="str">
        <f>+IF(P79=0,"",'Ark1'!AK2335)</f>
        <v/>
      </c>
      <c r="U79" s="92"/>
      <c r="V79" s="217" t="str">
        <f>+IF(J79=0,"",'Ark1'!T2335)</f>
        <v/>
      </c>
      <c r="W79" s="218" t="str">
        <f>+IF(J79=0,"",'Ark1'!W2335)</f>
        <v/>
      </c>
      <c r="X79" s="218" t="str">
        <f>+IF(J79=0,"",'Ark1'!X2335)</f>
        <v/>
      </c>
      <c r="Y79" s="218" t="str">
        <f>+IF(J79=0,"",'Ark1'!Y2335)</f>
        <v/>
      </c>
      <c r="Z79" s="218" t="str">
        <f>+IF(J79=0,"",'Ark1'!Z2335)</f>
        <v/>
      </c>
      <c r="AA79" s="216" t="str">
        <f>+IF(J79=0,"",'Ark1'!AA2335)</f>
        <v/>
      </c>
      <c r="AB79" s="217" t="str">
        <f>+IF(J79=0,"",'Ark1'!AC2335)</f>
        <v/>
      </c>
      <c r="AC79" s="218" t="str">
        <f>+IF(J79=0,"",'Ark1'!AE2335)</f>
        <v/>
      </c>
      <c r="AD79" s="218" t="str">
        <f t="shared" si="10"/>
        <v/>
      </c>
      <c r="AE79" s="216" t="str">
        <f t="shared" si="12"/>
        <v/>
      </c>
      <c r="AF79" s="195"/>
      <c r="AG79" s="198"/>
      <c r="AI79" s="28"/>
      <c r="AJ79" s="26"/>
      <c r="AK79" s="199"/>
      <c r="AL79" s="27"/>
      <c r="AM79" s="26"/>
      <c r="AN79" s="26"/>
      <c r="AO79" s="33"/>
      <c r="AP79" s="33"/>
      <c r="AQ79" s="33"/>
    </row>
    <row r="80" spans="1:60" ht="15.6">
      <c r="A80" s="195"/>
      <c r="B80" s="266">
        <f>+'Ark1'!C2336</f>
        <v>2024</v>
      </c>
      <c r="C80" s="215">
        <f>+'Ark1'!L2336</f>
        <v>3</v>
      </c>
      <c r="D80" s="215" t="s">
        <v>30</v>
      </c>
      <c r="E80" s="215">
        <f>+'Ark1'!H2336</f>
        <v>2</v>
      </c>
      <c r="F80" s="215">
        <f>+'Ark1'!J2336</f>
        <v>175</v>
      </c>
      <c r="G80" s="215" t="str">
        <f>VLOOKUP(F80,RNR!$A$1:$B$26,2)</f>
        <v>Ole Ringdal</v>
      </c>
      <c r="H80" s="215">
        <f>+IF(J80=0,"",'Ark1'!Q2336)</f>
        <v>15</v>
      </c>
      <c r="I80" s="215"/>
      <c r="J80" s="320">
        <f>+'Ark1'!R2336</f>
        <v>119</v>
      </c>
      <c r="K80" s="216">
        <f>+IF(J80=0,"",'Ark1'!AG2336)</f>
        <v>5.3280735904635561</v>
      </c>
      <c r="L80" s="216"/>
      <c r="M80" s="216">
        <f>+IF(J80=0,"",'Ark1'!AH2336)</f>
        <v>0</v>
      </c>
      <c r="N80" s="31">
        <f>+IF(J80=0,"",'Ark1'!U2336)</f>
        <v>5.1983193277310926</v>
      </c>
      <c r="O80" s="196"/>
      <c r="P80" s="477">
        <f>+'Ark1'!AI2336</f>
        <v>68</v>
      </c>
      <c r="Q80" s="92"/>
      <c r="R80" s="31">
        <f>+IF(P80=0,"",'Ark1'!AJ2336)</f>
        <v>78.770588235294142</v>
      </c>
      <c r="S80" s="92"/>
      <c r="T80" s="31">
        <f>+IF(P80=0,"",'Ark1'!AK2336)</f>
        <v>11.353674407091232</v>
      </c>
      <c r="U80" s="92"/>
      <c r="V80" s="217">
        <f>+IF(J80=0,"",'Ark1'!T2336)</f>
        <v>2.6134453781512601</v>
      </c>
      <c r="W80" s="218">
        <f>+IF(J80=0,"",'Ark1'!W2336)</f>
        <v>0</v>
      </c>
      <c r="X80" s="218">
        <f>+IF(J80=0,"",'Ark1'!X2336)</f>
        <v>0</v>
      </c>
      <c r="Y80" s="218">
        <f>+IF(J80=0,"",'Ark1'!Y2336)</f>
        <v>0</v>
      </c>
      <c r="Z80" s="218">
        <f>+IF(J80=0,"",'Ark1'!Z2336)</f>
        <v>1.2475174132448561</v>
      </c>
      <c r="AA80" s="216">
        <f>+IF(J80=0,"",'Ark1'!AA2336)</f>
        <v>0</v>
      </c>
      <c r="AB80" s="217">
        <f>+IF(J80=0,"",'Ark1'!AC2336)</f>
        <v>0</v>
      </c>
      <c r="AC80" s="218">
        <f>+IF(J80=0,"",'Ark1'!AE2336)</f>
        <v>0</v>
      </c>
      <c r="AD80" s="218">
        <f t="shared" si="10"/>
        <v>1.7327731092436975</v>
      </c>
      <c r="AE80" s="216">
        <f t="shared" si="12"/>
        <v>7.9333333333333336</v>
      </c>
      <c r="AF80" s="195"/>
      <c r="AG80" s="198"/>
      <c r="AI80" s="28"/>
      <c r="AJ80" s="26"/>
      <c r="AK80" s="199"/>
      <c r="AL80" s="27"/>
      <c r="AM80" s="26"/>
      <c r="AN80" s="26"/>
      <c r="AO80" s="33"/>
      <c r="AP80" s="33"/>
      <c r="AQ80" s="33"/>
    </row>
    <row r="81" spans="1:60" ht="15.6">
      <c r="A81" s="195"/>
      <c r="B81" s="266">
        <f>+'Ark1'!C2337</f>
        <v>2024</v>
      </c>
      <c r="C81" s="215">
        <f>+'Ark1'!L2337</f>
        <v>3</v>
      </c>
      <c r="D81" s="215" t="s">
        <v>30</v>
      </c>
      <c r="E81" s="215">
        <f>+'Ark1'!H2337</f>
        <v>2</v>
      </c>
      <c r="F81" s="215">
        <f>+'Ark1'!J2337</f>
        <v>177</v>
      </c>
      <c r="G81" s="215" t="str">
        <f>VLOOKUP(F81,RNR!$A$1:$B$26,2)</f>
        <v>Slakthuset</v>
      </c>
      <c r="H81" s="215">
        <f>+IF(J81=0,"",'Ark1'!Q2337)</f>
        <v>8</v>
      </c>
      <c r="I81" s="215"/>
      <c r="J81" s="320">
        <f>+'Ark1'!R2337</f>
        <v>26</v>
      </c>
      <c r="K81" s="216">
        <f>+IF(J81=0,"",'Ark1'!AG2337)</f>
        <v>2.0313203033262743</v>
      </c>
      <c r="L81" s="216"/>
      <c r="M81" s="216">
        <f>+IF(J81=0,"",'Ark1'!AH2337)</f>
        <v>0</v>
      </c>
      <c r="N81" s="31">
        <f>+IF(J81=0,"",'Ark1'!U2337)</f>
        <v>7.1192307692307724</v>
      </c>
      <c r="O81" s="196"/>
      <c r="P81" s="477">
        <f>+'Ark1'!AI2337</f>
        <v>25</v>
      </c>
      <c r="Q81" s="92"/>
      <c r="R81" s="31">
        <f>+IF(P81=0,"",'Ark1'!AJ2337)</f>
        <v>83.823999999999998</v>
      </c>
      <c r="S81" s="92"/>
      <c r="T81" s="31">
        <f>+IF(P81=0,"",'Ark1'!AK2337)</f>
        <v>11.586273769300778</v>
      </c>
      <c r="U81" s="92"/>
      <c r="V81" s="217">
        <f>+IF(J81=0,"",'Ark1'!T2337)</f>
        <v>2.5</v>
      </c>
      <c r="W81" s="218">
        <f>+IF(J81=0,"",'Ark1'!W2337)</f>
        <v>0</v>
      </c>
      <c r="X81" s="218">
        <f>+IF(J81=0,"",'Ark1'!X2337)</f>
        <v>0</v>
      </c>
      <c r="Y81" s="218">
        <f>+IF(J81=0,"",'Ark1'!Y2337)</f>
        <v>0</v>
      </c>
      <c r="Z81" s="218">
        <f>+IF(J81=0,"",'Ark1'!Z2337)</f>
        <v>2.4822476214990878</v>
      </c>
      <c r="AA81" s="216">
        <f>+IF(J81=0,"",'Ark1'!AA2337)</f>
        <v>0</v>
      </c>
      <c r="AB81" s="217">
        <f>+IF(J81=0,"",'Ark1'!AC2337)</f>
        <v>0</v>
      </c>
      <c r="AC81" s="218">
        <f>+IF(J81=0,"",'Ark1'!AE2337)</f>
        <v>0</v>
      </c>
      <c r="AD81" s="218">
        <f t="shared" si="10"/>
        <v>2.373076923076924</v>
      </c>
      <c r="AE81" s="216">
        <f t="shared" si="12"/>
        <v>3.25</v>
      </c>
      <c r="AF81" s="195"/>
      <c r="AG81" s="198"/>
      <c r="AI81" s="28"/>
      <c r="AJ81" s="26"/>
      <c r="AK81" s="199"/>
      <c r="AL81" s="27"/>
      <c r="AM81" s="26"/>
      <c r="AN81" s="26"/>
      <c r="AO81" s="33"/>
      <c r="AP81" s="33"/>
      <c r="AQ81" s="33"/>
    </row>
    <row r="82" spans="1:60" ht="15.6">
      <c r="A82" s="195"/>
      <c r="B82" s="266">
        <f>+'Ark1'!C2338</f>
        <v>2024</v>
      </c>
      <c r="C82" s="215">
        <f>+'Ark1'!L2338</f>
        <v>3</v>
      </c>
      <c r="D82" s="215" t="s">
        <v>30</v>
      </c>
      <c r="E82" s="215">
        <f>+'Ark1'!H2338</f>
        <v>2</v>
      </c>
      <c r="F82" s="215">
        <f>+'Ark1'!J2338</f>
        <v>178</v>
      </c>
      <c r="G82" s="215" t="str">
        <f>VLOOKUP(F82,RNR!$A$1:$B$26,2)</f>
        <v>Røros</v>
      </c>
      <c r="H82" s="215">
        <f>+IF(J82=0,"",'Ark1'!Q2338)</f>
        <v>5</v>
      </c>
      <c r="I82" s="215"/>
      <c r="J82" s="320">
        <f>+'Ark1'!R2338</f>
        <v>16</v>
      </c>
      <c r="K82" s="216">
        <f>+IF(J82=0,"",'Ark1'!AG2338)</f>
        <v>2.7496626180836712</v>
      </c>
      <c r="L82" s="216"/>
      <c r="M82" s="216">
        <f>+IF(J82=0,"",'Ark1'!AH2338)</f>
        <v>6.25</v>
      </c>
      <c r="N82" s="31">
        <f>+IF(J82=0,"",'Ark1'!U2338)</f>
        <v>5.09375</v>
      </c>
      <c r="O82" s="196"/>
      <c r="P82" s="477">
        <f>+'Ark1'!AI2338</f>
        <v>15</v>
      </c>
      <c r="Q82" s="92"/>
      <c r="R82" s="31">
        <f>+IF(P82=0,"",'Ark1'!AJ2338)</f>
        <v>76.659999999999982</v>
      </c>
      <c r="S82" s="92"/>
      <c r="T82" s="31">
        <f>+IF(P82=0,"",'Ark1'!AK2338)</f>
        <v>10.748052905623789</v>
      </c>
      <c r="U82" s="92"/>
      <c r="V82" s="217">
        <f>+IF(J82=0,"",'Ark1'!T2338)</f>
        <v>2.5</v>
      </c>
      <c r="W82" s="218">
        <f>+IF(J82=0,"",'Ark1'!W2338)</f>
        <v>0</v>
      </c>
      <c r="X82" s="218">
        <f>+IF(J82=0,"",'Ark1'!X2338)</f>
        <v>0</v>
      </c>
      <c r="Y82" s="218">
        <f>+IF(J82=0,"",'Ark1'!Y2338)</f>
        <v>0</v>
      </c>
      <c r="Z82" s="218">
        <f>+IF(J82=0,"",'Ark1'!Z2338)</f>
        <v>1.5421043860582213</v>
      </c>
      <c r="AA82" s="216">
        <f>+IF(J82=0,"",'Ark1'!AA2338)</f>
        <v>0</v>
      </c>
      <c r="AB82" s="217">
        <f>+IF(J82=0,"",'Ark1'!AC2338)</f>
        <v>0</v>
      </c>
      <c r="AC82" s="218">
        <f>+IF(J82=0,"",'Ark1'!AE2338)</f>
        <v>0</v>
      </c>
      <c r="AD82" s="218">
        <f t="shared" si="10"/>
        <v>1.6979166666666667</v>
      </c>
      <c r="AE82" s="216">
        <f t="shared" si="12"/>
        <v>3.2</v>
      </c>
      <c r="AF82" s="195"/>
      <c r="AG82" s="198"/>
      <c r="AI82" s="28"/>
      <c r="AJ82" s="26"/>
      <c r="AK82" s="199"/>
      <c r="AL82" s="27"/>
      <c r="AM82" s="26"/>
      <c r="AN82" s="26"/>
      <c r="AO82" s="33"/>
      <c r="AP82" s="33"/>
      <c r="AQ82" s="33"/>
    </row>
    <row r="83" spans="1:60" ht="15.6">
      <c r="A83" s="195"/>
      <c r="B83" s="266">
        <f>+'Ark1'!C2339</f>
        <v>2024</v>
      </c>
      <c r="C83" s="215">
        <f>+'Ark1'!L2339</f>
        <v>3</v>
      </c>
      <c r="D83" s="215" t="s">
        <v>30</v>
      </c>
      <c r="E83" s="215">
        <f>+'Ark1'!H2339</f>
        <v>2</v>
      </c>
      <c r="F83" s="215">
        <f>+'Ark1'!J2339</f>
        <v>181</v>
      </c>
      <c r="G83" s="215" t="str">
        <f>VLOOKUP(F83,RNR!$A$1:$B$26,2)</f>
        <v>Horns</v>
      </c>
      <c r="H83" s="215">
        <f>+IF(J83=0,"",'Ark1'!Q2339)</f>
        <v>3</v>
      </c>
      <c r="I83" s="215"/>
      <c r="J83" s="320">
        <f>+'Ark1'!R2339</f>
        <v>3</v>
      </c>
      <c r="K83" s="216">
        <f>+IF(J83=0,"",'Ark1'!AG2339)</f>
        <v>0.84300820823781697</v>
      </c>
      <c r="L83" s="216"/>
      <c r="M83" s="216">
        <f>+IF(J83=0,"",'Ark1'!AH2339)</f>
        <v>0</v>
      </c>
      <c r="N83" s="31">
        <f>+IF(J83=0,"",'Ark1'!U2339)</f>
        <v>7.5999999999999988</v>
      </c>
      <c r="O83" s="196"/>
      <c r="P83" s="477">
        <f>+'Ark1'!AI2339</f>
        <v>2</v>
      </c>
      <c r="Q83" s="92"/>
      <c r="R83" s="31">
        <f>+IF(P83=0,"",'Ark1'!AJ2339)</f>
        <v>84.55</v>
      </c>
      <c r="S83" s="92"/>
      <c r="T83" s="31">
        <f>+IF(P83=0,"",'Ark1'!AK2339)</f>
        <v>11.412546660889872</v>
      </c>
      <c r="U83" s="92"/>
      <c r="V83" s="217">
        <f>+IF(J83=0,"",'Ark1'!T2339)</f>
        <v>2</v>
      </c>
      <c r="W83" s="218">
        <f>+IF(J83=0,"",'Ark1'!W2339)</f>
        <v>0</v>
      </c>
      <c r="X83" s="218">
        <f>+IF(J83=0,"",'Ark1'!X2339)</f>
        <v>0</v>
      </c>
      <c r="Y83" s="218">
        <f>+IF(J83=0,"",'Ark1'!Y2339)</f>
        <v>0</v>
      </c>
      <c r="Z83" s="218">
        <f>+IF(J83=0,"",'Ark1'!Z2339)</f>
        <v>1.070825226947276</v>
      </c>
      <c r="AA83" s="216">
        <f>+IF(J83=0,"",'Ark1'!AA2339)</f>
        <v>0</v>
      </c>
      <c r="AB83" s="217">
        <f>+IF(J83=0,"",'Ark1'!AC2339)</f>
        <v>0</v>
      </c>
      <c r="AC83" s="218">
        <f>+IF(J83=0,"",'Ark1'!AE2339)</f>
        <v>0</v>
      </c>
      <c r="AD83" s="218">
        <f t="shared" si="10"/>
        <v>2.5333333333333328</v>
      </c>
      <c r="AE83" s="216">
        <f t="shared" ref="AE83:AE90" si="13">IF(J83=0,"",J83/H83)</f>
        <v>1</v>
      </c>
      <c r="AF83" s="195"/>
      <c r="AG83" s="198"/>
      <c r="AI83" s="28"/>
      <c r="AJ83" s="26"/>
      <c r="AK83" s="199"/>
      <c r="AL83" s="27"/>
      <c r="AM83" s="26"/>
      <c r="AN83" s="26"/>
      <c r="AO83" s="33"/>
      <c r="AP83" s="33"/>
      <c r="AQ83" s="33"/>
    </row>
    <row r="84" spans="1:60" ht="15.6">
      <c r="A84" s="195"/>
      <c r="B84" s="266">
        <f>+'Ark1'!C2340</f>
        <v>2024</v>
      </c>
      <c r="C84" s="215">
        <f>+'Ark1'!L2340</f>
        <v>3</v>
      </c>
      <c r="D84" s="215" t="s">
        <v>30</v>
      </c>
      <c r="E84" s="215">
        <f>+'Ark1'!H2340</f>
        <v>1</v>
      </c>
      <c r="F84" s="215">
        <f>+'Ark1'!J2340</f>
        <v>262</v>
      </c>
      <c r="G84" s="215" t="str">
        <f>VLOOKUP(F84,RNR!$A$1:$B$26,2)</f>
        <v>Strilalam</v>
      </c>
      <c r="H84" s="215" t="str">
        <f>+IF(J84=0,"",'Ark1'!Q2340)</f>
        <v/>
      </c>
      <c r="I84" s="215"/>
      <c r="J84" s="320">
        <f>+'Ark1'!R2340</f>
        <v>0</v>
      </c>
      <c r="K84" s="216" t="str">
        <f>+IF(J84=0,"",'Ark1'!AG2340)</f>
        <v/>
      </c>
      <c r="L84" s="216"/>
      <c r="M84" s="216" t="str">
        <f>+IF(J84=0,"",'Ark1'!AH2340)</f>
        <v/>
      </c>
      <c r="N84" s="31" t="str">
        <f>+IF(J84=0,"",'Ark1'!U2340)</f>
        <v/>
      </c>
      <c r="O84" s="196"/>
      <c r="P84" s="477">
        <f>+'Ark1'!AI2340</f>
        <v>0</v>
      </c>
      <c r="Q84" s="92"/>
      <c r="R84" s="31" t="str">
        <f>+IF(P84=0,"",'Ark1'!AJ2340)</f>
        <v/>
      </c>
      <c r="S84" s="92"/>
      <c r="T84" s="31" t="str">
        <f>+IF(P84=0,"",'Ark1'!AK2340)</f>
        <v/>
      </c>
      <c r="U84" s="92"/>
      <c r="V84" s="217" t="str">
        <f>+IF(J84=0,"",'Ark1'!T2340)</f>
        <v/>
      </c>
      <c r="W84" s="218" t="str">
        <f>+IF(J84=0,"",'Ark1'!W2340)</f>
        <v/>
      </c>
      <c r="X84" s="218" t="str">
        <f>+IF(J84=0,"",'Ark1'!X2340)</f>
        <v/>
      </c>
      <c r="Y84" s="218" t="str">
        <f>+IF(J84=0,"",'Ark1'!Y2340)</f>
        <v/>
      </c>
      <c r="Z84" s="218" t="str">
        <f>+IF(J84=0,"",'Ark1'!Z2340)</f>
        <v/>
      </c>
      <c r="AA84" s="216" t="str">
        <f>+IF(J84=0,"",'Ark1'!AA2340)</f>
        <v/>
      </c>
      <c r="AB84" s="217" t="str">
        <f>+IF(J84=0,"",'Ark1'!AC2340)</f>
        <v/>
      </c>
      <c r="AC84" s="218" t="str">
        <f>+IF(J84=0,"",'Ark1'!AE2340)</f>
        <v/>
      </c>
      <c r="AD84" s="218" t="str">
        <f t="shared" si="10"/>
        <v/>
      </c>
      <c r="AE84" s="216" t="str">
        <f t="shared" si="13"/>
        <v/>
      </c>
      <c r="AF84" s="195"/>
      <c r="AG84" s="198"/>
      <c r="AI84" s="28"/>
      <c r="AJ84" s="26"/>
      <c r="AK84" s="199"/>
      <c r="AL84" s="27"/>
      <c r="AM84" s="26"/>
      <c r="AN84" s="26"/>
      <c r="AO84" s="33"/>
      <c r="AP84" s="33"/>
      <c r="AQ84" s="33"/>
    </row>
    <row r="85" spans="1:60" ht="15.6">
      <c r="A85" s="195"/>
      <c r="B85" s="266">
        <f>+'Ark1'!C2341</f>
        <v>2024</v>
      </c>
      <c r="C85" s="215">
        <f>+'Ark1'!L2341</f>
        <v>3</v>
      </c>
      <c r="D85" s="215" t="s">
        <v>30</v>
      </c>
      <c r="E85" s="215">
        <f>+'Ark1'!H2341</f>
        <v>1</v>
      </c>
      <c r="F85" s="215">
        <f>+'Ark1'!J2341</f>
        <v>309</v>
      </c>
      <c r="G85" s="215" t="str">
        <f>VLOOKUP(F85,RNR!$A$1:$B$26,2)</f>
        <v>Malvik</v>
      </c>
      <c r="H85" s="215">
        <f>+IF(J85=0,"",'Ark1'!Q2341)</f>
        <v>13</v>
      </c>
      <c r="I85" s="215"/>
      <c r="J85" s="320">
        <f>+'Ark1'!R2341</f>
        <v>43</v>
      </c>
      <c r="K85" s="216">
        <f>+IF(J85=0,"",'Ark1'!AG2341)</f>
        <v>2.8739163975366431</v>
      </c>
      <c r="L85" s="216"/>
      <c r="M85" s="216">
        <f>+IF(J85=0,"",'Ark1'!AH2341)</f>
        <v>0</v>
      </c>
      <c r="N85" s="31">
        <f>+IF(J85=0,"",'Ark1'!U2341)</f>
        <v>5.1116279069767447</v>
      </c>
      <c r="O85" s="196"/>
      <c r="P85" s="477">
        <f>+'Ark1'!AI2341</f>
        <v>43</v>
      </c>
      <c r="Q85" s="92"/>
      <c r="R85" s="31">
        <f>+IF(P85=0,"",'Ark1'!AJ2341)</f>
        <v>76.137209302325601</v>
      </c>
      <c r="S85" s="92"/>
      <c r="T85" s="31">
        <f>+IF(P85=0,"",'Ark1'!AK2341)</f>
        <v>11.415212933943783</v>
      </c>
      <c r="U85" s="92"/>
      <c r="V85" s="217">
        <f>+IF(J85=0,"",'Ark1'!T2341)</f>
        <v>2.5581395348837219</v>
      </c>
      <c r="W85" s="218">
        <f>+IF(J85=0,"",'Ark1'!W2341)</f>
        <v>0</v>
      </c>
      <c r="X85" s="218">
        <f>+IF(J85=0,"",'Ark1'!X2341)</f>
        <v>0</v>
      </c>
      <c r="Y85" s="218">
        <f>+IF(J85=0,"",'Ark1'!Y2341)</f>
        <v>0</v>
      </c>
      <c r="Z85" s="218">
        <f>+IF(J85=0,"",'Ark1'!Z2341)</f>
        <v>1.1965472230111189</v>
      </c>
      <c r="AA85" s="216">
        <f>+IF(J85=0,"",'Ark1'!AA2341)</f>
        <v>0</v>
      </c>
      <c r="AB85" s="217">
        <f>+IF(J85=0,"",'Ark1'!AC2341)</f>
        <v>0</v>
      </c>
      <c r="AC85" s="218">
        <f>+IF(J85=0,"",'Ark1'!AE2341)</f>
        <v>0</v>
      </c>
      <c r="AD85" s="218">
        <f t="shared" si="10"/>
        <v>1.7038759689922482</v>
      </c>
      <c r="AE85" s="216">
        <f t="shared" si="13"/>
        <v>3.3076923076923075</v>
      </c>
      <c r="AF85" s="195"/>
      <c r="AG85" s="198"/>
      <c r="AI85" s="28"/>
      <c r="AJ85" s="26"/>
      <c r="AK85" s="199"/>
      <c r="AL85" s="27"/>
      <c r="AM85" s="26"/>
      <c r="AN85" s="26"/>
      <c r="AO85" s="33"/>
      <c r="AP85" s="33"/>
      <c r="AQ85" s="33"/>
    </row>
    <row r="86" spans="1:60" ht="15.6">
      <c r="A86" s="195"/>
      <c r="B86" s="266">
        <f>+'Ark1'!C2342</f>
        <v>2024</v>
      </c>
      <c r="C86" s="215">
        <f>+'Ark1'!L2342</f>
        <v>3</v>
      </c>
      <c r="D86" s="215" t="s">
        <v>30</v>
      </c>
      <c r="E86" s="215">
        <f>+'Ark1'!H2342</f>
        <v>2</v>
      </c>
      <c r="F86" s="215">
        <f>+'Ark1'!J2342</f>
        <v>470</v>
      </c>
      <c r="G86" s="215" t="str">
        <f>VLOOKUP(F86,RNR!$A$1:$B$26,2)</f>
        <v>Jens Eide</v>
      </c>
      <c r="H86" s="215">
        <f>+IF(J86=0,"",'Ark1'!Q2342)</f>
        <v>8</v>
      </c>
      <c r="I86" s="215"/>
      <c r="J86" s="320">
        <f>+'Ark1'!R2342</f>
        <v>30</v>
      </c>
      <c r="K86" s="216">
        <f>+IF(J86=0,"",'Ark1'!AG2342)</f>
        <v>3.4562407289680008</v>
      </c>
      <c r="L86" s="216"/>
      <c r="M86" s="216">
        <f>+IF(J86=0,"",'Ark1'!AH2342)</f>
        <v>26.666666666666675</v>
      </c>
      <c r="N86" s="31">
        <f>+IF(J86=0,"",'Ark1'!U2342)</f>
        <v>5.4366666666666683</v>
      </c>
      <c r="O86" s="196"/>
      <c r="P86" s="477">
        <f>+'Ark1'!AI2342</f>
        <v>30</v>
      </c>
      <c r="Q86" s="92"/>
      <c r="R86" s="31">
        <f>+IF(P86=0,"",'Ark1'!AJ2342)</f>
        <v>77.286666666666662</v>
      </c>
      <c r="S86" s="92"/>
      <c r="T86" s="31">
        <f>+IF(P86=0,"",'Ark1'!AK2342)</f>
        <v>11.122476694647698</v>
      </c>
      <c r="U86" s="92"/>
      <c r="V86" s="217">
        <f>+IF(J86=0,"",'Ark1'!T2342)</f>
        <v>3.0333333333333323</v>
      </c>
      <c r="W86" s="218">
        <f>+IF(J86=0,"",'Ark1'!W2342)</f>
        <v>0</v>
      </c>
      <c r="X86" s="218">
        <f>+IF(J86=0,"",'Ark1'!X2342)</f>
        <v>0</v>
      </c>
      <c r="Y86" s="218">
        <f>+IF(J86=0,"",'Ark1'!Y2342)</f>
        <v>0</v>
      </c>
      <c r="Z86" s="218">
        <f>+IF(J86=0,"",'Ark1'!Z2342)</f>
        <v>2.4617721710634002</v>
      </c>
      <c r="AA86" s="216">
        <f>+IF(J86=0,"",'Ark1'!AA2342)</f>
        <v>0</v>
      </c>
      <c r="AB86" s="217">
        <f>+IF(J86=0,"",'Ark1'!AC2342)</f>
        <v>0</v>
      </c>
      <c r="AC86" s="218">
        <f>+IF(J86=0,"",'Ark1'!AE2342)</f>
        <v>0</v>
      </c>
      <c r="AD86" s="218">
        <f t="shared" si="10"/>
        <v>1.8122222222222228</v>
      </c>
      <c r="AE86" s="216">
        <f t="shared" si="13"/>
        <v>3.75</v>
      </c>
      <c r="AF86" s="195"/>
      <c r="AG86" s="198"/>
      <c r="AI86" s="28"/>
      <c r="AJ86" s="26"/>
      <c r="AK86" s="199"/>
      <c r="AL86" s="27"/>
      <c r="AM86" s="26"/>
      <c r="AN86" s="26"/>
      <c r="AO86" s="33"/>
      <c r="AP86" s="33"/>
      <c r="AQ86" s="33"/>
    </row>
    <row r="87" spans="1:60" ht="15.6">
      <c r="A87" s="195"/>
      <c r="B87" s="266">
        <f>+'Ark1'!C2343</f>
        <v>2024</v>
      </c>
      <c r="C87" s="215">
        <f>+'Ark1'!L2343</f>
        <v>3</v>
      </c>
      <c r="D87" s="215" t="s">
        <v>30</v>
      </c>
      <c r="E87" s="215">
        <f>+'Ark1'!H2343</f>
        <v>2</v>
      </c>
      <c r="F87" s="215">
        <f>+'Ark1'!J2343</f>
        <v>629</v>
      </c>
      <c r="G87" s="215" t="str">
        <f>VLOOKUP(F87,RNR!$A$1:$B$26,2)</f>
        <v>Bø</v>
      </c>
      <c r="H87" s="215">
        <f>+IF(J87=0,"",'Ark1'!Q2343)</f>
        <v>1</v>
      </c>
      <c r="I87" s="215"/>
      <c r="J87" s="320">
        <f>+'Ark1'!R2343</f>
        <v>1</v>
      </c>
      <c r="K87" s="216">
        <f>+IF(J87=0,"",'Ark1'!AG2343)</f>
        <v>1.9043840507835743</v>
      </c>
      <c r="L87" s="216"/>
      <c r="M87" s="216">
        <f>+IF(J87=0,"",'Ark1'!AH2343)</f>
        <v>0</v>
      </c>
      <c r="N87" s="31">
        <f>+IF(J87=0,"",'Ark1'!U2343)</f>
        <v>9.6</v>
      </c>
      <c r="O87" s="196"/>
      <c r="P87" s="477">
        <f>+'Ark1'!AI2343</f>
        <v>0</v>
      </c>
      <c r="Q87" s="92"/>
      <c r="R87" s="31" t="str">
        <f>+IF(P87=0,"",'Ark1'!AJ2343)</f>
        <v/>
      </c>
      <c r="S87" s="92"/>
      <c r="T87" s="31" t="str">
        <f>+IF(P87=0,"",'Ark1'!AK2343)</f>
        <v/>
      </c>
      <c r="U87" s="92"/>
      <c r="V87" s="217">
        <f>+IF(J87=0,"",'Ark1'!T2343)</f>
        <v>3</v>
      </c>
      <c r="W87" s="218">
        <f>+IF(J87=0,"",'Ark1'!W2343)</f>
        <v>0</v>
      </c>
      <c r="X87" s="218">
        <f>+IF(J87=0,"",'Ark1'!X2343)</f>
        <v>0</v>
      </c>
      <c r="Y87" s="218">
        <f>+IF(J87=0,"",'Ark1'!Y2343)</f>
        <v>0</v>
      </c>
      <c r="Z87" s="218">
        <f>+IF(J87=0,"",'Ark1'!Z2343)</f>
        <v>0</v>
      </c>
      <c r="AA87" s="216">
        <f>+IF(J87=0,"",'Ark1'!AA2343)</f>
        <v>0</v>
      </c>
      <c r="AB87" s="217">
        <f>+IF(J87=0,"",'Ark1'!AC2343)</f>
        <v>0</v>
      </c>
      <c r="AC87" s="218">
        <f>+IF(J87=0,"",'Ark1'!AE2343)</f>
        <v>0</v>
      </c>
      <c r="AD87" s="218">
        <f t="shared" si="10"/>
        <v>3.1999999999999997</v>
      </c>
      <c r="AE87" s="216">
        <f t="shared" si="13"/>
        <v>1</v>
      </c>
      <c r="AF87" s="195"/>
      <c r="AG87" s="198"/>
      <c r="AI87" s="28"/>
      <c r="AJ87" s="26"/>
      <c r="AK87" s="199"/>
      <c r="AL87" s="27"/>
      <c r="AM87" s="26"/>
      <c r="AN87" s="26"/>
      <c r="AO87" s="33"/>
      <c r="AP87" s="33"/>
      <c r="AQ87" s="33"/>
    </row>
    <row r="88" spans="1:60" ht="15.6">
      <c r="A88" s="195"/>
      <c r="B88" s="266">
        <f>+'Ark1'!C2344</f>
        <v>2024</v>
      </c>
      <c r="C88" s="215">
        <f>+'Ark1'!L2344</f>
        <v>3</v>
      </c>
      <c r="D88" s="215" t="s">
        <v>30</v>
      </c>
      <c r="E88" s="215">
        <f>+'Ark1'!H2344</f>
        <v>1</v>
      </c>
      <c r="F88" s="215">
        <f>+'Ark1'!J2344</f>
        <v>643</v>
      </c>
      <c r="G88" s="215" t="str">
        <f>VLOOKUP(F88,RNR!$A$1:$B$26,2)</f>
        <v>Bjerka</v>
      </c>
      <c r="H88" s="215">
        <f>+IF(J88=0,"",'Ark1'!Q2344)</f>
        <v>5</v>
      </c>
      <c r="I88" s="215"/>
      <c r="J88" s="320">
        <f>+'Ark1'!R2344</f>
        <v>24</v>
      </c>
      <c r="K88" s="216">
        <f>+IF(J88=0,"",'Ark1'!AG2344)</f>
        <v>3.202829123924658</v>
      </c>
      <c r="L88" s="216"/>
      <c r="M88" s="216">
        <f>+IF(J88=0,"",'Ark1'!AH2344)</f>
        <v>0</v>
      </c>
      <c r="N88" s="31">
        <f>+IF(J88=0,"",'Ark1'!U2344)</f>
        <v>5.320833333333332</v>
      </c>
      <c r="O88" s="196"/>
      <c r="P88" s="477">
        <f>+'Ark1'!AI2344</f>
        <v>12</v>
      </c>
      <c r="Q88" s="92"/>
      <c r="R88" s="31">
        <f>+IF(P88=0,"",'Ark1'!AJ2344)</f>
        <v>78.283333333333317</v>
      </c>
      <c r="S88" s="92"/>
      <c r="T88" s="31">
        <f>+IF(P88=0,"",'Ark1'!AK2344)</f>
        <v>11.487400228952076</v>
      </c>
      <c r="U88" s="92"/>
      <c r="V88" s="217">
        <f>+IF(J88=0,"",'Ark1'!T2344)</f>
        <v>2.4166666666666661</v>
      </c>
      <c r="W88" s="218">
        <f>+IF(J88=0,"",'Ark1'!W2344)</f>
        <v>0</v>
      </c>
      <c r="X88" s="218">
        <f>+IF(J88=0,"",'Ark1'!X2344)</f>
        <v>0</v>
      </c>
      <c r="Y88" s="218">
        <f>+IF(J88=0,"",'Ark1'!Y2344)</f>
        <v>0</v>
      </c>
      <c r="Z88" s="218">
        <f>+IF(J88=0,"",'Ark1'!Z2344)</f>
        <v>1.1708185052441868</v>
      </c>
      <c r="AA88" s="216">
        <f>+IF(J88=0,"",'Ark1'!AA2344)</f>
        <v>0</v>
      </c>
      <c r="AB88" s="217">
        <f>+IF(J88=0,"",'Ark1'!AC2344)</f>
        <v>0</v>
      </c>
      <c r="AC88" s="218">
        <f>+IF(J88=0,"",'Ark1'!AE2344)</f>
        <v>0</v>
      </c>
      <c r="AD88" s="218">
        <f t="shared" si="10"/>
        <v>1.7736111111111106</v>
      </c>
      <c r="AE88" s="216">
        <f t="shared" si="13"/>
        <v>4.8</v>
      </c>
      <c r="AF88" s="195"/>
      <c r="AG88" s="198"/>
      <c r="AI88" s="28"/>
      <c r="AJ88" s="26"/>
      <c r="AK88" s="199"/>
      <c r="AL88" s="27"/>
      <c r="AM88" s="26"/>
      <c r="AN88" s="26"/>
      <c r="AO88" s="33"/>
      <c r="AP88" s="33"/>
      <c r="AQ88" s="33"/>
    </row>
    <row r="89" spans="1:60" ht="15.6">
      <c r="A89" s="195"/>
      <c r="B89" s="266">
        <f>+'Ark1'!C2345</f>
        <v>2024</v>
      </c>
      <c r="C89" s="215">
        <f>+'Ark1'!L2345</f>
        <v>3</v>
      </c>
      <c r="D89" s="215" t="s">
        <v>30</v>
      </c>
      <c r="E89" s="215">
        <f>+'Ark1'!H2345</f>
        <v>2</v>
      </c>
      <c r="F89" s="215">
        <f>+'Ark1'!J2345</f>
        <v>704</v>
      </c>
      <c r="G89" s="215" t="str">
        <f>VLOOKUP(F89,RNR!$A$1:$B$26,2)</f>
        <v>Øre Vilt</v>
      </c>
      <c r="H89" s="215" t="str">
        <f>+IF(J89=0,"",'Ark1'!Q2345)</f>
        <v/>
      </c>
      <c r="I89" s="215"/>
      <c r="J89" s="320">
        <f>+'Ark1'!R2345</f>
        <v>0</v>
      </c>
      <c r="K89" s="216" t="str">
        <f>+IF(J89=0,"",'Ark1'!AG2345)</f>
        <v/>
      </c>
      <c r="L89" s="216"/>
      <c r="M89" s="216" t="str">
        <f>+IF(J89=0,"",'Ark1'!AH2345)</f>
        <v/>
      </c>
      <c r="N89" s="31" t="str">
        <f>+IF(J89=0,"",'Ark1'!U2345)</f>
        <v/>
      </c>
      <c r="O89" s="196"/>
      <c r="P89" s="477">
        <f>+'Ark1'!AI2345</f>
        <v>0</v>
      </c>
      <c r="Q89" s="92"/>
      <c r="R89" s="31" t="str">
        <f>+IF(P89=0,"",'Ark1'!AJ2345)</f>
        <v/>
      </c>
      <c r="S89" s="92"/>
      <c r="T89" s="31" t="str">
        <f>+IF(P89=0,"",'Ark1'!AK2345)</f>
        <v/>
      </c>
      <c r="U89" s="92"/>
      <c r="V89" s="217" t="str">
        <f>+IF(J89=0,"",'Ark1'!T2345)</f>
        <v/>
      </c>
      <c r="W89" s="218" t="str">
        <f>+IF(J89=0,"",'Ark1'!W2345)</f>
        <v/>
      </c>
      <c r="X89" s="218" t="str">
        <f>+IF(J89=0,"",'Ark1'!X2345)</f>
        <v/>
      </c>
      <c r="Y89" s="218" t="str">
        <f>+IF(J89=0,"",'Ark1'!Y2345)</f>
        <v/>
      </c>
      <c r="Z89" s="218" t="str">
        <f>+IF(J89=0,"",'Ark1'!Z2345)</f>
        <v/>
      </c>
      <c r="AA89" s="216" t="str">
        <f>+IF(J89=0,"",'Ark1'!AA2345)</f>
        <v/>
      </c>
      <c r="AB89" s="217" t="str">
        <f>+IF(J89=0,"",'Ark1'!AC2345)</f>
        <v/>
      </c>
      <c r="AC89" s="218" t="str">
        <f>+IF(J89=0,"",'Ark1'!AE2345)</f>
        <v/>
      </c>
      <c r="AD89" s="218" t="str">
        <f t="shared" si="10"/>
        <v/>
      </c>
      <c r="AE89" s="216" t="str">
        <f t="shared" si="13"/>
        <v/>
      </c>
      <c r="AF89" s="195"/>
      <c r="AG89" s="198"/>
      <c r="AI89" s="28"/>
      <c r="AJ89" s="26"/>
      <c r="AK89" s="199"/>
      <c r="AL89" s="27"/>
      <c r="AM89" s="26"/>
      <c r="AN89" s="26"/>
      <c r="AO89" s="33"/>
      <c r="AP89" s="33"/>
      <c r="AQ89" s="33"/>
    </row>
    <row r="90" spans="1:60" ht="15.6">
      <c r="A90" s="195"/>
      <c r="B90" s="266">
        <f>+'Ark1'!C2346</f>
        <v>2024</v>
      </c>
      <c r="C90" s="215">
        <f>+'Ark1'!L2346</f>
        <v>3</v>
      </c>
      <c r="D90" s="215" t="s">
        <v>30</v>
      </c>
      <c r="E90" s="215">
        <f>+'Ark1'!H2346</f>
        <v>1</v>
      </c>
      <c r="F90" s="215">
        <f>+'Ark1'!J2346</f>
        <v>802</v>
      </c>
      <c r="G90" s="215" t="str">
        <f>VLOOKUP(F90,RNR!$A$1:$B$26,2)</f>
        <v>Karasjok</v>
      </c>
      <c r="H90" s="215" t="str">
        <f>+IF(J90=0,"",'Ark1'!Q2346)</f>
        <v/>
      </c>
      <c r="I90" s="215"/>
      <c r="J90" s="320">
        <f>+'Ark1'!R2346</f>
        <v>0</v>
      </c>
      <c r="K90" s="216" t="str">
        <f>+IF(J90=0,"",'Ark1'!AG2346)</f>
        <v/>
      </c>
      <c r="L90" s="216"/>
      <c r="M90" s="216" t="str">
        <f>+IF(J90=0,"",'Ark1'!AH2346)</f>
        <v/>
      </c>
      <c r="N90" s="31" t="str">
        <f>+IF(J90=0,"",'Ark1'!U2346)</f>
        <v/>
      </c>
      <c r="O90" s="196"/>
      <c r="P90" s="477">
        <f>+'Ark1'!AI2346</f>
        <v>0</v>
      </c>
      <c r="Q90" s="92"/>
      <c r="R90" s="31" t="str">
        <f>+IF(P90=0,"",'Ark1'!AJ2346)</f>
        <v/>
      </c>
      <c r="S90" s="92"/>
      <c r="T90" s="31" t="str">
        <f>+IF(P90=0,"",'Ark1'!AK2346)</f>
        <v/>
      </c>
      <c r="U90" s="92"/>
      <c r="V90" s="217" t="str">
        <f>+IF(J90=0,"",'Ark1'!T2346)</f>
        <v/>
      </c>
      <c r="W90" s="218" t="str">
        <f>+IF(J90=0,"",'Ark1'!W2346)</f>
        <v/>
      </c>
      <c r="X90" s="218" t="str">
        <f>+IF(J90=0,"",'Ark1'!X2346)</f>
        <v/>
      </c>
      <c r="Y90" s="218" t="str">
        <f>+IF(J90=0,"",'Ark1'!Y2346)</f>
        <v/>
      </c>
      <c r="Z90" s="218" t="str">
        <f>+IF(J90=0,"",'Ark1'!Z2346)</f>
        <v/>
      </c>
      <c r="AA90" s="216" t="str">
        <f>+IF(J90=0,"",'Ark1'!AA2346)</f>
        <v/>
      </c>
      <c r="AB90" s="217" t="str">
        <f>+IF(J90=0,"",'Ark1'!AC2346)</f>
        <v/>
      </c>
      <c r="AC90" s="218" t="str">
        <f>+IF(J90=0,"",'Ark1'!AE2346)</f>
        <v/>
      </c>
      <c r="AD90" s="218" t="str">
        <f t="shared" si="10"/>
        <v/>
      </c>
      <c r="AE90" s="216" t="str">
        <f t="shared" si="13"/>
        <v/>
      </c>
      <c r="AF90" s="195"/>
      <c r="AG90" s="198"/>
      <c r="AI90" s="28"/>
      <c r="AJ90" s="26"/>
      <c r="AK90" s="199"/>
      <c r="AL90" s="27"/>
      <c r="AM90" s="26"/>
      <c r="AN90" s="26"/>
      <c r="AO90" s="33"/>
      <c r="AP90" s="33"/>
      <c r="AQ90" s="33"/>
    </row>
    <row r="91" spans="1:60" ht="15" customHeight="1">
      <c r="A91" s="195"/>
      <c r="B91" s="195"/>
      <c r="C91" s="195"/>
      <c r="D91" s="195"/>
      <c r="E91" s="195"/>
      <c r="F91" s="195"/>
      <c r="G91" s="195"/>
      <c r="H91" s="195"/>
      <c r="I91" s="476"/>
      <c r="J91" s="316"/>
      <c r="K91" s="196"/>
      <c r="L91" s="196"/>
      <c r="M91" s="196"/>
      <c r="N91" s="195"/>
      <c r="O91" s="196"/>
      <c r="P91" s="476"/>
      <c r="Q91" s="92"/>
      <c r="R91" s="476"/>
      <c r="S91" s="92"/>
      <c r="T91" s="476"/>
      <c r="U91" s="92"/>
      <c r="V91" s="195"/>
      <c r="W91" s="197"/>
      <c r="X91" s="197"/>
      <c r="Y91" s="197"/>
      <c r="Z91" s="197"/>
      <c r="AA91" s="197"/>
      <c r="AB91" s="195"/>
      <c r="AC91" s="197"/>
      <c r="AD91" s="197"/>
      <c r="AE91" s="197"/>
      <c r="AF91" s="195"/>
      <c r="AG91" s="198"/>
      <c r="AI91" s="28"/>
      <c r="AJ91" s="26"/>
      <c r="AK91" s="199"/>
      <c r="AL91" s="27"/>
      <c r="AP91" s="27"/>
      <c r="BH91" s="211"/>
    </row>
    <row r="92" spans="1:60" ht="22.8">
      <c r="A92" s="195"/>
      <c r="B92" s="195"/>
      <c r="C92" s="195"/>
      <c r="D92" s="240" t="str">
        <f>+D94</f>
        <v>O-</v>
      </c>
      <c r="E92" s="195"/>
      <c r="F92" s="195"/>
      <c r="G92" s="195"/>
      <c r="H92" s="195"/>
      <c r="I92" s="476"/>
      <c r="J92" s="435">
        <f>SUM(J94:J117)</f>
        <v>2053</v>
      </c>
      <c r="K92" s="241"/>
      <c r="L92" s="241"/>
      <c r="M92" s="241"/>
      <c r="N92" s="243">
        <f>+Klasse!P13</f>
        <v>7.0138821237213849</v>
      </c>
      <c r="O92" s="196"/>
      <c r="P92" s="482">
        <f>+Klasse!L13</f>
        <v>1881</v>
      </c>
      <c r="Q92" s="92"/>
      <c r="R92" s="243">
        <f>+Klasse!S13</f>
        <v>81.350451887294199</v>
      </c>
      <c r="S92" s="92"/>
      <c r="T92" s="481">
        <f>+Klasse!U13</f>
        <v>12.871530211243249</v>
      </c>
      <c r="U92" s="92"/>
      <c r="V92" s="242"/>
      <c r="W92" s="197"/>
      <c r="X92" s="197"/>
      <c r="Y92" s="197"/>
      <c r="Z92" s="197"/>
      <c r="AA92" s="197"/>
      <c r="AB92" s="195"/>
      <c r="AC92" s="197"/>
      <c r="AD92" s="197"/>
      <c r="AE92" s="197"/>
      <c r="AF92" s="195"/>
      <c r="AG92" s="198"/>
      <c r="AI92" s="28"/>
      <c r="AJ92" s="26"/>
      <c r="AK92" s="199"/>
      <c r="AL92" s="27"/>
      <c r="AP92" s="27"/>
      <c r="BH92" s="211"/>
    </row>
    <row r="93" spans="1:60" ht="15" customHeight="1">
      <c r="A93" s="195"/>
      <c r="B93" s="195"/>
      <c r="C93" s="195"/>
      <c r="D93" s="195"/>
      <c r="E93" s="195"/>
      <c r="F93" s="195"/>
      <c r="G93" s="195"/>
      <c r="H93" s="195"/>
      <c r="I93" s="476"/>
      <c r="J93" s="316"/>
      <c r="K93" s="195"/>
      <c r="L93" s="195"/>
      <c r="M93" s="195"/>
      <c r="N93" s="195"/>
      <c r="O93" s="476"/>
      <c r="P93" s="476"/>
      <c r="Q93" s="92"/>
      <c r="R93" s="476"/>
      <c r="S93" s="92"/>
      <c r="T93" s="476"/>
      <c r="U93" s="92"/>
      <c r="V93" s="195"/>
      <c r="W93" s="195"/>
      <c r="X93" s="195"/>
      <c r="Y93" s="195"/>
      <c r="Z93" s="195"/>
      <c r="AA93" s="195"/>
      <c r="AB93" s="195"/>
      <c r="AC93" s="195"/>
      <c r="AD93" s="195"/>
      <c r="AE93" s="195"/>
      <c r="AF93" s="195"/>
      <c r="AG93" s="198"/>
      <c r="AI93" s="28"/>
      <c r="AJ93" s="26"/>
      <c r="AK93" s="199"/>
      <c r="AL93" s="27"/>
      <c r="AP93" s="27"/>
      <c r="BH93" s="211"/>
    </row>
    <row r="94" spans="1:60" ht="16.5" customHeight="1">
      <c r="A94" s="195"/>
      <c r="B94" s="266">
        <f>+'Ark1'!C2347</f>
        <v>2024</v>
      </c>
      <c r="C94" s="215">
        <f>+'Ark1'!L2347</f>
        <v>4</v>
      </c>
      <c r="D94" s="215" t="s">
        <v>31</v>
      </c>
      <c r="E94" s="27">
        <f>+'Ark1'!H2347</f>
        <v>1</v>
      </c>
      <c r="F94" s="27">
        <f>+'Ark1'!J2347</f>
        <v>103</v>
      </c>
      <c r="G94" s="27" t="str">
        <f>VLOOKUP(F94,RNR!$A$1:$B$26,2)</f>
        <v>Rudshøgda</v>
      </c>
      <c r="H94" s="27" t="str">
        <f>+IF(J94=0,"",'Ark1'!Q2347)</f>
        <v/>
      </c>
      <c r="J94" s="321">
        <f>+'Ark1'!R2347</f>
        <v>0</v>
      </c>
      <c r="K94" s="28" t="str">
        <f>+IF(J94=0,"",'Ark1'!AG2347)</f>
        <v/>
      </c>
      <c r="M94" s="28" t="str">
        <f>+IF(J94=0,"",'Ark1'!AH2347)</f>
        <v/>
      </c>
      <c r="N94" s="31" t="str">
        <f>+IF(J94=0,"",'Ark1'!U2347)</f>
        <v/>
      </c>
      <c r="O94" s="476"/>
      <c r="P94" s="477">
        <f>+'Ark1'!AI2347</f>
        <v>0</v>
      </c>
      <c r="Q94" s="92"/>
      <c r="R94" s="31" t="str">
        <f>+IF(P94=0,"",'Ark1'!AJ2347)</f>
        <v/>
      </c>
      <c r="S94" s="92"/>
      <c r="T94" s="31" t="str">
        <f>+IF(P94=0,"",'Ark1'!AK2347)</f>
        <v/>
      </c>
      <c r="U94" s="92"/>
      <c r="V94" s="26" t="str">
        <f>+IF(J94=0,"",'Ark1'!T2347)</f>
        <v/>
      </c>
      <c r="W94" s="33" t="str">
        <f>+IF(J94=0,"",'Ark1'!W2347)</f>
        <v/>
      </c>
      <c r="X94" s="33" t="str">
        <f>+IF(J94=0,"",'Ark1'!X2347)</f>
        <v/>
      </c>
      <c r="Y94" s="33" t="str">
        <f>+IF(J94=0,"",'Ark1'!Y2347)</f>
        <v/>
      </c>
      <c r="Z94" s="33" t="str">
        <f>+IF(J94=0,"",'Ark1'!Z2347)</f>
        <v/>
      </c>
      <c r="AA94" s="28" t="str">
        <f>+IF(J94=0,"",'Ark1'!AA2347)</f>
        <v/>
      </c>
      <c r="AB94" s="26" t="str">
        <f>+IF(J94=0,"",'Ark1'!AC2347)</f>
        <v/>
      </c>
      <c r="AC94" s="33" t="str">
        <f>+IF(J94=0,"",'Ark1'!AE2347)</f>
        <v/>
      </c>
      <c r="AD94" s="28" t="str">
        <f t="shared" ref="AD94:AD117" si="14">IF(J94=0,"",N94/C94)</f>
        <v/>
      </c>
      <c r="AE94" s="28" t="str">
        <f t="shared" ref="AE94" si="15">IF(J94=0,"",J94/H94)</f>
        <v/>
      </c>
      <c r="AF94" s="195"/>
      <c r="AG94" s="198"/>
      <c r="AI94" s="28"/>
      <c r="AJ94" s="26"/>
      <c r="AK94" s="199"/>
      <c r="AL94" s="27"/>
      <c r="AM94" s="26"/>
      <c r="AN94" s="26"/>
      <c r="AO94" s="33"/>
      <c r="AP94" s="33"/>
      <c r="AQ94" s="33"/>
    </row>
    <row r="95" spans="1:60" ht="16.5" customHeight="1">
      <c r="A95" s="195"/>
      <c r="B95" s="266">
        <f>+'Ark1'!C2348</f>
        <v>2024</v>
      </c>
      <c r="C95" s="215">
        <f>+'Ark1'!L2348</f>
        <v>4</v>
      </c>
      <c r="D95" s="215" t="s">
        <v>31</v>
      </c>
      <c r="E95" s="27">
        <f>+'Ark1'!H2348</f>
        <v>2</v>
      </c>
      <c r="F95" s="27">
        <f>+'Ark1'!J2348</f>
        <v>106</v>
      </c>
      <c r="G95" s="27" t="str">
        <f>VLOOKUP(F95,RNR!$A$1:$B$26,2)</f>
        <v>Furuseth</v>
      </c>
      <c r="H95" s="27">
        <f>+IF(J95=0,"",'Ark1'!Q2348)</f>
        <v>4</v>
      </c>
      <c r="J95" s="321">
        <f>+'Ark1'!R2348</f>
        <v>8</v>
      </c>
      <c r="K95" s="28">
        <f>+IF(J95=0,"",'Ark1'!AG2348)</f>
        <v>3.9587383884208247</v>
      </c>
      <c r="M95" s="28">
        <f>+IF(J95=0,"",'Ark1'!AH2348)</f>
        <v>0</v>
      </c>
      <c r="N95" s="31">
        <f>+IF(J95=0,"",'Ark1'!U2348)</f>
        <v>9.1624999999999996</v>
      </c>
      <c r="O95" s="476"/>
      <c r="P95" s="477">
        <f>+'Ark1'!AI2348</f>
        <v>8</v>
      </c>
      <c r="Q95" s="92"/>
      <c r="R95" s="31">
        <f>+IF(P95=0,"",'Ark1'!AJ2348)</f>
        <v>88.25</v>
      </c>
      <c r="S95" s="92"/>
      <c r="T95" s="31">
        <f>+IF(P95=0,"",'Ark1'!AK2348)</f>
        <v>12.148962358221199</v>
      </c>
      <c r="U95" s="92"/>
      <c r="V95" s="26">
        <f>+IF(J95=0,"",'Ark1'!T2348)</f>
        <v>2.5</v>
      </c>
      <c r="W95" s="33">
        <f>+IF(J95=0,"",'Ark1'!W2348)</f>
        <v>0</v>
      </c>
      <c r="X95" s="33">
        <f>+IF(J95=0,"",'Ark1'!X2348)</f>
        <v>12.5</v>
      </c>
      <c r="Y95" s="33">
        <f>+IF(J95=0,"",'Ark1'!Y2348)</f>
        <v>0</v>
      </c>
      <c r="Z95" s="33">
        <f>+IF(J95=0,"",'Ark1'!Z2348)</f>
        <v>4.4522290765413262</v>
      </c>
      <c r="AA95" s="28">
        <f>+IF(J95=0,"",'Ark1'!AA2348)</f>
        <v>0</v>
      </c>
      <c r="AB95" s="26">
        <f>+IF(J95=0,"",'Ark1'!AC2348)</f>
        <v>0</v>
      </c>
      <c r="AC95" s="33">
        <f>+IF(J95=0,"",'Ark1'!AE2348)</f>
        <v>0</v>
      </c>
      <c r="AD95" s="28">
        <f t="shared" si="14"/>
        <v>2.2906249999999999</v>
      </c>
      <c r="AE95" s="28">
        <f t="shared" ref="AE95:AE117" si="16">IF(J95=0,"",J95/H95)</f>
        <v>2</v>
      </c>
      <c r="AF95" s="195"/>
      <c r="AG95" s="198"/>
      <c r="AI95" s="28"/>
      <c r="AJ95" s="26"/>
      <c r="AK95" s="199"/>
      <c r="AL95" s="27"/>
      <c r="AM95" s="26"/>
      <c r="AN95" s="26"/>
      <c r="AO95" s="33"/>
      <c r="AP95" s="33"/>
      <c r="AQ95" s="33"/>
    </row>
    <row r="96" spans="1:60" ht="16.5" customHeight="1">
      <c r="A96" s="195"/>
      <c r="B96" s="266">
        <f>+'Ark1'!C2349</f>
        <v>2024</v>
      </c>
      <c r="C96" s="215">
        <f>+'Ark1'!L2349</f>
        <v>4</v>
      </c>
      <c r="D96" s="215" t="s">
        <v>31</v>
      </c>
      <c r="E96" s="27">
        <f>+'Ark1'!H2349</f>
        <v>1</v>
      </c>
      <c r="F96" s="27">
        <f>+'Ark1'!J2349</f>
        <v>110</v>
      </c>
      <c r="G96" s="27" t="str">
        <f>VLOOKUP(F96,RNR!$A$1:$B$26,2)</f>
        <v>Gol</v>
      </c>
      <c r="H96" s="27">
        <f>+IF(J96=0,"",'Ark1'!Q2349)</f>
        <v>50</v>
      </c>
      <c r="J96" s="321">
        <f>+'Ark1'!R2349</f>
        <v>335</v>
      </c>
      <c r="K96" s="28">
        <f>+IF(J96=0,"",'Ark1'!AG2349)</f>
        <v>6.6345439855022637</v>
      </c>
      <c r="M96" s="28">
        <f>+IF(J96=0,"",'Ark1'!AH2349)</f>
        <v>4.179104477611939</v>
      </c>
      <c r="N96" s="31">
        <f>+IF(J96=0,"",'Ark1'!U2349)</f>
        <v>6.054328358208954</v>
      </c>
      <c r="O96" s="476"/>
      <c r="P96" s="477">
        <f>+'Ark1'!AI2349</f>
        <v>334</v>
      </c>
      <c r="Q96" s="92"/>
      <c r="R96" s="31">
        <f>+IF(P96=0,"",'Ark1'!AJ2349)</f>
        <v>77.390718562874255</v>
      </c>
      <c r="S96" s="92"/>
      <c r="T96" s="31">
        <f>+IF(P96=0,"",'Ark1'!AK2349)</f>
        <v>12.766733474412284</v>
      </c>
      <c r="U96" s="92"/>
      <c r="V96" s="26">
        <f>+IF(J96=0,"",'Ark1'!T2349)</f>
        <v>3.6298507462686578</v>
      </c>
      <c r="W96" s="33">
        <f>+IF(J96=0,"",'Ark1'!W2349)</f>
        <v>0</v>
      </c>
      <c r="X96" s="33">
        <f>+IF(J96=0,"",'Ark1'!X2349)</f>
        <v>0</v>
      </c>
      <c r="Y96" s="33">
        <f>+IF(J96=0,"",'Ark1'!Y2349)</f>
        <v>0</v>
      </c>
      <c r="Z96" s="33">
        <f>+IF(J96=0,"",'Ark1'!Z2349)</f>
        <v>1.6539155024353063</v>
      </c>
      <c r="AA96" s="28">
        <f>+IF(J96=0,"",'Ark1'!AA2349)</f>
        <v>0</v>
      </c>
      <c r="AB96" s="26">
        <f>+IF(J96=0,"",'Ark1'!AC2349)</f>
        <v>0</v>
      </c>
      <c r="AC96" s="33">
        <f>+IF(J96=0,"",'Ark1'!AE2349)</f>
        <v>0</v>
      </c>
      <c r="AD96" s="28">
        <f t="shared" si="14"/>
        <v>1.5135820895522385</v>
      </c>
      <c r="AE96" s="28">
        <f t="shared" si="16"/>
        <v>6.7</v>
      </c>
      <c r="AF96" s="195"/>
      <c r="AG96" s="198"/>
      <c r="AI96" s="28"/>
      <c r="AJ96" s="26"/>
      <c r="AK96" s="199"/>
      <c r="AL96" s="27"/>
      <c r="AM96" s="26"/>
      <c r="AN96" s="26"/>
      <c r="AO96" s="33"/>
      <c r="AP96" s="33"/>
      <c r="AQ96" s="33"/>
    </row>
    <row r="97" spans="1:43" ht="16.5" customHeight="1">
      <c r="A97" s="195"/>
      <c r="B97" s="266">
        <f>+'Ark1'!C2350</f>
        <v>2024</v>
      </c>
      <c r="C97" s="215">
        <f>+'Ark1'!L2350</f>
        <v>4</v>
      </c>
      <c r="D97" s="215" t="s">
        <v>31</v>
      </c>
      <c r="E97" s="27">
        <f>+'Ark1'!H2350</f>
        <v>1</v>
      </c>
      <c r="F97" s="27">
        <f>+'Ark1'!J2350</f>
        <v>111</v>
      </c>
      <c r="G97" s="27" t="str">
        <f>VLOOKUP(F97,RNR!$A$1:$B$26,2)</f>
        <v>Forus</v>
      </c>
      <c r="H97" s="27">
        <f>+IF(J97=0,"",'Ark1'!Q2350)</f>
        <v>2</v>
      </c>
      <c r="J97" s="321">
        <f>+'Ark1'!R2350</f>
        <v>3</v>
      </c>
      <c r="K97" s="28">
        <f>+IF(J97=0,"",'Ark1'!AG2350)</f>
        <v>8.6809470124013526</v>
      </c>
      <c r="M97" s="28">
        <f>+IF(J97=0,"",'Ark1'!AH2350)</f>
        <v>0</v>
      </c>
      <c r="N97" s="31">
        <f>+IF(J97=0,"",'Ark1'!U2350)</f>
        <v>7.7</v>
      </c>
      <c r="O97" s="476"/>
      <c r="P97" s="477">
        <f>+'Ark1'!AI2350</f>
        <v>3</v>
      </c>
      <c r="Q97" s="92"/>
      <c r="R97" s="31">
        <f>+IF(P97=0,"",'Ark1'!AJ2350)</f>
        <v>84.1</v>
      </c>
      <c r="S97" s="92"/>
      <c r="T97" s="31">
        <f>+IF(P97=0,"",'Ark1'!AK2350)</f>
        <v>12.906134983634283</v>
      </c>
      <c r="U97" s="92"/>
      <c r="V97" s="26">
        <f>+IF(J97=0,"",'Ark1'!T2350)</f>
        <v>3</v>
      </c>
      <c r="W97" s="33">
        <f>+IF(J97=0,"",'Ark1'!W2350)</f>
        <v>0</v>
      </c>
      <c r="X97" s="33">
        <f>+IF(J97=0,"",'Ark1'!X2350)</f>
        <v>0</v>
      </c>
      <c r="Y97" s="33">
        <f>+IF(J97=0,"",'Ark1'!Y2350)</f>
        <v>0</v>
      </c>
      <c r="Z97" s="33">
        <f>+IF(J97=0,"",'Ark1'!Z2350)</f>
        <v>0.74833147735479599</v>
      </c>
      <c r="AA97" s="28">
        <f>+IF(J97=0,"",'Ark1'!AA2350)</f>
        <v>0</v>
      </c>
      <c r="AB97" s="26">
        <f>+IF(J97=0,"",'Ark1'!AC2350)</f>
        <v>0</v>
      </c>
      <c r="AC97" s="33">
        <f>+IF(J97=0,"",'Ark1'!AE2350)</f>
        <v>0</v>
      </c>
      <c r="AD97" s="28">
        <f t="shared" si="14"/>
        <v>1.925</v>
      </c>
      <c r="AE97" s="28">
        <f t="shared" si="16"/>
        <v>1.5</v>
      </c>
      <c r="AF97" s="195"/>
      <c r="AG97" s="198"/>
      <c r="AI97" s="28"/>
      <c r="AJ97" s="26"/>
      <c r="AK97" s="199"/>
      <c r="AL97" s="27"/>
      <c r="AM97" s="26"/>
      <c r="AN97" s="26"/>
      <c r="AO97" s="33"/>
      <c r="AP97" s="33"/>
      <c r="AQ97" s="33"/>
    </row>
    <row r="98" spans="1:43" ht="16.5" customHeight="1">
      <c r="A98" s="195"/>
      <c r="B98" s="266">
        <f>+'Ark1'!C2351</f>
        <v>2024</v>
      </c>
      <c r="C98" s="215">
        <f>+'Ark1'!L2351</f>
        <v>4</v>
      </c>
      <c r="D98" s="215" t="s">
        <v>31</v>
      </c>
      <c r="E98" s="27">
        <f>+'Ark1'!H2351</f>
        <v>1</v>
      </c>
      <c r="F98" s="27">
        <f>+'Ark1'!J2351</f>
        <v>116</v>
      </c>
      <c r="G98" s="27" t="str">
        <f>VLOOKUP(F98,RNR!$A$1:$B$26,2)</f>
        <v>Sandeid</v>
      </c>
      <c r="H98" s="27">
        <f>+IF(J98=0,"",'Ark1'!Q2351)</f>
        <v>23</v>
      </c>
      <c r="J98" s="321">
        <f>+'Ark1'!R2351</f>
        <v>143</v>
      </c>
      <c r="K98" s="28">
        <f>+IF(J98=0,"",'Ark1'!AG2351)</f>
        <v>15.79754601226994</v>
      </c>
      <c r="M98" s="28">
        <f>+IF(J98=0,"",'Ark1'!AH2351)</f>
        <v>0</v>
      </c>
      <c r="N98" s="31">
        <f>+IF(J98=0,"",'Ark1'!U2351)</f>
        <v>7.2748251748251747</v>
      </c>
      <c r="O98" s="476"/>
      <c r="P98" s="477">
        <f>+'Ark1'!AI2351</f>
        <v>126</v>
      </c>
      <c r="Q98" s="92"/>
      <c r="R98" s="31">
        <f>+IF(P98=0,"",'Ark1'!AJ2351)</f>
        <v>80.838095238095221</v>
      </c>
      <c r="S98" s="92"/>
      <c r="T98" s="31">
        <f>+IF(P98=0,"",'Ark1'!AK2351)</f>
        <v>13.162657062477322</v>
      </c>
      <c r="U98" s="92"/>
      <c r="V98" s="26">
        <f>+IF(J98=0,"",'Ark1'!T2351)</f>
        <v>2.7762237762237763</v>
      </c>
      <c r="W98" s="33">
        <f>+IF(J98=0,"",'Ark1'!W2351)</f>
        <v>0</v>
      </c>
      <c r="X98" s="33">
        <f>+IF(J98=0,"",'Ark1'!X2351)</f>
        <v>0.69930069930069916</v>
      </c>
      <c r="Y98" s="33">
        <f>+IF(J98=0,"",'Ark1'!Y2351)</f>
        <v>0</v>
      </c>
      <c r="Z98" s="33">
        <f>+IF(J98=0,"",'Ark1'!Z2351)</f>
        <v>1.8033561769391788</v>
      </c>
      <c r="AA98" s="28">
        <f>+IF(J98=0,"",'Ark1'!AA2351)</f>
        <v>0</v>
      </c>
      <c r="AB98" s="26">
        <f>+IF(J98=0,"",'Ark1'!AC2351)</f>
        <v>0</v>
      </c>
      <c r="AC98" s="33">
        <f>+IF(J98=0,"",'Ark1'!AE2351)</f>
        <v>0</v>
      </c>
      <c r="AD98" s="28">
        <f t="shared" si="14"/>
        <v>1.8187062937062937</v>
      </c>
      <c r="AE98" s="28">
        <f t="shared" si="16"/>
        <v>6.2173913043478262</v>
      </c>
      <c r="AF98" s="195"/>
      <c r="AG98" s="198"/>
      <c r="AI98" s="28"/>
      <c r="AJ98" s="26"/>
      <c r="AK98" s="199"/>
      <c r="AL98" s="27"/>
      <c r="AM98" s="26"/>
      <c r="AN98" s="26"/>
      <c r="AO98" s="33"/>
      <c r="AP98" s="33"/>
      <c r="AQ98" s="33"/>
    </row>
    <row r="99" spans="1:43" ht="16.5" customHeight="1">
      <c r="A99" s="195"/>
      <c r="B99" s="266">
        <f>+'Ark1'!C2352</f>
        <v>2024</v>
      </c>
      <c r="C99" s="215">
        <f>+'Ark1'!L2352</f>
        <v>4</v>
      </c>
      <c r="D99" s="215" t="s">
        <v>31</v>
      </c>
      <c r="E99" s="27">
        <f>+'Ark1'!H2352</f>
        <v>2</v>
      </c>
      <c r="F99" s="27">
        <f>+'Ark1'!J2352</f>
        <v>117</v>
      </c>
      <c r="G99" s="27" t="str">
        <f>VLOOKUP(F99,RNR!$A$1:$B$26,2)</f>
        <v>Jæren</v>
      </c>
      <c r="H99" s="27">
        <f>+IF(J99=0,"",'Ark1'!Q2352)</f>
        <v>4</v>
      </c>
      <c r="J99" s="321">
        <f>+'Ark1'!R2352</f>
        <v>16</v>
      </c>
      <c r="K99" s="28">
        <f>+IF(J99=0,"",'Ark1'!AG2352)</f>
        <v>11.043787364679275</v>
      </c>
      <c r="M99" s="28">
        <f>+IF(J99=0,"",'Ark1'!AH2352)</f>
        <v>0</v>
      </c>
      <c r="N99" s="31">
        <f>+IF(J99=0,"",'Ark1'!U2352)</f>
        <v>8.5437500000000011</v>
      </c>
      <c r="O99" s="476"/>
      <c r="P99" s="477">
        <f>+'Ark1'!AI2352</f>
        <v>15</v>
      </c>
      <c r="Q99" s="92"/>
      <c r="R99" s="31">
        <f>+IF(P99=0,"",'Ark1'!AJ2352)</f>
        <v>85.06</v>
      </c>
      <c r="S99" s="92"/>
      <c r="T99" s="31">
        <f>+IF(P99=0,"",'Ark1'!AK2352)</f>
        <v>13.22378403538371</v>
      </c>
      <c r="U99" s="92"/>
      <c r="V99" s="26">
        <f>+IF(J99=0,"",'Ark1'!T2352)</f>
        <v>3.125</v>
      </c>
      <c r="W99" s="33">
        <f>+IF(J99=0,"",'Ark1'!W2352)</f>
        <v>0</v>
      </c>
      <c r="X99" s="33">
        <f>+IF(J99=0,"",'Ark1'!X2352)</f>
        <v>0</v>
      </c>
      <c r="Y99" s="33">
        <f>+IF(J99=0,"",'Ark1'!Y2352)</f>
        <v>0</v>
      </c>
      <c r="Z99" s="33">
        <f>+IF(J99=0,"",'Ark1'!Z2352)</f>
        <v>1.8162353750271436</v>
      </c>
      <c r="AA99" s="28">
        <f>+IF(J99=0,"",'Ark1'!AA2352)</f>
        <v>0</v>
      </c>
      <c r="AB99" s="26">
        <f>+IF(J99=0,"",'Ark1'!AC2352)</f>
        <v>0</v>
      </c>
      <c r="AC99" s="33">
        <f>+IF(J99=0,"",'Ark1'!AE2352)</f>
        <v>0</v>
      </c>
      <c r="AD99" s="28">
        <f t="shared" si="14"/>
        <v>2.1359375000000003</v>
      </c>
      <c r="AE99" s="28">
        <f t="shared" si="16"/>
        <v>4</v>
      </c>
      <c r="AF99" s="195"/>
      <c r="AG99" s="198"/>
      <c r="AI99" s="28"/>
      <c r="AJ99" s="26"/>
      <c r="AK99" s="199"/>
      <c r="AL99" s="27"/>
      <c r="AM99" s="26"/>
      <c r="AN99" s="26"/>
      <c r="AO99" s="33"/>
      <c r="AP99" s="33"/>
      <c r="AQ99" s="33"/>
    </row>
    <row r="100" spans="1:43" ht="16.5" customHeight="1">
      <c r="A100" s="195"/>
      <c r="B100" s="266">
        <f>+'Ark1'!C2353</f>
        <v>2024</v>
      </c>
      <c r="C100" s="215">
        <f>+'Ark1'!L2353</f>
        <v>4</v>
      </c>
      <c r="D100" s="215" t="s">
        <v>31</v>
      </c>
      <c r="E100" s="27">
        <f>+'Ark1'!H2353</f>
        <v>1</v>
      </c>
      <c r="F100" s="27">
        <f>+'Ark1'!J2353</f>
        <v>134</v>
      </c>
      <c r="G100" s="27" t="str">
        <f>VLOOKUP(F100,RNR!$A$1:$B$26,2)</f>
        <v>Førde</v>
      </c>
      <c r="H100" s="27">
        <f>+IF(J100=0,"",'Ark1'!Q2353)</f>
        <v>73</v>
      </c>
      <c r="J100" s="321">
        <f>+'Ark1'!R2353</f>
        <v>477</v>
      </c>
      <c r="K100" s="28">
        <f>+IF(J100=0,"",'Ark1'!AG2353)</f>
        <v>11.133124970466936</v>
      </c>
      <c r="M100" s="28">
        <f>+IF(J100=0,"",'Ark1'!AH2353)</f>
        <v>0</v>
      </c>
      <c r="N100" s="31">
        <f>+IF(J100=0,"",'Ark1'!U2353)</f>
        <v>6.9150943396226481</v>
      </c>
      <c r="O100" s="476"/>
      <c r="P100" s="477">
        <f>+'Ark1'!AI2353</f>
        <v>471</v>
      </c>
      <c r="Q100" s="92"/>
      <c r="R100" s="31">
        <f>+IF(P100=0,"",'Ark1'!AJ2353)</f>
        <v>80.3983014861995</v>
      </c>
      <c r="S100" s="92"/>
      <c r="T100" s="31">
        <f>+IF(P100=0,"",'Ark1'!AK2353)</f>
        <v>13.05194517509975</v>
      </c>
      <c r="U100" s="92"/>
      <c r="V100" s="26">
        <f>+IF(J100=0,"",'Ark1'!T2353)</f>
        <v>3.0817610062893075</v>
      </c>
      <c r="W100" s="33">
        <f>+IF(J100=0,"",'Ark1'!W2353)</f>
        <v>0</v>
      </c>
      <c r="X100" s="33">
        <f>+IF(J100=0,"",'Ark1'!X2353)</f>
        <v>0.20964360587002101</v>
      </c>
      <c r="Y100" s="33">
        <f>+IF(J100=0,"",'Ark1'!Y2353)</f>
        <v>0</v>
      </c>
      <c r="Z100" s="33">
        <f>+IF(J100=0,"",'Ark1'!Z2353)</f>
        <v>2.0618076988184626</v>
      </c>
      <c r="AA100" s="28">
        <f>+IF(J100=0,"",'Ark1'!AA2353)</f>
        <v>0</v>
      </c>
      <c r="AB100" s="26">
        <f>+IF(J100=0,"",'Ark1'!AC2353)</f>
        <v>0</v>
      </c>
      <c r="AC100" s="33">
        <f>+IF(J100=0,"",'Ark1'!AE2353)</f>
        <v>0</v>
      </c>
      <c r="AD100" s="28">
        <f t="shared" si="14"/>
        <v>1.728773584905662</v>
      </c>
      <c r="AE100" s="28">
        <f t="shared" si="16"/>
        <v>6.5342465753424657</v>
      </c>
      <c r="AF100" s="195"/>
      <c r="AG100" s="198"/>
      <c r="AI100" s="28"/>
      <c r="AJ100" s="26"/>
      <c r="AK100" s="199"/>
      <c r="AL100" s="27"/>
      <c r="AM100" s="26"/>
      <c r="AN100" s="26"/>
      <c r="AO100" s="33"/>
      <c r="AP100" s="33"/>
      <c r="AQ100" s="33"/>
    </row>
    <row r="101" spans="1:43" ht="16.5" customHeight="1">
      <c r="A101" s="195"/>
      <c r="B101" s="266">
        <f>+'Ark1'!C2354</f>
        <v>2024</v>
      </c>
      <c r="C101" s="215">
        <f>+'Ark1'!L2354</f>
        <v>4</v>
      </c>
      <c r="D101" s="215" t="s">
        <v>31</v>
      </c>
      <c r="E101" s="27">
        <f>+'Ark1'!H2354</f>
        <v>2</v>
      </c>
      <c r="F101" s="27">
        <f>+'Ark1'!J2354</f>
        <v>141</v>
      </c>
      <c r="G101" s="27" t="str">
        <f>VLOOKUP(F101,RNR!$A$1:$B$26,2)</f>
        <v>Ølen</v>
      </c>
      <c r="H101" s="27">
        <f>+IF(J101=0,"",'Ark1'!Q2354)</f>
        <v>42</v>
      </c>
      <c r="J101" s="321">
        <f>+'Ark1'!R2354</f>
        <v>218</v>
      </c>
      <c r="K101" s="28">
        <f>+IF(J101=0,"",'Ark1'!AG2354)</f>
        <v>20.964555338942027</v>
      </c>
      <c r="M101" s="28">
        <f>+IF(J101=0,"",'Ark1'!AH2354)</f>
        <v>0</v>
      </c>
      <c r="N101" s="31">
        <f>+IF(J101=0,"",'Ark1'!U2354)</f>
        <v>7.3500000000000014</v>
      </c>
      <c r="O101" s="476"/>
      <c r="P101" s="477">
        <f>+'Ark1'!AI2354</f>
        <v>216</v>
      </c>
      <c r="Q101" s="92"/>
      <c r="R101" s="31">
        <f>+IF(P101=0,"",'Ark1'!AJ2354)</f>
        <v>82.784722222222271</v>
      </c>
      <c r="S101" s="92"/>
      <c r="T101" s="31">
        <f>+IF(P101=0,"",'Ark1'!AK2354)</f>
        <v>12.799067395827331</v>
      </c>
      <c r="U101" s="92"/>
      <c r="V101" s="26">
        <f>+IF(J101=0,"",'Ark1'!T2354)</f>
        <v>2.7522935779816518</v>
      </c>
      <c r="W101" s="33">
        <f>+IF(J101=0,"",'Ark1'!W2354)</f>
        <v>0</v>
      </c>
      <c r="X101" s="33">
        <f>+IF(J101=0,"",'Ark1'!X2354)</f>
        <v>0</v>
      </c>
      <c r="Y101" s="33">
        <f>+IF(J101=0,"",'Ark1'!Y2354)</f>
        <v>0</v>
      </c>
      <c r="Z101" s="33">
        <f>+IF(J101=0,"",'Ark1'!Z2354)</f>
        <v>1.8892076393522983</v>
      </c>
      <c r="AA101" s="28">
        <f>+IF(J101=0,"",'Ark1'!AA2354)</f>
        <v>0</v>
      </c>
      <c r="AB101" s="26">
        <f>+IF(J101=0,"",'Ark1'!AC2354)</f>
        <v>0</v>
      </c>
      <c r="AC101" s="33">
        <f>+IF(J101=0,"",'Ark1'!AE2354)</f>
        <v>0</v>
      </c>
      <c r="AD101" s="28">
        <f t="shared" si="14"/>
        <v>1.8375000000000004</v>
      </c>
      <c r="AE101" s="28">
        <f t="shared" si="16"/>
        <v>5.1904761904761907</v>
      </c>
      <c r="AF101" s="195"/>
      <c r="AG101" s="198"/>
      <c r="AI101" s="28"/>
      <c r="AJ101" s="26"/>
      <c r="AK101" s="199"/>
      <c r="AL101" s="27"/>
      <c r="AM101" s="26"/>
      <c r="AN101" s="26"/>
      <c r="AO101" s="33"/>
      <c r="AP101" s="33"/>
      <c r="AQ101" s="33"/>
    </row>
    <row r="102" spans="1:43" ht="16.5" customHeight="1">
      <c r="A102" s="195"/>
      <c r="B102" s="266">
        <f>+'Ark1'!C2355</f>
        <v>2024</v>
      </c>
      <c r="C102" s="215">
        <f>+'Ark1'!L2355</f>
        <v>4</v>
      </c>
      <c r="D102" s="215" t="s">
        <v>31</v>
      </c>
      <c r="E102" s="27">
        <f>+'Ark1'!H2355</f>
        <v>2</v>
      </c>
      <c r="F102" s="27">
        <f>+'Ark1'!J2355</f>
        <v>143</v>
      </c>
      <c r="G102" s="27" t="str">
        <f>VLOOKUP(F102,RNR!$A$1:$B$26,2)</f>
        <v>Nordfjord</v>
      </c>
      <c r="H102" s="27" t="str">
        <f>+IF(J102=0,"",'Ark1'!Q2355)</f>
        <v/>
      </c>
      <c r="J102" s="321">
        <f>+'Ark1'!R2355</f>
        <v>0</v>
      </c>
      <c r="K102" s="28" t="str">
        <f>+IF(J102=0,"",'Ark1'!AG2355)</f>
        <v/>
      </c>
      <c r="M102" s="28" t="str">
        <f>+IF(J102=0,"",'Ark1'!AH2355)</f>
        <v/>
      </c>
      <c r="N102" s="31" t="str">
        <f>+IF(J102=0,"",'Ark1'!U2355)</f>
        <v/>
      </c>
      <c r="O102" s="476"/>
      <c r="P102" s="477">
        <f>+'Ark1'!AI2355</f>
        <v>0</v>
      </c>
      <c r="Q102" s="92"/>
      <c r="R102" s="31" t="str">
        <f>+IF(P102=0,"",'Ark1'!AJ2355)</f>
        <v/>
      </c>
      <c r="S102" s="92"/>
      <c r="T102" s="31" t="str">
        <f>+IF(P102=0,"",'Ark1'!AK2355)</f>
        <v/>
      </c>
      <c r="U102" s="92"/>
      <c r="V102" s="26" t="str">
        <f>+IF(J102=0,"",'Ark1'!T2355)</f>
        <v/>
      </c>
      <c r="W102" s="33" t="str">
        <f>+IF(J102=0,"",'Ark1'!W2355)</f>
        <v/>
      </c>
      <c r="X102" s="33" t="str">
        <f>+IF(J102=0,"",'Ark1'!X2355)</f>
        <v/>
      </c>
      <c r="Y102" s="33" t="str">
        <f>+IF(J102=0,"",'Ark1'!Y2355)</f>
        <v/>
      </c>
      <c r="Z102" s="33" t="str">
        <f>+IF(J102=0,"",'Ark1'!Z2355)</f>
        <v/>
      </c>
      <c r="AA102" s="28" t="str">
        <f>+IF(J102=0,"",'Ark1'!AA2355)</f>
        <v/>
      </c>
      <c r="AB102" s="26" t="str">
        <f>+IF(J102=0,"",'Ark1'!AC2355)</f>
        <v/>
      </c>
      <c r="AC102" s="33" t="str">
        <f>+IF(J102=0,"",'Ark1'!AE2355)</f>
        <v/>
      </c>
      <c r="AD102" s="28" t="str">
        <f t="shared" si="14"/>
        <v/>
      </c>
      <c r="AE102" s="28" t="str">
        <f t="shared" si="16"/>
        <v/>
      </c>
      <c r="AF102" s="195"/>
      <c r="AG102" s="198"/>
      <c r="AI102" s="28"/>
      <c r="AJ102" s="26"/>
      <c r="AK102" s="199"/>
      <c r="AL102" s="27"/>
      <c r="AM102" s="26"/>
      <c r="AN102" s="26"/>
      <c r="AO102" s="33"/>
      <c r="AP102" s="33"/>
      <c r="AQ102" s="33"/>
    </row>
    <row r="103" spans="1:43" ht="16.5" customHeight="1">
      <c r="A103" s="195"/>
      <c r="B103" s="266">
        <f>+'Ark1'!C2356</f>
        <v>2024</v>
      </c>
      <c r="C103" s="215">
        <f>+'Ark1'!L2356</f>
        <v>4</v>
      </c>
      <c r="D103" s="215" t="s">
        <v>31</v>
      </c>
      <c r="E103" s="27">
        <f>+'Ark1'!H2356</f>
        <v>2</v>
      </c>
      <c r="F103" s="27">
        <f>+'Ark1'!J2356</f>
        <v>147</v>
      </c>
      <c r="G103" s="27" t="str">
        <f>VLOOKUP(F103,RNR!$A$1:$B$26,2)</f>
        <v>Midt-Norge</v>
      </c>
      <c r="H103" s="27">
        <f>+IF(J103=0,"",'Ark1'!Q2356)</f>
        <v>4</v>
      </c>
      <c r="J103" s="321">
        <f>+'Ark1'!R2356</f>
        <v>23</v>
      </c>
      <c r="K103" s="28">
        <f>+IF(J103=0,"",'Ark1'!AG2356)</f>
        <v>20.743226447924435</v>
      </c>
      <c r="M103" s="28">
        <f>+IF(J103=0,"",'Ark1'!AH2356)</f>
        <v>0</v>
      </c>
      <c r="N103" s="31">
        <f>+IF(J103=0,"",'Ark1'!U2356)</f>
        <v>7.2565217391304353</v>
      </c>
      <c r="O103" s="476"/>
      <c r="P103" s="477">
        <f>+'Ark1'!AI2356</f>
        <v>23</v>
      </c>
      <c r="Q103" s="92"/>
      <c r="R103" s="31">
        <f>+IF(P103=0,"",'Ark1'!AJ2356)</f>
        <v>82.469565217391292</v>
      </c>
      <c r="S103" s="92"/>
      <c r="T103" s="31">
        <f>+IF(P103=0,"",'Ark1'!AK2356)</f>
        <v>12.794485636995695</v>
      </c>
      <c r="U103" s="92"/>
      <c r="V103" s="26">
        <f>+IF(J103=0,"",'Ark1'!T2356)</f>
        <v>2.9130434782608696</v>
      </c>
      <c r="W103" s="33">
        <f>+IF(J103=0,"",'Ark1'!W2356)</f>
        <v>0</v>
      </c>
      <c r="X103" s="33">
        <f>+IF(J103=0,"",'Ark1'!X2356)</f>
        <v>0</v>
      </c>
      <c r="Y103" s="33">
        <f>+IF(J103=0,"",'Ark1'!Y2356)</f>
        <v>0</v>
      </c>
      <c r="Z103" s="33">
        <f>+IF(J103=0,"",'Ark1'!Z2356)</f>
        <v>1.3865271244799782</v>
      </c>
      <c r="AA103" s="28">
        <f>+IF(J103=0,"",'Ark1'!AA2356)</f>
        <v>0</v>
      </c>
      <c r="AB103" s="26">
        <f>+IF(J103=0,"",'Ark1'!AC2356)</f>
        <v>0</v>
      </c>
      <c r="AC103" s="33">
        <f>+IF(J103=0,"",'Ark1'!AE2356)</f>
        <v>0</v>
      </c>
      <c r="AD103" s="28">
        <f t="shared" si="14"/>
        <v>1.8141304347826088</v>
      </c>
      <c r="AE103" s="28">
        <f t="shared" si="16"/>
        <v>5.75</v>
      </c>
      <c r="AF103" s="195"/>
      <c r="AG103" s="198"/>
      <c r="AI103" s="28"/>
      <c r="AJ103" s="26"/>
      <c r="AK103" s="199"/>
      <c r="AL103" s="27"/>
      <c r="AM103" s="26"/>
      <c r="AN103" s="26"/>
      <c r="AO103" s="33"/>
      <c r="AP103" s="33"/>
      <c r="AQ103" s="33"/>
    </row>
    <row r="104" spans="1:43" ht="16.5" customHeight="1">
      <c r="A104" s="195"/>
      <c r="B104" s="266">
        <f>+'Ark1'!C2357</f>
        <v>2024</v>
      </c>
      <c r="C104" s="215">
        <f>+'Ark1'!L2357</f>
        <v>4</v>
      </c>
      <c r="D104" s="215" t="s">
        <v>31</v>
      </c>
      <c r="E104" s="27">
        <f>+'Ark1'!H2357</f>
        <v>1</v>
      </c>
      <c r="F104" s="27">
        <f>+'Ark1'!J2357</f>
        <v>155</v>
      </c>
      <c r="G104" s="27" t="str">
        <f>VLOOKUP(F104,RNR!$A$1:$B$26,2)</f>
        <v>Målselv</v>
      </c>
      <c r="H104" s="27">
        <f>+IF(J104=0,"",'Ark1'!Q2357)</f>
        <v>20</v>
      </c>
      <c r="J104" s="321">
        <f>+'Ark1'!R2357</f>
        <v>112</v>
      </c>
      <c r="K104" s="28">
        <f>+IF(J104=0,"",'Ark1'!AG2357)</f>
        <v>7.4500413670209404</v>
      </c>
      <c r="M104" s="28">
        <f>+IF(J104=0,"",'Ark1'!AH2357)</f>
        <v>0</v>
      </c>
      <c r="N104" s="31">
        <f>+IF(J104=0,"",'Ark1'!U2357)</f>
        <v>8.3616071428571495</v>
      </c>
      <c r="O104" s="476"/>
      <c r="P104" s="477">
        <f>+'Ark1'!AI2357</f>
        <v>112</v>
      </c>
      <c r="Q104" s="92"/>
      <c r="R104" s="31">
        <f>+IF(P104=0,"",'Ark1'!AJ2357)</f>
        <v>86.805357142857119</v>
      </c>
      <c r="S104" s="92"/>
      <c r="T104" s="31">
        <f>+IF(P104=0,"",'Ark1'!AK2357)</f>
        <v>12.664960949682156</v>
      </c>
      <c r="U104" s="92"/>
      <c r="V104" s="26">
        <f>+IF(J104=0,"",'Ark1'!T2357)</f>
        <v>2.875</v>
      </c>
      <c r="W104" s="33">
        <f>+IF(J104=0,"",'Ark1'!W2357)</f>
        <v>0</v>
      </c>
      <c r="X104" s="33">
        <f>+IF(J104=0,"",'Ark1'!X2357)</f>
        <v>0</v>
      </c>
      <c r="Y104" s="33">
        <f>+IF(J104=0,"",'Ark1'!Y2357)</f>
        <v>0</v>
      </c>
      <c r="Z104" s="33">
        <f>+IF(J104=0,"",'Ark1'!Z2357)</f>
        <v>1.5777609324447699</v>
      </c>
      <c r="AA104" s="28">
        <f>+IF(J104=0,"",'Ark1'!AA2357)</f>
        <v>0</v>
      </c>
      <c r="AB104" s="26">
        <f>+IF(J104=0,"",'Ark1'!AC2357)</f>
        <v>0</v>
      </c>
      <c r="AC104" s="33">
        <f>+IF(J104=0,"",'Ark1'!AE2357)</f>
        <v>0</v>
      </c>
      <c r="AD104" s="28">
        <f t="shared" si="14"/>
        <v>2.0904017857142874</v>
      </c>
      <c r="AE104" s="28">
        <f t="shared" si="16"/>
        <v>5.6</v>
      </c>
      <c r="AF104" s="195"/>
      <c r="AG104" s="198"/>
      <c r="AI104" s="28"/>
      <c r="AJ104" s="26"/>
      <c r="AK104" s="199"/>
      <c r="AL104" s="27"/>
      <c r="AM104" s="26"/>
      <c r="AN104" s="26"/>
      <c r="AO104" s="33"/>
      <c r="AP104" s="33"/>
      <c r="AQ104" s="33"/>
    </row>
    <row r="105" spans="1:43" ht="16.5" customHeight="1">
      <c r="A105" s="195"/>
      <c r="B105" s="266">
        <f>+'Ark1'!C2358</f>
        <v>2024</v>
      </c>
      <c r="C105" s="215">
        <f>+'Ark1'!L2358</f>
        <v>4</v>
      </c>
      <c r="D105" s="215" t="s">
        <v>31</v>
      </c>
      <c r="E105" s="27">
        <f>+'Ark1'!H2358</f>
        <v>2</v>
      </c>
      <c r="F105" s="27">
        <f>+'Ark1'!J2358</f>
        <v>160</v>
      </c>
      <c r="G105" s="27" t="str">
        <f>VLOOKUP(F105,RNR!$A$1:$B$26,2)</f>
        <v>Oslo</v>
      </c>
      <c r="H105" s="27">
        <f>+IF(J105=0,"",'Ark1'!Q2358)</f>
        <v>10</v>
      </c>
      <c r="J105" s="321">
        <f>+'Ark1'!R2358</f>
        <v>37</v>
      </c>
      <c r="K105" s="28">
        <f>+IF(J105=0,"",'Ark1'!AG2358)</f>
        <v>11.665860203228791</v>
      </c>
      <c r="M105" s="28">
        <f>+IF(J105=0,"",'Ark1'!AH2358)</f>
        <v>10.810810810810812</v>
      </c>
      <c r="N105" s="31">
        <f>+IF(J105=0,"",'Ark1'!U2358)</f>
        <v>7.167567567567569</v>
      </c>
      <c r="O105" s="476"/>
      <c r="P105" s="477">
        <f>+'Ark1'!AI2358</f>
        <v>37</v>
      </c>
      <c r="Q105" s="92"/>
      <c r="R105" s="31">
        <f>+IF(P105=0,"",'Ark1'!AJ2358)</f>
        <v>82.429729729729743</v>
      </c>
      <c r="S105" s="92"/>
      <c r="T105" s="31">
        <f>+IF(P105=0,"",'Ark1'!AK2358)</f>
        <v>12.522786781359741</v>
      </c>
      <c r="U105" s="92"/>
      <c r="V105" s="26">
        <f>+IF(J105=0,"",'Ark1'!T2358)</f>
        <v>2.8918918918918912</v>
      </c>
      <c r="W105" s="33">
        <f>+IF(J105=0,"",'Ark1'!W2358)</f>
        <v>0</v>
      </c>
      <c r="X105" s="33">
        <f>+IF(J105=0,"",'Ark1'!X2358)</f>
        <v>0</v>
      </c>
      <c r="Y105" s="33">
        <f>+IF(J105=0,"",'Ark1'!Y2358)</f>
        <v>0</v>
      </c>
      <c r="Z105" s="33">
        <f>+IF(J105=0,"",'Ark1'!Z2358)</f>
        <v>1.8878063995524963</v>
      </c>
      <c r="AA105" s="28">
        <f>+IF(J105=0,"",'Ark1'!AA2358)</f>
        <v>0</v>
      </c>
      <c r="AB105" s="26">
        <f>+IF(J105=0,"",'Ark1'!AC2358)</f>
        <v>0</v>
      </c>
      <c r="AC105" s="33">
        <f>+IF(J105=0,"",'Ark1'!AE2358)</f>
        <v>0</v>
      </c>
      <c r="AD105" s="28">
        <f t="shared" si="14"/>
        <v>1.7918918918918922</v>
      </c>
      <c r="AE105" s="28">
        <f t="shared" si="16"/>
        <v>3.7</v>
      </c>
      <c r="AF105" s="195"/>
      <c r="AG105" s="198"/>
      <c r="AI105" s="28"/>
      <c r="AJ105" s="26"/>
      <c r="AK105" s="199"/>
      <c r="AL105" s="27"/>
      <c r="AM105" s="26"/>
      <c r="AN105" s="26"/>
      <c r="AO105" s="33"/>
      <c r="AP105" s="33"/>
      <c r="AQ105" s="33"/>
    </row>
    <row r="106" spans="1:43" ht="16.5" customHeight="1">
      <c r="A106" s="195"/>
      <c r="B106" s="266">
        <f>+'Ark1'!C2359</f>
        <v>2024</v>
      </c>
      <c r="C106" s="215">
        <f>+'Ark1'!L2359</f>
        <v>4</v>
      </c>
      <c r="D106" s="215" t="s">
        <v>31</v>
      </c>
      <c r="E106" s="27">
        <f>+'Ark1'!H2359</f>
        <v>1</v>
      </c>
      <c r="F106" s="27">
        <f>+'Ark1'!J2359</f>
        <v>171</v>
      </c>
      <c r="G106" s="27" t="str">
        <f>VLOOKUP(F106,RNR!$A$1:$B$26,2)</f>
        <v>Prima</v>
      </c>
      <c r="H106" s="27" t="str">
        <f>+IF(J106=0,"",'Ark1'!Q2359)</f>
        <v/>
      </c>
      <c r="J106" s="321">
        <f>+'Ark1'!R2359</f>
        <v>0</v>
      </c>
      <c r="K106" s="28" t="str">
        <f>+IF(J106=0,"",'Ark1'!AG2359)</f>
        <v/>
      </c>
      <c r="M106" s="28" t="str">
        <f>+IF(J106=0,"",'Ark1'!AH2359)</f>
        <v/>
      </c>
      <c r="N106" s="31" t="str">
        <f>+IF(J106=0,"",'Ark1'!U2359)</f>
        <v/>
      </c>
      <c r="O106" s="476"/>
      <c r="P106" s="477">
        <f>+'Ark1'!AI2359</f>
        <v>0</v>
      </c>
      <c r="Q106" s="92"/>
      <c r="R106" s="31" t="str">
        <f>+IF(P106=0,"",'Ark1'!AJ2359)</f>
        <v/>
      </c>
      <c r="S106" s="92"/>
      <c r="T106" s="31" t="str">
        <f>+IF(P106=0,"",'Ark1'!AK2359)</f>
        <v/>
      </c>
      <c r="U106" s="92"/>
      <c r="V106" s="26" t="str">
        <f>+IF(J106=0,"",'Ark1'!T2359)</f>
        <v/>
      </c>
      <c r="W106" s="33" t="str">
        <f>+IF(J106=0,"",'Ark1'!W2359)</f>
        <v/>
      </c>
      <c r="X106" s="33" t="str">
        <f>+IF(J106=0,"",'Ark1'!X2359)</f>
        <v/>
      </c>
      <c r="Y106" s="33" t="str">
        <f>+IF(J106=0,"",'Ark1'!Y2359)</f>
        <v/>
      </c>
      <c r="Z106" s="33" t="str">
        <f>+IF(J106=0,"",'Ark1'!Z2359)</f>
        <v/>
      </c>
      <c r="AA106" s="28" t="str">
        <f>+IF(J106=0,"",'Ark1'!AA2359)</f>
        <v/>
      </c>
      <c r="AB106" s="26" t="str">
        <f>+IF(J106=0,"",'Ark1'!AC2359)</f>
        <v/>
      </c>
      <c r="AC106" s="33" t="str">
        <f>+IF(J106=0,"",'Ark1'!AE2359)</f>
        <v/>
      </c>
      <c r="AD106" s="28" t="str">
        <f t="shared" si="14"/>
        <v/>
      </c>
      <c r="AE106" s="28" t="str">
        <f t="shared" si="16"/>
        <v/>
      </c>
      <c r="AF106" s="195"/>
      <c r="AG106" s="198"/>
      <c r="AI106" s="28"/>
      <c r="AJ106" s="26"/>
      <c r="AK106" s="199"/>
      <c r="AL106" s="27"/>
      <c r="AM106" s="26"/>
      <c r="AN106" s="26"/>
      <c r="AO106" s="33"/>
      <c r="AP106" s="33"/>
      <c r="AQ106" s="33"/>
    </row>
    <row r="107" spans="1:43" ht="16.5" customHeight="1">
      <c r="A107" s="195"/>
      <c r="B107" s="266">
        <f>+'Ark1'!C2360</f>
        <v>2024</v>
      </c>
      <c r="C107" s="215">
        <f>+'Ark1'!L2360</f>
        <v>4</v>
      </c>
      <c r="D107" s="215" t="s">
        <v>31</v>
      </c>
      <c r="E107" s="27">
        <f>+'Ark1'!H2360</f>
        <v>2</v>
      </c>
      <c r="F107" s="27">
        <f>+'Ark1'!J2360</f>
        <v>175</v>
      </c>
      <c r="G107" s="27" t="str">
        <f>VLOOKUP(F107,RNR!$A$1:$B$26,2)</f>
        <v>Ole Ringdal</v>
      </c>
      <c r="H107" s="27">
        <f>+IF(J107=0,"",'Ark1'!Q2360)</f>
        <v>18</v>
      </c>
      <c r="J107" s="321">
        <f>+'Ark1'!R2360</f>
        <v>268</v>
      </c>
      <c r="K107" s="28">
        <f>+IF(J107=0,"",'Ark1'!AG2360)</f>
        <v>14.728428450844945</v>
      </c>
      <c r="M107" s="28">
        <f>+IF(J107=0,"",'Ark1'!AH2360)</f>
        <v>0</v>
      </c>
      <c r="N107" s="31">
        <f>+IF(J107=0,"",'Ark1'!U2360)</f>
        <v>6.380597014925371</v>
      </c>
      <c r="O107" s="476"/>
      <c r="P107" s="477">
        <f>+'Ark1'!AI2360</f>
        <v>154</v>
      </c>
      <c r="Q107" s="92"/>
      <c r="R107" s="31">
        <f>+IF(P107=0,"",'Ark1'!AJ2360)</f>
        <v>81.971428571428518</v>
      </c>
      <c r="S107" s="92"/>
      <c r="T107" s="31">
        <f>+IF(P107=0,"",'Ark1'!AK2360)</f>
        <v>13.01253057103729</v>
      </c>
      <c r="U107" s="92"/>
      <c r="V107" s="26">
        <f>+IF(J107=0,"",'Ark1'!T2360)</f>
        <v>3.1529850746268662</v>
      </c>
      <c r="W107" s="33">
        <f>+IF(J107=0,"",'Ark1'!W2360)</f>
        <v>0</v>
      </c>
      <c r="X107" s="33">
        <f>+IF(J107=0,"",'Ark1'!X2360)</f>
        <v>0</v>
      </c>
      <c r="Y107" s="33">
        <f>+IF(J107=0,"",'Ark1'!Y2360)</f>
        <v>0</v>
      </c>
      <c r="Z107" s="33">
        <f>+IF(J107=0,"",'Ark1'!Z2360)</f>
        <v>1.8361818599141169</v>
      </c>
      <c r="AA107" s="28">
        <f>+IF(J107=0,"",'Ark1'!AA2360)</f>
        <v>0</v>
      </c>
      <c r="AB107" s="26">
        <f>+IF(J107=0,"",'Ark1'!AC2360)</f>
        <v>0</v>
      </c>
      <c r="AC107" s="33">
        <f>+IF(J107=0,"",'Ark1'!AE2360)</f>
        <v>0</v>
      </c>
      <c r="AD107" s="28">
        <f t="shared" si="14"/>
        <v>1.5951492537313428</v>
      </c>
      <c r="AE107" s="28">
        <f t="shared" si="16"/>
        <v>14.888888888888889</v>
      </c>
      <c r="AF107" s="195"/>
      <c r="AG107" s="198"/>
      <c r="AI107" s="28"/>
      <c r="AJ107" s="26"/>
      <c r="AK107" s="199"/>
      <c r="AL107" s="27"/>
      <c r="AM107" s="26"/>
      <c r="AN107" s="26"/>
      <c r="AO107" s="33"/>
      <c r="AP107" s="33"/>
      <c r="AQ107" s="33"/>
    </row>
    <row r="108" spans="1:43" ht="16.5" customHeight="1">
      <c r="A108" s="195"/>
      <c r="B108" s="266">
        <f>+'Ark1'!C2361</f>
        <v>2024</v>
      </c>
      <c r="C108" s="215">
        <f>+'Ark1'!L2361</f>
        <v>4</v>
      </c>
      <c r="D108" s="215" t="s">
        <v>31</v>
      </c>
      <c r="E108" s="27">
        <f>+'Ark1'!H2361</f>
        <v>2</v>
      </c>
      <c r="F108" s="27">
        <f>+'Ark1'!J2361</f>
        <v>177</v>
      </c>
      <c r="G108" s="27" t="str">
        <f>VLOOKUP(F108,RNR!$A$1:$B$26,2)</f>
        <v>Slakthuset</v>
      </c>
      <c r="H108" s="27">
        <f>+IF(J108=0,"",'Ark1'!Q2361)</f>
        <v>20</v>
      </c>
      <c r="J108" s="321">
        <f>+'Ark1'!R2361</f>
        <v>123</v>
      </c>
      <c r="K108" s="28">
        <f>+IF(J108=0,"",'Ark1'!AG2361)</f>
        <v>13.643097790898018</v>
      </c>
      <c r="M108" s="28">
        <f>+IF(J108=0,"",'Ark1'!AH2361)</f>
        <v>2.4390243902439024</v>
      </c>
      <c r="N108" s="31">
        <f>+IF(J108=0,"",'Ark1'!U2361)</f>
        <v>10.107317073170735</v>
      </c>
      <c r="O108" s="476"/>
      <c r="P108" s="477">
        <f>+'Ark1'!AI2361</f>
        <v>122</v>
      </c>
      <c r="Q108" s="92"/>
      <c r="R108" s="31">
        <f>+IF(P108=0,"",'Ark1'!AJ2361)</f>
        <v>90.392622950819685</v>
      </c>
      <c r="S108" s="92"/>
      <c r="T108" s="31">
        <f>+IF(P108=0,"",'Ark1'!AK2361)</f>
        <v>13.213861684686504</v>
      </c>
      <c r="U108" s="92"/>
      <c r="V108" s="26">
        <f>+IF(J108=0,"",'Ark1'!T2361)</f>
        <v>3.4959349593495945</v>
      </c>
      <c r="W108" s="33">
        <f>+IF(J108=0,"",'Ark1'!W2361)</f>
        <v>0</v>
      </c>
      <c r="X108" s="33">
        <f>+IF(J108=0,"",'Ark1'!X2361)</f>
        <v>0.81300813008130068</v>
      </c>
      <c r="Y108" s="33">
        <f>+IF(J108=0,"",'Ark1'!Y2361)</f>
        <v>0</v>
      </c>
      <c r="Z108" s="33">
        <f>+IF(J108=0,"",'Ark1'!Z2361)</f>
        <v>3.185974617808224</v>
      </c>
      <c r="AA108" s="28">
        <f>+IF(J108=0,"",'Ark1'!AA2361)</f>
        <v>0</v>
      </c>
      <c r="AB108" s="26">
        <f>+IF(J108=0,"",'Ark1'!AC2361)</f>
        <v>0</v>
      </c>
      <c r="AC108" s="33">
        <f>+IF(J108=0,"",'Ark1'!AE2361)</f>
        <v>0</v>
      </c>
      <c r="AD108" s="28">
        <f t="shared" si="14"/>
        <v>2.5268292682926838</v>
      </c>
      <c r="AE108" s="28">
        <f t="shared" si="16"/>
        <v>6.15</v>
      </c>
      <c r="AF108" s="195"/>
      <c r="AG108" s="198"/>
      <c r="AI108" s="28"/>
      <c r="AJ108" s="26"/>
      <c r="AK108" s="199"/>
      <c r="AL108" s="27"/>
      <c r="AM108" s="26"/>
      <c r="AN108" s="26"/>
      <c r="AO108" s="33"/>
      <c r="AP108" s="33"/>
      <c r="AQ108" s="33"/>
    </row>
    <row r="109" spans="1:43" ht="16.5" customHeight="1">
      <c r="A109" s="195"/>
      <c r="B109" s="266">
        <f>+'Ark1'!C2362</f>
        <v>2024</v>
      </c>
      <c r="C109" s="215">
        <f>+'Ark1'!L2362</f>
        <v>4</v>
      </c>
      <c r="D109" s="215" t="s">
        <v>31</v>
      </c>
      <c r="E109" s="27">
        <f>+'Ark1'!H2362</f>
        <v>2</v>
      </c>
      <c r="F109" s="27">
        <f>+'Ark1'!J2362</f>
        <v>178</v>
      </c>
      <c r="G109" s="27" t="str">
        <f>VLOOKUP(F109,RNR!$A$1:$B$26,2)</f>
        <v>Røros</v>
      </c>
      <c r="H109" s="27">
        <f>+IF(J109=0,"",'Ark1'!Q2362)</f>
        <v>9</v>
      </c>
      <c r="J109" s="321">
        <f>+'Ark1'!R2362</f>
        <v>56</v>
      </c>
      <c r="K109" s="28">
        <f>+IF(J109=0,"",'Ark1'!AG2362)</f>
        <v>11.01889338731444</v>
      </c>
      <c r="M109" s="28">
        <f>+IF(J109=0,"",'Ark1'!AH2362)</f>
        <v>5.3571428571428559</v>
      </c>
      <c r="N109" s="31">
        <f>+IF(J109=0,"",'Ark1'!U2362)</f>
        <v>5.8321428571428564</v>
      </c>
      <c r="O109" s="476"/>
      <c r="P109" s="477">
        <f>+'Ark1'!AI2362</f>
        <v>56</v>
      </c>
      <c r="Q109" s="92"/>
      <c r="R109" s="31">
        <f>+IF(P109=0,"",'Ark1'!AJ2362)</f>
        <v>77.896428571428615</v>
      </c>
      <c r="S109" s="92"/>
      <c r="T109" s="31">
        <f>+IF(P109=0,"",'Ark1'!AK2362)</f>
        <v>12.14239473988682</v>
      </c>
      <c r="U109" s="92"/>
      <c r="V109" s="26">
        <f>+IF(J109=0,"",'Ark1'!T2362)</f>
        <v>3.8035714285714279</v>
      </c>
      <c r="W109" s="33">
        <f>+IF(J109=0,"",'Ark1'!W2362)</f>
        <v>0</v>
      </c>
      <c r="X109" s="33">
        <f>+IF(J109=0,"",'Ark1'!X2362)</f>
        <v>0</v>
      </c>
      <c r="Y109" s="33">
        <f>+IF(J109=0,"",'Ark1'!Y2362)</f>
        <v>0</v>
      </c>
      <c r="Z109" s="33">
        <f>+IF(J109=0,"",'Ark1'!Z2362)</f>
        <v>1.3998861105279159</v>
      </c>
      <c r="AA109" s="28">
        <f>+IF(J109=0,"",'Ark1'!AA2362)</f>
        <v>0</v>
      </c>
      <c r="AB109" s="26">
        <f>+IF(J109=0,"",'Ark1'!AC2362)</f>
        <v>0</v>
      </c>
      <c r="AC109" s="33">
        <f>+IF(J109=0,"",'Ark1'!AE2362)</f>
        <v>0</v>
      </c>
      <c r="AD109" s="28">
        <f t="shared" si="14"/>
        <v>1.4580357142857141</v>
      </c>
      <c r="AE109" s="28">
        <f t="shared" si="16"/>
        <v>6.2222222222222223</v>
      </c>
      <c r="AF109" s="195"/>
      <c r="AG109" s="198"/>
      <c r="AI109" s="28"/>
      <c r="AJ109" s="26"/>
      <c r="AK109" s="199"/>
      <c r="AL109" s="27"/>
      <c r="AM109" s="26"/>
      <c r="AN109" s="26"/>
      <c r="AO109" s="33"/>
      <c r="AP109" s="33"/>
      <c r="AQ109" s="33"/>
    </row>
    <row r="110" spans="1:43" ht="16.5" customHeight="1">
      <c r="A110" s="195"/>
      <c r="B110" s="266">
        <f>+'Ark1'!C2363</f>
        <v>2024</v>
      </c>
      <c r="C110" s="215">
        <f>+'Ark1'!L2363</f>
        <v>4</v>
      </c>
      <c r="D110" s="215" t="s">
        <v>31</v>
      </c>
      <c r="E110" s="27">
        <f>+'Ark1'!H2363</f>
        <v>2</v>
      </c>
      <c r="F110" s="27">
        <f>+'Ark1'!J2363</f>
        <v>181</v>
      </c>
      <c r="G110" s="27" t="str">
        <f>VLOOKUP(F110,RNR!$A$1:$B$26,2)</f>
        <v>Horns</v>
      </c>
      <c r="H110" s="27">
        <f>+IF(J110=0,"",'Ark1'!Q2363)</f>
        <v>8</v>
      </c>
      <c r="J110" s="321">
        <f>+'Ark1'!R2363</f>
        <v>25</v>
      </c>
      <c r="K110" s="28">
        <f>+IF(J110=0,"",'Ark1'!AG2363)</f>
        <v>6.1450861495230322</v>
      </c>
      <c r="M110" s="28">
        <f>+IF(J110=0,"",'Ark1'!AH2363)</f>
        <v>0</v>
      </c>
      <c r="N110" s="31">
        <f>+IF(J110=0,"",'Ark1'!U2363)</f>
        <v>6.6480000000000015</v>
      </c>
      <c r="O110" s="476"/>
      <c r="P110" s="477">
        <f>+'Ark1'!AI2363</f>
        <v>20</v>
      </c>
      <c r="Q110" s="92"/>
      <c r="R110" s="31">
        <f>+IF(P110=0,"",'Ark1'!AJ2363)</f>
        <v>81.870000000000019</v>
      </c>
      <c r="S110" s="92"/>
      <c r="T110" s="31">
        <f>+IF(P110=0,"",'Ark1'!AK2363)</f>
        <v>12.949694484942627</v>
      </c>
      <c r="U110" s="92"/>
      <c r="V110" s="26">
        <f>+IF(J110=0,"",'Ark1'!T2363)</f>
        <v>2.1200000000000006</v>
      </c>
      <c r="W110" s="33">
        <f>+IF(J110=0,"",'Ark1'!W2363)</f>
        <v>0</v>
      </c>
      <c r="X110" s="33">
        <f>+IF(J110=0,"",'Ark1'!X2363)</f>
        <v>0</v>
      </c>
      <c r="Y110" s="33">
        <f>+IF(J110=0,"",'Ark1'!Y2363)</f>
        <v>0</v>
      </c>
      <c r="Z110" s="33">
        <f>+IF(J110=0,"",'Ark1'!Z2363)</f>
        <v>1.93558673275056</v>
      </c>
      <c r="AA110" s="28">
        <f>+IF(J110=0,"",'Ark1'!AA2363)</f>
        <v>0</v>
      </c>
      <c r="AB110" s="26">
        <f>+IF(J110=0,"",'Ark1'!AC2363)</f>
        <v>0</v>
      </c>
      <c r="AC110" s="33">
        <f>+IF(J110=0,"",'Ark1'!AE2363)</f>
        <v>0</v>
      </c>
      <c r="AD110" s="28">
        <f t="shared" si="14"/>
        <v>1.6620000000000004</v>
      </c>
      <c r="AE110" s="28">
        <f t="shared" si="16"/>
        <v>3.125</v>
      </c>
      <c r="AF110" s="195"/>
      <c r="AG110" s="198"/>
      <c r="AI110" s="28"/>
      <c r="AJ110" s="26"/>
      <c r="AK110" s="199"/>
      <c r="AL110" s="27"/>
      <c r="AM110" s="26"/>
      <c r="AN110" s="26"/>
      <c r="AO110" s="33"/>
      <c r="AP110" s="33"/>
      <c r="AQ110" s="33"/>
    </row>
    <row r="111" spans="1:43" ht="16.5" customHeight="1">
      <c r="A111" s="195"/>
      <c r="B111" s="266">
        <f>+'Ark1'!C2364</f>
        <v>2024</v>
      </c>
      <c r="C111" s="215">
        <f>+'Ark1'!L2364</f>
        <v>4</v>
      </c>
      <c r="D111" s="215" t="s">
        <v>31</v>
      </c>
      <c r="E111" s="27">
        <f>+'Ark1'!H2364</f>
        <v>1</v>
      </c>
      <c r="F111" s="27">
        <f>+'Ark1'!J2364</f>
        <v>262</v>
      </c>
      <c r="G111" s="27" t="str">
        <f>VLOOKUP(F111,RNR!$A$1:$B$26,2)</f>
        <v>Strilalam</v>
      </c>
      <c r="H111" s="27" t="str">
        <f>+IF(J111=0,"",'Ark1'!Q2364)</f>
        <v/>
      </c>
      <c r="J111" s="321">
        <f>+'Ark1'!R2364</f>
        <v>0</v>
      </c>
      <c r="K111" s="28" t="str">
        <f>+IF(J111=0,"",'Ark1'!AG2364)</f>
        <v/>
      </c>
      <c r="M111" s="28" t="str">
        <f>+IF(J111=0,"",'Ark1'!AH2364)</f>
        <v/>
      </c>
      <c r="N111" s="31" t="str">
        <f>+IF(J111=0,"",'Ark1'!U2364)</f>
        <v/>
      </c>
      <c r="O111" s="476"/>
      <c r="P111" s="477">
        <f>+'Ark1'!AI2364</f>
        <v>0</v>
      </c>
      <c r="Q111" s="92"/>
      <c r="R111" s="31" t="str">
        <f>+IF(P111=0,"",'Ark1'!AJ2364)</f>
        <v/>
      </c>
      <c r="S111" s="92"/>
      <c r="T111" s="31" t="str">
        <f>+IF(P111=0,"",'Ark1'!AK2364)</f>
        <v/>
      </c>
      <c r="U111" s="92"/>
      <c r="V111" s="26" t="str">
        <f>+IF(J111=0,"",'Ark1'!T2364)</f>
        <v/>
      </c>
      <c r="W111" s="33" t="str">
        <f>+IF(J111=0,"",'Ark1'!W2364)</f>
        <v/>
      </c>
      <c r="X111" s="33" t="str">
        <f>+IF(J111=0,"",'Ark1'!X2364)</f>
        <v/>
      </c>
      <c r="Y111" s="33" t="str">
        <f>+IF(J111=0,"",'Ark1'!Y2364)</f>
        <v/>
      </c>
      <c r="Z111" s="33" t="str">
        <f>+IF(J111=0,"",'Ark1'!Z2364)</f>
        <v/>
      </c>
      <c r="AA111" s="28" t="str">
        <f>+IF(J111=0,"",'Ark1'!AA2364)</f>
        <v/>
      </c>
      <c r="AB111" s="26" t="str">
        <f>+IF(J111=0,"",'Ark1'!AC2364)</f>
        <v/>
      </c>
      <c r="AC111" s="33" t="str">
        <f>+IF(J111=0,"",'Ark1'!AE2364)</f>
        <v/>
      </c>
      <c r="AD111" s="28" t="str">
        <f t="shared" si="14"/>
        <v/>
      </c>
      <c r="AE111" s="28" t="str">
        <f t="shared" si="16"/>
        <v/>
      </c>
      <c r="AF111" s="195"/>
      <c r="AG111" s="198"/>
      <c r="AI111" s="28"/>
      <c r="AJ111" s="26"/>
      <c r="AK111" s="199"/>
      <c r="AL111" s="27"/>
      <c r="AM111" s="26"/>
      <c r="AN111" s="26"/>
      <c r="AO111" s="33"/>
      <c r="AP111" s="33"/>
      <c r="AQ111" s="33"/>
    </row>
    <row r="112" spans="1:43" ht="15.6">
      <c r="A112" s="195"/>
      <c r="B112" s="266">
        <f>+'Ark1'!C2365</f>
        <v>2024</v>
      </c>
      <c r="C112" s="215">
        <f>+'Ark1'!L2365</f>
        <v>4</v>
      </c>
      <c r="D112" s="215" t="s">
        <v>31</v>
      </c>
      <c r="E112" s="27">
        <f>+'Ark1'!H2365</f>
        <v>1</v>
      </c>
      <c r="F112" s="27">
        <f>+'Ark1'!J2365</f>
        <v>309</v>
      </c>
      <c r="G112" s="27" t="str">
        <f>VLOOKUP(F112,RNR!$A$1:$B$26,2)</f>
        <v>Malvik</v>
      </c>
      <c r="H112" s="27">
        <f>+IF(J112=0,"",'Ark1'!Q2365)</f>
        <v>20</v>
      </c>
      <c r="J112" s="321">
        <f>+'Ark1'!R2365</f>
        <v>91</v>
      </c>
      <c r="K112" s="28">
        <f>+IF(J112=0,"",'Ark1'!AG2365)</f>
        <v>8.3327885357147551</v>
      </c>
      <c r="M112" s="28">
        <f>+IF(J112=0,"",'Ark1'!AH2365)</f>
        <v>0</v>
      </c>
      <c r="N112" s="31">
        <f>+IF(J112=0,"",'Ark1'!U2365)</f>
        <v>7.0032967032967042</v>
      </c>
      <c r="O112" s="476"/>
      <c r="P112" s="477">
        <f>+'Ark1'!AI2365</f>
        <v>91</v>
      </c>
      <c r="Q112" s="92"/>
      <c r="R112" s="31">
        <f>+IF(P112=0,"",'Ark1'!AJ2365)</f>
        <v>81.429670329670316</v>
      </c>
      <c r="S112" s="92"/>
      <c r="T112" s="31">
        <f>+IF(P112=0,"",'Ark1'!AK2365)</f>
        <v>12.82866545927792</v>
      </c>
      <c r="U112" s="92"/>
      <c r="V112" s="26">
        <f>+IF(J112=0,"",'Ark1'!T2365)</f>
        <v>3.021978021978021</v>
      </c>
      <c r="W112" s="33">
        <f>+IF(J112=0,"",'Ark1'!W2365)</f>
        <v>0</v>
      </c>
      <c r="X112" s="33">
        <f>+IF(J112=0,"",'Ark1'!X2365)</f>
        <v>0</v>
      </c>
      <c r="Y112" s="33">
        <f>+IF(J112=0,"",'Ark1'!Y2365)</f>
        <v>0</v>
      </c>
      <c r="Z112" s="33">
        <f>+IF(J112=0,"",'Ark1'!Z2365)</f>
        <v>1.5012412848984715</v>
      </c>
      <c r="AA112" s="28">
        <f>+IF(J112=0,"",'Ark1'!AA2365)</f>
        <v>0</v>
      </c>
      <c r="AB112" s="26">
        <f>+IF(J112=0,"",'Ark1'!AC2365)</f>
        <v>0</v>
      </c>
      <c r="AC112" s="33">
        <f>+IF(J112=0,"",'Ark1'!AE2365)</f>
        <v>0</v>
      </c>
      <c r="AD112" s="28">
        <f t="shared" si="14"/>
        <v>1.750824175824176</v>
      </c>
      <c r="AE112" s="28">
        <f t="shared" si="16"/>
        <v>4.55</v>
      </c>
      <c r="AF112" s="195"/>
      <c r="AG112" s="27"/>
      <c r="AI112" s="28"/>
      <c r="AJ112" s="26"/>
      <c r="AK112" s="27"/>
      <c r="AL112" s="27"/>
      <c r="AM112" s="26"/>
      <c r="AN112" s="26"/>
      <c r="AO112" s="33"/>
      <c r="AP112" s="33"/>
      <c r="AQ112" s="33"/>
    </row>
    <row r="113" spans="1:60" ht="17.25" customHeight="1">
      <c r="A113" s="195"/>
      <c r="B113" s="266">
        <f>+'Ark1'!C2366</f>
        <v>2024</v>
      </c>
      <c r="C113" s="215">
        <f>+'Ark1'!L2366</f>
        <v>4</v>
      </c>
      <c r="D113" s="215" t="s">
        <v>31</v>
      </c>
      <c r="E113" s="27">
        <f>+'Ark1'!H2366</f>
        <v>2</v>
      </c>
      <c r="F113" s="27">
        <f>+'Ark1'!J2366</f>
        <v>470</v>
      </c>
      <c r="G113" s="27" t="str">
        <f>VLOOKUP(F113,RNR!$A$1:$B$26,2)</f>
        <v>Jens Eide</v>
      </c>
      <c r="H113" s="27">
        <f>+IF(J113=0,"",'Ark1'!Q2366)</f>
        <v>10</v>
      </c>
      <c r="J113" s="321">
        <f>+'Ark1'!R2366</f>
        <v>63</v>
      </c>
      <c r="K113" s="28">
        <f>+IF(J113=0,"",'Ark1'!AG2366)</f>
        <v>7.2324645051917775</v>
      </c>
      <c r="M113" s="28">
        <f>+IF(J113=0,"",'Ark1'!AH2366)</f>
        <v>11.111111111111112</v>
      </c>
      <c r="N113" s="31">
        <f>+IF(J113=0,"",'Ark1'!U2366)</f>
        <v>5.4174603174603195</v>
      </c>
      <c r="O113" s="476"/>
      <c r="P113" s="477">
        <f>+'Ark1'!AI2366</f>
        <v>63</v>
      </c>
      <c r="Q113" s="92"/>
      <c r="R113" s="31">
        <f>+IF(P113=0,"",'Ark1'!AJ2366)</f>
        <v>75.758730158730145</v>
      </c>
      <c r="S113" s="92"/>
      <c r="T113" s="31">
        <f>+IF(P113=0,"",'Ark1'!AK2366)</f>
        <v>12.005620172697977</v>
      </c>
      <c r="U113" s="92"/>
      <c r="V113" s="26">
        <f>+IF(J113=0,"",'Ark1'!T2366)</f>
        <v>3.8730158730158721</v>
      </c>
      <c r="W113" s="33">
        <f>+IF(J113=0,"",'Ark1'!W2366)</f>
        <v>0</v>
      </c>
      <c r="X113" s="33">
        <f>+IF(J113=0,"",'Ark1'!X2366)</f>
        <v>0</v>
      </c>
      <c r="Y113" s="33">
        <f>+IF(J113=0,"",'Ark1'!Y2366)</f>
        <v>0</v>
      </c>
      <c r="Z113" s="33">
        <f>+IF(J113=0,"",'Ark1'!Z2366)</f>
        <v>1.8940625425502589</v>
      </c>
      <c r="AA113" s="28">
        <f>+IF(J113=0,"",'Ark1'!AA2366)</f>
        <v>0</v>
      </c>
      <c r="AB113" s="26">
        <f>+IF(J113=0,"",'Ark1'!AC2366)</f>
        <v>0</v>
      </c>
      <c r="AC113" s="33">
        <f>+IF(J113=0,"",'Ark1'!AE2366)</f>
        <v>0</v>
      </c>
      <c r="AD113" s="28">
        <f t="shared" si="14"/>
        <v>1.3543650793650799</v>
      </c>
      <c r="AE113" s="28">
        <f t="shared" si="16"/>
        <v>6.3</v>
      </c>
      <c r="AF113" s="195"/>
      <c r="AG113" s="219"/>
      <c r="AI113" s="28"/>
      <c r="AJ113" s="26"/>
      <c r="AK113" s="199"/>
      <c r="AL113" s="27"/>
      <c r="AM113" s="26"/>
      <c r="AN113" s="26"/>
      <c r="AO113" s="33"/>
      <c r="AP113" s="33"/>
      <c r="AQ113" s="33"/>
    </row>
    <row r="114" spans="1:60" ht="15.6">
      <c r="A114" s="195"/>
      <c r="B114" s="266">
        <f>+'Ark1'!C2367</f>
        <v>2024</v>
      </c>
      <c r="C114" s="215">
        <f>+'Ark1'!L2367</f>
        <v>4</v>
      </c>
      <c r="D114" s="215" t="s">
        <v>31</v>
      </c>
      <c r="E114" s="27">
        <f>+'Ark1'!H2367</f>
        <v>2</v>
      </c>
      <c r="F114" s="27">
        <f>+'Ark1'!J2367</f>
        <v>629</v>
      </c>
      <c r="G114" s="27" t="str">
        <f>VLOOKUP(F114,RNR!$A$1:$B$26,2)</f>
        <v>Bø</v>
      </c>
      <c r="H114" s="27">
        <f>+IF(J114=0,"",'Ark1'!Q2367)</f>
        <v>2</v>
      </c>
      <c r="J114" s="321">
        <f>+'Ark1'!R2367</f>
        <v>9</v>
      </c>
      <c r="K114" s="28">
        <f>+IF(J114=0,"",'Ark1'!AG2367)</f>
        <v>16.028565760761754</v>
      </c>
      <c r="M114" s="28">
        <f>+IF(J114=0,"",'Ark1'!AH2367)</f>
        <v>0</v>
      </c>
      <c r="N114" s="31">
        <f>+IF(J114=0,"",'Ark1'!U2367)</f>
        <v>8.9777777777777832</v>
      </c>
      <c r="O114" s="476"/>
      <c r="P114" s="477">
        <f>+'Ark1'!AI2367</f>
        <v>0</v>
      </c>
      <c r="Q114" s="92"/>
      <c r="R114" s="31" t="str">
        <f>+IF(P114=0,"",'Ark1'!AJ2367)</f>
        <v/>
      </c>
      <c r="S114" s="92"/>
      <c r="T114" s="31" t="str">
        <f>+IF(P114=0,"",'Ark1'!AK2367)</f>
        <v/>
      </c>
      <c r="U114" s="92"/>
      <c r="V114" s="26">
        <f>+IF(J114=0,"",'Ark1'!T2367)</f>
        <v>2.8888888888888888</v>
      </c>
      <c r="W114" s="33">
        <f>+IF(J114=0,"",'Ark1'!W2367)</f>
        <v>0</v>
      </c>
      <c r="X114" s="33">
        <f>+IF(J114=0,"",'Ark1'!X2367)</f>
        <v>0</v>
      </c>
      <c r="Y114" s="33">
        <f>+IF(J114=0,"",'Ark1'!Y2367)</f>
        <v>0</v>
      </c>
      <c r="Z114" s="33">
        <f>+IF(J114=0,"",'Ark1'!Z2367)</f>
        <v>2.1085949918147211</v>
      </c>
      <c r="AA114" s="28">
        <f>+IF(J114=0,"",'Ark1'!AA2367)</f>
        <v>0</v>
      </c>
      <c r="AB114" s="26">
        <f>+IF(J114=0,"",'Ark1'!AC2367)</f>
        <v>0</v>
      </c>
      <c r="AC114" s="33">
        <f>+IF(J114=0,"",'Ark1'!AE2367)</f>
        <v>0</v>
      </c>
      <c r="AD114" s="28">
        <f t="shared" si="14"/>
        <v>2.2444444444444458</v>
      </c>
      <c r="AE114" s="28">
        <f t="shared" si="16"/>
        <v>4.5</v>
      </c>
      <c r="AF114" s="195"/>
      <c r="AG114" s="219"/>
      <c r="AI114" s="28"/>
      <c r="AJ114" s="26"/>
      <c r="AK114" s="27"/>
      <c r="AL114" s="27"/>
      <c r="AM114" s="26"/>
      <c r="AN114" s="26"/>
      <c r="AO114" s="33"/>
      <c r="AP114" s="33"/>
      <c r="AQ114" s="33"/>
    </row>
    <row r="115" spans="1:60" ht="15.6">
      <c r="A115" s="195"/>
      <c r="B115" s="266">
        <f>+'Ark1'!C2368</f>
        <v>2024</v>
      </c>
      <c r="C115" s="215">
        <f>+'Ark1'!L2368</f>
        <v>4</v>
      </c>
      <c r="D115" s="215" t="s">
        <v>31</v>
      </c>
      <c r="E115" s="27">
        <f>+'Ark1'!H2368</f>
        <v>1</v>
      </c>
      <c r="F115" s="27">
        <f>+'Ark1'!J2368</f>
        <v>643</v>
      </c>
      <c r="G115" s="27" t="str">
        <f>VLOOKUP(F115,RNR!$A$1:$B$26,2)</f>
        <v>Bjerka</v>
      </c>
      <c r="H115" s="27">
        <f>+IF(J115=0,"",'Ark1'!Q2368)</f>
        <v>9</v>
      </c>
      <c r="J115" s="321">
        <f>+'Ark1'!R2368</f>
        <v>46</v>
      </c>
      <c r="K115" s="28">
        <f>+IF(J115=0,"",'Ark1'!AG2368)</f>
        <v>8.1036342203606626</v>
      </c>
      <c r="M115" s="28">
        <f>+IF(J115=0,"",'Ark1'!AH2368)</f>
        <v>0</v>
      </c>
      <c r="N115" s="31">
        <f>+IF(J115=0,"",'Ark1'!U2368)</f>
        <v>7.0239130434782604</v>
      </c>
      <c r="O115" s="476"/>
      <c r="P115" s="477">
        <f>+'Ark1'!AI2368</f>
        <v>30</v>
      </c>
      <c r="Q115" s="92"/>
      <c r="R115" s="31">
        <f>+IF(P115=0,"",'Ark1'!AJ2368)</f>
        <v>83.33</v>
      </c>
      <c r="S115" s="92"/>
      <c r="T115" s="31">
        <f>+IF(P115=0,"",'Ark1'!AK2368)</f>
        <v>12.919653150025148</v>
      </c>
      <c r="U115" s="92"/>
      <c r="V115" s="26">
        <f>+IF(J115=0,"",'Ark1'!T2368)</f>
        <v>3.195652173913043</v>
      </c>
      <c r="W115" s="33">
        <f>+IF(J115=0,"",'Ark1'!W2368)</f>
        <v>0</v>
      </c>
      <c r="X115" s="33">
        <f>+IF(J115=0,"",'Ark1'!X2368)</f>
        <v>0</v>
      </c>
      <c r="Y115" s="33">
        <f>+IF(J115=0,"",'Ark1'!Y2368)</f>
        <v>0</v>
      </c>
      <c r="Z115" s="33">
        <f>+IF(J115=0,"",'Ark1'!Z2368)</f>
        <v>1.8307974958196311</v>
      </c>
      <c r="AA115" s="28">
        <f>+IF(J115=0,"",'Ark1'!AA2368)</f>
        <v>0</v>
      </c>
      <c r="AB115" s="26">
        <f>+IF(J115=0,"",'Ark1'!AC2368)</f>
        <v>0</v>
      </c>
      <c r="AC115" s="33">
        <f>+IF(J115=0,"",'Ark1'!AE2368)</f>
        <v>0</v>
      </c>
      <c r="AD115" s="28">
        <f t="shared" si="14"/>
        <v>1.7559782608695651</v>
      </c>
      <c r="AE115" s="28">
        <f t="shared" si="16"/>
        <v>5.1111111111111107</v>
      </c>
      <c r="AF115" s="195"/>
      <c r="AG115" s="220"/>
      <c r="AI115" s="28"/>
      <c r="AJ115" s="26"/>
      <c r="AK115" s="27"/>
      <c r="AL115" s="27"/>
      <c r="AM115" s="26"/>
      <c r="AN115" s="26"/>
      <c r="AO115" s="33"/>
      <c r="AP115" s="33"/>
      <c r="AQ115" s="33"/>
    </row>
    <row r="116" spans="1:60" ht="16.5" customHeight="1">
      <c r="A116" s="195"/>
      <c r="B116" s="266">
        <f>+'Ark1'!C2369</f>
        <v>2024</v>
      </c>
      <c r="C116" s="215">
        <f>+'Ark1'!L2369</f>
        <v>4</v>
      </c>
      <c r="D116" s="215" t="s">
        <v>31</v>
      </c>
      <c r="E116" s="27">
        <f>+'Ark1'!H2369</f>
        <v>2</v>
      </c>
      <c r="F116" s="27">
        <f>+'Ark1'!J2369</f>
        <v>704</v>
      </c>
      <c r="G116" s="27" t="str">
        <f>VLOOKUP(F116,RNR!$A$1:$B$26,2)</f>
        <v>Øre Vilt</v>
      </c>
      <c r="H116" s="27" t="str">
        <f>+IF(J116=0,"",'Ark1'!Q2369)</f>
        <v/>
      </c>
      <c r="J116" s="321">
        <f>+'Ark1'!R2369</f>
        <v>0</v>
      </c>
      <c r="K116" s="28" t="str">
        <f>+IF(J116=0,"",'Ark1'!AG2369)</f>
        <v/>
      </c>
      <c r="M116" s="28" t="str">
        <f>+IF(J116=0,"",'Ark1'!AH2369)</f>
        <v/>
      </c>
      <c r="N116" s="31" t="str">
        <f>+IF(J116=0,"",'Ark1'!U2369)</f>
        <v/>
      </c>
      <c r="O116" s="476"/>
      <c r="P116" s="477">
        <f>+'Ark1'!AI2369</f>
        <v>0</v>
      </c>
      <c r="Q116" s="92"/>
      <c r="R116" s="31" t="str">
        <f>+IF(P116=0,"",'Ark1'!AJ2369)</f>
        <v/>
      </c>
      <c r="S116" s="92"/>
      <c r="T116" s="31" t="str">
        <f>+IF(P116=0,"",'Ark1'!AK2369)</f>
        <v/>
      </c>
      <c r="U116" s="92"/>
      <c r="V116" s="26" t="str">
        <f>+IF(J116=0,"",'Ark1'!T2369)</f>
        <v/>
      </c>
      <c r="W116" s="33" t="str">
        <f>+IF(J116=0,"",'Ark1'!W2369)</f>
        <v/>
      </c>
      <c r="X116" s="33" t="str">
        <f>+IF(J116=0,"",'Ark1'!X2369)</f>
        <v/>
      </c>
      <c r="Y116" s="33" t="str">
        <f>+IF(J116=0,"",'Ark1'!Y2369)</f>
        <v/>
      </c>
      <c r="Z116" s="33" t="str">
        <f>+IF(J116=0,"",'Ark1'!Z2369)</f>
        <v/>
      </c>
      <c r="AA116" s="28" t="str">
        <f>+IF(J116=0,"",'Ark1'!AA2369)</f>
        <v/>
      </c>
      <c r="AB116" s="26" t="str">
        <f>+IF(J116=0,"",'Ark1'!AC2369)</f>
        <v/>
      </c>
      <c r="AC116" s="33" t="str">
        <f>+IF(J116=0,"",'Ark1'!AE2369)</f>
        <v/>
      </c>
      <c r="AD116" s="28" t="str">
        <f t="shared" si="14"/>
        <v/>
      </c>
      <c r="AE116" s="28" t="str">
        <f t="shared" si="16"/>
        <v/>
      </c>
      <c r="AF116" s="195"/>
      <c r="AG116" s="219"/>
      <c r="AI116" s="28"/>
      <c r="AJ116" s="26"/>
      <c r="AK116" s="27"/>
      <c r="AL116" s="27"/>
      <c r="AM116" s="221"/>
      <c r="AN116" s="221"/>
      <c r="AO116" s="33"/>
      <c r="AP116" s="33"/>
      <c r="AQ116" s="33"/>
    </row>
    <row r="117" spans="1:60" ht="15.6">
      <c r="A117" s="195"/>
      <c r="B117" s="266">
        <f>+'Ark1'!C2370</f>
        <v>2024</v>
      </c>
      <c r="C117" s="215">
        <f>+'Ark1'!L2370</f>
        <v>4</v>
      </c>
      <c r="D117" s="215" t="s">
        <v>31</v>
      </c>
      <c r="E117" s="27">
        <f>+'Ark1'!H2370</f>
        <v>1</v>
      </c>
      <c r="F117" s="27">
        <f>+'Ark1'!J2370</f>
        <v>802</v>
      </c>
      <c r="G117" s="27" t="str">
        <f>VLOOKUP(F117,RNR!$A$1:$B$26,2)</f>
        <v>Karasjok</v>
      </c>
      <c r="H117" s="27" t="str">
        <f>+IF(J117=0,"",'Ark1'!Q2370)</f>
        <v/>
      </c>
      <c r="J117" s="321">
        <f>+'Ark1'!R2370</f>
        <v>0</v>
      </c>
      <c r="K117" s="28" t="str">
        <f>+IF(J117=0,"",'Ark1'!AG2370)</f>
        <v/>
      </c>
      <c r="M117" s="28" t="str">
        <f>+IF(J117=0,"",'Ark1'!AH2370)</f>
        <v/>
      </c>
      <c r="N117" s="31" t="str">
        <f>+IF(J117=0,"",'Ark1'!U2370)</f>
        <v/>
      </c>
      <c r="O117" s="476"/>
      <c r="P117" s="477">
        <f>+'Ark1'!AI2370</f>
        <v>0</v>
      </c>
      <c r="Q117" s="92"/>
      <c r="R117" s="31" t="str">
        <f>+IF(P117=0,"",'Ark1'!AJ2370)</f>
        <v/>
      </c>
      <c r="S117" s="92"/>
      <c r="T117" s="31" t="str">
        <f>+IF(P117=0,"",'Ark1'!AK2370)</f>
        <v/>
      </c>
      <c r="U117" s="92"/>
      <c r="V117" s="26" t="str">
        <f>+IF(J117=0,"",'Ark1'!T2370)</f>
        <v/>
      </c>
      <c r="W117" s="33" t="str">
        <f>+IF(J117=0,"",'Ark1'!W2370)</f>
        <v/>
      </c>
      <c r="X117" s="33" t="str">
        <f>+IF(J117=0,"",'Ark1'!X2370)</f>
        <v/>
      </c>
      <c r="Y117" s="33" t="str">
        <f>+IF(J117=0,"",'Ark1'!Y2370)</f>
        <v/>
      </c>
      <c r="Z117" s="33" t="str">
        <f>+IF(J117=0,"",'Ark1'!Z2370)</f>
        <v/>
      </c>
      <c r="AA117" s="28" t="str">
        <f>+IF(J117=0,"",'Ark1'!AA2370)</f>
        <v/>
      </c>
      <c r="AB117" s="26" t="str">
        <f>+IF(J117=0,"",'Ark1'!AC2370)</f>
        <v/>
      </c>
      <c r="AC117" s="33" t="str">
        <f>+IF(J117=0,"",'Ark1'!AE2370)</f>
        <v/>
      </c>
      <c r="AD117" s="28" t="str">
        <f t="shared" si="14"/>
        <v/>
      </c>
      <c r="AE117" s="28" t="str">
        <f t="shared" si="16"/>
        <v/>
      </c>
      <c r="AF117" s="195"/>
      <c r="AG117" s="198"/>
      <c r="AI117" s="28"/>
      <c r="AJ117" s="26"/>
      <c r="AK117" s="198"/>
      <c r="AL117" s="27"/>
      <c r="AP117" s="27"/>
    </row>
    <row r="118" spans="1:60" ht="15" customHeight="1">
      <c r="A118" s="195"/>
      <c r="B118" s="195"/>
      <c r="C118" s="195"/>
      <c r="D118" s="195"/>
      <c r="E118" s="195"/>
      <c r="F118" s="195"/>
      <c r="G118" s="195"/>
      <c r="H118" s="195"/>
      <c r="I118" s="476"/>
      <c r="J118" s="316"/>
      <c r="K118" s="196"/>
      <c r="L118" s="196"/>
      <c r="M118" s="196"/>
      <c r="N118" s="195"/>
      <c r="O118" s="476"/>
      <c r="P118" s="476"/>
      <c r="Q118" s="476"/>
      <c r="R118" s="476"/>
      <c r="S118" s="476"/>
      <c r="T118" s="476"/>
      <c r="U118" s="476"/>
      <c r="V118" s="195"/>
      <c r="W118" s="197"/>
      <c r="X118" s="197"/>
      <c r="Y118" s="197"/>
      <c r="Z118" s="197"/>
      <c r="AA118" s="197"/>
      <c r="AB118" s="195"/>
      <c r="AC118" s="197"/>
      <c r="AD118" s="197"/>
      <c r="AE118" s="197"/>
      <c r="AF118" s="195"/>
      <c r="AG118" s="198"/>
      <c r="AI118" s="28"/>
      <c r="AJ118" s="26"/>
      <c r="AK118" s="199"/>
      <c r="AL118" s="27"/>
      <c r="AP118" s="27"/>
      <c r="BH118" s="211"/>
    </row>
    <row r="119" spans="1:60" ht="22.8">
      <c r="A119" s="195"/>
      <c r="B119" s="195"/>
      <c r="C119" s="195"/>
      <c r="D119" s="240" t="str">
        <f>+D121</f>
        <v>O</v>
      </c>
      <c r="E119" s="195"/>
      <c r="F119" s="195"/>
      <c r="G119" s="195"/>
      <c r="H119" s="195"/>
      <c r="I119" s="476"/>
      <c r="J119" s="435">
        <f>SUM(J121:J144)</f>
        <v>4363</v>
      </c>
      <c r="K119" s="241"/>
      <c r="L119" s="241"/>
      <c r="M119" s="241"/>
      <c r="N119" s="243">
        <f>+Klasse!P14</f>
        <v>7.1481778592711525</v>
      </c>
      <c r="O119" s="476"/>
      <c r="P119" s="482">
        <f>+Klasse!L14</f>
        <v>3587</v>
      </c>
      <c r="Q119" s="476"/>
      <c r="R119" s="243">
        <f>+Klasse!S14</f>
        <v>79.765207694452172</v>
      </c>
      <c r="S119" s="476"/>
      <c r="T119" s="243">
        <f>+Klasse!U14</f>
        <v>13.964524023857622</v>
      </c>
      <c r="U119" s="476"/>
      <c r="V119" s="242"/>
      <c r="W119" s="197"/>
      <c r="X119" s="197"/>
      <c r="Y119" s="197"/>
      <c r="Z119" s="197"/>
      <c r="AA119" s="197"/>
      <c r="AB119" s="195"/>
      <c r="AC119" s="197"/>
      <c r="AD119" s="197"/>
      <c r="AE119" s="197"/>
      <c r="AF119" s="195"/>
      <c r="AG119" s="198"/>
      <c r="AI119" s="28"/>
      <c r="AJ119" s="26"/>
      <c r="AK119" s="199"/>
      <c r="AL119" s="27"/>
      <c r="AP119" s="27"/>
      <c r="BH119" s="211"/>
    </row>
    <row r="120" spans="1:60" ht="15" customHeight="1">
      <c r="A120" s="195"/>
      <c r="B120" s="195"/>
      <c r="C120" s="195"/>
      <c r="D120" s="195"/>
      <c r="E120" s="195"/>
      <c r="F120" s="195"/>
      <c r="G120" s="195"/>
      <c r="H120" s="195"/>
      <c r="I120" s="476"/>
      <c r="J120" s="316"/>
      <c r="K120" s="195"/>
      <c r="L120" s="195"/>
      <c r="M120" s="195"/>
      <c r="N120" s="195"/>
      <c r="O120" s="476"/>
      <c r="P120" s="476"/>
      <c r="Q120" s="476"/>
      <c r="R120" s="476"/>
      <c r="S120" s="476"/>
      <c r="T120" s="476"/>
      <c r="U120" s="476"/>
      <c r="V120" s="195"/>
      <c r="W120" s="195"/>
      <c r="X120" s="195"/>
      <c r="Y120" s="195"/>
      <c r="Z120" s="195"/>
      <c r="AA120" s="195"/>
      <c r="AB120" s="195"/>
      <c r="AC120" s="195"/>
      <c r="AD120" s="195"/>
      <c r="AE120" s="195"/>
      <c r="AF120" s="195"/>
      <c r="AG120" s="198"/>
      <c r="AI120" s="28"/>
      <c r="AJ120" s="26"/>
      <c r="AK120" s="199"/>
      <c r="AL120" s="27"/>
      <c r="AP120" s="27"/>
      <c r="BH120" s="211"/>
    </row>
    <row r="121" spans="1:60" ht="15.6">
      <c r="A121" s="195"/>
      <c r="B121" s="266">
        <f>+'Ark1'!C2371</f>
        <v>2024</v>
      </c>
      <c r="C121" s="215">
        <f>+'Ark1'!L2371</f>
        <v>5</v>
      </c>
      <c r="D121" s="215" t="s">
        <v>396</v>
      </c>
      <c r="E121" s="215">
        <f>+'Ark1'!H2371</f>
        <v>1</v>
      </c>
      <c r="F121" s="215">
        <f>+'Ark1'!J2371</f>
        <v>103</v>
      </c>
      <c r="G121" s="215" t="str">
        <f>VLOOKUP(F121,RNR!$A$1:$B$26,2)</f>
        <v>Rudshøgda</v>
      </c>
      <c r="H121" s="215" t="str">
        <f>+IF(J121=0,"",'Ark1'!Q2371)</f>
        <v/>
      </c>
      <c r="I121" s="215"/>
      <c r="J121" s="320">
        <f>+'Ark1'!R2371</f>
        <v>0</v>
      </c>
      <c r="K121" s="216" t="str">
        <f>+IF(J121=0,"",'Ark1'!AG2371)</f>
        <v/>
      </c>
      <c r="L121" s="216"/>
      <c r="M121" s="216" t="str">
        <f>+IF(J121=0,"",'Ark1'!AH2371)</f>
        <v/>
      </c>
      <c r="N121" s="31" t="str">
        <f>+IF(J121=0,"",'Ark1'!U2371)</f>
        <v/>
      </c>
      <c r="O121" s="476"/>
      <c r="P121" s="477">
        <f>+'Ark1'!AI2371</f>
        <v>0</v>
      </c>
      <c r="Q121" s="92"/>
      <c r="R121" s="31" t="str">
        <f>+IF(P121=0,"",'Ark1'!AJ2371)</f>
        <v/>
      </c>
      <c r="S121" s="92"/>
      <c r="T121" s="31" t="str">
        <f>+IF(P121=0,"",'Ark1'!AK2371)</f>
        <v/>
      </c>
      <c r="U121" s="92"/>
      <c r="V121" s="217" t="str">
        <f>+IF(J121=0,"",'Ark1'!T2371)</f>
        <v/>
      </c>
      <c r="W121" s="218" t="str">
        <f>+IF(J121=0,"",'Ark1'!W2371)</f>
        <v/>
      </c>
      <c r="X121" s="218" t="str">
        <f>+IF(J121=0,"",'Ark1'!X2371)</f>
        <v/>
      </c>
      <c r="Y121" s="218" t="str">
        <f>+IF(J121=0,"",'Ark1'!Y2371)</f>
        <v/>
      </c>
      <c r="Z121" s="218" t="str">
        <f>+IF(J121=0,"",'Ark1'!Z2371)</f>
        <v/>
      </c>
      <c r="AA121" s="216" t="str">
        <f>+IF(J121=0,"",'Ark1'!AA2371)</f>
        <v/>
      </c>
      <c r="AB121" s="217" t="str">
        <f>+IF(J121=0,"",'Ark1'!AC2371)</f>
        <v/>
      </c>
      <c r="AC121" s="218" t="str">
        <f>+IF(J121=0,"",'Ark1'!AE2371)</f>
        <v/>
      </c>
      <c r="AD121" s="216" t="str">
        <f t="shared" ref="AD121:AD144" si="17">IF(J121=0,"",N121/C121)</f>
        <v/>
      </c>
      <c r="AE121" s="216" t="str">
        <f t="shared" ref="AE121" si="18">IF(J121=0,"",J121/H121)</f>
        <v/>
      </c>
      <c r="AF121" s="195"/>
      <c r="AG121" s="198"/>
      <c r="AI121" s="28"/>
      <c r="AJ121" s="26"/>
      <c r="AK121" s="222"/>
      <c r="AL121" s="27"/>
      <c r="AP121" s="27"/>
    </row>
    <row r="122" spans="1:60" ht="15.6">
      <c r="A122" s="195"/>
      <c r="B122" s="266">
        <f>+'Ark1'!C2372</f>
        <v>2024</v>
      </c>
      <c r="C122" s="215">
        <f>+'Ark1'!L2372</f>
        <v>5</v>
      </c>
      <c r="D122" s="215" t="s">
        <v>396</v>
      </c>
      <c r="E122" s="215">
        <f>+'Ark1'!H2372</f>
        <v>2</v>
      </c>
      <c r="F122" s="215">
        <f>+'Ark1'!J2372</f>
        <v>106</v>
      </c>
      <c r="G122" s="215" t="str">
        <f>VLOOKUP(F122,RNR!$A$1:$B$26,2)</f>
        <v>Furuseth</v>
      </c>
      <c r="H122" s="215">
        <f>+IF(J122=0,"",'Ark1'!Q2372)</f>
        <v>7</v>
      </c>
      <c r="I122" s="215"/>
      <c r="J122" s="320">
        <f>+'Ark1'!R2372</f>
        <v>33</v>
      </c>
      <c r="K122" s="216">
        <f>+IF(J122=0,"",'Ark1'!AG2372)</f>
        <v>14.041909699719165</v>
      </c>
      <c r="L122" s="216"/>
      <c r="M122" s="216">
        <f>+IF(J122=0,"",'Ark1'!AH2372)</f>
        <v>0</v>
      </c>
      <c r="N122" s="31">
        <f>+IF(J122=0,"",'Ark1'!U2372)</f>
        <v>7.878787878787878</v>
      </c>
      <c r="O122" s="476"/>
      <c r="P122" s="477">
        <f>+'Ark1'!AI2372</f>
        <v>31</v>
      </c>
      <c r="Q122" s="92"/>
      <c r="R122" s="31">
        <f>+IF(P122=0,"",'Ark1'!AJ2372)</f>
        <v>82.822580645161281</v>
      </c>
      <c r="S122" s="92"/>
      <c r="T122" s="31">
        <f>+IF(P122=0,"",'Ark1'!AK2372)</f>
        <v>13.917208292551038</v>
      </c>
      <c r="U122" s="92"/>
      <c r="V122" s="217">
        <f>+IF(J122=0,"",'Ark1'!T2372)</f>
        <v>3.939393939393939</v>
      </c>
      <c r="W122" s="218">
        <f>+IF(J122=0,"",'Ark1'!W2372)</f>
        <v>0</v>
      </c>
      <c r="X122" s="218">
        <f>+IF(J122=0,"",'Ark1'!X2372)</f>
        <v>0</v>
      </c>
      <c r="Y122" s="218">
        <f>+IF(J122=0,"",'Ark1'!Y2372)</f>
        <v>0</v>
      </c>
      <c r="Z122" s="218">
        <f>+IF(J122=0,"",'Ark1'!Z2372)</f>
        <v>2.7561234937100254</v>
      </c>
      <c r="AA122" s="216">
        <f>+IF(J122=0,"",'Ark1'!AA2372)</f>
        <v>0</v>
      </c>
      <c r="AB122" s="217">
        <f>+IF(J122=0,"",'Ark1'!AC2372)</f>
        <v>0</v>
      </c>
      <c r="AC122" s="218">
        <f>+IF(J122=0,"",'Ark1'!AE2372)</f>
        <v>0</v>
      </c>
      <c r="AD122" s="216">
        <f t="shared" si="17"/>
        <v>1.5757575757575757</v>
      </c>
      <c r="AE122" s="216">
        <f t="shared" ref="AE122:AE144" si="19">IF(J122=0,"",J122/H122)</f>
        <v>4.7142857142857144</v>
      </c>
      <c r="AF122" s="195"/>
      <c r="AG122" s="198"/>
      <c r="AI122" s="28"/>
      <c r="AJ122" s="26"/>
      <c r="AK122" s="222"/>
      <c r="AL122" s="27"/>
      <c r="AP122" s="27"/>
    </row>
    <row r="123" spans="1:60" ht="15.6">
      <c r="A123" s="195"/>
      <c r="B123" s="266">
        <f>+'Ark1'!C2373</f>
        <v>2024</v>
      </c>
      <c r="C123" s="215">
        <f>+'Ark1'!L2373</f>
        <v>5</v>
      </c>
      <c r="D123" s="215" t="s">
        <v>396</v>
      </c>
      <c r="E123" s="215">
        <f>+'Ark1'!H2373</f>
        <v>1</v>
      </c>
      <c r="F123" s="215">
        <f>+'Ark1'!J2373</f>
        <v>110</v>
      </c>
      <c r="G123" s="215" t="str">
        <f>VLOOKUP(F123,RNR!$A$1:$B$26,2)</f>
        <v>Gol</v>
      </c>
      <c r="H123" s="215">
        <f>+IF(J123=0,"",'Ark1'!Q2373)</f>
        <v>64</v>
      </c>
      <c r="I123" s="215"/>
      <c r="J123" s="320">
        <f>+'Ark1'!R2373</f>
        <v>1276</v>
      </c>
      <c r="K123" s="216">
        <f>+IF(J123=0,"",'Ark1'!AG2373)</f>
        <v>26.808372832455024</v>
      </c>
      <c r="L123" s="216"/>
      <c r="M123" s="216">
        <f>+IF(J123=0,"",'Ark1'!AH2373)</f>
        <v>2.4294670846394997</v>
      </c>
      <c r="N123" s="31">
        <f>+IF(J123=0,"",'Ark1'!U2373)</f>
        <v>6.4227272727272755</v>
      </c>
      <c r="O123" s="476"/>
      <c r="P123" s="477">
        <f>+'Ark1'!AI2373</f>
        <v>1273</v>
      </c>
      <c r="Q123" s="92"/>
      <c r="R123" s="31">
        <f>+IF(P123=0,"",'Ark1'!AJ2373)</f>
        <v>76.704948939512846</v>
      </c>
      <c r="S123" s="92"/>
      <c r="T123" s="31">
        <f>+IF(P123=0,"",'Ark1'!AK2373)</f>
        <v>13.947141895258062</v>
      </c>
      <c r="U123" s="92"/>
      <c r="V123" s="217">
        <f>+IF(J123=0,"",'Ark1'!T2373)</f>
        <v>4.7217868338558002</v>
      </c>
      <c r="W123" s="218">
        <f>+IF(J123=0,"",'Ark1'!W2373)</f>
        <v>0</v>
      </c>
      <c r="X123" s="218">
        <f>+IF(J123=0,"",'Ark1'!X2373)</f>
        <v>7.8369905956112887E-2</v>
      </c>
      <c r="Y123" s="218">
        <f>+IF(J123=0,"",'Ark1'!Y2373)</f>
        <v>0</v>
      </c>
      <c r="Z123" s="218">
        <f>+IF(J123=0,"",'Ark1'!Z2373)</f>
        <v>1.70509583590845</v>
      </c>
      <c r="AA123" s="216">
        <f>+IF(J123=0,"",'Ark1'!AA2373)</f>
        <v>0</v>
      </c>
      <c r="AB123" s="217">
        <f>+IF(J123=0,"",'Ark1'!AC2373)</f>
        <v>0</v>
      </c>
      <c r="AC123" s="218">
        <f>+IF(J123=0,"",'Ark1'!AE2373)</f>
        <v>0</v>
      </c>
      <c r="AD123" s="216">
        <f t="shared" si="17"/>
        <v>1.2845454545454551</v>
      </c>
      <c r="AE123" s="216">
        <f t="shared" si="19"/>
        <v>19.9375</v>
      </c>
      <c r="AF123" s="195"/>
      <c r="AG123" s="198"/>
      <c r="AI123" s="28"/>
      <c r="AJ123" s="26"/>
      <c r="AK123" s="222"/>
      <c r="AL123" s="27"/>
      <c r="AP123" s="27"/>
    </row>
    <row r="124" spans="1:60" ht="15.6">
      <c r="A124" s="195"/>
      <c r="B124" s="266">
        <f>+'Ark1'!C2374</f>
        <v>2024</v>
      </c>
      <c r="C124" s="215">
        <f>+'Ark1'!L2374</f>
        <v>5</v>
      </c>
      <c r="D124" s="215" t="s">
        <v>396</v>
      </c>
      <c r="E124" s="215">
        <f>+'Ark1'!H2374</f>
        <v>1</v>
      </c>
      <c r="F124" s="215">
        <f>+'Ark1'!J2374</f>
        <v>111</v>
      </c>
      <c r="G124" s="215" t="str">
        <f>VLOOKUP(F124,RNR!$A$1:$B$26,2)</f>
        <v>Forus</v>
      </c>
      <c r="H124" s="215">
        <f>+IF(J124=0,"",'Ark1'!Q2374)</f>
        <v>1</v>
      </c>
      <c r="I124" s="215"/>
      <c r="J124" s="320">
        <f>+'Ark1'!R2374</f>
        <v>1</v>
      </c>
      <c r="K124" s="216">
        <f>+IF(J124=0,"",'Ark1'!AG2374)</f>
        <v>3.2318677189026679</v>
      </c>
      <c r="L124" s="216"/>
      <c r="M124" s="216">
        <f>+IF(J124=0,"",'Ark1'!AH2374)</f>
        <v>0</v>
      </c>
      <c r="N124" s="31">
        <f>+IF(J124=0,"",'Ark1'!U2374)</f>
        <v>8.6</v>
      </c>
      <c r="O124" s="476"/>
      <c r="P124" s="477">
        <f>+'Ark1'!AI2374</f>
        <v>1</v>
      </c>
      <c r="Q124" s="92"/>
      <c r="R124" s="31">
        <f>+IF(P124=0,"",'Ark1'!AJ2374)</f>
        <v>86</v>
      </c>
      <c r="S124" s="92"/>
      <c r="T124" s="31">
        <f>+IF(P124=0,"",'Ark1'!AK2374)</f>
        <v>13.520822065981612</v>
      </c>
      <c r="U124" s="92"/>
      <c r="V124" s="217">
        <f>+IF(J124=0,"",'Ark1'!T2374)</f>
        <v>2</v>
      </c>
      <c r="W124" s="218">
        <f>+IF(J124=0,"",'Ark1'!W2374)</f>
        <v>0</v>
      </c>
      <c r="X124" s="218">
        <f>+IF(J124=0,"",'Ark1'!X2374)</f>
        <v>0</v>
      </c>
      <c r="Y124" s="218">
        <f>+IF(J124=0,"",'Ark1'!Y2374)</f>
        <v>0</v>
      </c>
      <c r="Z124" s="218">
        <f>+IF(J124=0,"",'Ark1'!Z2374)</f>
        <v>0</v>
      </c>
      <c r="AA124" s="216">
        <f>+IF(J124=0,"",'Ark1'!AA2374)</f>
        <v>0</v>
      </c>
      <c r="AB124" s="217">
        <f>+IF(J124=0,"",'Ark1'!AC2374)</f>
        <v>0</v>
      </c>
      <c r="AC124" s="218">
        <f>+IF(J124=0,"",'Ark1'!AE2374)</f>
        <v>0</v>
      </c>
      <c r="AD124" s="216">
        <f t="shared" si="17"/>
        <v>1.72</v>
      </c>
      <c r="AE124" s="216">
        <f t="shared" si="19"/>
        <v>1</v>
      </c>
      <c r="AF124" s="195"/>
      <c r="AG124" s="198"/>
      <c r="AI124" s="28"/>
      <c r="AJ124" s="26"/>
      <c r="AK124" s="222"/>
      <c r="AL124" s="27"/>
      <c r="AP124" s="27"/>
    </row>
    <row r="125" spans="1:60" ht="15.6">
      <c r="A125" s="195"/>
      <c r="B125" s="266">
        <f>+'Ark1'!C2375</f>
        <v>2024</v>
      </c>
      <c r="C125" s="215">
        <f>+'Ark1'!L2375</f>
        <v>5</v>
      </c>
      <c r="D125" s="215" t="s">
        <v>396</v>
      </c>
      <c r="E125" s="215">
        <f>+'Ark1'!H2375</f>
        <v>1</v>
      </c>
      <c r="F125" s="215">
        <f>+'Ark1'!J2375</f>
        <v>116</v>
      </c>
      <c r="G125" s="215" t="str">
        <f>VLOOKUP(F125,RNR!$A$1:$B$26,2)</f>
        <v>Sandeid</v>
      </c>
      <c r="H125" s="215">
        <f>+IF(J125=0,"",'Ark1'!Q2375)</f>
        <v>25</v>
      </c>
      <c r="I125" s="215"/>
      <c r="J125" s="320">
        <f>+'Ark1'!R2375</f>
        <v>144</v>
      </c>
      <c r="K125" s="216">
        <f>+IF(J125=0,"",'Ark1'!AG2375)</f>
        <v>16.010143959181196</v>
      </c>
      <c r="L125" s="216"/>
      <c r="M125" s="216">
        <f>+IF(J125=0,"",'Ark1'!AH2375)</f>
        <v>0</v>
      </c>
      <c r="N125" s="31">
        <f>+IF(J125=0,"",'Ark1'!U2375)</f>
        <v>7.3215277777777779</v>
      </c>
      <c r="O125" s="476"/>
      <c r="P125" s="477">
        <f>+'Ark1'!AI2375</f>
        <v>60</v>
      </c>
      <c r="Q125" s="92"/>
      <c r="R125" s="31">
        <f>+IF(P125=0,"",'Ark1'!AJ2375)</f>
        <v>82.571666666666701</v>
      </c>
      <c r="S125" s="92"/>
      <c r="T125" s="31">
        <f>+IF(P125=0,"",'Ark1'!AK2375)</f>
        <v>14.437110829288804</v>
      </c>
      <c r="U125" s="92"/>
      <c r="V125" s="217">
        <f>+IF(J125=0,"",'Ark1'!T2375)</f>
        <v>3.3263888888888888</v>
      </c>
      <c r="W125" s="218">
        <f>+IF(J125=0,"",'Ark1'!W2375)</f>
        <v>0</v>
      </c>
      <c r="X125" s="218">
        <f>+IF(J125=0,"",'Ark1'!X2375)</f>
        <v>0</v>
      </c>
      <c r="Y125" s="218">
        <f>+IF(J125=0,"",'Ark1'!Y2375)</f>
        <v>0</v>
      </c>
      <c r="Z125" s="218">
        <f>+IF(J125=0,"",'Ark1'!Z2375)</f>
        <v>2.2287005180661743</v>
      </c>
      <c r="AA125" s="216">
        <f>+IF(J125=0,"",'Ark1'!AA2375)</f>
        <v>0</v>
      </c>
      <c r="AB125" s="217">
        <f>+IF(J125=0,"",'Ark1'!AC2375)</f>
        <v>0</v>
      </c>
      <c r="AC125" s="218">
        <f>+IF(J125=0,"",'Ark1'!AE2375)</f>
        <v>0</v>
      </c>
      <c r="AD125" s="216">
        <f t="shared" si="17"/>
        <v>1.4643055555555555</v>
      </c>
      <c r="AE125" s="216">
        <f t="shared" si="19"/>
        <v>5.76</v>
      </c>
      <c r="AF125" s="195"/>
      <c r="AG125" s="198"/>
      <c r="AI125" s="28"/>
      <c r="AJ125" s="26"/>
      <c r="AK125" s="222"/>
      <c r="AL125" s="27"/>
      <c r="AP125" s="27"/>
    </row>
    <row r="126" spans="1:60" ht="15.6">
      <c r="A126" s="195"/>
      <c r="B126" s="266">
        <f>+'Ark1'!C2376</f>
        <v>2024</v>
      </c>
      <c r="C126" s="215">
        <f>+'Ark1'!L2376</f>
        <v>5</v>
      </c>
      <c r="D126" s="215" t="s">
        <v>396</v>
      </c>
      <c r="E126" s="215">
        <f>+'Ark1'!H2376</f>
        <v>2</v>
      </c>
      <c r="F126" s="215">
        <f>+'Ark1'!J2376</f>
        <v>117</v>
      </c>
      <c r="G126" s="215" t="str">
        <f>VLOOKUP(F126,RNR!$A$1:$B$26,2)</f>
        <v>Jæren</v>
      </c>
      <c r="H126" s="215">
        <f>+IF(J126=0,"",'Ark1'!Q2376)</f>
        <v>6</v>
      </c>
      <c r="I126" s="215"/>
      <c r="J126" s="320">
        <f>+'Ark1'!R2376</f>
        <v>40</v>
      </c>
      <c r="K126" s="216">
        <f>+IF(J126=0,"",'Ark1'!AG2376)</f>
        <v>28.647600581677175</v>
      </c>
      <c r="L126" s="216"/>
      <c r="M126" s="216">
        <f>+IF(J126=0,"",'Ark1'!AH2376)</f>
        <v>0</v>
      </c>
      <c r="N126" s="31">
        <f>+IF(J126=0,"",'Ark1'!U2376)</f>
        <v>8.8649999999999984</v>
      </c>
      <c r="O126" s="476"/>
      <c r="P126" s="477">
        <f>+'Ark1'!AI2376</f>
        <v>40</v>
      </c>
      <c r="Q126" s="92"/>
      <c r="R126" s="31">
        <f>+IF(P126=0,"",'Ark1'!AJ2376)</f>
        <v>84.242500000000007</v>
      </c>
      <c r="S126" s="92"/>
      <c r="T126" s="31">
        <f>+IF(P126=0,"",'Ark1'!AK2376)</f>
        <v>14.49185258695209</v>
      </c>
      <c r="U126" s="92"/>
      <c r="V126" s="217">
        <f>+IF(J126=0,"",'Ark1'!T2376)</f>
        <v>3.9249999999999998</v>
      </c>
      <c r="W126" s="218">
        <f>+IF(J126=0,"",'Ark1'!W2376)</f>
        <v>0</v>
      </c>
      <c r="X126" s="218">
        <f>+IF(J126=0,"",'Ark1'!X2376)</f>
        <v>5</v>
      </c>
      <c r="Y126" s="218">
        <f>+IF(J126=0,"",'Ark1'!Y2376)</f>
        <v>0</v>
      </c>
      <c r="Z126" s="218">
        <f>+IF(J126=0,"",'Ark1'!Z2376)</f>
        <v>2.6050479842029879</v>
      </c>
      <c r="AA126" s="216">
        <f>+IF(J126=0,"",'Ark1'!AA2376)</f>
        <v>0</v>
      </c>
      <c r="AB126" s="217">
        <f>+IF(J126=0,"",'Ark1'!AC2376)</f>
        <v>0</v>
      </c>
      <c r="AC126" s="218">
        <f>+IF(J126=0,"",'Ark1'!AE2376)</f>
        <v>0</v>
      </c>
      <c r="AD126" s="216">
        <f t="shared" si="17"/>
        <v>1.7729999999999997</v>
      </c>
      <c r="AE126" s="216">
        <f t="shared" si="19"/>
        <v>6.666666666666667</v>
      </c>
      <c r="AF126" s="195"/>
      <c r="AG126" s="198"/>
      <c r="AI126" s="28"/>
      <c r="AJ126" s="26"/>
      <c r="AK126" s="222"/>
      <c r="AL126" s="27"/>
      <c r="AP126" s="27"/>
    </row>
    <row r="127" spans="1:60" ht="15.6">
      <c r="A127" s="195"/>
      <c r="B127" s="266">
        <f>+'Ark1'!C2377</f>
        <v>2024</v>
      </c>
      <c r="C127" s="215">
        <f>+'Ark1'!L2377</f>
        <v>5</v>
      </c>
      <c r="D127" s="215" t="s">
        <v>396</v>
      </c>
      <c r="E127" s="215">
        <f>+'Ark1'!H2377</f>
        <v>1</v>
      </c>
      <c r="F127" s="215">
        <f>+'Ark1'!J2377</f>
        <v>134</v>
      </c>
      <c r="G127" s="215" t="str">
        <f>VLOOKUP(F127,RNR!$A$1:$B$26,2)</f>
        <v>Førde</v>
      </c>
      <c r="H127" s="215">
        <f>+IF(J127=0,"",'Ark1'!Q2377)</f>
        <v>96</v>
      </c>
      <c r="I127" s="215"/>
      <c r="J127" s="320">
        <f>+'Ark1'!R2377</f>
        <v>920</v>
      </c>
      <c r="K127" s="216">
        <f>+IF(J127=0,"",'Ark1'!AG2377)</f>
        <v>22.171744105198499</v>
      </c>
      <c r="L127" s="216"/>
      <c r="M127" s="216">
        <f>+IF(J127=0,"",'Ark1'!AH2377)</f>
        <v>0</v>
      </c>
      <c r="N127" s="31">
        <f>+IF(J127=0,"",'Ark1'!U2377)</f>
        <v>7.1402173913043505</v>
      </c>
      <c r="O127" s="476"/>
      <c r="P127" s="477">
        <f>+'Ark1'!AI2377</f>
        <v>897</v>
      </c>
      <c r="Q127" s="92"/>
      <c r="R127" s="31">
        <f>+IF(P127=0,"",'Ark1'!AJ2377)</f>
        <v>78.727536231884017</v>
      </c>
      <c r="S127" s="92"/>
      <c r="T127" s="31">
        <f>+IF(P127=0,"",'Ark1'!AK2377)</f>
        <v>14.288950823653057</v>
      </c>
      <c r="U127" s="92"/>
      <c r="V127" s="217">
        <f>+IF(J127=0,"",'Ark1'!T2377)</f>
        <v>4.1836956521739124</v>
      </c>
      <c r="W127" s="218">
        <f>+IF(J127=0,"",'Ark1'!W2377)</f>
        <v>0</v>
      </c>
      <c r="X127" s="218">
        <f>+IF(J127=0,"",'Ark1'!X2377)</f>
        <v>0.76086956521739135</v>
      </c>
      <c r="Y127" s="218">
        <f>+IF(J127=0,"",'Ark1'!Y2377)</f>
        <v>0</v>
      </c>
      <c r="Z127" s="218">
        <f>+IF(J127=0,"",'Ark1'!Z2377)</f>
        <v>2.1852748201765135</v>
      </c>
      <c r="AA127" s="216">
        <f>+IF(J127=0,"",'Ark1'!AA2377)</f>
        <v>0</v>
      </c>
      <c r="AB127" s="217">
        <f>+IF(J127=0,"",'Ark1'!AC2377)</f>
        <v>0</v>
      </c>
      <c r="AC127" s="218">
        <f>+IF(J127=0,"",'Ark1'!AE2377)</f>
        <v>0</v>
      </c>
      <c r="AD127" s="216">
        <f t="shared" si="17"/>
        <v>1.4280434782608702</v>
      </c>
      <c r="AE127" s="216">
        <f t="shared" si="19"/>
        <v>9.5833333333333339</v>
      </c>
      <c r="AF127" s="195"/>
      <c r="AG127" s="198"/>
      <c r="AI127" s="28"/>
      <c r="AJ127" s="26"/>
      <c r="AK127" s="222"/>
      <c r="AL127" s="27"/>
      <c r="AP127" s="27"/>
    </row>
    <row r="128" spans="1:60" ht="15.6">
      <c r="A128" s="195"/>
      <c r="B128" s="266">
        <f>+'Ark1'!C2378</f>
        <v>2024</v>
      </c>
      <c r="C128" s="215">
        <f>+'Ark1'!L2378</f>
        <v>5</v>
      </c>
      <c r="D128" s="215" t="s">
        <v>396</v>
      </c>
      <c r="E128" s="215">
        <f>+'Ark1'!H2378</f>
        <v>2</v>
      </c>
      <c r="F128" s="215">
        <f>+'Ark1'!J2378</f>
        <v>141</v>
      </c>
      <c r="G128" s="215" t="str">
        <f>VLOOKUP(F128,RNR!$A$1:$B$26,2)</f>
        <v>Ølen</v>
      </c>
      <c r="H128" s="215">
        <f>+IF(J128=0,"",'Ark1'!Q2378)</f>
        <v>46</v>
      </c>
      <c r="I128" s="215"/>
      <c r="J128" s="320">
        <f>+'Ark1'!R2378</f>
        <v>192</v>
      </c>
      <c r="K128" s="216">
        <f>+IF(J128=0,"",'Ark1'!AG2378)</f>
        <v>20.445118999332713</v>
      </c>
      <c r="L128" s="216"/>
      <c r="M128" s="216">
        <f>+IF(J128=0,"",'Ark1'!AH2378)</f>
        <v>0.52083333333333348</v>
      </c>
      <c r="N128" s="31">
        <f>+IF(J128=0,"",'Ark1'!U2378)</f>
        <v>8.1385416666666686</v>
      </c>
      <c r="O128" s="476"/>
      <c r="P128" s="477">
        <f>+'Ark1'!AI2378</f>
        <v>182</v>
      </c>
      <c r="Q128" s="92"/>
      <c r="R128" s="31">
        <f>+IF(P128=0,"",'Ark1'!AJ2378)</f>
        <v>83.014285714285691</v>
      </c>
      <c r="S128" s="92"/>
      <c r="T128" s="31">
        <f>+IF(P128=0,"",'Ark1'!AK2378)</f>
        <v>13.991494340019493</v>
      </c>
      <c r="U128" s="92"/>
      <c r="V128" s="217">
        <f>+IF(J128=0,"",'Ark1'!T2378)</f>
        <v>3.59375</v>
      </c>
      <c r="W128" s="218">
        <f>+IF(J128=0,"",'Ark1'!W2378)</f>
        <v>0</v>
      </c>
      <c r="X128" s="218">
        <f>+IF(J128=0,"",'Ark1'!X2378)</f>
        <v>1.041666666666667</v>
      </c>
      <c r="Y128" s="218">
        <f>+IF(J128=0,"",'Ark1'!Y2378)</f>
        <v>0</v>
      </c>
      <c r="Z128" s="218">
        <f>+IF(J128=0,"",'Ark1'!Z2378)</f>
        <v>2.3968673040583401</v>
      </c>
      <c r="AA128" s="216">
        <f>+IF(J128=0,"",'Ark1'!AA2378)</f>
        <v>0</v>
      </c>
      <c r="AB128" s="217">
        <f>+IF(J128=0,"",'Ark1'!AC2378)</f>
        <v>0</v>
      </c>
      <c r="AC128" s="218">
        <f>+IF(J128=0,"",'Ark1'!AE2378)</f>
        <v>0</v>
      </c>
      <c r="AD128" s="216">
        <f t="shared" si="17"/>
        <v>1.6277083333333338</v>
      </c>
      <c r="AE128" s="216">
        <f t="shared" si="19"/>
        <v>4.1739130434782608</v>
      </c>
      <c r="AF128" s="195"/>
      <c r="AG128" s="198"/>
      <c r="AI128" s="28"/>
      <c r="AJ128" s="26"/>
      <c r="AK128" s="222"/>
      <c r="AL128" s="27"/>
      <c r="AP128" s="27"/>
    </row>
    <row r="129" spans="1:42" ht="15.6">
      <c r="A129" s="195"/>
      <c r="B129" s="266">
        <f>+'Ark1'!C2379</f>
        <v>2024</v>
      </c>
      <c r="C129" s="215">
        <f>+'Ark1'!L2379</f>
        <v>5</v>
      </c>
      <c r="D129" s="215" t="s">
        <v>396</v>
      </c>
      <c r="E129" s="215">
        <f>+'Ark1'!H2379</f>
        <v>2</v>
      </c>
      <c r="F129" s="215">
        <f>+'Ark1'!J2379</f>
        <v>143</v>
      </c>
      <c r="G129" s="215" t="str">
        <f>VLOOKUP(F129,RNR!$A$1:$B$26,2)</f>
        <v>Nordfjord</v>
      </c>
      <c r="H129" s="215">
        <f>+IF(J129=0,"",'Ark1'!Q2379)</f>
        <v>1</v>
      </c>
      <c r="I129" s="215"/>
      <c r="J129" s="320">
        <f>+'Ark1'!R2379</f>
        <v>1</v>
      </c>
      <c r="K129" s="216">
        <f>+IF(J129=0,"",'Ark1'!AG2379)</f>
        <v>27.301092043681752</v>
      </c>
      <c r="L129" s="216"/>
      <c r="M129" s="216">
        <f>+IF(J129=0,"",'Ark1'!AH2379)</f>
        <v>0</v>
      </c>
      <c r="N129" s="31">
        <f>+IF(J129=0,"",'Ark1'!U2379)</f>
        <v>17.5</v>
      </c>
      <c r="O129" s="476"/>
      <c r="P129" s="477">
        <f>+'Ark1'!AI2379</f>
        <v>0</v>
      </c>
      <c r="Q129" s="92"/>
      <c r="R129" s="31" t="str">
        <f>+IF(P129=0,"",'Ark1'!AJ2379)</f>
        <v/>
      </c>
      <c r="S129" s="92"/>
      <c r="T129" s="31" t="str">
        <f>+IF(P129=0,"",'Ark1'!AK2379)</f>
        <v/>
      </c>
      <c r="U129" s="92"/>
      <c r="V129" s="217">
        <f>+IF(J129=0,"",'Ark1'!T2379)</f>
        <v>5</v>
      </c>
      <c r="W129" s="218">
        <f>+IF(J129=0,"",'Ark1'!W2379)</f>
        <v>0</v>
      </c>
      <c r="X129" s="218">
        <f>+IF(J129=0,"",'Ark1'!X2379)</f>
        <v>100</v>
      </c>
      <c r="Y129" s="218">
        <f>+IF(J129=0,"",'Ark1'!Y2379)</f>
        <v>0</v>
      </c>
      <c r="Z129" s="218">
        <f>+IF(J129=0,"",'Ark1'!Z2379)</f>
        <v>0</v>
      </c>
      <c r="AA129" s="216">
        <f>+IF(J129=0,"",'Ark1'!AA2379)</f>
        <v>0</v>
      </c>
      <c r="AB129" s="217">
        <f>+IF(J129=0,"",'Ark1'!AC2379)</f>
        <v>0</v>
      </c>
      <c r="AC129" s="218">
        <f>+IF(J129=0,"",'Ark1'!AE2379)</f>
        <v>0</v>
      </c>
      <c r="AD129" s="216">
        <f t="shared" si="17"/>
        <v>3.5</v>
      </c>
      <c r="AE129" s="216">
        <f t="shared" si="19"/>
        <v>1</v>
      </c>
      <c r="AF129" s="195"/>
      <c r="AG129" s="198"/>
      <c r="AI129" s="28"/>
      <c r="AJ129" s="26"/>
      <c r="AK129" s="222"/>
      <c r="AL129" s="27"/>
      <c r="AP129" s="27"/>
    </row>
    <row r="130" spans="1:42" ht="15.6">
      <c r="A130" s="195"/>
      <c r="B130" s="266">
        <f>+'Ark1'!C2380</f>
        <v>2024</v>
      </c>
      <c r="C130" s="215">
        <f>+'Ark1'!L2380</f>
        <v>5</v>
      </c>
      <c r="D130" s="215" t="s">
        <v>396</v>
      </c>
      <c r="E130" s="215">
        <f>+'Ark1'!H2380</f>
        <v>2</v>
      </c>
      <c r="F130" s="215">
        <f>+'Ark1'!J2380</f>
        <v>147</v>
      </c>
      <c r="G130" s="215" t="str">
        <f>VLOOKUP(F130,RNR!$A$1:$B$26,2)</f>
        <v>Midt-Norge</v>
      </c>
      <c r="H130" s="215">
        <f>+IF(J130=0,"",'Ark1'!Q2380)</f>
        <v>4</v>
      </c>
      <c r="I130" s="215"/>
      <c r="J130" s="320">
        <f>+'Ark1'!R2380</f>
        <v>15</v>
      </c>
      <c r="K130" s="216">
        <f>+IF(J130=0,"",'Ark1'!AG2380)</f>
        <v>17.275664926671638</v>
      </c>
      <c r="L130" s="216"/>
      <c r="M130" s="216">
        <f>+IF(J130=0,"",'Ark1'!AH2380)</f>
        <v>0</v>
      </c>
      <c r="N130" s="31">
        <f>+IF(J130=0,"",'Ark1'!U2380)</f>
        <v>9.2666666666666693</v>
      </c>
      <c r="O130" s="476"/>
      <c r="P130" s="477">
        <f>+'Ark1'!AI2380</f>
        <v>15</v>
      </c>
      <c r="Q130" s="92"/>
      <c r="R130" s="31">
        <f>+IF(P130=0,"",'Ark1'!AJ2380)</f>
        <v>86.92</v>
      </c>
      <c r="S130" s="92"/>
      <c r="T130" s="31">
        <f>+IF(P130=0,"",'Ark1'!AK2380)</f>
        <v>13.910159846819761</v>
      </c>
      <c r="U130" s="92"/>
      <c r="V130" s="217">
        <f>+IF(J130=0,"",'Ark1'!T2380)</f>
        <v>4.2666666666666657</v>
      </c>
      <c r="W130" s="218">
        <f>+IF(J130=0,"",'Ark1'!W2380)</f>
        <v>0</v>
      </c>
      <c r="X130" s="218">
        <f>+IF(J130=0,"",'Ark1'!X2380)</f>
        <v>0</v>
      </c>
      <c r="Y130" s="218">
        <f>+IF(J130=0,"",'Ark1'!Y2380)</f>
        <v>0</v>
      </c>
      <c r="Z130" s="218">
        <f>+IF(J130=0,"",'Ark1'!Z2380)</f>
        <v>2.3299976156401705</v>
      </c>
      <c r="AA130" s="216">
        <f>+IF(J130=0,"",'Ark1'!AA2380)</f>
        <v>0</v>
      </c>
      <c r="AB130" s="217">
        <f>+IF(J130=0,"",'Ark1'!AC2380)</f>
        <v>0</v>
      </c>
      <c r="AC130" s="218">
        <f>+IF(J130=0,"",'Ark1'!AE2380)</f>
        <v>0</v>
      </c>
      <c r="AD130" s="216">
        <f t="shared" si="17"/>
        <v>1.8533333333333339</v>
      </c>
      <c r="AE130" s="216">
        <f t="shared" si="19"/>
        <v>3.75</v>
      </c>
      <c r="AF130" s="195"/>
      <c r="AG130" s="198"/>
      <c r="AI130" s="28"/>
      <c r="AJ130" s="26"/>
      <c r="AK130" s="222"/>
      <c r="AL130" s="27"/>
      <c r="AP130" s="27"/>
    </row>
    <row r="131" spans="1:42" ht="15.6">
      <c r="A131" s="195"/>
      <c r="B131" s="266">
        <f>+'Ark1'!C2381</f>
        <v>2024</v>
      </c>
      <c r="C131" s="215">
        <f>+'Ark1'!L2381</f>
        <v>5</v>
      </c>
      <c r="D131" s="215" t="s">
        <v>396</v>
      </c>
      <c r="E131" s="215">
        <f>+'Ark1'!H2381</f>
        <v>1</v>
      </c>
      <c r="F131" s="215">
        <f>+'Ark1'!J2381</f>
        <v>155</v>
      </c>
      <c r="G131" s="215" t="str">
        <f>VLOOKUP(F131,RNR!$A$1:$B$26,2)</f>
        <v>Målselv</v>
      </c>
      <c r="H131" s="215">
        <f>+IF(J131=0,"",'Ark1'!Q2381)</f>
        <v>29</v>
      </c>
      <c r="I131" s="215"/>
      <c r="J131" s="320">
        <f>+'Ark1'!R2381</f>
        <v>221</v>
      </c>
      <c r="K131" s="216">
        <f>+IF(J131=0,"",'Ark1'!AG2381)</f>
        <v>16.351906065041689</v>
      </c>
      <c r="L131" s="216"/>
      <c r="M131" s="216">
        <f>+IF(J131=0,"",'Ark1'!AH2381)</f>
        <v>0</v>
      </c>
      <c r="N131" s="31">
        <f>+IF(J131=0,"",'Ark1'!U2381)</f>
        <v>9.3009049773755681</v>
      </c>
      <c r="O131" s="476"/>
      <c r="P131" s="477">
        <f>+'Ark1'!AI2381</f>
        <v>213</v>
      </c>
      <c r="Q131" s="92"/>
      <c r="R131" s="31">
        <f>+IF(P131=0,"",'Ark1'!AJ2381)</f>
        <v>87.325821596244126</v>
      </c>
      <c r="S131" s="92"/>
      <c r="T131" s="31">
        <f>+IF(P131=0,"",'Ark1'!AK2381)</f>
        <v>13.927702483727002</v>
      </c>
      <c r="U131" s="92"/>
      <c r="V131" s="217">
        <f>+IF(J131=0,"",'Ark1'!T2381)</f>
        <v>4.009049773755657</v>
      </c>
      <c r="W131" s="218">
        <f>+IF(J131=0,"",'Ark1'!W2381)</f>
        <v>0</v>
      </c>
      <c r="X131" s="218">
        <f>+IF(J131=0,"",'Ark1'!X2381)</f>
        <v>0.90497737556561053</v>
      </c>
      <c r="Y131" s="218">
        <f>+IF(J131=0,"",'Ark1'!Y2381)</f>
        <v>0</v>
      </c>
      <c r="Z131" s="218">
        <f>+IF(J131=0,"",'Ark1'!Z2381)</f>
        <v>1.8340418720017544</v>
      </c>
      <c r="AA131" s="216">
        <f>+IF(J131=0,"",'Ark1'!AA2381)</f>
        <v>0</v>
      </c>
      <c r="AB131" s="217">
        <f>+IF(J131=0,"",'Ark1'!AC2381)</f>
        <v>0</v>
      </c>
      <c r="AC131" s="218">
        <f>+IF(J131=0,"",'Ark1'!AE2381)</f>
        <v>0</v>
      </c>
      <c r="AD131" s="216">
        <f t="shared" si="17"/>
        <v>1.8601809954751136</v>
      </c>
      <c r="AE131" s="216">
        <f t="shared" si="19"/>
        <v>7.6206896551724137</v>
      </c>
      <c r="AF131" s="195"/>
      <c r="AG131" s="198"/>
      <c r="AI131" s="28"/>
      <c r="AJ131" s="26"/>
      <c r="AK131" s="222"/>
      <c r="AL131" s="27"/>
      <c r="AP131" s="27"/>
    </row>
    <row r="132" spans="1:42" ht="15.6">
      <c r="A132" s="195"/>
      <c r="B132" s="266">
        <f>+'Ark1'!C2382</f>
        <v>2024</v>
      </c>
      <c r="C132" s="215">
        <f>+'Ark1'!L2382</f>
        <v>5</v>
      </c>
      <c r="D132" s="215" t="s">
        <v>396</v>
      </c>
      <c r="E132" s="215">
        <f>+'Ark1'!H2382</f>
        <v>2</v>
      </c>
      <c r="F132" s="215">
        <f>+'Ark1'!J2382</f>
        <v>160</v>
      </c>
      <c r="G132" s="215" t="str">
        <f>VLOOKUP(F132,RNR!$A$1:$B$26,2)</f>
        <v>Oslo</v>
      </c>
      <c r="H132" s="215">
        <f>+IF(J132=0,"",'Ark1'!Q2382)</f>
        <v>13</v>
      </c>
      <c r="I132" s="215"/>
      <c r="J132" s="320">
        <f>+'Ark1'!R2382</f>
        <v>55</v>
      </c>
      <c r="K132" s="216">
        <f>+IF(J132=0,"",'Ark1'!AG2382)</f>
        <v>20.591211014824264</v>
      </c>
      <c r="L132" s="216"/>
      <c r="M132" s="216">
        <f>+IF(J132=0,"",'Ark1'!AH2382)</f>
        <v>16.363636363636363</v>
      </c>
      <c r="N132" s="31">
        <f>+IF(J132=0,"",'Ark1'!U2382)</f>
        <v>8.5109090909090916</v>
      </c>
      <c r="O132" s="476"/>
      <c r="P132" s="477">
        <f>+'Ark1'!AI2382</f>
        <v>52</v>
      </c>
      <c r="Q132" s="92"/>
      <c r="R132" s="31">
        <f>+IF(P132=0,"",'Ark1'!AJ2382)</f>
        <v>84.073076923076897</v>
      </c>
      <c r="S132" s="92"/>
      <c r="T132" s="31">
        <f>+IF(P132=0,"",'Ark1'!AK2382)</f>
        <v>13.979021963677647</v>
      </c>
      <c r="U132" s="92"/>
      <c r="V132" s="217">
        <f>+IF(J132=0,"",'Ark1'!T2382)</f>
        <v>3.2</v>
      </c>
      <c r="W132" s="218">
        <f>+IF(J132=0,"",'Ark1'!W2382)</f>
        <v>0</v>
      </c>
      <c r="X132" s="218">
        <f>+IF(J132=0,"",'Ark1'!X2382)</f>
        <v>1.8181818181818179</v>
      </c>
      <c r="Y132" s="218">
        <f>+IF(J132=0,"",'Ark1'!Y2382)</f>
        <v>0</v>
      </c>
      <c r="Z132" s="218">
        <f>+IF(J132=0,"",'Ark1'!Z2382)</f>
        <v>2.0835871801271177</v>
      </c>
      <c r="AA132" s="216">
        <f>+IF(J132=0,"",'Ark1'!AA2382)</f>
        <v>0</v>
      </c>
      <c r="AB132" s="217">
        <f>+IF(J132=0,"",'Ark1'!AC2382)</f>
        <v>0</v>
      </c>
      <c r="AC132" s="218">
        <f>+IF(J132=0,"",'Ark1'!AE2382)</f>
        <v>0</v>
      </c>
      <c r="AD132" s="216">
        <f t="shared" si="17"/>
        <v>1.7021818181818182</v>
      </c>
      <c r="AE132" s="216">
        <f t="shared" si="19"/>
        <v>4.2307692307692308</v>
      </c>
      <c r="AF132" s="195"/>
      <c r="AG132" s="198"/>
      <c r="AI132" s="28"/>
      <c r="AJ132" s="26"/>
      <c r="AK132" s="222"/>
      <c r="AL132" s="27"/>
      <c r="AP132" s="27"/>
    </row>
    <row r="133" spans="1:42" ht="15.6">
      <c r="A133" s="195"/>
      <c r="B133" s="266">
        <f>+'Ark1'!C2383</f>
        <v>2024</v>
      </c>
      <c r="C133" s="215">
        <f>+'Ark1'!L2383</f>
        <v>5</v>
      </c>
      <c r="D133" s="215" t="s">
        <v>396</v>
      </c>
      <c r="E133" s="215">
        <f>+'Ark1'!H2383</f>
        <v>1</v>
      </c>
      <c r="F133" s="215">
        <f>+'Ark1'!J2383</f>
        <v>171</v>
      </c>
      <c r="G133" s="215" t="str">
        <f>VLOOKUP(F133,RNR!$A$1:$B$26,2)</f>
        <v>Prima</v>
      </c>
      <c r="H133" s="215" t="str">
        <f>+IF(J133=0,"",'Ark1'!Q2383)</f>
        <v/>
      </c>
      <c r="I133" s="215"/>
      <c r="J133" s="320">
        <f>+'Ark1'!R2383</f>
        <v>0</v>
      </c>
      <c r="K133" s="216" t="str">
        <f>+IF(J133=0,"",'Ark1'!AG2383)</f>
        <v/>
      </c>
      <c r="L133" s="216"/>
      <c r="M133" s="216" t="str">
        <f>+IF(J133=0,"",'Ark1'!AH2383)</f>
        <v/>
      </c>
      <c r="N133" s="31" t="str">
        <f>+IF(J133=0,"",'Ark1'!U2383)</f>
        <v/>
      </c>
      <c r="O133" s="476"/>
      <c r="P133" s="477">
        <f>+'Ark1'!AI2383</f>
        <v>0</v>
      </c>
      <c r="Q133" s="92"/>
      <c r="R133" s="31" t="str">
        <f>+IF(P133=0,"",'Ark1'!AJ2383)</f>
        <v/>
      </c>
      <c r="S133" s="92"/>
      <c r="T133" s="31" t="str">
        <f>+IF(P133=0,"",'Ark1'!AK2383)</f>
        <v/>
      </c>
      <c r="U133" s="92"/>
      <c r="V133" s="217" t="str">
        <f>+IF(J133=0,"",'Ark1'!T2383)</f>
        <v/>
      </c>
      <c r="W133" s="218" t="str">
        <f>+IF(J133=0,"",'Ark1'!W2383)</f>
        <v/>
      </c>
      <c r="X133" s="218" t="str">
        <f>+IF(J133=0,"",'Ark1'!X2383)</f>
        <v/>
      </c>
      <c r="Y133" s="218" t="str">
        <f>+IF(J133=0,"",'Ark1'!Y2383)</f>
        <v/>
      </c>
      <c r="Z133" s="218" t="str">
        <f>+IF(J133=0,"",'Ark1'!Z2383)</f>
        <v/>
      </c>
      <c r="AA133" s="216" t="str">
        <f>+IF(J133=0,"",'Ark1'!AA2383)</f>
        <v/>
      </c>
      <c r="AB133" s="217" t="str">
        <f>+IF(J133=0,"",'Ark1'!AC2383)</f>
        <v/>
      </c>
      <c r="AC133" s="218" t="str">
        <f>+IF(J133=0,"",'Ark1'!AE2383)</f>
        <v/>
      </c>
      <c r="AD133" s="216" t="str">
        <f t="shared" si="17"/>
        <v/>
      </c>
      <c r="AE133" s="216" t="str">
        <f t="shared" si="19"/>
        <v/>
      </c>
      <c r="AF133" s="195"/>
      <c r="AG133" s="198"/>
      <c r="AI133" s="28"/>
      <c r="AJ133" s="26"/>
      <c r="AK133" s="222"/>
      <c r="AL133" s="27"/>
      <c r="AP133" s="27"/>
    </row>
    <row r="134" spans="1:42" ht="15.6">
      <c r="A134" s="195"/>
      <c r="B134" s="266">
        <f>+'Ark1'!C2384</f>
        <v>2024</v>
      </c>
      <c r="C134" s="215">
        <f>+'Ark1'!L2384</f>
        <v>5</v>
      </c>
      <c r="D134" s="215" t="s">
        <v>396</v>
      </c>
      <c r="E134" s="215">
        <f>+'Ark1'!H2384</f>
        <v>2</v>
      </c>
      <c r="F134" s="215">
        <f>+'Ark1'!J2384</f>
        <v>175</v>
      </c>
      <c r="G134" s="215" t="str">
        <f>VLOOKUP(F134,RNR!$A$1:$B$26,2)</f>
        <v>Ole Ringdal</v>
      </c>
      <c r="H134" s="215">
        <f>+IF(J134=0,"",'Ark1'!Q2384)</f>
        <v>23</v>
      </c>
      <c r="I134" s="215"/>
      <c r="J134" s="320">
        <f>+'Ark1'!R2384</f>
        <v>597</v>
      </c>
      <c r="K134" s="216">
        <f>+IF(J134=0,"",'Ark1'!AG2384)</f>
        <v>35.864153933610098</v>
      </c>
      <c r="L134" s="216"/>
      <c r="M134" s="216">
        <f>+IF(J134=0,"",'Ark1'!AH2384)</f>
        <v>0</v>
      </c>
      <c r="N134" s="31">
        <f>+IF(J134=0,"",'Ark1'!U2384)</f>
        <v>6.9747068676716903</v>
      </c>
      <c r="O134" s="476"/>
      <c r="P134" s="477">
        <f>+'Ark1'!AI2384</f>
        <v>155</v>
      </c>
      <c r="Q134" s="92"/>
      <c r="R134" s="31">
        <f>+IF(P134=0,"",'Ark1'!AJ2384)</f>
        <v>84.594193548387153</v>
      </c>
      <c r="S134" s="92"/>
      <c r="T134" s="31">
        <f>+IF(P134=0,"",'Ark1'!AK2384)</f>
        <v>13.974378457998091</v>
      </c>
      <c r="U134" s="92"/>
      <c r="V134" s="217">
        <f>+IF(J134=0,"",'Ark1'!T2384)</f>
        <v>4.5410385259631489</v>
      </c>
      <c r="W134" s="218">
        <f>+IF(J134=0,"",'Ark1'!W2384)</f>
        <v>0</v>
      </c>
      <c r="X134" s="218">
        <f>+IF(J134=0,"",'Ark1'!X2384)</f>
        <v>1.0050251256281406</v>
      </c>
      <c r="Y134" s="218">
        <f>+IF(J134=0,"",'Ark1'!Y2384)</f>
        <v>0</v>
      </c>
      <c r="Z134" s="218">
        <f>+IF(J134=0,"",'Ark1'!Z2384)</f>
        <v>2.4631379782034379</v>
      </c>
      <c r="AA134" s="216">
        <f>+IF(J134=0,"",'Ark1'!AA2384)</f>
        <v>0</v>
      </c>
      <c r="AB134" s="217">
        <f>+IF(J134=0,"",'Ark1'!AC2384)</f>
        <v>0</v>
      </c>
      <c r="AC134" s="218">
        <f>+IF(J134=0,"",'Ark1'!AE2384)</f>
        <v>0</v>
      </c>
      <c r="AD134" s="216">
        <f t="shared" si="17"/>
        <v>1.3949413735343381</v>
      </c>
      <c r="AE134" s="216">
        <f t="shared" si="19"/>
        <v>25.956521739130434</v>
      </c>
      <c r="AF134" s="195"/>
      <c r="AG134" s="198"/>
      <c r="AI134" s="28"/>
      <c r="AJ134" s="26"/>
      <c r="AK134" s="222"/>
      <c r="AL134" s="27"/>
      <c r="AP134" s="27"/>
    </row>
    <row r="135" spans="1:42" ht="15.6">
      <c r="A135" s="195"/>
      <c r="B135" s="266">
        <f>+'Ark1'!C2385</f>
        <v>2024</v>
      </c>
      <c r="C135" s="215">
        <f>+'Ark1'!L2385</f>
        <v>5</v>
      </c>
      <c r="D135" s="215" t="s">
        <v>396</v>
      </c>
      <c r="E135" s="215">
        <f>+'Ark1'!H2385</f>
        <v>2</v>
      </c>
      <c r="F135" s="215">
        <f>+'Ark1'!J2385</f>
        <v>177</v>
      </c>
      <c r="G135" s="215" t="str">
        <f>VLOOKUP(F135,RNR!$A$1:$B$26,2)</f>
        <v>Slakthuset</v>
      </c>
      <c r="H135" s="215">
        <f>+IF(J135=0,"",'Ark1'!Q2385)</f>
        <v>26</v>
      </c>
      <c r="I135" s="215"/>
      <c r="J135" s="320">
        <f>+'Ark1'!R2385</f>
        <v>114</v>
      </c>
      <c r="K135" s="216">
        <f>+IF(J135=0,"",'Ark1'!AG2385)</f>
        <v>13.722111870768083</v>
      </c>
      <c r="L135" s="216"/>
      <c r="M135" s="216">
        <f>+IF(J135=0,"",'Ark1'!AH2385)</f>
        <v>4.3859649122807012</v>
      </c>
      <c r="N135" s="31">
        <f>+IF(J135=0,"",'Ark1'!U2385)</f>
        <v>10.968421052631584</v>
      </c>
      <c r="O135" s="476"/>
      <c r="P135" s="477">
        <f>+'Ark1'!AI2385</f>
        <v>110</v>
      </c>
      <c r="Q135" s="92"/>
      <c r="R135" s="31">
        <f>+IF(P135=0,"",'Ark1'!AJ2385)</f>
        <v>90.911818181818205</v>
      </c>
      <c r="S135" s="92"/>
      <c r="T135" s="31">
        <f>+IF(P135=0,"",'Ark1'!AK2385)</f>
        <v>14.318179507186796</v>
      </c>
      <c r="U135" s="92"/>
      <c r="V135" s="217">
        <f>+IF(J135=0,"",'Ark1'!T2385)</f>
        <v>3.8684210526315774</v>
      </c>
      <c r="W135" s="218">
        <f>+IF(J135=0,"",'Ark1'!W2385)</f>
        <v>0</v>
      </c>
      <c r="X135" s="218">
        <f>+IF(J135=0,"",'Ark1'!X2385)</f>
        <v>10.526315789473689</v>
      </c>
      <c r="Y135" s="218">
        <f>+IF(J135=0,"",'Ark1'!Y2385)</f>
        <v>0</v>
      </c>
      <c r="Z135" s="218">
        <f>+IF(J135=0,"",'Ark1'!Z2385)</f>
        <v>3.3936296303999818</v>
      </c>
      <c r="AA135" s="216">
        <f>+IF(J135=0,"",'Ark1'!AA2385)</f>
        <v>0</v>
      </c>
      <c r="AB135" s="217">
        <f>+IF(J135=0,"",'Ark1'!AC2385)</f>
        <v>0</v>
      </c>
      <c r="AC135" s="218">
        <f>+IF(J135=0,"",'Ark1'!AE2385)</f>
        <v>0</v>
      </c>
      <c r="AD135" s="216">
        <f t="shared" si="17"/>
        <v>2.1936842105263166</v>
      </c>
      <c r="AE135" s="216">
        <f t="shared" si="19"/>
        <v>4.384615384615385</v>
      </c>
      <c r="AF135" s="195"/>
      <c r="AG135" s="198"/>
      <c r="AI135" s="28"/>
      <c r="AJ135" s="26"/>
      <c r="AK135" s="222"/>
      <c r="AL135" s="27"/>
      <c r="AP135" s="27"/>
    </row>
    <row r="136" spans="1:42" ht="15.6">
      <c r="A136" s="195"/>
      <c r="B136" s="266">
        <f>+'Ark1'!C2386</f>
        <v>2024</v>
      </c>
      <c r="C136" s="215">
        <f>+'Ark1'!L2386</f>
        <v>5</v>
      </c>
      <c r="D136" s="215" t="s">
        <v>396</v>
      </c>
      <c r="E136" s="215">
        <f>+'Ark1'!H2386</f>
        <v>2</v>
      </c>
      <c r="F136" s="215">
        <f>+'Ark1'!J2386</f>
        <v>178</v>
      </c>
      <c r="G136" s="215" t="str">
        <f>VLOOKUP(F136,RNR!$A$1:$B$26,2)</f>
        <v>Røros</v>
      </c>
      <c r="H136" s="215">
        <f>+IF(J136=0,"",'Ark1'!Q2386)</f>
        <v>12</v>
      </c>
      <c r="I136" s="215"/>
      <c r="J136" s="320">
        <f>+'Ark1'!R2386</f>
        <v>123</v>
      </c>
      <c r="K136" s="216">
        <f>+IF(J136=0,"",'Ark1'!AG2386)</f>
        <v>31.52834008097167</v>
      </c>
      <c r="L136" s="216"/>
      <c r="M136" s="216">
        <f>+IF(J136=0,"",'Ark1'!AH2386)</f>
        <v>9.7560975609756095</v>
      </c>
      <c r="N136" s="31">
        <f>+IF(J136=0,"",'Ark1'!U2386)</f>
        <v>7.5975609756097571</v>
      </c>
      <c r="O136" s="476"/>
      <c r="P136" s="477">
        <f>+'Ark1'!AI2386</f>
        <v>119</v>
      </c>
      <c r="Q136" s="92"/>
      <c r="R136" s="31">
        <f>+IF(P136=0,"",'Ark1'!AJ2386)</f>
        <v>82.943697478991581</v>
      </c>
      <c r="S136" s="92"/>
      <c r="T136" s="31">
        <f>+IF(P136=0,"",'Ark1'!AK2386)</f>
        <v>13.033402473817022</v>
      </c>
      <c r="U136" s="92"/>
      <c r="V136" s="217">
        <f>+IF(J136=0,"",'Ark1'!T2386)</f>
        <v>3.9186991869918706</v>
      </c>
      <c r="W136" s="218">
        <f>+IF(J136=0,"",'Ark1'!W2386)</f>
        <v>0</v>
      </c>
      <c r="X136" s="218">
        <f>+IF(J136=0,"",'Ark1'!X2386)</f>
        <v>0</v>
      </c>
      <c r="Y136" s="218">
        <f>+IF(J136=0,"",'Ark1'!Y2386)</f>
        <v>0</v>
      </c>
      <c r="Z136" s="218">
        <f>+IF(J136=0,"",'Ark1'!Z2386)</f>
        <v>1.9413122464332984</v>
      </c>
      <c r="AA136" s="216">
        <f>+IF(J136=0,"",'Ark1'!AA2386)</f>
        <v>0</v>
      </c>
      <c r="AB136" s="217">
        <f>+IF(J136=0,"",'Ark1'!AC2386)</f>
        <v>0</v>
      </c>
      <c r="AC136" s="218">
        <f>+IF(J136=0,"",'Ark1'!AE2386)</f>
        <v>0</v>
      </c>
      <c r="AD136" s="216">
        <f t="shared" si="17"/>
        <v>1.5195121951219515</v>
      </c>
      <c r="AE136" s="216">
        <f t="shared" si="19"/>
        <v>10.25</v>
      </c>
      <c r="AF136" s="195"/>
      <c r="AG136" s="198"/>
      <c r="AI136" s="28"/>
      <c r="AJ136" s="26"/>
      <c r="AK136" s="222"/>
      <c r="AL136" s="27"/>
      <c r="AP136" s="27"/>
    </row>
    <row r="137" spans="1:42" ht="15.6">
      <c r="A137" s="195"/>
      <c r="B137" s="266">
        <f>+'Ark1'!C2387</f>
        <v>2024</v>
      </c>
      <c r="C137" s="215">
        <f>+'Ark1'!L2387</f>
        <v>5</v>
      </c>
      <c r="D137" s="215" t="s">
        <v>396</v>
      </c>
      <c r="E137" s="215">
        <f>+'Ark1'!H2387</f>
        <v>2</v>
      </c>
      <c r="F137" s="215">
        <f>+'Ark1'!J2387</f>
        <v>181</v>
      </c>
      <c r="G137" s="215" t="str">
        <f>VLOOKUP(F137,RNR!$A$1:$B$26,2)</f>
        <v>Horns</v>
      </c>
      <c r="H137" s="215">
        <f>+IF(J137=0,"",'Ark1'!Q2387)</f>
        <v>8</v>
      </c>
      <c r="I137" s="215"/>
      <c r="J137" s="320">
        <f>+'Ark1'!R2387</f>
        <v>80</v>
      </c>
      <c r="K137" s="216">
        <f>+IF(J137=0,"",'Ark1'!AG2387)</f>
        <v>20.435554240922873</v>
      </c>
      <c r="L137" s="216"/>
      <c r="M137" s="216">
        <f>+IF(J137=0,"",'Ark1'!AH2387)</f>
        <v>1.25</v>
      </c>
      <c r="N137" s="31">
        <f>+IF(J137=0,"",'Ark1'!U2387)</f>
        <v>6.9087499999999986</v>
      </c>
      <c r="O137" s="476"/>
      <c r="P137" s="477">
        <f>+'Ark1'!AI2387</f>
        <v>48</v>
      </c>
      <c r="Q137" s="92"/>
      <c r="R137" s="31">
        <f>+IF(P137=0,"",'Ark1'!AJ2387)</f>
        <v>80.537499999999994</v>
      </c>
      <c r="S137" s="92"/>
      <c r="T137" s="31">
        <f>+IF(P137=0,"",'Ark1'!AK2387)</f>
        <v>14.295431783728301</v>
      </c>
      <c r="U137" s="92"/>
      <c r="V137" s="217">
        <f>+IF(J137=0,"",'Ark1'!T2387)</f>
        <v>2.6875</v>
      </c>
      <c r="W137" s="218">
        <f>+IF(J137=0,"",'Ark1'!W2387)</f>
        <v>0</v>
      </c>
      <c r="X137" s="218">
        <f>+IF(J137=0,"",'Ark1'!X2387)</f>
        <v>0</v>
      </c>
      <c r="Y137" s="218">
        <f>+IF(J137=0,"",'Ark1'!Y2387)</f>
        <v>0</v>
      </c>
      <c r="Z137" s="218">
        <f>+IF(J137=0,"",'Ark1'!Z2387)</f>
        <v>1.8327024956331619</v>
      </c>
      <c r="AA137" s="216">
        <f>+IF(J137=0,"",'Ark1'!AA2387)</f>
        <v>0</v>
      </c>
      <c r="AB137" s="217">
        <f>+IF(J137=0,"",'Ark1'!AC2387)</f>
        <v>0</v>
      </c>
      <c r="AC137" s="218">
        <f>+IF(J137=0,"",'Ark1'!AE2387)</f>
        <v>0</v>
      </c>
      <c r="AD137" s="216">
        <f t="shared" si="17"/>
        <v>1.3817499999999998</v>
      </c>
      <c r="AE137" s="216">
        <f t="shared" si="19"/>
        <v>10</v>
      </c>
      <c r="AF137" s="195"/>
      <c r="AG137" s="198"/>
      <c r="AI137" s="28"/>
      <c r="AJ137" s="26"/>
      <c r="AK137" s="222"/>
      <c r="AL137" s="27"/>
      <c r="AP137" s="27"/>
    </row>
    <row r="138" spans="1:42" ht="15.6">
      <c r="A138" s="195"/>
      <c r="B138" s="266">
        <f>+'Ark1'!C2388</f>
        <v>2024</v>
      </c>
      <c r="C138" s="215">
        <f>+'Ark1'!L2388</f>
        <v>5</v>
      </c>
      <c r="D138" s="215" t="s">
        <v>396</v>
      </c>
      <c r="E138" s="215">
        <f>+'Ark1'!H2388</f>
        <v>1</v>
      </c>
      <c r="F138" s="215">
        <f>+'Ark1'!J2388</f>
        <v>262</v>
      </c>
      <c r="G138" s="215" t="str">
        <f>VLOOKUP(F138,RNR!$A$1:$B$26,2)</f>
        <v>Strilalam</v>
      </c>
      <c r="H138" s="215" t="str">
        <f>+IF(J138=0,"",'Ark1'!Q2388)</f>
        <v/>
      </c>
      <c r="I138" s="215"/>
      <c r="J138" s="320">
        <f>+'Ark1'!R2388</f>
        <v>0</v>
      </c>
      <c r="K138" s="216" t="str">
        <f>+IF(J138=0,"",'Ark1'!AG2388)</f>
        <v/>
      </c>
      <c r="L138" s="216"/>
      <c r="M138" s="216" t="str">
        <f>+IF(J138=0,"",'Ark1'!AH2388)</f>
        <v/>
      </c>
      <c r="N138" s="31" t="str">
        <f>+IF(J138=0,"",'Ark1'!U2388)</f>
        <v/>
      </c>
      <c r="O138" s="476"/>
      <c r="P138" s="477">
        <f>+'Ark1'!AI2388</f>
        <v>0</v>
      </c>
      <c r="Q138" s="92"/>
      <c r="R138" s="31" t="str">
        <f>+IF(P138=0,"",'Ark1'!AJ2388)</f>
        <v/>
      </c>
      <c r="S138" s="92"/>
      <c r="T138" s="31" t="str">
        <f>+IF(P138=0,"",'Ark1'!AK2388)</f>
        <v/>
      </c>
      <c r="U138" s="92"/>
      <c r="V138" s="217" t="str">
        <f>+IF(J138=0,"",'Ark1'!T2388)</f>
        <v/>
      </c>
      <c r="W138" s="218" t="str">
        <f>+IF(J138=0,"",'Ark1'!W2388)</f>
        <v/>
      </c>
      <c r="X138" s="218" t="str">
        <f>+IF(J138=0,"",'Ark1'!X2388)</f>
        <v/>
      </c>
      <c r="Y138" s="218" t="str">
        <f>+IF(J138=0,"",'Ark1'!Y2388)</f>
        <v/>
      </c>
      <c r="Z138" s="218" t="str">
        <f>+IF(J138=0,"",'Ark1'!Z2388)</f>
        <v/>
      </c>
      <c r="AA138" s="216" t="str">
        <f>+IF(J138=0,"",'Ark1'!AA2388)</f>
        <v/>
      </c>
      <c r="AB138" s="217" t="str">
        <f>+IF(J138=0,"",'Ark1'!AC2388)</f>
        <v/>
      </c>
      <c r="AC138" s="218" t="str">
        <f>+IF(J138=0,"",'Ark1'!AE2388)</f>
        <v/>
      </c>
      <c r="AD138" s="216" t="str">
        <f t="shared" si="17"/>
        <v/>
      </c>
      <c r="AE138" s="216" t="str">
        <f t="shared" si="19"/>
        <v/>
      </c>
      <c r="AF138" s="195"/>
      <c r="AG138" s="198"/>
      <c r="AI138" s="28"/>
      <c r="AJ138" s="26"/>
      <c r="AK138" s="222"/>
      <c r="AL138" s="27"/>
      <c r="AP138" s="27"/>
    </row>
    <row r="139" spans="1:42" ht="15.6">
      <c r="A139" s="195"/>
      <c r="B139" s="266">
        <f>+'Ark1'!C2389</f>
        <v>2024</v>
      </c>
      <c r="C139" s="215">
        <f>+'Ark1'!L2389</f>
        <v>5</v>
      </c>
      <c r="D139" s="215" t="s">
        <v>396</v>
      </c>
      <c r="E139" s="215">
        <f>+'Ark1'!H2389</f>
        <v>1</v>
      </c>
      <c r="F139" s="215">
        <f>+'Ark1'!J2389</f>
        <v>309</v>
      </c>
      <c r="G139" s="215" t="str">
        <f>VLOOKUP(F139,RNR!$A$1:$B$26,2)</f>
        <v>Malvik</v>
      </c>
      <c r="H139" s="215">
        <f>+IF(J139=0,"",'Ark1'!Q2389)</f>
        <v>33</v>
      </c>
      <c r="I139" s="215"/>
      <c r="J139" s="320">
        <f>+'Ark1'!R2389</f>
        <v>152</v>
      </c>
      <c r="K139" s="216">
        <f>+IF(J139=0,"",'Ark1'!AG2389)</f>
        <v>14.72784090166185</v>
      </c>
      <c r="L139" s="216"/>
      <c r="M139" s="216">
        <f>+IF(J139=0,"",'Ark1'!AH2389)</f>
        <v>0</v>
      </c>
      <c r="N139" s="31">
        <f>+IF(J139=0,"",'Ark1'!U2389)</f>
        <v>7.4105263157894719</v>
      </c>
      <c r="O139" s="476"/>
      <c r="P139" s="477">
        <f>+'Ark1'!AI2389</f>
        <v>152</v>
      </c>
      <c r="Q139" s="92"/>
      <c r="R139" s="31">
        <f>+IF(P139=0,"",'Ark1'!AJ2389)</f>
        <v>80.45789473684215</v>
      </c>
      <c r="S139" s="92"/>
      <c r="T139" s="31">
        <f>+IF(P139=0,"",'Ark1'!AK2389)</f>
        <v>13.917611141043652</v>
      </c>
      <c r="U139" s="92"/>
      <c r="V139" s="217">
        <f>+IF(J139=0,"",'Ark1'!T2389)</f>
        <v>4.3157894736842097</v>
      </c>
      <c r="W139" s="218">
        <f>+IF(J139=0,"",'Ark1'!W2389)</f>
        <v>0</v>
      </c>
      <c r="X139" s="218">
        <f>+IF(J139=0,"",'Ark1'!X2389)</f>
        <v>1.3157894736842111</v>
      </c>
      <c r="Y139" s="218">
        <f>+IF(J139=0,"",'Ark1'!Y2389)</f>
        <v>0</v>
      </c>
      <c r="Z139" s="218">
        <f>+IF(J139=0,"",'Ark1'!Z2389)</f>
        <v>2.2226453506060526</v>
      </c>
      <c r="AA139" s="216">
        <f>+IF(J139=0,"",'Ark1'!AA2389)</f>
        <v>0</v>
      </c>
      <c r="AB139" s="217">
        <f>+IF(J139=0,"",'Ark1'!AC2389)</f>
        <v>0</v>
      </c>
      <c r="AC139" s="218">
        <f>+IF(J139=0,"",'Ark1'!AE2389)</f>
        <v>0</v>
      </c>
      <c r="AD139" s="216">
        <f t="shared" si="17"/>
        <v>1.4821052631578944</v>
      </c>
      <c r="AE139" s="216">
        <f t="shared" si="19"/>
        <v>4.6060606060606064</v>
      </c>
      <c r="AF139" s="195"/>
      <c r="AG139" s="198"/>
      <c r="AI139" s="28"/>
      <c r="AJ139" s="26"/>
      <c r="AK139" s="222"/>
      <c r="AL139" s="27"/>
      <c r="AP139" s="27"/>
    </row>
    <row r="140" spans="1:42" ht="15.6">
      <c r="A140" s="195"/>
      <c r="B140" s="266">
        <f>+'Ark1'!C2390</f>
        <v>2024</v>
      </c>
      <c r="C140" s="215">
        <f>+'Ark1'!L2390</f>
        <v>5</v>
      </c>
      <c r="D140" s="215" t="s">
        <v>396</v>
      </c>
      <c r="E140" s="215">
        <f>+'Ark1'!H2390</f>
        <v>2</v>
      </c>
      <c r="F140" s="215">
        <f>+'Ark1'!J2390</f>
        <v>470</v>
      </c>
      <c r="G140" s="215" t="str">
        <f>VLOOKUP(F140,RNR!$A$1:$B$26,2)</f>
        <v>Jens Eide</v>
      </c>
      <c r="H140" s="215">
        <f>+IF(J140=0,"",'Ark1'!Q2390)</f>
        <v>12</v>
      </c>
      <c r="I140" s="215"/>
      <c r="J140" s="320">
        <f>+'Ark1'!R2390</f>
        <v>186</v>
      </c>
      <c r="K140" s="216">
        <f>+IF(J140=0,"",'Ark1'!AG2390)</f>
        <v>21.068022886204705</v>
      </c>
      <c r="L140" s="216"/>
      <c r="M140" s="216">
        <f>+IF(J140=0,"",'Ark1'!AH2390)</f>
        <v>6.4516129032258052</v>
      </c>
      <c r="N140" s="31">
        <f>+IF(J140=0,"",'Ark1'!U2390)</f>
        <v>5.3451612903225802</v>
      </c>
      <c r="O140" s="476"/>
      <c r="P140" s="477">
        <f>+'Ark1'!AI2390</f>
        <v>186</v>
      </c>
      <c r="Q140" s="92"/>
      <c r="R140" s="31">
        <f>+IF(P140=0,"",'Ark1'!AJ2390)</f>
        <v>73.966129032258067</v>
      </c>
      <c r="S140" s="92"/>
      <c r="T140" s="31">
        <f>+IF(P140=0,"",'Ark1'!AK2390)</f>
        <v>12.788434394315436</v>
      </c>
      <c r="U140" s="92"/>
      <c r="V140" s="217">
        <f>+IF(J140=0,"",'Ark1'!T2390)</f>
        <v>4.736559139784946</v>
      </c>
      <c r="W140" s="218">
        <f>+IF(J140=0,"",'Ark1'!W2390)</f>
        <v>0</v>
      </c>
      <c r="X140" s="218">
        <f>+IF(J140=0,"",'Ark1'!X2390)</f>
        <v>0</v>
      </c>
      <c r="Y140" s="218">
        <f>+IF(J140=0,"",'Ark1'!Y2390)</f>
        <v>0</v>
      </c>
      <c r="Z140" s="218">
        <f>+IF(J140=0,"",'Ark1'!Z2390)</f>
        <v>1.7504847948486129</v>
      </c>
      <c r="AA140" s="216">
        <f>+IF(J140=0,"",'Ark1'!AA2390)</f>
        <v>0</v>
      </c>
      <c r="AB140" s="217">
        <f>+IF(J140=0,"",'Ark1'!AC2390)</f>
        <v>0</v>
      </c>
      <c r="AC140" s="218">
        <f>+IF(J140=0,"",'Ark1'!AE2390)</f>
        <v>0</v>
      </c>
      <c r="AD140" s="216">
        <f t="shared" si="17"/>
        <v>1.069032258064516</v>
      </c>
      <c r="AE140" s="216">
        <f t="shared" si="19"/>
        <v>15.5</v>
      </c>
      <c r="AF140" s="195"/>
      <c r="AG140" s="198"/>
      <c r="AI140" s="28"/>
      <c r="AJ140" s="26"/>
      <c r="AK140" s="222"/>
      <c r="AL140" s="27"/>
      <c r="AP140" s="27"/>
    </row>
    <row r="141" spans="1:42" ht="15.6">
      <c r="A141" s="195"/>
      <c r="B141" s="266">
        <f>+'Ark1'!C2391</f>
        <v>2024</v>
      </c>
      <c r="C141" s="215">
        <f>+'Ark1'!L2391</f>
        <v>5</v>
      </c>
      <c r="D141" s="215" t="s">
        <v>396</v>
      </c>
      <c r="E141" s="215">
        <f>+'Ark1'!H2391</f>
        <v>2</v>
      </c>
      <c r="F141" s="215">
        <f>+'Ark1'!J2391</f>
        <v>629</v>
      </c>
      <c r="G141" s="215" t="str">
        <f>VLOOKUP(F141,RNR!$A$1:$B$26,2)</f>
        <v>Bø</v>
      </c>
      <c r="H141" s="215">
        <f>+IF(J141=0,"",'Ark1'!Q2391)</f>
        <v>3</v>
      </c>
      <c r="I141" s="215"/>
      <c r="J141" s="320">
        <f>+'Ark1'!R2391</f>
        <v>8</v>
      </c>
      <c r="K141" s="216">
        <f>+IF(J141=0,"",'Ark1'!AG2391)</f>
        <v>18.706605832176152</v>
      </c>
      <c r="L141" s="216"/>
      <c r="M141" s="216">
        <f>+IF(J141=0,"",'Ark1'!AH2391)</f>
        <v>0</v>
      </c>
      <c r="N141" s="31">
        <f>+IF(J141=0,"",'Ark1'!U2391)</f>
        <v>11.7875</v>
      </c>
      <c r="O141" s="476"/>
      <c r="P141" s="477">
        <f>+'Ark1'!AI2391</f>
        <v>0</v>
      </c>
      <c r="Q141" s="92"/>
      <c r="R141" s="31" t="str">
        <f>+IF(P141=0,"",'Ark1'!AJ2391)</f>
        <v/>
      </c>
      <c r="S141" s="92"/>
      <c r="T141" s="31" t="str">
        <f>+IF(P141=0,"",'Ark1'!AK2391)</f>
        <v/>
      </c>
      <c r="U141" s="92"/>
      <c r="V141" s="217">
        <f>+IF(J141=0,"",'Ark1'!T2391)</f>
        <v>3</v>
      </c>
      <c r="W141" s="218">
        <f>+IF(J141=0,"",'Ark1'!W2391)</f>
        <v>0</v>
      </c>
      <c r="X141" s="218">
        <f>+IF(J141=0,"",'Ark1'!X2391)</f>
        <v>0</v>
      </c>
      <c r="Y141" s="218">
        <f>+IF(J141=0,"",'Ark1'!Y2391)</f>
        <v>0</v>
      </c>
      <c r="Z141" s="218">
        <f>+IF(J141=0,"",'Ark1'!Z2391)</f>
        <v>1.352255060999962</v>
      </c>
      <c r="AA141" s="216">
        <f>+IF(J141=0,"",'Ark1'!AA2391)</f>
        <v>0</v>
      </c>
      <c r="AB141" s="217">
        <f>+IF(J141=0,"",'Ark1'!AC2391)</f>
        <v>0</v>
      </c>
      <c r="AC141" s="218">
        <f>+IF(J141=0,"",'Ark1'!AE2391)</f>
        <v>0</v>
      </c>
      <c r="AD141" s="216">
        <f t="shared" si="17"/>
        <v>2.3574999999999999</v>
      </c>
      <c r="AE141" s="216">
        <f t="shared" si="19"/>
        <v>2.6666666666666665</v>
      </c>
      <c r="AF141" s="195"/>
      <c r="AG141" s="198"/>
      <c r="AI141" s="28"/>
      <c r="AJ141" s="26"/>
      <c r="AK141" s="222"/>
      <c r="AL141" s="27"/>
      <c r="AP141" s="27"/>
    </row>
    <row r="142" spans="1:42" ht="15.6">
      <c r="A142" s="195"/>
      <c r="B142" s="266">
        <f>+'Ark1'!C2392</f>
        <v>2024</v>
      </c>
      <c r="C142" s="215">
        <f>+'Ark1'!L2392</f>
        <v>5</v>
      </c>
      <c r="D142" s="215" t="s">
        <v>396</v>
      </c>
      <c r="E142" s="215">
        <f>+'Ark1'!H2392</f>
        <v>1</v>
      </c>
      <c r="F142" s="215">
        <f>+'Ark1'!J2392</f>
        <v>643</v>
      </c>
      <c r="G142" s="215" t="str">
        <f>VLOOKUP(F142,RNR!$A$1:$B$26,2)</f>
        <v>Bjerka</v>
      </c>
      <c r="H142" s="215">
        <f>+IF(J142=0,"",'Ark1'!Q2392)</f>
        <v>17</v>
      </c>
      <c r="I142" s="215"/>
      <c r="J142" s="320">
        <f>+'Ark1'!R2392</f>
        <v>205</v>
      </c>
      <c r="K142" s="216">
        <f>+IF(J142=0,"",'Ark1'!AG2392)</f>
        <v>34.774648240575857</v>
      </c>
      <c r="L142" s="216"/>
      <c r="M142" s="216">
        <f>+IF(J142=0,"",'Ark1'!AH2392)</f>
        <v>0</v>
      </c>
      <c r="N142" s="31">
        <f>+IF(J142=0,"",'Ark1'!U2392)</f>
        <v>6.7634146341463426</v>
      </c>
      <c r="O142" s="476"/>
      <c r="P142" s="477">
        <f>+'Ark1'!AI2392</f>
        <v>53</v>
      </c>
      <c r="Q142" s="92"/>
      <c r="R142" s="31">
        <f>+IF(P142=0,"",'Ark1'!AJ2392)</f>
        <v>87.847169811320782</v>
      </c>
      <c r="S142" s="92"/>
      <c r="T142" s="31">
        <f>+IF(P142=0,"",'Ark1'!AK2392)</f>
        <v>13.340910630770882</v>
      </c>
      <c r="U142" s="92"/>
      <c r="V142" s="217">
        <f>+IF(J142=0,"",'Ark1'!T2392)</f>
        <v>4.717073170731708</v>
      </c>
      <c r="W142" s="218">
        <f>+IF(J142=0,"",'Ark1'!W2392)</f>
        <v>0</v>
      </c>
      <c r="X142" s="218">
        <f>+IF(J142=0,"",'Ark1'!X2392)</f>
        <v>0</v>
      </c>
      <c r="Y142" s="218">
        <f>+IF(J142=0,"",'Ark1'!Y2392)</f>
        <v>0</v>
      </c>
      <c r="Z142" s="218">
        <f>+IF(J142=0,"",'Ark1'!Z2392)</f>
        <v>2.2584860132356281</v>
      </c>
      <c r="AA142" s="216">
        <f>+IF(J142=0,"",'Ark1'!AA2392)</f>
        <v>0</v>
      </c>
      <c r="AB142" s="217">
        <f>+IF(J142=0,"",'Ark1'!AC2392)</f>
        <v>0</v>
      </c>
      <c r="AC142" s="218">
        <f>+IF(J142=0,"",'Ark1'!AE2392)</f>
        <v>0</v>
      </c>
      <c r="AD142" s="216">
        <f t="shared" si="17"/>
        <v>1.3526829268292686</v>
      </c>
      <c r="AE142" s="216">
        <f t="shared" si="19"/>
        <v>12.058823529411764</v>
      </c>
      <c r="AF142" s="195"/>
      <c r="AG142" s="198"/>
      <c r="AI142" s="28"/>
      <c r="AJ142" s="26"/>
      <c r="AK142" s="222"/>
      <c r="AL142" s="27"/>
      <c r="AP142" s="27"/>
    </row>
    <row r="143" spans="1:42" ht="15.6">
      <c r="A143" s="195"/>
      <c r="B143" s="266">
        <f>+'Ark1'!C2393</f>
        <v>2024</v>
      </c>
      <c r="C143" s="215">
        <f>+'Ark1'!L2393</f>
        <v>5</v>
      </c>
      <c r="D143" s="215" t="s">
        <v>396</v>
      </c>
      <c r="E143" s="215">
        <f>+'Ark1'!H2393</f>
        <v>2</v>
      </c>
      <c r="F143" s="215">
        <f>+'Ark1'!J2393</f>
        <v>704</v>
      </c>
      <c r="G143" s="215" t="str">
        <f>VLOOKUP(F143,RNR!$A$1:$B$26,2)</f>
        <v>Øre Vilt</v>
      </c>
      <c r="H143" s="215" t="str">
        <f>+IF(J143=0,"",'Ark1'!Q2393)</f>
        <v/>
      </c>
      <c r="I143" s="215"/>
      <c r="J143" s="320">
        <f>+'Ark1'!R2393</f>
        <v>0</v>
      </c>
      <c r="K143" s="216" t="str">
        <f>+IF(J143=0,"",'Ark1'!AG2393)</f>
        <v/>
      </c>
      <c r="L143" s="216"/>
      <c r="M143" s="216" t="str">
        <f>+IF(J143=0,"",'Ark1'!AH2393)</f>
        <v/>
      </c>
      <c r="N143" s="31" t="str">
        <f>+IF(J143=0,"",'Ark1'!U2393)</f>
        <v/>
      </c>
      <c r="O143" s="476"/>
      <c r="P143" s="477">
        <f>+'Ark1'!AI2393</f>
        <v>0</v>
      </c>
      <c r="Q143" s="92"/>
      <c r="R143" s="31" t="str">
        <f>+IF(P143=0,"",'Ark1'!AJ2393)</f>
        <v/>
      </c>
      <c r="S143" s="92"/>
      <c r="T143" s="31" t="str">
        <f>+IF(P143=0,"",'Ark1'!AK2393)</f>
        <v/>
      </c>
      <c r="U143" s="92"/>
      <c r="V143" s="217" t="str">
        <f>+IF(J143=0,"",'Ark1'!T2393)</f>
        <v/>
      </c>
      <c r="W143" s="218" t="str">
        <f>+IF(J143=0,"",'Ark1'!W2393)</f>
        <v/>
      </c>
      <c r="X143" s="218" t="str">
        <f>+IF(J143=0,"",'Ark1'!X2393)</f>
        <v/>
      </c>
      <c r="Y143" s="218" t="str">
        <f>+IF(J143=0,"",'Ark1'!Y2393)</f>
        <v/>
      </c>
      <c r="Z143" s="218" t="str">
        <f>+IF(J143=0,"",'Ark1'!Z2393)</f>
        <v/>
      </c>
      <c r="AA143" s="216" t="str">
        <f>+IF(J143=0,"",'Ark1'!AA2393)</f>
        <v/>
      </c>
      <c r="AB143" s="217" t="str">
        <f>+IF(J143=0,"",'Ark1'!AC2393)</f>
        <v/>
      </c>
      <c r="AC143" s="218" t="str">
        <f>+IF(J143=0,"",'Ark1'!AE2393)</f>
        <v/>
      </c>
      <c r="AD143" s="216" t="str">
        <f t="shared" si="17"/>
        <v/>
      </c>
      <c r="AE143" s="216" t="str">
        <f t="shared" si="19"/>
        <v/>
      </c>
      <c r="AF143" s="195"/>
      <c r="AG143" s="198"/>
      <c r="AI143" s="28"/>
      <c r="AJ143" s="26"/>
      <c r="AK143" s="222"/>
      <c r="AL143" s="27"/>
      <c r="AP143" s="27"/>
    </row>
    <row r="144" spans="1:42" ht="15.6">
      <c r="A144" s="195"/>
      <c r="B144" s="266">
        <f>+'Ark1'!C2394</f>
        <v>2024</v>
      </c>
      <c r="C144" s="215">
        <f>+'Ark1'!L2394</f>
        <v>5</v>
      </c>
      <c r="D144" s="215" t="s">
        <v>396</v>
      </c>
      <c r="E144" s="215">
        <f>+'Ark1'!H2394</f>
        <v>1</v>
      </c>
      <c r="F144" s="215">
        <f>+'Ark1'!J2394</f>
        <v>802</v>
      </c>
      <c r="G144" s="215" t="str">
        <f>VLOOKUP(F144,RNR!$A$1:$B$26,2)</f>
        <v>Karasjok</v>
      </c>
      <c r="H144" s="215" t="str">
        <f>+IF(J144=0,"",'Ark1'!Q2394)</f>
        <v/>
      </c>
      <c r="I144" s="215"/>
      <c r="J144" s="320">
        <f>+'Ark1'!R2394</f>
        <v>0</v>
      </c>
      <c r="K144" s="216" t="str">
        <f>+IF(J144=0,"",'Ark1'!AG2394)</f>
        <v/>
      </c>
      <c r="L144" s="216"/>
      <c r="M144" s="216" t="str">
        <f>+IF(J144=0,"",'Ark1'!AH2394)</f>
        <v/>
      </c>
      <c r="N144" s="31" t="str">
        <f>+IF(J144=0,"",'Ark1'!U2394)</f>
        <v/>
      </c>
      <c r="O144" s="476"/>
      <c r="P144" s="477">
        <f>+'Ark1'!AI2394</f>
        <v>0</v>
      </c>
      <c r="Q144" s="92"/>
      <c r="R144" s="31" t="str">
        <f>+IF(P144=0,"",'Ark1'!AJ2394)</f>
        <v/>
      </c>
      <c r="S144" s="92"/>
      <c r="T144" s="31" t="str">
        <f>+IF(P144=0,"",'Ark1'!AK2394)</f>
        <v/>
      </c>
      <c r="U144" s="92"/>
      <c r="V144" s="217" t="str">
        <f>+IF(J144=0,"",'Ark1'!T2394)</f>
        <v/>
      </c>
      <c r="W144" s="218" t="str">
        <f>+IF(J144=0,"",'Ark1'!W2394)</f>
        <v/>
      </c>
      <c r="X144" s="218" t="str">
        <f>+IF(J144=0,"",'Ark1'!X2394)</f>
        <v/>
      </c>
      <c r="Y144" s="218" t="str">
        <f>+IF(J144=0,"",'Ark1'!Y2394)</f>
        <v/>
      </c>
      <c r="Z144" s="218" t="str">
        <f>+IF(J144=0,"",'Ark1'!Z2394)</f>
        <v/>
      </c>
      <c r="AA144" s="216" t="str">
        <f>+IF(J144=0,"",'Ark1'!AA2394)</f>
        <v/>
      </c>
      <c r="AB144" s="217" t="str">
        <f>+IF(J144=0,"",'Ark1'!AC2394)</f>
        <v/>
      </c>
      <c r="AC144" s="218" t="str">
        <f>+IF(J144=0,"",'Ark1'!AE2394)</f>
        <v/>
      </c>
      <c r="AD144" s="216" t="str">
        <f t="shared" si="17"/>
        <v/>
      </c>
      <c r="AE144" s="216" t="str">
        <f t="shared" si="19"/>
        <v/>
      </c>
      <c r="AF144" s="195"/>
      <c r="AG144" s="198"/>
      <c r="AI144" s="28"/>
      <c r="AJ144" s="26"/>
      <c r="AK144" s="222"/>
      <c r="AL144" s="27"/>
      <c r="AP144" s="27"/>
    </row>
    <row r="145" spans="1:60" ht="15.6">
      <c r="A145" s="195"/>
      <c r="B145" s="195"/>
      <c r="C145" s="195"/>
      <c r="D145" s="195"/>
      <c r="E145" s="195"/>
      <c r="F145" s="195"/>
      <c r="G145" s="195"/>
      <c r="H145" s="195"/>
      <c r="I145" s="476"/>
      <c r="J145" s="316"/>
      <c r="K145" s="195"/>
      <c r="L145" s="195"/>
      <c r="M145" s="195"/>
      <c r="N145" s="195"/>
      <c r="O145" s="476"/>
      <c r="P145" s="476"/>
      <c r="Q145" s="476"/>
      <c r="R145" s="476"/>
      <c r="S145" s="476"/>
      <c r="T145" s="476"/>
      <c r="U145" s="476"/>
      <c r="V145" s="195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195"/>
      <c r="AG145" s="198"/>
      <c r="AI145" s="28"/>
      <c r="AJ145" s="26"/>
      <c r="AK145" s="222"/>
      <c r="AL145" s="27"/>
      <c r="AP145" s="27"/>
    </row>
    <row r="146" spans="1:60" ht="22.8">
      <c r="A146" s="195"/>
      <c r="B146" s="195"/>
      <c r="C146" s="195"/>
      <c r="D146" s="240" t="str">
        <f>+D148</f>
        <v>O+</v>
      </c>
      <c r="E146" s="195"/>
      <c r="F146" s="195"/>
      <c r="G146" s="195"/>
      <c r="H146" s="195"/>
      <c r="I146" s="476"/>
      <c r="J146" s="435">
        <f>SUM(J148:J171)</f>
        <v>5621</v>
      </c>
      <c r="K146" s="242"/>
      <c r="L146" s="242"/>
      <c r="M146" s="242"/>
      <c r="N146" s="243">
        <f>+Klasse!P15</f>
        <v>8.3785625333570817</v>
      </c>
      <c r="O146" s="476"/>
      <c r="P146" s="482">
        <f>+Klasse!L15</f>
        <v>5039</v>
      </c>
      <c r="Q146" s="476"/>
      <c r="R146" s="243">
        <f>+Klasse!S15</f>
        <v>81.500138916451547</v>
      </c>
      <c r="S146" s="476"/>
      <c r="T146" s="243">
        <f>+Klasse!U15</f>
        <v>15.1992795568293</v>
      </c>
      <c r="U146" s="476"/>
      <c r="V146" s="242"/>
      <c r="W146" s="195"/>
      <c r="X146" s="195"/>
      <c r="Y146" s="195"/>
      <c r="Z146" s="195"/>
      <c r="AA146" s="195"/>
      <c r="AB146" s="195"/>
      <c r="AC146" s="195"/>
      <c r="AD146" s="195"/>
      <c r="AE146" s="195"/>
      <c r="AF146" s="195"/>
      <c r="AG146" s="198"/>
      <c r="AI146" s="28"/>
      <c r="AJ146" s="26"/>
      <c r="AK146" s="222"/>
      <c r="AL146" s="27"/>
      <c r="AP146" s="27"/>
    </row>
    <row r="147" spans="1:60" ht="19.8">
      <c r="A147" s="195"/>
      <c r="B147" s="195"/>
      <c r="C147" s="195"/>
      <c r="D147" s="195"/>
      <c r="E147" s="195"/>
      <c r="F147" s="195"/>
      <c r="G147" s="195"/>
      <c r="H147" s="195"/>
      <c r="I147" s="476"/>
      <c r="J147" s="316"/>
      <c r="K147" s="195"/>
      <c r="L147" s="195"/>
      <c r="M147" s="195"/>
      <c r="N147" s="195"/>
      <c r="O147" s="476"/>
      <c r="P147" s="476"/>
      <c r="Q147" s="476"/>
      <c r="R147" s="476"/>
      <c r="S147" s="476"/>
      <c r="T147" s="476"/>
      <c r="U147" s="476"/>
      <c r="V147" s="195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8"/>
      <c r="AI147" s="28"/>
      <c r="AJ147" s="26"/>
      <c r="AK147" s="199"/>
      <c r="AL147" s="27"/>
      <c r="AP147" s="27"/>
      <c r="BH147" s="211"/>
    </row>
    <row r="148" spans="1:60" ht="15.6">
      <c r="A148" s="195"/>
      <c r="B148" s="266">
        <f>+'Ark1'!C2395</f>
        <v>2024</v>
      </c>
      <c r="C148" s="215">
        <f>+'Ark1'!L2395</f>
        <v>6</v>
      </c>
      <c r="D148" s="215" t="s">
        <v>32</v>
      </c>
      <c r="E148" s="27">
        <f>+'Ark1'!H2395</f>
        <v>1</v>
      </c>
      <c r="F148" s="27">
        <f>+'Ark1'!J2395</f>
        <v>103</v>
      </c>
      <c r="G148" s="27" t="str">
        <f>VLOOKUP(F148,RNR!$A$1:$B$26,2)</f>
        <v>Rudshøgda</v>
      </c>
      <c r="H148" s="27" t="str">
        <f>+IF(J148=0,"",'Ark1'!Q2395)</f>
        <v/>
      </c>
      <c r="J148" s="321">
        <f>+'Ark1'!R2395</f>
        <v>0</v>
      </c>
      <c r="K148" s="28" t="str">
        <f>+IF(J148=0,"",'Ark1'!AG2395)</f>
        <v/>
      </c>
      <c r="M148" s="28" t="str">
        <f>+IF(J148=0,"",'Ark1'!AH2395)</f>
        <v/>
      </c>
      <c r="N148" s="31" t="str">
        <f>+IF(J148=0,"",'Ark1'!U2395)</f>
        <v/>
      </c>
      <c r="O148" s="476"/>
      <c r="P148" s="477">
        <f>+'Ark1'!AI2395</f>
        <v>0</v>
      </c>
      <c r="Q148" s="92"/>
      <c r="R148" s="31" t="str">
        <f>+IF(P148=0,"",'Ark1'!AJ2395)</f>
        <v/>
      </c>
      <c r="S148" s="92"/>
      <c r="T148" s="31" t="str">
        <f>+IF(P148=0,"",'Ark1'!AK2395)</f>
        <v/>
      </c>
      <c r="U148" s="92"/>
      <c r="V148" s="26" t="str">
        <f>+IF(J148=0,"",'Ark1'!T2395)</f>
        <v/>
      </c>
      <c r="W148" s="33" t="str">
        <f>+IF(J148=0,"",'Ark1'!W2395)</f>
        <v/>
      </c>
      <c r="X148" s="33" t="str">
        <f>+IF(J148=0,"",'Ark1'!X2395)</f>
        <v/>
      </c>
      <c r="Y148" s="33" t="str">
        <f>+IF(J148=0,"",'Ark1'!Y2395)</f>
        <v/>
      </c>
      <c r="Z148" s="33" t="str">
        <f>+IF(J148=0,"",'Ark1'!Z2395)</f>
        <v/>
      </c>
      <c r="AA148" s="28" t="str">
        <f>+IF(J148=0,"",'Ark1'!AA2395)</f>
        <v/>
      </c>
      <c r="AB148" s="26" t="str">
        <f>+IF(J148=0,"",'Ark1'!AC2395)</f>
        <v/>
      </c>
      <c r="AC148" s="33" t="str">
        <f>+IF(J148=0,"",'Ark1'!AE2395)</f>
        <v/>
      </c>
      <c r="AD148" s="28" t="str">
        <f t="shared" ref="AD148:AD171" si="20">IF(J148=0,"",N148/C148)</f>
        <v/>
      </c>
      <c r="AE148" s="28" t="str">
        <f t="shared" ref="AE148" si="21">IF(J148=0,"",J148/H148)</f>
        <v/>
      </c>
      <c r="AF148" s="195"/>
      <c r="AG148" s="198"/>
      <c r="AI148" s="28"/>
      <c r="AJ148" s="26"/>
      <c r="AK148" s="222"/>
      <c r="AL148" s="27"/>
      <c r="AP148" s="27"/>
    </row>
    <row r="149" spans="1:60" ht="15.6">
      <c r="A149" s="195"/>
      <c r="B149" s="266">
        <f>+'Ark1'!C2396</f>
        <v>2024</v>
      </c>
      <c r="C149" s="215">
        <f>+'Ark1'!L2396</f>
        <v>6</v>
      </c>
      <c r="D149" s="215" t="s">
        <v>32</v>
      </c>
      <c r="E149" s="27">
        <f>+'Ark1'!H2396</f>
        <v>2</v>
      </c>
      <c r="F149" s="27">
        <f>+'Ark1'!J2396</f>
        <v>106</v>
      </c>
      <c r="G149" s="27" t="str">
        <f>VLOOKUP(F149,RNR!$A$1:$B$26,2)</f>
        <v>Furuseth</v>
      </c>
      <c r="H149" s="27">
        <f>+IF(J149=0,"",'Ark1'!Q2396)</f>
        <v>8</v>
      </c>
      <c r="J149" s="321">
        <f>+'Ark1'!R2396</f>
        <v>31</v>
      </c>
      <c r="K149" s="28">
        <f>+IF(J149=0,"",'Ark1'!AG2396)</f>
        <v>17.903434867141936</v>
      </c>
      <c r="M149" s="28">
        <f>+IF(J149=0,"",'Ark1'!AH2396)</f>
        <v>0</v>
      </c>
      <c r="N149" s="31">
        <f>+IF(J149=0,"",'Ark1'!U2396)</f>
        <v>10.693548387096776</v>
      </c>
      <c r="O149" s="476"/>
      <c r="P149" s="477">
        <f>+'Ark1'!AI2396</f>
        <v>27</v>
      </c>
      <c r="Q149" s="92"/>
      <c r="R149" s="31">
        <f>+IF(P149=0,"",'Ark1'!AJ2396)</f>
        <v>90.137037037037018</v>
      </c>
      <c r="S149" s="92"/>
      <c r="T149" s="31">
        <f>+IF(P149=0,"",'Ark1'!AK2396)</f>
        <v>14.837464681261961</v>
      </c>
      <c r="U149" s="92"/>
      <c r="V149" s="26">
        <f>+IF(J149=0,"",'Ark1'!T2396)</f>
        <v>3.6451612903225801</v>
      </c>
      <c r="W149" s="33">
        <f>+IF(J149=0,"",'Ark1'!W2396)</f>
        <v>0</v>
      </c>
      <c r="X149" s="33">
        <f>+IF(J149=0,"",'Ark1'!X2396)</f>
        <v>0</v>
      </c>
      <c r="Y149" s="33">
        <f>+IF(J149=0,"",'Ark1'!Y2396)</f>
        <v>0</v>
      </c>
      <c r="Z149" s="33">
        <f>+IF(J149=0,"",'Ark1'!Z2396)</f>
        <v>2.6256717093113568</v>
      </c>
      <c r="AA149" s="28">
        <f>+IF(J149=0,"",'Ark1'!AA2396)</f>
        <v>0</v>
      </c>
      <c r="AB149" s="26">
        <f>+IF(J149=0,"",'Ark1'!AC2396)</f>
        <v>0</v>
      </c>
      <c r="AC149" s="33">
        <f>+IF(J149=0,"",'Ark1'!AE2396)</f>
        <v>0</v>
      </c>
      <c r="AD149" s="28">
        <f t="shared" si="20"/>
        <v>1.7822580645161292</v>
      </c>
      <c r="AE149" s="28">
        <f t="shared" ref="AE149:AE171" si="22">IF(J149=0,"",J149/H149)</f>
        <v>3.875</v>
      </c>
      <c r="AF149" s="195"/>
      <c r="AG149" s="198"/>
      <c r="AI149" s="28"/>
      <c r="AJ149" s="26"/>
      <c r="AK149" s="222"/>
      <c r="AL149" s="27"/>
      <c r="AP149" s="27"/>
    </row>
    <row r="150" spans="1:60" ht="15.6">
      <c r="A150" s="195"/>
      <c r="B150" s="266">
        <f>+'Ark1'!C2397</f>
        <v>2024</v>
      </c>
      <c r="C150" s="215">
        <f>+'Ark1'!L2397</f>
        <v>6</v>
      </c>
      <c r="D150" s="215" t="s">
        <v>32</v>
      </c>
      <c r="E150" s="27">
        <f>+'Ark1'!H2397</f>
        <v>1</v>
      </c>
      <c r="F150" s="27">
        <f>+'Ark1'!J2397</f>
        <v>110</v>
      </c>
      <c r="G150" s="27" t="str">
        <f>VLOOKUP(F150,RNR!$A$1:$B$26,2)</f>
        <v>Gol</v>
      </c>
      <c r="H150" s="27">
        <f>+IF(J150=0,"",'Ark1'!Q2397)</f>
        <v>80</v>
      </c>
      <c r="J150" s="321">
        <f>+'Ark1'!R2397</f>
        <v>1636</v>
      </c>
      <c r="K150" s="28">
        <f>+IF(J150=0,"",'Ark1'!AG2397)</f>
        <v>39.986522866965629</v>
      </c>
      <c r="M150" s="28">
        <f>+IF(J150=0,"",'Ark1'!AH2397)</f>
        <v>1.1613691931540342</v>
      </c>
      <c r="N150" s="31">
        <f>+IF(J150=0,"",'Ark1'!U2397)</f>
        <v>7.4718826405868013</v>
      </c>
      <c r="O150" s="476"/>
      <c r="P150" s="477">
        <f>+'Ark1'!AI2397</f>
        <v>1635</v>
      </c>
      <c r="Q150" s="92"/>
      <c r="R150" s="31">
        <f>+IF(P150=0,"",'Ark1'!AJ2397)</f>
        <v>78.261467889908218</v>
      </c>
      <c r="S150" s="92"/>
      <c r="T150" s="31">
        <f>+IF(P150=0,"",'Ark1'!AK2397)</f>
        <v>15.424830968253936</v>
      </c>
      <c r="U150" s="92"/>
      <c r="V150" s="26">
        <f>+IF(J150=0,"",'Ark1'!T2397)</f>
        <v>5.5097799511002439</v>
      </c>
      <c r="W150" s="33">
        <f>+IF(J150=0,"",'Ark1'!W2397)</f>
        <v>0</v>
      </c>
      <c r="X150" s="33">
        <f>+IF(J150=0,"",'Ark1'!X2397)</f>
        <v>0.24449877750611249</v>
      </c>
      <c r="Y150" s="33">
        <f>+IF(J150=0,"",'Ark1'!Y2397)</f>
        <v>6.1124694376528114E-2</v>
      </c>
      <c r="Z150" s="33">
        <f>+IF(J150=0,"",'Ark1'!Z2397)</f>
        <v>1.8854750754293716</v>
      </c>
      <c r="AA150" s="28">
        <f>+IF(J150=0,"",'Ark1'!AA2397)</f>
        <v>0</v>
      </c>
      <c r="AB150" s="26">
        <f>+IF(J150=0,"",'Ark1'!AC2397)</f>
        <v>0</v>
      </c>
      <c r="AC150" s="33">
        <f>+IF(J150=0,"",'Ark1'!AE2397)</f>
        <v>0</v>
      </c>
      <c r="AD150" s="28">
        <f t="shared" si="20"/>
        <v>1.2453137734311335</v>
      </c>
      <c r="AE150" s="28">
        <f t="shared" si="22"/>
        <v>20.45</v>
      </c>
      <c r="AF150" s="195"/>
      <c r="AG150" s="198"/>
      <c r="AI150" s="28"/>
      <c r="AJ150" s="26"/>
      <c r="AK150" s="222"/>
      <c r="AL150" s="27"/>
      <c r="AP150" s="27"/>
    </row>
    <row r="151" spans="1:60" ht="15.6">
      <c r="A151" s="195"/>
      <c r="B151" s="266">
        <f>+'Ark1'!C2398</f>
        <v>2024</v>
      </c>
      <c r="C151" s="215">
        <f>+'Ark1'!L2398</f>
        <v>6</v>
      </c>
      <c r="D151" s="215" t="s">
        <v>32</v>
      </c>
      <c r="E151" s="27">
        <f>+'Ark1'!H2398</f>
        <v>1</v>
      </c>
      <c r="F151" s="27">
        <f>+'Ark1'!J2398</f>
        <v>111</v>
      </c>
      <c r="G151" s="27" t="str">
        <f>VLOOKUP(F151,RNR!$A$1:$B$26,2)</f>
        <v>Forus</v>
      </c>
      <c r="H151" s="27">
        <f>+IF(J151=0,"",'Ark1'!Q2398)</f>
        <v>3</v>
      </c>
      <c r="J151" s="321">
        <f>+'Ark1'!R2398</f>
        <v>7</v>
      </c>
      <c r="K151" s="28">
        <f>+IF(J151=0,"",'Ark1'!AG2398)</f>
        <v>36.753100338218715</v>
      </c>
      <c r="M151" s="28">
        <f>+IF(J151=0,"",'Ark1'!AH2398)</f>
        <v>0</v>
      </c>
      <c r="N151" s="31">
        <f>+IF(J151=0,"",'Ark1'!U2398)</f>
        <v>13.971428571428577</v>
      </c>
      <c r="O151" s="476"/>
      <c r="P151" s="477">
        <f>+'Ark1'!AI2398</f>
        <v>7</v>
      </c>
      <c r="Q151" s="92"/>
      <c r="R151" s="31">
        <f>+IF(P151=0,"",'Ark1'!AJ2398)</f>
        <v>95.971428571428604</v>
      </c>
      <c r="S151" s="92"/>
      <c r="T151" s="31">
        <f>+IF(P151=0,"",'Ark1'!AK2398)</f>
        <v>15.673325379698106</v>
      </c>
      <c r="U151" s="92"/>
      <c r="V151" s="26">
        <f>+IF(J151=0,"",'Ark1'!T2398)</f>
        <v>4.1428571428571441</v>
      </c>
      <c r="W151" s="33">
        <f>+IF(J151=0,"",'Ark1'!W2398)</f>
        <v>0</v>
      </c>
      <c r="X151" s="33">
        <f>+IF(J151=0,"",'Ark1'!X2398)</f>
        <v>28.571428571428577</v>
      </c>
      <c r="Y151" s="33">
        <f>+IF(J151=0,"",'Ark1'!Y2398)</f>
        <v>0</v>
      </c>
      <c r="Z151" s="33">
        <f>+IF(J151=0,"",'Ark1'!Z2398)</f>
        <v>2.3419859007226442</v>
      </c>
      <c r="AA151" s="28">
        <f>+IF(J151=0,"",'Ark1'!AA2398)</f>
        <v>0</v>
      </c>
      <c r="AB151" s="26">
        <f>+IF(J151=0,"",'Ark1'!AC2398)</f>
        <v>0</v>
      </c>
      <c r="AC151" s="33">
        <f>+IF(J151=0,"",'Ark1'!AE2398)</f>
        <v>0</v>
      </c>
      <c r="AD151" s="28">
        <f t="shared" si="20"/>
        <v>2.3285714285714296</v>
      </c>
      <c r="AE151" s="28">
        <f t="shared" si="22"/>
        <v>2.3333333333333335</v>
      </c>
      <c r="AF151" s="195"/>
      <c r="AG151" s="198"/>
      <c r="AI151" s="28"/>
      <c r="AJ151" s="26"/>
      <c r="AK151" s="222"/>
      <c r="AL151" s="27"/>
      <c r="AP151" s="27"/>
    </row>
    <row r="152" spans="1:60" ht="15.6">
      <c r="A152" s="195"/>
      <c r="B152" s="266">
        <f>+'Ark1'!C2399</f>
        <v>2024</v>
      </c>
      <c r="C152" s="215">
        <f>+'Ark1'!L2399</f>
        <v>6</v>
      </c>
      <c r="D152" s="215" t="s">
        <v>32</v>
      </c>
      <c r="E152" s="27">
        <f>+'Ark1'!H2399</f>
        <v>1</v>
      </c>
      <c r="F152" s="27">
        <f>+'Ark1'!J2399</f>
        <v>116</v>
      </c>
      <c r="G152" s="27" t="str">
        <f>VLOOKUP(F152,RNR!$A$1:$B$26,2)</f>
        <v>Sandeid</v>
      </c>
      <c r="H152" s="27">
        <f>+IF(J152=0,"",'Ark1'!Q2399)</f>
        <v>32</v>
      </c>
      <c r="J152" s="321">
        <f>+'Ark1'!R2399</f>
        <v>220</v>
      </c>
      <c r="K152" s="28">
        <f>+IF(J152=0,"",'Ark1'!AG2399)</f>
        <v>30.194982688452889</v>
      </c>
      <c r="M152" s="28">
        <f>+IF(J152=0,"",'Ark1'!AH2399)</f>
        <v>0</v>
      </c>
      <c r="N152" s="31">
        <f>+IF(J152=0,"",'Ark1'!U2399)</f>
        <v>9.0381818181818154</v>
      </c>
      <c r="O152" s="476"/>
      <c r="P152" s="477">
        <f>+'Ark1'!AI2399</f>
        <v>135</v>
      </c>
      <c r="Q152" s="92"/>
      <c r="R152" s="31">
        <f>+IF(P152=0,"",'Ark1'!AJ2399)</f>
        <v>85.96</v>
      </c>
      <c r="S152" s="92"/>
      <c r="T152" s="31">
        <f>+IF(P152=0,"",'Ark1'!AK2399)</f>
        <v>15.189902385487247</v>
      </c>
      <c r="U152" s="92"/>
      <c r="V152" s="26">
        <f>+IF(J152=0,"",'Ark1'!T2399)</f>
        <v>4.3045454545454556</v>
      </c>
      <c r="W152" s="33">
        <f>+IF(J152=0,"",'Ark1'!W2399)</f>
        <v>0</v>
      </c>
      <c r="X152" s="33">
        <f>+IF(J152=0,"",'Ark1'!X2399)</f>
        <v>0</v>
      </c>
      <c r="Y152" s="33">
        <f>+IF(J152=0,"",'Ark1'!Y2399)</f>
        <v>0</v>
      </c>
      <c r="Z152" s="33">
        <f>+IF(J152=0,"",'Ark1'!Z2399)</f>
        <v>2.3470283655636446</v>
      </c>
      <c r="AA152" s="28">
        <f>+IF(J152=0,"",'Ark1'!AA2399)</f>
        <v>0</v>
      </c>
      <c r="AB152" s="26">
        <f>+IF(J152=0,"",'Ark1'!AC2399)</f>
        <v>0</v>
      </c>
      <c r="AC152" s="33">
        <f>+IF(J152=0,"",'Ark1'!AE2399)</f>
        <v>0</v>
      </c>
      <c r="AD152" s="28">
        <f t="shared" si="20"/>
        <v>1.5063636363636359</v>
      </c>
      <c r="AE152" s="28">
        <f t="shared" si="22"/>
        <v>6.875</v>
      </c>
      <c r="AF152" s="195"/>
      <c r="AG152" s="198"/>
      <c r="AI152" s="28"/>
      <c r="AJ152" s="26"/>
      <c r="AK152" s="222"/>
      <c r="AL152" s="27"/>
      <c r="AP152" s="27"/>
    </row>
    <row r="153" spans="1:60" ht="15.6">
      <c r="A153" s="195"/>
      <c r="B153" s="266">
        <f>+'Ark1'!C2400</f>
        <v>2024</v>
      </c>
      <c r="C153" s="215">
        <f>+'Ark1'!L2400</f>
        <v>6</v>
      </c>
      <c r="D153" s="215" t="s">
        <v>32</v>
      </c>
      <c r="E153" s="27">
        <f>+'Ark1'!H2400</f>
        <v>2</v>
      </c>
      <c r="F153" s="27">
        <f>+'Ark1'!J2400</f>
        <v>117</v>
      </c>
      <c r="G153" s="27" t="str">
        <f>VLOOKUP(F153,RNR!$A$1:$B$26,2)</f>
        <v>Jæren</v>
      </c>
      <c r="H153" s="27">
        <f>+IF(J153=0,"",'Ark1'!Q2400)</f>
        <v>8</v>
      </c>
      <c r="J153" s="321">
        <f>+'Ark1'!R2400</f>
        <v>47</v>
      </c>
      <c r="K153" s="28">
        <f>+IF(J153=0,"",'Ark1'!AG2400)</f>
        <v>38.778477944740672</v>
      </c>
      <c r="M153" s="28">
        <f>+IF(J153=0,"",'Ark1'!AH2400)</f>
        <v>0</v>
      </c>
      <c r="N153" s="31">
        <f>+IF(J153=0,"",'Ark1'!U2400)</f>
        <v>10.212765957446813</v>
      </c>
      <c r="O153" s="476"/>
      <c r="P153" s="477">
        <f>+'Ark1'!AI2400</f>
        <v>47</v>
      </c>
      <c r="Q153" s="92"/>
      <c r="R153" s="31">
        <f>+IF(P153=0,"",'Ark1'!AJ2400)</f>
        <v>85.719148936170228</v>
      </c>
      <c r="S153" s="92"/>
      <c r="T153" s="31">
        <f>+IF(P153=0,"",'Ark1'!AK2400)</f>
        <v>15.939992603209779</v>
      </c>
      <c r="U153" s="92"/>
      <c r="V153" s="26">
        <f>+IF(J153=0,"",'Ark1'!T2400)</f>
        <v>4.0638297872340434</v>
      </c>
      <c r="W153" s="33">
        <f>+IF(J153=0,"",'Ark1'!W2400)</f>
        <v>0</v>
      </c>
      <c r="X153" s="33">
        <f>+IF(J153=0,"",'Ark1'!X2400)</f>
        <v>2.1276595744680855</v>
      </c>
      <c r="Y153" s="33">
        <f>+IF(J153=0,"",'Ark1'!Y2400)</f>
        <v>0</v>
      </c>
      <c r="Z153" s="33">
        <f>+IF(J153=0,"",'Ark1'!Z2400)</f>
        <v>2.4646105403160234</v>
      </c>
      <c r="AA153" s="28">
        <f>+IF(J153=0,"",'Ark1'!AA2400)</f>
        <v>0</v>
      </c>
      <c r="AB153" s="26">
        <f>+IF(J153=0,"",'Ark1'!AC2400)</f>
        <v>0</v>
      </c>
      <c r="AC153" s="33">
        <f>+IF(J153=0,"",'Ark1'!AE2400)</f>
        <v>0</v>
      </c>
      <c r="AD153" s="28">
        <f t="shared" si="20"/>
        <v>1.7021276595744688</v>
      </c>
      <c r="AE153" s="28">
        <f t="shared" si="22"/>
        <v>5.875</v>
      </c>
      <c r="AF153" s="195"/>
      <c r="AG153" s="198"/>
      <c r="AI153" s="28"/>
      <c r="AJ153" s="26"/>
      <c r="AK153" s="222"/>
      <c r="AL153" s="27"/>
      <c r="AP153" s="27"/>
    </row>
    <row r="154" spans="1:60" ht="15.6">
      <c r="A154" s="195"/>
      <c r="B154" s="266">
        <f>+'Ark1'!C2401</f>
        <v>2024</v>
      </c>
      <c r="C154" s="215">
        <f>+'Ark1'!L2401</f>
        <v>6</v>
      </c>
      <c r="D154" s="215" t="s">
        <v>32</v>
      </c>
      <c r="E154" s="27">
        <f>+'Ark1'!H2401</f>
        <v>1</v>
      </c>
      <c r="F154" s="27">
        <f>+'Ark1'!J2401</f>
        <v>134</v>
      </c>
      <c r="G154" s="27" t="str">
        <f>VLOOKUP(F154,RNR!$A$1:$B$26,2)</f>
        <v>Førde</v>
      </c>
      <c r="H154" s="27">
        <f>+IF(J154=0,"",'Ark1'!Q2401)</f>
        <v>107</v>
      </c>
      <c r="J154" s="321">
        <f>+'Ark1'!R2401</f>
        <v>1219</v>
      </c>
      <c r="K154" s="28">
        <f>+IF(J154=0,"",'Ark1'!AG2401)</f>
        <v>32.933933670404137</v>
      </c>
      <c r="M154" s="28">
        <f>+IF(J154=0,"",'Ark1'!AH2401)</f>
        <v>0</v>
      </c>
      <c r="N154" s="31">
        <f>+IF(J154=0,"",'Ark1'!U2401)</f>
        <v>8.0045939294503654</v>
      </c>
      <c r="O154" s="476"/>
      <c r="P154" s="477">
        <f>+'Ark1'!AI2401</f>
        <v>1194</v>
      </c>
      <c r="Q154" s="92"/>
      <c r="R154" s="31">
        <f>+IF(P154=0,"",'Ark1'!AJ2401)</f>
        <v>79.399246231155857</v>
      </c>
      <c r="S154" s="92"/>
      <c r="T154" s="31">
        <f>+IF(P154=0,"",'Ark1'!AK2401)</f>
        <v>15.615581599810795</v>
      </c>
      <c r="U154" s="92"/>
      <c r="V154" s="26">
        <f>+IF(J154=0,"",'Ark1'!T2401)</f>
        <v>4.7596390484003281</v>
      </c>
      <c r="W154" s="33">
        <f>+IF(J154=0,"",'Ark1'!W2401)</f>
        <v>0</v>
      </c>
      <c r="X154" s="33">
        <f>+IF(J154=0,"",'Ark1'!X2401)</f>
        <v>0.98441345365053357</v>
      </c>
      <c r="Y154" s="33">
        <f>+IF(J154=0,"",'Ark1'!Y2401)</f>
        <v>0</v>
      </c>
      <c r="Z154" s="33">
        <f>+IF(J154=0,"",'Ark1'!Z2401)</f>
        <v>2.5862947727104779</v>
      </c>
      <c r="AA154" s="28">
        <f>+IF(J154=0,"",'Ark1'!AA2401)</f>
        <v>0</v>
      </c>
      <c r="AB154" s="26">
        <f>+IF(J154=0,"",'Ark1'!AC2401)</f>
        <v>0</v>
      </c>
      <c r="AC154" s="33">
        <f>+IF(J154=0,"",'Ark1'!AE2401)</f>
        <v>0</v>
      </c>
      <c r="AD154" s="28">
        <f t="shared" si="20"/>
        <v>1.3340989882417276</v>
      </c>
      <c r="AE154" s="28">
        <f t="shared" si="22"/>
        <v>11.392523364485982</v>
      </c>
      <c r="AF154" s="195"/>
      <c r="AG154" s="198"/>
      <c r="AI154" s="28"/>
      <c r="AJ154" s="26"/>
      <c r="AK154" s="222"/>
      <c r="AL154" s="27"/>
      <c r="AP154" s="27"/>
    </row>
    <row r="155" spans="1:60" ht="15.6">
      <c r="A155" s="195"/>
      <c r="B155" s="266">
        <f>+'Ark1'!C2402</f>
        <v>2024</v>
      </c>
      <c r="C155" s="215">
        <f>+'Ark1'!L2402</f>
        <v>6</v>
      </c>
      <c r="D155" s="215" t="s">
        <v>32</v>
      </c>
      <c r="E155" s="27">
        <f>+'Ark1'!H2402</f>
        <v>2</v>
      </c>
      <c r="F155" s="27">
        <f>+'Ark1'!J2402</f>
        <v>141</v>
      </c>
      <c r="G155" s="27" t="str">
        <f>VLOOKUP(F155,RNR!$A$1:$B$26,2)</f>
        <v>Ølen</v>
      </c>
      <c r="H155" s="27">
        <f>+IF(J155=0,"",'Ark1'!Q2402)</f>
        <v>58</v>
      </c>
      <c r="J155" s="321">
        <f>+'Ark1'!R2402</f>
        <v>264</v>
      </c>
      <c r="K155" s="28">
        <f>+IF(J155=0,"",'Ark1'!AG2402)</f>
        <v>30.916275235839795</v>
      </c>
      <c r="M155" s="28">
        <f>+IF(J155=0,"",'Ark1'!AH2402)</f>
        <v>0</v>
      </c>
      <c r="N155" s="31">
        <f>+IF(J155=0,"",'Ark1'!U2402)</f>
        <v>8.950378787878785</v>
      </c>
      <c r="O155" s="476"/>
      <c r="P155" s="477">
        <f>+'Ark1'!AI2402</f>
        <v>259</v>
      </c>
      <c r="Q155" s="92"/>
      <c r="R155" s="31">
        <f>+IF(P155=0,"",'Ark1'!AJ2402)</f>
        <v>84.214671814671803</v>
      </c>
      <c r="S155" s="92"/>
      <c r="T155" s="31">
        <f>+IF(P155=0,"",'Ark1'!AK2402)</f>
        <v>14.833049318096036</v>
      </c>
      <c r="U155" s="92"/>
      <c r="V155" s="26">
        <f>+IF(J155=0,"",'Ark1'!T2402)</f>
        <v>4.3863636363636367</v>
      </c>
      <c r="W155" s="33">
        <f>+IF(J155=0,"",'Ark1'!W2402)</f>
        <v>0</v>
      </c>
      <c r="X155" s="33">
        <f>+IF(J155=0,"",'Ark1'!X2402)</f>
        <v>0.75757575757575757</v>
      </c>
      <c r="Y155" s="33">
        <f>+IF(J155=0,"",'Ark1'!Y2402)</f>
        <v>0</v>
      </c>
      <c r="Z155" s="33">
        <f>+IF(J155=0,"",'Ark1'!Z2402)</f>
        <v>2.1394384371177337</v>
      </c>
      <c r="AA155" s="28">
        <f>+IF(J155=0,"",'Ark1'!AA2402)</f>
        <v>0</v>
      </c>
      <c r="AB155" s="26">
        <f>+IF(J155=0,"",'Ark1'!AC2402)</f>
        <v>0</v>
      </c>
      <c r="AC155" s="33">
        <f>+IF(J155=0,"",'Ark1'!AE2402)</f>
        <v>0</v>
      </c>
      <c r="AD155" s="28">
        <f t="shared" si="20"/>
        <v>1.4917297979797974</v>
      </c>
      <c r="AE155" s="28">
        <f t="shared" si="22"/>
        <v>4.5517241379310347</v>
      </c>
      <c r="AF155" s="195"/>
      <c r="AG155" s="198"/>
      <c r="AI155" s="28"/>
      <c r="AJ155" s="26"/>
      <c r="AK155" s="222"/>
      <c r="AL155" s="27"/>
      <c r="AP155" s="27"/>
    </row>
    <row r="156" spans="1:60" ht="15.6">
      <c r="A156" s="195"/>
      <c r="B156" s="266">
        <f>+'Ark1'!C2403</f>
        <v>2024</v>
      </c>
      <c r="C156" s="215">
        <f>+'Ark1'!L2403</f>
        <v>6</v>
      </c>
      <c r="D156" s="215" t="s">
        <v>32</v>
      </c>
      <c r="E156" s="27">
        <f>+'Ark1'!H2403</f>
        <v>2</v>
      </c>
      <c r="F156" s="27">
        <f>+'Ark1'!J2403</f>
        <v>143</v>
      </c>
      <c r="G156" s="27" t="str">
        <f>VLOOKUP(F156,RNR!$A$1:$B$26,2)</f>
        <v>Nordfjord</v>
      </c>
      <c r="H156" s="27">
        <f>+IF(J156=0,"",'Ark1'!Q2403)</f>
        <v>1</v>
      </c>
      <c r="J156" s="321">
        <f>+'Ark1'!R2403</f>
        <v>2</v>
      </c>
      <c r="K156" s="28">
        <f>+IF(J156=0,"",'Ark1'!AG2403)</f>
        <v>40.561622464898591</v>
      </c>
      <c r="M156" s="28">
        <f>+IF(J156=0,"",'Ark1'!AH2403)</f>
        <v>0</v>
      </c>
      <c r="N156" s="31">
        <f>+IF(J156=0,"",'Ark1'!U2403)</f>
        <v>13</v>
      </c>
      <c r="O156" s="476"/>
      <c r="P156" s="477">
        <f>+'Ark1'!AI2403</f>
        <v>0</v>
      </c>
      <c r="Q156" s="92"/>
      <c r="R156" s="31" t="str">
        <f>+IF(P156=0,"",'Ark1'!AJ2403)</f>
        <v/>
      </c>
      <c r="S156" s="92"/>
      <c r="T156" s="31" t="str">
        <f>+IF(P156=0,"",'Ark1'!AK2403)</f>
        <v/>
      </c>
      <c r="U156" s="92"/>
      <c r="V156" s="26">
        <f>+IF(J156=0,"",'Ark1'!T2403)</f>
        <v>5</v>
      </c>
      <c r="W156" s="33">
        <f>+IF(J156=0,"",'Ark1'!W2403)</f>
        <v>0</v>
      </c>
      <c r="X156" s="33">
        <f>+IF(J156=0,"",'Ark1'!X2403)</f>
        <v>0</v>
      </c>
      <c r="Y156" s="33">
        <f>+IF(J156=0,"",'Ark1'!Y2403)</f>
        <v>0</v>
      </c>
      <c r="Z156" s="33">
        <f>+IF(J156=0,"",'Ark1'!Z2403)</f>
        <v>0.30000000000005311</v>
      </c>
      <c r="AA156" s="28">
        <f>+IF(J156=0,"",'Ark1'!AA2403)</f>
        <v>0</v>
      </c>
      <c r="AB156" s="26">
        <f>+IF(J156=0,"",'Ark1'!AC2403)</f>
        <v>0</v>
      </c>
      <c r="AC156" s="33">
        <f>+IF(J156=0,"",'Ark1'!AE2403)</f>
        <v>0</v>
      </c>
      <c r="AD156" s="28">
        <f t="shared" si="20"/>
        <v>2.1666666666666665</v>
      </c>
      <c r="AE156" s="28">
        <f t="shared" si="22"/>
        <v>2</v>
      </c>
      <c r="AF156" s="195"/>
      <c r="AG156" s="198"/>
      <c r="AI156" s="28"/>
      <c r="AJ156" s="26"/>
      <c r="AK156" s="222"/>
      <c r="AL156" s="27"/>
      <c r="AP156" s="27"/>
    </row>
    <row r="157" spans="1:60" ht="15.6">
      <c r="A157" s="195"/>
      <c r="B157" s="266">
        <f>+'Ark1'!C2404</f>
        <v>2024</v>
      </c>
      <c r="C157" s="215">
        <f>+'Ark1'!L2404</f>
        <v>6</v>
      </c>
      <c r="D157" s="215" t="s">
        <v>32</v>
      </c>
      <c r="E157" s="27">
        <f>+'Ark1'!H2404</f>
        <v>2</v>
      </c>
      <c r="F157" s="27">
        <f>+'Ark1'!J2404</f>
        <v>147</v>
      </c>
      <c r="G157" s="27" t="str">
        <f>VLOOKUP(F157,RNR!$A$1:$B$26,2)</f>
        <v>Midt-Norge</v>
      </c>
      <c r="H157" s="27">
        <f>+IF(J157=0,"",'Ark1'!Q2404)</f>
        <v>7</v>
      </c>
      <c r="J157" s="321">
        <f>+'Ark1'!R2404</f>
        <v>15</v>
      </c>
      <c r="K157" s="28">
        <f>+IF(J157=0,"",'Ark1'!AG2404)</f>
        <v>16.790952025851357</v>
      </c>
      <c r="M157" s="28">
        <f>+IF(J157=0,"",'Ark1'!AH2404)</f>
        <v>0</v>
      </c>
      <c r="N157" s="31">
        <f>+IF(J157=0,"",'Ark1'!U2404)</f>
        <v>9.0066666666666642</v>
      </c>
      <c r="O157" s="476"/>
      <c r="P157" s="477">
        <f>+'Ark1'!AI2404</f>
        <v>14</v>
      </c>
      <c r="Q157" s="92"/>
      <c r="R157" s="31">
        <f>+IF(P157=0,"",'Ark1'!AJ2404)</f>
        <v>83.485714285714252</v>
      </c>
      <c r="S157" s="92"/>
      <c r="T157" s="31">
        <f>+IF(P157=0,"",'Ark1'!AK2404)</f>
        <v>15.010583933453251</v>
      </c>
      <c r="U157" s="92"/>
      <c r="V157" s="26">
        <f>+IF(J157=0,"",'Ark1'!T2404)</f>
        <v>5</v>
      </c>
      <c r="W157" s="33">
        <f>+IF(J157=0,"",'Ark1'!W2404)</f>
        <v>0</v>
      </c>
      <c r="X157" s="33">
        <f>+IF(J157=0,"",'Ark1'!X2404)</f>
        <v>0</v>
      </c>
      <c r="Y157" s="33">
        <f>+IF(J157=0,"",'Ark1'!Y2404)</f>
        <v>0</v>
      </c>
      <c r="Z157" s="33">
        <f>+IF(J157=0,"",'Ark1'!Z2404)</f>
        <v>2.6405723285345273</v>
      </c>
      <c r="AA157" s="28">
        <f>+IF(J157=0,"",'Ark1'!AA2404)</f>
        <v>0</v>
      </c>
      <c r="AB157" s="26">
        <f>+IF(J157=0,"",'Ark1'!AC2404)</f>
        <v>0</v>
      </c>
      <c r="AC157" s="33">
        <f>+IF(J157=0,"",'Ark1'!AE2404)</f>
        <v>0</v>
      </c>
      <c r="AD157" s="28">
        <f t="shared" si="20"/>
        <v>1.5011111111111106</v>
      </c>
      <c r="AE157" s="28">
        <f t="shared" si="22"/>
        <v>2.1428571428571428</v>
      </c>
      <c r="AF157" s="195"/>
      <c r="AG157" s="198"/>
      <c r="AI157" s="28"/>
      <c r="AJ157" s="26"/>
      <c r="AK157" s="222"/>
      <c r="AL157" s="27"/>
      <c r="AP157" s="27"/>
    </row>
    <row r="158" spans="1:60" ht="15.6">
      <c r="A158" s="195"/>
      <c r="B158" s="266">
        <f>+'Ark1'!C2405</f>
        <v>2024</v>
      </c>
      <c r="C158" s="215">
        <f>+'Ark1'!L2405</f>
        <v>6</v>
      </c>
      <c r="D158" s="215" t="s">
        <v>32</v>
      </c>
      <c r="E158" s="27">
        <f>+'Ark1'!H2405</f>
        <v>1</v>
      </c>
      <c r="F158" s="27">
        <f>+'Ark1'!J2405</f>
        <v>155</v>
      </c>
      <c r="G158" s="27" t="str">
        <f>VLOOKUP(F158,RNR!$A$1:$B$26,2)</f>
        <v>Målselv</v>
      </c>
      <c r="H158" s="27">
        <f>+IF(J158=0,"",'Ark1'!Q2405)</f>
        <v>27</v>
      </c>
      <c r="J158" s="321">
        <f>+'Ark1'!R2405</f>
        <v>400</v>
      </c>
      <c r="K158" s="28">
        <f>+IF(J158=0,"",'Ark1'!AG2405)</f>
        <v>33.525583911410941</v>
      </c>
      <c r="M158" s="28">
        <f>+IF(J158=0,"",'Ark1'!AH2405)</f>
        <v>0</v>
      </c>
      <c r="N158" s="31">
        <f>+IF(J158=0,"",'Ark1'!U2405)</f>
        <v>10.535750000000002</v>
      </c>
      <c r="O158" s="476"/>
      <c r="P158" s="477">
        <f>+'Ark1'!AI2405</f>
        <v>390</v>
      </c>
      <c r="Q158" s="92"/>
      <c r="R158" s="31">
        <f>+IF(P158=0,"",'Ark1'!AJ2405)</f>
        <v>88.112564102564093</v>
      </c>
      <c r="S158" s="92"/>
      <c r="T158" s="31">
        <f>+IF(P158=0,"",'Ark1'!AK2405)</f>
        <v>15.209485163700172</v>
      </c>
      <c r="U158" s="92"/>
      <c r="V158" s="26">
        <f>+IF(J158=0,"",'Ark1'!T2405)</f>
        <v>4.5449999999999999</v>
      </c>
      <c r="W158" s="33">
        <f>+IF(J158=0,"",'Ark1'!W2405)</f>
        <v>0</v>
      </c>
      <c r="X158" s="33">
        <f>+IF(J158=0,"",'Ark1'!X2405)</f>
        <v>1.75</v>
      </c>
      <c r="Y158" s="33">
        <f>+IF(J158=0,"",'Ark1'!Y2405)</f>
        <v>0.25</v>
      </c>
      <c r="Z158" s="33">
        <f>+IF(J158=0,"",'Ark1'!Z2405)</f>
        <v>2.1167774888967279</v>
      </c>
      <c r="AA158" s="28">
        <f>+IF(J158=0,"",'Ark1'!AA2405)</f>
        <v>0</v>
      </c>
      <c r="AB158" s="26">
        <f>+IF(J158=0,"",'Ark1'!AC2405)</f>
        <v>0</v>
      </c>
      <c r="AC158" s="33">
        <f>+IF(J158=0,"",'Ark1'!AE2405)</f>
        <v>0</v>
      </c>
      <c r="AD158" s="28">
        <f t="shared" si="20"/>
        <v>1.7559583333333337</v>
      </c>
      <c r="AE158" s="28">
        <f t="shared" si="22"/>
        <v>14.814814814814815</v>
      </c>
      <c r="AF158" s="195"/>
      <c r="AG158" s="198"/>
      <c r="AI158" s="28"/>
      <c r="AJ158" s="26"/>
      <c r="AK158" s="222"/>
      <c r="AL158" s="27"/>
      <c r="AP158" s="27"/>
    </row>
    <row r="159" spans="1:60" ht="15.6">
      <c r="A159" s="195"/>
      <c r="B159" s="266">
        <f>+'Ark1'!C2406</f>
        <v>2024</v>
      </c>
      <c r="C159" s="215">
        <f>+'Ark1'!L2406</f>
        <v>6</v>
      </c>
      <c r="D159" s="215" t="s">
        <v>32</v>
      </c>
      <c r="E159" s="27">
        <f>+'Ark1'!H2406</f>
        <v>2</v>
      </c>
      <c r="F159" s="27">
        <f>+'Ark1'!J2406</f>
        <v>160</v>
      </c>
      <c r="G159" s="27" t="str">
        <f>VLOOKUP(F159,RNR!$A$1:$B$26,2)</f>
        <v>Oslo</v>
      </c>
      <c r="H159" s="27">
        <f>+IF(J159=0,"",'Ark1'!Q2406)</f>
        <v>18</v>
      </c>
      <c r="J159" s="321">
        <f>+'Ark1'!R2406</f>
        <v>89</v>
      </c>
      <c r="K159" s="28">
        <f>+IF(J159=0,"",'Ark1'!AG2406)</f>
        <v>34.843619407909195</v>
      </c>
      <c r="M159" s="28">
        <f>+IF(J159=0,"",'Ark1'!AH2406)</f>
        <v>24.719101123595504</v>
      </c>
      <c r="N159" s="31">
        <f>+IF(J159=0,"",'Ark1'!U2406)</f>
        <v>8.8999999999999986</v>
      </c>
      <c r="O159" s="476"/>
      <c r="P159" s="477">
        <f>+'Ark1'!AI2406</f>
        <v>85</v>
      </c>
      <c r="Q159" s="92"/>
      <c r="R159" s="31">
        <f>+IF(P159=0,"",'Ark1'!AJ2406)</f>
        <v>83.895294117647055</v>
      </c>
      <c r="S159" s="92"/>
      <c r="T159" s="31">
        <f>+IF(P159=0,"",'Ark1'!AK2406)</f>
        <v>14.607640498000452</v>
      </c>
      <c r="U159" s="92"/>
      <c r="V159" s="26">
        <f>+IF(J159=0,"",'Ark1'!T2406)</f>
        <v>4.1348314606741576</v>
      </c>
      <c r="W159" s="33">
        <f>+IF(J159=0,"",'Ark1'!W2406)</f>
        <v>0</v>
      </c>
      <c r="X159" s="33">
        <f>+IF(J159=0,"",'Ark1'!X2406)</f>
        <v>0</v>
      </c>
      <c r="Y159" s="33">
        <f>+IF(J159=0,"",'Ark1'!Y2406)</f>
        <v>0</v>
      </c>
      <c r="Z159" s="33">
        <f>+IF(J159=0,"",'Ark1'!Z2406)</f>
        <v>2.0424704142920729</v>
      </c>
      <c r="AA159" s="28">
        <f>+IF(J159=0,"",'Ark1'!AA2406)</f>
        <v>0</v>
      </c>
      <c r="AB159" s="26">
        <f>+IF(J159=0,"",'Ark1'!AC2406)</f>
        <v>0</v>
      </c>
      <c r="AC159" s="33">
        <f>+IF(J159=0,"",'Ark1'!AE2406)</f>
        <v>0</v>
      </c>
      <c r="AD159" s="28">
        <f t="shared" si="20"/>
        <v>1.4833333333333332</v>
      </c>
      <c r="AE159" s="28">
        <f t="shared" si="22"/>
        <v>4.9444444444444446</v>
      </c>
      <c r="AF159" s="195"/>
      <c r="AG159" s="198"/>
      <c r="AI159" s="28"/>
      <c r="AJ159" s="26"/>
      <c r="AK159" s="222"/>
      <c r="AL159" s="27"/>
      <c r="AP159" s="27"/>
    </row>
    <row r="160" spans="1:60" ht="15.6">
      <c r="A160" s="195"/>
      <c r="B160" s="266">
        <f>+'Ark1'!C2407</f>
        <v>2024</v>
      </c>
      <c r="C160" s="215">
        <f>+'Ark1'!L2407</f>
        <v>6</v>
      </c>
      <c r="D160" s="215" t="s">
        <v>32</v>
      </c>
      <c r="E160" s="27">
        <f>+'Ark1'!H2407</f>
        <v>1</v>
      </c>
      <c r="F160" s="27">
        <f>+'Ark1'!J2407</f>
        <v>171</v>
      </c>
      <c r="G160" s="27" t="str">
        <f>VLOOKUP(F160,RNR!$A$1:$B$26,2)</f>
        <v>Prima</v>
      </c>
      <c r="H160" s="27" t="str">
        <f>+IF(J160=0,"",'Ark1'!Q2407)</f>
        <v/>
      </c>
      <c r="J160" s="321">
        <f>+'Ark1'!R2407</f>
        <v>0</v>
      </c>
      <c r="K160" s="28" t="str">
        <f>+IF(J160=0,"",'Ark1'!AG2407)</f>
        <v/>
      </c>
      <c r="M160" s="28" t="str">
        <f>+IF(J160=0,"",'Ark1'!AH2407)</f>
        <v/>
      </c>
      <c r="N160" s="31" t="str">
        <f>+IF(J160=0,"",'Ark1'!U2407)</f>
        <v/>
      </c>
      <c r="O160" s="476"/>
      <c r="P160" s="477">
        <f>+'Ark1'!AI2407</f>
        <v>0</v>
      </c>
      <c r="Q160" s="92"/>
      <c r="R160" s="31" t="str">
        <f>+IF(P160=0,"",'Ark1'!AJ2407)</f>
        <v/>
      </c>
      <c r="S160" s="92"/>
      <c r="T160" s="31" t="str">
        <f>+IF(P160=0,"",'Ark1'!AK2407)</f>
        <v/>
      </c>
      <c r="U160" s="92"/>
      <c r="V160" s="26" t="str">
        <f>+IF(J160=0,"",'Ark1'!T2407)</f>
        <v/>
      </c>
      <c r="W160" s="33" t="str">
        <f>+IF(J160=0,"",'Ark1'!W2407)</f>
        <v/>
      </c>
      <c r="X160" s="33" t="str">
        <f>+IF(J160=0,"",'Ark1'!X2407)</f>
        <v/>
      </c>
      <c r="Y160" s="33" t="str">
        <f>+IF(J160=0,"",'Ark1'!Y2407)</f>
        <v/>
      </c>
      <c r="Z160" s="33" t="str">
        <f>+IF(J160=0,"",'Ark1'!Z2407)</f>
        <v/>
      </c>
      <c r="AA160" s="28" t="str">
        <f>+IF(J160=0,"",'Ark1'!AA2407)</f>
        <v/>
      </c>
      <c r="AB160" s="26" t="str">
        <f>+IF(J160=0,"",'Ark1'!AC2407)</f>
        <v/>
      </c>
      <c r="AC160" s="33" t="str">
        <f>+IF(J160=0,"",'Ark1'!AE2407)</f>
        <v/>
      </c>
      <c r="AD160" s="28" t="str">
        <f t="shared" si="20"/>
        <v/>
      </c>
      <c r="AE160" s="28" t="str">
        <f t="shared" si="22"/>
        <v/>
      </c>
      <c r="AF160" s="195"/>
      <c r="AG160" s="198"/>
      <c r="AI160" s="28"/>
      <c r="AJ160" s="26"/>
      <c r="AK160" s="222"/>
      <c r="AL160" s="27"/>
      <c r="AP160" s="27"/>
    </row>
    <row r="161" spans="1:60" ht="15.6">
      <c r="A161" s="195"/>
      <c r="B161" s="266">
        <f>+'Ark1'!C2408</f>
        <v>2024</v>
      </c>
      <c r="C161" s="215">
        <f>+'Ark1'!L2408</f>
        <v>6</v>
      </c>
      <c r="D161" s="215" t="s">
        <v>32</v>
      </c>
      <c r="E161" s="27">
        <f>+'Ark1'!H2408</f>
        <v>2</v>
      </c>
      <c r="F161" s="27">
        <f>+'Ark1'!J2408</f>
        <v>175</v>
      </c>
      <c r="G161" s="27" t="str">
        <f>VLOOKUP(F161,RNR!$A$1:$B$26,2)</f>
        <v>Ole Ringdal</v>
      </c>
      <c r="H161" s="27">
        <f>+IF(J161=0,"",'Ark1'!Q2408)</f>
        <v>26</v>
      </c>
      <c r="J161" s="321">
        <f>+'Ark1'!R2408</f>
        <v>387</v>
      </c>
      <c r="K161" s="28">
        <f>+IF(J161=0,"",'Ark1'!AG2408)</f>
        <v>30.529189850304057</v>
      </c>
      <c r="M161" s="28">
        <f>+IF(J161=0,"",'Ark1'!AH2408)</f>
        <v>0</v>
      </c>
      <c r="N161" s="31">
        <f>+IF(J161=0,"",'Ark1'!U2408)</f>
        <v>9.1589147286821735</v>
      </c>
      <c r="O161" s="476"/>
      <c r="P161" s="477">
        <f>+'Ark1'!AI2408</f>
        <v>171</v>
      </c>
      <c r="Q161" s="92"/>
      <c r="R161" s="31">
        <f>+IF(P161=0,"",'Ark1'!AJ2408)</f>
        <v>89.037426900584791</v>
      </c>
      <c r="S161" s="92"/>
      <c r="T161" s="31">
        <f>+IF(P161=0,"",'Ark1'!AK2408)</f>
        <v>14.681196591792723</v>
      </c>
      <c r="U161" s="92"/>
      <c r="V161" s="26">
        <f>+IF(J161=0,"",'Ark1'!T2408)</f>
        <v>4.8966408268733872</v>
      </c>
      <c r="W161" s="33">
        <f>+IF(J161=0,"",'Ark1'!W2408)</f>
        <v>0</v>
      </c>
      <c r="X161" s="33">
        <f>+IF(J161=0,"",'Ark1'!X2408)</f>
        <v>7.2351421188630498</v>
      </c>
      <c r="Y161" s="33">
        <f>+IF(J161=0,"",'Ark1'!Y2408)</f>
        <v>0.25839793281653745</v>
      </c>
      <c r="Z161" s="33">
        <f>+IF(J161=0,"",'Ark1'!Z2408)</f>
        <v>3.4939285634772697</v>
      </c>
      <c r="AA161" s="28">
        <f>+IF(J161=0,"",'Ark1'!AA2408)</f>
        <v>0</v>
      </c>
      <c r="AB161" s="26">
        <f>+IF(J161=0,"",'Ark1'!AC2408)</f>
        <v>0</v>
      </c>
      <c r="AC161" s="33">
        <f>+IF(J161=0,"",'Ark1'!AE2408)</f>
        <v>0</v>
      </c>
      <c r="AD161" s="28">
        <f t="shared" si="20"/>
        <v>1.5264857881136955</v>
      </c>
      <c r="AE161" s="28">
        <f t="shared" si="22"/>
        <v>14.884615384615385</v>
      </c>
      <c r="AF161" s="195"/>
      <c r="AG161" s="198"/>
      <c r="AI161" s="28"/>
      <c r="AJ161" s="26"/>
      <c r="AK161" s="222"/>
      <c r="AL161" s="27"/>
      <c r="AP161" s="27"/>
    </row>
    <row r="162" spans="1:60" ht="15.6">
      <c r="A162" s="195"/>
      <c r="B162" s="266">
        <f>+'Ark1'!C2409</f>
        <v>2024</v>
      </c>
      <c r="C162" s="215">
        <f>+'Ark1'!L2409</f>
        <v>6</v>
      </c>
      <c r="D162" s="215" t="s">
        <v>32</v>
      </c>
      <c r="E162" s="27">
        <f>+'Ark1'!H2409</f>
        <v>2</v>
      </c>
      <c r="F162" s="27">
        <f>+'Ark1'!J2409</f>
        <v>177</v>
      </c>
      <c r="G162" s="27" t="str">
        <f>VLOOKUP(F162,RNR!$A$1:$B$26,2)</f>
        <v>Slakthuset</v>
      </c>
      <c r="H162" s="27">
        <f>+IF(J162=0,"",'Ark1'!Q2409)</f>
        <v>34</v>
      </c>
      <c r="J162" s="321">
        <f>+'Ark1'!R2409</f>
        <v>241</v>
      </c>
      <c r="K162" s="28">
        <f>+IF(J162=0,"",'Ark1'!AG2409)</f>
        <v>29.647838635690206</v>
      </c>
      <c r="M162" s="28">
        <f>+IF(J162=0,"",'Ark1'!AH2409)</f>
        <v>3.319502074688796</v>
      </c>
      <c r="N162" s="31">
        <f>+IF(J162=0,"",'Ark1'!U2409)</f>
        <v>11.209958506224062</v>
      </c>
      <c r="O162" s="476"/>
      <c r="P162" s="477">
        <f>+'Ark1'!AI2409</f>
        <v>234</v>
      </c>
      <c r="Q162" s="92"/>
      <c r="R162" s="31">
        <f>+IF(P162=0,"",'Ark1'!AJ2409)</f>
        <v>90.876495726495719</v>
      </c>
      <c r="S162" s="92"/>
      <c r="T162" s="31">
        <f>+IF(P162=0,"",'Ark1'!AK2409)</f>
        <v>14.693783259147514</v>
      </c>
      <c r="U162" s="92"/>
      <c r="V162" s="26">
        <f>+IF(J162=0,"",'Ark1'!T2409)</f>
        <v>4.3443983402489614</v>
      </c>
      <c r="W162" s="33">
        <f>+IF(J162=0,"",'Ark1'!W2409)</f>
        <v>0</v>
      </c>
      <c r="X162" s="33">
        <f>+IF(J162=0,"",'Ark1'!X2409)</f>
        <v>2.9045643153526974</v>
      </c>
      <c r="Y162" s="33">
        <f>+IF(J162=0,"",'Ark1'!Y2409)</f>
        <v>0</v>
      </c>
      <c r="Z162" s="33">
        <f>+IF(J162=0,"",'Ark1'!Z2409)</f>
        <v>2.481563638024332</v>
      </c>
      <c r="AA162" s="28">
        <f>+IF(J162=0,"",'Ark1'!AA2409)</f>
        <v>0</v>
      </c>
      <c r="AB162" s="26">
        <f>+IF(J162=0,"",'Ark1'!AC2409)</f>
        <v>0</v>
      </c>
      <c r="AC162" s="33">
        <f>+IF(J162=0,"",'Ark1'!AE2409)</f>
        <v>0</v>
      </c>
      <c r="AD162" s="28">
        <f t="shared" si="20"/>
        <v>1.8683264177040104</v>
      </c>
      <c r="AE162" s="28">
        <f t="shared" si="22"/>
        <v>7.0882352941176467</v>
      </c>
      <c r="AF162" s="195"/>
      <c r="AG162" s="198"/>
      <c r="AI162" s="28"/>
      <c r="AJ162" s="26"/>
      <c r="AK162" s="222"/>
      <c r="AL162" s="27"/>
      <c r="AP162" s="27"/>
    </row>
    <row r="163" spans="1:60" ht="15.6">
      <c r="A163" s="195"/>
      <c r="B163" s="266">
        <f>+'Ark1'!C2410</f>
        <v>2024</v>
      </c>
      <c r="C163" s="215">
        <f>+'Ark1'!L2410</f>
        <v>6</v>
      </c>
      <c r="D163" s="215" t="s">
        <v>32</v>
      </c>
      <c r="E163" s="27">
        <f>+'Ark1'!H2410</f>
        <v>2</v>
      </c>
      <c r="F163" s="27">
        <f>+'Ark1'!J2410</f>
        <v>178</v>
      </c>
      <c r="G163" s="27" t="str">
        <f>VLOOKUP(F163,RNR!$A$1:$B$26,2)</f>
        <v>Røros</v>
      </c>
      <c r="H163" s="27">
        <f>+IF(J163=0,"",'Ark1'!Q2410)</f>
        <v>12</v>
      </c>
      <c r="J163" s="321">
        <f>+'Ark1'!R2410</f>
        <v>103</v>
      </c>
      <c r="K163" s="28">
        <f>+IF(J163=0,"",'Ark1'!AG2410)</f>
        <v>34.473684210526294</v>
      </c>
      <c r="M163" s="28">
        <f>+IF(J163=0,"",'Ark1'!AH2410)</f>
        <v>17.475728155339812</v>
      </c>
      <c r="N163" s="31">
        <f>+IF(J163=0,"",'Ark1'!U2410)</f>
        <v>9.9203883495145604</v>
      </c>
      <c r="O163" s="476"/>
      <c r="P163" s="477">
        <f>+'Ark1'!AI2410</f>
        <v>98</v>
      </c>
      <c r="Q163" s="92"/>
      <c r="R163" s="31">
        <f>+IF(P163=0,"",'Ark1'!AJ2410)</f>
        <v>87.96632653061225</v>
      </c>
      <c r="S163" s="92"/>
      <c r="T163" s="31">
        <f>+IF(P163=0,"",'Ark1'!AK2410)</f>
        <v>14.358155511157001</v>
      </c>
      <c r="U163" s="92"/>
      <c r="V163" s="26">
        <f>+IF(J163=0,"",'Ark1'!T2410)</f>
        <v>4.6601941747572804</v>
      </c>
      <c r="W163" s="33">
        <f>+IF(J163=0,"",'Ark1'!W2410)</f>
        <v>0</v>
      </c>
      <c r="X163" s="33">
        <f>+IF(J163=0,"",'Ark1'!X2410)</f>
        <v>2.912621359223301</v>
      </c>
      <c r="Y163" s="33">
        <f>+IF(J163=0,"",'Ark1'!Y2410)</f>
        <v>0</v>
      </c>
      <c r="Z163" s="33">
        <f>+IF(J163=0,"",'Ark1'!Z2410)</f>
        <v>2.554241065757171</v>
      </c>
      <c r="AA163" s="28">
        <f>+IF(J163=0,"",'Ark1'!AA2410)</f>
        <v>0</v>
      </c>
      <c r="AB163" s="26">
        <f>+IF(J163=0,"",'Ark1'!AC2410)</f>
        <v>0</v>
      </c>
      <c r="AC163" s="33">
        <f>+IF(J163=0,"",'Ark1'!AE2410)</f>
        <v>0</v>
      </c>
      <c r="AD163" s="28">
        <f t="shared" si="20"/>
        <v>1.6533980582524268</v>
      </c>
      <c r="AE163" s="28">
        <f t="shared" si="22"/>
        <v>8.5833333333333339</v>
      </c>
      <c r="AF163" s="195"/>
      <c r="AG163" s="198"/>
      <c r="AI163" s="28"/>
      <c r="AJ163" s="26"/>
      <c r="AK163" s="222"/>
      <c r="AL163" s="27"/>
      <c r="AP163" s="27"/>
    </row>
    <row r="164" spans="1:60" ht="15.6">
      <c r="A164" s="195"/>
      <c r="B164" s="266">
        <f>+'Ark1'!C2411</f>
        <v>2024</v>
      </c>
      <c r="C164" s="215">
        <f>+'Ark1'!L2411</f>
        <v>6</v>
      </c>
      <c r="D164" s="215" t="s">
        <v>32</v>
      </c>
      <c r="E164" s="27">
        <f>+'Ark1'!H2411</f>
        <v>2</v>
      </c>
      <c r="F164" s="27">
        <f>+'Ark1'!J2411</f>
        <v>181</v>
      </c>
      <c r="G164" s="27" t="str">
        <f>VLOOKUP(F164,RNR!$A$1:$B$26,2)</f>
        <v>Horns</v>
      </c>
      <c r="H164" s="27">
        <f>+IF(J164=0,"",'Ark1'!Q2411)</f>
        <v>15</v>
      </c>
      <c r="J164" s="321">
        <f>+'Ark1'!R2411</f>
        <v>183</v>
      </c>
      <c r="K164" s="28">
        <f>+IF(J164=0,"",'Ark1'!AG2411)</f>
        <v>54.595873696664952</v>
      </c>
      <c r="M164" s="28">
        <f>+IF(J164=0,"",'Ark1'!AH2411)</f>
        <v>3.2786885245901645</v>
      </c>
      <c r="N164" s="31">
        <f>+IF(J164=0,"",'Ark1'!U2411)</f>
        <v>8.0688524590163944</v>
      </c>
      <c r="O164" s="476"/>
      <c r="P164" s="477">
        <f>+'Ark1'!AI2411</f>
        <v>73</v>
      </c>
      <c r="Q164" s="92"/>
      <c r="R164" s="31">
        <f>+IF(P164=0,"",'Ark1'!AJ2411)</f>
        <v>83.716438356164346</v>
      </c>
      <c r="S164" s="92"/>
      <c r="T164" s="31">
        <f>+IF(P164=0,"",'Ark1'!AK2411)</f>
        <v>15.11195340186295</v>
      </c>
      <c r="U164" s="92"/>
      <c r="V164" s="26">
        <f>+IF(J164=0,"",'Ark1'!T2411)</f>
        <v>4.2076502732240435</v>
      </c>
      <c r="W164" s="33">
        <f>+IF(J164=0,"",'Ark1'!W2411)</f>
        <v>0</v>
      </c>
      <c r="X164" s="33">
        <f>+IF(J164=0,"",'Ark1'!X2411)</f>
        <v>0.54644808743169404</v>
      </c>
      <c r="Y164" s="33">
        <f>+IF(J164=0,"",'Ark1'!Y2411)</f>
        <v>0</v>
      </c>
      <c r="Z164" s="33">
        <f>+IF(J164=0,"",'Ark1'!Z2411)</f>
        <v>2.4525580033206911</v>
      </c>
      <c r="AA164" s="28">
        <f>+IF(J164=0,"",'Ark1'!AA2411)</f>
        <v>0</v>
      </c>
      <c r="AB164" s="26">
        <f>+IF(J164=0,"",'Ark1'!AC2411)</f>
        <v>0</v>
      </c>
      <c r="AC164" s="33">
        <f>+IF(J164=0,"",'Ark1'!AE2411)</f>
        <v>0</v>
      </c>
      <c r="AD164" s="28">
        <f t="shared" si="20"/>
        <v>1.3448087431693991</v>
      </c>
      <c r="AE164" s="28">
        <f t="shared" si="22"/>
        <v>12.2</v>
      </c>
      <c r="AF164" s="195"/>
      <c r="AG164" s="198"/>
      <c r="AI164" s="28"/>
      <c r="AJ164" s="26"/>
      <c r="AK164" s="222"/>
      <c r="AL164" s="27"/>
      <c r="AP164" s="27"/>
    </row>
    <row r="165" spans="1:60" ht="15.6">
      <c r="A165" s="195"/>
      <c r="B165" s="266">
        <f>+'Ark1'!C2412</f>
        <v>2024</v>
      </c>
      <c r="C165" s="215">
        <f>+'Ark1'!L2412</f>
        <v>6</v>
      </c>
      <c r="D165" s="215" t="s">
        <v>32</v>
      </c>
      <c r="E165" s="27">
        <f>+'Ark1'!H2412</f>
        <v>1</v>
      </c>
      <c r="F165" s="27">
        <f>+'Ark1'!J2412</f>
        <v>262</v>
      </c>
      <c r="G165" s="27" t="str">
        <f>VLOOKUP(F165,RNR!$A$1:$B$26,2)</f>
        <v>Strilalam</v>
      </c>
      <c r="H165" s="27" t="str">
        <f>+IF(J165=0,"",'Ark1'!Q2412)</f>
        <v/>
      </c>
      <c r="J165" s="321">
        <f>+'Ark1'!R2412</f>
        <v>0</v>
      </c>
      <c r="K165" s="28" t="str">
        <f>+IF(J165=0,"",'Ark1'!AG2412)</f>
        <v/>
      </c>
      <c r="M165" s="28" t="str">
        <f>+IF(J165=0,"",'Ark1'!AH2412)</f>
        <v/>
      </c>
      <c r="N165" s="31" t="str">
        <f>+IF(J165=0,"",'Ark1'!U2412)</f>
        <v/>
      </c>
      <c r="O165" s="476"/>
      <c r="P165" s="477">
        <f>+'Ark1'!AI2412</f>
        <v>0</v>
      </c>
      <c r="Q165" s="92"/>
      <c r="R165" s="31" t="str">
        <f>+IF(P165=0,"",'Ark1'!AJ2412)</f>
        <v/>
      </c>
      <c r="S165" s="92"/>
      <c r="T165" s="31" t="str">
        <f>+IF(P165=0,"",'Ark1'!AK2412)</f>
        <v/>
      </c>
      <c r="U165" s="92"/>
      <c r="V165" s="26" t="str">
        <f>+IF(J165=0,"",'Ark1'!T2412)</f>
        <v/>
      </c>
      <c r="W165" s="33" t="str">
        <f>+IF(J165=0,"",'Ark1'!W2412)</f>
        <v/>
      </c>
      <c r="X165" s="33" t="str">
        <f>+IF(J165=0,"",'Ark1'!X2412)</f>
        <v/>
      </c>
      <c r="Y165" s="33" t="str">
        <f>+IF(J165=0,"",'Ark1'!Y2412)</f>
        <v/>
      </c>
      <c r="Z165" s="33" t="str">
        <f>+IF(J165=0,"",'Ark1'!Z2412)</f>
        <v/>
      </c>
      <c r="AA165" s="28" t="str">
        <f>+IF(J165=0,"",'Ark1'!AA2412)</f>
        <v/>
      </c>
      <c r="AB165" s="26" t="str">
        <f>+IF(J165=0,"",'Ark1'!AC2412)</f>
        <v/>
      </c>
      <c r="AC165" s="33" t="str">
        <f>+IF(J165=0,"",'Ark1'!AE2412)</f>
        <v/>
      </c>
      <c r="AD165" s="28" t="str">
        <f t="shared" si="20"/>
        <v/>
      </c>
      <c r="AE165" s="28" t="str">
        <f t="shared" si="22"/>
        <v/>
      </c>
      <c r="AF165" s="195"/>
      <c r="AG165" s="198"/>
      <c r="AI165" s="28"/>
      <c r="AJ165" s="26"/>
      <c r="AK165" s="222"/>
      <c r="AL165" s="27"/>
      <c r="AP165" s="27"/>
    </row>
    <row r="166" spans="1:60" ht="15.6">
      <c r="A166" s="195"/>
      <c r="B166" s="266">
        <f>+'Ark1'!C2413</f>
        <v>2024</v>
      </c>
      <c r="C166" s="215">
        <f>+'Ark1'!L2413</f>
        <v>6</v>
      </c>
      <c r="D166" s="215" t="s">
        <v>32</v>
      </c>
      <c r="E166" s="27">
        <f>+'Ark1'!H2413</f>
        <v>1</v>
      </c>
      <c r="F166" s="27">
        <f>+'Ark1'!J2413</f>
        <v>309</v>
      </c>
      <c r="G166" s="27" t="str">
        <f>VLOOKUP(F166,RNR!$A$1:$B$26,2)</f>
        <v>Malvik</v>
      </c>
      <c r="H166" s="27">
        <f>+IF(J166=0,"",'Ark1'!Q2413)</f>
        <v>41</v>
      </c>
      <c r="J166" s="321">
        <f>+'Ark1'!R2413</f>
        <v>284</v>
      </c>
      <c r="K166" s="28">
        <f>+IF(J166=0,"",'Ark1'!AG2413)</f>
        <v>30.914867744930099</v>
      </c>
      <c r="M166" s="28">
        <f>+IF(J166=0,"",'Ark1'!AH2413)</f>
        <v>0</v>
      </c>
      <c r="N166" s="31">
        <f>+IF(J166=0,"",'Ark1'!U2413)</f>
        <v>8.3253521126760504</v>
      </c>
      <c r="O166" s="476"/>
      <c r="P166" s="477">
        <f>+'Ark1'!AI2413</f>
        <v>282</v>
      </c>
      <c r="Q166" s="92"/>
      <c r="R166" s="31">
        <f>+IF(P166=0,"",'Ark1'!AJ2413)</f>
        <v>81.217375886524778</v>
      </c>
      <c r="S166" s="92"/>
      <c r="T166" s="31">
        <f>+IF(P166=0,"",'Ark1'!AK2413)</f>
        <v>15.237361100512262</v>
      </c>
      <c r="U166" s="92"/>
      <c r="V166" s="26">
        <f>+IF(J166=0,"",'Ark1'!T2413)</f>
        <v>4.711267605633803</v>
      </c>
      <c r="W166" s="33">
        <f>+IF(J166=0,"",'Ark1'!W2413)</f>
        <v>0</v>
      </c>
      <c r="X166" s="33">
        <f>+IF(J166=0,"",'Ark1'!X2413)</f>
        <v>1.4084507042253516</v>
      </c>
      <c r="Y166" s="33">
        <f>+IF(J166=0,"",'Ark1'!Y2413)</f>
        <v>0</v>
      </c>
      <c r="Z166" s="33">
        <f>+IF(J166=0,"",'Ark1'!Z2413)</f>
        <v>2.3099124006230087</v>
      </c>
      <c r="AA166" s="28">
        <f>+IF(J166=0,"",'Ark1'!AA2413)</f>
        <v>0</v>
      </c>
      <c r="AB166" s="26">
        <f>+IF(J166=0,"",'Ark1'!AC2413)</f>
        <v>0</v>
      </c>
      <c r="AC166" s="33">
        <f>+IF(J166=0,"",'Ark1'!AE2413)</f>
        <v>0</v>
      </c>
      <c r="AD166" s="28">
        <f t="shared" si="20"/>
        <v>1.3875586854460085</v>
      </c>
      <c r="AE166" s="28">
        <f t="shared" si="22"/>
        <v>6.9268292682926829</v>
      </c>
      <c r="AF166" s="195"/>
      <c r="AG166" s="198"/>
      <c r="AI166" s="28"/>
      <c r="AJ166" s="26"/>
      <c r="AK166" s="222"/>
      <c r="AL166" s="27"/>
      <c r="AP166" s="27"/>
    </row>
    <row r="167" spans="1:60" ht="15.6">
      <c r="A167" s="195"/>
      <c r="B167" s="266">
        <f>+'Ark1'!C2414</f>
        <v>2024</v>
      </c>
      <c r="C167" s="215">
        <f>+'Ark1'!L2414</f>
        <v>6</v>
      </c>
      <c r="D167" s="215" t="s">
        <v>32</v>
      </c>
      <c r="E167" s="27">
        <f>+'Ark1'!H2414</f>
        <v>2</v>
      </c>
      <c r="F167" s="27">
        <f>+'Ark1'!J2414</f>
        <v>470</v>
      </c>
      <c r="G167" s="27" t="str">
        <f>VLOOKUP(F167,RNR!$A$1:$B$26,2)</f>
        <v>Jens Eide</v>
      </c>
      <c r="H167" s="27">
        <f>+IF(J167=0,"",'Ark1'!Q2414)</f>
        <v>19</v>
      </c>
      <c r="J167" s="321">
        <f>+'Ark1'!R2414</f>
        <v>301</v>
      </c>
      <c r="K167" s="28">
        <f>+IF(J167=0,"",'Ark1'!AG2414)</f>
        <v>39.370629370629366</v>
      </c>
      <c r="M167" s="28">
        <f>+IF(J167=0,"",'Ark1'!AH2414)</f>
        <v>2.6578073089700998</v>
      </c>
      <c r="N167" s="31">
        <f>+IF(J167=0,"",'Ark1'!U2414)</f>
        <v>6.1724252491694349</v>
      </c>
      <c r="O167" s="476"/>
      <c r="P167" s="477">
        <f>+'Ark1'!AI2414</f>
        <v>301</v>
      </c>
      <c r="Q167" s="92"/>
      <c r="R167" s="31">
        <f>+IF(P167=0,"",'Ark1'!AJ2414)</f>
        <v>75.479734219269105</v>
      </c>
      <c r="S167" s="92"/>
      <c r="T167" s="31">
        <f>+IF(P167=0,"",'Ark1'!AK2414)</f>
        <v>13.958963577744102</v>
      </c>
      <c r="U167" s="92"/>
      <c r="V167" s="26">
        <f>+IF(J167=0,"",'Ark1'!T2414)</f>
        <v>5.1262458471760803</v>
      </c>
      <c r="W167" s="33">
        <f>+IF(J167=0,"",'Ark1'!W2414)</f>
        <v>0</v>
      </c>
      <c r="X167" s="33">
        <f>+IF(J167=0,"",'Ark1'!X2414)</f>
        <v>0</v>
      </c>
      <c r="Y167" s="33">
        <f>+IF(J167=0,"",'Ark1'!Y2414)</f>
        <v>0</v>
      </c>
      <c r="Z167" s="33">
        <f>+IF(J167=0,"",'Ark1'!Z2414)</f>
        <v>1.916427609542894</v>
      </c>
      <c r="AA167" s="28">
        <f>+IF(J167=0,"",'Ark1'!AA2414)</f>
        <v>0</v>
      </c>
      <c r="AB167" s="26">
        <f>+IF(J167=0,"",'Ark1'!AC2414)</f>
        <v>0</v>
      </c>
      <c r="AC167" s="33">
        <f>+IF(J167=0,"",'Ark1'!AE2414)</f>
        <v>0</v>
      </c>
      <c r="AD167" s="28">
        <f t="shared" si="20"/>
        <v>1.0287375415282392</v>
      </c>
      <c r="AE167" s="28">
        <f t="shared" si="22"/>
        <v>15.842105263157896</v>
      </c>
      <c r="AF167" s="195"/>
      <c r="AG167" s="198"/>
      <c r="AI167" s="28"/>
      <c r="AJ167" s="26"/>
      <c r="AK167" s="222"/>
      <c r="AL167" s="27"/>
      <c r="AP167" s="27"/>
    </row>
    <row r="168" spans="1:60" ht="15.6">
      <c r="A168" s="195"/>
      <c r="B168" s="266">
        <f>+'Ark1'!C2415</f>
        <v>2024</v>
      </c>
      <c r="C168" s="215">
        <f>+'Ark1'!L2415</f>
        <v>6</v>
      </c>
      <c r="D168" s="215" t="s">
        <v>32</v>
      </c>
      <c r="E168" s="27">
        <f>+'Ark1'!H2415</f>
        <v>2</v>
      </c>
      <c r="F168" s="27">
        <f>+'Ark1'!J2415</f>
        <v>629</v>
      </c>
      <c r="G168" s="27" t="str">
        <f>VLOOKUP(F168,RNR!$A$1:$B$26,2)</f>
        <v>Bø</v>
      </c>
      <c r="H168" s="27">
        <f>+IF(J168=0,"",'Ark1'!Q2415)</f>
        <v>4</v>
      </c>
      <c r="J168" s="321">
        <f>+'Ark1'!R2415</f>
        <v>20</v>
      </c>
      <c r="K168" s="28">
        <f>+IF(J168=0,"",'Ark1'!AG2415)</f>
        <v>45.923427891291411</v>
      </c>
      <c r="M168" s="28">
        <f>+IF(J168=0,"",'Ark1'!AH2415)</f>
        <v>0</v>
      </c>
      <c r="N168" s="31">
        <f>+IF(J168=0,"",'Ark1'!U2415)</f>
        <v>11.574999999999999</v>
      </c>
      <c r="O168" s="476"/>
      <c r="P168" s="477">
        <f>+'Ark1'!AI2415</f>
        <v>0</v>
      </c>
      <c r="Q168" s="92"/>
      <c r="R168" s="31" t="str">
        <f>+IF(P168=0,"",'Ark1'!AJ2415)</f>
        <v/>
      </c>
      <c r="S168" s="92"/>
      <c r="T168" s="31" t="str">
        <f>+IF(P168=0,"",'Ark1'!AK2415)</f>
        <v/>
      </c>
      <c r="U168" s="92"/>
      <c r="V168" s="26">
        <f>+IF(J168=0,"",'Ark1'!T2415)</f>
        <v>3.9</v>
      </c>
      <c r="W168" s="33">
        <f>+IF(J168=0,"",'Ark1'!W2415)</f>
        <v>0</v>
      </c>
      <c r="X168" s="33">
        <f>+IF(J168=0,"",'Ark1'!X2415)</f>
        <v>5</v>
      </c>
      <c r="Y168" s="33">
        <f>+IF(J168=0,"",'Ark1'!Y2415)</f>
        <v>0</v>
      </c>
      <c r="Z168" s="33">
        <f>+IF(J168=0,"",'Ark1'!Z2415)</f>
        <v>2.9619039484763925</v>
      </c>
      <c r="AA168" s="28">
        <f>+IF(J168=0,"",'Ark1'!AA2415)</f>
        <v>0</v>
      </c>
      <c r="AB168" s="26">
        <f>+IF(J168=0,"",'Ark1'!AC2415)</f>
        <v>0</v>
      </c>
      <c r="AC168" s="33">
        <f>+IF(J168=0,"",'Ark1'!AE2415)</f>
        <v>0</v>
      </c>
      <c r="AD168" s="28">
        <f t="shared" si="20"/>
        <v>1.9291666666666665</v>
      </c>
      <c r="AE168" s="28">
        <f t="shared" si="22"/>
        <v>5</v>
      </c>
      <c r="AF168" s="195"/>
      <c r="AG168" s="198"/>
      <c r="AI168" s="28"/>
      <c r="AJ168" s="26"/>
      <c r="AK168" s="222"/>
      <c r="AL168" s="27"/>
      <c r="AP168" s="27"/>
    </row>
    <row r="169" spans="1:60" ht="15.6">
      <c r="A169" s="195"/>
      <c r="B169" s="266">
        <f>+'Ark1'!C2416</f>
        <v>2024</v>
      </c>
      <c r="C169" s="215">
        <f>+'Ark1'!L2416</f>
        <v>6</v>
      </c>
      <c r="D169" s="215" t="s">
        <v>32</v>
      </c>
      <c r="E169" s="27">
        <f>+'Ark1'!H2416</f>
        <v>1</v>
      </c>
      <c r="F169" s="27">
        <f>+'Ark1'!J2416</f>
        <v>643</v>
      </c>
      <c r="G169" s="27" t="str">
        <f>VLOOKUP(F169,RNR!$A$1:$B$26,2)</f>
        <v>Bjerka</v>
      </c>
      <c r="H169" s="27">
        <f>+IF(J169=0,"",'Ark1'!Q2416)</f>
        <v>18</v>
      </c>
      <c r="J169" s="321">
        <f>+'Ark1'!R2416</f>
        <v>172</v>
      </c>
      <c r="K169" s="28">
        <f>+IF(J169=0,"",'Ark1'!AG2416)</f>
        <v>37.317850066464359</v>
      </c>
      <c r="M169" s="28">
        <f>+IF(J169=0,"",'Ark1'!AH2416)</f>
        <v>0</v>
      </c>
      <c r="N169" s="31">
        <f>+IF(J169=0,"",'Ark1'!U2416)</f>
        <v>8.6505813953488389</v>
      </c>
      <c r="O169" s="476"/>
      <c r="P169" s="477">
        <f>+'Ark1'!AI2416</f>
        <v>87</v>
      </c>
      <c r="Q169" s="92"/>
      <c r="R169" s="31">
        <f>+IF(P169=0,"",'Ark1'!AJ2416)</f>
        <v>90.339080459770116</v>
      </c>
      <c r="S169" s="92"/>
      <c r="T169" s="31">
        <f>+IF(P169=0,"",'Ark1'!AK2416)</f>
        <v>14.154978333447383</v>
      </c>
      <c r="U169" s="92"/>
      <c r="V169" s="26">
        <f>+IF(J169=0,"",'Ark1'!T2416)</f>
        <v>5.1104651162790686</v>
      </c>
      <c r="W169" s="33">
        <f>+IF(J169=0,"",'Ark1'!W2416)</f>
        <v>0</v>
      </c>
      <c r="X169" s="33">
        <f>+IF(J169=0,"",'Ark1'!X2416)</f>
        <v>0.58139534883720945</v>
      </c>
      <c r="Y169" s="33">
        <f>+IF(J169=0,"",'Ark1'!Y2416)</f>
        <v>0</v>
      </c>
      <c r="Z169" s="33">
        <f>+IF(J169=0,"",'Ark1'!Z2416)</f>
        <v>2.8227377666352198</v>
      </c>
      <c r="AA169" s="28">
        <f>+IF(J169=0,"",'Ark1'!AA2416)</f>
        <v>0</v>
      </c>
      <c r="AB169" s="26">
        <f>+IF(J169=0,"",'Ark1'!AC2416)</f>
        <v>0</v>
      </c>
      <c r="AC169" s="33">
        <f>+IF(J169=0,"",'Ark1'!AE2416)</f>
        <v>0</v>
      </c>
      <c r="AD169" s="28">
        <f t="shared" si="20"/>
        <v>1.4417635658914731</v>
      </c>
      <c r="AE169" s="28">
        <f t="shared" si="22"/>
        <v>9.5555555555555554</v>
      </c>
      <c r="AF169" s="195"/>
      <c r="AG169" s="198"/>
      <c r="AI169" s="28"/>
      <c r="AJ169" s="26"/>
      <c r="AK169" s="222"/>
      <c r="AL169" s="27"/>
      <c r="AP169" s="27"/>
    </row>
    <row r="170" spans="1:60" ht="15.6">
      <c r="A170" s="195"/>
      <c r="B170" s="266">
        <f>+'Ark1'!C2417</f>
        <v>2024</v>
      </c>
      <c r="C170" s="215">
        <f>+'Ark1'!L2417</f>
        <v>6</v>
      </c>
      <c r="D170" s="215" t="s">
        <v>32</v>
      </c>
      <c r="E170" s="27">
        <f>+'Ark1'!H2417</f>
        <v>2</v>
      </c>
      <c r="F170" s="27">
        <f>+'Ark1'!J2417</f>
        <v>704</v>
      </c>
      <c r="G170" s="27" t="str">
        <f>VLOOKUP(F170,RNR!$A$1:$B$26,2)</f>
        <v>Øre Vilt</v>
      </c>
      <c r="H170" s="27" t="str">
        <f>+IF(J170=0,"",'Ark1'!Q2417)</f>
        <v/>
      </c>
      <c r="J170" s="321">
        <f>+'Ark1'!R2417</f>
        <v>0</v>
      </c>
      <c r="K170" s="28" t="str">
        <f>+IF(J170=0,"",'Ark1'!AG2417)</f>
        <v/>
      </c>
      <c r="M170" s="28" t="str">
        <f>+IF(J170=0,"",'Ark1'!AH2417)</f>
        <v/>
      </c>
      <c r="N170" s="31" t="str">
        <f>+IF(J170=0,"",'Ark1'!U2417)</f>
        <v/>
      </c>
      <c r="O170" s="476"/>
      <c r="P170" s="477">
        <f>+'Ark1'!AI2417</f>
        <v>0</v>
      </c>
      <c r="Q170" s="92"/>
      <c r="R170" s="31" t="str">
        <f>+IF(P170=0,"",'Ark1'!AJ2417)</f>
        <v/>
      </c>
      <c r="S170" s="92"/>
      <c r="T170" s="31" t="str">
        <f>+IF(P170=0,"",'Ark1'!AK2417)</f>
        <v/>
      </c>
      <c r="U170" s="92"/>
      <c r="V170" s="26" t="str">
        <f>+IF(J170=0,"",'Ark1'!T2417)</f>
        <v/>
      </c>
      <c r="W170" s="33" t="str">
        <f>+IF(J170=0,"",'Ark1'!W2417)</f>
        <v/>
      </c>
      <c r="X170" s="33" t="str">
        <f>+IF(J170=0,"",'Ark1'!X2417)</f>
        <v/>
      </c>
      <c r="Y170" s="33" t="str">
        <f>+IF(J170=0,"",'Ark1'!Y2417)</f>
        <v/>
      </c>
      <c r="Z170" s="33" t="str">
        <f>+IF(J170=0,"",'Ark1'!Z2417)</f>
        <v/>
      </c>
      <c r="AA170" s="28" t="str">
        <f>+IF(J170=0,"",'Ark1'!AA2417)</f>
        <v/>
      </c>
      <c r="AB170" s="26" t="str">
        <f>+IF(J170=0,"",'Ark1'!AC2417)</f>
        <v/>
      </c>
      <c r="AC170" s="33" t="str">
        <f>+IF(J170=0,"",'Ark1'!AE2417)</f>
        <v/>
      </c>
      <c r="AD170" s="28" t="str">
        <f t="shared" si="20"/>
        <v/>
      </c>
      <c r="AE170" s="28" t="str">
        <f t="shared" si="22"/>
        <v/>
      </c>
      <c r="AF170" s="195"/>
      <c r="AG170" s="198"/>
      <c r="AI170" s="28"/>
      <c r="AJ170" s="26"/>
      <c r="AK170" s="222"/>
      <c r="AL170" s="27"/>
      <c r="AP170" s="27"/>
    </row>
    <row r="171" spans="1:60" ht="15.6">
      <c r="A171" s="195"/>
      <c r="B171" s="266">
        <f>+'Ark1'!C2418</f>
        <v>2024</v>
      </c>
      <c r="C171" s="215">
        <f>+'Ark1'!L2418</f>
        <v>6</v>
      </c>
      <c r="D171" s="215" t="s">
        <v>32</v>
      </c>
      <c r="E171" s="27">
        <f>+'Ark1'!H2418</f>
        <v>1</v>
      </c>
      <c r="F171" s="27">
        <f>+'Ark1'!J2418</f>
        <v>802</v>
      </c>
      <c r="G171" s="27" t="str">
        <f>VLOOKUP(F171,RNR!$A$1:$B$26,2)</f>
        <v>Karasjok</v>
      </c>
      <c r="H171" s="27" t="str">
        <f>+IF(J171=0,"",'Ark1'!Q2418)</f>
        <v/>
      </c>
      <c r="J171" s="321">
        <f>+'Ark1'!R2418</f>
        <v>0</v>
      </c>
      <c r="K171" s="28" t="str">
        <f>+IF(J171=0,"",'Ark1'!AG2418)</f>
        <v/>
      </c>
      <c r="M171" s="28" t="str">
        <f>+IF(J171=0,"",'Ark1'!AH2418)</f>
        <v/>
      </c>
      <c r="N171" s="31" t="str">
        <f>+IF(J171=0,"",'Ark1'!U2418)</f>
        <v/>
      </c>
      <c r="O171" s="476"/>
      <c r="P171" s="477">
        <f>+'Ark1'!AI2418</f>
        <v>0</v>
      </c>
      <c r="Q171" s="92"/>
      <c r="R171" s="31" t="str">
        <f>+IF(P171=0,"",'Ark1'!AJ2418)</f>
        <v/>
      </c>
      <c r="S171" s="92"/>
      <c r="T171" s="31" t="str">
        <f>+IF(P171=0,"",'Ark1'!AK2418)</f>
        <v/>
      </c>
      <c r="U171" s="92"/>
      <c r="V171" s="26" t="str">
        <f>+IF(J171=0,"",'Ark1'!T2418)</f>
        <v/>
      </c>
      <c r="W171" s="33" t="str">
        <f>+IF(J171=0,"",'Ark1'!W2418)</f>
        <v/>
      </c>
      <c r="X171" s="33" t="str">
        <f>+IF(J171=0,"",'Ark1'!X2418)</f>
        <v/>
      </c>
      <c r="Y171" s="33" t="str">
        <f>+IF(J171=0,"",'Ark1'!Y2418)</f>
        <v/>
      </c>
      <c r="Z171" s="33" t="str">
        <f>+IF(J171=0,"",'Ark1'!Z2418)</f>
        <v/>
      </c>
      <c r="AA171" s="28" t="str">
        <f>+IF(J171=0,"",'Ark1'!AA2418)</f>
        <v/>
      </c>
      <c r="AB171" s="26" t="str">
        <f>+IF(J171=0,"",'Ark1'!AC2418)</f>
        <v/>
      </c>
      <c r="AC171" s="33" t="str">
        <f>+IF(J171=0,"",'Ark1'!AE2418)</f>
        <v/>
      </c>
      <c r="AD171" s="28" t="str">
        <f t="shared" si="20"/>
        <v/>
      </c>
      <c r="AE171" s="28" t="str">
        <f t="shared" si="22"/>
        <v/>
      </c>
      <c r="AF171" s="195"/>
      <c r="AG171" s="198"/>
      <c r="AI171" s="28"/>
      <c r="AJ171" s="26"/>
      <c r="AK171" s="222"/>
      <c r="AL171" s="27"/>
      <c r="AP171" s="27"/>
    </row>
    <row r="172" spans="1:60" ht="19.8">
      <c r="A172" s="195"/>
      <c r="B172" s="195"/>
      <c r="C172" s="195"/>
      <c r="D172" s="195"/>
      <c r="E172" s="195"/>
      <c r="F172" s="195"/>
      <c r="G172" s="195"/>
      <c r="H172" s="195"/>
      <c r="I172" s="476"/>
      <c r="J172" s="316"/>
      <c r="K172" s="196"/>
      <c r="L172" s="196"/>
      <c r="M172" s="196"/>
      <c r="N172" s="195"/>
      <c r="O172" s="476"/>
      <c r="P172" s="476"/>
      <c r="Q172" s="476"/>
      <c r="R172" s="476"/>
      <c r="S172" s="476"/>
      <c r="T172" s="476"/>
      <c r="U172" s="476"/>
      <c r="V172" s="195"/>
      <c r="W172" s="197"/>
      <c r="X172" s="197"/>
      <c r="Y172" s="197"/>
      <c r="Z172" s="197"/>
      <c r="AA172" s="197"/>
      <c r="AB172" s="195"/>
      <c r="AC172" s="197"/>
      <c r="AD172" s="197"/>
      <c r="AE172" s="197"/>
      <c r="AF172" s="197"/>
      <c r="AG172" s="198"/>
      <c r="AI172" s="28"/>
      <c r="AJ172" s="26"/>
      <c r="AK172" s="199"/>
      <c r="AL172" s="27"/>
      <c r="AP172" s="27"/>
      <c r="BH172" s="211"/>
    </row>
    <row r="173" spans="1:60" ht="22.8">
      <c r="A173" s="195"/>
      <c r="B173" s="195"/>
      <c r="C173" s="195"/>
      <c r="D173" s="240" t="s">
        <v>33</v>
      </c>
      <c r="E173" s="195"/>
      <c r="F173" s="195"/>
      <c r="G173" s="195"/>
      <c r="H173" s="195"/>
      <c r="I173" s="476"/>
      <c r="J173" s="435">
        <f>SUM(J175:J198)</f>
        <v>1817</v>
      </c>
      <c r="K173" s="241"/>
      <c r="L173" s="241"/>
      <c r="M173" s="241"/>
      <c r="N173" s="243">
        <f>+Klasse!P16</f>
        <v>11.282333516785936</v>
      </c>
      <c r="O173" s="243"/>
      <c r="P173" s="243"/>
      <c r="Q173" s="243"/>
      <c r="R173" s="243"/>
      <c r="S173" s="243"/>
      <c r="T173" s="243"/>
      <c r="U173" s="243"/>
      <c r="V173" s="242"/>
      <c r="W173" s="197"/>
      <c r="X173" s="197"/>
      <c r="Y173" s="197"/>
      <c r="Z173" s="197"/>
      <c r="AA173" s="197"/>
      <c r="AB173" s="195"/>
      <c r="AC173" s="197"/>
      <c r="AD173" s="197"/>
      <c r="AE173" s="197"/>
      <c r="AF173" s="197"/>
      <c r="AG173" s="198"/>
      <c r="AI173" s="28"/>
      <c r="AJ173" s="26"/>
      <c r="AK173" s="199"/>
      <c r="AL173" s="27"/>
      <c r="AP173" s="27"/>
      <c r="BH173" s="211"/>
    </row>
    <row r="174" spans="1:60" ht="19.8">
      <c r="A174" s="195"/>
      <c r="B174" s="195"/>
      <c r="C174" s="195"/>
      <c r="D174" s="195"/>
      <c r="E174" s="195"/>
      <c r="F174" s="195"/>
      <c r="G174" s="195"/>
      <c r="H174" s="213"/>
      <c r="I174" s="213"/>
      <c r="J174" s="31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213"/>
      <c r="W174" s="197"/>
      <c r="X174" s="197"/>
      <c r="Y174" s="197"/>
      <c r="Z174" s="197"/>
      <c r="AA174" s="214"/>
      <c r="AB174" s="195"/>
      <c r="AC174" s="214"/>
      <c r="AD174" s="214"/>
      <c r="AE174" s="212"/>
      <c r="AF174" s="195"/>
      <c r="AG174" s="198"/>
      <c r="AI174" s="28"/>
      <c r="AJ174" s="26"/>
      <c r="AK174" s="199"/>
      <c r="AL174" s="27"/>
      <c r="AP174" s="27"/>
      <c r="BH174" s="211"/>
    </row>
    <row r="175" spans="1:60" ht="15.6">
      <c r="A175" s="195"/>
      <c r="B175" s="266">
        <f>+'Ark1'!C2419</f>
        <v>2024</v>
      </c>
      <c r="C175" s="215">
        <f>+'Ark1'!L2419</f>
        <v>7</v>
      </c>
      <c r="D175" s="215" t="s">
        <v>33</v>
      </c>
      <c r="E175" s="215">
        <f>+'Ark1'!H2419</f>
        <v>1</v>
      </c>
      <c r="F175" s="215">
        <f>+'Ark1'!J2419</f>
        <v>103</v>
      </c>
      <c r="G175" s="215" t="str">
        <f>VLOOKUP(F175,RNR!$A$1:$B$26,2)</f>
        <v>Rudshøgda</v>
      </c>
      <c r="H175" s="215" t="str">
        <f>+IF(J175=0,"",'Ark1'!Q2419)</f>
        <v/>
      </c>
      <c r="I175" s="215"/>
      <c r="J175" s="320">
        <f>+'Ark1'!R2419</f>
        <v>0</v>
      </c>
      <c r="K175" s="216" t="str">
        <f>+IF(J175=0,"",'Ark1'!AG2419)</f>
        <v/>
      </c>
      <c r="L175" s="216"/>
      <c r="M175" s="216" t="str">
        <f>+IF(J175=0,"",'Ark1'!AH2419)</f>
        <v/>
      </c>
      <c r="N175" s="31" t="str">
        <f>+IF(J175=0,"",'Ark1'!U2419)</f>
        <v/>
      </c>
      <c r="O175" s="31"/>
      <c r="P175" s="31"/>
      <c r="Q175" s="31"/>
      <c r="R175" s="31"/>
      <c r="S175" s="31"/>
      <c r="T175" s="31"/>
      <c r="U175" s="31"/>
      <c r="V175" s="217" t="str">
        <f>+IF(J175=0,"",'Ark1'!T2419)</f>
        <v/>
      </c>
      <c r="W175" s="218" t="str">
        <f>+IF(J175=0,"",'Ark1'!W2419)</f>
        <v/>
      </c>
      <c r="X175" s="218" t="str">
        <f>+IF(J175=0,"",'Ark1'!X2419)</f>
        <v/>
      </c>
      <c r="Y175" s="218" t="str">
        <f>+IF(J175=0,"",'Ark1'!Y2419)</f>
        <v/>
      </c>
      <c r="Z175" s="218" t="str">
        <f>+IF(J175=0,"",'Ark1'!Z2419)</f>
        <v/>
      </c>
      <c r="AA175" s="216" t="str">
        <f>+IF(J175=0,"",'Ark1'!AA2419)</f>
        <v/>
      </c>
      <c r="AB175" s="217" t="str">
        <f>+IF(J175=0,"",'Ark1'!AC2419)</f>
        <v/>
      </c>
      <c r="AC175" s="218" t="str">
        <f>+IF(J175=0,"",'Ark1'!AE2419)</f>
        <v/>
      </c>
      <c r="AD175" s="216" t="str">
        <f t="shared" ref="AD175:AD198" si="23">IF(J175=0,"",N175/C175)</f>
        <v/>
      </c>
      <c r="AE175" s="216" t="str">
        <f t="shared" ref="AE175" si="24">IF(J175=0,"",J175/H175)</f>
        <v/>
      </c>
      <c r="AF175" s="195"/>
      <c r="AG175" s="198"/>
      <c r="AI175" s="28"/>
      <c r="AJ175" s="26"/>
      <c r="AK175" s="222"/>
      <c r="AL175" s="27"/>
      <c r="AP175" s="27"/>
    </row>
    <row r="176" spans="1:60" ht="15.6">
      <c r="A176" s="195"/>
      <c r="B176" s="266">
        <f>+'Ark1'!C2420</f>
        <v>2024</v>
      </c>
      <c r="C176" s="215">
        <f>+'Ark1'!L2420</f>
        <v>7</v>
      </c>
      <c r="D176" s="215" t="s">
        <v>33</v>
      </c>
      <c r="E176" s="215">
        <f>+'Ark1'!H2420</f>
        <v>2</v>
      </c>
      <c r="F176" s="215">
        <f>+'Ark1'!J2420</f>
        <v>106</v>
      </c>
      <c r="G176" s="215" t="str">
        <f>VLOOKUP(F176,RNR!$A$1:$B$26,2)</f>
        <v>Furuseth</v>
      </c>
      <c r="H176" s="215">
        <f>+IF(J176=0,"",'Ark1'!Q2420)</f>
        <v>5</v>
      </c>
      <c r="I176" s="215"/>
      <c r="J176" s="320">
        <f>+'Ark1'!R2420</f>
        <v>32</v>
      </c>
      <c r="K176" s="216">
        <f>+IF(J176=0,"",'Ark1'!AG2420)</f>
        <v>20.906243249081875</v>
      </c>
      <c r="L176" s="216"/>
      <c r="M176" s="216">
        <f>+IF(J176=0,"",'Ark1'!AH2420)</f>
        <v>0</v>
      </c>
      <c r="N176" s="31">
        <f>+IF(J176=0,"",'Ark1'!U2420)</f>
        <v>12.096875000000001</v>
      </c>
      <c r="O176" s="31"/>
      <c r="P176" s="31"/>
      <c r="Q176" s="31"/>
      <c r="R176" s="31"/>
      <c r="S176" s="31"/>
      <c r="T176" s="31"/>
      <c r="U176" s="31"/>
      <c r="V176" s="217">
        <f>+IF(J176=0,"",'Ark1'!T2420)</f>
        <v>4.875</v>
      </c>
      <c r="W176" s="218">
        <f>+IF(J176=0,"",'Ark1'!W2420)</f>
        <v>0</v>
      </c>
      <c r="X176" s="218">
        <f>+IF(J176=0,"",'Ark1'!X2420)</f>
        <v>0</v>
      </c>
      <c r="Y176" s="218">
        <f>+IF(J176=0,"",'Ark1'!Y2420)</f>
        <v>0</v>
      </c>
      <c r="Z176" s="218">
        <f>+IF(J176=0,"",'Ark1'!Z2420)</f>
        <v>1.7414943968830323</v>
      </c>
      <c r="AA176" s="216">
        <f>+IF(J176=0,"",'Ark1'!AA2420)</f>
        <v>0</v>
      </c>
      <c r="AB176" s="217">
        <f>+IF(J176=0,"",'Ark1'!AC2420)</f>
        <v>0</v>
      </c>
      <c r="AC176" s="218">
        <f>+IF(J176=0,"",'Ark1'!AE2420)</f>
        <v>0</v>
      </c>
      <c r="AD176" s="216">
        <f t="shared" si="23"/>
        <v>1.7281250000000001</v>
      </c>
      <c r="AE176" s="216">
        <f t="shared" ref="AE176:AE198" si="25">IF(J176=0,"",J176/H176)</f>
        <v>6.4</v>
      </c>
      <c r="AF176" s="195"/>
      <c r="AG176" s="198"/>
      <c r="AI176" s="28"/>
      <c r="AJ176" s="26"/>
      <c r="AK176" s="222"/>
      <c r="AL176" s="27"/>
      <c r="AP176" s="27"/>
    </row>
    <row r="177" spans="1:42" ht="15.6">
      <c r="A177" s="195"/>
      <c r="B177" s="266">
        <f>+'Ark1'!C2421</f>
        <v>2024</v>
      </c>
      <c r="C177" s="215">
        <f>+'Ark1'!L2421</f>
        <v>7</v>
      </c>
      <c r="D177" s="215" t="s">
        <v>33</v>
      </c>
      <c r="E177" s="215">
        <f>+'Ark1'!H2421</f>
        <v>1</v>
      </c>
      <c r="F177" s="215">
        <f>+'Ark1'!J2421</f>
        <v>110</v>
      </c>
      <c r="G177" s="215" t="str">
        <f>VLOOKUP(F177,RNR!$A$1:$B$26,2)</f>
        <v>Gol</v>
      </c>
      <c r="H177" s="215">
        <f>+IF(J177=0,"",'Ark1'!Q2421)</f>
        <v>71</v>
      </c>
      <c r="I177" s="215"/>
      <c r="J177" s="320">
        <f>+'Ark1'!R2421</f>
        <v>375</v>
      </c>
      <c r="K177" s="216">
        <f>+IF(J177=0,"",'Ark1'!AG2421)</f>
        <v>12.236059181624002</v>
      </c>
      <c r="L177" s="216"/>
      <c r="M177" s="216">
        <f>+IF(J177=0,"",'Ark1'!AH2421)</f>
        <v>0</v>
      </c>
      <c r="N177" s="31">
        <f>+IF(J177=0,"",'Ark1'!U2421)</f>
        <v>9.9749333333333468</v>
      </c>
      <c r="O177" s="31"/>
      <c r="P177" s="31"/>
      <c r="Q177" s="31"/>
      <c r="R177" s="31"/>
      <c r="S177" s="31"/>
      <c r="T177" s="31"/>
      <c r="U177" s="31"/>
      <c r="V177" s="217">
        <f>+IF(J177=0,"",'Ark1'!T2421)</f>
        <v>5.7279999999999998</v>
      </c>
      <c r="W177" s="218">
        <f>+IF(J177=0,"",'Ark1'!W2421)</f>
        <v>0</v>
      </c>
      <c r="X177" s="218">
        <f>+IF(J177=0,"",'Ark1'!X2421)</f>
        <v>0.8</v>
      </c>
      <c r="Y177" s="218">
        <f>+IF(J177=0,"",'Ark1'!Y2421)</f>
        <v>0</v>
      </c>
      <c r="Z177" s="218">
        <f>+IF(J177=0,"",'Ark1'!Z2421)</f>
        <v>2.6368791519942687</v>
      </c>
      <c r="AA177" s="216">
        <f>+IF(J177=0,"",'Ark1'!AA2421)</f>
        <v>0</v>
      </c>
      <c r="AB177" s="217">
        <f>+IF(J177=0,"",'Ark1'!AC2421)</f>
        <v>0</v>
      </c>
      <c r="AC177" s="218">
        <f>+IF(J177=0,"",'Ark1'!AE2421)</f>
        <v>0</v>
      </c>
      <c r="AD177" s="216">
        <f t="shared" si="23"/>
        <v>1.4249904761904781</v>
      </c>
      <c r="AE177" s="216">
        <f t="shared" si="25"/>
        <v>5.28169014084507</v>
      </c>
      <c r="AF177" s="195"/>
      <c r="AG177" s="198"/>
      <c r="AI177" s="28"/>
      <c r="AJ177" s="26"/>
      <c r="AK177" s="222"/>
      <c r="AL177" s="27"/>
      <c r="AP177" s="27"/>
    </row>
    <row r="178" spans="1:42" ht="15.6">
      <c r="A178" s="195"/>
      <c r="B178" s="266">
        <f>+'Ark1'!C2422</f>
        <v>2024</v>
      </c>
      <c r="C178" s="215">
        <f>+'Ark1'!L2422</f>
        <v>7</v>
      </c>
      <c r="D178" s="215" t="s">
        <v>33</v>
      </c>
      <c r="E178" s="215">
        <f>+'Ark1'!H2422</f>
        <v>1</v>
      </c>
      <c r="F178" s="215">
        <f>+'Ark1'!J2422</f>
        <v>111</v>
      </c>
      <c r="G178" s="215" t="str">
        <f>VLOOKUP(F178,RNR!$A$1:$B$26,2)</f>
        <v>Forus</v>
      </c>
      <c r="H178" s="215">
        <f>+IF(J178=0,"",'Ark1'!Q2422)</f>
        <v>3</v>
      </c>
      <c r="I178" s="215"/>
      <c r="J178" s="320">
        <f>+'Ark1'!R2422</f>
        <v>7</v>
      </c>
      <c r="K178" s="216">
        <f>+IF(J178=0,"",'Ark1'!AG2422)</f>
        <v>39.158211198797446</v>
      </c>
      <c r="L178" s="216"/>
      <c r="M178" s="216">
        <f>+IF(J178=0,"",'Ark1'!AH2422)</f>
        <v>0</v>
      </c>
      <c r="N178" s="31">
        <f>+IF(J178=0,"",'Ark1'!U2422)</f>
        <v>14.885714285714299</v>
      </c>
      <c r="O178" s="31"/>
      <c r="P178" s="31"/>
      <c r="Q178" s="31"/>
      <c r="R178" s="31"/>
      <c r="S178" s="31"/>
      <c r="T178" s="31"/>
      <c r="U178" s="31"/>
      <c r="V178" s="217">
        <f>+IF(J178=0,"",'Ark1'!T2422)</f>
        <v>4.8571428571428559</v>
      </c>
      <c r="W178" s="218">
        <f>+IF(J178=0,"",'Ark1'!W2422)</f>
        <v>0</v>
      </c>
      <c r="X178" s="218">
        <f>+IF(J178=0,"",'Ark1'!X2422)</f>
        <v>28.571428571428577</v>
      </c>
      <c r="Y178" s="218">
        <f>+IF(J178=0,"",'Ark1'!Y2422)</f>
        <v>0</v>
      </c>
      <c r="Z178" s="218">
        <f>+IF(J178=0,"",'Ark1'!Z2422)</f>
        <v>2.426301460146723</v>
      </c>
      <c r="AA178" s="216">
        <f>+IF(J178=0,"",'Ark1'!AA2422)</f>
        <v>0</v>
      </c>
      <c r="AB178" s="217">
        <f>+IF(J178=0,"",'Ark1'!AC2422)</f>
        <v>0</v>
      </c>
      <c r="AC178" s="218">
        <f>+IF(J178=0,"",'Ark1'!AE2422)</f>
        <v>0</v>
      </c>
      <c r="AD178" s="216">
        <f t="shared" si="23"/>
        <v>2.1265306122448999</v>
      </c>
      <c r="AE178" s="216">
        <f t="shared" si="25"/>
        <v>2.3333333333333335</v>
      </c>
      <c r="AF178" s="195"/>
      <c r="AG178" s="198"/>
      <c r="AI178" s="28"/>
      <c r="AJ178" s="26"/>
      <c r="AK178" s="222"/>
      <c r="AL178" s="27"/>
      <c r="AP178" s="27"/>
    </row>
    <row r="179" spans="1:42" ht="15.6">
      <c r="A179" s="195"/>
      <c r="B179" s="266">
        <f>+'Ark1'!C2423</f>
        <v>2024</v>
      </c>
      <c r="C179" s="215">
        <f>+'Ark1'!L2423</f>
        <v>7</v>
      </c>
      <c r="D179" s="215" t="s">
        <v>33</v>
      </c>
      <c r="E179" s="215">
        <f>+'Ark1'!H2423</f>
        <v>1</v>
      </c>
      <c r="F179" s="215">
        <f>+'Ark1'!J2423</f>
        <v>116</v>
      </c>
      <c r="G179" s="215" t="str">
        <f>VLOOKUP(F179,RNR!$A$1:$B$26,2)</f>
        <v>Sandeid</v>
      </c>
      <c r="H179" s="215">
        <f>+IF(J179=0,"",'Ark1'!Q2423)</f>
        <v>32</v>
      </c>
      <c r="I179" s="215"/>
      <c r="J179" s="320">
        <f>+'Ark1'!R2423</f>
        <v>99</v>
      </c>
      <c r="K179" s="216">
        <f>+IF(J179=0,"",'Ark1'!AG2423)</f>
        <v>17.739780112980629</v>
      </c>
      <c r="L179" s="216"/>
      <c r="M179" s="216">
        <f>+IF(J179=0,"",'Ark1'!AH2423)</f>
        <v>0</v>
      </c>
      <c r="N179" s="31">
        <f>+IF(J179=0,"",'Ark1'!U2423)</f>
        <v>11.8</v>
      </c>
      <c r="O179" s="31"/>
      <c r="P179" s="31"/>
      <c r="Q179" s="31"/>
      <c r="R179" s="31"/>
      <c r="S179" s="31"/>
      <c r="T179" s="31"/>
      <c r="U179" s="31"/>
      <c r="V179" s="217">
        <f>+IF(J179=0,"",'Ark1'!T2423)</f>
        <v>4.8989898989898997</v>
      </c>
      <c r="W179" s="218">
        <f>+IF(J179=0,"",'Ark1'!W2423)</f>
        <v>0</v>
      </c>
      <c r="X179" s="218">
        <f>+IF(J179=0,"",'Ark1'!X2423)</f>
        <v>3.0303030303030303</v>
      </c>
      <c r="Y179" s="218">
        <f>+IF(J179=0,"",'Ark1'!Y2423)</f>
        <v>0</v>
      </c>
      <c r="Z179" s="218">
        <f>+IF(J179=0,"",'Ark1'!Z2423)</f>
        <v>2.721148004913819</v>
      </c>
      <c r="AA179" s="216">
        <f>+IF(J179=0,"",'Ark1'!AA2423)</f>
        <v>0</v>
      </c>
      <c r="AB179" s="217">
        <f>+IF(J179=0,"",'Ark1'!AC2423)</f>
        <v>0</v>
      </c>
      <c r="AC179" s="218">
        <f>+IF(J179=0,"",'Ark1'!AE2423)</f>
        <v>0</v>
      </c>
      <c r="AD179" s="216">
        <f t="shared" si="23"/>
        <v>1.6857142857142857</v>
      </c>
      <c r="AE179" s="216">
        <f t="shared" si="25"/>
        <v>3.09375</v>
      </c>
      <c r="AF179" s="195"/>
      <c r="AG179" s="198"/>
      <c r="AI179" s="28"/>
      <c r="AJ179" s="26"/>
      <c r="AK179" s="222"/>
      <c r="AL179" s="27"/>
      <c r="AP179" s="27"/>
    </row>
    <row r="180" spans="1:42" ht="15.6">
      <c r="A180" s="195"/>
      <c r="B180" s="266">
        <f>+'Ark1'!C2424</f>
        <v>2024</v>
      </c>
      <c r="C180" s="215">
        <f>+'Ark1'!L2424</f>
        <v>7</v>
      </c>
      <c r="D180" s="215" t="s">
        <v>33</v>
      </c>
      <c r="E180" s="215">
        <f>+'Ark1'!H2424</f>
        <v>2</v>
      </c>
      <c r="F180" s="215">
        <f>+'Ark1'!J2424</f>
        <v>117</v>
      </c>
      <c r="G180" s="215" t="str">
        <f>VLOOKUP(F180,RNR!$A$1:$B$26,2)</f>
        <v>Jæren</v>
      </c>
      <c r="H180" s="215">
        <f>+IF(J180=0,"",'Ark1'!Q2424)</f>
        <v>5</v>
      </c>
      <c r="I180" s="215"/>
      <c r="J180" s="320">
        <f>+'Ark1'!R2424</f>
        <v>14</v>
      </c>
      <c r="K180" s="216">
        <f>+IF(J180=0,"",'Ark1'!AG2424)</f>
        <v>12.804976571336242</v>
      </c>
      <c r="L180" s="216"/>
      <c r="M180" s="216">
        <f>+IF(J180=0,"",'Ark1'!AH2424)</f>
        <v>0</v>
      </c>
      <c r="N180" s="31">
        <f>+IF(J180=0,"",'Ark1'!U2424)</f>
        <v>11.321428571428569</v>
      </c>
      <c r="O180" s="31"/>
      <c r="P180" s="31"/>
      <c r="Q180" s="31"/>
      <c r="R180" s="31"/>
      <c r="S180" s="31"/>
      <c r="T180" s="31"/>
      <c r="U180" s="31"/>
      <c r="V180" s="217">
        <f>+IF(J180=0,"",'Ark1'!T2424)</f>
        <v>5</v>
      </c>
      <c r="W180" s="218">
        <f>+IF(J180=0,"",'Ark1'!W2424)</f>
        <v>0</v>
      </c>
      <c r="X180" s="218">
        <f>+IF(J180=0,"",'Ark1'!X2424)</f>
        <v>0</v>
      </c>
      <c r="Y180" s="218">
        <f>+IF(J180=0,"",'Ark1'!Y2424)</f>
        <v>0</v>
      </c>
      <c r="Z180" s="218">
        <f>+IF(J180=0,"",'Ark1'!Z2424)</f>
        <v>1.9585630926153788</v>
      </c>
      <c r="AA180" s="216">
        <f>+IF(J180=0,"",'Ark1'!AA2424)</f>
        <v>0</v>
      </c>
      <c r="AB180" s="217">
        <f>+IF(J180=0,"",'Ark1'!AC2424)</f>
        <v>0</v>
      </c>
      <c r="AC180" s="218">
        <f>+IF(J180=0,"",'Ark1'!AE2424)</f>
        <v>0</v>
      </c>
      <c r="AD180" s="216">
        <f t="shared" si="23"/>
        <v>1.6173469387755099</v>
      </c>
      <c r="AE180" s="216">
        <f t="shared" si="25"/>
        <v>2.8</v>
      </c>
      <c r="AF180" s="195"/>
      <c r="AG180" s="198"/>
      <c r="AI180" s="28"/>
      <c r="AJ180" s="26"/>
      <c r="AK180" s="222"/>
      <c r="AL180" s="27"/>
      <c r="AP180" s="27"/>
    </row>
    <row r="181" spans="1:42" ht="15.6">
      <c r="A181" s="195"/>
      <c r="B181" s="266">
        <f>+'Ark1'!C2425</f>
        <v>2024</v>
      </c>
      <c r="C181" s="215">
        <f>+'Ark1'!L2425</f>
        <v>7</v>
      </c>
      <c r="D181" s="215" t="s">
        <v>33</v>
      </c>
      <c r="E181" s="215">
        <f>+'Ark1'!H2425</f>
        <v>1</v>
      </c>
      <c r="F181" s="215">
        <f>+'Ark1'!J2425</f>
        <v>134</v>
      </c>
      <c r="G181" s="215" t="str">
        <f>VLOOKUP(F181,RNR!$A$1:$B$26,2)</f>
        <v>Førde</v>
      </c>
      <c r="H181" s="215">
        <f>+IF(J181=0,"",'Ark1'!Q2425)</f>
        <v>82</v>
      </c>
      <c r="I181" s="215"/>
      <c r="J181" s="320">
        <f>+'Ark1'!R2425</f>
        <v>467</v>
      </c>
      <c r="K181" s="216">
        <f>+IF(J181=0,"",'Ark1'!AG2425)</f>
        <v>16.559447545885956</v>
      </c>
      <c r="L181" s="216"/>
      <c r="M181" s="216">
        <f>+IF(J181=0,"",'Ark1'!AH2425)</f>
        <v>0</v>
      </c>
      <c r="N181" s="31">
        <f>+IF(J181=0,"",'Ark1'!U2425)</f>
        <v>10.505781584582436</v>
      </c>
      <c r="O181" s="31"/>
      <c r="P181" s="31"/>
      <c r="Q181" s="31"/>
      <c r="R181" s="31"/>
      <c r="S181" s="31"/>
      <c r="T181" s="31"/>
      <c r="U181" s="31"/>
      <c r="V181" s="217">
        <f>+IF(J181=0,"",'Ark1'!T2425)</f>
        <v>5.2655246252676653</v>
      </c>
      <c r="W181" s="218">
        <f>+IF(J181=0,"",'Ark1'!W2425)</f>
        <v>0</v>
      </c>
      <c r="X181" s="218">
        <f>+IF(J181=0,"",'Ark1'!X2425)</f>
        <v>5.1391862955032117</v>
      </c>
      <c r="Y181" s="218">
        <f>+IF(J181=0,"",'Ark1'!Y2425)</f>
        <v>0</v>
      </c>
      <c r="Z181" s="218">
        <f>+IF(J181=0,"",'Ark1'!Z2425)</f>
        <v>3.1826128242570699</v>
      </c>
      <c r="AA181" s="216">
        <f>+IF(J181=0,"",'Ark1'!AA2425)</f>
        <v>0</v>
      </c>
      <c r="AB181" s="217">
        <f>+IF(J181=0,"",'Ark1'!AC2425)</f>
        <v>0</v>
      </c>
      <c r="AC181" s="218">
        <f>+IF(J181=0,"",'Ark1'!AE2425)</f>
        <v>0</v>
      </c>
      <c r="AD181" s="216">
        <f t="shared" si="23"/>
        <v>1.5008259406546338</v>
      </c>
      <c r="AE181" s="216">
        <f t="shared" si="25"/>
        <v>5.6951219512195124</v>
      </c>
      <c r="AF181" s="195"/>
      <c r="AG181" s="198"/>
      <c r="AI181" s="28"/>
      <c r="AJ181" s="26"/>
      <c r="AK181" s="222"/>
      <c r="AL181" s="27"/>
      <c r="AP181" s="27"/>
    </row>
    <row r="182" spans="1:42" ht="15.6">
      <c r="A182" s="195"/>
      <c r="B182" s="266">
        <f>+'Ark1'!C2426</f>
        <v>2024</v>
      </c>
      <c r="C182" s="215">
        <f>+'Ark1'!L2426</f>
        <v>7</v>
      </c>
      <c r="D182" s="215" t="s">
        <v>33</v>
      </c>
      <c r="E182" s="215">
        <f>+'Ark1'!H2426</f>
        <v>2</v>
      </c>
      <c r="F182" s="215">
        <f>+'Ark1'!J2426</f>
        <v>141</v>
      </c>
      <c r="G182" s="215" t="str">
        <f>VLOOKUP(F182,RNR!$A$1:$B$26,2)</f>
        <v>Ølen</v>
      </c>
      <c r="H182" s="215">
        <f>+IF(J182=0,"",'Ark1'!Q2426)</f>
        <v>38</v>
      </c>
      <c r="I182" s="215"/>
      <c r="J182" s="320">
        <f>+'Ark1'!R2426</f>
        <v>94</v>
      </c>
      <c r="K182" s="216">
        <f>+IF(J182=0,"",'Ark1'!AG2426)</f>
        <v>14.911878998809357</v>
      </c>
      <c r="L182" s="216"/>
      <c r="M182" s="216">
        <f>+IF(J182=0,"",'Ark1'!AH2426)</f>
        <v>0</v>
      </c>
      <c r="N182" s="31">
        <f>+IF(J182=0,"",'Ark1'!U2426)</f>
        <v>12.124468085106388</v>
      </c>
      <c r="O182" s="31"/>
      <c r="P182" s="31"/>
      <c r="Q182" s="31"/>
      <c r="R182" s="31"/>
      <c r="S182" s="31"/>
      <c r="T182" s="31"/>
      <c r="U182" s="31"/>
      <c r="V182" s="217">
        <f>+IF(J182=0,"",'Ark1'!T2426)</f>
        <v>5.0531914893617031</v>
      </c>
      <c r="W182" s="218">
        <f>+IF(J182=0,"",'Ark1'!W2426)</f>
        <v>0</v>
      </c>
      <c r="X182" s="218">
        <f>+IF(J182=0,"",'Ark1'!X2426)</f>
        <v>8.5106382978723421</v>
      </c>
      <c r="Y182" s="218">
        <f>+IF(J182=0,"",'Ark1'!Y2426)</f>
        <v>0</v>
      </c>
      <c r="Z182" s="218">
        <f>+IF(J182=0,"",'Ark1'!Z2426)</f>
        <v>2.5830744575479634</v>
      </c>
      <c r="AA182" s="216">
        <f>+IF(J182=0,"",'Ark1'!AA2426)</f>
        <v>0</v>
      </c>
      <c r="AB182" s="217">
        <f>+IF(J182=0,"",'Ark1'!AC2426)</f>
        <v>0</v>
      </c>
      <c r="AC182" s="218">
        <f>+IF(J182=0,"",'Ark1'!AE2426)</f>
        <v>0</v>
      </c>
      <c r="AD182" s="216">
        <f t="shared" si="23"/>
        <v>1.7320668693009125</v>
      </c>
      <c r="AE182" s="216">
        <f t="shared" si="25"/>
        <v>2.4736842105263159</v>
      </c>
      <c r="AF182" s="195"/>
      <c r="AG182" s="198"/>
      <c r="AI182" s="28"/>
      <c r="AJ182" s="26"/>
      <c r="AK182" s="222"/>
      <c r="AL182" s="27"/>
      <c r="AP182" s="27"/>
    </row>
    <row r="183" spans="1:42" ht="15.6">
      <c r="A183" s="195"/>
      <c r="B183" s="266">
        <f>+'Ark1'!C2427</f>
        <v>2024</v>
      </c>
      <c r="C183" s="215">
        <f>+'Ark1'!L2427</f>
        <v>7</v>
      </c>
      <c r="D183" s="215" t="s">
        <v>33</v>
      </c>
      <c r="E183" s="215">
        <f>+'Ark1'!H2427</f>
        <v>2</v>
      </c>
      <c r="F183" s="215">
        <f>+'Ark1'!J2427</f>
        <v>143</v>
      </c>
      <c r="G183" s="215" t="str">
        <f>VLOOKUP(F183,RNR!$A$1:$B$26,2)</f>
        <v>Nordfjord</v>
      </c>
      <c r="H183" s="215" t="str">
        <f>+IF(J183=0,"",'Ark1'!Q2427)</f>
        <v/>
      </c>
      <c r="I183" s="215"/>
      <c r="J183" s="320">
        <f>+'Ark1'!R2427</f>
        <v>0</v>
      </c>
      <c r="K183" s="216" t="str">
        <f>+IF(J183=0,"",'Ark1'!AG2427)</f>
        <v/>
      </c>
      <c r="L183" s="216"/>
      <c r="M183" s="216" t="str">
        <f>+IF(J183=0,"",'Ark1'!AH2427)</f>
        <v/>
      </c>
      <c r="N183" s="31" t="str">
        <f>+IF(J183=0,"",'Ark1'!U2427)</f>
        <v/>
      </c>
      <c r="O183" s="31"/>
      <c r="P183" s="31"/>
      <c r="Q183" s="31"/>
      <c r="R183" s="31"/>
      <c r="S183" s="31"/>
      <c r="T183" s="31"/>
      <c r="U183" s="31"/>
      <c r="V183" s="217" t="str">
        <f>+IF(J183=0,"",'Ark1'!T2427)</f>
        <v/>
      </c>
      <c r="W183" s="218" t="str">
        <f>+IF(J183=0,"",'Ark1'!W2427)</f>
        <v/>
      </c>
      <c r="X183" s="218" t="str">
        <f>+IF(J183=0,"",'Ark1'!X2427)</f>
        <v/>
      </c>
      <c r="Y183" s="218" t="str">
        <f>+IF(J183=0,"",'Ark1'!Y2427)</f>
        <v/>
      </c>
      <c r="Z183" s="218" t="str">
        <f>+IF(J183=0,"",'Ark1'!Z2427)</f>
        <v/>
      </c>
      <c r="AA183" s="216" t="str">
        <f>+IF(J183=0,"",'Ark1'!AA2427)</f>
        <v/>
      </c>
      <c r="AB183" s="217" t="str">
        <f>+IF(J183=0,"",'Ark1'!AC2427)</f>
        <v/>
      </c>
      <c r="AC183" s="218" t="str">
        <f>+IF(J183=0,"",'Ark1'!AE2427)</f>
        <v/>
      </c>
      <c r="AD183" s="216" t="str">
        <f t="shared" si="23"/>
        <v/>
      </c>
      <c r="AE183" s="216" t="str">
        <f t="shared" si="25"/>
        <v/>
      </c>
      <c r="AF183" s="195"/>
      <c r="AG183" s="198"/>
      <c r="AI183" s="28"/>
      <c r="AJ183" s="26"/>
      <c r="AK183" s="222"/>
      <c r="AL183" s="27"/>
      <c r="AP183" s="27"/>
    </row>
    <row r="184" spans="1:42" ht="15.6">
      <c r="A184" s="195"/>
      <c r="B184" s="266">
        <f>+'Ark1'!C2428</f>
        <v>2024</v>
      </c>
      <c r="C184" s="215">
        <f>+'Ark1'!L2428</f>
        <v>7</v>
      </c>
      <c r="D184" s="215" t="s">
        <v>33</v>
      </c>
      <c r="E184" s="215">
        <f>+'Ark1'!H2428</f>
        <v>2</v>
      </c>
      <c r="F184" s="215">
        <f>+'Ark1'!J2428</f>
        <v>147</v>
      </c>
      <c r="G184" s="215" t="str">
        <f>VLOOKUP(F184,RNR!$A$1:$B$26,2)</f>
        <v>Midt-Norge</v>
      </c>
      <c r="H184" s="215" t="str">
        <f>+IF(J184=0,"",'Ark1'!Q2428)</f>
        <v/>
      </c>
      <c r="I184" s="215"/>
      <c r="J184" s="320">
        <f>+'Ark1'!R2428</f>
        <v>0</v>
      </c>
      <c r="K184" s="216" t="str">
        <f>+IF(J184=0,"",'Ark1'!AG2428)</f>
        <v/>
      </c>
      <c r="L184" s="216"/>
      <c r="M184" s="216" t="str">
        <f>+IF(J184=0,"",'Ark1'!AH2428)</f>
        <v/>
      </c>
      <c r="N184" s="31" t="str">
        <f>+IF(J184=0,"",'Ark1'!U2428)</f>
        <v/>
      </c>
      <c r="O184" s="31"/>
      <c r="P184" s="31"/>
      <c r="Q184" s="31"/>
      <c r="R184" s="31"/>
      <c r="S184" s="31"/>
      <c r="T184" s="31"/>
      <c r="U184" s="31"/>
      <c r="V184" s="217" t="str">
        <f>+IF(J184=0,"",'Ark1'!T2428)</f>
        <v/>
      </c>
      <c r="W184" s="218" t="str">
        <f>+IF(J184=0,"",'Ark1'!W2428)</f>
        <v/>
      </c>
      <c r="X184" s="218" t="str">
        <f>+IF(J184=0,"",'Ark1'!X2428)</f>
        <v/>
      </c>
      <c r="Y184" s="218" t="str">
        <f>+IF(J184=0,"",'Ark1'!Y2428)</f>
        <v/>
      </c>
      <c r="Z184" s="218" t="str">
        <f>+IF(J184=0,"",'Ark1'!Z2428)</f>
        <v/>
      </c>
      <c r="AA184" s="216" t="str">
        <f>+IF(J184=0,"",'Ark1'!AA2428)</f>
        <v/>
      </c>
      <c r="AB184" s="217" t="str">
        <f>+IF(J184=0,"",'Ark1'!AC2428)</f>
        <v/>
      </c>
      <c r="AC184" s="218" t="str">
        <f>+IF(J184=0,"",'Ark1'!AE2428)</f>
        <v/>
      </c>
      <c r="AD184" s="216" t="str">
        <f t="shared" si="23"/>
        <v/>
      </c>
      <c r="AE184" s="216" t="str">
        <f t="shared" si="25"/>
        <v/>
      </c>
      <c r="AF184" s="195"/>
      <c r="AG184" s="198"/>
      <c r="AI184" s="28"/>
      <c r="AJ184" s="26"/>
      <c r="AK184" s="222"/>
      <c r="AL184" s="27"/>
      <c r="AP184" s="27"/>
    </row>
    <row r="185" spans="1:42" ht="15.6">
      <c r="A185" s="195"/>
      <c r="B185" s="266">
        <f>+'Ark1'!C2429</f>
        <v>2024</v>
      </c>
      <c r="C185" s="215">
        <f>+'Ark1'!L2429</f>
        <v>7</v>
      </c>
      <c r="D185" s="215" t="s">
        <v>33</v>
      </c>
      <c r="E185" s="215">
        <f>+'Ark1'!H2429</f>
        <v>1</v>
      </c>
      <c r="F185" s="215">
        <f>+'Ark1'!J2429</f>
        <v>155</v>
      </c>
      <c r="G185" s="215" t="str">
        <f>VLOOKUP(F185,RNR!$A$1:$B$26,2)</f>
        <v>Målselv</v>
      </c>
      <c r="H185" s="215">
        <f>+IF(J185=0,"",'Ark1'!Q2429)</f>
        <v>21</v>
      </c>
      <c r="I185" s="215"/>
      <c r="J185" s="320">
        <f>+'Ark1'!R2429</f>
        <v>208</v>
      </c>
      <c r="K185" s="216">
        <f>+IF(J185=0,"",'Ark1'!AG2429)</f>
        <v>20.296887927194032</v>
      </c>
      <c r="L185" s="216"/>
      <c r="M185" s="216">
        <f>+IF(J185=0,"",'Ark1'!AH2429)</f>
        <v>0</v>
      </c>
      <c r="N185" s="31">
        <f>+IF(J185=0,"",'Ark1'!U2429)</f>
        <v>12.266346153846149</v>
      </c>
      <c r="O185" s="31"/>
      <c r="P185" s="31"/>
      <c r="Q185" s="31"/>
      <c r="R185" s="31"/>
      <c r="S185" s="31"/>
      <c r="T185" s="31"/>
      <c r="U185" s="31"/>
      <c r="V185" s="217">
        <f>+IF(J185=0,"",'Ark1'!T2429)</f>
        <v>4.8125</v>
      </c>
      <c r="W185" s="218">
        <f>+IF(J185=0,"",'Ark1'!W2429)</f>
        <v>0</v>
      </c>
      <c r="X185" s="218">
        <f>+IF(J185=0,"",'Ark1'!X2429)</f>
        <v>9.1346153846153886</v>
      </c>
      <c r="Y185" s="218">
        <f>+IF(J185=0,"",'Ark1'!Y2429)</f>
        <v>0</v>
      </c>
      <c r="Z185" s="218">
        <f>+IF(J185=0,"",'Ark1'!Z2429)</f>
        <v>2.518436273720861</v>
      </c>
      <c r="AA185" s="216">
        <f>+IF(J185=0,"",'Ark1'!AA2429)</f>
        <v>0</v>
      </c>
      <c r="AB185" s="217">
        <f>+IF(J185=0,"",'Ark1'!AC2429)</f>
        <v>0</v>
      </c>
      <c r="AC185" s="218">
        <f>+IF(J185=0,"",'Ark1'!AE2429)</f>
        <v>0</v>
      </c>
      <c r="AD185" s="216">
        <f t="shared" si="23"/>
        <v>1.7523351648351642</v>
      </c>
      <c r="AE185" s="216">
        <f t="shared" si="25"/>
        <v>9.9047619047619051</v>
      </c>
      <c r="AF185" s="195"/>
      <c r="AG185" s="198"/>
      <c r="AI185" s="28"/>
      <c r="AJ185" s="26"/>
      <c r="AK185" s="222"/>
      <c r="AL185" s="27"/>
      <c r="AP185" s="27"/>
    </row>
    <row r="186" spans="1:42" ht="15.6">
      <c r="A186" s="195"/>
      <c r="B186" s="266">
        <f>+'Ark1'!C2430</f>
        <v>2024</v>
      </c>
      <c r="C186" s="215">
        <f>+'Ark1'!L2430</f>
        <v>7</v>
      </c>
      <c r="D186" s="215" t="s">
        <v>33</v>
      </c>
      <c r="E186" s="215">
        <f>+'Ark1'!H2430</f>
        <v>2</v>
      </c>
      <c r="F186" s="215">
        <f>+'Ark1'!J2430</f>
        <v>160</v>
      </c>
      <c r="G186" s="215" t="str">
        <f>VLOOKUP(F186,RNR!$A$1:$B$26,2)</f>
        <v>Oslo</v>
      </c>
      <c r="H186" s="215">
        <f>+IF(J186=0,"",'Ark1'!Q2430)</f>
        <v>11</v>
      </c>
      <c r="I186" s="215"/>
      <c r="J186" s="320">
        <f>+'Ark1'!R2430</f>
        <v>39</v>
      </c>
      <c r="K186" s="216">
        <f>+IF(J186=0,"",'Ark1'!AG2430)</f>
        <v>17.555975894074699</v>
      </c>
      <c r="L186" s="216"/>
      <c r="M186" s="216">
        <f>+IF(J186=0,"",'Ark1'!AH2430)</f>
        <v>15.38461538461538</v>
      </c>
      <c r="N186" s="31">
        <f>+IF(J186=0,"",'Ark1'!U2430)</f>
        <v>10.233333333333333</v>
      </c>
      <c r="O186" s="31"/>
      <c r="P186" s="31"/>
      <c r="Q186" s="31"/>
      <c r="R186" s="31"/>
      <c r="S186" s="31"/>
      <c r="T186" s="31"/>
      <c r="U186" s="31"/>
      <c r="V186" s="217">
        <f>+IF(J186=0,"",'Ark1'!T2430)</f>
        <v>4.5128205128205119</v>
      </c>
      <c r="W186" s="218">
        <f>+IF(J186=0,"",'Ark1'!W2430)</f>
        <v>0</v>
      </c>
      <c r="X186" s="218">
        <f>+IF(J186=0,"",'Ark1'!X2430)</f>
        <v>0</v>
      </c>
      <c r="Y186" s="218">
        <f>+IF(J186=0,"",'Ark1'!Y2430)</f>
        <v>0</v>
      </c>
      <c r="Z186" s="218">
        <f>+IF(J186=0,"",'Ark1'!Z2430)</f>
        <v>2.1586241265348014</v>
      </c>
      <c r="AA186" s="216">
        <f>+IF(J186=0,"",'Ark1'!AA2430)</f>
        <v>0</v>
      </c>
      <c r="AB186" s="217">
        <f>+IF(J186=0,"",'Ark1'!AC2430)</f>
        <v>0</v>
      </c>
      <c r="AC186" s="218">
        <f>+IF(J186=0,"",'Ark1'!AE2430)</f>
        <v>0</v>
      </c>
      <c r="AD186" s="216">
        <f t="shared" si="23"/>
        <v>1.4619047619047618</v>
      </c>
      <c r="AE186" s="216">
        <f t="shared" si="25"/>
        <v>3.5454545454545454</v>
      </c>
      <c r="AF186" s="195"/>
      <c r="AG186" s="198"/>
      <c r="AI186" s="28"/>
      <c r="AJ186" s="26"/>
      <c r="AK186" s="222"/>
      <c r="AL186" s="27"/>
      <c r="AP186" s="27"/>
    </row>
    <row r="187" spans="1:42" ht="15.6">
      <c r="A187" s="195"/>
      <c r="B187" s="266">
        <f>+'Ark1'!C2431</f>
        <v>2024</v>
      </c>
      <c r="C187" s="215">
        <f>+'Ark1'!L2431</f>
        <v>7</v>
      </c>
      <c r="D187" s="215" t="s">
        <v>33</v>
      </c>
      <c r="E187" s="215">
        <f>+'Ark1'!H2431</f>
        <v>1</v>
      </c>
      <c r="F187" s="215">
        <f>+'Ark1'!J2431</f>
        <v>171</v>
      </c>
      <c r="G187" s="215" t="str">
        <f>VLOOKUP(F187,RNR!$A$1:$B$26,2)</f>
        <v>Prima</v>
      </c>
      <c r="H187" s="215" t="str">
        <f>+IF(J187=0,"",'Ark1'!Q2431)</f>
        <v/>
      </c>
      <c r="I187" s="215"/>
      <c r="J187" s="320">
        <f>+'Ark1'!R2431</f>
        <v>0</v>
      </c>
      <c r="K187" s="216" t="str">
        <f>+IF(J187=0,"",'Ark1'!AG2431)</f>
        <v/>
      </c>
      <c r="L187" s="216"/>
      <c r="M187" s="216" t="str">
        <f>+IF(J187=0,"",'Ark1'!AH2431)</f>
        <v/>
      </c>
      <c r="N187" s="31" t="str">
        <f>+IF(J187=0,"",'Ark1'!U2431)</f>
        <v/>
      </c>
      <c r="O187" s="31"/>
      <c r="P187" s="31"/>
      <c r="Q187" s="31"/>
      <c r="R187" s="31"/>
      <c r="S187" s="31"/>
      <c r="T187" s="31"/>
      <c r="U187" s="31"/>
      <c r="V187" s="217" t="str">
        <f>+IF(J187=0,"",'Ark1'!T2431)</f>
        <v/>
      </c>
      <c r="W187" s="218" t="str">
        <f>+IF(J187=0,"",'Ark1'!W2431)</f>
        <v/>
      </c>
      <c r="X187" s="218" t="str">
        <f>+IF(J187=0,"",'Ark1'!X2431)</f>
        <v/>
      </c>
      <c r="Y187" s="218" t="str">
        <f>+IF(J187=0,"",'Ark1'!Y2431)</f>
        <v/>
      </c>
      <c r="Z187" s="218" t="str">
        <f>+IF(J187=0,"",'Ark1'!Z2431)</f>
        <v/>
      </c>
      <c r="AA187" s="216" t="str">
        <f>+IF(J187=0,"",'Ark1'!AA2431)</f>
        <v/>
      </c>
      <c r="AB187" s="217" t="str">
        <f>+IF(J187=0,"",'Ark1'!AC2431)</f>
        <v/>
      </c>
      <c r="AC187" s="218" t="str">
        <f>+IF(J187=0,"",'Ark1'!AE2431)</f>
        <v/>
      </c>
      <c r="AD187" s="216" t="str">
        <f t="shared" si="23"/>
        <v/>
      </c>
      <c r="AE187" s="216" t="str">
        <f t="shared" si="25"/>
        <v/>
      </c>
      <c r="AF187" s="195"/>
      <c r="AG187" s="198"/>
      <c r="AI187" s="28"/>
      <c r="AJ187" s="26"/>
      <c r="AK187" s="222"/>
      <c r="AL187" s="27"/>
      <c r="AP187" s="27"/>
    </row>
    <row r="188" spans="1:42" ht="15.6">
      <c r="A188" s="195"/>
      <c r="B188" s="266">
        <f>+'Ark1'!C2432</f>
        <v>2024</v>
      </c>
      <c r="C188" s="215">
        <f>+'Ark1'!L2432</f>
        <v>7</v>
      </c>
      <c r="D188" s="215" t="s">
        <v>33</v>
      </c>
      <c r="E188" s="215">
        <f>+'Ark1'!H2432</f>
        <v>2</v>
      </c>
      <c r="F188" s="215">
        <f>+'Ark1'!J2432</f>
        <v>175</v>
      </c>
      <c r="G188" s="215" t="str">
        <f>VLOOKUP(F188,RNR!$A$1:$B$26,2)</f>
        <v>Ole Ringdal</v>
      </c>
      <c r="H188" s="215">
        <f>+IF(J188=0,"",'Ark1'!Q2432)</f>
        <v>12</v>
      </c>
      <c r="I188" s="215"/>
      <c r="J188" s="320">
        <f>+'Ark1'!R2432</f>
        <v>90</v>
      </c>
      <c r="K188" s="216">
        <f>+IF(J188=0,"",'Ark1'!AG2432)</f>
        <v>9.9403972369123714</v>
      </c>
      <c r="L188" s="216"/>
      <c r="M188" s="216">
        <f>+IF(J188=0,"",'Ark1'!AH2432)</f>
        <v>0</v>
      </c>
      <c r="N188" s="31">
        <f>+IF(J188=0,"",'Ark1'!U2432)</f>
        <v>12.823333333333338</v>
      </c>
      <c r="O188" s="31"/>
      <c r="P188" s="31"/>
      <c r="Q188" s="31"/>
      <c r="R188" s="31"/>
      <c r="S188" s="31"/>
      <c r="T188" s="31"/>
      <c r="U188" s="31"/>
      <c r="V188" s="217">
        <f>+IF(J188=0,"",'Ark1'!T2432)</f>
        <v>5.0333333333333323</v>
      </c>
      <c r="W188" s="218">
        <f>+IF(J188=0,"",'Ark1'!W2432)</f>
        <v>0</v>
      </c>
      <c r="X188" s="218">
        <f>+IF(J188=0,"",'Ark1'!X2432)</f>
        <v>28.888888888888889</v>
      </c>
      <c r="Y188" s="218">
        <f>+IF(J188=0,"",'Ark1'!Y2432)</f>
        <v>1.1111111111111112</v>
      </c>
      <c r="Z188" s="218">
        <f>+IF(J188=0,"",'Ark1'!Z2432)</f>
        <v>4.4054019869549377</v>
      </c>
      <c r="AA188" s="216">
        <f>+IF(J188=0,"",'Ark1'!AA2432)</f>
        <v>0</v>
      </c>
      <c r="AB188" s="217">
        <f>+IF(J188=0,"",'Ark1'!AC2432)</f>
        <v>0</v>
      </c>
      <c r="AC188" s="218">
        <f>+IF(J188=0,"",'Ark1'!AE2432)</f>
        <v>0</v>
      </c>
      <c r="AD188" s="216">
        <f t="shared" si="23"/>
        <v>1.8319047619047626</v>
      </c>
      <c r="AE188" s="216">
        <f t="shared" si="25"/>
        <v>7.5</v>
      </c>
      <c r="AF188" s="195"/>
      <c r="AG188" s="198"/>
      <c r="AI188" s="28"/>
      <c r="AJ188" s="26"/>
      <c r="AK188" s="222"/>
      <c r="AL188" s="27"/>
      <c r="AP188" s="27"/>
    </row>
    <row r="189" spans="1:42" ht="15.6">
      <c r="A189" s="195"/>
      <c r="B189" s="266">
        <f>+'Ark1'!C2433</f>
        <v>2024</v>
      </c>
      <c r="C189" s="215">
        <f>+'Ark1'!L2433</f>
        <v>7</v>
      </c>
      <c r="D189" s="215" t="s">
        <v>33</v>
      </c>
      <c r="E189" s="215">
        <f>+'Ark1'!H2433</f>
        <v>2</v>
      </c>
      <c r="F189" s="215">
        <f>+'Ark1'!J2433</f>
        <v>177</v>
      </c>
      <c r="G189" s="215" t="str">
        <f>VLOOKUP(F189,RNR!$A$1:$B$26,2)</f>
        <v>Slakthuset</v>
      </c>
      <c r="H189" s="215">
        <f>+IF(J189=0,"",'Ark1'!Q2433)</f>
        <v>30</v>
      </c>
      <c r="I189" s="215"/>
      <c r="J189" s="320">
        <f>+'Ark1'!R2433</f>
        <v>132</v>
      </c>
      <c r="K189" s="216">
        <f>+IF(J189=0,"",'Ark1'!AG2433)</f>
        <v>19.023737146494295</v>
      </c>
      <c r="L189" s="216"/>
      <c r="M189" s="216">
        <f>+IF(J189=0,"",'Ark1'!AH2433)</f>
        <v>0</v>
      </c>
      <c r="N189" s="31">
        <f>+IF(J189=0,"",'Ark1'!U2433)</f>
        <v>13.13257575757576</v>
      </c>
      <c r="O189" s="31"/>
      <c r="P189" s="31"/>
      <c r="Q189" s="31"/>
      <c r="R189" s="31"/>
      <c r="S189" s="31"/>
      <c r="T189" s="31"/>
      <c r="U189" s="31"/>
      <c r="V189" s="217">
        <f>+IF(J189=0,"",'Ark1'!T2433)</f>
        <v>4.8863636363636367</v>
      </c>
      <c r="W189" s="218">
        <f>+IF(J189=0,"",'Ark1'!W2433)</f>
        <v>0</v>
      </c>
      <c r="X189" s="218">
        <f>+IF(J189=0,"",'Ark1'!X2433)</f>
        <v>9.8484848484848477</v>
      </c>
      <c r="Y189" s="218">
        <f>+IF(J189=0,"",'Ark1'!Y2433)</f>
        <v>0</v>
      </c>
      <c r="Z189" s="218">
        <f>+IF(J189=0,"",'Ark1'!Z2433)</f>
        <v>2.3086955588935454</v>
      </c>
      <c r="AA189" s="216">
        <f>+IF(J189=0,"",'Ark1'!AA2433)</f>
        <v>0</v>
      </c>
      <c r="AB189" s="217">
        <f>+IF(J189=0,"",'Ark1'!AC2433)</f>
        <v>0</v>
      </c>
      <c r="AC189" s="218">
        <f>+IF(J189=0,"",'Ark1'!AE2433)</f>
        <v>0</v>
      </c>
      <c r="AD189" s="216">
        <f t="shared" si="23"/>
        <v>1.8760822510822515</v>
      </c>
      <c r="AE189" s="216">
        <f t="shared" si="25"/>
        <v>4.4000000000000004</v>
      </c>
      <c r="AF189" s="195"/>
      <c r="AG189" s="198"/>
      <c r="AI189" s="28"/>
      <c r="AJ189" s="26"/>
      <c r="AK189" s="222"/>
      <c r="AL189" s="27"/>
      <c r="AP189" s="27"/>
    </row>
    <row r="190" spans="1:42" ht="15.6">
      <c r="A190" s="195"/>
      <c r="B190" s="266">
        <f>+'Ark1'!C2434</f>
        <v>2024</v>
      </c>
      <c r="C190" s="215">
        <f>+'Ark1'!L2434</f>
        <v>7</v>
      </c>
      <c r="D190" s="215" t="s">
        <v>33</v>
      </c>
      <c r="E190" s="215">
        <f>+'Ark1'!H2434</f>
        <v>2</v>
      </c>
      <c r="F190" s="215">
        <f>+'Ark1'!J2434</f>
        <v>178</v>
      </c>
      <c r="G190" s="215" t="str">
        <f>VLOOKUP(F190,RNR!$A$1:$B$26,2)</f>
        <v>Røros</v>
      </c>
      <c r="H190" s="215">
        <f>+IF(J190=0,"",'Ark1'!Q2434)</f>
        <v>8</v>
      </c>
      <c r="I190" s="215"/>
      <c r="J190" s="320">
        <f>+'Ark1'!R2434</f>
        <v>30</v>
      </c>
      <c r="K190" s="216">
        <f>+IF(J190=0,"",'Ark1'!AG2434)</f>
        <v>12.91835357624832</v>
      </c>
      <c r="L190" s="216"/>
      <c r="M190" s="216">
        <f>+IF(J190=0,"",'Ark1'!AH2434)</f>
        <v>0</v>
      </c>
      <c r="N190" s="31">
        <f>+IF(J190=0,"",'Ark1'!U2434)</f>
        <v>12.763333333333335</v>
      </c>
      <c r="O190" s="31"/>
      <c r="P190" s="31"/>
      <c r="Q190" s="31"/>
      <c r="R190" s="31"/>
      <c r="S190" s="31"/>
      <c r="T190" s="31"/>
      <c r="U190" s="31"/>
      <c r="V190" s="217">
        <f>+IF(J190=0,"",'Ark1'!T2434)</f>
        <v>4.8666666666666654</v>
      </c>
      <c r="W190" s="218">
        <f>+IF(J190=0,"",'Ark1'!W2434)</f>
        <v>0</v>
      </c>
      <c r="X190" s="218">
        <f>+IF(J190=0,"",'Ark1'!X2434)</f>
        <v>10</v>
      </c>
      <c r="Y190" s="218">
        <f>+IF(J190=0,"",'Ark1'!Y2434)</f>
        <v>0</v>
      </c>
      <c r="Z190" s="218">
        <f>+IF(J190=0,"",'Ark1'!Z2434)</f>
        <v>2.3936698927704096</v>
      </c>
      <c r="AA190" s="216">
        <f>+IF(J190=0,"",'Ark1'!AA2434)</f>
        <v>0</v>
      </c>
      <c r="AB190" s="217">
        <f>+IF(J190=0,"",'Ark1'!AC2434)</f>
        <v>0</v>
      </c>
      <c r="AC190" s="218">
        <f>+IF(J190=0,"",'Ark1'!AE2434)</f>
        <v>0</v>
      </c>
      <c r="AD190" s="216">
        <f t="shared" si="23"/>
        <v>1.8233333333333337</v>
      </c>
      <c r="AE190" s="216">
        <f t="shared" si="25"/>
        <v>3.75</v>
      </c>
      <c r="AF190" s="195"/>
      <c r="AG190" s="198"/>
      <c r="AI190" s="28"/>
      <c r="AJ190" s="26"/>
      <c r="AK190" s="222"/>
      <c r="AL190" s="27"/>
      <c r="AP190" s="27"/>
    </row>
    <row r="191" spans="1:42" ht="15.6">
      <c r="A191" s="195"/>
      <c r="B191" s="266">
        <f>+'Ark1'!C2435</f>
        <v>2024</v>
      </c>
      <c r="C191" s="215">
        <f>+'Ark1'!L2435</f>
        <v>7</v>
      </c>
      <c r="D191" s="215" t="s">
        <v>33</v>
      </c>
      <c r="E191" s="215">
        <f>+'Ark1'!H2435</f>
        <v>2</v>
      </c>
      <c r="F191" s="215">
        <f>+'Ark1'!J2435</f>
        <v>181</v>
      </c>
      <c r="G191" s="215" t="str">
        <f>VLOOKUP(F191,RNR!$A$1:$B$26,2)</f>
        <v>Horns</v>
      </c>
      <c r="H191" s="215">
        <f>+IF(J191=0,"",'Ark1'!Q2435)</f>
        <v>8</v>
      </c>
      <c r="I191" s="215"/>
      <c r="J191" s="320">
        <f>+'Ark1'!R2435</f>
        <v>29</v>
      </c>
      <c r="K191" s="216">
        <f>+IF(J191=0,"",'Ark1'!AG2435)</f>
        <v>12.79671670487318</v>
      </c>
      <c r="L191" s="216"/>
      <c r="M191" s="216">
        <f>+IF(J191=0,"",'Ark1'!AH2435)</f>
        <v>0</v>
      </c>
      <c r="N191" s="31">
        <f>+IF(J191=0,"",'Ark1'!U2435)</f>
        <v>11.934482758620687</v>
      </c>
      <c r="O191" s="31"/>
      <c r="P191" s="31"/>
      <c r="Q191" s="31"/>
      <c r="R191" s="31"/>
      <c r="S191" s="31"/>
      <c r="T191" s="31"/>
      <c r="U191" s="31"/>
      <c r="V191" s="217">
        <f>+IF(J191=0,"",'Ark1'!T2435)</f>
        <v>3.9310344827586201</v>
      </c>
      <c r="W191" s="218">
        <f>+IF(J191=0,"",'Ark1'!W2435)</f>
        <v>0</v>
      </c>
      <c r="X191" s="218">
        <f>+IF(J191=0,"",'Ark1'!X2435)</f>
        <v>0</v>
      </c>
      <c r="Y191" s="218">
        <f>+IF(J191=0,"",'Ark1'!Y2435)</f>
        <v>0</v>
      </c>
      <c r="Z191" s="218">
        <f>+IF(J191=0,"",'Ark1'!Z2435)</f>
        <v>1.8822722625572588</v>
      </c>
      <c r="AA191" s="216">
        <f>+IF(J191=0,"",'Ark1'!AA2435)</f>
        <v>0</v>
      </c>
      <c r="AB191" s="217">
        <f>+IF(J191=0,"",'Ark1'!AC2435)</f>
        <v>0</v>
      </c>
      <c r="AC191" s="218">
        <f>+IF(J191=0,"",'Ark1'!AE2435)</f>
        <v>0</v>
      </c>
      <c r="AD191" s="216">
        <f t="shared" si="23"/>
        <v>1.7049261083743839</v>
      </c>
      <c r="AE191" s="216">
        <f t="shared" si="25"/>
        <v>3.625</v>
      </c>
      <c r="AF191" s="195"/>
      <c r="AG191" s="198"/>
      <c r="AI191" s="28"/>
      <c r="AJ191" s="26"/>
      <c r="AK191" s="222"/>
      <c r="AL191" s="27"/>
      <c r="AP191" s="27"/>
    </row>
    <row r="192" spans="1:42" ht="15.6">
      <c r="A192" s="195"/>
      <c r="B192" s="266">
        <f>+'Ark1'!C2436</f>
        <v>2024</v>
      </c>
      <c r="C192" s="215">
        <f>+'Ark1'!L2436</f>
        <v>7</v>
      </c>
      <c r="D192" s="215" t="s">
        <v>33</v>
      </c>
      <c r="E192" s="215">
        <f>+'Ark1'!H2436</f>
        <v>1</v>
      </c>
      <c r="F192" s="215">
        <f>+'Ark1'!J2436</f>
        <v>262</v>
      </c>
      <c r="G192" s="215" t="str">
        <f>VLOOKUP(F192,RNR!$A$1:$B$26,2)</f>
        <v>Strilalam</v>
      </c>
      <c r="H192" s="215" t="str">
        <f>+IF(J192=0,"",'Ark1'!Q2436)</f>
        <v/>
      </c>
      <c r="I192" s="215"/>
      <c r="J192" s="320">
        <f>+'Ark1'!R2436</f>
        <v>0</v>
      </c>
      <c r="K192" s="216" t="str">
        <f>+IF(J192=0,"",'Ark1'!AG2436)</f>
        <v/>
      </c>
      <c r="L192" s="216"/>
      <c r="M192" s="216" t="str">
        <f>+IF(J192=0,"",'Ark1'!AH2436)</f>
        <v/>
      </c>
      <c r="N192" s="31" t="str">
        <f>+IF(J192=0,"",'Ark1'!U2436)</f>
        <v/>
      </c>
      <c r="O192" s="31"/>
      <c r="P192" s="31"/>
      <c r="Q192" s="31"/>
      <c r="R192" s="31"/>
      <c r="S192" s="31"/>
      <c r="T192" s="31"/>
      <c r="U192" s="31"/>
      <c r="V192" s="217" t="str">
        <f>+IF(J192=0,"",'Ark1'!T2436)</f>
        <v/>
      </c>
      <c r="W192" s="218" t="str">
        <f>+IF(J192=0,"",'Ark1'!W2436)</f>
        <v/>
      </c>
      <c r="X192" s="218" t="str">
        <f>+IF(J192=0,"",'Ark1'!X2436)</f>
        <v/>
      </c>
      <c r="Y192" s="218" t="str">
        <f>+IF(J192=0,"",'Ark1'!Y2436)</f>
        <v/>
      </c>
      <c r="Z192" s="218" t="str">
        <f>+IF(J192=0,"",'Ark1'!Z2436)</f>
        <v/>
      </c>
      <c r="AA192" s="216" t="str">
        <f>+IF(J192=0,"",'Ark1'!AA2436)</f>
        <v/>
      </c>
      <c r="AB192" s="217" t="str">
        <f>+IF(J192=0,"",'Ark1'!AC2436)</f>
        <v/>
      </c>
      <c r="AC192" s="218" t="str">
        <f>+IF(J192=0,"",'Ark1'!AE2436)</f>
        <v/>
      </c>
      <c r="AD192" s="216" t="str">
        <f t="shared" si="23"/>
        <v/>
      </c>
      <c r="AE192" s="216" t="str">
        <f t="shared" si="25"/>
        <v/>
      </c>
      <c r="AF192" s="195"/>
      <c r="AG192" s="198"/>
      <c r="AI192" s="28"/>
      <c r="AJ192" s="26"/>
      <c r="AK192" s="222"/>
      <c r="AL192" s="27"/>
      <c r="AP192" s="27"/>
    </row>
    <row r="193" spans="1:60" ht="15.6">
      <c r="A193" s="195"/>
      <c r="B193" s="266">
        <f>+'Ark1'!C2437</f>
        <v>2024</v>
      </c>
      <c r="C193" s="215">
        <f>+'Ark1'!L2437</f>
        <v>7</v>
      </c>
      <c r="D193" s="215" t="s">
        <v>33</v>
      </c>
      <c r="E193" s="215">
        <f>+'Ark1'!H2437</f>
        <v>1</v>
      </c>
      <c r="F193" s="215">
        <f>+'Ark1'!J2437</f>
        <v>309</v>
      </c>
      <c r="G193" s="215" t="str">
        <f>VLOOKUP(F193,RNR!$A$1:$B$26,2)</f>
        <v>Malvik</v>
      </c>
      <c r="H193" s="215">
        <f>+IF(J193=0,"",'Ark1'!Q2437)</f>
        <v>27</v>
      </c>
      <c r="I193" s="215"/>
      <c r="J193" s="320">
        <f>+'Ark1'!R2437</f>
        <v>120</v>
      </c>
      <c r="K193" s="216">
        <f>+IF(J193=0,"",'Ark1'!AG2437)</f>
        <v>18.777212641048099</v>
      </c>
      <c r="L193" s="216"/>
      <c r="M193" s="216">
        <f>+IF(J193=0,"",'Ark1'!AH2437)</f>
        <v>0</v>
      </c>
      <c r="N193" s="31">
        <f>+IF(J193=0,"",'Ark1'!U2437)</f>
        <v>11.967499999999999</v>
      </c>
      <c r="O193" s="31"/>
      <c r="P193" s="31"/>
      <c r="Q193" s="31"/>
      <c r="R193" s="31"/>
      <c r="S193" s="31"/>
      <c r="T193" s="31"/>
      <c r="U193" s="31"/>
      <c r="V193" s="217">
        <f>+IF(J193=0,"",'Ark1'!T2437)</f>
        <v>5.1333333333333346</v>
      </c>
      <c r="W193" s="218">
        <f>+IF(J193=0,"",'Ark1'!W2437)</f>
        <v>0</v>
      </c>
      <c r="X193" s="218">
        <f>+IF(J193=0,"",'Ark1'!X2437)</f>
        <v>1.6666666666666672</v>
      </c>
      <c r="Y193" s="218">
        <f>+IF(J193=0,"",'Ark1'!Y2437)</f>
        <v>0</v>
      </c>
      <c r="Z193" s="218">
        <f>+IF(J193=0,"",'Ark1'!Z2437)</f>
        <v>1.6914570888241311</v>
      </c>
      <c r="AA193" s="216">
        <f>+IF(J193=0,"",'Ark1'!AA2437)</f>
        <v>0</v>
      </c>
      <c r="AB193" s="217">
        <f>+IF(J193=0,"",'Ark1'!AC2437)</f>
        <v>0</v>
      </c>
      <c r="AC193" s="218">
        <f>+IF(J193=0,"",'Ark1'!AE2437)</f>
        <v>0</v>
      </c>
      <c r="AD193" s="216">
        <f t="shared" si="23"/>
        <v>1.709642857142857</v>
      </c>
      <c r="AE193" s="216">
        <f t="shared" si="25"/>
        <v>4.4444444444444446</v>
      </c>
      <c r="AF193" s="195"/>
      <c r="AG193" s="198"/>
      <c r="AI193" s="28"/>
      <c r="AJ193" s="26"/>
      <c r="AK193" s="222"/>
      <c r="AL193" s="27"/>
      <c r="AP193" s="27"/>
    </row>
    <row r="194" spans="1:60" ht="15.6">
      <c r="A194" s="195"/>
      <c r="B194" s="266">
        <f>+'Ark1'!C2438</f>
        <v>2024</v>
      </c>
      <c r="C194" s="215">
        <f>+'Ark1'!L2438</f>
        <v>7</v>
      </c>
      <c r="D194" s="215" t="s">
        <v>33</v>
      </c>
      <c r="E194" s="215">
        <f>+'Ark1'!H2438</f>
        <v>2</v>
      </c>
      <c r="F194" s="215">
        <f>+'Ark1'!J2438</f>
        <v>470</v>
      </c>
      <c r="G194" s="215" t="str">
        <f>VLOOKUP(F194,RNR!$A$1:$B$26,2)</f>
        <v>Jens Eide</v>
      </c>
      <c r="H194" s="215">
        <f>+IF(J194=0,"",'Ark1'!Q2438)</f>
        <v>12</v>
      </c>
      <c r="I194" s="215"/>
      <c r="J194" s="320">
        <f>+'Ark1'!R2438</f>
        <v>45</v>
      </c>
      <c r="K194" s="216">
        <f>+IF(J194=0,"",'Ark1'!AG2438)</f>
        <v>9.5359186268277192</v>
      </c>
      <c r="L194" s="216"/>
      <c r="M194" s="216">
        <f>+IF(J194=0,"",'Ark1'!AH2438)</f>
        <v>0</v>
      </c>
      <c r="N194" s="31">
        <f>+IF(J194=0,"",'Ark1'!U2438)</f>
        <v>10.000000000000002</v>
      </c>
      <c r="O194" s="31"/>
      <c r="P194" s="31"/>
      <c r="Q194" s="31"/>
      <c r="R194" s="31"/>
      <c r="S194" s="31"/>
      <c r="T194" s="31"/>
      <c r="U194" s="31"/>
      <c r="V194" s="217">
        <f>+IF(J194=0,"",'Ark1'!T2438)</f>
        <v>5.4</v>
      </c>
      <c r="W194" s="218">
        <f>+IF(J194=0,"",'Ark1'!W2438)</f>
        <v>0</v>
      </c>
      <c r="X194" s="218">
        <f>+IF(J194=0,"",'Ark1'!X2438)</f>
        <v>0</v>
      </c>
      <c r="Y194" s="218">
        <f>+IF(J194=0,"",'Ark1'!Y2438)</f>
        <v>0</v>
      </c>
      <c r="Z194" s="218">
        <f>+IF(J194=0,"",'Ark1'!Z2438)</f>
        <v>3.0193450356732008</v>
      </c>
      <c r="AA194" s="216">
        <f>+IF(J194=0,"",'Ark1'!AA2438)</f>
        <v>0</v>
      </c>
      <c r="AB194" s="217">
        <f>+IF(J194=0,"",'Ark1'!AC2438)</f>
        <v>0</v>
      </c>
      <c r="AC194" s="218">
        <f>+IF(J194=0,"",'Ark1'!AE2438)</f>
        <v>0</v>
      </c>
      <c r="AD194" s="216">
        <f t="shared" si="23"/>
        <v>1.4285714285714288</v>
      </c>
      <c r="AE194" s="216">
        <f t="shared" si="25"/>
        <v>3.75</v>
      </c>
      <c r="AF194" s="195"/>
      <c r="AG194" s="198"/>
      <c r="AI194" s="28"/>
      <c r="AJ194" s="26"/>
      <c r="AK194" s="222"/>
      <c r="AL194" s="27"/>
      <c r="AP194" s="27"/>
    </row>
    <row r="195" spans="1:60" ht="15.6">
      <c r="A195" s="195"/>
      <c r="B195" s="266">
        <f>+'Ark1'!C2439</f>
        <v>2024</v>
      </c>
      <c r="C195" s="215">
        <f>+'Ark1'!L2439</f>
        <v>7</v>
      </c>
      <c r="D195" s="215" t="s">
        <v>33</v>
      </c>
      <c r="E195" s="215">
        <f>+'Ark1'!H2439</f>
        <v>2</v>
      </c>
      <c r="F195" s="215">
        <f>+'Ark1'!J2439</f>
        <v>629</v>
      </c>
      <c r="G195" s="215" t="str">
        <f>VLOOKUP(F195,RNR!$A$1:$B$26,2)</f>
        <v>Bø</v>
      </c>
      <c r="H195" s="215">
        <f>+IF(J195=0,"",'Ark1'!Q2439)</f>
        <v>4</v>
      </c>
      <c r="I195" s="215"/>
      <c r="J195" s="320">
        <f>+'Ark1'!R2439</f>
        <v>5</v>
      </c>
      <c r="K195" s="216">
        <f>+IF(J195=0,"",'Ark1'!AG2439)</f>
        <v>15.988891093037092</v>
      </c>
      <c r="L195" s="216"/>
      <c r="M195" s="216">
        <f>+IF(J195=0,"",'Ark1'!AH2439)</f>
        <v>0</v>
      </c>
      <c r="N195" s="31">
        <f>+IF(J195=0,"",'Ark1'!U2439)</f>
        <v>16.120000000000005</v>
      </c>
      <c r="O195" s="31"/>
      <c r="P195" s="31"/>
      <c r="Q195" s="31"/>
      <c r="R195" s="31"/>
      <c r="S195" s="31"/>
      <c r="T195" s="31"/>
      <c r="U195" s="31"/>
      <c r="V195" s="217">
        <f>+IF(J195=0,"",'Ark1'!T2439)</f>
        <v>3.6</v>
      </c>
      <c r="W195" s="218">
        <f>+IF(J195=0,"",'Ark1'!W2439)</f>
        <v>0</v>
      </c>
      <c r="X195" s="218">
        <f>+IF(J195=0,"",'Ark1'!X2439)</f>
        <v>60</v>
      </c>
      <c r="Y195" s="218">
        <f>+IF(J195=0,"",'Ark1'!Y2439)</f>
        <v>0</v>
      </c>
      <c r="Z195" s="218">
        <f>+IF(J195=0,"",'Ark1'!Z2439)</f>
        <v>3.2938731001664161</v>
      </c>
      <c r="AA195" s="216">
        <f>+IF(J195=0,"",'Ark1'!AA2439)</f>
        <v>0</v>
      </c>
      <c r="AB195" s="217">
        <f>+IF(J195=0,"",'Ark1'!AC2439)</f>
        <v>0</v>
      </c>
      <c r="AC195" s="218">
        <f>+IF(J195=0,"",'Ark1'!AE2439)</f>
        <v>0</v>
      </c>
      <c r="AD195" s="216">
        <f t="shared" si="23"/>
        <v>2.3028571428571434</v>
      </c>
      <c r="AE195" s="216">
        <f t="shared" si="25"/>
        <v>1.25</v>
      </c>
      <c r="AF195" s="195"/>
      <c r="AG195" s="26"/>
      <c r="AI195" s="28"/>
      <c r="AJ195" s="26"/>
      <c r="AK195" s="27"/>
      <c r="AL195" s="27"/>
      <c r="AP195" s="27"/>
    </row>
    <row r="196" spans="1:60" ht="15.6">
      <c r="A196" s="195"/>
      <c r="B196" s="266">
        <f>+'Ark1'!C2440</f>
        <v>2024</v>
      </c>
      <c r="C196" s="215">
        <f>+'Ark1'!L2440</f>
        <v>7</v>
      </c>
      <c r="D196" s="215" t="s">
        <v>33</v>
      </c>
      <c r="E196" s="215">
        <f>+'Ark1'!H2440</f>
        <v>1</v>
      </c>
      <c r="F196" s="215">
        <f>+'Ark1'!J2440</f>
        <v>643</v>
      </c>
      <c r="G196" s="215" t="str">
        <f>VLOOKUP(F196,RNR!$A$1:$B$26,2)</f>
        <v>Bjerka</v>
      </c>
      <c r="H196" s="215">
        <f>+IF(J196=0,"",'Ark1'!Q2440)</f>
        <v>10</v>
      </c>
      <c r="I196" s="215"/>
      <c r="J196" s="320">
        <f>+'Ark1'!R2440</f>
        <v>31</v>
      </c>
      <c r="K196" s="216">
        <f>+IF(J196=0,"",'Ark1'!AG2440)</f>
        <v>9.0717564144365621</v>
      </c>
      <c r="L196" s="216"/>
      <c r="M196" s="216">
        <f>+IF(J196=0,"",'Ark1'!AH2440)</f>
        <v>0</v>
      </c>
      <c r="N196" s="31">
        <f>+IF(J196=0,"",'Ark1'!U2440)</f>
        <v>11.667741935483871</v>
      </c>
      <c r="O196" s="31"/>
      <c r="P196" s="31"/>
      <c r="Q196" s="31"/>
      <c r="R196" s="31"/>
      <c r="S196" s="31"/>
      <c r="T196" s="31"/>
      <c r="U196" s="31"/>
      <c r="V196" s="217">
        <f>+IF(J196=0,"",'Ark1'!T2440)</f>
        <v>4.967741935483871</v>
      </c>
      <c r="W196" s="218">
        <f>+IF(J196=0,"",'Ark1'!W2440)</f>
        <v>0</v>
      </c>
      <c r="X196" s="218">
        <f>+IF(J196=0,"",'Ark1'!X2440)</f>
        <v>0</v>
      </c>
      <c r="Y196" s="218">
        <f>+IF(J196=0,"",'Ark1'!Y2440)</f>
        <v>0</v>
      </c>
      <c r="Z196" s="218">
        <f>+IF(J196=0,"",'Ark1'!Z2440)</f>
        <v>2.0034465620402986</v>
      </c>
      <c r="AA196" s="216">
        <f>+IF(J196=0,"",'Ark1'!AA2440)</f>
        <v>0</v>
      </c>
      <c r="AB196" s="217">
        <f>+IF(J196=0,"",'Ark1'!AC2440)</f>
        <v>0</v>
      </c>
      <c r="AC196" s="218">
        <f>+IF(J196=0,"",'Ark1'!AE2440)</f>
        <v>0</v>
      </c>
      <c r="AD196" s="216">
        <f t="shared" si="23"/>
        <v>1.6668202764976958</v>
      </c>
      <c r="AE196" s="216">
        <f t="shared" si="25"/>
        <v>3.1</v>
      </c>
      <c r="AF196" s="195"/>
      <c r="AG196" s="199"/>
      <c r="AI196" s="28"/>
      <c r="AJ196" s="26"/>
      <c r="AK196" s="222"/>
      <c r="AL196" s="27"/>
      <c r="AP196" s="27"/>
    </row>
    <row r="197" spans="1:60" ht="15.6">
      <c r="A197" s="195"/>
      <c r="B197" s="266">
        <f>+'Ark1'!C2441</f>
        <v>2024</v>
      </c>
      <c r="C197" s="215">
        <f>+'Ark1'!L2441</f>
        <v>7</v>
      </c>
      <c r="D197" s="215" t="s">
        <v>33</v>
      </c>
      <c r="E197" s="215">
        <f>+'Ark1'!H2441</f>
        <v>2</v>
      </c>
      <c r="F197" s="215">
        <f>+'Ark1'!J2441</f>
        <v>704</v>
      </c>
      <c r="G197" s="215" t="str">
        <f>VLOOKUP(F197,RNR!$A$1:$B$26,2)</f>
        <v>Øre Vilt</v>
      </c>
      <c r="H197" s="215" t="str">
        <f>+IF(J197=0,"",'Ark1'!Q2441)</f>
        <v/>
      </c>
      <c r="I197" s="215"/>
      <c r="J197" s="320">
        <f>+'Ark1'!R2441</f>
        <v>0</v>
      </c>
      <c r="K197" s="216" t="str">
        <f>+IF(J197=0,"",'Ark1'!AG2441)</f>
        <v/>
      </c>
      <c r="L197" s="216"/>
      <c r="M197" s="216" t="str">
        <f>+IF(J197=0,"",'Ark1'!AH2441)</f>
        <v/>
      </c>
      <c r="N197" s="31" t="str">
        <f>+IF(J197=0,"",'Ark1'!U2441)</f>
        <v/>
      </c>
      <c r="O197" s="31"/>
      <c r="P197" s="31"/>
      <c r="Q197" s="31"/>
      <c r="R197" s="31"/>
      <c r="S197" s="31"/>
      <c r="T197" s="31"/>
      <c r="U197" s="31"/>
      <c r="V197" s="217" t="str">
        <f>+IF(J197=0,"",'Ark1'!T2441)</f>
        <v/>
      </c>
      <c r="W197" s="218" t="str">
        <f>+IF(J197=0,"",'Ark1'!W2441)</f>
        <v/>
      </c>
      <c r="X197" s="218" t="str">
        <f>+IF(J197=0,"",'Ark1'!X2441)</f>
        <v/>
      </c>
      <c r="Y197" s="218" t="str">
        <f>+IF(J197=0,"",'Ark1'!Y2441)</f>
        <v/>
      </c>
      <c r="Z197" s="218" t="str">
        <f>+IF(J197=0,"",'Ark1'!Z2441)</f>
        <v/>
      </c>
      <c r="AA197" s="216" t="str">
        <f>+IF(J197=0,"",'Ark1'!AA2441)</f>
        <v/>
      </c>
      <c r="AB197" s="217" t="str">
        <f>+IF(J197=0,"",'Ark1'!AC2441)</f>
        <v/>
      </c>
      <c r="AC197" s="218" t="str">
        <f>+IF(J197=0,"",'Ark1'!AE2441)</f>
        <v/>
      </c>
      <c r="AD197" s="216" t="str">
        <f t="shared" si="23"/>
        <v/>
      </c>
      <c r="AE197" s="216" t="str">
        <f t="shared" si="25"/>
        <v/>
      </c>
      <c r="AF197" s="195"/>
      <c r="AG197" s="26"/>
      <c r="AI197" s="28"/>
      <c r="AJ197" s="26"/>
      <c r="AK197" s="27"/>
      <c r="AL197" s="27"/>
      <c r="AP197" s="27"/>
    </row>
    <row r="198" spans="1:60" ht="15.6">
      <c r="A198" s="195"/>
      <c r="B198" s="266">
        <f>+'Ark1'!C2442</f>
        <v>2024</v>
      </c>
      <c r="C198" s="215">
        <f>+'Ark1'!L2442</f>
        <v>7</v>
      </c>
      <c r="D198" s="215" t="s">
        <v>33</v>
      </c>
      <c r="E198" s="215">
        <f>+'Ark1'!H2442</f>
        <v>1</v>
      </c>
      <c r="F198" s="215">
        <f>+'Ark1'!J2442</f>
        <v>802</v>
      </c>
      <c r="G198" s="215" t="str">
        <f>VLOOKUP(F198,RNR!$A$1:$B$26,2)</f>
        <v>Karasjok</v>
      </c>
      <c r="H198" s="215" t="str">
        <f>+IF(J198=0,"",'Ark1'!Q2442)</f>
        <v/>
      </c>
      <c r="I198" s="215"/>
      <c r="J198" s="320">
        <f>+'Ark1'!R2442</f>
        <v>0</v>
      </c>
      <c r="K198" s="216" t="str">
        <f>+IF(J198=0,"",'Ark1'!AG2442)</f>
        <v/>
      </c>
      <c r="L198" s="216"/>
      <c r="M198" s="216" t="str">
        <f>+IF(J198=0,"",'Ark1'!AH2442)</f>
        <v/>
      </c>
      <c r="N198" s="31" t="str">
        <f>+IF(J198=0,"",'Ark1'!U2442)</f>
        <v/>
      </c>
      <c r="O198" s="31"/>
      <c r="P198" s="31"/>
      <c r="Q198" s="31"/>
      <c r="R198" s="31"/>
      <c r="S198" s="31"/>
      <c r="T198" s="31"/>
      <c r="U198" s="31"/>
      <c r="V198" s="217" t="str">
        <f>+IF(J198=0,"",'Ark1'!T2442)</f>
        <v/>
      </c>
      <c r="W198" s="218" t="str">
        <f>+IF(J198=0,"",'Ark1'!W2442)</f>
        <v/>
      </c>
      <c r="X198" s="218" t="str">
        <f>+IF(J198=0,"",'Ark1'!X2442)</f>
        <v/>
      </c>
      <c r="Y198" s="218" t="str">
        <f>+IF(J198=0,"",'Ark1'!Y2442)</f>
        <v/>
      </c>
      <c r="Z198" s="218" t="str">
        <f>+IF(J198=0,"",'Ark1'!Z2442)</f>
        <v/>
      </c>
      <c r="AA198" s="216" t="str">
        <f>+IF(J198=0,"",'Ark1'!AA2442)</f>
        <v/>
      </c>
      <c r="AB198" s="217" t="str">
        <f>+IF(J198=0,"",'Ark1'!AC2442)</f>
        <v/>
      </c>
      <c r="AC198" s="218" t="str">
        <f>+IF(J198=0,"",'Ark1'!AE2442)</f>
        <v/>
      </c>
      <c r="AD198" s="216" t="str">
        <f t="shared" si="23"/>
        <v/>
      </c>
      <c r="AE198" s="216" t="str">
        <f t="shared" si="25"/>
        <v/>
      </c>
      <c r="AF198" s="195"/>
      <c r="AG198" s="26"/>
      <c r="AI198" s="28"/>
      <c r="AJ198" s="26"/>
      <c r="AK198" s="27"/>
      <c r="AL198" s="27"/>
      <c r="AP198" s="27"/>
    </row>
    <row r="199" spans="1:60" ht="19.8">
      <c r="A199" s="195"/>
      <c r="B199" s="195"/>
      <c r="C199" s="195"/>
      <c r="D199" s="195"/>
      <c r="E199" s="195"/>
      <c r="F199" s="195"/>
      <c r="G199" s="195"/>
      <c r="H199" s="195"/>
      <c r="I199" s="476"/>
      <c r="J199" s="316"/>
      <c r="K199" s="196"/>
      <c r="L199" s="196"/>
      <c r="M199" s="196"/>
      <c r="N199" s="195"/>
      <c r="O199" s="476"/>
      <c r="P199" s="476"/>
      <c r="Q199" s="476"/>
      <c r="R199" s="476"/>
      <c r="S199" s="476"/>
      <c r="T199" s="476"/>
      <c r="U199" s="476"/>
      <c r="V199" s="195"/>
      <c r="W199" s="197"/>
      <c r="X199" s="197"/>
      <c r="Y199" s="197"/>
      <c r="Z199" s="197"/>
      <c r="AA199" s="197"/>
      <c r="AB199" s="195"/>
      <c r="AC199" s="197"/>
      <c r="AD199" s="197"/>
      <c r="AE199" s="197"/>
      <c r="AF199" s="197"/>
      <c r="AG199" s="198"/>
      <c r="AI199" s="28"/>
      <c r="AJ199" s="26"/>
      <c r="AK199" s="199"/>
      <c r="AL199" s="27"/>
      <c r="AP199" s="27"/>
      <c r="BH199" s="211"/>
    </row>
    <row r="200" spans="1:60" ht="22.8">
      <c r="A200" s="195"/>
      <c r="B200" s="195"/>
      <c r="C200" s="195"/>
      <c r="D200" s="240" t="str">
        <f>+D202</f>
        <v>R</v>
      </c>
      <c r="E200" s="195"/>
      <c r="F200" s="195"/>
      <c r="G200" s="195"/>
      <c r="H200" s="195"/>
      <c r="I200" s="476"/>
      <c r="J200" s="435">
        <f>SUM(J202:J226)</f>
        <v>1429</v>
      </c>
      <c r="K200" s="241"/>
      <c r="L200" s="241"/>
      <c r="M200" s="241"/>
      <c r="N200" s="243">
        <f>+Klasse!P17</f>
        <v>10.646815955213428</v>
      </c>
      <c r="O200" s="476"/>
      <c r="P200" s="482">
        <f>+Klasse!G17</f>
        <v>1429</v>
      </c>
      <c r="Q200" s="476"/>
      <c r="R200" s="243">
        <f>+Klasse!S17</f>
        <v>83.024092888243757</v>
      </c>
      <c r="S200" s="476"/>
      <c r="T200" s="243">
        <f>+Klasse!U17</f>
        <v>17.818931096113683</v>
      </c>
      <c r="U200" s="476"/>
      <c r="V200" s="242"/>
      <c r="W200" s="197"/>
      <c r="X200" s="197"/>
      <c r="Y200" s="197"/>
      <c r="Z200" s="197"/>
      <c r="AA200" s="197"/>
      <c r="AB200" s="195"/>
      <c r="AC200" s="197"/>
      <c r="AD200" s="197"/>
      <c r="AE200" s="197"/>
      <c r="AF200" s="195"/>
      <c r="AG200" s="198"/>
      <c r="AI200" s="28"/>
      <c r="AJ200" s="26"/>
      <c r="AK200" s="199"/>
      <c r="AL200" s="27"/>
      <c r="AP200" s="27"/>
      <c r="BH200" s="211"/>
    </row>
    <row r="201" spans="1:60" ht="19.8">
      <c r="A201" s="195"/>
      <c r="B201" s="195"/>
      <c r="C201" s="195"/>
      <c r="D201" s="195"/>
      <c r="E201" s="195"/>
      <c r="F201" s="195"/>
      <c r="G201" s="195"/>
      <c r="H201" s="213"/>
      <c r="I201" s="213"/>
      <c r="J201" s="31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213"/>
      <c r="W201" s="197"/>
      <c r="X201" s="197"/>
      <c r="Y201" s="197"/>
      <c r="Z201" s="197"/>
      <c r="AA201" s="214"/>
      <c r="AB201" s="195"/>
      <c r="AC201" s="214"/>
      <c r="AD201" s="214"/>
      <c r="AE201" s="212"/>
      <c r="AF201" s="195"/>
      <c r="AG201" s="198"/>
      <c r="AI201" s="28"/>
      <c r="AJ201" s="26"/>
      <c r="AK201" s="199"/>
      <c r="AL201" s="27"/>
      <c r="AP201" s="27"/>
      <c r="BH201" s="211"/>
    </row>
    <row r="202" spans="1:60" ht="15.6">
      <c r="A202" s="195"/>
      <c r="B202" s="266">
        <f>+'Ark1'!C2443</f>
        <v>2024</v>
      </c>
      <c r="C202" s="27">
        <f>+'Ark1'!L2443</f>
        <v>8</v>
      </c>
      <c r="D202" s="27" t="s">
        <v>34</v>
      </c>
      <c r="E202" s="27">
        <f>+'Ark1'!H2443</f>
        <v>1</v>
      </c>
      <c r="F202" s="27">
        <f>+'Ark1'!J2443</f>
        <v>103</v>
      </c>
      <c r="G202" s="27" t="str">
        <f>VLOOKUP(F202,RNR!$A$1:$B$26,2)</f>
        <v>Rudshøgda</v>
      </c>
      <c r="H202" s="27" t="str">
        <f>+IF(J202=0,"",'Ark1'!Q2443)</f>
        <v/>
      </c>
      <c r="J202" s="321">
        <f>+'Ark1'!R2443</f>
        <v>0</v>
      </c>
      <c r="K202" s="28" t="str">
        <f>+IF(J202=0,"",'Ark1'!AG2443)</f>
        <v/>
      </c>
      <c r="M202" s="28" t="str">
        <f>+IF(J202=0,"",'Ark1'!AH2443)</f>
        <v/>
      </c>
      <c r="N202" s="31" t="str">
        <f>+IF(J202=0,"",'Ark1'!U2443)</f>
        <v/>
      </c>
      <c r="O202" s="476"/>
      <c r="P202" s="477">
        <f>+'Ark1'!AI2443</f>
        <v>0</v>
      </c>
      <c r="Q202" s="92"/>
      <c r="R202" s="31" t="str">
        <f>+IF(P202=0,"",'Ark1'!AJ2443)</f>
        <v/>
      </c>
      <c r="S202" s="92"/>
      <c r="T202" s="31" t="str">
        <f>+IF(P202=0,"",'Ark1'!AK2443)</f>
        <v/>
      </c>
      <c r="U202" s="92"/>
      <c r="V202" s="26" t="str">
        <f>+IF(J202=0,"",'Ark1'!T2443)</f>
        <v/>
      </c>
      <c r="W202" s="33" t="str">
        <f>+IF(J202=0,"",'Ark1'!W2443)</f>
        <v/>
      </c>
      <c r="X202" s="33" t="str">
        <f>+IF(J202=0,"",'Ark1'!X2443)</f>
        <v/>
      </c>
      <c r="Y202" s="33" t="str">
        <f>+IF(J202=0,"",'Ark1'!Y2443)</f>
        <v/>
      </c>
      <c r="Z202" s="33" t="str">
        <f>+IF(J202=0,"",'Ark1'!Z2443)</f>
        <v/>
      </c>
      <c r="AA202" s="28" t="str">
        <f>+IF(J202=0,"",'Ark1'!AA2443)</f>
        <v/>
      </c>
      <c r="AB202" s="26" t="str">
        <f>+IF(J202=0,"",'Ark1'!AC2443)</f>
        <v/>
      </c>
      <c r="AC202" s="33" t="str">
        <f>+IF(J202=0,"",'Ark1'!AE2443)</f>
        <v/>
      </c>
      <c r="AD202" s="28" t="str">
        <f t="shared" ref="AD202:AD225" si="26">IF(J202=0,"",N202/C202)</f>
        <v/>
      </c>
      <c r="AE202" s="28" t="str">
        <f t="shared" ref="AE202" si="27">IF(J202=0,"",J202/H202)</f>
        <v/>
      </c>
      <c r="AF202" s="195"/>
      <c r="AG202" s="198"/>
      <c r="AI202" s="28"/>
      <c r="AJ202" s="26"/>
      <c r="AK202" s="199"/>
      <c r="AL202" s="27"/>
      <c r="AP202" s="27"/>
    </row>
    <row r="203" spans="1:60" ht="15.6">
      <c r="A203" s="195"/>
      <c r="B203" s="266">
        <f>+'Ark1'!C2444</f>
        <v>2024</v>
      </c>
      <c r="C203" s="27">
        <f>+'Ark1'!L2444</f>
        <v>8</v>
      </c>
      <c r="D203" s="27" t="s">
        <v>34</v>
      </c>
      <c r="E203" s="27">
        <f>+'Ark1'!H2444</f>
        <v>2</v>
      </c>
      <c r="F203" s="27">
        <f>+'Ark1'!J2444</f>
        <v>106</v>
      </c>
      <c r="G203" s="27" t="str">
        <f>VLOOKUP(F203,RNR!$A$1:$B$26,2)</f>
        <v>Furuseth</v>
      </c>
      <c r="H203" s="27">
        <f>+IF(J203=0,"",'Ark1'!Q2444)</f>
        <v>9</v>
      </c>
      <c r="J203" s="321">
        <f>+'Ark1'!R2444</f>
        <v>35</v>
      </c>
      <c r="K203" s="28">
        <f>+IF(J203=0,"",'Ark1'!AG2444)</f>
        <v>25.577878591488442</v>
      </c>
      <c r="M203" s="28">
        <f>+IF(J203=0,"",'Ark1'!AH2444)</f>
        <v>0</v>
      </c>
      <c r="N203" s="31">
        <f>+IF(J203=0,"",'Ark1'!U2444)</f>
        <v>13.531428571428576</v>
      </c>
      <c r="O203" s="476"/>
      <c r="P203" s="477">
        <f>+'Ark1'!AI2444</f>
        <v>35</v>
      </c>
      <c r="Q203" s="92"/>
      <c r="R203" s="31">
        <f>+IF(P203=0,"",'Ark1'!AJ2444)</f>
        <v>91.560000000000016</v>
      </c>
      <c r="S203" s="92"/>
      <c r="T203" s="31">
        <f>+IF(P203=0,"",'Ark1'!AK2444)</f>
        <v>17.561823858675861</v>
      </c>
      <c r="U203" s="92"/>
      <c r="V203" s="26">
        <f>+IF(J203=0,"",'Ark1'!T2444)</f>
        <v>5.0857142857142845</v>
      </c>
      <c r="W203" s="33">
        <f>+IF(J203=0,"",'Ark1'!W2444)</f>
        <v>0</v>
      </c>
      <c r="X203" s="33">
        <f>+IF(J203=0,"",'Ark1'!X2444)</f>
        <v>25.714285714285719</v>
      </c>
      <c r="Y203" s="33">
        <f>+IF(J203=0,"",'Ark1'!Y2444)</f>
        <v>0</v>
      </c>
      <c r="Z203" s="33">
        <f>+IF(J203=0,"",'Ark1'!Z2444)</f>
        <v>3.4320981861222504</v>
      </c>
      <c r="AA203" s="28">
        <f>+IF(J203=0,"",'Ark1'!AA2444)</f>
        <v>0</v>
      </c>
      <c r="AB203" s="26">
        <f>+IF(J203=0,"",'Ark1'!AC2444)</f>
        <v>0</v>
      </c>
      <c r="AC203" s="33">
        <f>+IF(J203=0,"",'Ark1'!AE2444)</f>
        <v>0</v>
      </c>
      <c r="AD203" s="28">
        <f t="shared" si="26"/>
        <v>1.6914285714285719</v>
      </c>
      <c r="AE203" s="28">
        <f t="shared" ref="AE203:AE225" si="28">IF(J203=0,"",J203/H203)</f>
        <v>3.8888888888888888</v>
      </c>
      <c r="AF203" s="195"/>
      <c r="AG203" s="198"/>
      <c r="AI203" s="28"/>
      <c r="AJ203" s="26"/>
      <c r="AK203" s="199"/>
      <c r="AL203" s="27"/>
      <c r="AP203" s="27"/>
    </row>
    <row r="204" spans="1:60" ht="15.6">
      <c r="A204" s="195"/>
      <c r="B204" s="266">
        <f>+'Ark1'!C2445</f>
        <v>2024</v>
      </c>
      <c r="C204" s="27">
        <f>+'Ark1'!L2445</f>
        <v>8</v>
      </c>
      <c r="D204" s="27" t="s">
        <v>34</v>
      </c>
      <c r="E204" s="27">
        <f>+'Ark1'!H2445</f>
        <v>1</v>
      </c>
      <c r="F204" s="27">
        <f>+'Ark1'!J2445</f>
        <v>110</v>
      </c>
      <c r="G204" s="27" t="str">
        <f>VLOOKUP(F204,RNR!$A$1:$B$26,2)</f>
        <v>Gol</v>
      </c>
      <c r="H204" s="27">
        <f>+IF(J204=0,"",'Ark1'!Q2445)</f>
        <v>51</v>
      </c>
      <c r="J204" s="321">
        <f>+'Ark1'!R2445</f>
        <v>364</v>
      </c>
      <c r="K204" s="28">
        <f>+IF(J204=0,"",'Ark1'!AG2445)</f>
        <v>11.240648603383018</v>
      </c>
      <c r="M204" s="28">
        <f>+IF(J204=0,"",'Ark1'!AH2445)</f>
        <v>0.54945054945054927</v>
      </c>
      <c r="N204" s="31">
        <f>+IF(J204=0,"",'Ark1'!U2445)</f>
        <v>9.4403846153846178</v>
      </c>
      <c r="O204" s="476"/>
      <c r="P204" s="477">
        <f>+'Ark1'!AI2445</f>
        <v>364</v>
      </c>
      <c r="Q204" s="92"/>
      <c r="R204" s="31">
        <f>+IF(P204=0,"",'Ark1'!AJ2445)</f>
        <v>81.61840659340659</v>
      </c>
      <c r="S204" s="92"/>
      <c r="T204" s="31">
        <f>+IF(P204=0,"",'Ark1'!AK2445)</f>
        <v>17.500313672253963</v>
      </c>
      <c r="U204" s="92"/>
      <c r="V204" s="26">
        <f>+IF(J204=0,"",'Ark1'!T2445)</f>
        <v>6.543956043956042</v>
      </c>
      <c r="W204" s="33">
        <f>+IF(J204=0,"",'Ark1'!W2445)</f>
        <v>0.54945054945054927</v>
      </c>
      <c r="X204" s="33">
        <f>+IF(J204=0,"",'Ark1'!X2445)</f>
        <v>4.9450549450549444</v>
      </c>
      <c r="Y204" s="33">
        <f>+IF(J204=0,"",'Ark1'!Y2445)</f>
        <v>0</v>
      </c>
      <c r="Z204" s="33">
        <f>+IF(J204=0,"",'Ark1'!Z2445)</f>
        <v>3.5731278607424359</v>
      </c>
      <c r="AA204" s="28">
        <f>+IF(J204=0,"",'Ark1'!AA2445)</f>
        <v>0</v>
      </c>
      <c r="AB204" s="26">
        <f>+IF(J204=0,"",'Ark1'!AC2445)</f>
        <v>0</v>
      </c>
      <c r="AC204" s="33">
        <f>+IF(J204=0,"",'Ark1'!AE2445)</f>
        <v>0</v>
      </c>
      <c r="AD204" s="28">
        <f t="shared" si="26"/>
        <v>1.1800480769230772</v>
      </c>
      <c r="AE204" s="28">
        <f t="shared" si="28"/>
        <v>7.1372549019607847</v>
      </c>
      <c r="AF204" s="195"/>
      <c r="AG204" s="198"/>
      <c r="AI204" s="28"/>
      <c r="AJ204" s="26"/>
      <c r="AK204" s="199"/>
      <c r="AL204" s="27"/>
      <c r="AP204" s="27"/>
    </row>
    <row r="205" spans="1:60" ht="15.6">
      <c r="A205" s="195"/>
      <c r="B205" s="266">
        <f>+'Ark1'!C2446</f>
        <v>2024</v>
      </c>
      <c r="C205" s="27">
        <f>+'Ark1'!L2446</f>
        <v>8</v>
      </c>
      <c r="D205" s="27" t="s">
        <v>34</v>
      </c>
      <c r="E205" s="27">
        <f>+'Ark1'!H2446</f>
        <v>1</v>
      </c>
      <c r="F205" s="27">
        <f>+'Ark1'!J2446</f>
        <v>111</v>
      </c>
      <c r="G205" s="27" t="str">
        <f>VLOOKUP(F205,RNR!$A$1:$B$26,2)</f>
        <v>Forus</v>
      </c>
      <c r="H205" s="27">
        <f>+IF(J205=0,"",'Ark1'!Q2446)</f>
        <v>2</v>
      </c>
      <c r="J205" s="321">
        <f>+'Ark1'!R2446</f>
        <v>2</v>
      </c>
      <c r="K205" s="28">
        <f>+IF(J205=0,"",'Ark1'!AG2446)</f>
        <v>12.17587373167982</v>
      </c>
      <c r="M205" s="28">
        <f>+IF(J205=0,"",'Ark1'!AH2446)</f>
        <v>0</v>
      </c>
      <c r="N205" s="31">
        <f>+IF(J205=0,"",'Ark1'!U2446)</f>
        <v>16.2</v>
      </c>
      <c r="O205" s="476"/>
      <c r="P205" s="477">
        <f>+'Ark1'!AI2446</f>
        <v>2</v>
      </c>
      <c r="Q205" s="92"/>
      <c r="R205" s="31">
        <f>+IF(P205=0,"",'Ark1'!AJ2446)</f>
        <v>97.85</v>
      </c>
      <c r="S205" s="92"/>
      <c r="T205" s="31">
        <f>+IF(P205=0,"",'Ark1'!AK2446)</f>
        <v>17.124354398470494</v>
      </c>
      <c r="U205" s="92"/>
      <c r="V205" s="26">
        <f>+IF(J205=0,"",'Ark1'!T2446)</f>
        <v>5.5</v>
      </c>
      <c r="W205" s="33">
        <f>+IF(J205=0,"",'Ark1'!W2446)</f>
        <v>0</v>
      </c>
      <c r="X205" s="33">
        <f>+IF(J205=0,"",'Ark1'!X2446)</f>
        <v>50</v>
      </c>
      <c r="Y205" s="33">
        <f>+IF(J205=0,"",'Ark1'!Y2446)</f>
        <v>0</v>
      </c>
      <c r="Z205" s="33">
        <f>+IF(J205=0,"",'Ark1'!Z2446)</f>
        <v>2.6000000000000094</v>
      </c>
      <c r="AA205" s="28">
        <f>+IF(J205=0,"",'Ark1'!AA2446)</f>
        <v>0</v>
      </c>
      <c r="AB205" s="26">
        <f>+IF(J205=0,"",'Ark1'!AC2446)</f>
        <v>0</v>
      </c>
      <c r="AC205" s="33">
        <f>+IF(J205=0,"",'Ark1'!AE2446)</f>
        <v>0</v>
      </c>
      <c r="AD205" s="28">
        <f t="shared" si="26"/>
        <v>2.0249999999999999</v>
      </c>
      <c r="AE205" s="28">
        <f t="shared" si="28"/>
        <v>1</v>
      </c>
      <c r="AF205" s="195"/>
      <c r="AG205" s="198"/>
      <c r="AI205" s="28"/>
      <c r="AJ205" s="26"/>
      <c r="AK205" s="199"/>
      <c r="AL205" s="27"/>
      <c r="AP205" s="27"/>
    </row>
    <row r="206" spans="1:60" ht="15.6">
      <c r="A206" s="195"/>
      <c r="B206" s="266">
        <f>+'Ark1'!C2447</f>
        <v>2024</v>
      </c>
      <c r="C206" s="27">
        <f>+'Ark1'!L2447</f>
        <v>8</v>
      </c>
      <c r="D206" s="27" t="s">
        <v>34</v>
      </c>
      <c r="E206" s="27">
        <f>+'Ark1'!H2447</f>
        <v>1</v>
      </c>
      <c r="F206" s="27">
        <f>+'Ark1'!J2447</f>
        <v>116</v>
      </c>
      <c r="G206" s="27" t="str">
        <f>VLOOKUP(F206,RNR!$A$1:$B$26,2)</f>
        <v>Sandeid</v>
      </c>
      <c r="H206" s="27">
        <f>+IF(J206=0,"",'Ark1'!Q2447)</f>
        <v>13</v>
      </c>
      <c r="J206" s="321">
        <f>+'Ark1'!R2447</f>
        <v>34</v>
      </c>
      <c r="K206" s="28">
        <f>+IF(J206=0,"",'Ark1'!AG2447)</f>
        <v>6.6269817165765676</v>
      </c>
      <c r="M206" s="28">
        <f>+IF(J206=0,"",'Ark1'!AH2447)</f>
        <v>0</v>
      </c>
      <c r="N206" s="31">
        <f>+IF(J206=0,"",'Ark1'!U2447)</f>
        <v>12.835294117647059</v>
      </c>
      <c r="O206" s="476"/>
      <c r="P206" s="477">
        <f>+'Ark1'!AI2447</f>
        <v>30</v>
      </c>
      <c r="Q206" s="92"/>
      <c r="R206" s="31">
        <f>+IF(P206=0,"",'Ark1'!AJ2447)</f>
        <v>89.42333333333336</v>
      </c>
      <c r="S206" s="92"/>
      <c r="T206" s="31">
        <f>+IF(P206=0,"",'Ark1'!AK2447)</f>
        <v>18.759849560684849</v>
      </c>
      <c r="U206" s="92"/>
      <c r="V206" s="26">
        <f>+IF(J206=0,"",'Ark1'!T2447)</f>
        <v>5.5882352941176476</v>
      </c>
      <c r="W206" s="33">
        <f>+IF(J206=0,"",'Ark1'!W2447)</f>
        <v>0</v>
      </c>
      <c r="X206" s="33">
        <f>+IF(J206=0,"",'Ark1'!X2447)</f>
        <v>17.647058823529413</v>
      </c>
      <c r="Y206" s="33">
        <f>+IF(J206=0,"",'Ark1'!Y2447)</f>
        <v>0</v>
      </c>
      <c r="Z206" s="33">
        <f>+IF(J206=0,"",'Ark1'!Z2447)</f>
        <v>3.3745485408675502</v>
      </c>
      <c r="AA206" s="28">
        <f>+IF(J206=0,"",'Ark1'!AA2447)</f>
        <v>0</v>
      </c>
      <c r="AB206" s="26">
        <f>+IF(J206=0,"",'Ark1'!AC2447)</f>
        <v>0</v>
      </c>
      <c r="AC206" s="33">
        <f>+IF(J206=0,"",'Ark1'!AE2447)</f>
        <v>0</v>
      </c>
      <c r="AD206" s="28">
        <f t="shared" si="26"/>
        <v>1.6044117647058824</v>
      </c>
      <c r="AE206" s="28">
        <f t="shared" si="28"/>
        <v>2.6153846153846154</v>
      </c>
      <c r="AF206" s="195"/>
      <c r="AG206" s="198"/>
      <c r="AI206" s="28"/>
      <c r="AJ206" s="26"/>
      <c r="AK206" s="199"/>
      <c r="AL206" s="27"/>
      <c r="AP206" s="27"/>
    </row>
    <row r="207" spans="1:60" ht="15.6">
      <c r="A207" s="195"/>
      <c r="B207" s="266">
        <f>+'Ark1'!C2448</f>
        <v>2024</v>
      </c>
      <c r="C207" s="27">
        <f>+'Ark1'!L2448</f>
        <v>8</v>
      </c>
      <c r="D207" s="27" t="s">
        <v>34</v>
      </c>
      <c r="E207" s="27">
        <f>+'Ark1'!H2448</f>
        <v>2</v>
      </c>
      <c r="F207" s="27">
        <f>+'Ark1'!J2448</f>
        <v>117</v>
      </c>
      <c r="G207" s="27" t="str">
        <f>VLOOKUP(F207,RNR!$A$1:$B$26,2)</f>
        <v>Jæren</v>
      </c>
      <c r="H207" s="27">
        <f>+IF(J207=0,"",'Ark1'!Q2448)</f>
        <v>2</v>
      </c>
      <c r="J207" s="321">
        <f>+'Ark1'!R2448</f>
        <v>5</v>
      </c>
      <c r="K207" s="28">
        <f>+IF(J207=0,"",'Ark1'!AG2448)</f>
        <v>5.0896752302472121</v>
      </c>
      <c r="M207" s="28">
        <f>+IF(J207=0,"",'Ark1'!AH2448)</f>
        <v>0</v>
      </c>
      <c r="N207" s="31">
        <f>+IF(J207=0,"",'Ark1'!U2448)</f>
        <v>12.600000000000001</v>
      </c>
      <c r="O207" s="476"/>
      <c r="P207" s="477">
        <f>+'Ark1'!AI2448</f>
        <v>5</v>
      </c>
      <c r="Q207" s="92"/>
      <c r="R207" s="31">
        <f>+IF(P207=0,"",'Ark1'!AJ2448)</f>
        <v>86</v>
      </c>
      <c r="S207" s="92"/>
      <c r="T207" s="31">
        <f>+IF(P207=0,"",'Ark1'!AK2448)</f>
        <v>19.556744042733435</v>
      </c>
      <c r="U207" s="92"/>
      <c r="V207" s="26">
        <f>+IF(J207=0,"",'Ark1'!T2448)</f>
        <v>5.2</v>
      </c>
      <c r="W207" s="33">
        <f>+IF(J207=0,"",'Ark1'!W2448)</f>
        <v>0</v>
      </c>
      <c r="X207" s="33">
        <f>+IF(J207=0,"",'Ark1'!X2448)</f>
        <v>20</v>
      </c>
      <c r="Y207" s="33">
        <f>+IF(J207=0,"",'Ark1'!Y2448)</f>
        <v>0</v>
      </c>
      <c r="Z207" s="33">
        <f>+IF(J207=0,"",'Ark1'!Z2448)</f>
        <v>3.2533060108142284</v>
      </c>
      <c r="AA207" s="28">
        <f>+IF(J207=0,"",'Ark1'!AA2448)</f>
        <v>0</v>
      </c>
      <c r="AB207" s="26">
        <f>+IF(J207=0,"",'Ark1'!AC2448)</f>
        <v>0</v>
      </c>
      <c r="AC207" s="33">
        <f>+IF(J207=0,"",'Ark1'!AE2448)</f>
        <v>0</v>
      </c>
      <c r="AD207" s="28">
        <f t="shared" si="26"/>
        <v>1.5750000000000002</v>
      </c>
      <c r="AE207" s="28">
        <f t="shared" si="28"/>
        <v>2.5</v>
      </c>
      <c r="AF207" s="195"/>
      <c r="AG207" s="198"/>
      <c r="AI207" s="28"/>
      <c r="AJ207" s="26"/>
      <c r="AK207" s="199"/>
      <c r="AL207" s="27"/>
      <c r="AP207" s="27"/>
    </row>
    <row r="208" spans="1:60" ht="15.6">
      <c r="A208" s="195"/>
      <c r="B208" s="266">
        <f>+'Ark1'!C2449</f>
        <v>2024</v>
      </c>
      <c r="C208" s="27">
        <f>+'Ark1'!L2449</f>
        <v>8</v>
      </c>
      <c r="D208" s="27" t="s">
        <v>34</v>
      </c>
      <c r="E208" s="27">
        <f>+'Ark1'!H2449</f>
        <v>1</v>
      </c>
      <c r="F208" s="27">
        <f>+'Ark1'!J2449</f>
        <v>134</v>
      </c>
      <c r="G208" s="27" t="str">
        <f>VLOOKUP(F208,RNR!$A$1:$B$26,2)</f>
        <v>Førde</v>
      </c>
      <c r="H208" s="27">
        <f>+IF(J208=0,"",'Ark1'!Q2449)</f>
        <v>57</v>
      </c>
      <c r="J208" s="321">
        <f>+'Ark1'!R2449</f>
        <v>346</v>
      </c>
      <c r="K208" s="28">
        <f>+IF(J208=0,"",'Ark1'!AG2449)</f>
        <v>11.142238033198556</v>
      </c>
      <c r="M208" s="28">
        <f>+IF(J208=0,"",'Ark1'!AH2449)</f>
        <v>0</v>
      </c>
      <c r="N208" s="31">
        <f>+IF(J208=0,"",'Ark1'!U2449)</f>
        <v>9.5410404624277501</v>
      </c>
      <c r="O208" s="476"/>
      <c r="P208" s="477">
        <f>+'Ark1'!AI2449</f>
        <v>339</v>
      </c>
      <c r="Q208" s="92"/>
      <c r="R208" s="31">
        <f>+IF(P208=0,"",'Ark1'!AJ2449)</f>
        <v>79.332743362831891</v>
      </c>
      <c r="S208" s="92"/>
      <c r="T208" s="31">
        <f>+IF(P208=0,"",'Ark1'!AK2449)</f>
        <v>17.960446252803798</v>
      </c>
      <c r="U208" s="92"/>
      <c r="V208" s="26">
        <f>+IF(J208=0,"",'Ark1'!T2449)</f>
        <v>5.5838150289017348</v>
      </c>
      <c r="W208" s="33">
        <f>+IF(J208=0,"",'Ark1'!W2449)</f>
        <v>0.57803468208092501</v>
      </c>
      <c r="X208" s="33">
        <f>+IF(J208=0,"",'Ark1'!X2449)</f>
        <v>11.271676300578038</v>
      </c>
      <c r="Y208" s="33">
        <f>+IF(J208=0,"",'Ark1'!Y2449)</f>
        <v>0</v>
      </c>
      <c r="Z208" s="33">
        <f>+IF(J208=0,"",'Ark1'!Z2449)</f>
        <v>4.0722652887769648</v>
      </c>
      <c r="AA208" s="28">
        <f>+IF(J208=0,"",'Ark1'!AA2449)</f>
        <v>0</v>
      </c>
      <c r="AB208" s="26">
        <f>+IF(J208=0,"",'Ark1'!AC2449)</f>
        <v>0</v>
      </c>
      <c r="AC208" s="33">
        <f>+IF(J208=0,"",'Ark1'!AE2449)</f>
        <v>0</v>
      </c>
      <c r="AD208" s="28">
        <f t="shared" si="26"/>
        <v>1.1926300578034688</v>
      </c>
      <c r="AE208" s="28">
        <f t="shared" si="28"/>
        <v>6.0701754385964914</v>
      </c>
      <c r="AF208" s="195"/>
      <c r="AG208" s="198"/>
      <c r="AI208" s="28"/>
      <c r="AJ208" s="26"/>
      <c r="AK208" s="199"/>
      <c r="AL208" s="27"/>
      <c r="AP208" s="27"/>
    </row>
    <row r="209" spans="1:42" ht="15.6">
      <c r="A209" s="195"/>
      <c r="B209" s="266">
        <f>+'Ark1'!C2450</f>
        <v>2024</v>
      </c>
      <c r="C209" s="27">
        <f>+'Ark1'!L2450</f>
        <v>8</v>
      </c>
      <c r="D209" s="27" t="s">
        <v>34</v>
      </c>
      <c r="E209" s="27">
        <f>+'Ark1'!H2450</f>
        <v>2</v>
      </c>
      <c r="F209" s="27">
        <f>+'Ark1'!J2450</f>
        <v>141</v>
      </c>
      <c r="G209" s="27" t="str">
        <f>VLOOKUP(F209,RNR!$A$1:$B$26,2)</f>
        <v>Ølen</v>
      </c>
      <c r="H209" s="27">
        <f>+IF(J209=0,"",'Ark1'!Q2450)</f>
        <v>20</v>
      </c>
      <c r="J209" s="321">
        <f>+'Ark1'!R2450</f>
        <v>26</v>
      </c>
      <c r="K209" s="28">
        <f>+IF(J209=0,"",'Ark1'!AG2450)</f>
        <v>4.4040874537152108</v>
      </c>
      <c r="M209" s="28">
        <f>+IF(J209=0,"",'Ark1'!AH2450)</f>
        <v>0</v>
      </c>
      <c r="N209" s="31">
        <f>+IF(J209=0,"",'Ark1'!U2450)</f>
        <v>12.946153846153845</v>
      </c>
      <c r="O209" s="476"/>
      <c r="P209" s="477">
        <f>+'Ark1'!AI2450</f>
        <v>26</v>
      </c>
      <c r="Q209" s="92"/>
      <c r="R209" s="31">
        <f>+IF(P209=0,"",'Ark1'!AJ2450)</f>
        <v>88.742307692307676</v>
      </c>
      <c r="S209" s="92"/>
      <c r="T209" s="31">
        <f>+IF(P209=0,"",'Ark1'!AK2450)</f>
        <v>18.044378732696977</v>
      </c>
      <c r="U209" s="92"/>
      <c r="V209" s="26">
        <f>+IF(J209=0,"",'Ark1'!T2450)</f>
        <v>5.8846153846153859</v>
      </c>
      <c r="W209" s="33">
        <f>+IF(J209=0,"",'Ark1'!W2450)</f>
        <v>0</v>
      </c>
      <c r="X209" s="33">
        <f>+IF(J209=0,"",'Ark1'!X2450)</f>
        <v>19.230769230769223</v>
      </c>
      <c r="Y209" s="33">
        <f>+IF(J209=0,"",'Ark1'!Y2450)</f>
        <v>0</v>
      </c>
      <c r="Z209" s="33">
        <f>+IF(J209=0,"",'Ark1'!Z2450)</f>
        <v>3.7458932147528472</v>
      </c>
      <c r="AA209" s="28">
        <f>+IF(J209=0,"",'Ark1'!AA2450)</f>
        <v>0</v>
      </c>
      <c r="AB209" s="26">
        <f>+IF(J209=0,"",'Ark1'!AC2450)</f>
        <v>0</v>
      </c>
      <c r="AC209" s="33">
        <f>+IF(J209=0,"",'Ark1'!AE2450)</f>
        <v>0</v>
      </c>
      <c r="AD209" s="28">
        <f t="shared" si="26"/>
        <v>1.6182692307692306</v>
      </c>
      <c r="AE209" s="28">
        <f t="shared" si="28"/>
        <v>1.3</v>
      </c>
      <c r="AF209" s="195"/>
      <c r="AG209" s="198"/>
      <c r="AI209" s="28"/>
      <c r="AJ209" s="26"/>
      <c r="AK209" s="199"/>
      <c r="AL209" s="27"/>
      <c r="AP209" s="27"/>
    </row>
    <row r="210" spans="1:42" ht="15.6">
      <c r="A210" s="195"/>
      <c r="B210" s="266">
        <f>+'Ark1'!C2451</f>
        <v>2024</v>
      </c>
      <c r="C210" s="27">
        <f>+'Ark1'!L2451</f>
        <v>8</v>
      </c>
      <c r="D210" s="27" t="s">
        <v>34</v>
      </c>
      <c r="E210" s="27">
        <f>+'Ark1'!H2451</f>
        <v>2</v>
      </c>
      <c r="F210" s="27">
        <f>+'Ark1'!J2451</f>
        <v>143</v>
      </c>
      <c r="G210" s="27" t="str">
        <f>VLOOKUP(F210,RNR!$A$1:$B$26,2)</f>
        <v>Nordfjord</v>
      </c>
      <c r="H210" s="27">
        <f>+IF(J210=0,"",'Ark1'!Q2451)</f>
        <v>1</v>
      </c>
      <c r="J210" s="321">
        <f>+'Ark1'!R2451</f>
        <v>2</v>
      </c>
      <c r="K210" s="28">
        <f>+IF(J210=0,"",'Ark1'!AG2451)</f>
        <v>32.137285491419654</v>
      </c>
      <c r="M210" s="28">
        <f>+IF(J210=0,"",'Ark1'!AH2451)</f>
        <v>0</v>
      </c>
      <c r="N210" s="31">
        <f>+IF(J210=0,"",'Ark1'!U2451)</f>
        <v>10.3</v>
      </c>
      <c r="O210" s="476"/>
      <c r="P210" s="477">
        <f>+'Ark1'!AI2451</f>
        <v>0</v>
      </c>
      <c r="Q210" s="92"/>
      <c r="R210" s="31" t="str">
        <f>+IF(P210=0,"",'Ark1'!AJ2451)</f>
        <v/>
      </c>
      <c r="S210" s="92"/>
      <c r="T210" s="31" t="str">
        <f>+IF(P210=0,"",'Ark1'!AK2451)</f>
        <v/>
      </c>
      <c r="U210" s="92"/>
      <c r="V210" s="26">
        <f>+IF(J210=0,"",'Ark1'!T2451)</f>
        <v>3.5</v>
      </c>
      <c r="W210" s="33">
        <f>+IF(J210=0,"",'Ark1'!W2451)</f>
        <v>0</v>
      </c>
      <c r="X210" s="33">
        <f>+IF(J210=0,"",'Ark1'!X2451)</f>
        <v>0</v>
      </c>
      <c r="Y210" s="33">
        <f>+IF(J210=0,"",'Ark1'!Y2451)</f>
        <v>0</v>
      </c>
      <c r="Z210" s="33">
        <f>+IF(J210=0,"",'Ark1'!Z2451)</f>
        <v>1.3999999999999977</v>
      </c>
      <c r="AA210" s="28">
        <f>+IF(J210=0,"",'Ark1'!AA2451)</f>
        <v>0</v>
      </c>
      <c r="AB210" s="26">
        <f>+IF(J210=0,"",'Ark1'!AC2451)</f>
        <v>0</v>
      </c>
      <c r="AC210" s="33">
        <f>+IF(J210=0,"",'Ark1'!AE2451)</f>
        <v>0</v>
      </c>
      <c r="AD210" s="28">
        <f t="shared" si="26"/>
        <v>1.2875000000000001</v>
      </c>
      <c r="AE210" s="28">
        <f t="shared" si="28"/>
        <v>2</v>
      </c>
      <c r="AF210" s="195"/>
      <c r="AG210" s="198"/>
      <c r="AI210" s="28"/>
      <c r="AJ210" s="26"/>
      <c r="AK210" s="199"/>
      <c r="AL210" s="27"/>
      <c r="AP210" s="27"/>
    </row>
    <row r="211" spans="1:42" ht="15.6">
      <c r="A211" s="195"/>
      <c r="B211" s="266">
        <f>+'Ark1'!C2452</f>
        <v>2024</v>
      </c>
      <c r="C211" s="27">
        <f>+'Ark1'!L2452</f>
        <v>8</v>
      </c>
      <c r="D211" s="27" t="s">
        <v>34</v>
      </c>
      <c r="E211" s="27">
        <f>+'Ark1'!H2452</f>
        <v>2</v>
      </c>
      <c r="F211" s="27">
        <f>+'Ark1'!J2452</f>
        <v>147</v>
      </c>
      <c r="G211" s="27" t="str">
        <f>VLOOKUP(F211,RNR!$A$1:$B$26,2)</f>
        <v>Midt-Norge</v>
      </c>
      <c r="H211" s="27">
        <f>+IF(J211=0,"",'Ark1'!Q2452)</f>
        <v>6</v>
      </c>
      <c r="J211" s="321">
        <f>+'Ark1'!R2452</f>
        <v>25</v>
      </c>
      <c r="K211" s="28">
        <f>+IF(J211=0,"",'Ark1'!AG2452)</f>
        <v>41.685309470544375</v>
      </c>
      <c r="M211" s="28">
        <f>+IF(J211=0,"",'Ark1'!AH2452)</f>
        <v>0</v>
      </c>
      <c r="N211" s="31">
        <f>+IF(J211=0,"",'Ark1'!U2452)</f>
        <v>13.416</v>
      </c>
      <c r="O211" s="476"/>
      <c r="P211" s="477">
        <f>+'Ark1'!AI2452</f>
        <v>17</v>
      </c>
      <c r="Q211" s="92"/>
      <c r="R211" s="31">
        <f>+IF(P211=0,"",'Ark1'!AJ2452)</f>
        <v>93.411764705882362</v>
      </c>
      <c r="S211" s="92"/>
      <c r="T211" s="31">
        <f>+IF(P211=0,"",'Ark1'!AK2452)</f>
        <v>16.47128357500986</v>
      </c>
      <c r="U211" s="92"/>
      <c r="V211" s="26">
        <f>+IF(J211=0,"",'Ark1'!T2452)</f>
        <v>5.32</v>
      </c>
      <c r="W211" s="33">
        <f>+IF(J211=0,"",'Ark1'!W2452)</f>
        <v>0</v>
      </c>
      <c r="X211" s="33">
        <f>+IF(J211=0,"",'Ark1'!X2452)</f>
        <v>16</v>
      </c>
      <c r="Y211" s="33">
        <f>+IF(J211=0,"",'Ark1'!Y2452)</f>
        <v>0</v>
      </c>
      <c r="Z211" s="33">
        <f>+IF(J211=0,"",'Ark1'!Z2452)</f>
        <v>2.3026384866061966</v>
      </c>
      <c r="AA211" s="28">
        <f>+IF(J211=0,"",'Ark1'!AA2452)</f>
        <v>0</v>
      </c>
      <c r="AB211" s="26">
        <f>+IF(J211=0,"",'Ark1'!AC2452)</f>
        <v>0</v>
      </c>
      <c r="AC211" s="33">
        <f>+IF(J211=0,"",'Ark1'!AE2452)</f>
        <v>0</v>
      </c>
      <c r="AD211" s="28">
        <f t="shared" si="26"/>
        <v>1.677</v>
      </c>
      <c r="AE211" s="28">
        <f t="shared" si="28"/>
        <v>4.166666666666667</v>
      </c>
      <c r="AF211" s="195"/>
      <c r="AG211" s="198"/>
      <c r="AI211" s="28"/>
      <c r="AJ211" s="26"/>
      <c r="AK211" s="199"/>
      <c r="AL211" s="27"/>
      <c r="AP211" s="27"/>
    </row>
    <row r="212" spans="1:42" ht="15.6">
      <c r="A212" s="195"/>
      <c r="B212" s="266">
        <f>+'Ark1'!C2453</f>
        <v>2024</v>
      </c>
      <c r="C212" s="27">
        <f>+'Ark1'!L2453</f>
        <v>8</v>
      </c>
      <c r="D212" s="27" t="s">
        <v>34</v>
      </c>
      <c r="E212" s="27">
        <f>+'Ark1'!H2453</f>
        <v>1</v>
      </c>
      <c r="F212" s="27">
        <f>+'Ark1'!J2453</f>
        <v>155</v>
      </c>
      <c r="G212" s="27" t="str">
        <f>VLOOKUP(F212,RNR!$A$1:$B$26,2)</f>
        <v>Målselv</v>
      </c>
      <c r="H212" s="27">
        <f>+IF(J212=0,"",'Ark1'!Q2453)</f>
        <v>18</v>
      </c>
      <c r="J212" s="321">
        <f>+'Ark1'!R2453</f>
        <v>140</v>
      </c>
      <c r="K212" s="28">
        <f>+IF(J212=0,"",'Ark1'!AG2453)</f>
        <v>14.50152739769617</v>
      </c>
      <c r="M212" s="28">
        <f>+IF(J212=0,"",'Ark1'!AH2453)</f>
        <v>0</v>
      </c>
      <c r="N212" s="31">
        <f>+IF(J212=0,"",'Ark1'!U2453)</f>
        <v>13.020714285714281</v>
      </c>
      <c r="O212" s="476"/>
      <c r="P212" s="477">
        <f>+'Ark1'!AI2453</f>
        <v>138</v>
      </c>
      <c r="Q212" s="92"/>
      <c r="R212" s="31">
        <f>+IF(P212=0,"",'Ark1'!AJ2453)</f>
        <v>87.721014492753611</v>
      </c>
      <c r="S212" s="92"/>
      <c r="T212" s="31">
        <f>+IF(P212=0,"",'Ark1'!AK2453)</f>
        <v>18.964904960825951</v>
      </c>
      <c r="U212" s="92"/>
      <c r="V212" s="26">
        <f>+IF(J212=0,"",'Ark1'!T2453)</f>
        <v>5.2357142857142884</v>
      </c>
      <c r="W212" s="33">
        <f>+IF(J212=0,"",'Ark1'!W2453)</f>
        <v>0</v>
      </c>
      <c r="X212" s="33">
        <f>+IF(J212=0,"",'Ark1'!X2453)</f>
        <v>15</v>
      </c>
      <c r="Y212" s="33">
        <f>+IF(J212=0,"",'Ark1'!Y2453)</f>
        <v>0.71428571428571441</v>
      </c>
      <c r="Z212" s="33">
        <f>+IF(J212=0,"",'Ark1'!Z2453)</f>
        <v>3.1091913608472823</v>
      </c>
      <c r="AA212" s="28">
        <f>+IF(J212=0,"",'Ark1'!AA2453)</f>
        <v>0</v>
      </c>
      <c r="AB212" s="26">
        <f>+IF(J212=0,"",'Ark1'!AC2453)</f>
        <v>0</v>
      </c>
      <c r="AC212" s="33">
        <f>+IF(J212=0,"",'Ark1'!AE2453)</f>
        <v>0</v>
      </c>
      <c r="AD212" s="28">
        <f t="shared" si="26"/>
        <v>1.6275892857142851</v>
      </c>
      <c r="AE212" s="28">
        <f t="shared" si="28"/>
        <v>7.7777777777777777</v>
      </c>
      <c r="AF212" s="195"/>
      <c r="AG212" s="198"/>
      <c r="AI212" s="28"/>
      <c r="AJ212" s="26"/>
      <c r="AK212" s="199"/>
      <c r="AL212" s="27"/>
      <c r="AP212" s="27"/>
    </row>
    <row r="213" spans="1:42" ht="15.6">
      <c r="A213" s="195"/>
      <c r="B213" s="266">
        <f>+'Ark1'!C2454</f>
        <v>2024</v>
      </c>
      <c r="C213" s="27">
        <f>+'Ark1'!L2454</f>
        <v>8</v>
      </c>
      <c r="D213" s="27" t="s">
        <v>34</v>
      </c>
      <c r="E213" s="27">
        <f>+'Ark1'!H2454</f>
        <v>2</v>
      </c>
      <c r="F213" s="27">
        <f>+'Ark1'!J2454</f>
        <v>160</v>
      </c>
      <c r="G213" s="27" t="str">
        <f>VLOOKUP(F213,RNR!$A$1:$B$26,2)</f>
        <v>Oslo</v>
      </c>
      <c r="H213" s="27">
        <f>+IF(J213=0,"",'Ark1'!Q2454)</f>
        <v>7</v>
      </c>
      <c r="J213" s="321">
        <f>+'Ark1'!R2454</f>
        <v>17</v>
      </c>
      <c r="K213" s="28">
        <f>+IF(J213=0,"",'Ark1'!AG2454)</f>
        <v>9.5807856420182116</v>
      </c>
      <c r="M213" s="28">
        <f>+IF(J213=0,"",'Ark1'!AH2454)</f>
        <v>0</v>
      </c>
      <c r="N213" s="31">
        <f>+IF(J213=0,"",'Ark1'!U2454)</f>
        <v>12.811764705882352</v>
      </c>
      <c r="O213" s="476"/>
      <c r="P213" s="477">
        <f>+'Ark1'!AI2454</f>
        <v>17</v>
      </c>
      <c r="Q213" s="92"/>
      <c r="R213" s="31">
        <f>+IF(P213=0,"",'Ark1'!AJ2454)</f>
        <v>88.364705882352951</v>
      </c>
      <c r="S213" s="92"/>
      <c r="T213" s="31">
        <f>+IF(P213=0,"",'Ark1'!AK2454)</f>
        <v>18.568422711473609</v>
      </c>
      <c r="U213" s="92"/>
      <c r="V213" s="26">
        <f>+IF(J213=0,"",'Ark1'!T2454)</f>
        <v>5.2352941176470589</v>
      </c>
      <c r="W213" s="33">
        <f>+IF(J213=0,"",'Ark1'!W2454)</f>
        <v>0</v>
      </c>
      <c r="X213" s="33">
        <f>+IF(J213=0,"",'Ark1'!X2454)</f>
        <v>0</v>
      </c>
      <c r="Y213" s="33">
        <f>+IF(J213=0,"",'Ark1'!Y2454)</f>
        <v>0</v>
      </c>
      <c r="Z213" s="33">
        <f>+IF(J213=0,"",'Ark1'!Z2454)</f>
        <v>1.6484867759612372</v>
      </c>
      <c r="AA213" s="28">
        <f>+IF(J213=0,"",'Ark1'!AA2454)</f>
        <v>0</v>
      </c>
      <c r="AB213" s="26">
        <f>+IF(J213=0,"",'Ark1'!AC2454)</f>
        <v>0</v>
      </c>
      <c r="AC213" s="33">
        <f>+IF(J213=0,"",'Ark1'!AE2454)</f>
        <v>0</v>
      </c>
      <c r="AD213" s="28">
        <f t="shared" si="26"/>
        <v>1.601470588235294</v>
      </c>
      <c r="AE213" s="28">
        <f t="shared" si="28"/>
        <v>2.4285714285714284</v>
      </c>
      <c r="AF213" s="195"/>
      <c r="AG213" s="198"/>
      <c r="AI213" s="28"/>
      <c r="AJ213" s="26"/>
      <c r="AK213" s="199"/>
      <c r="AL213" s="27"/>
      <c r="AP213" s="27"/>
    </row>
    <row r="214" spans="1:42" ht="15.6">
      <c r="A214" s="195"/>
      <c r="B214" s="266">
        <f>+'Ark1'!C2455</f>
        <v>2024</v>
      </c>
      <c r="C214" s="27">
        <f>+'Ark1'!L2455</f>
        <v>8</v>
      </c>
      <c r="D214" s="27" t="s">
        <v>34</v>
      </c>
      <c r="E214" s="27">
        <f>+'Ark1'!H2455</f>
        <v>1</v>
      </c>
      <c r="F214" s="27">
        <f>+'Ark1'!J2455</f>
        <v>171</v>
      </c>
      <c r="G214" s="27" t="str">
        <f>VLOOKUP(F214,RNR!$A$1:$B$26,2)</f>
        <v>Prima</v>
      </c>
      <c r="H214" s="27" t="str">
        <f>+IF(J214=0,"",'Ark1'!Q2455)</f>
        <v/>
      </c>
      <c r="J214" s="321">
        <f>+'Ark1'!R2455</f>
        <v>0</v>
      </c>
      <c r="K214" s="28" t="str">
        <f>+IF(J214=0,"",'Ark1'!AG2455)</f>
        <v/>
      </c>
      <c r="M214" s="28" t="str">
        <f>+IF(J214=0,"",'Ark1'!AH2455)</f>
        <v/>
      </c>
      <c r="N214" s="31" t="str">
        <f>+IF(J214=0,"",'Ark1'!U2455)</f>
        <v/>
      </c>
      <c r="O214" s="476"/>
      <c r="P214" s="477">
        <f>+'Ark1'!AI2455</f>
        <v>0</v>
      </c>
      <c r="Q214" s="92"/>
      <c r="R214" s="31" t="str">
        <f>+IF(P214=0,"",'Ark1'!AJ2455)</f>
        <v/>
      </c>
      <c r="S214" s="92"/>
      <c r="T214" s="31" t="str">
        <f>+IF(P214=0,"",'Ark1'!AK2455)</f>
        <v/>
      </c>
      <c r="U214" s="92"/>
      <c r="V214" s="26" t="str">
        <f>+IF(J214=0,"",'Ark1'!T2455)</f>
        <v/>
      </c>
      <c r="W214" s="33" t="str">
        <f>+IF(J214=0,"",'Ark1'!W2455)</f>
        <v/>
      </c>
      <c r="X214" s="33" t="str">
        <f>+IF(J214=0,"",'Ark1'!X2455)</f>
        <v/>
      </c>
      <c r="Y214" s="33" t="str">
        <f>+IF(J214=0,"",'Ark1'!Y2455)</f>
        <v/>
      </c>
      <c r="Z214" s="33" t="str">
        <f>+IF(J214=0,"",'Ark1'!Z2455)</f>
        <v/>
      </c>
      <c r="AA214" s="28" t="str">
        <f>+IF(J214=0,"",'Ark1'!AA2455)</f>
        <v/>
      </c>
      <c r="AB214" s="26" t="str">
        <f>+IF(J214=0,"",'Ark1'!AC2455)</f>
        <v/>
      </c>
      <c r="AC214" s="33" t="str">
        <f>+IF(J214=0,"",'Ark1'!AE2455)</f>
        <v/>
      </c>
      <c r="AD214" s="28" t="str">
        <f t="shared" si="26"/>
        <v/>
      </c>
      <c r="AE214" s="28" t="str">
        <f t="shared" si="28"/>
        <v/>
      </c>
      <c r="AF214" s="195"/>
      <c r="AG214" s="198"/>
      <c r="AI214" s="28"/>
      <c r="AJ214" s="26"/>
      <c r="AK214" s="199"/>
      <c r="AL214" s="27"/>
      <c r="AP214" s="27"/>
    </row>
    <row r="215" spans="1:42" ht="15.6">
      <c r="A215" s="195"/>
      <c r="B215" s="266">
        <f>+'Ark1'!C2456</f>
        <v>2024</v>
      </c>
      <c r="C215" s="27">
        <f>+'Ark1'!L2456</f>
        <v>8</v>
      </c>
      <c r="D215" s="27" t="s">
        <v>34</v>
      </c>
      <c r="E215" s="27">
        <f>+'Ark1'!H2456</f>
        <v>2</v>
      </c>
      <c r="F215" s="27">
        <f>+'Ark1'!J2456</f>
        <v>175</v>
      </c>
      <c r="G215" s="27" t="str">
        <f>VLOOKUP(F215,RNR!$A$1:$B$26,2)</f>
        <v>Ole Ringdal</v>
      </c>
      <c r="H215" s="27">
        <f>+IF(J215=0,"",'Ark1'!Q2456)</f>
        <v>10</v>
      </c>
      <c r="J215" s="321">
        <f>+'Ark1'!R2456</f>
        <v>20</v>
      </c>
      <c r="K215" s="28">
        <f>+IF(J215=0,"",'Ark1'!AG2456)</f>
        <v>2.4065046252433202</v>
      </c>
      <c r="M215" s="28">
        <f>+IF(J215=0,"",'Ark1'!AH2456)</f>
        <v>0</v>
      </c>
      <c r="N215" s="31">
        <f>+IF(J215=0,"",'Ark1'!U2456)</f>
        <v>13.97</v>
      </c>
      <c r="O215" s="476"/>
      <c r="P215" s="477">
        <f>+'Ark1'!AI2456</f>
        <v>13</v>
      </c>
      <c r="Q215" s="92"/>
      <c r="R215" s="31">
        <f>+IF(P215=0,"",'Ark1'!AJ2456)</f>
        <v>94.923076923076891</v>
      </c>
      <c r="S215" s="92"/>
      <c r="T215" s="31">
        <f>+IF(P215=0,"",'Ark1'!AK2456)</f>
        <v>17.660043006291122</v>
      </c>
      <c r="U215" s="92"/>
      <c r="V215" s="26">
        <f>+IF(J215=0,"",'Ark1'!T2456)</f>
        <v>5.6</v>
      </c>
      <c r="W215" s="33">
        <f>+IF(J215=0,"",'Ark1'!W2456)</f>
        <v>0</v>
      </c>
      <c r="X215" s="33">
        <f>+IF(J215=0,"",'Ark1'!X2456)</f>
        <v>35</v>
      </c>
      <c r="Y215" s="33">
        <f>+IF(J215=0,"",'Ark1'!Y2456)</f>
        <v>5</v>
      </c>
      <c r="Z215" s="33">
        <f>+IF(J215=0,"",'Ark1'!Z2456)</f>
        <v>4.4983441397918895</v>
      </c>
      <c r="AA215" s="28">
        <f>+IF(J215=0,"",'Ark1'!AA2456)</f>
        <v>0</v>
      </c>
      <c r="AB215" s="26">
        <f>+IF(J215=0,"",'Ark1'!AC2456)</f>
        <v>0</v>
      </c>
      <c r="AC215" s="33">
        <f>+IF(J215=0,"",'Ark1'!AE2456)</f>
        <v>0</v>
      </c>
      <c r="AD215" s="28">
        <f t="shared" si="26"/>
        <v>1.7462500000000001</v>
      </c>
      <c r="AE215" s="28">
        <f t="shared" si="28"/>
        <v>2</v>
      </c>
      <c r="AF215" s="195"/>
      <c r="AG215" s="198"/>
      <c r="AI215" s="28"/>
      <c r="AJ215" s="26"/>
      <c r="AK215" s="199"/>
      <c r="AL215" s="27"/>
      <c r="AP215" s="27"/>
    </row>
    <row r="216" spans="1:42" ht="15.6">
      <c r="A216" s="195"/>
      <c r="B216" s="266">
        <f>+'Ark1'!C2457</f>
        <v>2024</v>
      </c>
      <c r="C216" s="27">
        <f>+'Ark1'!L2457</f>
        <v>8</v>
      </c>
      <c r="D216" s="27" t="s">
        <v>34</v>
      </c>
      <c r="E216" s="27">
        <f>+'Ark1'!H2457</f>
        <v>2</v>
      </c>
      <c r="F216" s="27">
        <f>+'Ark1'!J2457</f>
        <v>177</v>
      </c>
      <c r="G216" s="27" t="str">
        <f>VLOOKUP(F216,RNR!$A$1:$B$26,2)</f>
        <v>Slakthuset</v>
      </c>
      <c r="H216" s="27">
        <f>+IF(J216=0,"",'Ark1'!Q2457)</f>
        <v>31</v>
      </c>
      <c r="J216" s="321">
        <f>+'Ark1'!R2457</f>
        <v>129</v>
      </c>
      <c r="K216" s="28">
        <f>+IF(J216=0,"",'Ark1'!AG2457)</f>
        <v>19.546108007857516</v>
      </c>
      <c r="M216" s="28">
        <f>+IF(J216=0,"",'Ark1'!AH2457)</f>
        <v>0.77519379844961245</v>
      </c>
      <c r="N216" s="31">
        <f>+IF(J216=0,"",'Ark1'!U2457)</f>
        <v>13.806976744186048</v>
      </c>
      <c r="O216" s="476"/>
      <c r="P216" s="477">
        <f>+'Ark1'!AI2457</f>
        <v>114</v>
      </c>
      <c r="Q216" s="92"/>
      <c r="R216" s="31">
        <f>+IF(P216=0,"",'Ark1'!AJ2457)</f>
        <v>89.278070175438586</v>
      </c>
      <c r="S216" s="92"/>
      <c r="T216" s="31">
        <f>+IF(P216=0,"",'Ark1'!AK2457)</f>
        <v>18.35729733947964</v>
      </c>
      <c r="U216" s="92"/>
      <c r="V216" s="26">
        <f>+IF(J216=0,"",'Ark1'!T2457)</f>
        <v>5.0232558139534911</v>
      </c>
      <c r="W216" s="33">
        <f>+IF(J216=0,"",'Ark1'!W2457)</f>
        <v>0</v>
      </c>
      <c r="X216" s="33">
        <f>+IF(J216=0,"",'Ark1'!X2457)</f>
        <v>27.906976744186039</v>
      </c>
      <c r="Y216" s="33">
        <f>+IF(J216=0,"",'Ark1'!Y2457)</f>
        <v>0</v>
      </c>
      <c r="Z216" s="33">
        <f>+IF(J216=0,"",'Ark1'!Z2457)</f>
        <v>3.649321611514297</v>
      </c>
      <c r="AA216" s="28">
        <f>+IF(J216=0,"",'Ark1'!AA2457)</f>
        <v>0</v>
      </c>
      <c r="AB216" s="26">
        <f>+IF(J216=0,"",'Ark1'!AC2457)</f>
        <v>0</v>
      </c>
      <c r="AC216" s="33">
        <f>+IF(J216=0,"",'Ark1'!AE2457)</f>
        <v>0</v>
      </c>
      <c r="AD216" s="28">
        <f t="shared" si="26"/>
        <v>1.7258720930232561</v>
      </c>
      <c r="AE216" s="28">
        <f t="shared" si="28"/>
        <v>4.161290322580645</v>
      </c>
      <c r="AF216" s="195"/>
      <c r="AG216" s="198"/>
      <c r="AI216" s="28"/>
      <c r="AJ216" s="26"/>
      <c r="AK216" s="199"/>
      <c r="AL216" s="27"/>
      <c r="AP216" s="27"/>
    </row>
    <row r="217" spans="1:42" ht="15.6">
      <c r="A217" s="195"/>
      <c r="B217" s="266">
        <f>+'Ark1'!C2458</f>
        <v>2024</v>
      </c>
      <c r="C217" s="27">
        <f>+'Ark1'!L2458</f>
        <v>8</v>
      </c>
      <c r="D217" s="27" t="s">
        <v>34</v>
      </c>
      <c r="E217" s="27">
        <f>+'Ark1'!H2458</f>
        <v>2</v>
      </c>
      <c r="F217" s="27">
        <f>+'Ark1'!J2458</f>
        <v>178</v>
      </c>
      <c r="G217" s="27" t="str">
        <f>VLOOKUP(F217,RNR!$A$1:$B$26,2)</f>
        <v>Røros</v>
      </c>
      <c r="H217" s="27">
        <f>+IF(J217=0,"",'Ark1'!Q2458)</f>
        <v>5</v>
      </c>
      <c r="J217" s="321">
        <f>+'Ark1'!R2458</f>
        <v>18</v>
      </c>
      <c r="K217" s="28">
        <f>+IF(J217=0,"",'Ark1'!AG2458)</f>
        <v>6.6869095816464243</v>
      </c>
      <c r="M217" s="28">
        <f>+IF(J217=0,"",'Ark1'!AH2458)</f>
        <v>16.666666666666671</v>
      </c>
      <c r="N217" s="31">
        <f>+IF(J217=0,"",'Ark1'!U2458)</f>
        <v>11.011111111111113</v>
      </c>
      <c r="O217" s="476"/>
      <c r="P217" s="477">
        <f>+'Ark1'!AI2458</f>
        <v>14</v>
      </c>
      <c r="Q217" s="92"/>
      <c r="R217" s="31">
        <f>+IF(P217=0,"",'Ark1'!AJ2458)</f>
        <v>85.75</v>
      </c>
      <c r="S217" s="92"/>
      <c r="T217" s="31">
        <f>+IF(P217=0,"",'Ark1'!AK2458)</f>
        <v>17.754524793574053</v>
      </c>
      <c r="U217" s="92"/>
      <c r="V217" s="26">
        <f>+IF(J217=0,"",'Ark1'!T2458)</f>
        <v>5.2222222222222223</v>
      </c>
      <c r="W217" s="33">
        <f>+IF(J217=0,"",'Ark1'!W2458)</f>
        <v>0</v>
      </c>
      <c r="X217" s="33">
        <f>+IF(J217=0,"",'Ark1'!X2458)</f>
        <v>11.111111111111112</v>
      </c>
      <c r="Y217" s="33">
        <f>+IF(J217=0,"",'Ark1'!Y2458)</f>
        <v>0</v>
      </c>
      <c r="Z217" s="33">
        <f>+IF(J217=0,"",'Ark1'!Z2458)</f>
        <v>3.02928097242176</v>
      </c>
      <c r="AA217" s="28">
        <f>+IF(J217=0,"",'Ark1'!AA2458)</f>
        <v>0</v>
      </c>
      <c r="AB217" s="26">
        <f>+IF(J217=0,"",'Ark1'!AC2458)</f>
        <v>0</v>
      </c>
      <c r="AC217" s="33">
        <f>+IF(J217=0,"",'Ark1'!AE2458)</f>
        <v>0</v>
      </c>
      <c r="AD217" s="28">
        <f t="shared" si="26"/>
        <v>1.3763888888888891</v>
      </c>
      <c r="AE217" s="28">
        <f t="shared" si="28"/>
        <v>3.6</v>
      </c>
      <c r="AF217" s="195"/>
      <c r="AG217" s="198"/>
      <c r="AI217" s="28"/>
      <c r="AJ217" s="26"/>
      <c r="AK217" s="199"/>
      <c r="AL217" s="27"/>
      <c r="AP217" s="27"/>
    </row>
    <row r="218" spans="1:42" ht="15.6">
      <c r="A218" s="195"/>
      <c r="B218" s="266">
        <f>+'Ark1'!C2459</f>
        <v>2024</v>
      </c>
      <c r="C218" s="27">
        <f>+'Ark1'!L2459</f>
        <v>8</v>
      </c>
      <c r="D218" s="27" t="s">
        <v>34</v>
      </c>
      <c r="E218" s="27">
        <f>+'Ark1'!H2459</f>
        <v>2</v>
      </c>
      <c r="F218" s="27">
        <f>+'Ark1'!J2459</f>
        <v>181</v>
      </c>
      <c r="G218" s="27" t="str">
        <f>VLOOKUP(F218,RNR!$A$1:$B$26,2)</f>
        <v>Horns</v>
      </c>
      <c r="H218" s="27">
        <f>+IF(J218=0,"",'Ark1'!Q2459)</f>
        <v>6</v>
      </c>
      <c r="J218" s="321">
        <f>+'Ark1'!R2459</f>
        <v>11</v>
      </c>
      <c r="K218" s="28">
        <f>+IF(J218=0,"",'Ark1'!AG2459)</f>
        <v>4.3518450048066244</v>
      </c>
      <c r="M218" s="28">
        <f>+IF(J218=0,"",'Ark1'!AH2459)</f>
        <v>0</v>
      </c>
      <c r="N218" s="31">
        <f>+IF(J218=0,"",'Ark1'!U2459)</f>
        <v>10.7</v>
      </c>
      <c r="O218" s="476"/>
      <c r="P218" s="477">
        <f>+'Ark1'!AI2459</f>
        <v>11</v>
      </c>
      <c r="Q218" s="92"/>
      <c r="R218" s="31">
        <f>+IF(P218=0,"",'Ark1'!AJ2459)</f>
        <v>85.218181818181804</v>
      </c>
      <c r="S218" s="92"/>
      <c r="T218" s="31">
        <f>+IF(P218=0,"",'Ark1'!AK2459)</f>
        <v>16.674937188611381</v>
      </c>
      <c r="U218" s="92"/>
      <c r="V218" s="26">
        <f>+IF(J218=0,"",'Ark1'!T2459)</f>
        <v>4</v>
      </c>
      <c r="W218" s="33">
        <f>+IF(J218=0,"",'Ark1'!W2459)</f>
        <v>0</v>
      </c>
      <c r="X218" s="33">
        <f>+IF(J218=0,"",'Ark1'!X2459)</f>
        <v>0</v>
      </c>
      <c r="Y218" s="33">
        <f>+IF(J218=0,"",'Ark1'!Y2459)</f>
        <v>0</v>
      </c>
      <c r="Z218" s="33">
        <f>+IF(J218=0,"",'Ark1'!Z2459)</f>
        <v>3.4480561058502133</v>
      </c>
      <c r="AA218" s="28">
        <f>+IF(J218=0,"",'Ark1'!AA2459)</f>
        <v>0</v>
      </c>
      <c r="AB218" s="26">
        <f>+IF(J218=0,"",'Ark1'!AC2459)</f>
        <v>0</v>
      </c>
      <c r="AC218" s="33">
        <f>+IF(J218=0,"",'Ark1'!AE2459)</f>
        <v>0</v>
      </c>
      <c r="AD218" s="28">
        <f t="shared" si="26"/>
        <v>1.3374999999999999</v>
      </c>
      <c r="AE218" s="28">
        <f t="shared" si="28"/>
        <v>1.8333333333333333</v>
      </c>
      <c r="AF218" s="195"/>
      <c r="AG218" s="198"/>
      <c r="AI218" s="28"/>
      <c r="AJ218" s="26"/>
      <c r="AK218" s="199"/>
      <c r="AL218" s="27"/>
      <c r="AP218" s="27"/>
    </row>
    <row r="219" spans="1:42" ht="15.6">
      <c r="A219" s="195"/>
      <c r="B219" s="266">
        <f>+'Ark1'!C2460</f>
        <v>2024</v>
      </c>
      <c r="C219" s="27">
        <f>+'Ark1'!L2460</f>
        <v>8</v>
      </c>
      <c r="D219" s="27" t="s">
        <v>34</v>
      </c>
      <c r="E219" s="27">
        <f>+'Ark1'!H2460</f>
        <v>1</v>
      </c>
      <c r="F219" s="27">
        <f>+'Ark1'!J2460</f>
        <v>262</v>
      </c>
      <c r="G219" s="27" t="str">
        <f>VLOOKUP(F219,RNR!$A$1:$B$26,2)</f>
        <v>Strilalam</v>
      </c>
      <c r="H219" s="27" t="str">
        <f>+IF(J219=0,"",'Ark1'!Q2460)</f>
        <v/>
      </c>
      <c r="J219" s="321">
        <f>+'Ark1'!R2460</f>
        <v>0</v>
      </c>
      <c r="K219" s="28" t="str">
        <f>+IF(J219=0,"",'Ark1'!AG2460)</f>
        <v/>
      </c>
      <c r="M219" s="28" t="str">
        <f>+IF(J219=0,"",'Ark1'!AH2460)</f>
        <v/>
      </c>
      <c r="N219" s="31" t="str">
        <f>+IF(J219=0,"",'Ark1'!U2460)</f>
        <v/>
      </c>
      <c r="O219" s="476"/>
      <c r="P219" s="477">
        <f>+'Ark1'!AI2460</f>
        <v>0</v>
      </c>
      <c r="Q219" s="92"/>
      <c r="R219" s="31" t="str">
        <f>+IF(P219=0,"",'Ark1'!AJ2460)</f>
        <v/>
      </c>
      <c r="S219" s="92"/>
      <c r="T219" s="31" t="str">
        <f>+IF(P219=0,"",'Ark1'!AK2460)</f>
        <v/>
      </c>
      <c r="U219" s="92"/>
      <c r="V219" s="26" t="str">
        <f>+IF(J219=0,"",'Ark1'!T2460)</f>
        <v/>
      </c>
      <c r="W219" s="33" t="str">
        <f>+IF(J219=0,"",'Ark1'!W2460)</f>
        <v/>
      </c>
      <c r="X219" s="33" t="str">
        <f>+IF(J219=0,"",'Ark1'!X2460)</f>
        <v/>
      </c>
      <c r="Y219" s="33" t="str">
        <f>+IF(J219=0,"",'Ark1'!Y2460)</f>
        <v/>
      </c>
      <c r="Z219" s="33" t="str">
        <f>+IF(J219=0,"",'Ark1'!Z2460)</f>
        <v/>
      </c>
      <c r="AA219" s="28" t="str">
        <f>+IF(J219=0,"",'Ark1'!AA2460)</f>
        <v/>
      </c>
      <c r="AB219" s="26" t="str">
        <f>+IF(J219=0,"",'Ark1'!AC2460)</f>
        <v/>
      </c>
      <c r="AC219" s="33" t="str">
        <f>+IF(J219=0,"",'Ark1'!AE2460)</f>
        <v/>
      </c>
      <c r="AD219" s="28" t="str">
        <f t="shared" si="26"/>
        <v/>
      </c>
      <c r="AE219" s="28" t="str">
        <f t="shared" si="28"/>
        <v/>
      </c>
      <c r="AF219" s="195"/>
      <c r="AG219" s="198"/>
      <c r="AI219" s="28"/>
      <c r="AJ219" s="26"/>
      <c r="AK219" s="199"/>
      <c r="AL219" s="27"/>
      <c r="AP219" s="27"/>
    </row>
    <row r="220" spans="1:42" ht="15.6">
      <c r="A220" s="195"/>
      <c r="B220" s="266">
        <f>+'Ark1'!C2461</f>
        <v>2024</v>
      </c>
      <c r="C220" s="27">
        <f>+'Ark1'!L2461</f>
        <v>8</v>
      </c>
      <c r="D220" s="27" t="s">
        <v>34</v>
      </c>
      <c r="E220" s="27">
        <f>+'Ark1'!H2461</f>
        <v>1</v>
      </c>
      <c r="F220" s="27">
        <f>+'Ark1'!J2461</f>
        <v>309</v>
      </c>
      <c r="G220" s="27" t="str">
        <f>VLOOKUP(F220,RNR!$A$1:$B$26,2)</f>
        <v>Malvik</v>
      </c>
      <c r="H220" s="27">
        <f>+IF(J220=0,"",'Ark1'!Q2461)</f>
        <v>21</v>
      </c>
      <c r="J220" s="321">
        <f>+'Ark1'!R2461</f>
        <v>153</v>
      </c>
      <c r="K220" s="28">
        <f>+IF(J220=0,"",'Ark1'!AG2461)</f>
        <v>19.128933983603776</v>
      </c>
      <c r="M220" s="28">
        <f>+IF(J220=0,"",'Ark1'!AH2461)</f>
        <v>0</v>
      </c>
      <c r="N220" s="31">
        <f>+IF(J220=0,"",'Ark1'!U2461)</f>
        <v>9.5620915032679719</v>
      </c>
      <c r="O220" s="476"/>
      <c r="P220" s="477">
        <f>+'Ark1'!AI2461</f>
        <v>153</v>
      </c>
      <c r="Q220" s="92"/>
      <c r="R220" s="31">
        <f>+IF(P220=0,"",'Ark1'!AJ2461)</f>
        <v>79.458169934640495</v>
      </c>
      <c r="S220" s="92"/>
      <c r="T220" s="31">
        <f>+IF(P220=0,"",'Ark1'!AK2461)</f>
        <v>18.06690186295257</v>
      </c>
      <c r="U220" s="92"/>
      <c r="V220" s="26">
        <f>+IF(J220=0,"",'Ark1'!T2461)</f>
        <v>5.4052287581699359</v>
      </c>
      <c r="W220" s="33">
        <f>+IF(J220=0,"",'Ark1'!W2461)</f>
        <v>0</v>
      </c>
      <c r="X220" s="33">
        <f>+IF(J220=0,"",'Ark1'!X2461)</f>
        <v>8.4967320261437891</v>
      </c>
      <c r="Y220" s="33">
        <f>+IF(J220=0,"",'Ark1'!Y2461)</f>
        <v>0</v>
      </c>
      <c r="Z220" s="33">
        <f>+IF(J220=0,"",'Ark1'!Z2461)</f>
        <v>3.9754805116887151</v>
      </c>
      <c r="AA220" s="28">
        <f>+IF(J220=0,"",'Ark1'!AA2461)</f>
        <v>0</v>
      </c>
      <c r="AB220" s="26">
        <f>+IF(J220=0,"",'Ark1'!AC2461)</f>
        <v>0</v>
      </c>
      <c r="AC220" s="33">
        <f>+IF(J220=0,"",'Ark1'!AE2461)</f>
        <v>0</v>
      </c>
      <c r="AD220" s="28">
        <f t="shared" si="26"/>
        <v>1.1952614379084965</v>
      </c>
      <c r="AE220" s="28">
        <f t="shared" si="28"/>
        <v>7.2857142857142856</v>
      </c>
      <c r="AF220" s="195"/>
      <c r="AG220" s="198"/>
      <c r="AI220" s="28"/>
      <c r="AJ220" s="26"/>
      <c r="AK220" s="199"/>
      <c r="AL220" s="27"/>
      <c r="AP220" s="27"/>
    </row>
    <row r="221" spans="1:42" ht="15.6">
      <c r="A221" s="195"/>
      <c r="B221" s="266">
        <f>+'Ark1'!C2462</f>
        <v>2024</v>
      </c>
      <c r="C221" s="27">
        <f>+'Ark1'!L2462</f>
        <v>8</v>
      </c>
      <c r="D221" s="27" t="s">
        <v>34</v>
      </c>
      <c r="E221" s="27">
        <f>+'Ark1'!H2462</f>
        <v>2</v>
      </c>
      <c r="F221" s="27">
        <f>+'Ark1'!J2462</f>
        <v>470</v>
      </c>
      <c r="G221" s="27" t="str">
        <f>VLOOKUP(F221,RNR!$A$1:$B$26,2)</f>
        <v>Jens Eide</v>
      </c>
      <c r="H221" s="27">
        <f>+IF(J221=0,"",'Ark1'!Q2462)</f>
        <v>15</v>
      </c>
      <c r="J221" s="321">
        <f>+'Ark1'!R2462</f>
        <v>90</v>
      </c>
      <c r="K221" s="28">
        <f>+IF(J221=0,"",'Ark1'!AG2462)</f>
        <v>15.980080525535069</v>
      </c>
      <c r="M221" s="28">
        <f>+IF(J221=0,"",'Ark1'!AH2462)</f>
        <v>3.3333333333333344</v>
      </c>
      <c r="N221" s="31">
        <f>+IF(J221=0,"",'Ark1'!U2462)</f>
        <v>8.3788888888888895</v>
      </c>
      <c r="O221" s="476"/>
      <c r="P221" s="477">
        <f>+'Ark1'!AI2462</f>
        <v>90</v>
      </c>
      <c r="Q221" s="92"/>
      <c r="R221" s="31">
        <f>+IF(P221=0,"",'Ark1'!AJ2462)</f>
        <v>79.937777777777782</v>
      </c>
      <c r="S221" s="92"/>
      <c r="T221" s="31">
        <f>+IF(P221=0,"",'Ark1'!AK2462)</f>
        <v>15.640026289533147</v>
      </c>
      <c r="U221" s="92"/>
      <c r="V221" s="26">
        <f>+IF(J221=0,"",'Ark1'!T2462)</f>
        <v>5.5</v>
      </c>
      <c r="W221" s="33">
        <f>+IF(J221=0,"",'Ark1'!W2462)</f>
        <v>0</v>
      </c>
      <c r="X221" s="33">
        <f>+IF(J221=0,"",'Ark1'!X2462)</f>
        <v>4.4444444444444446</v>
      </c>
      <c r="Y221" s="33">
        <f>+IF(J221=0,"",'Ark1'!Y2462)</f>
        <v>0</v>
      </c>
      <c r="Z221" s="33">
        <f>+IF(J221=0,"",'Ark1'!Z2462)</f>
        <v>3.3514340030117258</v>
      </c>
      <c r="AA221" s="28">
        <f>+IF(J221=0,"",'Ark1'!AA2462)</f>
        <v>0</v>
      </c>
      <c r="AB221" s="26">
        <f>+IF(J221=0,"",'Ark1'!AC2462)</f>
        <v>0</v>
      </c>
      <c r="AC221" s="33">
        <f>+IF(J221=0,"",'Ark1'!AE2462)</f>
        <v>0</v>
      </c>
      <c r="AD221" s="28">
        <f t="shared" si="26"/>
        <v>1.0473611111111112</v>
      </c>
      <c r="AE221" s="28">
        <f t="shared" si="28"/>
        <v>6</v>
      </c>
      <c r="AF221" s="195"/>
      <c r="AG221" s="198"/>
      <c r="AI221" s="28"/>
      <c r="AJ221" s="26"/>
      <c r="AK221" s="199"/>
      <c r="AL221" s="27"/>
      <c r="AP221" s="27"/>
    </row>
    <row r="222" spans="1:42" ht="15.6">
      <c r="A222" s="195"/>
      <c r="B222" s="266">
        <f>+'Ark1'!C2463</f>
        <v>2024</v>
      </c>
      <c r="C222" s="27">
        <f>+'Ark1'!L2463</f>
        <v>8</v>
      </c>
      <c r="D222" s="27" t="s">
        <v>34</v>
      </c>
      <c r="E222" s="27">
        <f>+'Ark1'!H2463</f>
        <v>2</v>
      </c>
      <c r="F222" s="27">
        <f>+'Ark1'!J2463</f>
        <v>629</v>
      </c>
      <c r="G222" s="27" t="str">
        <f>VLOOKUP(F222,RNR!$A$1:$B$26,2)</f>
        <v>Bø</v>
      </c>
      <c r="H222" s="27" t="str">
        <f>+IF(J222=0,"",'Ark1'!Q2463)</f>
        <v/>
      </c>
      <c r="J222" s="321">
        <f>+'Ark1'!R2463</f>
        <v>0</v>
      </c>
      <c r="K222" s="28" t="str">
        <f>+IF(J222=0,"",'Ark1'!AG2463)</f>
        <v/>
      </c>
      <c r="M222" s="28" t="str">
        <f>+IF(J222=0,"",'Ark1'!AH2463)</f>
        <v/>
      </c>
      <c r="N222" s="31" t="str">
        <f>+IF(J222=0,"",'Ark1'!U2463)</f>
        <v/>
      </c>
      <c r="O222" s="476"/>
      <c r="P222" s="477">
        <f>+'Ark1'!AI2463</f>
        <v>0</v>
      </c>
      <c r="Q222" s="92"/>
      <c r="R222" s="31" t="str">
        <f>+IF(P222=0,"",'Ark1'!AJ2463)</f>
        <v/>
      </c>
      <c r="S222" s="92"/>
      <c r="T222" s="31" t="str">
        <f>+IF(P222=0,"",'Ark1'!AK2463)</f>
        <v/>
      </c>
      <c r="U222" s="92"/>
      <c r="V222" s="26" t="str">
        <f>+IF(J222=0,"",'Ark1'!T2463)</f>
        <v/>
      </c>
      <c r="W222" s="33" t="str">
        <f>+IF(J222=0,"",'Ark1'!W2463)</f>
        <v/>
      </c>
      <c r="X222" s="33" t="str">
        <f>+IF(J222=0,"",'Ark1'!X2463)</f>
        <v/>
      </c>
      <c r="Y222" s="33" t="str">
        <f>+IF(J222=0,"",'Ark1'!Y2463)</f>
        <v/>
      </c>
      <c r="Z222" s="33" t="str">
        <f>+IF(J222=0,"",'Ark1'!Z2463)</f>
        <v/>
      </c>
      <c r="AA222" s="28" t="str">
        <f>+IF(J222=0,"",'Ark1'!AA2463)</f>
        <v/>
      </c>
      <c r="AB222" s="26" t="str">
        <f>+IF(J222=0,"",'Ark1'!AC2463)</f>
        <v/>
      </c>
      <c r="AC222" s="33" t="str">
        <f>+IF(J222=0,"",'Ark1'!AE2463)</f>
        <v/>
      </c>
      <c r="AD222" s="28" t="str">
        <f t="shared" si="26"/>
        <v/>
      </c>
      <c r="AE222" s="28" t="str">
        <f t="shared" si="28"/>
        <v/>
      </c>
      <c r="AF222" s="195"/>
      <c r="AG222" s="198"/>
      <c r="AI222" s="28"/>
      <c r="AJ222" s="26"/>
      <c r="AK222" s="199"/>
      <c r="AL222" s="27"/>
      <c r="AP222" s="27"/>
    </row>
    <row r="223" spans="1:42" ht="15.6">
      <c r="A223" s="195"/>
      <c r="B223" s="266">
        <f>+'Ark1'!C2464</f>
        <v>2024</v>
      </c>
      <c r="C223" s="27">
        <f>+'Ark1'!L2464</f>
        <v>8</v>
      </c>
      <c r="D223" s="27" t="s">
        <v>34</v>
      </c>
      <c r="E223" s="27">
        <f>+'Ark1'!H2464</f>
        <v>1</v>
      </c>
      <c r="F223" s="27">
        <f>+'Ark1'!J2464</f>
        <v>643</v>
      </c>
      <c r="G223" s="27" t="str">
        <f>VLOOKUP(F223,RNR!$A$1:$B$26,2)</f>
        <v>Bjerka</v>
      </c>
      <c r="H223" s="27">
        <f>+IF(J223=0,"",'Ark1'!Q2464)</f>
        <v>9</v>
      </c>
      <c r="J223" s="321">
        <f>+'Ark1'!R2464</f>
        <v>12</v>
      </c>
      <c r="K223" s="28">
        <f>+IF(J223=0,"",'Ark1'!AG2464)</f>
        <v>3.6266960949060736</v>
      </c>
      <c r="M223" s="28">
        <f>+IF(J223=0,"",'Ark1'!AH2464)</f>
        <v>0</v>
      </c>
      <c r="N223" s="31">
        <f>+IF(J223=0,"",'Ark1'!U2464)</f>
        <v>12.049999999999997</v>
      </c>
      <c r="O223" s="476"/>
      <c r="P223" s="477">
        <f>+'Ark1'!AI2464</f>
        <v>10</v>
      </c>
      <c r="Q223" s="92"/>
      <c r="R223" s="31">
        <f>+IF(P223=0,"",'Ark1'!AJ2464)</f>
        <v>88.72</v>
      </c>
      <c r="S223" s="92"/>
      <c r="T223" s="31">
        <f>+IF(P223=0,"",'Ark1'!AK2464)</f>
        <v>17.81656415876558</v>
      </c>
      <c r="U223" s="92"/>
      <c r="V223" s="26">
        <f>+IF(J223=0,"",'Ark1'!T2464)</f>
        <v>6.333333333333333</v>
      </c>
      <c r="W223" s="33">
        <f>+IF(J223=0,"",'Ark1'!W2464)</f>
        <v>0</v>
      </c>
      <c r="X223" s="33">
        <f>+IF(J223=0,"",'Ark1'!X2464)</f>
        <v>0</v>
      </c>
      <c r="Y223" s="33">
        <f>+IF(J223=0,"",'Ark1'!Y2464)</f>
        <v>0</v>
      </c>
      <c r="Z223" s="33">
        <f>+IF(J223=0,"",'Ark1'!Z2464)</f>
        <v>2.9460425432547157</v>
      </c>
      <c r="AA223" s="28">
        <f>+IF(J223=0,"",'Ark1'!AA2464)</f>
        <v>0</v>
      </c>
      <c r="AB223" s="26">
        <f>+IF(J223=0,"",'Ark1'!AC2464)</f>
        <v>0</v>
      </c>
      <c r="AC223" s="33">
        <f>+IF(J223=0,"",'Ark1'!AE2464)</f>
        <v>0</v>
      </c>
      <c r="AD223" s="28">
        <f t="shared" si="26"/>
        <v>1.5062499999999996</v>
      </c>
      <c r="AE223" s="28">
        <f t="shared" si="28"/>
        <v>1.3333333333333333</v>
      </c>
      <c r="AF223" s="195"/>
      <c r="AG223" s="198"/>
      <c r="AI223" s="28"/>
      <c r="AJ223" s="26"/>
      <c r="AK223" s="199"/>
      <c r="AL223" s="27"/>
      <c r="AP223" s="27"/>
    </row>
    <row r="224" spans="1:42" ht="15.6">
      <c r="A224" s="195"/>
      <c r="B224" s="266">
        <f>+'Ark1'!C2465</f>
        <v>2024</v>
      </c>
      <c r="C224" s="27">
        <f>+'Ark1'!L2465</f>
        <v>8</v>
      </c>
      <c r="D224" s="27" t="s">
        <v>34</v>
      </c>
      <c r="E224" s="27">
        <f>+'Ark1'!H2465</f>
        <v>2</v>
      </c>
      <c r="F224" s="27">
        <f>+'Ark1'!J2465</f>
        <v>704</v>
      </c>
      <c r="G224" s="27" t="str">
        <f>VLOOKUP(F224,RNR!$A$1:$B$26,2)</f>
        <v>Øre Vilt</v>
      </c>
      <c r="H224" s="27" t="str">
        <f>+IF(J224=0,"",'Ark1'!Q2465)</f>
        <v/>
      </c>
      <c r="J224" s="321">
        <f>+'Ark1'!R2465</f>
        <v>0</v>
      </c>
      <c r="K224" s="28" t="str">
        <f>+IF(J224=0,"",'Ark1'!AG2465)</f>
        <v/>
      </c>
      <c r="M224" s="28" t="str">
        <f>+IF(J224=0,"",'Ark1'!AH2465)</f>
        <v/>
      </c>
      <c r="N224" s="31" t="str">
        <f>+IF(J224=0,"",'Ark1'!U2465)</f>
        <v/>
      </c>
      <c r="O224" s="476"/>
      <c r="P224" s="477">
        <f>+'Ark1'!AI2465</f>
        <v>0</v>
      </c>
      <c r="Q224" s="92"/>
      <c r="R224" s="31" t="str">
        <f>+IF(P224=0,"",'Ark1'!AJ2465)</f>
        <v/>
      </c>
      <c r="S224" s="92"/>
      <c r="T224" s="31" t="str">
        <f>+IF(P224=0,"",'Ark1'!AK2465)</f>
        <v/>
      </c>
      <c r="U224" s="92"/>
      <c r="V224" s="26" t="str">
        <f>+IF(J224=0,"",'Ark1'!T2465)</f>
        <v/>
      </c>
      <c r="W224" s="33" t="str">
        <f>+IF(J224=0,"",'Ark1'!W2465)</f>
        <v/>
      </c>
      <c r="X224" s="33" t="str">
        <f>+IF(J224=0,"",'Ark1'!X2465)</f>
        <v/>
      </c>
      <c r="Y224" s="33" t="str">
        <f>+IF(J224=0,"",'Ark1'!Y2465)</f>
        <v/>
      </c>
      <c r="Z224" s="33" t="str">
        <f>+IF(J224=0,"",'Ark1'!Z2465)</f>
        <v/>
      </c>
      <c r="AA224" s="28" t="str">
        <f>+IF(J224=0,"",'Ark1'!AA2465)</f>
        <v/>
      </c>
      <c r="AB224" s="26" t="str">
        <f>+IF(J224=0,"",'Ark1'!AC2465)</f>
        <v/>
      </c>
      <c r="AC224" s="33" t="str">
        <f>+IF(J224=0,"",'Ark1'!AE2465)</f>
        <v/>
      </c>
      <c r="AD224" s="28" t="str">
        <f t="shared" si="26"/>
        <v/>
      </c>
      <c r="AE224" s="28" t="str">
        <f t="shared" si="28"/>
        <v/>
      </c>
      <c r="AF224" s="195"/>
      <c r="AG224" s="198"/>
      <c r="AI224" s="28"/>
      <c r="AJ224" s="26"/>
      <c r="AK224" s="199"/>
      <c r="AL224" s="27"/>
      <c r="AP224" s="27"/>
    </row>
    <row r="225" spans="1:60" ht="15.6">
      <c r="A225" s="195"/>
      <c r="B225" s="266">
        <f>+'Ark1'!C2466</f>
        <v>2024</v>
      </c>
      <c r="C225" s="27">
        <f>+'Ark1'!L2466</f>
        <v>8</v>
      </c>
      <c r="D225" s="27" t="s">
        <v>34</v>
      </c>
      <c r="E225" s="27">
        <f>+'Ark1'!H2466</f>
        <v>1</v>
      </c>
      <c r="F225" s="27">
        <f>+'Ark1'!J2466</f>
        <v>802</v>
      </c>
      <c r="G225" s="27" t="str">
        <f>VLOOKUP(F225,RNR!$A$1:$B$26,2)</f>
        <v>Karasjok</v>
      </c>
      <c r="H225" s="27" t="str">
        <f>+IF(J225=0,"",'Ark1'!Q2466)</f>
        <v/>
      </c>
      <c r="J225" s="321">
        <f>+'Ark1'!R2466</f>
        <v>0</v>
      </c>
      <c r="K225" s="28" t="str">
        <f>+IF(J225=0,"",'Ark1'!AG2466)</f>
        <v/>
      </c>
      <c r="M225" s="28" t="str">
        <f>+IF(J225=0,"",'Ark1'!AH2466)</f>
        <v/>
      </c>
      <c r="N225" s="31" t="str">
        <f>+IF(J225=0,"",'Ark1'!U2466)</f>
        <v/>
      </c>
      <c r="O225" s="476"/>
      <c r="P225" s="477">
        <f>+'Ark1'!AI2466</f>
        <v>0</v>
      </c>
      <c r="Q225" s="92"/>
      <c r="R225" s="31" t="str">
        <f>+IF(P225=0,"",'Ark1'!AJ2466)</f>
        <v/>
      </c>
      <c r="S225" s="92"/>
      <c r="T225" s="31" t="str">
        <f>+IF(P225=0,"",'Ark1'!AK2466)</f>
        <v/>
      </c>
      <c r="U225" s="92"/>
      <c r="V225" s="26" t="str">
        <f>+IF(J225=0,"",'Ark1'!T2466)</f>
        <v/>
      </c>
      <c r="W225" s="33" t="str">
        <f>+IF(J225=0,"",'Ark1'!W2466)</f>
        <v/>
      </c>
      <c r="X225" s="33" t="str">
        <f>+IF(J225=0,"",'Ark1'!X2466)</f>
        <v/>
      </c>
      <c r="Y225" s="33" t="str">
        <f>+IF(J225=0,"",'Ark1'!Y2466)</f>
        <v/>
      </c>
      <c r="Z225" s="33" t="str">
        <f>+IF(J225=0,"",'Ark1'!Z2466)</f>
        <v/>
      </c>
      <c r="AA225" s="28" t="str">
        <f>+IF(J225=0,"",'Ark1'!AA2466)</f>
        <v/>
      </c>
      <c r="AB225" s="26" t="str">
        <f>+IF(J225=0,"",'Ark1'!AC2466)</f>
        <v/>
      </c>
      <c r="AC225" s="33" t="str">
        <f>+IF(J225=0,"",'Ark1'!AE2466)</f>
        <v/>
      </c>
      <c r="AD225" s="28" t="str">
        <f t="shared" si="26"/>
        <v/>
      </c>
      <c r="AE225" s="28" t="str">
        <f t="shared" si="28"/>
        <v/>
      </c>
      <c r="AF225" s="195"/>
      <c r="AG225" s="198"/>
      <c r="AI225" s="28"/>
      <c r="AJ225" s="26"/>
      <c r="AK225" s="199"/>
      <c r="AL225" s="27"/>
      <c r="AP225" s="27"/>
    </row>
    <row r="226" spans="1:60" ht="15" customHeight="1">
      <c r="A226" s="195"/>
      <c r="B226" s="195"/>
      <c r="C226" s="195"/>
      <c r="D226" s="195"/>
      <c r="E226" s="195"/>
      <c r="F226" s="195"/>
      <c r="G226" s="195"/>
      <c r="H226" s="195"/>
      <c r="I226" s="476"/>
      <c r="J226" s="316"/>
      <c r="K226" s="196"/>
      <c r="L226" s="196"/>
      <c r="M226" s="196"/>
      <c r="N226" s="195"/>
      <c r="O226" s="476"/>
      <c r="P226" s="476"/>
      <c r="Q226" s="476"/>
      <c r="R226" s="476"/>
      <c r="S226" s="476"/>
      <c r="T226" s="476"/>
      <c r="U226" s="476"/>
      <c r="V226" s="195"/>
      <c r="W226" s="197"/>
      <c r="X226" s="197"/>
      <c r="Y226" s="197"/>
      <c r="Z226" s="197"/>
      <c r="AA226" s="197"/>
      <c r="AB226" s="195"/>
      <c r="AC226" s="197"/>
      <c r="AD226" s="197"/>
      <c r="AE226" s="197"/>
      <c r="AF226" s="195"/>
      <c r="AG226" s="198"/>
      <c r="AI226" s="28"/>
      <c r="AJ226" s="26"/>
      <c r="AK226" s="199"/>
      <c r="AL226" s="27"/>
      <c r="AP226" s="27"/>
      <c r="BH226" s="211"/>
    </row>
    <row r="227" spans="1:60" ht="22.8">
      <c r="A227" s="195"/>
      <c r="B227" s="195"/>
      <c r="C227" s="195"/>
      <c r="D227" s="240" t="str">
        <f>+D229</f>
        <v>R+</v>
      </c>
      <c r="E227" s="195"/>
      <c r="F227" s="195"/>
      <c r="G227" s="195"/>
      <c r="H227" s="195"/>
      <c r="I227" s="476"/>
      <c r="J227" s="435">
        <f>SUM(J229:J252)</f>
        <v>108</v>
      </c>
      <c r="K227" s="241"/>
      <c r="L227" s="241"/>
      <c r="M227" s="241"/>
      <c r="N227" s="243">
        <f>+Klasse!P18</f>
        <v>15.199999999999996</v>
      </c>
      <c r="O227" s="243"/>
      <c r="P227" s="243"/>
      <c r="Q227" s="243"/>
      <c r="R227" s="243"/>
      <c r="S227" s="243"/>
      <c r="T227" s="243"/>
      <c r="U227" s="243"/>
      <c r="V227" s="242"/>
      <c r="W227" s="197"/>
      <c r="X227" s="197"/>
      <c r="Y227" s="197"/>
      <c r="Z227" s="197"/>
      <c r="AA227" s="197"/>
      <c r="AB227" s="195"/>
      <c r="AC227" s="197"/>
      <c r="AD227" s="197"/>
      <c r="AE227" s="197"/>
      <c r="AF227" s="195"/>
      <c r="AG227" s="198"/>
      <c r="AI227" s="28"/>
      <c r="AJ227" s="26"/>
      <c r="AK227" s="199"/>
      <c r="AL227" s="27"/>
      <c r="AP227" s="27"/>
      <c r="BH227" s="211"/>
    </row>
    <row r="228" spans="1:60" ht="15" customHeight="1">
      <c r="A228" s="195"/>
      <c r="B228" s="195"/>
      <c r="C228" s="195"/>
      <c r="D228" s="195"/>
      <c r="E228" s="195"/>
      <c r="F228" s="195"/>
      <c r="G228" s="195"/>
      <c r="H228" s="213"/>
      <c r="I228" s="213"/>
      <c r="J228" s="31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  <c r="V228" s="213"/>
      <c r="W228" s="197"/>
      <c r="X228" s="197"/>
      <c r="Y228" s="197"/>
      <c r="Z228" s="197"/>
      <c r="AA228" s="214"/>
      <c r="AB228" s="195"/>
      <c r="AC228" s="214"/>
      <c r="AD228" s="214"/>
      <c r="AE228" s="212"/>
      <c r="AF228" s="195"/>
      <c r="AG228" s="198"/>
      <c r="AI228" s="28"/>
      <c r="AJ228" s="26"/>
      <c r="AK228" s="199"/>
      <c r="AL228" s="27"/>
      <c r="AP228" s="27"/>
      <c r="BH228" s="211"/>
    </row>
    <row r="229" spans="1:60" ht="15.6">
      <c r="A229" s="195"/>
      <c r="B229" s="266">
        <f>+'Ark1'!C2467</f>
        <v>2024</v>
      </c>
      <c r="C229" s="215">
        <f>+'Ark1'!L2467</f>
        <v>9</v>
      </c>
      <c r="D229" s="215" t="s">
        <v>35</v>
      </c>
      <c r="E229" s="215">
        <f>+'Ark1'!H2467</f>
        <v>1</v>
      </c>
      <c r="F229" s="215">
        <f>+'Ark1'!J2467</f>
        <v>103</v>
      </c>
      <c r="G229" s="215" t="str">
        <f>VLOOKUP(F229,RNR!$A$1:$B$26,2)</f>
        <v>Rudshøgda</v>
      </c>
      <c r="H229" s="215" t="str">
        <f>+IF(J229=0,"",'Ark1'!Q2467)</f>
        <v/>
      </c>
      <c r="I229" s="215"/>
      <c r="J229" s="320">
        <f>+'Ark1'!R2467</f>
        <v>0</v>
      </c>
      <c r="K229" s="216" t="str">
        <f>+IF(J229=0,"",'Ark1'!AG2467)</f>
        <v/>
      </c>
      <c r="L229" s="216"/>
      <c r="M229" s="216" t="str">
        <f>+IF(J229=0,"",'Ark1'!AH2467)</f>
        <v/>
      </c>
      <c r="N229" s="31" t="str">
        <f>+IF(J229=0,"",'Ark1'!U2467)</f>
        <v/>
      </c>
      <c r="O229" s="31"/>
      <c r="P229" s="31"/>
      <c r="Q229" s="31"/>
      <c r="R229" s="31"/>
      <c r="S229" s="31"/>
      <c r="T229" s="31"/>
      <c r="U229" s="31"/>
      <c r="V229" s="217" t="str">
        <f>+IF(J229=0,"",'Ark1'!T2467)</f>
        <v/>
      </c>
      <c r="W229" s="218" t="str">
        <f>+IF(J229=0,"",'Ark1'!W2467)</f>
        <v/>
      </c>
      <c r="X229" s="218" t="str">
        <f>+IF(J229=0,"",'Ark1'!X2467)</f>
        <v/>
      </c>
      <c r="Y229" s="218" t="str">
        <f>+IF(J229=0,"",'Ark1'!Y2467)</f>
        <v/>
      </c>
      <c r="Z229" s="218" t="str">
        <f>+IF(J229=0,"",'Ark1'!Z2467)</f>
        <v/>
      </c>
      <c r="AA229" s="216" t="str">
        <f>+IF(J229=0,"",'Ark1'!AA2467)</f>
        <v/>
      </c>
      <c r="AB229" s="217" t="str">
        <f>+IF(J229=0,"",'Ark1'!AC2467)</f>
        <v/>
      </c>
      <c r="AC229" s="218" t="str">
        <f>+IF(J229=0,"",'Ark1'!AE2467)</f>
        <v/>
      </c>
      <c r="AD229" s="216" t="str">
        <f t="shared" ref="AD229:AD252" si="29">IF(J229=0,"",N229/C229)</f>
        <v/>
      </c>
      <c r="AE229" s="216" t="str">
        <f t="shared" ref="AE229" si="30">IF(J229=0,"",J229/H229)</f>
        <v/>
      </c>
      <c r="AF229" s="195"/>
      <c r="AG229" s="198"/>
      <c r="AI229" s="28"/>
      <c r="AJ229" s="26"/>
      <c r="AK229" s="198"/>
      <c r="AL229" s="27"/>
      <c r="AP229" s="27"/>
    </row>
    <row r="230" spans="1:60" ht="15.6">
      <c r="A230" s="195"/>
      <c r="B230" s="266">
        <f>+'Ark1'!C2468</f>
        <v>2024</v>
      </c>
      <c r="C230" s="215">
        <f>+'Ark1'!L2468</f>
        <v>9</v>
      </c>
      <c r="D230" s="215" t="s">
        <v>35</v>
      </c>
      <c r="E230" s="215">
        <f>+'Ark1'!H2468</f>
        <v>2</v>
      </c>
      <c r="F230" s="215">
        <f>+'Ark1'!J2468</f>
        <v>106</v>
      </c>
      <c r="G230" s="215" t="str">
        <f>VLOOKUP(F230,RNR!$A$1:$B$26,2)</f>
        <v>Furuseth</v>
      </c>
      <c r="H230" s="215">
        <f>+IF(J230=0,"",'Ark1'!Q2468)</f>
        <v>1</v>
      </c>
      <c r="I230" s="215"/>
      <c r="J230" s="320">
        <f>+'Ark1'!R2468</f>
        <v>8</v>
      </c>
      <c r="K230" s="216">
        <f>+IF(J230=0,"",'Ark1'!AG2468)</f>
        <v>8.4251458198314939</v>
      </c>
      <c r="L230" s="216"/>
      <c r="M230" s="216">
        <f>+IF(J230=0,"",'Ark1'!AH2468)</f>
        <v>0</v>
      </c>
      <c r="N230" s="31">
        <f>+IF(J230=0,"",'Ark1'!U2468)</f>
        <v>19.5</v>
      </c>
      <c r="O230" s="31"/>
      <c r="P230" s="31"/>
      <c r="Q230" s="31"/>
      <c r="R230" s="31"/>
      <c r="S230" s="31"/>
      <c r="T230" s="31"/>
      <c r="U230" s="31"/>
      <c r="V230" s="217">
        <f>+IF(J230=0,"",'Ark1'!T2468)</f>
        <v>5.5</v>
      </c>
      <c r="W230" s="218">
        <f>+IF(J230=0,"",'Ark1'!W2468)</f>
        <v>0</v>
      </c>
      <c r="X230" s="218">
        <f>+IF(J230=0,"",'Ark1'!X2468)</f>
        <v>100</v>
      </c>
      <c r="Y230" s="218">
        <f>+IF(J230=0,"",'Ark1'!Y2468)</f>
        <v>0</v>
      </c>
      <c r="Z230" s="218">
        <f>+IF(J230=0,"",'Ark1'!Z2468)</f>
        <v>1.1101801655587589</v>
      </c>
      <c r="AA230" s="216">
        <f>+IF(J230=0,"",'Ark1'!AA2468)</f>
        <v>0</v>
      </c>
      <c r="AB230" s="217">
        <f>+IF(J230=0,"",'Ark1'!AC2468)</f>
        <v>0</v>
      </c>
      <c r="AC230" s="218">
        <f>+IF(J230=0,"",'Ark1'!AE2468)</f>
        <v>0</v>
      </c>
      <c r="AD230" s="216">
        <f t="shared" si="29"/>
        <v>2.1666666666666665</v>
      </c>
      <c r="AE230" s="216">
        <f t="shared" ref="AE230:AE252" si="31">IF(J230=0,"",J230/H230)</f>
        <v>8</v>
      </c>
      <c r="AF230" s="195"/>
      <c r="AG230" s="198"/>
      <c r="AI230" s="28"/>
      <c r="AJ230" s="26"/>
      <c r="AK230" s="199"/>
      <c r="AL230" s="27"/>
      <c r="AP230" s="27"/>
    </row>
    <row r="231" spans="1:60" ht="15.6">
      <c r="A231" s="195"/>
      <c r="B231" s="266">
        <f>+'Ark1'!C2469</f>
        <v>2024</v>
      </c>
      <c r="C231" s="215">
        <f>+'Ark1'!L2469</f>
        <v>9</v>
      </c>
      <c r="D231" s="215" t="s">
        <v>35</v>
      </c>
      <c r="E231" s="215">
        <f>+'Ark1'!H2469</f>
        <v>1</v>
      </c>
      <c r="F231" s="215">
        <f>+'Ark1'!J2469</f>
        <v>110</v>
      </c>
      <c r="G231" s="215" t="str">
        <f>VLOOKUP(F231,RNR!$A$1:$B$26,2)</f>
        <v>Gol</v>
      </c>
      <c r="H231" s="215">
        <f>+IF(J231=0,"",'Ark1'!Q2469)</f>
        <v>15</v>
      </c>
      <c r="I231" s="215"/>
      <c r="J231" s="320">
        <f>+'Ark1'!R2469</f>
        <v>25</v>
      </c>
      <c r="K231" s="216">
        <f>+IF(J231=0,"",'Ark1'!AG2469)</f>
        <v>1.1285463341871025</v>
      </c>
      <c r="L231" s="216"/>
      <c r="M231" s="216">
        <f>+IF(J231=0,"",'Ark1'!AH2469)</f>
        <v>8</v>
      </c>
      <c r="N231" s="31">
        <f>+IF(J231=0,"",'Ark1'!U2469)</f>
        <v>13.800000000000002</v>
      </c>
      <c r="O231" s="31"/>
      <c r="P231" s="31"/>
      <c r="Q231" s="31"/>
      <c r="R231" s="31"/>
      <c r="S231" s="31"/>
      <c r="T231" s="31"/>
      <c r="U231" s="31"/>
      <c r="V231" s="217">
        <f>+IF(J231=0,"",'Ark1'!T2469)</f>
        <v>7.24</v>
      </c>
      <c r="W231" s="218">
        <f>+IF(J231=0,"",'Ark1'!W2469)</f>
        <v>0</v>
      </c>
      <c r="X231" s="218">
        <f>+IF(J231=0,"",'Ark1'!X2469)</f>
        <v>24</v>
      </c>
      <c r="Y231" s="218">
        <f>+IF(J231=0,"",'Ark1'!Y2469)</f>
        <v>0</v>
      </c>
      <c r="Z231" s="218">
        <f>+IF(J231=0,"",'Ark1'!Z2469)</f>
        <v>3.8036824262811328</v>
      </c>
      <c r="AA231" s="216">
        <f>+IF(J231=0,"",'Ark1'!AA2469)</f>
        <v>0</v>
      </c>
      <c r="AB231" s="217">
        <f>+IF(J231=0,"",'Ark1'!AC2469)</f>
        <v>0</v>
      </c>
      <c r="AC231" s="218">
        <f>+IF(J231=0,"",'Ark1'!AE2469)</f>
        <v>0</v>
      </c>
      <c r="AD231" s="216">
        <f t="shared" si="29"/>
        <v>1.5333333333333337</v>
      </c>
      <c r="AE231" s="216">
        <f t="shared" si="31"/>
        <v>1.6666666666666667</v>
      </c>
      <c r="AF231" s="195"/>
      <c r="AG231" s="198"/>
      <c r="AI231" s="28"/>
      <c r="AJ231" s="26"/>
      <c r="AK231" s="199"/>
      <c r="AL231" s="27"/>
      <c r="AP231" s="27"/>
    </row>
    <row r="232" spans="1:60" ht="15.6">
      <c r="A232" s="195"/>
      <c r="B232" s="266">
        <f>+'Ark1'!C2470</f>
        <v>2024</v>
      </c>
      <c r="C232" s="215">
        <f>+'Ark1'!L2470</f>
        <v>9</v>
      </c>
      <c r="D232" s="215" t="s">
        <v>35</v>
      </c>
      <c r="E232" s="215">
        <f>+'Ark1'!H2470</f>
        <v>1</v>
      </c>
      <c r="F232" s="215">
        <f>+'Ark1'!J2470</f>
        <v>111</v>
      </c>
      <c r="G232" s="215" t="str">
        <f>VLOOKUP(F232,RNR!$A$1:$B$26,2)</f>
        <v>Forus</v>
      </c>
      <c r="H232" s="215" t="str">
        <f>+IF(J232=0,"",'Ark1'!Q2470)</f>
        <v/>
      </c>
      <c r="I232" s="215"/>
      <c r="J232" s="320">
        <f>+'Ark1'!R2470</f>
        <v>0</v>
      </c>
      <c r="K232" s="216" t="str">
        <f>+IF(J232=0,"",'Ark1'!AG2470)</f>
        <v/>
      </c>
      <c r="L232" s="216"/>
      <c r="M232" s="216" t="str">
        <f>+IF(J232=0,"",'Ark1'!AH2470)</f>
        <v/>
      </c>
      <c r="N232" s="31" t="str">
        <f>+IF(J232=0,"",'Ark1'!U2470)</f>
        <v/>
      </c>
      <c r="O232" s="31"/>
      <c r="P232" s="31"/>
      <c r="Q232" s="31"/>
      <c r="R232" s="31"/>
      <c r="S232" s="31"/>
      <c r="T232" s="31"/>
      <c r="U232" s="31"/>
      <c r="V232" s="217" t="str">
        <f>+IF(J232=0,"",'Ark1'!T2470)</f>
        <v/>
      </c>
      <c r="W232" s="218" t="str">
        <f>+IF(J232=0,"",'Ark1'!W2470)</f>
        <v/>
      </c>
      <c r="X232" s="218" t="str">
        <f>+IF(J232=0,"",'Ark1'!X2470)</f>
        <v/>
      </c>
      <c r="Y232" s="218" t="str">
        <f>+IF(J232=0,"",'Ark1'!Y2470)</f>
        <v/>
      </c>
      <c r="Z232" s="218" t="str">
        <f>+IF(J232=0,"",'Ark1'!Z2470)</f>
        <v/>
      </c>
      <c r="AA232" s="216" t="str">
        <f>+IF(J232=0,"",'Ark1'!AA2470)</f>
        <v/>
      </c>
      <c r="AB232" s="217" t="str">
        <f>+IF(J232=0,"",'Ark1'!AC2470)</f>
        <v/>
      </c>
      <c r="AC232" s="218" t="str">
        <f>+IF(J232=0,"",'Ark1'!AE2470)</f>
        <v/>
      </c>
      <c r="AD232" s="216" t="str">
        <f t="shared" si="29"/>
        <v/>
      </c>
      <c r="AE232" s="216" t="str">
        <f t="shared" si="31"/>
        <v/>
      </c>
      <c r="AF232" s="195"/>
      <c r="AG232" s="198"/>
      <c r="AI232" s="28"/>
      <c r="AJ232" s="26"/>
      <c r="AK232" s="199"/>
      <c r="AL232" s="27"/>
      <c r="AP232" s="27"/>
    </row>
    <row r="233" spans="1:60" ht="15.6">
      <c r="A233" s="195"/>
      <c r="B233" s="266">
        <f>+'Ark1'!C2471</f>
        <v>2024</v>
      </c>
      <c r="C233" s="215">
        <f>+'Ark1'!L2471</f>
        <v>9</v>
      </c>
      <c r="D233" s="215" t="s">
        <v>35</v>
      </c>
      <c r="E233" s="215">
        <f>+'Ark1'!H2471</f>
        <v>1</v>
      </c>
      <c r="F233" s="215">
        <f>+'Ark1'!J2471</f>
        <v>116</v>
      </c>
      <c r="G233" s="215" t="str">
        <f>VLOOKUP(F233,RNR!$A$1:$B$26,2)</f>
        <v>Sandeid</v>
      </c>
      <c r="H233" s="215">
        <f>+IF(J233=0,"",'Ark1'!Q2471)</f>
        <v>4</v>
      </c>
      <c r="I233" s="215"/>
      <c r="J233" s="320">
        <f>+'Ark1'!R2471</f>
        <v>6</v>
      </c>
      <c r="K233" s="216">
        <f>+IF(J233=0,"",'Ark1'!AG2471)</f>
        <v>1.3834052116868136</v>
      </c>
      <c r="L233" s="216"/>
      <c r="M233" s="216">
        <f>+IF(J233=0,"",'Ark1'!AH2471)</f>
        <v>0</v>
      </c>
      <c r="N233" s="31">
        <f>+IF(J233=0,"",'Ark1'!U2471)</f>
        <v>15.183333333333332</v>
      </c>
      <c r="O233" s="31"/>
      <c r="P233" s="31"/>
      <c r="Q233" s="31"/>
      <c r="R233" s="31"/>
      <c r="S233" s="31"/>
      <c r="T233" s="31"/>
      <c r="U233" s="31"/>
      <c r="V233" s="217">
        <f>+IF(J233=0,"",'Ark1'!T2471)</f>
        <v>6.6666666666666687</v>
      </c>
      <c r="W233" s="218">
        <f>+IF(J233=0,"",'Ark1'!W2471)</f>
        <v>0</v>
      </c>
      <c r="X233" s="218">
        <f>+IF(J233=0,"",'Ark1'!X2471)</f>
        <v>50</v>
      </c>
      <c r="Y233" s="218">
        <f>+IF(J233=0,"",'Ark1'!Y2471)</f>
        <v>0</v>
      </c>
      <c r="Z233" s="218">
        <f>+IF(J233=0,"",'Ark1'!Z2471)</f>
        <v>3.8705799163547776</v>
      </c>
      <c r="AA233" s="216">
        <f>+IF(J233=0,"",'Ark1'!AA2471)</f>
        <v>0</v>
      </c>
      <c r="AB233" s="217">
        <f>+IF(J233=0,"",'Ark1'!AC2471)</f>
        <v>0</v>
      </c>
      <c r="AC233" s="218">
        <f>+IF(J233=0,"",'Ark1'!AE2471)</f>
        <v>0</v>
      </c>
      <c r="AD233" s="216">
        <f t="shared" si="29"/>
        <v>1.6870370370370369</v>
      </c>
      <c r="AE233" s="216">
        <f t="shared" si="31"/>
        <v>1.5</v>
      </c>
      <c r="AF233" s="195"/>
      <c r="AG233" s="198"/>
      <c r="AI233" s="28"/>
      <c r="AJ233" s="26"/>
      <c r="AK233" s="199"/>
      <c r="AL233" s="27"/>
      <c r="AP233" s="27"/>
    </row>
    <row r="234" spans="1:60" ht="15.6">
      <c r="A234" s="195"/>
      <c r="B234" s="266">
        <f>+'Ark1'!C2472</f>
        <v>2024</v>
      </c>
      <c r="C234" s="215">
        <f>+'Ark1'!L2472</f>
        <v>9</v>
      </c>
      <c r="D234" s="215" t="s">
        <v>35</v>
      </c>
      <c r="E234" s="215">
        <f>+'Ark1'!H2472</f>
        <v>2</v>
      </c>
      <c r="F234" s="215">
        <f>+'Ark1'!J2472</f>
        <v>117</v>
      </c>
      <c r="G234" s="215" t="str">
        <f>VLOOKUP(F234,RNR!$A$1:$B$26,2)</f>
        <v>Jæren</v>
      </c>
      <c r="H234" s="215" t="str">
        <f>+IF(J234=0,"",'Ark1'!Q2472)</f>
        <v/>
      </c>
      <c r="I234" s="215"/>
      <c r="J234" s="320">
        <f>+'Ark1'!R2472</f>
        <v>0</v>
      </c>
      <c r="K234" s="216" t="str">
        <f>+IF(J234=0,"",'Ark1'!AG2472)</f>
        <v/>
      </c>
      <c r="L234" s="216"/>
      <c r="M234" s="216" t="str">
        <f>+IF(J234=0,"",'Ark1'!AH2472)</f>
        <v/>
      </c>
      <c r="N234" s="31" t="str">
        <f>+IF(J234=0,"",'Ark1'!U2472)</f>
        <v/>
      </c>
      <c r="O234" s="31"/>
      <c r="P234" s="31"/>
      <c r="Q234" s="31"/>
      <c r="R234" s="31"/>
      <c r="S234" s="31"/>
      <c r="T234" s="31"/>
      <c r="U234" s="31"/>
      <c r="V234" s="217" t="str">
        <f>+IF(J234=0,"",'Ark1'!T2472)</f>
        <v/>
      </c>
      <c r="W234" s="218" t="str">
        <f>+IF(J234=0,"",'Ark1'!W2472)</f>
        <v/>
      </c>
      <c r="X234" s="218" t="str">
        <f>+IF(J234=0,"",'Ark1'!X2472)</f>
        <v/>
      </c>
      <c r="Y234" s="218" t="str">
        <f>+IF(J234=0,"",'Ark1'!Y2472)</f>
        <v/>
      </c>
      <c r="Z234" s="218" t="str">
        <f>+IF(J234=0,"",'Ark1'!Z2472)</f>
        <v/>
      </c>
      <c r="AA234" s="216" t="str">
        <f>+IF(J234=0,"",'Ark1'!AA2472)</f>
        <v/>
      </c>
      <c r="AB234" s="217" t="str">
        <f>+IF(J234=0,"",'Ark1'!AC2472)</f>
        <v/>
      </c>
      <c r="AC234" s="218" t="str">
        <f>+IF(J234=0,"",'Ark1'!AE2472)</f>
        <v/>
      </c>
      <c r="AD234" s="216" t="str">
        <f t="shared" si="29"/>
        <v/>
      </c>
      <c r="AE234" s="216" t="str">
        <f t="shared" si="31"/>
        <v/>
      </c>
      <c r="AF234" s="195"/>
      <c r="AG234" s="198"/>
      <c r="AI234" s="28"/>
      <c r="AJ234" s="26"/>
      <c r="AK234" s="199"/>
      <c r="AL234" s="27"/>
      <c r="AP234" s="27"/>
    </row>
    <row r="235" spans="1:60" ht="15.6">
      <c r="A235" s="195"/>
      <c r="B235" s="266">
        <f>+'Ark1'!C2473</f>
        <v>2024</v>
      </c>
      <c r="C235" s="215">
        <f>+'Ark1'!L2473</f>
        <v>9</v>
      </c>
      <c r="D235" s="215" t="s">
        <v>35</v>
      </c>
      <c r="E235" s="215">
        <f>+'Ark1'!H2473</f>
        <v>1</v>
      </c>
      <c r="F235" s="215">
        <f>+'Ark1'!J2473</f>
        <v>134</v>
      </c>
      <c r="G235" s="215" t="str">
        <f>VLOOKUP(F235,RNR!$A$1:$B$26,2)</f>
        <v>Førde</v>
      </c>
      <c r="H235" s="215">
        <f>+IF(J235=0,"",'Ark1'!Q2473)</f>
        <v>10</v>
      </c>
      <c r="I235" s="215"/>
      <c r="J235" s="320">
        <f>+'Ark1'!R2473</f>
        <v>24</v>
      </c>
      <c r="K235" s="216">
        <f>+IF(J235=0,"",'Ark1'!AG2473)</f>
        <v>1.1418330081882555</v>
      </c>
      <c r="L235" s="216"/>
      <c r="M235" s="216">
        <f>+IF(J235=0,"",'Ark1'!AH2473)</f>
        <v>0</v>
      </c>
      <c r="N235" s="31">
        <f>+IF(J235=0,"",'Ark1'!U2473)</f>
        <v>14.095833333333339</v>
      </c>
      <c r="O235" s="31"/>
      <c r="P235" s="31"/>
      <c r="Q235" s="31"/>
      <c r="R235" s="31"/>
      <c r="S235" s="31"/>
      <c r="T235" s="31"/>
      <c r="U235" s="31"/>
      <c r="V235" s="217">
        <f>+IF(J235=0,"",'Ark1'!T2473)</f>
        <v>6.041666666666667</v>
      </c>
      <c r="W235" s="218">
        <f>+IF(J235=0,"",'Ark1'!W2473)</f>
        <v>4.1666666666666679</v>
      </c>
      <c r="X235" s="218">
        <f>+IF(J235=0,"",'Ark1'!X2473)</f>
        <v>45.833333333333343</v>
      </c>
      <c r="Y235" s="218">
        <f>+IF(J235=0,"",'Ark1'!Y2473)</f>
        <v>12.5</v>
      </c>
      <c r="Z235" s="218">
        <f>+IF(J235=0,"",'Ark1'!Z2473)</f>
        <v>6.124437332432171</v>
      </c>
      <c r="AA235" s="216">
        <f>+IF(J235=0,"",'Ark1'!AA2473)</f>
        <v>0</v>
      </c>
      <c r="AB235" s="217">
        <f>+IF(J235=0,"",'Ark1'!AC2473)</f>
        <v>0</v>
      </c>
      <c r="AC235" s="218">
        <f>+IF(J235=0,"",'Ark1'!AE2473)</f>
        <v>0</v>
      </c>
      <c r="AD235" s="216">
        <f t="shared" si="29"/>
        <v>1.5662037037037042</v>
      </c>
      <c r="AE235" s="216">
        <f t="shared" si="31"/>
        <v>2.4</v>
      </c>
      <c r="AF235" s="195"/>
      <c r="AG235" s="198"/>
      <c r="AI235" s="28"/>
      <c r="AJ235" s="26"/>
      <c r="AK235" s="199"/>
      <c r="AL235" s="27"/>
      <c r="AP235" s="27"/>
    </row>
    <row r="236" spans="1:60" ht="15.6">
      <c r="A236" s="195"/>
      <c r="B236" s="266">
        <f>+'Ark1'!C2474</f>
        <v>2024</v>
      </c>
      <c r="C236" s="215">
        <f>+'Ark1'!L2474</f>
        <v>9</v>
      </c>
      <c r="D236" s="215" t="s">
        <v>35</v>
      </c>
      <c r="E236" s="215">
        <f>+'Ark1'!H2474</f>
        <v>2</v>
      </c>
      <c r="F236" s="215">
        <f>+'Ark1'!J2474</f>
        <v>141</v>
      </c>
      <c r="G236" s="215" t="str">
        <f>VLOOKUP(F236,RNR!$A$1:$B$26,2)</f>
        <v>Ølen</v>
      </c>
      <c r="H236" s="215" t="str">
        <f>+IF(J236=0,"",'Ark1'!Q2474)</f>
        <v/>
      </c>
      <c r="I236" s="215"/>
      <c r="J236" s="320">
        <f>+'Ark1'!R2474</f>
        <v>0</v>
      </c>
      <c r="K236" s="216" t="str">
        <f>+IF(J236=0,"",'Ark1'!AG2474)</f>
        <v/>
      </c>
      <c r="L236" s="216"/>
      <c r="M236" s="216" t="str">
        <f>+IF(J236=0,"",'Ark1'!AH2474)</f>
        <v/>
      </c>
      <c r="N236" s="31" t="str">
        <f>+IF(J236=0,"",'Ark1'!U2474)</f>
        <v/>
      </c>
      <c r="O236" s="31"/>
      <c r="P236" s="31"/>
      <c r="Q236" s="31"/>
      <c r="R236" s="31"/>
      <c r="S236" s="31"/>
      <c r="T236" s="31"/>
      <c r="U236" s="31"/>
      <c r="V236" s="217" t="str">
        <f>+IF(J236=0,"",'Ark1'!T2474)</f>
        <v/>
      </c>
      <c r="W236" s="218" t="str">
        <f>+IF(J236=0,"",'Ark1'!W2474)</f>
        <v/>
      </c>
      <c r="X236" s="218" t="str">
        <f>+IF(J236=0,"",'Ark1'!X2474)</f>
        <v/>
      </c>
      <c r="Y236" s="218" t="str">
        <f>+IF(J236=0,"",'Ark1'!Y2474)</f>
        <v/>
      </c>
      <c r="Z236" s="218" t="str">
        <f>+IF(J236=0,"",'Ark1'!Z2474)</f>
        <v/>
      </c>
      <c r="AA236" s="216" t="str">
        <f>+IF(J236=0,"",'Ark1'!AA2474)</f>
        <v/>
      </c>
      <c r="AB236" s="217" t="str">
        <f>+IF(J236=0,"",'Ark1'!AC2474)</f>
        <v/>
      </c>
      <c r="AC236" s="218" t="str">
        <f>+IF(J236=0,"",'Ark1'!AE2474)</f>
        <v/>
      </c>
      <c r="AD236" s="216" t="str">
        <f t="shared" si="29"/>
        <v/>
      </c>
      <c r="AE236" s="216" t="str">
        <f t="shared" si="31"/>
        <v/>
      </c>
      <c r="AF236" s="195"/>
      <c r="AG236" s="198"/>
      <c r="AI236" s="28"/>
      <c r="AJ236" s="26"/>
      <c r="AK236" s="199"/>
      <c r="AL236" s="27"/>
      <c r="AP236" s="27"/>
    </row>
    <row r="237" spans="1:60" ht="15.6">
      <c r="A237" s="195"/>
      <c r="B237" s="266">
        <f>+'Ark1'!C2475</f>
        <v>2024</v>
      </c>
      <c r="C237" s="215">
        <f>+'Ark1'!L2475</f>
        <v>9</v>
      </c>
      <c r="D237" s="215" t="s">
        <v>35</v>
      </c>
      <c r="E237" s="215">
        <f>+'Ark1'!H2475</f>
        <v>2</v>
      </c>
      <c r="F237" s="215">
        <f>+'Ark1'!J2475</f>
        <v>143</v>
      </c>
      <c r="G237" s="215" t="str">
        <f>VLOOKUP(F237,RNR!$A$1:$B$26,2)</f>
        <v>Nordfjord</v>
      </c>
      <c r="H237" s="215" t="str">
        <f>+IF(J237=0,"",'Ark1'!Q2475)</f>
        <v/>
      </c>
      <c r="I237" s="215"/>
      <c r="J237" s="320">
        <f>+'Ark1'!R2475</f>
        <v>0</v>
      </c>
      <c r="K237" s="216" t="str">
        <f>+IF(J237=0,"",'Ark1'!AG2475)</f>
        <v/>
      </c>
      <c r="L237" s="216"/>
      <c r="M237" s="216" t="str">
        <f>+IF(J237=0,"",'Ark1'!AH2475)</f>
        <v/>
      </c>
      <c r="N237" s="31" t="str">
        <f>+IF(J237=0,"",'Ark1'!U2475)</f>
        <v/>
      </c>
      <c r="O237" s="31"/>
      <c r="P237" s="31"/>
      <c r="Q237" s="31"/>
      <c r="R237" s="31"/>
      <c r="S237" s="31"/>
      <c r="T237" s="31"/>
      <c r="U237" s="31"/>
      <c r="V237" s="217" t="str">
        <f>+IF(J237=0,"",'Ark1'!T2475)</f>
        <v/>
      </c>
      <c r="W237" s="218" t="str">
        <f>+IF(J237=0,"",'Ark1'!W2475)</f>
        <v/>
      </c>
      <c r="X237" s="218" t="str">
        <f>+IF(J237=0,"",'Ark1'!X2475)</f>
        <v/>
      </c>
      <c r="Y237" s="218" t="str">
        <f>+IF(J237=0,"",'Ark1'!Y2475)</f>
        <v/>
      </c>
      <c r="Z237" s="218" t="str">
        <f>+IF(J237=0,"",'Ark1'!Z2475)</f>
        <v/>
      </c>
      <c r="AA237" s="216" t="str">
        <f>+IF(J237=0,"",'Ark1'!AA2475)</f>
        <v/>
      </c>
      <c r="AB237" s="217" t="str">
        <f>+IF(J237=0,"",'Ark1'!AC2475)</f>
        <v/>
      </c>
      <c r="AC237" s="218" t="str">
        <f>+IF(J237=0,"",'Ark1'!AE2475)</f>
        <v/>
      </c>
      <c r="AD237" s="216" t="str">
        <f t="shared" si="29"/>
        <v/>
      </c>
      <c r="AE237" s="216" t="str">
        <f t="shared" si="31"/>
        <v/>
      </c>
      <c r="AF237" s="195"/>
      <c r="AG237" s="198"/>
      <c r="AI237" s="28"/>
      <c r="AJ237" s="26"/>
      <c r="AK237" s="199"/>
      <c r="AL237" s="27"/>
      <c r="AP237" s="27"/>
    </row>
    <row r="238" spans="1:60" ht="15.6">
      <c r="A238" s="195"/>
      <c r="B238" s="266">
        <f>+'Ark1'!C2476</f>
        <v>2024</v>
      </c>
      <c r="C238" s="215">
        <f>+'Ark1'!L2476</f>
        <v>9</v>
      </c>
      <c r="D238" s="215" t="s">
        <v>35</v>
      </c>
      <c r="E238" s="215">
        <f>+'Ark1'!H2476</f>
        <v>2</v>
      </c>
      <c r="F238" s="215">
        <f>+'Ark1'!J2476</f>
        <v>147</v>
      </c>
      <c r="G238" s="215" t="str">
        <f>VLOOKUP(F238,RNR!$A$1:$B$26,2)</f>
        <v>Midt-Norge</v>
      </c>
      <c r="H238" s="215" t="str">
        <f>+IF(J238=0,"",'Ark1'!Q2476)</f>
        <v/>
      </c>
      <c r="I238" s="215"/>
      <c r="J238" s="320">
        <f>+'Ark1'!R2476</f>
        <v>0</v>
      </c>
      <c r="K238" s="216" t="str">
        <f>+IF(J238=0,"",'Ark1'!AG2476)</f>
        <v/>
      </c>
      <c r="L238" s="216"/>
      <c r="M238" s="216" t="str">
        <f>+IF(J238=0,"",'Ark1'!AH2476)</f>
        <v/>
      </c>
      <c r="N238" s="31" t="str">
        <f>+IF(J238=0,"",'Ark1'!U2476)</f>
        <v/>
      </c>
      <c r="O238" s="31"/>
      <c r="P238" s="31"/>
      <c r="Q238" s="31"/>
      <c r="R238" s="31"/>
      <c r="S238" s="31"/>
      <c r="T238" s="31"/>
      <c r="U238" s="31"/>
      <c r="V238" s="217" t="str">
        <f>+IF(J238=0,"",'Ark1'!T2476)</f>
        <v/>
      </c>
      <c r="W238" s="218" t="str">
        <f>+IF(J238=0,"",'Ark1'!W2476)</f>
        <v/>
      </c>
      <c r="X238" s="218" t="str">
        <f>+IF(J238=0,"",'Ark1'!X2476)</f>
        <v/>
      </c>
      <c r="Y238" s="218" t="str">
        <f>+IF(J238=0,"",'Ark1'!Y2476)</f>
        <v/>
      </c>
      <c r="Z238" s="218" t="str">
        <f>+IF(J238=0,"",'Ark1'!Z2476)</f>
        <v/>
      </c>
      <c r="AA238" s="216" t="str">
        <f>+IF(J238=0,"",'Ark1'!AA2476)</f>
        <v/>
      </c>
      <c r="AB238" s="217" t="str">
        <f>+IF(J238=0,"",'Ark1'!AC2476)</f>
        <v/>
      </c>
      <c r="AC238" s="218" t="str">
        <f>+IF(J238=0,"",'Ark1'!AE2476)</f>
        <v/>
      </c>
      <c r="AD238" s="216" t="str">
        <f t="shared" si="29"/>
        <v/>
      </c>
      <c r="AE238" s="216" t="str">
        <f t="shared" si="31"/>
        <v/>
      </c>
      <c r="AF238" s="195"/>
      <c r="AG238" s="198"/>
      <c r="AI238" s="28"/>
      <c r="AJ238" s="26"/>
      <c r="AK238" s="199"/>
      <c r="AL238" s="27"/>
      <c r="AP238" s="27"/>
    </row>
    <row r="239" spans="1:60" ht="15.6">
      <c r="A239" s="195"/>
      <c r="B239" s="266">
        <f>+'Ark1'!C2477</f>
        <v>2024</v>
      </c>
      <c r="C239" s="215">
        <f>+'Ark1'!L2477</f>
        <v>9</v>
      </c>
      <c r="D239" s="215" t="s">
        <v>35</v>
      </c>
      <c r="E239" s="215">
        <f>+'Ark1'!H2477</f>
        <v>1</v>
      </c>
      <c r="F239" s="215">
        <f>+'Ark1'!J2477</f>
        <v>155</v>
      </c>
      <c r="G239" s="215" t="str">
        <f>VLOOKUP(F239,RNR!$A$1:$B$26,2)</f>
        <v>Målselv</v>
      </c>
      <c r="H239" s="215">
        <f>+IF(J239=0,"",'Ark1'!Q2477)</f>
        <v>6</v>
      </c>
      <c r="I239" s="215"/>
      <c r="J239" s="320">
        <f>+'Ark1'!R2477</f>
        <v>21</v>
      </c>
      <c r="K239" s="216">
        <f>+IF(J239=0,"",'Ark1'!AG2477)</f>
        <v>2.4486094316807745</v>
      </c>
      <c r="L239" s="216"/>
      <c r="M239" s="216">
        <f>+IF(J239=0,"",'Ark1'!AH2477)</f>
        <v>0</v>
      </c>
      <c r="N239" s="31">
        <f>+IF(J239=0,"",'Ark1'!U2477)</f>
        <v>14.65714285714286</v>
      </c>
      <c r="O239" s="31"/>
      <c r="P239" s="31"/>
      <c r="Q239" s="31"/>
      <c r="R239" s="31"/>
      <c r="S239" s="31"/>
      <c r="T239" s="31"/>
      <c r="U239" s="31"/>
      <c r="V239" s="217">
        <f>+IF(J239=0,"",'Ark1'!T2477)</f>
        <v>5.7142857142857153</v>
      </c>
      <c r="W239" s="218">
        <f>+IF(J239=0,"",'Ark1'!W2477)</f>
        <v>0</v>
      </c>
      <c r="X239" s="218">
        <f>+IF(J239=0,"",'Ark1'!X2477)</f>
        <v>28.571428571428577</v>
      </c>
      <c r="Y239" s="218">
        <f>+IF(J239=0,"",'Ark1'!Y2477)</f>
        <v>0</v>
      </c>
      <c r="Z239" s="218">
        <f>+IF(J239=0,"",'Ark1'!Z2477)</f>
        <v>3.1102857667777655</v>
      </c>
      <c r="AA239" s="216">
        <f>+IF(J239=0,"",'Ark1'!AA2477)</f>
        <v>0</v>
      </c>
      <c r="AB239" s="217">
        <f>+IF(J239=0,"",'Ark1'!AC2477)</f>
        <v>0</v>
      </c>
      <c r="AC239" s="218">
        <f>+IF(J239=0,"",'Ark1'!AE2477)</f>
        <v>0</v>
      </c>
      <c r="AD239" s="216">
        <f t="shared" si="29"/>
        <v>1.628571428571429</v>
      </c>
      <c r="AE239" s="216">
        <f t="shared" si="31"/>
        <v>3.5</v>
      </c>
      <c r="AF239" s="195"/>
      <c r="AG239" s="198"/>
      <c r="AI239" s="28"/>
      <c r="AJ239" s="26"/>
      <c r="AK239" s="199"/>
      <c r="AL239" s="27"/>
      <c r="AP239" s="27"/>
    </row>
    <row r="240" spans="1:60" ht="15.6">
      <c r="A240" s="195"/>
      <c r="B240" s="266">
        <f>+'Ark1'!C2478</f>
        <v>2024</v>
      </c>
      <c r="C240" s="215">
        <f>+'Ark1'!L2478</f>
        <v>9</v>
      </c>
      <c r="D240" s="215" t="s">
        <v>35</v>
      </c>
      <c r="E240" s="215">
        <f>+'Ark1'!H2478</f>
        <v>2</v>
      </c>
      <c r="F240" s="215">
        <f>+'Ark1'!J2478</f>
        <v>160</v>
      </c>
      <c r="G240" s="215" t="str">
        <f>VLOOKUP(F240,RNR!$A$1:$B$26,2)</f>
        <v>Oslo</v>
      </c>
      <c r="H240" s="215">
        <f>+IF(J240=0,"",'Ark1'!Q2478)</f>
        <v>1</v>
      </c>
      <c r="I240" s="215"/>
      <c r="J240" s="320">
        <f>+'Ark1'!R2478</f>
        <v>2</v>
      </c>
      <c r="K240" s="216">
        <f>+IF(J240=0,"",'Ark1'!AG2478)</f>
        <v>1.3460607926802444</v>
      </c>
      <c r="L240" s="216"/>
      <c r="M240" s="216">
        <f>+IF(J240=0,"",'Ark1'!AH2478)</f>
        <v>0</v>
      </c>
      <c r="N240" s="31">
        <f>+IF(J240=0,"",'Ark1'!U2478)</f>
        <v>15.3</v>
      </c>
      <c r="O240" s="31"/>
      <c r="P240" s="31"/>
      <c r="Q240" s="31"/>
      <c r="R240" s="31"/>
      <c r="S240" s="31"/>
      <c r="T240" s="31"/>
      <c r="U240" s="31"/>
      <c r="V240" s="217">
        <f>+IF(J240=0,"",'Ark1'!T2478)</f>
        <v>8</v>
      </c>
      <c r="W240" s="218">
        <f>+IF(J240=0,"",'Ark1'!W2478)</f>
        <v>50</v>
      </c>
      <c r="X240" s="218">
        <f>+IF(J240=0,"",'Ark1'!X2478)</f>
        <v>50</v>
      </c>
      <c r="Y240" s="218">
        <f>+IF(J240=0,"",'Ark1'!Y2478)</f>
        <v>0</v>
      </c>
      <c r="Z240" s="218">
        <f>+IF(J240=0,"",'Ark1'!Z2478)</f>
        <v>1.2999999999999989</v>
      </c>
      <c r="AA240" s="216">
        <f>+IF(J240=0,"",'Ark1'!AA2478)</f>
        <v>0</v>
      </c>
      <c r="AB240" s="217">
        <f>+IF(J240=0,"",'Ark1'!AC2478)</f>
        <v>0</v>
      </c>
      <c r="AC240" s="218">
        <f>+IF(J240=0,"",'Ark1'!AE2478)</f>
        <v>0</v>
      </c>
      <c r="AD240" s="216">
        <f t="shared" si="29"/>
        <v>1.7000000000000002</v>
      </c>
      <c r="AE240" s="216">
        <f t="shared" si="31"/>
        <v>2</v>
      </c>
      <c r="AF240" s="195"/>
      <c r="AG240" s="198"/>
      <c r="AI240" s="28"/>
      <c r="AJ240" s="26"/>
      <c r="AK240" s="199"/>
      <c r="AL240" s="27"/>
      <c r="AP240" s="27"/>
    </row>
    <row r="241" spans="1:60" ht="15.6">
      <c r="A241" s="195"/>
      <c r="B241" s="266">
        <f>+'Ark1'!C2479</f>
        <v>2024</v>
      </c>
      <c r="C241" s="215">
        <f>+'Ark1'!L2479</f>
        <v>9</v>
      </c>
      <c r="D241" s="215" t="s">
        <v>35</v>
      </c>
      <c r="E241" s="215">
        <f>+'Ark1'!H2479</f>
        <v>1</v>
      </c>
      <c r="F241" s="215">
        <f>+'Ark1'!J2479</f>
        <v>171</v>
      </c>
      <c r="G241" s="215" t="str">
        <f>VLOOKUP(F241,RNR!$A$1:$B$26,2)</f>
        <v>Prima</v>
      </c>
      <c r="H241" s="215" t="str">
        <f>+IF(J241=0,"",'Ark1'!Q2479)</f>
        <v/>
      </c>
      <c r="I241" s="215"/>
      <c r="J241" s="320">
        <f>+'Ark1'!R2479</f>
        <v>0</v>
      </c>
      <c r="K241" s="216" t="str">
        <f>+IF(J241=0,"",'Ark1'!AG2479)</f>
        <v/>
      </c>
      <c r="L241" s="216"/>
      <c r="M241" s="216" t="str">
        <f>+IF(J241=0,"",'Ark1'!AH2479)</f>
        <v/>
      </c>
      <c r="N241" s="31" t="str">
        <f>+IF(J241=0,"",'Ark1'!U2479)</f>
        <v/>
      </c>
      <c r="O241" s="31"/>
      <c r="P241" s="31"/>
      <c r="Q241" s="31"/>
      <c r="R241" s="31"/>
      <c r="S241" s="31"/>
      <c r="T241" s="31"/>
      <c r="U241" s="31"/>
      <c r="V241" s="217" t="str">
        <f>+IF(J241=0,"",'Ark1'!T2479)</f>
        <v/>
      </c>
      <c r="W241" s="218" t="str">
        <f>+IF(J241=0,"",'Ark1'!W2479)</f>
        <v/>
      </c>
      <c r="X241" s="218" t="str">
        <f>+IF(J241=0,"",'Ark1'!X2479)</f>
        <v/>
      </c>
      <c r="Y241" s="218" t="str">
        <f>+IF(J241=0,"",'Ark1'!Y2479)</f>
        <v/>
      </c>
      <c r="Z241" s="218" t="str">
        <f>+IF(J241=0,"",'Ark1'!Z2479)</f>
        <v/>
      </c>
      <c r="AA241" s="216" t="str">
        <f>+IF(J241=0,"",'Ark1'!AA2479)</f>
        <v/>
      </c>
      <c r="AB241" s="217" t="str">
        <f>+IF(J241=0,"",'Ark1'!AC2479)</f>
        <v/>
      </c>
      <c r="AC241" s="218" t="str">
        <f>+IF(J241=0,"",'Ark1'!AE2479)</f>
        <v/>
      </c>
      <c r="AD241" s="216" t="str">
        <f t="shared" si="29"/>
        <v/>
      </c>
      <c r="AE241" s="216" t="str">
        <f t="shared" si="31"/>
        <v/>
      </c>
      <c r="AF241" s="195"/>
      <c r="AG241" s="198"/>
      <c r="AI241" s="28"/>
      <c r="AJ241" s="26"/>
      <c r="AK241" s="199"/>
      <c r="AL241" s="27"/>
      <c r="AP241" s="27"/>
    </row>
    <row r="242" spans="1:60" ht="15.6">
      <c r="A242" s="195"/>
      <c r="B242" s="266">
        <f>+'Ark1'!C2480</f>
        <v>2024</v>
      </c>
      <c r="C242" s="215">
        <f>+'Ark1'!L2480</f>
        <v>9</v>
      </c>
      <c r="D242" s="215" t="s">
        <v>35</v>
      </c>
      <c r="E242" s="215">
        <f>+'Ark1'!H2480</f>
        <v>2</v>
      </c>
      <c r="F242" s="215">
        <f>+'Ark1'!J2480</f>
        <v>175</v>
      </c>
      <c r="G242" s="215" t="str">
        <f>VLOOKUP(F242,RNR!$A$1:$B$26,2)</f>
        <v>Ole Ringdal</v>
      </c>
      <c r="H242" s="215">
        <f>+IF(J242=0,"",'Ark1'!Q2480)</f>
        <v>1</v>
      </c>
      <c r="I242" s="215"/>
      <c r="J242" s="320">
        <f>+'Ark1'!R2480</f>
        <v>1</v>
      </c>
      <c r="K242" s="216">
        <f>+IF(J242=0,"",'Ark1'!AG2480)</f>
        <v>0.15331346574563748</v>
      </c>
      <c r="L242" s="216"/>
      <c r="M242" s="216">
        <f>+IF(J242=0,"",'Ark1'!AH2480)</f>
        <v>0</v>
      </c>
      <c r="N242" s="31">
        <f>+IF(J242=0,"",'Ark1'!U2480)</f>
        <v>17.8</v>
      </c>
      <c r="O242" s="31"/>
      <c r="P242" s="31"/>
      <c r="Q242" s="31"/>
      <c r="R242" s="31"/>
      <c r="S242" s="31"/>
      <c r="T242" s="31"/>
      <c r="U242" s="31"/>
      <c r="V242" s="217">
        <f>+IF(J242=0,"",'Ark1'!T2480)</f>
        <v>7</v>
      </c>
      <c r="W242" s="218">
        <f>+IF(J242=0,"",'Ark1'!W2480)</f>
        <v>0</v>
      </c>
      <c r="X242" s="218">
        <f>+IF(J242=0,"",'Ark1'!X2480)</f>
        <v>100</v>
      </c>
      <c r="Y242" s="218">
        <f>+IF(J242=0,"",'Ark1'!Y2480)</f>
        <v>0</v>
      </c>
      <c r="Z242" s="218">
        <f>+IF(J242=0,"",'Ark1'!Z2480)</f>
        <v>0</v>
      </c>
      <c r="AA242" s="216">
        <f>+IF(J242=0,"",'Ark1'!AA2480)</f>
        <v>0</v>
      </c>
      <c r="AB242" s="217">
        <f>+IF(J242=0,"",'Ark1'!AC2480)</f>
        <v>0</v>
      </c>
      <c r="AC242" s="218">
        <f>+IF(J242=0,"",'Ark1'!AE2480)</f>
        <v>0</v>
      </c>
      <c r="AD242" s="216">
        <f t="shared" si="29"/>
        <v>1.9777777777777779</v>
      </c>
      <c r="AE242" s="216">
        <f t="shared" si="31"/>
        <v>1</v>
      </c>
      <c r="AF242" s="195"/>
      <c r="AG242" s="198"/>
      <c r="AI242" s="28"/>
      <c r="AJ242" s="26"/>
      <c r="AK242" s="199"/>
      <c r="AL242" s="27"/>
      <c r="AP242" s="27"/>
    </row>
    <row r="243" spans="1:60" ht="15.6">
      <c r="A243" s="195"/>
      <c r="B243" s="266">
        <f>+'Ark1'!C2481</f>
        <v>2024</v>
      </c>
      <c r="C243" s="215">
        <f>+'Ark1'!L2481</f>
        <v>9</v>
      </c>
      <c r="D243" s="215" t="s">
        <v>35</v>
      </c>
      <c r="E243" s="215">
        <f>+'Ark1'!H2481</f>
        <v>2</v>
      </c>
      <c r="F243" s="215">
        <f>+'Ark1'!J2481</f>
        <v>177</v>
      </c>
      <c r="G243" s="215" t="str">
        <f>VLOOKUP(F243,RNR!$A$1:$B$26,2)</f>
        <v>Slakthuset</v>
      </c>
      <c r="H243" s="215">
        <f>+IF(J243=0,"",'Ark1'!Q2481)</f>
        <v>6</v>
      </c>
      <c r="I243" s="215"/>
      <c r="J243" s="320">
        <f>+'Ark1'!R2481</f>
        <v>10</v>
      </c>
      <c r="K243" s="216">
        <f>+IF(J243=0,"",'Ark1'!AG2481)</f>
        <v>1.7822064681803715</v>
      </c>
      <c r="L243" s="216"/>
      <c r="M243" s="216">
        <f>+IF(J243=0,"",'Ark1'!AH2481)</f>
        <v>0</v>
      </c>
      <c r="N243" s="31">
        <f>+IF(J243=0,"",'Ark1'!U2481)</f>
        <v>16.239999999999995</v>
      </c>
      <c r="O243" s="31"/>
      <c r="P243" s="31"/>
      <c r="Q243" s="31"/>
      <c r="R243" s="31"/>
      <c r="S243" s="31"/>
      <c r="T243" s="31"/>
      <c r="U243" s="31"/>
      <c r="V243" s="217">
        <f>+IF(J243=0,"",'Ark1'!T2481)</f>
        <v>6.2</v>
      </c>
      <c r="W243" s="218">
        <f>+IF(J243=0,"",'Ark1'!W2481)</f>
        <v>0</v>
      </c>
      <c r="X243" s="218">
        <f>+IF(J243=0,"",'Ark1'!X2481)</f>
        <v>60</v>
      </c>
      <c r="Y243" s="218">
        <f>+IF(J243=0,"",'Ark1'!Y2481)</f>
        <v>0</v>
      </c>
      <c r="Z243" s="218">
        <f>+IF(J243=0,"",'Ark1'!Z2481)</f>
        <v>4.4441422119459775</v>
      </c>
      <c r="AA243" s="216">
        <f>+IF(J243=0,"",'Ark1'!AA2481)</f>
        <v>0</v>
      </c>
      <c r="AB243" s="217">
        <f>+IF(J243=0,"",'Ark1'!AC2481)</f>
        <v>0</v>
      </c>
      <c r="AC243" s="218">
        <f>+IF(J243=0,"",'Ark1'!AE2481)</f>
        <v>0</v>
      </c>
      <c r="AD243" s="216">
        <f t="shared" si="29"/>
        <v>1.8044444444444439</v>
      </c>
      <c r="AE243" s="216">
        <f t="shared" si="31"/>
        <v>1.6666666666666667</v>
      </c>
      <c r="AF243" s="195"/>
      <c r="AG243" s="198"/>
      <c r="AI243" s="28"/>
      <c r="AJ243" s="26"/>
      <c r="AK243" s="199"/>
      <c r="AL243" s="27"/>
      <c r="AP243" s="27"/>
    </row>
    <row r="244" spans="1:60" ht="15.6">
      <c r="A244" s="195"/>
      <c r="B244" s="266">
        <f>+'Ark1'!C2482</f>
        <v>2024</v>
      </c>
      <c r="C244" s="215">
        <f>+'Ark1'!L2482</f>
        <v>9</v>
      </c>
      <c r="D244" s="215" t="s">
        <v>35</v>
      </c>
      <c r="E244" s="215">
        <f>+'Ark1'!H2482</f>
        <v>2</v>
      </c>
      <c r="F244" s="215">
        <f>+'Ark1'!J2482</f>
        <v>178</v>
      </c>
      <c r="G244" s="215" t="str">
        <f>VLOOKUP(F244,RNR!$A$1:$B$26,2)</f>
        <v>Røros</v>
      </c>
      <c r="H244" s="215" t="str">
        <f>+IF(J244=0,"",'Ark1'!Q2482)</f>
        <v/>
      </c>
      <c r="I244" s="215"/>
      <c r="J244" s="320">
        <f>+'Ark1'!R2482</f>
        <v>0</v>
      </c>
      <c r="K244" s="216" t="str">
        <f>+IF(J244=0,"",'Ark1'!AG2482)</f>
        <v/>
      </c>
      <c r="L244" s="216"/>
      <c r="M244" s="216" t="str">
        <f>+IF(J244=0,"",'Ark1'!AH2482)</f>
        <v/>
      </c>
      <c r="N244" s="31" t="str">
        <f>+IF(J244=0,"",'Ark1'!U2482)</f>
        <v/>
      </c>
      <c r="O244" s="31"/>
      <c r="P244" s="31"/>
      <c r="Q244" s="31"/>
      <c r="R244" s="31"/>
      <c r="S244" s="31"/>
      <c r="T244" s="31"/>
      <c r="U244" s="31"/>
      <c r="V244" s="217" t="str">
        <f>+IF(J244=0,"",'Ark1'!T2482)</f>
        <v/>
      </c>
      <c r="W244" s="218" t="str">
        <f>+IF(J244=0,"",'Ark1'!W2482)</f>
        <v/>
      </c>
      <c r="X244" s="218" t="str">
        <f>+IF(J244=0,"",'Ark1'!X2482)</f>
        <v/>
      </c>
      <c r="Y244" s="218" t="str">
        <f>+IF(J244=0,"",'Ark1'!Y2482)</f>
        <v/>
      </c>
      <c r="Z244" s="218" t="str">
        <f>+IF(J244=0,"",'Ark1'!Z2482)</f>
        <v/>
      </c>
      <c r="AA244" s="216" t="str">
        <f>+IF(J244=0,"",'Ark1'!AA2482)</f>
        <v/>
      </c>
      <c r="AB244" s="217" t="str">
        <f>+IF(J244=0,"",'Ark1'!AC2482)</f>
        <v/>
      </c>
      <c r="AC244" s="218" t="str">
        <f>+IF(J244=0,"",'Ark1'!AE2482)</f>
        <v/>
      </c>
      <c r="AD244" s="216" t="str">
        <f t="shared" si="29"/>
        <v/>
      </c>
      <c r="AE244" s="216" t="str">
        <f t="shared" si="31"/>
        <v/>
      </c>
      <c r="AF244" s="195"/>
      <c r="AG244" s="198"/>
      <c r="AI244" s="28"/>
      <c r="AJ244" s="26"/>
      <c r="AK244" s="199"/>
      <c r="AL244" s="27"/>
      <c r="AP244" s="27"/>
    </row>
    <row r="245" spans="1:60" ht="15.6">
      <c r="A245" s="195"/>
      <c r="B245" s="266">
        <f>+'Ark1'!C2483</f>
        <v>2024</v>
      </c>
      <c r="C245" s="215">
        <f>+'Ark1'!L2483</f>
        <v>9</v>
      </c>
      <c r="D245" s="215" t="s">
        <v>35</v>
      </c>
      <c r="E245" s="215">
        <f>+'Ark1'!H2483</f>
        <v>2</v>
      </c>
      <c r="F245" s="215">
        <f>+'Ark1'!J2483</f>
        <v>181</v>
      </c>
      <c r="G245" s="215" t="str">
        <f>VLOOKUP(F245,RNR!$A$1:$B$26,2)</f>
        <v>Horns</v>
      </c>
      <c r="H245" s="215">
        <f>+IF(J245=0,"",'Ark1'!Q2483)</f>
        <v>1</v>
      </c>
      <c r="I245" s="215"/>
      <c r="J245" s="320">
        <f>+'Ark1'!R2483</f>
        <v>1</v>
      </c>
      <c r="K245" s="216">
        <f>+IF(J245=0,"",'Ark1'!AG2483)</f>
        <v>0.69880943577608512</v>
      </c>
      <c r="L245" s="216"/>
      <c r="M245" s="216">
        <f>+IF(J245=0,"",'Ark1'!AH2483)</f>
        <v>0</v>
      </c>
      <c r="N245" s="31">
        <f>+IF(J245=0,"",'Ark1'!U2483)</f>
        <v>18.900000000000006</v>
      </c>
      <c r="O245" s="31"/>
      <c r="P245" s="31"/>
      <c r="Q245" s="31"/>
      <c r="R245" s="31"/>
      <c r="S245" s="31"/>
      <c r="T245" s="31"/>
      <c r="U245" s="31"/>
      <c r="V245" s="217">
        <f>+IF(J245=0,"",'Ark1'!T2483)</f>
        <v>8</v>
      </c>
      <c r="W245" s="218">
        <f>+IF(J245=0,"",'Ark1'!W2483)</f>
        <v>0</v>
      </c>
      <c r="X245" s="218">
        <f>+IF(J245=0,"",'Ark1'!X2483)</f>
        <v>100</v>
      </c>
      <c r="Y245" s="218">
        <f>+IF(J245=0,"",'Ark1'!Y2483)</f>
        <v>0</v>
      </c>
      <c r="Z245" s="218">
        <f>+IF(J245=0,"",'Ark1'!Z2483)</f>
        <v>0</v>
      </c>
      <c r="AA245" s="216">
        <f>+IF(J245=0,"",'Ark1'!AA2483)</f>
        <v>0</v>
      </c>
      <c r="AB245" s="217">
        <f>+IF(J245=0,"",'Ark1'!AC2483)</f>
        <v>0</v>
      </c>
      <c r="AC245" s="218">
        <f>+IF(J245=0,"",'Ark1'!AE2483)</f>
        <v>0</v>
      </c>
      <c r="AD245" s="216">
        <f t="shared" si="29"/>
        <v>2.1000000000000005</v>
      </c>
      <c r="AE245" s="216">
        <f t="shared" si="31"/>
        <v>1</v>
      </c>
      <c r="AF245" s="195"/>
      <c r="AG245" s="198"/>
      <c r="AI245" s="28"/>
      <c r="AJ245" s="26"/>
      <c r="AK245" s="199"/>
      <c r="AL245" s="27"/>
      <c r="AP245" s="27"/>
    </row>
    <row r="246" spans="1:60" ht="15.6">
      <c r="A246" s="195"/>
      <c r="B246" s="266">
        <f>+'Ark1'!C2484</f>
        <v>2024</v>
      </c>
      <c r="C246" s="215">
        <f>+'Ark1'!L2484</f>
        <v>9</v>
      </c>
      <c r="D246" s="215" t="s">
        <v>35</v>
      </c>
      <c r="E246" s="215">
        <f>+'Ark1'!H2484</f>
        <v>1</v>
      </c>
      <c r="F246" s="215">
        <f>+'Ark1'!J2484</f>
        <v>262</v>
      </c>
      <c r="G246" s="215" t="str">
        <f>VLOOKUP(F246,RNR!$A$1:$B$26,2)</f>
        <v>Strilalam</v>
      </c>
      <c r="H246" s="215" t="str">
        <f>+IF(J246=0,"",'Ark1'!Q2484)</f>
        <v/>
      </c>
      <c r="I246" s="215"/>
      <c r="J246" s="320">
        <f>+'Ark1'!R2484</f>
        <v>0</v>
      </c>
      <c r="K246" s="216" t="str">
        <f>+IF(J246=0,"",'Ark1'!AG2484)</f>
        <v/>
      </c>
      <c r="L246" s="216"/>
      <c r="M246" s="216" t="str">
        <f>+IF(J246=0,"",'Ark1'!AH2484)</f>
        <v/>
      </c>
      <c r="N246" s="31" t="str">
        <f>+IF(J246=0,"",'Ark1'!U2484)</f>
        <v/>
      </c>
      <c r="O246" s="31"/>
      <c r="P246" s="31"/>
      <c r="Q246" s="31"/>
      <c r="R246" s="31"/>
      <c r="S246" s="31"/>
      <c r="T246" s="31"/>
      <c r="U246" s="31"/>
      <c r="V246" s="217" t="str">
        <f>+IF(J246=0,"",'Ark1'!T2484)</f>
        <v/>
      </c>
      <c r="W246" s="218" t="str">
        <f>+IF(J246=0,"",'Ark1'!W2484)</f>
        <v/>
      </c>
      <c r="X246" s="218" t="str">
        <f>+IF(J246=0,"",'Ark1'!X2484)</f>
        <v/>
      </c>
      <c r="Y246" s="218" t="str">
        <f>+IF(J246=0,"",'Ark1'!Y2484)</f>
        <v/>
      </c>
      <c r="Z246" s="218" t="str">
        <f>+IF(J246=0,"",'Ark1'!Z2484)</f>
        <v/>
      </c>
      <c r="AA246" s="216" t="str">
        <f>+IF(J246=0,"",'Ark1'!AA2484)</f>
        <v/>
      </c>
      <c r="AB246" s="217" t="str">
        <f>+IF(J246=0,"",'Ark1'!AC2484)</f>
        <v/>
      </c>
      <c r="AC246" s="218" t="str">
        <f>+IF(J246=0,"",'Ark1'!AE2484)</f>
        <v/>
      </c>
      <c r="AD246" s="216" t="str">
        <f t="shared" si="29"/>
        <v/>
      </c>
      <c r="AE246" s="216" t="str">
        <f t="shared" si="31"/>
        <v/>
      </c>
      <c r="AF246" s="195"/>
      <c r="AG246" s="198"/>
      <c r="AI246" s="28"/>
      <c r="AJ246" s="26"/>
      <c r="AK246" s="199"/>
      <c r="AL246" s="27"/>
      <c r="AP246" s="27"/>
    </row>
    <row r="247" spans="1:60" ht="15.6">
      <c r="A247" s="195"/>
      <c r="B247" s="266">
        <f>+'Ark1'!C2485</f>
        <v>2024</v>
      </c>
      <c r="C247" s="215">
        <f>+'Ark1'!L2485</f>
        <v>9</v>
      </c>
      <c r="D247" s="215" t="s">
        <v>35</v>
      </c>
      <c r="E247" s="215">
        <f>+'Ark1'!H2485</f>
        <v>1</v>
      </c>
      <c r="F247" s="215">
        <f>+'Ark1'!J2485</f>
        <v>309</v>
      </c>
      <c r="G247" s="215" t="str">
        <f>VLOOKUP(F247,RNR!$A$1:$B$26,2)</f>
        <v>Malvik</v>
      </c>
      <c r="H247" s="215">
        <f>+IF(J247=0,"",'Ark1'!Q2485)</f>
        <v>2</v>
      </c>
      <c r="I247" s="215"/>
      <c r="J247" s="320">
        <f>+'Ark1'!R2485</f>
        <v>4</v>
      </c>
      <c r="K247" s="216">
        <f>+IF(J247=0,"",'Ark1'!AG2485)</f>
        <v>0.92310508492305299</v>
      </c>
      <c r="L247" s="216"/>
      <c r="M247" s="216">
        <f>+IF(J247=0,"",'Ark1'!AH2485)</f>
        <v>0</v>
      </c>
      <c r="N247" s="31">
        <f>+IF(J247=0,"",'Ark1'!U2485)</f>
        <v>17.649999999999999</v>
      </c>
      <c r="O247" s="31"/>
      <c r="P247" s="31"/>
      <c r="Q247" s="31"/>
      <c r="R247" s="31"/>
      <c r="S247" s="31"/>
      <c r="T247" s="31"/>
      <c r="U247" s="31"/>
      <c r="V247" s="217">
        <f>+IF(J247=0,"",'Ark1'!T2485)</f>
        <v>6.75</v>
      </c>
      <c r="W247" s="218">
        <f>+IF(J247=0,"",'Ark1'!W2485)</f>
        <v>0</v>
      </c>
      <c r="X247" s="218">
        <f>+IF(J247=0,"",'Ark1'!X2485)</f>
        <v>100</v>
      </c>
      <c r="Y247" s="218">
        <f>+IF(J247=0,"",'Ark1'!Y2485)</f>
        <v>0</v>
      </c>
      <c r="Z247" s="218">
        <f>+IF(J247=0,"",'Ark1'!Z2485)</f>
        <v>1.2893796958228156</v>
      </c>
      <c r="AA247" s="216">
        <f>+IF(J247=0,"",'Ark1'!AA2485)</f>
        <v>0</v>
      </c>
      <c r="AB247" s="217">
        <f>+IF(J247=0,"",'Ark1'!AC2485)</f>
        <v>0</v>
      </c>
      <c r="AC247" s="218">
        <f>+IF(J247=0,"",'Ark1'!AE2485)</f>
        <v>0</v>
      </c>
      <c r="AD247" s="216">
        <f t="shared" si="29"/>
        <v>1.961111111111111</v>
      </c>
      <c r="AE247" s="216">
        <f t="shared" si="31"/>
        <v>2</v>
      </c>
      <c r="AF247" s="195"/>
      <c r="AG247" s="198"/>
      <c r="AI247" s="28"/>
      <c r="AJ247" s="26"/>
      <c r="AK247" s="199"/>
      <c r="AL247" s="27"/>
      <c r="AP247" s="27"/>
    </row>
    <row r="248" spans="1:60" ht="15.6">
      <c r="A248" s="195"/>
      <c r="B248" s="266">
        <f>+'Ark1'!C2486</f>
        <v>2024</v>
      </c>
      <c r="C248" s="215">
        <f>+'Ark1'!L2486</f>
        <v>9</v>
      </c>
      <c r="D248" s="215" t="s">
        <v>35</v>
      </c>
      <c r="E248" s="215">
        <f>+'Ark1'!H2486</f>
        <v>2</v>
      </c>
      <c r="F248" s="215">
        <f>+'Ark1'!J2486</f>
        <v>470</v>
      </c>
      <c r="G248" s="215" t="str">
        <f>VLOOKUP(F248,RNR!$A$1:$B$26,2)</f>
        <v>Jens Eide</v>
      </c>
      <c r="H248" s="215">
        <f>+IF(J248=0,"",'Ark1'!Q2486)</f>
        <v>3</v>
      </c>
      <c r="I248" s="215"/>
      <c r="J248" s="320">
        <f>+'Ark1'!R2486</f>
        <v>3</v>
      </c>
      <c r="K248" s="216">
        <f>+IF(J248=0,"",'Ark1'!AG2486)</f>
        <v>1.1040474676838312</v>
      </c>
      <c r="L248" s="216"/>
      <c r="M248" s="216">
        <f>+IF(J248=0,"",'Ark1'!AH2486)</f>
        <v>0</v>
      </c>
      <c r="N248" s="31">
        <f>+IF(J248=0,"",'Ark1'!U2486)</f>
        <v>17.366666666666671</v>
      </c>
      <c r="O248" s="31"/>
      <c r="P248" s="31"/>
      <c r="Q248" s="31"/>
      <c r="R248" s="31"/>
      <c r="S248" s="31"/>
      <c r="T248" s="31"/>
      <c r="U248" s="31"/>
      <c r="V248" s="217">
        <f>+IF(J248=0,"",'Ark1'!T2486)</f>
        <v>6</v>
      </c>
      <c r="W248" s="218">
        <f>+IF(J248=0,"",'Ark1'!W2486)</f>
        <v>0</v>
      </c>
      <c r="X248" s="218">
        <f>+IF(J248=0,"",'Ark1'!X2486)</f>
        <v>66.666666666666686</v>
      </c>
      <c r="Y248" s="218">
        <f>+IF(J248=0,"",'Ark1'!Y2486)</f>
        <v>0</v>
      </c>
      <c r="Z248" s="218">
        <f>+IF(J248=0,"",'Ark1'!Z2486)</f>
        <v>3.5975300168618638</v>
      </c>
      <c r="AA248" s="216">
        <f>+IF(J248=0,"",'Ark1'!AA2486)</f>
        <v>0</v>
      </c>
      <c r="AB248" s="217">
        <f>+IF(J248=0,"",'Ark1'!AC2486)</f>
        <v>0</v>
      </c>
      <c r="AC248" s="218">
        <f>+IF(J248=0,"",'Ark1'!AE2486)</f>
        <v>0</v>
      </c>
      <c r="AD248" s="216">
        <f t="shared" si="29"/>
        <v>1.92962962962963</v>
      </c>
      <c r="AE248" s="216">
        <f t="shared" si="31"/>
        <v>1</v>
      </c>
      <c r="AF248" s="195"/>
      <c r="AG248" s="198"/>
      <c r="AI248" s="28"/>
      <c r="AJ248" s="26"/>
      <c r="AK248" s="199"/>
      <c r="AL248" s="27"/>
      <c r="AP248" s="27"/>
    </row>
    <row r="249" spans="1:60" ht="15.6">
      <c r="A249" s="195"/>
      <c r="B249" s="266">
        <f>+'Ark1'!C2487</f>
        <v>2024</v>
      </c>
      <c r="C249" s="215">
        <f>+'Ark1'!L2487</f>
        <v>9</v>
      </c>
      <c r="D249" s="215" t="s">
        <v>35</v>
      </c>
      <c r="E249" s="215">
        <f>+'Ark1'!H2487</f>
        <v>2</v>
      </c>
      <c r="F249" s="215">
        <f>+'Ark1'!J2487</f>
        <v>629</v>
      </c>
      <c r="G249" s="215" t="str">
        <f>VLOOKUP(F249,RNR!$A$1:$B$26,2)</f>
        <v>Bø</v>
      </c>
      <c r="H249" s="215" t="str">
        <f>+IF(J249=0,"",'Ark1'!Q2487)</f>
        <v/>
      </c>
      <c r="I249" s="215"/>
      <c r="J249" s="320">
        <f>+'Ark1'!R2487</f>
        <v>0</v>
      </c>
      <c r="K249" s="216" t="str">
        <f>+IF(J249=0,"",'Ark1'!AG2487)</f>
        <v/>
      </c>
      <c r="L249" s="216"/>
      <c r="M249" s="216" t="str">
        <f>+IF(J249=0,"",'Ark1'!AH2487)</f>
        <v/>
      </c>
      <c r="N249" s="31" t="str">
        <f>+IF(J249=0,"",'Ark1'!U2487)</f>
        <v/>
      </c>
      <c r="O249" s="31"/>
      <c r="P249" s="31"/>
      <c r="Q249" s="31"/>
      <c r="R249" s="31"/>
      <c r="S249" s="31"/>
      <c r="T249" s="31"/>
      <c r="U249" s="31"/>
      <c r="V249" s="217" t="str">
        <f>+IF(J249=0,"",'Ark1'!T2487)</f>
        <v/>
      </c>
      <c r="W249" s="218" t="str">
        <f>+IF(J249=0,"",'Ark1'!W2487)</f>
        <v/>
      </c>
      <c r="X249" s="218" t="str">
        <f>+IF(J249=0,"",'Ark1'!X2487)</f>
        <v/>
      </c>
      <c r="Y249" s="218" t="str">
        <f>+IF(J249=0,"",'Ark1'!Y2487)</f>
        <v/>
      </c>
      <c r="Z249" s="218" t="str">
        <f>+IF(J249=0,"",'Ark1'!Z2487)</f>
        <v/>
      </c>
      <c r="AA249" s="216" t="str">
        <f>+IF(J249=0,"",'Ark1'!AA2487)</f>
        <v/>
      </c>
      <c r="AB249" s="217" t="str">
        <f>+IF(J249=0,"",'Ark1'!AC2487)</f>
        <v/>
      </c>
      <c r="AC249" s="218" t="str">
        <f>+IF(J249=0,"",'Ark1'!AE2487)</f>
        <v/>
      </c>
      <c r="AD249" s="216" t="str">
        <f t="shared" si="29"/>
        <v/>
      </c>
      <c r="AE249" s="216" t="str">
        <f t="shared" si="31"/>
        <v/>
      </c>
      <c r="AF249" s="195"/>
      <c r="AG249" s="198"/>
      <c r="AI249" s="28"/>
      <c r="AJ249" s="26"/>
      <c r="AK249" s="199"/>
      <c r="AL249" s="27"/>
      <c r="AP249" s="27"/>
    </row>
    <row r="250" spans="1:60" ht="15.6">
      <c r="A250" s="195"/>
      <c r="B250" s="266">
        <f>+'Ark1'!C2488</f>
        <v>2024</v>
      </c>
      <c r="C250" s="215">
        <f>+'Ark1'!L2488</f>
        <v>9</v>
      </c>
      <c r="D250" s="215" t="s">
        <v>35</v>
      </c>
      <c r="E250" s="215">
        <f>+'Ark1'!H2488</f>
        <v>1</v>
      </c>
      <c r="F250" s="215">
        <f>+'Ark1'!J2488</f>
        <v>643</v>
      </c>
      <c r="G250" s="215" t="str">
        <f>VLOOKUP(F250,RNR!$A$1:$B$26,2)</f>
        <v>Bjerka</v>
      </c>
      <c r="H250" s="215">
        <f>+IF(J250=0,"",'Ark1'!Q2488)</f>
        <v>2</v>
      </c>
      <c r="I250" s="215"/>
      <c r="J250" s="320">
        <f>+'Ark1'!R2488</f>
        <v>3</v>
      </c>
      <c r="K250" s="216">
        <f>+IF(J250=0,"",'Ark1'!AG2488)</f>
        <v>1.2791251787013116</v>
      </c>
      <c r="L250" s="216"/>
      <c r="M250" s="216">
        <f>+IF(J250=0,"",'Ark1'!AH2488)</f>
        <v>0</v>
      </c>
      <c r="N250" s="31">
        <f>+IF(J250=0,"",'Ark1'!U2488)</f>
        <v>17</v>
      </c>
      <c r="O250" s="31"/>
      <c r="P250" s="31"/>
      <c r="Q250" s="31"/>
      <c r="R250" s="31"/>
      <c r="S250" s="31"/>
      <c r="T250" s="31"/>
      <c r="U250" s="31"/>
      <c r="V250" s="217">
        <f>+IF(J250=0,"",'Ark1'!T2488)</f>
        <v>7</v>
      </c>
      <c r="W250" s="218">
        <f>+IF(J250=0,"",'Ark1'!W2488)</f>
        <v>0</v>
      </c>
      <c r="X250" s="218">
        <f>+IF(J250=0,"",'Ark1'!X2488)</f>
        <v>66.666666666666686</v>
      </c>
      <c r="Y250" s="218">
        <f>+IF(J250=0,"",'Ark1'!Y2488)</f>
        <v>0</v>
      </c>
      <c r="Z250" s="218">
        <f>+IF(J250=0,"",'Ark1'!Z2488)</f>
        <v>0.77888809636989653</v>
      </c>
      <c r="AA250" s="216">
        <f>+IF(J250=0,"",'Ark1'!AA2488)</f>
        <v>0</v>
      </c>
      <c r="AB250" s="217">
        <f>+IF(J250=0,"",'Ark1'!AC2488)</f>
        <v>0</v>
      </c>
      <c r="AC250" s="218">
        <f>+IF(J250=0,"",'Ark1'!AE2488)</f>
        <v>0</v>
      </c>
      <c r="AD250" s="216">
        <f t="shared" si="29"/>
        <v>1.8888888888888888</v>
      </c>
      <c r="AE250" s="216">
        <f t="shared" si="31"/>
        <v>1.5</v>
      </c>
      <c r="AF250" s="195"/>
      <c r="AG250" s="198"/>
      <c r="AI250" s="28"/>
      <c r="AJ250" s="26"/>
      <c r="AK250" s="199"/>
      <c r="AL250" s="27"/>
      <c r="AP250" s="27"/>
    </row>
    <row r="251" spans="1:60" ht="15.6">
      <c r="A251" s="195"/>
      <c r="B251" s="266">
        <f>+'Ark1'!C2489</f>
        <v>2024</v>
      </c>
      <c r="C251" s="215">
        <f>+'Ark1'!L2489</f>
        <v>9</v>
      </c>
      <c r="D251" s="215" t="s">
        <v>35</v>
      </c>
      <c r="E251" s="215">
        <f>+'Ark1'!H2489</f>
        <v>2</v>
      </c>
      <c r="F251" s="215">
        <f>+'Ark1'!J2489</f>
        <v>704</v>
      </c>
      <c r="G251" s="215" t="str">
        <f>VLOOKUP(F251,RNR!$A$1:$B$26,2)</f>
        <v>Øre Vilt</v>
      </c>
      <c r="H251" s="215" t="str">
        <f>+IF(J251=0,"",'Ark1'!Q2489)</f>
        <v/>
      </c>
      <c r="I251" s="215"/>
      <c r="J251" s="320">
        <f>+'Ark1'!R2489</f>
        <v>0</v>
      </c>
      <c r="K251" s="216" t="str">
        <f>+IF(J251=0,"",'Ark1'!AG2489)</f>
        <v/>
      </c>
      <c r="L251" s="216"/>
      <c r="M251" s="216" t="str">
        <f>+IF(J251=0,"",'Ark1'!AH2489)</f>
        <v/>
      </c>
      <c r="N251" s="31" t="str">
        <f>+IF(J251=0,"",'Ark1'!U2489)</f>
        <v/>
      </c>
      <c r="O251" s="31"/>
      <c r="P251" s="31"/>
      <c r="Q251" s="31"/>
      <c r="R251" s="31"/>
      <c r="S251" s="31"/>
      <c r="T251" s="31"/>
      <c r="U251" s="31"/>
      <c r="V251" s="217" t="str">
        <f>+IF(J251=0,"",'Ark1'!T2489)</f>
        <v/>
      </c>
      <c r="W251" s="218" t="str">
        <f>+IF(J251=0,"",'Ark1'!W2489)</f>
        <v/>
      </c>
      <c r="X251" s="218" t="str">
        <f>+IF(J251=0,"",'Ark1'!X2489)</f>
        <v/>
      </c>
      <c r="Y251" s="218" t="str">
        <f>+IF(J251=0,"",'Ark1'!Y2489)</f>
        <v/>
      </c>
      <c r="Z251" s="218" t="str">
        <f>+IF(J251=0,"",'Ark1'!Z2489)</f>
        <v/>
      </c>
      <c r="AA251" s="216" t="str">
        <f>+IF(J251=0,"",'Ark1'!AA2489)</f>
        <v/>
      </c>
      <c r="AB251" s="217" t="str">
        <f>+IF(J251=0,"",'Ark1'!AC2489)</f>
        <v/>
      </c>
      <c r="AC251" s="218" t="str">
        <f>+IF(J251=0,"",'Ark1'!AE2489)</f>
        <v/>
      </c>
      <c r="AD251" s="216" t="str">
        <f t="shared" si="29"/>
        <v/>
      </c>
      <c r="AE251" s="216" t="str">
        <f t="shared" si="31"/>
        <v/>
      </c>
      <c r="AF251" s="195"/>
      <c r="AG251" s="198"/>
      <c r="AI251" s="28"/>
      <c r="AJ251" s="26"/>
      <c r="AK251" s="199"/>
      <c r="AL251" s="27"/>
      <c r="AP251" s="27"/>
    </row>
    <row r="252" spans="1:60" ht="15.6">
      <c r="A252" s="195"/>
      <c r="B252" s="266">
        <f>+'Ark1'!C2490</f>
        <v>2024</v>
      </c>
      <c r="C252" s="215">
        <f>+'Ark1'!L2490</f>
        <v>9</v>
      </c>
      <c r="D252" s="215" t="s">
        <v>35</v>
      </c>
      <c r="E252" s="215">
        <f>+'Ark1'!H2490</f>
        <v>1</v>
      </c>
      <c r="F252" s="215">
        <f>+'Ark1'!J2490</f>
        <v>802</v>
      </c>
      <c r="G252" s="215" t="str">
        <f>VLOOKUP(F252,RNR!$A$1:$B$26,2)</f>
        <v>Karasjok</v>
      </c>
      <c r="H252" s="215" t="str">
        <f>+IF(J252=0,"",'Ark1'!Q2490)</f>
        <v/>
      </c>
      <c r="I252" s="215"/>
      <c r="J252" s="320">
        <f>+'Ark1'!R2490</f>
        <v>0</v>
      </c>
      <c r="K252" s="216" t="str">
        <f>+IF(J252=0,"",'Ark1'!AG2490)</f>
        <v/>
      </c>
      <c r="L252" s="216"/>
      <c r="M252" s="216" t="str">
        <f>+IF(J252=0,"",'Ark1'!AH2490)</f>
        <v/>
      </c>
      <c r="N252" s="31" t="str">
        <f>+IF(J252=0,"",'Ark1'!U2490)</f>
        <v/>
      </c>
      <c r="O252" s="31"/>
      <c r="P252" s="31"/>
      <c r="Q252" s="31"/>
      <c r="R252" s="31"/>
      <c r="S252" s="31"/>
      <c r="T252" s="31"/>
      <c r="U252" s="31"/>
      <c r="V252" s="217" t="str">
        <f>+IF(J252=0,"",'Ark1'!T2490)</f>
        <v/>
      </c>
      <c r="W252" s="218" t="str">
        <f>+IF(J252=0,"",'Ark1'!W2490)</f>
        <v/>
      </c>
      <c r="X252" s="218" t="str">
        <f>+IF(J252=0,"",'Ark1'!X2490)</f>
        <v/>
      </c>
      <c r="Y252" s="218" t="str">
        <f>+IF(J252=0,"",'Ark1'!Y2490)</f>
        <v/>
      </c>
      <c r="Z252" s="218" t="str">
        <f>+IF(J252=0,"",'Ark1'!Z2490)</f>
        <v/>
      </c>
      <c r="AA252" s="216" t="str">
        <f>+IF(J252=0,"",'Ark1'!AA2490)</f>
        <v/>
      </c>
      <c r="AB252" s="217" t="str">
        <f>+IF(J252=0,"",'Ark1'!AC2490)</f>
        <v/>
      </c>
      <c r="AC252" s="218" t="str">
        <f>+IF(J252=0,"",'Ark1'!AE2490)</f>
        <v/>
      </c>
      <c r="AD252" s="216" t="str">
        <f t="shared" si="29"/>
        <v/>
      </c>
      <c r="AE252" s="216" t="str">
        <f t="shared" si="31"/>
        <v/>
      </c>
      <c r="AF252" s="195"/>
      <c r="AG252" s="198"/>
      <c r="AI252" s="28"/>
      <c r="AJ252" s="26"/>
      <c r="AK252" s="199"/>
      <c r="AL252" s="27"/>
      <c r="AP252" s="27"/>
    </row>
    <row r="253" spans="1:60" ht="19.8">
      <c r="A253" s="195"/>
      <c r="B253" s="195"/>
      <c r="C253" s="195"/>
      <c r="D253" s="195"/>
      <c r="E253" s="195"/>
      <c r="F253" s="195"/>
      <c r="G253" s="195"/>
      <c r="H253" s="195"/>
      <c r="I253" s="476"/>
      <c r="J253" s="316"/>
      <c r="K253" s="196"/>
      <c r="L253" s="196"/>
      <c r="M253" s="196"/>
      <c r="N253" s="195"/>
      <c r="O253" s="476"/>
      <c r="P253" s="476"/>
      <c r="Q253" s="476"/>
      <c r="R253" s="476"/>
      <c r="S253" s="476"/>
      <c r="T253" s="476"/>
      <c r="U253" s="476"/>
      <c r="V253" s="195"/>
      <c r="W253" s="197"/>
      <c r="X253" s="197"/>
      <c r="Y253" s="197"/>
      <c r="Z253" s="197"/>
      <c r="AA253" s="197"/>
      <c r="AB253" s="195"/>
      <c r="AC253" s="197"/>
      <c r="AD253" s="197"/>
      <c r="AE253" s="197"/>
      <c r="AF253" s="195"/>
      <c r="AG253" s="198"/>
      <c r="AI253" s="28"/>
      <c r="AJ253" s="26"/>
      <c r="AK253" s="199"/>
      <c r="AL253" s="27"/>
      <c r="AP253" s="27"/>
      <c r="BH253" s="211"/>
    </row>
    <row r="254" spans="1:60" ht="22.8">
      <c r="A254" s="195"/>
      <c r="B254" s="195"/>
      <c r="C254" s="195"/>
      <c r="D254" s="240" t="str">
        <f>+D256</f>
        <v>U-</v>
      </c>
      <c r="E254" s="195"/>
      <c r="F254" s="195"/>
      <c r="G254" s="195"/>
      <c r="H254" s="195"/>
      <c r="I254" s="476"/>
      <c r="J254" s="435">
        <f>SUM(J256:J279)</f>
        <v>8</v>
      </c>
      <c r="K254" s="241"/>
      <c r="L254" s="241"/>
      <c r="M254" s="241"/>
      <c r="N254" s="243">
        <f>+Klasse!P19</f>
        <v>21.862499999999997</v>
      </c>
      <c r="O254" s="243"/>
      <c r="P254" s="243"/>
      <c r="Q254" s="243"/>
      <c r="R254" s="243"/>
      <c r="S254" s="243"/>
      <c r="T254" s="243"/>
      <c r="U254" s="243"/>
      <c r="V254" s="242"/>
      <c r="W254" s="197"/>
      <c r="X254" s="197"/>
      <c r="Y254" s="197"/>
      <c r="Z254" s="197"/>
      <c r="AA254" s="197"/>
      <c r="AB254" s="195"/>
      <c r="AC254" s="197"/>
      <c r="AD254" s="197"/>
      <c r="AE254" s="197"/>
      <c r="AF254" s="197"/>
      <c r="AG254" s="198"/>
      <c r="AI254" s="28"/>
      <c r="AJ254" s="26"/>
      <c r="AK254" s="199"/>
      <c r="AL254" s="27"/>
      <c r="AP254" s="27"/>
      <c r="BH254" s="211"/>
    </row>
    <row r="255" spans="1:60" ht="19.8">
      <c r="A255" s="195"/>
      <c r="B255" s="195"/>
      <c r="C255" s="195"/>
      <c r="D255" s="195"/>
      <c r="E255" s="195"/>
      <c r="F255" s="195"/>
      <c r="G255" s="195"/>
      <c r="H255" s="213"/>
      <c r="I255" s="213"/>
      <c r="J255" s="316"/>
      <c r="K255" s="196"/>
      <c r="L255" s="196"/>
      <c r="M255" s="196"/>
      <c r="N255" s="196"/>
      <c r="O255" s="196"/>
      <c r="P255" s="196"/>
      <c r="Q255" s="196"/>
      <c r="R255" s="196"/>
      <c r="S255" s="196"/>
      <c r="T255" s="196"/>
      <c r="U255" s="196"/>
      <c r="V255" s="213"/>
      <c r="W255" s="197"/>
      <c r="X255" s="197"/>
      <c r="Y255" s="197"/>
      <c r="Z255" s="197"/>
      <c r="AA255" s="214"/>
      <c r="AB255" s="195"/>
      <c r="AC255" s="214"/>
      <c r="AD255" s="214"/>
      <c r="AE255" s="212"/>
      <c r="AF255" s="195"/>
      <c r="AG255" s="198"/>
      <c r="AI255" s="28"/>
      <c r="AJ255" s="26"/>
      <c r="AK255" s="199"/>
      <c r="AL255" s="27"/>
      <c r="AP255" s="27"/>
      <c r="BH255" s="211"/>
    </row>
    <row r="256" spans="1:60" ht="15.6">
      <c r="A256" s="195"/>
      <c r="B256" s="266">
        <f>+'Ark1'!C2491</f>
        <v>2024</v>
      </c>
      <c r="C256" s="215">
        <f>+'Ark1'!L2491</f>
        <v>10</v>
      </c>
      <c r="D256" s="215" t="s">
        <v>36</v>
      </c>
      <c r="E256" s="27">
        <f>+'Ark1'!H2491</f>
        <v>1</v>
      </c>
      <c r="F256" s="27">
        <f>+'Ark1'!J2491</f>
        <v>103</v>
      </c>
      <c r="G256" s="27" t="str">
        <f>VLOOKUP(F256,RNR!$A$1:$B$26,2)</f>
        <v>Rudshøgda</v>
      </c>
      <c r="H256" s="27" t="str">
        <f>+IF(J256=0,"",'Ark1'!Q2491)</f>
        <v/>
      </c>
      <c r="J256" s="321">
        <f>+'Ark1'!R2491</f>
        <v>0</v>
      </c>
      <c r="K256" s="28" t="str">
        <f>+IF(J256=0,"",'Ark1'!AG2491)</f>
        <v/>
      </c>
      <c r="M256" s="28" t="str">
        <f>+IF(J256=0,"",'Ark1'!AH2491)</f>
        <v/>
      </c>
      <c r="N256" s="31" t="str">
        <f>+IF(J256=0,"",'Ark1'!U2491)</f>
        <v/>
      </c>
      <c r="O256" s="31"/>
      <c r="P256" s="31"/>
      <c r="Q256" s="31"/>
      <c r="R256" s="31"/>
      <c r="S256" s="31"/>
      <c r="T256" s="31"/>
      <c r="U256" s="31"/>
      <c r="V256" s="26" t="str">
        <f>+IF(J256=0,"",'Ark1'!T2491)</f>
        <v/>
      </c>
      <c r="W256" s="33" t="str">
        <f>+IF(J256=0,"",'Ark1'!W2491)</f>
        <v/>
      </c>
      <c r="X256" s="33" t="str">
        <f>+IF(J256=0,"",'Ark1'!X2491)</f>
        <v/>
      </c>
      <c r="Y256" s="33" t="str">
        <f>+IF(J256=0,"",'Ark1'!Y2491)</f>
        <v/>
      </c>
      <c r="Z256" s="33" t="str">
        <f>+IF(J256=0,"",'Ark1'!Z2491)</f>
        <v/>
      </c>
      <c r="AA256" s="28" t="str">
        <f>+IF(J256=0,"",'Ark1'!AA2491)</f>
        <v/>
      </c>
      <c r="AB256" s="26" t="str">
        <f>+IF(J256=0,"",'Ark1'!AC2491)</f>
        <v/>
      </c>
      <c r="AC256" s="33" t="str">
        <f>+IF(J256=0,"",'Ark1'!AE2491)</f>
        <v/>
      </c>
      <c r="AD256" s="28" t="str">
        <f t="shared" ref="AD256:AD279" si="32">IF(J256=0,"",N256/C256)</f>
        <v/>
      </c>
      <c r="AE256" s="28" t="str">
        <f t="shared" ref="AE256" si="33">IF(J256=0,"",J256/H256)</f>
        <v/>
      </c>
      <c r="AF256" s="195"/>
      <c r="AG256" s="198"/>
      <c r="AI256" s="28"/>
      <c r="AJ256" s="26"/>
      <c r="AK256" s="199"/>
      <c r="AL256" s="27"/>
      <c r="AP256" s="27"/>
    </row>
    <row r="257" spans="1:42" ht="15.6">
      <c r="A257" s="195"/>
      <c r="B257" s="266">
        <f>+'Ark1'!C2492</f>
        <v>2024</v>
      </c>
      <c r="C257" s="215">
        <f>+'Ark1'!L2492</f>
        <v>10</v>
      </c>
      <c r="D257" s="215" t="s">
        <v>36</v>
      </c>
      <c r="E257" s="27">
        <f>+'Ark1'!H2492</f>
        <v>2</v>
      </c>
      <c r="F257" s="27">
        <f>+'Ark1'!J2492</f>
        <v>106</v>
      </c>
      <c r="G257" s="27" t="str">
        <f>VLOOKUP(F257,RNR!$A$1:$B$26,2)</f>
        <v>Furuseth</v>
      </c>
      <c r="H257" s="27">
        <f>+IF(J257=0,"",'Ark1'!Q2492)</f>
        <v>2</v>
      </c>
      <c r="J257" s="321">
        <f>+'Ark1'!R2492</f>
        <v>5</v>
      </c>
      <c r="K257" s="28">
        <f>+IF(J257=0,"",'Ark1'!AG2492)</f>
        <v>5.9894145603802116</v>
      </c>
      <c r="M257" s="28">
        <f>+IF(J257=0,"",'Ark1'!AH2492)</f>
        <v>0</v>
      </c>
      <c r="N257" s="31">
        <f>+IF(J257=0,"",'Ark1'!U2492)</f>
        <v>22.18</v>
      </c>
      <c r="O257" s="31"/>
      <c r="P257" s="31"/>
      <c r="Q257" s="31"/>
      <c r="R257" s="31"/>
      <c r="S257" s="31"/>
      <c r="T257" s="31"/>
      <c r="U257" s="31"/>
      <c r="V257" s="26">
        <f>+IF(J257=0,"",'Ark1'!T2492)</f>
        <v>5.8</v>
      </c>
      <c r="W257" s="33">
        <f>+IF(J257=0,"",'Ark1'!W2492)</f>
        <v>0</v>
      </c>
      <c r="X257" s="33">
        <f>+IF(J257=0,"",'Ark1'!X2492)</f>
        <v>100</v>
      </c>
      <c r="Y257" s="33">
        <f>+IF(J257=0,"",'Ark1'!Y2492)</f>
        <v>20</v>
      </c>
      <c r="Z257" s="33">
        <f>+IF(J257=0,"",'Ark1'!Z2492)</f>
        <v>0.86579443287654001</v>
      </c>
      <c r="AA257" s="28">
        <f>+IF(J257=0,"",'Ark1'!AA2492)</f>
        <v>0</v>
      </c>
      <c r="AB257" s="26">
        <f>+IF(J257=0,"",'Ark1'!AC2492)</f>
        <v>0</v>
      </c>
      <c r="AC257" s="33">
        <f>+IF(J257=0,"",'Ark1'!AE2492)</f>
        <v>0</v>
      </c>
      <c r="AD257" s="28">
        <f t="shared" si="32"/>
        <v>2.218</v>
      </c>
      <c r="AE257" s="28">
        <f t="shared" ref="AE257:AE279" si="34">IF(J257=0,"",J257/H257)</f>
        <v>2.5</v>
      </c>
      <c r="AF257" s="195"/>
      <c r="AG257" s="198"/>
      <c r="AI257" s="28"/>
      <c r="AJ257" s="26"/>
      <c r="AK257" s="199"/>
      <c r="AL257" s="27"/>
      <c r="AP257" s="27"/>
    </row>
    <row r="258" spans="1:42" ht="15.6">
      <c r="A258" s="195"/>
      <c r="B258" s="266">
        <f>+'Ark1'!C2493</f>
        <v>2024</v>
      </c>
      <c r="C258" s="215">
        <f>+'Ark1'!L2493</f>
        <v>10</v>
      </c>
      <c r="D258" s="215" t="s">
        <v>36</v>
      </c>
      <c r="E258" s="27">
        <f>+'Ark1'!H2493</f>
        <v>1</v>
      </c>
      <c r="F258" s="27">
        <f>+'Ark1'!J2493</f>
        <v>110</v>
      </c>
      <c r="G258" s="27" t="str">
        <f>VLOOKUP(F258,RNR!$A$1:$B$26,2)</f>
        <v>Gol</v>
      </c>
      <c r="H258" s="27">
        <f>+IF(J258=0,"",'Ark1'!Q2493)</f>
        <v>1</v>
      </c>
      <c r="J258" s="321">
        <f>+'Ark1'!R2493</f>
        <v>1</v>
      </c>
      <c r="K258" s="28">
        <f>+IF(J258=0,"",'Ark1'!AG2493)</f>
        <v>6.476874613595543E-2</v>
      </c>
      <c r="M258" s="28">
        <f>+IF(J258=0,"",'Ark1'!AH2493)</f>
        <v>0</v>
      </c>
      <c r="N258" s="31">
        <f>+IF(J258=0,"",'Ark1'!U2493)</f>
        <v>19.8</v>
      </c>
      <c r="O258" s="31"/>
      <c r="P258" s="31"/>
      <c r="Q258" s="31"/>
      <c r="R258" s="31"/>
      <c r="S258" s="31"/>
      <c r="T258" s="31"/>
      <c r="U258" s="31"/>
      <c r="V258" s="26">
        <f>+IF(J258=0,"",'Ark1'!T2493)</f>
        <v>8</v>
      </c>
      <c r="W258" s="33">
        <f>+IF(J258=0,"",'Ark1'!W2493)</f>
        <v>0</v>
      </c>
      <c r="X258" s="33">
        <f>+IF(J258=0,"",'Ark1'!X2493)</f>
        <v>100</v>
      </c>
      <c r="Y258" s="33">
        <f>+IF(J258=0,"",'Ark1'!Y2493)</f>
        <v>0</v>
      </c>
      <c r="Z258" s="33">
        <f>+IF(J258=0,"",'Ark1'!Z2493)</f>
        <v>0</v>
      </c>
      <c r="AA258" s="28">
        <f>+IF(J258=0,"",'Ark1'!AA2493)</f>
        <v>0</v>
      </c>
      <c r="AB258" s="26">
        <f>+IF(J258=0,"",'Ark1'!AC2493)</f>
        <v>0</v>
      </c>
      <c r="AC258" s="33">
        <f>+IF(J258=0,"",'Ark1'!AE2493)</f>
        <v>0</v>
      </c>
      <c r="AD258" s="28">
        <f t="shared" si="32"/>
        <v>1.98</v>
      </c>
      <c r="AE258" s="28">
        <f t="shared" si="34"/>
        <v>1</v>
      </c>
      <c r="AF258" s="195"/>
      <c r="AG258" s="26"/>
      <c r="AI258" s="28"/>
      <c r="AJ258" s="26"/>
      <c r="AK258" s="27"/>
      <c r="AL258" s="27"/>
      <c r="AP258" s="27"/>
    </row>
    <row r="259" spans="1:42" ht="15.6">
      <c r="A259" s="195"/>
      <c r="B259" s="266">
        <f>+'Ark1'!C2494</f>
        <v>2024</v>
      </c>
      <c r="C259" s="215">
        <f>+'Ark1'!L2494</f>
        <v>10</v>
      </c>
      <c r="D259" s="215" t="s">
        <v>36</v>
      </c>
      <c r="E259" s="27">
        <f>+'Ark1'!H2494</f>
        <v>1</v>
      </c>
      <c r="F259" s="27">
        <f>+'Ark1'!J2494</f>
        <v>111</v>
      </c>
      <c r="G259" s="27" t="str">
        <f>VLOOKUP(F259,RNR!$A$1:$B$26,2)</f>
        <v>Forus</v>
      </c>
      <c r="H259" s="27" t="str">
        <f>+IF(J259=0,"",'Ark1'!Q2494)</f>
        <v/>
      </c>
      <c r="J259" s="321">
        <f>+'Ark1'!R2494</f>
        <v>0</v>
      </c>
      <c r="K259" s="28" t="str">
        <f>+IF(J259=0,"",'Ark1'!AG2494)</f>
        <v/>
      </c>
      <c r="M259" s="28" t="str">
        <f>+IF(J259=0,"",'Ark1'!AH2494)</f>
        <v/>
      </c>
      <c r="N259" s="31" t="str">
        <f>+IF(J259=0,"",'Ark1'!U2494)</f>
        <v/>
      </c>
      <c r="O259" s="31"/>
      <c r="P259" s="31"/>
      <c r="Q259" s="31"/>
      <c r="R259" s="31"/>
      <c r="S259" s="31"/>
      <c r="T259" s="31"/>
      <c r="U259" s="31"/>
      <c r="V259" s="26" t="str">
        <f>+IF(J259=0,"",'Ark1'!T2494)</f>
        <v/>
      </c>
      <c r="W259" s="33" t="str">
        <f>+IF(J259=0,"",'Ark1'!W2494)</f>
        <v/>
      </c>
      <c r="X259" s="33" t="str">
        <f>+IF(J259=0,"",'Ark1'!X2494)</f>
        <v/>
      </c>
      <c r="Y259" s="33" t="str">
        <f>+IF(J259=0,"",'Ark1'!Y2494)</f>
        <v/>
      </c>
      <c r="Z259" s="33" t="str">
        <f>+IF(J259=0,"",'Ark1'!Z2494)</f>
        <v/>
      </c>
      <c r="AA259" s="28" t="str">
        <f>+IF(J259=0,"",'Ark1'!AA2494)</f>
        <v/>
      </c>
      <c r="AB259" s="26" t="str">
        <f>+IF(J259=0,"",'Ark1'!AC2494)</f>
        <v/>
      </c>
      <c r="AC259" s="33" t="str">
        <f>+IF(J259=0,"",'Ark1'!AE2494)</f>
        <v/>
      </c>
      <c r="AD259" s="28" t="str">
        <f t="shared" si="32"/>
        <v/>
      </c>
      <c r="AE259" s="28" t="str">
        <f t="shared" si="34"/>
        <v/>
      </c>
      <c r="AF259" s="195"/>
      <c r="AG259" s="26"/>
      <c r="AI259" s="28"/>
      <c r="AJ259" s="26"/>
      <c r="AK259" s="27"/>
      <c r="AL259" s="27"/>
      <c r="AP259" s="27"/>
    </row>
    <row r="260" spans="1:42" ht="15.6">
      <c r="A260" s="195"/>
      <c r="B260" s="266">
        <f>+'Ark1'!C2495</f>
        <v>2024</v>
      </c>
      <c r="C260" s="215">
        <f>+'Ark1'!L2495</f>
        <v>10</v>
      </c>
      <c r="D260" s="215" t="s">
        <v>36</v>
      </c>
      <c r="E260" s="27">
        <f>+'Ark1'!H2495</f>
        <v>1</v>
      </c>
      <c r="F260" s="27">
        <f>+'Ark1'!J2495</f>
        <v>116</v>
      </c>
      <c r="G260" s="27" t="str">
        <f>VLOOKUP(F260,RNR!$A$1:$B$26,2)</f>
        <v>Sandeid</v>
      </c>
      <c r="H260" s="27" t="str">
        <f>+IF(J260=0,"",'Ark1'!Q2495)</f>
        <v/>
      </c>
      <c r="J260" s="321">
        <f>+'Ark1'!R2495</f>
        <v>0</v>
      </c>
      <c r="K260" s="28" t="str">
        <f>+IF(J260=0,"",'Ark1'!AG2495)</f>
        <v/>
      </c>
      <c r="M260" s="28" t="str">
        <f>+IF(J260=0,"",'Ark1'!AH2495)</f>
        <v/>
      </c>
      <c r="N260" s="31" t="str">
        <f>+IF(J260=0,"",'Ark1'!U2495)</f>
        <v/>
      </c>
      <c r="O260" s="31"/>
      <c r="P260" s="31"/>
      <c r="Q260" s="31"/>
      <c r="R260" s="31"/>
      <c r="S260" s="31"/>
      <c r="T260" s="31"/>
      <c r="U260" s="31"/>
      <c r="V260" s="26" t="str">
        <f>+IF(J260=0,"",'Ark1'!T2495)</f>
        <v/>
      </c>
      <c r="W260" s="33" t="str">
        <f>+IF(J260=0,"",'Ark1'!W2495)</f>
        <v/>
      </c>
      <c r="X260" s="33" t="str">
        <f>+IF(J260=0,"",'Ark1'!X2495)</f>
        <v/>
      </c>
      <c r="Y260" s="33" t="str">
        <f>+IF(J260=0,"",'Ark1'!Y2495)</f>
        <v/>
      </c>
      <c r="Z260" s="33" t="str">
        <f>+IF(J260=0,"",'Ark1'!Z2495)</f>
        <v/>
      </c>
      <c r="AA260" s="28" t="str">
        <f>+IF(J260=0,"",'Ark1'!AA2495)</f>
        <v/>
      </c>
      <c r="AB260" s="26" t="str">
        <f>+IF(J260=0,"",'Ark1'!AC2495)</f>
        <v/>
      </c>
      <c r="AC260" s="33" t="str">
        <f>+IF(J260=0,"",'Ark1'!AE2495)</f>
        <v/>
      </c>
      <c r="AD260" s="28" t="str">
        <f t="shared" si="32"/>
        <v/>
      </c>
      <c r="AE260" s="28" t="str">
        <f t="shared" si="34"/>
        <v/>
      </c>
      <c r="AF260" s="195"/>
      <c r="AG260" s="26"/>
      <c r="AI260" s="28"/>
      <c r="AJ260" s="26"/>
      <c r="AK260" s="27"/>
      <c r="AL260" s="27"/>
      <c r="AP260" s="27"/>
    </row>
    <row r="261" spans="1:42" ht="15.6">
      <c r="A261" s="195"/>
      <c r="B261" s="266">
        <f>+'Ark1'!C2496</f>
        <v>2024</v>
      </c>
      <c r="C261" s="215">
        <f>+'Ark1'!L2496</f>
        <v>10</v>
      </c>
      <c r="D261" s="215" t="s">
        <v>36</v>
      </c>
      <c r="E261" s="27">
        <f>+'Ark1'!H2496</f>
        <v>2</v>
      </c>
      <c r="F261" s="27">
        <f>+'Ark1'!J2496</f>
        <v>117</v>
      </c>
      <c r="G261" s="27" t="str">
        <f>VLOOKUP(F261,RNR!$A$1:$B$26,2)</f>
        <v>Jæren</v>
      </c>
      <c r="H261" s="27" t="str">
        <f>+IF(J261=0,"",'Ark1'!Q2496)</f>
        <v/>
      </c>
      <c r="J261" s="321">
        <f>+'Ark1'!R2496</f>
        <v>0</v>
      </c>
      <c r="K261" s="28" t="str">
        <f>+IF(J261=0,"",'Ark1'!AG2496)</f>
        <v/>
      </c>
      <c r="M261" s="28" t="str">
        <f>+IF(J261=0,"",'Ark1'!AH2496)</f>
        <v/>
      </c>
      <c r="N261" s="31" t="str">
        <f>+IF(J261=0,"",'Ark1'!U2496)</f>
        <v/>
      </c>
      <c r="O261" s="31"/>
      <c r="P261" s="31"/>
      <c r="Q261" s="31"/>
      <c r="R261" s="31"/>
      <c r="S261" s="31"/>
      <c r="T261" s="31"/>
      <c r="U261" s="31"/>
      <c r="V261" s="26" t="str">
        <f>+IF(J261=0,"",'Ark1'!T2496)</f>
        <v/>
      </c>
      <c r="W261" s="33" t="str">
        <f>+IF(J261=0,"",'Ark1'!W2496)</f>
        <v/>
      </c>
      <c r="X261" s="33" t="str">
        <f>+IF(J261=0,"",'Ark1'!X2496)</f>
        <v/>
      </c>
      <c r="Y261" s="33" t="str">
        <f>+IF(J261=0,"",'Ark1'!Y2496)</f>
        <v/>
      </c>
      <c r="Z261" s="33" t="str">
        <f>+IF(J261=0,"",'Ark1'!Z2496)</f>
        <v/>
      </c>
      <c r="AA261" s="28" t="str">
        <f>+IF(J261=0,"",'Ark1'!AA2496)</f>
        <v/>
      </c>
      <c r="AB261" s="26" t="str">
        <f>+IF(J261=0,"",'Ark1'!AC2496)</f>
        <v/>
      </c>
      <c r="AC261" s="33" t="str">
        <f>+IF(J261=0,"",'Ark1'!AE2496)</f>
        <v/>
      </c>
      <c r="AD261" s="28" t="str">
        <f t="shared" si="32"/>
        <v/>
      </c>
      <c r="AE261" s="28" t="str">
        <f t="shared" si="34"/>
        <v/>
      </c>
      <c r="AF261" s="195"/>
      <c r="AG261" s="199"/>
      <c r="AI261" s="28"/>
      <c r="AJ261" s="26"/>
      <c r="AK261" s="199"/>
      <c r="AL261" s="27"/>
      <c r="AP261" s="27"/>
    </row>
    <row r="262" spans="1:42" ht="15.6">
      <c r="A262" s="195"/>
      <c r="B262" s="266">
        <f>+'Ark1'!C2497</f>
        <v>2024</v>
      </c>
      <c r="C262" s="215">
        <f>+'Ark1'!L2497</f>
        <v>10</v>
      </c>
      <c r="D262" s="215" t="s">
        <v>36</v>
      </c>
      <c r="E262" s="27">
        <f>+'Ark1'!H2497</f>
        <v>1</v>
      </c>
      <c r="F262" s="27">
        <f>+'Ark1'!J2497</f>
        <v>134</v>
      </c>
      <c r="G262" s="27" t="str">
        <f>VLOOKUP(F262,RNR!$A$1:$B$26,2)</f>
        <v>Førde</v>
      </c>
      <c r="H262" s="27">
        <f>+IF(J262=0,"",'Ark1'!Q2497)</f>
        <v>1</v>
      </c>
      <c r="J262" s="321">
        <f>+'Ark1'!R2497</f>
        <v>1</v>
      </c>
      <c r="K262" s="28">
        <f>+IF(J262=0,"",'Ark1'!AG2497)</f>
        <v>7.3917064378725389E-2</v>
      </c>
      <c r="M262" s="28">
        <f>+IF(J262=0,"",'Ark1'!AH2497)</f>
        <v>0</v>
      </c>
      <c r="N262" s="31">
        <f>+IF(J262=0,"",'Ark1'!U2497)</f>
        <v>21.900000000000006</v>
      </c>
      <c r="O262" s="31"/>
      <c r="P262" s="31"/>
      <c r="Q262" s="31"/>
      <c r="R262" s="31"/>
      <c r="S262" s="31"/>
      <c r="T262" s="31"/>
      <c r="U262" s="31"/>
      <c r="V262" s="26">
        <f>+IF(J262=0,"",'Ark1'!T2497)</f>
        <v>7</v>
      </c>
      <c r="W262" s="33">
        <f>+IF(J262=0,"",'Ark1'!W2497)</f>
        <v>0</v>
      </c>
      <c r="X262" s="33">
        <f>+IF(J262=0,"",'Ark1'!X2497)</f>
        <v>100</v>
      </c>
      <c r="Y262" s="33">
        <f>+IF(J262=0,"",'Ark1'!Y2497)</f>
        <v>0</v>
      </c>
      <c r="Z262" s="33">
        <f>+IF(J262=0,"",'Ark1'!Z2497)</f>
        <v>0</v>
      </c>
      <c r="AA262" s="28">
        <f>+IF(J262=0,"",'Ark1'!AA2497)</f>
        <v>0</v>
      </c>
      <c r="AB262" s="26">
        <f>+IF(J262=0,"",'Ark1'!AC2497)</f>
        <v>0</v>
      </c>
      <c r="AC262" s="33">
        <f>+IF(J262=0,"",'Ark1'!AE2497)</f>
        <v>0</v>
      </c>
      <c r="AD262" s="28">
        <f t="shared" si="32"/>
        <v>2.1900000000000004</v>
      </c>
      <c r="AE262" s="28">
        <f t="shared" si="34"/>
        <v>1</v>
      </c>
      <c r="AF262" s="195"/>
      <c r="AG262" s="199"/>
      <c r="AI262" s="28"/>
      <c r="AJ262" s="26"/>
      <c r="AK262" s="199"/>
      <c r="AL262" s="27"/>
      <c r="AP262" s="27"/>
    </row>
    <row r="263" spans="1:42" ht="15.6">
      <c r="A263" s="195"/>
      <c r="B263" s="266">
        <f>+'Ark1'!C2498</f>
        <v>2024</v>
      </c>
      <c r="C263" s="215">
        <f>+'Ark1'!L2498</f>
        <v>10</v>
      </c>
      <c r="D263" s="215" t="s">
        <v>36</v>
      </c>
      <c r="E263" s="27">
        <f>+'Ark1'!H2498</f>
        <v>2</v>
      </c>
      <c r="F263" s="27">
        <f>+'Ark1'!J2498</f>
        <v>141</v>
      </c>
      <c r="G263" s="27" t="str">
        <f>VLOOKUP(F263,RNR!$A$1:$B$26,2)</f>
        <v>Ølen</v>
      </c>
      <c r="H263" s="27" t="str">
        <f>+IF(J263=0,"",'Ark1'!Q2498)</f>
        <v/>
      </c>
      <c r="J263" s="321">
        <f>+'Ark1'!R2498</f>
        <v>0</v>
      </c>
      <c r="K263" s="28" t="str">
        <f>+IF(J263=0,"",'Ark1'!AG2498)</f>
        <v/>
      </c>
      <c r="M263" s="28" t="str">
        <f>+IF(J263=0,"",'Ark1'!AH2498)</f>
        <v/>
      </c>
      <c r="N263" s="31" t="str">
        <f>+IF(J263=0,"",'Ark1'!U2498)</f>
        <v/>
      </c>
      <c r="O263" s="31"/>
      <c r="P263" s="31"/>
      <c r="Q263" s="31"/>
      <c r="R263" s="31"/>
      <c r="S263" s="31"/>
      <c r="T263" s="31"/>
      <c r="U263" s="31"/>
      <c r="V263" s="26" t="str">
        <f>+IF(J263=0,"",'Ark1'!T2498)</f>
        <v/>
      </c>
      <c r="W263" s="33" t="str">
        <f>+IF(J263=0,"",'Ark1'!W2498)</f>
        <v/>
      </c>
      <c r="X263" s="33" t="str">
        <f>+IF(J263=0,"",'Ark1'!X2498)</f>
        <v/>
      </c>
      <c r="Y263" s="33" t="str">
        <f>+IF(J263=0,"",'Ark1'!Y2498)</f>
        <v/>
      </c>
      <c r="Z263" s="33" t="str">
        <f>+IF(J263=0,"",'Ark1'!Z2498)</f>
        <v/>
      </c>
      <c r="AA263" s="28" t="str">
        <f>+IF(J263=0,"",'Ark1'!AA2498)</f>
        <v/>
      </c>
      <c r="AB263" s="26" t="str">
        <f>+IF(J263=0,"",'Ark1'!AC2498)</f>
        <v/>
      </c>
      <c r="AC263" s="33" t="str">
        <f>+IF(J263=0,"",'Ark1'!AE2498)</f>
        <v/>
      </c>
      <c r="AD263" s="28" t="str">
        <f t="shared" si="32"/>
        <v/>
      </c>
      <c r="AE263" s="28" t="str">
        <f t="shared" si="34"/>
        <v/>
      </c>
      <c r="AF263" s="195"/>
      <c r="AG263" s="199"/>
      <c r="AI263" s="28"/>
      <c r="AJ263" s="26"/>
      <c r="AK263" s="199"/>
      <c r="AL263" s="27"/>
      <c r="AP263" s="27"/>
    </row>
    <row r="264" spans="1:42" ht="15.6">
      <c r="A264" s="195"/>
      <c r="B264" s="266">
        <f>+'Ark1'!C2499</f>
        <v>2024</v>
      </c>
      <c r="C264" s="215">
        <f>+'Ark1'!L2499</f>
        <v>10</v>
      </c>
      <c r="D264" s="215" t="s">
        <v>36</v>
      </c>
      <c r="E264" s="27">
        <f>+'Ark1'!H2499</f>
        <v>2</v>
      </c>
      <c r="F264" s="27">
        <f>+'Ark1'!J2499</f>
        <v>143</v>
      </c>
      <c r="G264" s="27" t="str">
        <f>VLOOKUP(F264,RNR!$A$1:$B$26,2)</f>
        <v>Nordfjord</v>
      </c>
      <c r="H264" s="27" t="str">
        <f>+IF(J264=0,"",'Ark1'!Q2499)</f>
        <v/>
      </c>
      <c r="J264" s="321">
        <f>+'Ark1'!R2499</f>
        <v>0</v>
      </c>
      <c r="K264" s="28" t="str">
        <f>+IF(J264=0,"",'Ark1'!AG2499)</f>
        <v/>
      </c>
      <c r="M264" s="28" t="str">
        <f>+IF(J264=0,"",'Ark1'!AH2499)</f>
        <v/>
      </c>
      <c r="N264" s="31" t="str">
        <f>+IF(J264=0,"",'Ark1'!U2499)</f>
        <v/>
      </c>
      <c r="O264" s="31"/>
      <c r="P264" s="31"/>
      <c r="Q264" s="31"/>
      <c r="R264" s="31"/>
      <c r="S264" s="31"/>
      <c r="T264" s="31"/>
      <c r="U264" s="31"/>
      <c r="V264" s="26" t="str">
        <f>+IF(J264=0,"",'Ark1'!T2499)</f>
        <v/>
      </c>
      <c r="W264" s="33" t="str">
        <f>+IF(J264=0,"",'Ark1'!W2499)</f>
        <v/>
      </c>
      <c r="X264" s="33" t="str">
        <f>+IF(J264=0,"",'Ark1'!X2499)</f>
        <v/>
      </c>
      <c r="Y264" s="33" t="str">
        <f>+IF(J264=0,"",'Ark1'!Y2499)</f>
        <v/>
      </c>
      <c r="Z264" s="33" t="str">
        <f>+IF(J264=0,"",'Ark1'!Z2499)</f>
        <v/>
      </c>
      <c r="AA264" s="28" t="str">
        <f>+IF(J264=0,"",'Ark1'!AA2499)</f>
        <v/>
      </c>
      <c r="AB264" s="26" t="str">
        <f>+IF(J264=0,"",'Ark1'!AC2499)</f>
        <v/>
      </c>
      <c r="AC264" s="33" t="str">
        <f>+IF(J264=0,"",'Ark1'!AE2499)</f>
        <v/>
      </c>
      <c r="AD264" s="28" t="str">
        <f t="shared" si="32"/>
        <v/>
      </c>
      <c r="AE264" s="28" t="str">
        <f t="shared" si="34"/>
        <v/>
      </c>
      <c r="AF264" s="195"/>
      <c r="AG264" s="26"/>
      <c r="AI264" s="28"/>
      <c r="AJ264" s="26"/>
      <c r="AK264" s="27"/>
      <c r="AL264" s="27"/>
      <c r="AP264" s="27"/>
    </row>
    <row r="265" spans="1:42" ht="15.6">
      <c r="A265" s="195"/>
      <c r="B265" s="266">
        <f>+'Ark1'!C2500</f>
        <v>2024</v>
      </c>
      <c r="C265" s="215">
        <f>+'Ark1'!L2500</f>
        <v>10</v>
      </c>
      <c r="D265" s="215" t="s">
        <v>36</v>
      </c>
      <c r="E265" s="27">
        <f>+'Ark1'!H2500</f>
        <v>2</v>
      </c>
      <c r="F265" s="27">
        <f>+'Ark1'!J2500</f>
        <v>147</v>
      </c>
      <c r="G265" s="27" t="str">
        <f>VLOOKUP(F265,RNR!$A$1:$B$26,2)</f>
        <v>Midt-Norge</v>
      </c>
      <c r="H265" s="27" t="str">
        <f>+IF(J265=0,"",'Ark1'!Q2500)</f>
        <v/>
      </c>
      <c r="J265" s="321">
        <f>+'Ark1'!R2500</f>
        <v>0</v>
      </c>
      <c r="K265" s="28" t="str">
        <f>+IF(J265=0,"",'Ark1'!AG2500)</f>
        <v/>
      </c>
      <c r="M265" s="28" t="str">
        <f>+IF(J265=0,"",'Ark1'!AH2500)</f>
        <v/>
      </c>
      <c r="N265" s="31" t="str">
        <f>+IF(J265=0,"",'Ark1'!U2500)</f>
        <v/>
      </c>
      <c r="O265" s="31"/>
      <c r="P265" s="31"/>
      <c r="Q265" s="31"/>
      <c r="R265" s="31"/>
      <c r="S265" s="31"/>
      <c r="T265" s="31"/>
      <c r="U265" s="31"/>
      <c r="V265" s="26" t="str">
        <f>+IF(J265=0,"",'Ark1'!T2500)</f>
        <v/>
      </c>
      <c r="W265" s="33" t="str">
        <f>+IF(J265=0,"",'Ark1'!W2500)</f>
        <v/>
      </c>
      <c r="X265" s="33" t="str">
        <f>+IF(J265=0,"",'Ark1'!X2500)</f>
        <v/>
      </c>
      <c r="Y265" s="33" t="str">
        <f>+IF(J265=0,"",'Ark1'!Y2500)</f>
        <v/>
      </c>
      <c r="Z265" s="33" t="str">
        <f>+IF(J265=0,"",'Ark1'!Z2500)</f>
        <v/>
      </c>
      <c r="AA265" s="28" t="str">
        <f>+IF(J265=0,"",'Ark1'!AA2500)</f>
        <v/>
      </c>
      <c r="AB265" s="26" t="str">
        <f>+IF(J265=0,"",'Ark1'!AC2500)</f>
        <v/>
      </c>
      <c r="AC265" s="33" t="str">
        <f>+IF(J265=0,"",'Ark1'!AE2500)</f>
        <v/>
      </c>
      <c r="AD265" s="28" t="str">
        <f t="shared" si="32"/>
        <v/>
      </c>
      <c r="AE265" s="28" t="str">
        <f t="shared" si="34"/>
        <v/>
      </c>
      <c r="AF265" s="195"/>
      <c r="AG265" s="26"/>
      <c r="AI265" s="28"/>
      <c r="AJ265" s="26"/>
      <c r="AK265" s="27"/>
      <c r="AL265" s="27"/>
      <c r="AP265" s="27"/>
    </row>
    <row r="266" spans="1:42" ht="15.6">
      <c r="A266" s="195"/>
      <c r="B266" s="266">
        <f>+'Ark1'!C2501</f>
        <v>2024</v>
      </c>
      <c r="C266" s="215">
        <f>+'Ark1'!L2501</f>
        <v>10</v>
      </c>
      <c r="D266" s="215" t="s">
        <v>36</v>
      </c>
      <c r="E266" s="27">
        <f>+'Ark1'!H2501</f>
        <v>1</v>
      </c>
      <c r="F266" s="27">
        <f>+'Ark1'!J2501</f>
        <v>155</v>
      </c>
      <c r="G266" s="27" t="str">
        <f>VLOOKUP(F266,RNR!$A$1:$B$26,2)</f>
        <v>Målselv</v>
      </c>
      <c r="H266" s="27" t="str">
        <f>+IF(J266=0,"",'Ark1'!Q2501)</f>
        <v/>
      </c>
      <c r="J266" s="321">
        <f>+'Ark1'!R2501</f>
        <v>0</v>
      </c>
      <c r="K266" s="28" t="str">
        <f>+IF(J266=0,"",'Ark1'!AG2501)</f>
        <v/>
      </c>
      <c r="M266" s="28" t="str">
        <f>+IF(J266=0,"",'Ark1'!AH2501)</f>
        <v/>
      </c>
      <c r="N266" s="31" t="str">
        <f>+IF(J266=0,"",'Ark1'!U2501)</f>
        <v/>
      </c>
      <c r="O266" s="31"/>
      <c r="P266" s="31"/>
      <c r="Q266" s="31"/>
      <c r="R266" s="31"/>
      <c r="S266" s="31"/>
      <c r="T266" s="31"/>
      <c r="U266" s="31"/>
      <c r="V266" s="26" t="str">
        <f>+IF(J266=0,"",'Ark1'!T2501)</f>
        <v/>
      </c>
      <c r="W266" s="33" t="str">
        <f>+IF(J266=0,"",'Ark1'!W2501)</f>
        <v/>
      </c>
      <c r="X266" s="33" t="str">
        <f>+IF(J266=0,"",'Ark1'!X2501)</f>
        <v/>
      </c>
      <c r="Y266" s="33" t="str">
        <f>+IF(J266=0,"",'Ark1'!Y2501)</f>
        <v/>
      </c>
      <c r="Z266" s="33" t="str">
        <f>+IF(J266=0,"",'Ark1'!Z2501)</f>
        <v/>
      </c>
      <c r="AA266" s="28" t="str">
        <f>+IF(J266=0,"",'Ark1'!AA2501)</f>
        <v/>
      </c>
      <c r="AB266" s="26" t="str">
        <f>+IF(J266=0,"",'Ark1'!AC2501)</f>
        <v/>
      </c>
      <c r="AC266" s="33" t="str">
        <f>+IF(J266=0,"",'Ark1'!AE2501)</f>
        <v/>
      </c>
      <c r="AD266" s="28" t="str">
        <f t="shared" si="32"/>
        <v/>
      </c>
      <c r="AE266" s="28" t="str">
        <f t="shared" si="34"/>
        <v/>
      </c>
      <c r="AF266" s="195"/>
      <c r="AG266" s="26"/>
      <c r="AI266" s="28"/>
      <c r="AJ266" s="26"/>
      <c r="AK266" s="27"/>
      <c r="AL266" s="27"/>
      <c r="AP266" s="27"/>
    </row>
    <row r="267" spans="1:42" ht="15.6">
      <c r="A267" s="195"/>
      <c r="B267" s="266">
        <f>+'Ark1'!C2502</f>
        <v>2024</v>
      </c>
      <c r="C267" s="215">
        <f>+'Ark1'!L2502</f>
        <v>10</v>
      </c>
      <c r="D267" s="215" t="s">
        <v>36</v>
      </c>
      <c r="E267" s="27">
        <f>+'Ark1'!H2502</f>
        <v>2</v>
      </c>
      <c r="F267" s="27">
        <f>+'Ark1'!J2502</f>
        <v>160</v>
      </c>
      <c r="G267" s="27" t="str">
        <f>VLOOKUP(F267,RNR!$A$1:$B$26,2)</f>
        <v>Oslo</v>
      </c>
      <c r="H267" s="27" t="str">
        <f>+IF(J267=0,"",'Ark1'!Q2502)</f>
        <v/>
      </c>
      <c r="J267" s="321">
        <f>+'Ark1'!R2502</f>
        <v>0</v>
      </c>
      <c r="K267" s="28" t="str">
        <f>+IF(J267=0,"",'Ark1'!AG2502)</f>
        <v/>
      </c>
      <c r="M267" s="28" t="str">
        <f>+IF(J267=0,"",'Ark1'!AH2502)</f>
        <v/>
      </c>
      <c r="N267" s="31" t="str">
        <f>+IF(J267=0,"",'Ark1'!U2502)</f>
        <v/>
      </c>
      <c r="O267" s="31"/>
      <c r="P267" s="31"/>
      <c r="Q267" s="31"/>
      <c r="R267" s="31"/>
      <c r="S267" s="31"/>
      <c r="T267" s="31"/>
      <c r="U267" s="31"/>
      <c r="V267" s="26" t="str">
        <f>+IF(J267=0,"",'Ark1'!T2502)</f>
        <v/>
      </c>
      <c r="W267" s="33" t="str">
        <f>+IF(J267=0,"",'Ark1'!W2502)</f>
        <v/>
      </c>
      <c r="X267" s="33" t="str">
        <f>+IF(J267=0,"",'Ark1'!X2502)</f>
        <v/>
      </c>
      <c r="Y267" s="33" t="str">
        <f>+IF(J267=0,"",'Ark1'!Y2502)</f>
        <v/>
      </c>
      <c r="Z267" s="33" t="str">
        <f>+IF(J267=0,"",'Ark1'!Z2502)</f>
        <v/>
      </c>
      <c r="AA267" s="28" t="str">
        <f>+IF(J267=0,"",'Ark1'!AA2502)</f>
        <v/>
      </c>
      <c r="AB267" s="26" t="str">
        <f>+IF(J267=0,"",'Ark1'!AC2502)</f>
        <v/>
      </c>
      <c r="AC267" s="33" t="str">
        <f>+IF(J267=0,"",'Ark1'!AE2502)</f>
        <v/>
      </c>
      <c r="AD267" s="28" t="str">
        <f t="shared" si="32"/>
        <v/>
      </c>
      <c r="AE267" s="28" t="str">
        <f t="shared" si="34"/>
        <v/>
      </c>
      <c r="AF267" s="195"/>
      <c r="AG267" s="26"/>
      <c r="AI267" s="28"/>
      <c r="AJ267" s="26"/>
      <c r="AK267" s="27"/>
      <c r="AL267" s="27"/>
      <c r="AP267" s="27"/>
    </row>
    <row r="268" spans="1:42" ht="15.6">
      <c r="A268" s="195"/>
      <c r="B268" s="266">
        <f>+'Ark1'!C2503</f>
        <v>2024</v>
      </c>
      <c r="C268" s="215">
        <f>+'Ark1'!L2503</f>
        <v>10</v>
      </c>
      <c r="D268" s="215" t="s">
        <v>36</v>
      </c>
      <c r="E268" s="27">
        <f>+'Ark1'!H2503</f>
        <v>1</v>
      </c>
      <c r="F268" s="27">
        <f>+'Ark1'!J2503</f>
        <v>171</v>
      </c>
      <c r="G268" s="27" t="str">
        <f>VLOOKUP(F268,RNR!$A$1:$B$26,2)</f>
        <v>Prima</v>
      </c>
      <c r="H268" s="27" t="str">
        <f>+IF(J268=0,"",'Ark1'!Q2503)</f>
        <v/>
      </c>
      <c r="J268" s="321">
        <f>+'Ark1'!R2503</f>
        <v>0</v>
      </c>
      <c r="K268" s="28" t="str">
        <f>+IF(J268=0,"",'Ark1'!AG2503)</f>
        <v/>
      </c>
      <c r="M268" s="28" t="str">
        <f>+IF(J268=0,"",'Ark1'!AH2503)</f>
        <v/>
      </c>
      <c r="N268" s="31" t="str">
        <f>+IF(J268=0,"",'Ark1'!U2503)</f>
        <v/>
      </c>
      <c r="O268" s="31"/>
      <c r="P268" s="31"/>
      <c r="Q268" s="31"/>
      <c r="R268" s="31"/>
      <c r="S268" s="31"/>
      <c r="T268" s="31"/>
      <c r="U268" s="31"/>
      <c r="V268" s="26" t="str">
        <f>+IF(J268=0,"",'Ark1'!T2503)</f>
        <v/>
      </c>
      <c r="W268" s="33" t="str">
        <f>+IF(J268=0,"",'Ark1'!W2503)</f>
        <v/>
      </c>
      <c r="X268" s="33" t="str">
        <f>+IF(J268=0,"",'Ark1'!X2503)</f>
        <v/>
      </c>
      <c r="Y268" s="33" t="str">
        <f>+IF(J268=0,"",'Ark1'!Y2503)</f>
        <v/>
      </c>
      <c r="Z268" s="33" t="str">
        <f>+IF(J268=0,"",'Ark1'!Z2503)</f>
        <v/>
      </c>
      <c r="AA268" s="28" t="str">
        <f>+IF(J268=0,"",'Ark1'!AA2503)</f>
        <v/>
      </c>
      <c r="AB268" s="26" t="str">
        <f>+IF(J268=0,"",'Ark1'!AC2503)</f>
        <v/>
      </c>
      <c r="AC268" s="33" t="str">
        <f>+IF(J268=0,"",'Ark1'!AE2503)</f>
        <v/>
      </c>
      <c r="AD268" s="28" t="str">
        <f t="shared" si="32"/>
        <v/>
      </c>
      <c r="AE268" s="28" t="str">
        <f t="shared" si="34"/>
        <v/>
      </c>
      <c r="AF268" s="195"/>
      <c r="AG268" s="26"/>
      <c r="AI268" s="28"/>
      <c r="AJ268" s="26"/>
      <c r="AK268" s="27"/>
      <c r="AL268" s="27"/>
      <c r="AP268" s="27"/>
    </row>
    <row r="269" spans="1:42" ht="15.6">
      <c r="A269" s="195"/>
      <c r="B269" s="266">
        <f>+'Ark1'!C2504</f>
        <v>2024</v>
      </c>
      <c r="C269" s="215">
        <f>+'Ark1'!L2504</f>
        <v>10</v>
      </c>
      <c r="D269" s="215" t="s">
        <v>36</v>
      </c>
      <c r="E269" s="27">
        <f>+'Ark1'!H2504</f>
        <v>2</v>
      </c>
      <c r="F269" s="27">
        <f>+'Ark1'!J2504</f>
        <v>175</v>
      </c>
      <c r="G269" s="27" t="str">
        <f>VLOOKUP(F269,RNR!$A$1:$B$26,2)</f>
        <v>Ole Ringdal</v>
      </c>
      <c r="H269" s="27" t="str">
        <f>+IF(J269=0,"",'Ark1'!Q2504)</f>
        <v/>
      </c>
      <c r="J269" s="321">
        <f>+'Ark1'!R2504</f>
        <v>0</v>
      </c>
      <c r="K269" s="28" t="str">
        <f>+IF(J269=0,"",'Ark1'!AG2504)</f>
        <v/>
      </c>
      <c r="M269" s="28" t="str">
        <f>+IF(J269=0,"",'Ark1'!AH2504)</f>
        <v/>
      </c>
      <c r="N269" s="31" t="str">
        <f>+IF(J269=0,"",'Ark1'!U2504)</f>
        <v/>
      </c>
      <c r="O269" s="31"/>
      <c r="P269" s="31"/>
      <c r="Q269" s="31"/>
      <c r="R269" s="31"/>
      <c r="S269" s="31"/>
      <c r="T269" s="31"/>
      <c r="U269" s="31"/>
      <c r="V269" s="26" t="str">
        <f>+IF(J269=0,"",'Ark1'!T2504)</f>
        <v/>
      </c>
      <c r="W269" s="33" t="str">
        <f>+IF(J269=0,"",'Ark1'!W2504)</f>
        <v/>
      </c>
      <c r="X269" s="33" t="str">
        <f>+IF(J269=0,"",'Ark1'!X2504)</f>
        <v/>
      </c>
      <c r="Y269" s="33" t="str">
        <f>+IF(J269=0,"",'Ark1'!Y2504)</f>
        <v/>
      </c>
      <c r="Z269" s="33" t="str">
        <f>+IF(J269=0,"",'Ark1'!Z2504)</f>
        <v/>
      </c>
      <c r="AA269" s="28" t="str">
        <f>+IF(J269=0,"",'Ark1'!AA2504)</f>
        <v/>
      </c>
      <c r="AB269" s="26" t="str">
        <f>+IF(J269=0,"",'Ark1'!AC2504)</f>
        <v/>
      </c>
      <c r="AC269" s="33" t="str">
        <f>+IF(J269=0,"",'Ark1'!AE2504)</f>
        <v/>
      </c>
      <c r="AD269" s="28" t="str">
        <f t="shared" si="32"/>
        <v/>
      </c>
      <c r="AE269" s="28" t="str">
        <f t="shared" si="34"/>
        <v/>
      </c>
      <c r="AF269" s="195"/>
      <c r="AG269" s="26"/>
      <c r="AI269" s="28"/>
      <c r="AJ269" s="26"/>
      <c r="AK269" s="27"/>
      <c r="AL269" s="27"/>
      <c r="AP269" s="27"/>
    </row>
    <row r="270" spans="1:42" ht="15.6">
      <c r="A270" s="195"/>
      <c r="B270" s="266">
        <f>+'Ark1'!C2505</f>
        <v>2024</v>
      </c>
      <c r="C270" s="215">
        <f>+'Ark1'!L2505</f>
        <v>10</v>
      </c>
      <c r="D270" s="215" t="s">
        <v>36</v>
      </c>
      <c r="E270" s="27">
        <f>+'Ark1'!H2505</f>
        <v>2</v>
      </c>
      <c r="F270" s="27">
        <f>+'Ark1'!J2505</f>
        <v>177</v>
      </c>
      <c r="G270" s="27" t="str">
        <f>VLOOKUP(F270,RNR!$A$1:$B$26,2)</f>
        <v>Slakthuset</v>
      </c>
      <c r="H270" s="27" t="str">
        <f>+IF(J270=0,"",'Ark1'!Q2505)</f>
        <v/>
      </c>
      <c r="J270" s="321">
        <f>+'Ark1'!R2505</f>
        <v>0</v>
      </c>
      <c r="K270" s="28" t="str">
        <f>+IF(J270=0,"",'Ark1'!AG2505)</f>
        <v/>
      </c>
      <c r="M270" s="28" t="str">
        <f>+IF(J270=0,"",'Ark1'!AH2505)</f>
        <v/>
      </c>
      <c r="N270" s="31" t="str">
        <f>+IF(J270=0,"",'Ark1'!U2505)</f>
        <v/>
      </c>
      <c r="O270" s="31"/>
      <c r="P270" s="31"/>
      <c r="Q270" s="31"/>
      <c r="R270" s="31"/>
      <c r="S270" s="31"/>
      <c r="T270" s="31"/>
      <c r="U270" s="31"/>
      <c r="V270" s="26" t="str">
        <f>+IF(J270=0,"",'Ark1'!T2505)</f>
        <v/>
      </c>
      <c r="W270" s="33" t="str">
        <f>+IF(J270=0,"",'Ark1'!W2505)</f>
        <v/>
      </c>
      <c r="X270" s="33" t="str">
        <f>+IF(J270=0,"",'Ark1'!X2505)</f>
        <v/>
      </c>
      <c r="Y270" s="33" t="str">
        <f>+IF(J270=0,"",'Ark1'!Y2505)</f>
        <v/>
      </c>
      <c r="Z270" s="33" t="str">
        <f>+IF(J270=0,"",'Ark1'!Z2505)</f>
        <v/>
      </c>
      <c r="AA270" s="28" t="str">
        <f>+IF(J270=0,"",'Ark1'!AA2505)</f>
        <v/>
      </c>
      <c r="AB270" s="26" t="str">
        <f>+IF(J270=0,"",'Ark1'!AC2505)</f>
        <v/>
      </c>
      <c r="AC270" s="33" t="str">
        <f>+IF(J270=0,"",'Ark1'!AE2505)</f>
        <v/>
      </c>
      <c r="AD270" s="28" t="str">
        <f t="shared" si="32"/>
        <v/>
      </c>
      <c r="AE270" s="28" t="str">
        <f t="shared" si="34"/>
        <v/>
      </c>
      <c r="AF270" s="195"/>
      <c r="AG270" s="26"/>
      <c r="AI270" s="28"/>
      <c r="AJ270" s="26"/>
      <c r="AK270" s="27"/>
      <c r="AL270" s="27"/>
      <c r="AP270" s="27"/>
    </row>
    <row r="271" spans="1:42" ht="15.6">
      <c r="A271" s="195"/>
      <c r="B271" s="266">
        <f>+'Ark1'!C2506</f>
        <v>2024</v>
      </c>
      <c r="C271" s="215">
        <f>+'Ark1'!L2506</f>
        <v>10</v>
      </c>
      <c r="D271" s="215" t="s">
        <v>36</v>
      </c>
      <c r="E271" s="27">
        <f>+'Ark1'!H2506</f>
        <v>2</v>
      </c>
      <c r="F271" s="27">
        <f>+'Ark1'!J2506</f>
        <v>178</v>
      </c>
      <c r="G271" s="27" t="str">
        <f>VLOOKUP(F271,RNR!$A$1:$B$26,2)</f>
        <v>Røros</v>
      </c>
      <c r="H271" s="27" t="str">
        <f>+IF(J271=0,"",'Ark1'!Q2506)</f>
        <v/>
      </c>
      <c r="J271" s="321">
        <f>+'Ark1'!R2506</f>
        <v>0</v>
      </c>
      <c r="K271" s="28" t="str">
        <f>+IF(J271=0,"",'Ark1'!AG2506)</f>
        <v/>
      </c>
      <c r="M271" s="28" t="str">
        <f>+IF(J271=0,"",'Ark1'!AH2506)</f>
        <v/>
      </c>
      <c r="N271" s="31" t="str">
        <f>+IF(J271=0,"",'Ark1'!U2506)</f>
        <v/>
      </c>
      <c r="O271" s="31"/>
      <c r="P271" s="31"/>
      <c r="Q271" s="31"/>
      <c r="R271" s="31"/>
      <c r="S271" s="31"/>
      <c r="T271" s="31"/>
      <c r="U271" s="31"/>
      <c r="V271" s="26" t="str">
        <f>+IF(J271=0,"",'Ark1'!T2506)</f>
        <v/>
      </c>
      <c r="W271" s="33" t="str">
        <f>+IF(J271=0,"",'Ark1'!W2506)</f>
        <v/>
      </c>
      <c r="X271" s="33" t="str">
        <f>+IF(J271=0,"",'Ark1'!X2506)</f>
        <v/>
      </c>
      <c r="Y271" s="33" t="str">
        <f>+IF(J271=0,"",'Ark1'!Y2506)</f>
        <v/>
      </c>
      <c r="Z271" s="33" t="str">
        <f>+IF(J271=0,"",'Ark1'!Z2506)</f>
        <v/>
      </c>
      <c r="AA271" s="28" t="str">
        <f>+IF(J271=0,"",'Ark1'!AA2506)</f>
        <v/>
      </c>
      <c r="AB271" s="26" t="str">
        <f>+IF(J271=0,"",'Ark1'!AC2506)</f>
        <v/>
      </c>
      <c r="AC271" s="33" t="str">
        <f>+IF(J271=0,"",'Ark1'!AE2506)</f>
        <v/>
      </c>
      <c r="AD271" s="28" t="str">
        <f t="shared" si="32"/>
        <v/>
      </c>
      <c r="AE271" s="28" t="str">
        <f t="shared" si="34"/>
        <v/>
      </c>
      <c r="AF271" s="195"/>
      <c r="AG271" s="26"/>
      <c r="AI271" s="28"/>
      <c r="AJ271" s="26"/>
      <c r="AK271" s="27"/>
      <c r="AL271" s="27"/>
      <c r="AP271" s="27"/>
    </row>
    <row r="272" spans="1:42" ht="15.6">
      <c r="A272" s="195"/>
      <c r="B272" s="266">
        <f>+'Ark1'!C2507</f>
        <v>2024</v>
      </c>
      <c r="C272" s="215">
        <f>+'Ark1'!L2507</f>
        <v>10</v>
      </c>
      <c r="D272" s="215" t="s">
        <v>36</v>
      </c>
      <c r="E272" s="27">
        <f>+'Ark1'!H2507</f>
        <v>2</v>
      </c>
      <c r="F272" s="27">
        <f>+'Ark1'!J2507</f>
        <v>181</v>
      </c>
      <c r="G272" s="27" t="str">
        <f>VLOOKUP(F272,RNR!$A$1:$B$26,2)</f>
        <v>Horns</v>
      </c>
      <c r="H272" s="27" t="str">
        <f>+IF(J272=0,"",'Ark1'!Q2507)</f>
        <v/>
      </c>
      <c r="J272" s="321">
        <f>+'Ark1'!R2507</f>
        <v>0</v>
      </c>
      <c r="K272" s="28" t="str">
        <f>+IF(J272=0,"",'Ark1'!AG2507)</f>
        <v/>
      </c>
      <c r="M272" s="28" t="str">
        <f>+IF(J272=0,"",'Ark1'!AH2507)</f>
        <v/>
      </c>
      <c r="N272" s="31" t="str">
        <f>+IF(J272=0,"",'Ark1'!U2507)</f>
        <v/>
      </c>
      <c r="O272" s="31"/>
      <c r="P272" s="31"/>
      <c r="Q272" s="31"/>
      <c r="R272" s="31"/>
      <c r="S272" s="31"/>
      <c r="T272" s="31"/>
      <c r="U272" s="31"/>
      <c r="V272" s="26" t="str">
        <f>+IF(J272=0,"",'Ark1'!T2507)</f>
        <v/>
      </c>
      <c r="W272" s="33" t="str">
        <f>+IF(J272=0,"",'Ark1'!W2507)</f>
        <v/>
      </c>
      <c r="X272" s="33" t="str">
        <f>+IF(J272=0,"",'Ark1'!X2507)</f>
        <v/>
      </c>
      <c r="Y272" s="33" t="str">
        <f>+IF(J272=0,"",'Ark1'!Y2507)</f>
        <v/>
      </c>
      <c r="Z272" s="33" t="str">
        <f>+IF(J272=0,"",'Ark1'!Z2507)</f>
        <v/>
      </c>
      <c r="AA272" s="28" t="str">
        <f>+IF(J272=0,"",'Ark1'!AA2507)</f>
        <v/>
      </c>
      <c r="AB272" s="26" t="str">
        <f>+IF(J272=0,"",'Ark1'!AC2507)</f>
        <v/>
      </c>
      <c r="AC272" s="33" t="str">
        <f>+IF(J272=0,"",'Ark1'!AE2507)</f>
        <v/>
      </c>
      <c r="AD272" s="28" t="str">
        <f t="shared" si="32"/>
        <v/>
      </c>
      <c r="AE272" s="28" t="str">
        <f t="shared" si="34"/>
        <v/>
      </c>
      <c r="AF272" s="195"/>
      <c r="AG272" s="26"/>
      <c r="AI272" s="28"/>
      <c r="AJ272" s="26"/>
      <c r="AK272" s="27"/>
      <c r="AL272" s="27"/>
      <c r="AP272" s="27"/>
    </row>
    <row r="273" spans="1:60" ht="15.6">
      <c r="A273" s="195"/>
      <c r="B273" s="266">
        <f>+'Ark1'!C2508</f>
        <v>2024</v>
      </c>
      <c r="C273" s="215">
        <f>+'Ark1'!L2508</f>
        <v>10</v>
      </c>
      <c r="D273" s="215" t="s">
        <v>36</v>
      </c>
      <c r="E273" s="27">
        <f>+'Ark1'!H2508</f>
        <v>1</v>
      </c>
      <c r="F273" s="27">
        <f>+'Ark1'!J2508</f>
        <v>262</v>
      </c>
      <c r="G273" s="27" t="str">
        <f>VLOOKUP(F273,RNR!$A$1:$B$26,2)</f>
        <v>Strilalam</v>
      </c>
      <c r="H273" s="27" t="str">
        <f>+IF(J273=0,"",'Ark1'!Q2508)</f>
        <v/>
      </c>
      <c r="J273" s="321">
        <f>+'Ark1'!R2508</f>
        <v>0</v>
      </c>
      <c r="K273" s="28" t="str">
        <f>+IF(J273=0,"",'Ark1'!AG2508)</f>
        <v/>
      </c>
      <c r="M273" s="28" t="str">
        <f>+IF(J273=0,"",'Ark1'!AH2508)</f>
        <v/>
      </c>
      <c r="N273" s="31" t="str">
        <f>+IF(J273=0,"",'Ark1'!U2508)</f>
        <v/>
      </c>
      <c r="O273" s="31"/>
      <c r="P273" s="31"/>
      <c r="Q273" s="31"/>
      <c r="R273" s="31"/>
      <c r="S273" s="31"/>
      <c r="T273" s="31"/>
      <c r="U273" s="31"/>
      <c r="V273" s="26" t="str">
        <f>+IF(J273=0,"",'Ark1'!T2508)</f>
        <v/>
      </c>
      <c r="W273" s="33" t="str">
        <f>+IF(J273=0,"",'Ark1'!W2508)</f>
        <v/>
      </c>
      <c r="X273" s="33" t="str">
        <f>+IF(J273=0,"",'Ark1'!X2508)</f>
        <v/>
      </c>
      <c r="Y273" s="33" t="str">
        <f>+IF(J273=0,"",'Ark1'!Y2508)</f>
        <v/>
      </c>
      <c r="Z273" s="33" t="str">
        <f>+IF(J273=0,"",'Ark1'!Z2508)</f>
        <v/>
      </c>
      <c r="AA273" s="28" t="str">
        <f>+IF(J273=0,"",'Ark1'!AA2508)</f>
        <v/>
      </c>
      <c r="AB273" s="26" t="str">
        <f>+IF(J273=0,"",'Ark1'!AC2508)</f>
        <v/>
      </c>
      <c r="AC273" s="33" t="str">
        <f>+IF(J273=0,"",'Ark1'!AE2508)</f>
        <v/>
      </c>
      <c r="AD273" s="28" t="str">
        <f t="shared" si="32"/>
        <v/>
      </c>
      <c r="AE273" s="28" t="str">
        <f t="shared" si="34"/>
        <v/>
      </c>
      <c r="AF273" s="195"/>
      <c r="AG273" s="26"/>
      <c r="AI273" s="28"/>
      <c r="AJ273" s="26"/>
      <c r="AK273" s="27"/>
      <c r="AL273" s="27"/>
      <c r="AP273" s="27"/>
    </row>
    <row r="274" spans="1:60" ht="15.6">
      <c r="A274" s="195"/>
      <c r="B274" s="266">
        <f>+'Ark1'!C2509</f>
        <v>2024</v>
      </c>
      <c r="C274" s="215">
        <f>+'Ark1'!L2509</f>
        <v>10</v>
      </c>
      <c r="D274" s="215" t="s">
        <v>36</v>
      </c>
      <c r="E274" s="27">
        <f>+'Ark1'!H2509</f>
        <v>1</v>
      </c>
      <c r="F274" s="27">
        <f>+'Ark1'!J2509</f>
        <v>309</v>
      </c>
      <c r="G274" s="27" t="str">
        <f>VLOOKUP(F274,RNR!$A$1:$B$26,2)</f>
        <v>Malvik</v>
      </c>
      <c r="H274" s="27">
        <f>+IF(J274=0,"",'Ark1'!Q2509)</f>
        <v>1</v>
      </c>
      <c r="J274" s="321">
        <f>+'Ark1'!R2509</f>
        <v>1</v>
      </c>
      <c r="K274" s="28">
        <f>+IF(J274=0,"",'Ark1'!AG2509)</f>
        <v>0.29157568546436374</v>
      </c>
      <c r="M274" s="28">
        <f>+IF(J274=0,"",'Ark1'!AH2509)</f>
        <v>0</v>
      </c>
      <c r="N274" s="31">
        <f>+IF(J274=0,"",'Ark1'!U2509)</f>
        <v>22.3</v>
      </c>
      <c r="O274" s="31"/>
      <c r="P274" s="31"/>
      <c r="Q274" s="31"/>
      <c r="R274" s="31"/>
      <c r="S274" s="31"/>
      <c r="T274" s="31"/>
      <c r="U274" s="31"/>
      <c r="V274" s="26">
        <f>+IF(J274=0,"",'Ark1'!T2509)</f>
        <v>8</v>
      </c>
      <c r="W274" s="33">
        <f>+IF(J274=0,"",'Ark1'!W2509)</f>
        <v>0</v>
      </c>
      <c r="X274" s="33">
        <f>+IF(J274=0,"",'Ark1'!X2509)</f>
        <v>100</v>
      </c>
      <c r="Y274" s="33">
        <f>+IF(J274=0,"",'Ark1'!Y2509)</f>
        <v>0</v>
      </c>
      <c r="Z274" s="33">
        <f>+IF(J274=0,"",'Ark1'!Z2509)</f>
        <v>0</v>
      </c>
      <c r="AA274" s="28">
        <f>+IF(J274=0,"",'Ark1'!AA2509)</f>
        <v>0</v>
      </c>
      <c r="AB274" s="26">
        <f>+IF(J274=0,"",'Ark1'!AC2509)</f>
        <v>0</v>
      </c>
      <c r="AC274" s="33">
        <f>+IF(J274=0,"",'Ark1'!AE2509)</f>
        <v>0</v>
      </c>
      <c r="AD274" s="28">
        <f t="shared" si="32"/>
        <v>2.23</v>
      </c>
      <c r="AE274" s="28">
        <f t="shared" si="34"/>
        <v>1</v>
      </c>
      <c r="AF274" s="195"/>
      <c r="AG274" s="26"/>
      <c r="AI274" s="28"/>
      <c r="AJ274" s="26"/>
      <c r="AK274" s="27"/>
      <c r="AL274" s="27"/>
      <c r="AP274" s="27"/>
    </row>
    <row r="275" spans="1:60" ht="15.6">
      <c r="A275" s="195"/>
      <c r="B275" s="266">
        <f>+'Ark1'!C2510</f>
        <v>2024</v>
      </c>
      <c r="C275" s="215">
        <f>+'Ark1'!L2510</f>
        <v>10</v>
      </c>
      <c r="D275" s="215" t="s">
        <v>36</v>
      </c>
      <c r="E275" s="27">
        <f>+'Ark1'!H2510</f>
        <v>2</v>
      </c>
      <c r="F275" s="27">
        <f>+'Ark1'!J2510</f>
        <v>470</v>
      </c>
      <c r="G275" s="27" t="str">
        <f>VLOOKUP(F275,RNR!$A$1:$B$26,2)</f>
        <v>Jens Eide</v>
      </c>
      <c r="H275" s="27" t="str">
        <f>+IF(J275=0,"",'Ark1'!Q2510)</f>
        <v/>
      </c>
      <c r="J275" s="321">
        <f>+'Ark1'!R2510</f>
        <v>0</v>
      </c>
      <c r="K275" s="28" t="str">
        <f>+IF(J275=0,"",'Ark1'!AG2510)</f>
        <v/>
      </c>
      <c r="M275" s="28" t="str">
        <f>+IF(J275=0,"",'Ark1'!AH2510)</f>
        <v/>
      </c>
      <c r="N275" s="31" t="str">
        <f>+IF(J275=0,"",'Ark1'!U2510)</f>
        <v/>
      </c>
      <c r="O275" s="31"/>
      <c r="P275" s="31"/>
      <c r="Q275" s="31"/>
      <c r="R275" s="31"/>
      <c r="S275" s="31"/>
      <c r="T275" s="31"/>
      <c r="U275" s="31"/>
      <c r="V275" s="26" t="str">
        <f>+IF(J275=0,"",'Ark1'!T2510)</f>
        <v/>
      </c>
      <c r="W275" s="33" t="str">
        <f>+IF(J275=0,"",'Ark1'!W2510)</f>
        <v/>
      </c>
      <c r="X275" s="33" t="str">
        <f>+IF(J275=0,"",'Ark1'!X2510)</f>
        <v/>
      </c>
      <c r="Y275" s="33" t="str">
        <f>+IF(J275=0,"",'Ark1'!Y2510)</f>
        <v/>
      </c>
      <c r="Z275" s="33" t="str">
        <f>+IF(J275=0,"",'Ark1'!Z2510)</f>
        <v/>
      </c>
      <c r="AA275" s="28" t="str">
        <f>+IF(J275=0,"",'Ark1'!AA2510)</f>
        <v/>
      </c>
      <c r="AB275" s="26" t="str">
        <f>+IF(J275=0,"",'Ark1'!AC2510)</f>
        <v/>
      </c>
      <c r="AC275" s="33" t="str">
        <f>+IF(J275=0,"",'Ark1'!AE2510)</f>
        <v/>
      </c>
      <c r="AD275" s="28" t="str">
        <f t="shared" si="32"/>
        <v/>
      </c>
      <c r="AE275" s="28" t="str">
        <f t="shared" si="34"/>
        <v/>
      </c>
      <c r="AF275" s="195"/>
      <c r="AG275" s="26"/>
      <c r="AI275" s="28"/>
      <c r="AJ275" s="26"/>
      <c r="AK275" s="27"/>
      <c r="AL275" s="27"/>
      <c r="AP275" s="27"/>
    </row>
    <row r="276" spans="1:60" ht="15.6">
      <c r="A276" s="195"/>
      <c r="B276" s="266">
        <f>+'Ark1'!C2511</f>
        <v>2024</v>
      </c>
      <c r="C276" s="215">
        <f>+'Ark1'!L2511</f>
        <v>10</v>
      </c>
      <c r="D276" s="215" t="s">
        <v>36</v>
      </c>
      <c r="E276" s="27">
        <f>+'Ark1'!H2511</f>
        <v>1</v>
      </c>
      <c r="F276" s="27">
        <f>+'Ark1'!J2511</f>
        <v>629</v>
      </c>
      <c r="G276" s="27" t="str">
        <f>VLOOKUP(F276,RNR!$A$1:$B$26,2)</f>
        <v>Bø</v>
      </c>
      <c r="H276" s="27" t="str">
        <f>+IF(J276=0,"",'Ark1'!Q2511)</f>
        <v/>
      </c>
      <c r="J276" s="321">
        <f>+'Ark1'!R2511</f>
        <v>0</v>
      </c>
      <c r="K276" s="28" t="str">
        <f>+IF(J276=0,"",'Ark1'!AG2511)</f>
        <v/>
      </c>
      <c r="M276" s="28" t="str">
        <f>+IF(J276=0,"",'Ark1'!AH2511)</f>
        <v/>
      </c>
      <c r="N276" s="31" t="str">
        <f>+IF(J276=0,"",'Ark1'!U2511)</f>
        <v/>
      </c>
      <c r="O276" s="31"/>
      <c r="P276" s="31"/>
      <c r="Q276" s="31"/>
      <c r="R276" s="31"/>
      <c r="S276" s="31"/>
      <c r="T276" s="31"/>
      <c r="U276" s="31"/>
      <c r="V276" s="26" t="str">
        <f>+IF(J276=0,"",'Ark1'!T2511)</f>
        <v/>
      </c>
      <c r="W276" s="33" t="str">
        <f>+IF(J276=0,"",'Ark1'!W2511)</f>
        <v/>
      </c>
      <c r="X276" s="33" t="str">
        <f>+IF(J276=0,"",'Ark1'!X2511)</f>
        <v/>
      </c>
      <c r="Y276" s="33" t="str">
        <f>+IF(J276=0,"",'Ark1'!Y2511)</f>
        <v/>
      </c>
      <c r="Z276" s="33" t="str">
        <f>+IF(J276=0,"",'Ark1'!Z2511)</f>
        <v/>
      </c>
      <c r="AA276" s="28" t="str">
        <f>+IF(J276=0,"",'Ark1'!AA2511)</f>
        <v/>
      </c>
      <c r="AB276" s="26" t="str">
        <f>+IF(J276=0,"",'Ark1'!AC2511)</f>
        <v/>
      </c>
      <c r="AC276" s="33" t="str">
        <f>+IF(J276=0,"",'Ark1'!AE2511)</f>
        <v/>
      </c>
      <c r="AD276" s="28" t="str">
        <f t="shared" si="32"/>
        <v/>
      </c>
      <c r="AE276" s="28" t="str">
        <f t="shared" si="34"/>
        <v/>
      </c>
      <c r="AF276" s="195"/>
      <c r="AG276" s="26"/>
      <c r="AI276" s="28"/>
      <c r="AJ276" s="26"/>
      <c r="AK276" s="27"/>
      <c r="AL276" s="27"/>
      <c r="AP276" s="27"/>
    </row>
    <row r="277" spans="1:60" ht="15.6">
      <c r="A277" s="195"/>
      <c r="B277" s="266">
        <f>+'Ark1'!C2512</f>
        <v>2024</v>
      </c>
      <c r="C277" s="215">
        <f>+'Ark1'!L2512</f>
        <v>10</v>
      </c>
      <c r="D277" s="215" t="s">
        <v>36</v>
      </c>
      <c r="E277" s="27">
        <f>+'Ark1'!H2512</f>
        <v>1</v>
      </c>
      <c r="F277" s="27">
        <f>+'Ark1'!J2512</f>
        <v>643</v>
      </c>
      <c r="G277" s="27" t="str">
        <f>VLOOKUP(F277,RNR!$A$1:$B$26,2)</f>
        <v>Bjerka</v>
      </c>
      <c r="H277" s="27" t="str">
        <f>+IF(J277=0,"",'Ark1'!Q2512)</f>
        <v/>
      </c>
      <c r="J277" s="321">
        <f>+'Ark1'!R2512</f>
        <v>0</v>
      </c>
      <c r="K277" s="28" t="str">
        <f>+IF(J277=0,"",'Ark1'!AG2512)</f>
        <v/>
      </c>
      <c r="M277" s="28" t="str">
        <f>+IF(J277=0,"",'Ark1'!AH2512)</f>
        <v/>
      </c>
      <c r="N277" s="31" t="str">
        <f>+IF(J277=0,"",'Ark1'!U2512)</f>
        <v/>
      </c>
      <c r="O277" s="31"/>
      <c r="P277" s="31"/>
      <c r="Q277" s="31"/>
      <c r="R277" s="31"/>
      <c r="S277" s="31"/>
      <c r="T277" s="31"/>
      <c r="U277" s="31"/>
      <c r="V277" s="26" t="str">
        <f>+IF(J277=0,"",'Ark1'!T2512)</f>
        <v/>
      </c>
      <c r="W277" s="33" t="str">
        <f>+IF(J277=0,"",'Ark1'!W2512)</f>
        <v/>
      </c>
      <c r="X277" s="33" t="str">
        <f>+IF(J277=0,"",'Ark1'!X2512)</f>
        <v/>
      </c>
      <c r="Y277" s="33" t="str">
        <f>+IF(J277=0,"",'Ark1'!Y2512)</f>
        <v/>
      </c>
      <c r="Z277" s="33" t="str">
        <f>+IF(J277=0,"",'Ark1'!Z2512)</f>
        <v/>
      </c>
      <c r="AA277" s="28" t="str">
        <f>+IF(J277=0,"",'Ark1'!AA2512)</f>
        <v/>
      </c>
      <c r="AB277" s="26" t="str">
        <f>+IF(J277=0,"",'Ark1'!AC2512)</f>
        <v/>
      </c>
      <c r="AC277" s="33" t="str">
        <f>+IF(J277=0,"",'Ark1'!AE2512)</f>
        <v/>
      </c>
      <c r="AD277" s="28" t="str">
        <f t="shared" si="32"/>
        <v/>
      </c>
      <c r="AE277" s="28" t="str">
        <f t="shared" si="34"/>
        <v/>
      </c>
      <c r="AF277" s="195"/>
      <c r="AG277" s="26"/>
      <c r="AI277" s="28"/>
      <c r="AJ277" s="26"/>
      <c r="AK277" s="27"/>
      <c r="AL277" s="27"/>
      <c r="AP277" s="27"/>
    </row>
    <row r="278" spans="1:60" ht="15.6">
      <c r="A278" s="195"/>
      <c r="B278" s="266">
        <f>+'Ark1'!C2513</f>
        <v>2024</v>
      </c>
      <c r="C278" s="215">
        <f>+'Ark1'!L2513</f>
        <v>10</v>
      </c>
      <c r="D278" s="215" t="s">
        <v>36</v>
      </c>
      <c r="E278" s="27">
        <f>+'Ark1'!H2513</f>
        <v>2</v>
      </c>
      <c r="F278" s="27">
        <f>+'Ark1'!J2513</f>
        <v>704</v>
      </c>
      <c r="G278" s="27" t="str">
        <f>VLOOKUP(F278,RNR!$A$1:$B$26,2)</f>
        <v>Øre Vilt</v>
      </c>
      <c r="H278" s="27" t="str">
        <f>+IF(J278=0,"",'Ark1'!Q2513)</f>
        <v/>
      </c>
      <c r="J278" s="321">
        <f>+'Ark1'!R2513</f>
        <v>0</v>
      </c>
      <c r="K278" s="28" t="str">
        <f>+IF(J278=0,"",'Ark1'!AG2513)</f>
        <v/>
      </c>
      <c r="M278" s="28" t="str">
        <f>+IF(J278=0,"",'Ark1'!AH2513)</f>
        <v/>
      </c>
      <c r="N278" s="31" t="str">
        <f>+IF(J278=0,"",'Ark1'!U2513)</f>
        <v/>
      </c>
      <c r="O278" s="31"/>
      <c r="P278" s="31"/>
      <c r="Q278" s="31"/>
      <c r="R278" s="31"/>
      <c r="S278" s="31"/>
      <c r="T278" s="31"/>
      <c r="U278" s="31"/>
      <c r="V278" s="26" t="str">
        <f>+IF(J278=0,"",'Ark1'!T2513)</f>
        <v/>
      </c>
      <c r="W278" s="33" t="str">
        <f>+IF(J278=0,"",'Ark1'!W2513)</f>
        <v/>
      </c>
      <c r="X278" s="33" t="str">
        <f>+IF(J278=0,"",'Ark1'!X2513)</f>
        <v/>
      </c>
      <c r="Y278" s="33" t="str">
        <f>+IF(J278=0,"",'Ark1'!Y2513)</f>
        <v/>
      </c>
      <c r="Z278" s="33" t="str">
        <f>+IF(J278=0,"",'Ark1'!Z2513)</f>
        <v/>
      </c>
      <c r="AA278" s="28" t="str">
        <f>+IF(J278=0,"",'Ark1'!AA2513)</f>
        <v/>
      </c>
      <c r="AB278" s="26" t="str">
        <f>+IF(J278=0,"",'Ark1'!AC2513)</f>
        <v/>
      </c>
      <c r="AC278" s="33" t="str">
        <f>+IF(J278=0,"",'Ark1'!AE2513)</f>
        <v/>
      </c>
      <c r="AD278" s="28" t="str">
        <f t="shared" si="32"/>
        <v/>
      </c>
      <c r="AE278" s="28" t="str">
        <f t="shared" si="34"/>
        <v/>
      </c>
      <c r="AF278" s="195"/>
      <c r="AG278" s="26"/>
      <c r="AI278" s="28"/>
      <c r="AJ278" s="26"/>
      <c r="AK278" s="27"/>
      <c r="AL278" s="27"/>
      <c r="AP278" s="27"/>
    </row>
    <row r="279" spans="1:60" ht="15.6">
      <c r="A279" s="195"/>
      <c r="B279" s="266">
        <f>+'Ark1'!C2514</f>
        <v>2024</v>
      </c>
      <c r="C279" s="215">
        <f>+'Ark1'!L2514</f>
        <v>10</v>
      </c>
      <c r="D279" s="215" t="s">
        <v>36</v>
      </c>
      <c r="E279" s="27">
        <f>+'Ark1'!H2514</f>
        <v>1</v>
      </c>
      <c r="F279" s="27">
        <f>+'Ark1'!J2514</f>
        <v>802</v>
      </c>
      <c r="G279" s="27" t="str">
        <f>VLOOKUP(F279,RNR!$A$1:$B$26,2)</f>
        <v>Karasjok</v>
      </c>
      <c r="H279" s="27" t="str">
        <f>+IF(J279=0,"",'Ark1'!Q2514)</f>
        <v/>
      </c>
      <c r="J279" s="321">
        <f>+'Ark1'!R2514</f>
        <v>0</v>
      </c>
      <c r="K279" s="28" t="str">
        <f>+IF(J279=0,"",'Ark1'!AG2514)</f>
        <v/>
      </c>
      <c r="M279" s="28" t="str">
        <f>+IF(J279=0,"",'Ark1'!AH2514)</f>
        <v/>
      </c>
      <c r="N279" s="31" t="str">
        <f>+IF(J279=0,"",'Ark1'!U2514)</f>
        <v/>
      </c>
      <c r="O279" s="31"/>
      <c r="P279" s="31"/>
      <c r="Q279" s="31"/>
      <c r="R279" s="31"/>
      <c r="S279" s="31"/>
      <c r="T279" s="31"/>
      <c r="U279" s="31"/>
      <c r="V279" s="26" t="str">
        <f>+IF(J279=0,"",'Ark1'!T2514)</f>
        <v/>
      </c>
      <c r="W279" s="33" t="str">
        <f>+IF(J279=0,"",'Ark1'!W2514)</f>
        <v/>
      </c>
      <c r="X279" s="33" t="str">
        <f>+IF(J279=0,"",'Ark1'!X2514)</f>
        <v/>
      </c>
      <c r="Y279" s="33" t="str">
        <f>+IF(J279=0,"",'Ark1'!Y2514)</f>
        <v/>
      </c>
      <c r="Z279" s="33" t="str">
        <f>+IF(J279=0,"",'Ark1'!Z2514)</f>
        <v/>
      </c>
      <c r="AA279" s="28" t="str">
        <f>+IF(J279=0,"",'Ark1'!AA2514)</f>
        <v/>
      </c>
      <c r="AB279" s="26" t="str">
        <f>+IF(J279=0,"",'Ark1'!AC2514)</f>
        <v/>
      </c>
      <c r="AC279" s="33" t="str">
        <f>+IF(J279=0,"",'Ark1'!AE2514)</f>
        <v/>
      </c>
      <c r="AD279" s="28" t="str">
        <f t="shared" si="32"/>
        <v/>
      </c>
      <c r="AE279" s="28" t="str">
        <f t="shared" si="34"/>
        <v/>
      </c>
      <c r="AF279" s="195"/>
      <c r="AG279" s="26"/>
      <c r="AI279" s="28"/>
      <c r="AJ279" s="26"/>
      <c r="AK279" s="27"/>
      <c r="AL279" s="27"/>
      <c r="AP279" s="27"/>
    </row>
    <row r="280" spans="1:60" ht="19.8">
      <c r="A280" s="195"/>
      <c r="B280" s="195"/>
      <c r="C280" s="195"/>
      <c r="D280" s="195"/>
      <c r="E280" s="195"/>
      <c r="F280" s="195"/>
      <c r="G280" s="195"/>
      <c r="H280" s="195"/>
      <c r="I280" s="476"/>
      <c r="J280" s="316"/>
      <c r="K280" s="196"/>
      <c r="L280" s="196"/>
      <c r="M280" s="196"/>
      <c r="N280" s="195"/>
      <c r="O280" s="476"/>
      <c r="P280" s="476"/>
      <c r="Q280" s="476"/>
      <c r="R280" s="476"/>
      <c r="S280" s="476"/>
      <c r="T280" s="476"/>
      <c r="U280" s="476"/>
      <c r="V280" s="195"/>
      <c r="W280" s="197"/>
      <c r="X280" s="197"/>
      <c r="Y280" s="197"/>
      <c r="Z280" s="197"/>
      <c r="AA280" s="197"/>
      <c r="AB280" s="195"/>
      <c r="AC280" s="197"/>
      <c r="AD280" s="197"/>
      <c r="AE280" s="197"/>
      <c r="AF280" s="195"/>
      <c r="AG280" s="198"/>
      <c r="AI280" s="28"/>
      <c r="AJ280" s="26"/>
      <c r="AK280" s="199"/>
      <c r="AL280" s="27"/>
      <c r="AP280" s="27"/>
      <c r="BH280" s="211"/>
    </row>
    <row r="281" spans="1:60" ht="22.8">
      <c r="A281" s="195"/>
      <c r="B281" s="195"/>
      <c r="C281" s="195"/>
      <c r="D281" s="240" t="str">
        <f>+D283</f>
        <v>U</v>
      </c>
      <c r="E281" s="195"/>
      <c r="F281" s="195"/>
      <c r="G281" s="195"/>
      <c r="H281" s="195"/>
      <c r="I281" s="476"/>
      <c r="J281" s="435">
        <f>SUM(J283:J306)</f>
        <v>8</v>
      </c>
      <c r="K281" s="241"/>
      <c r="L281" s="241"/>
      <c r="M281" s="241"/>
      <c r="N281" s="243">
        <f>+Klasse!P20</f>
        <v>12.262500000000003</v>
      </c>
      <c r="O281" s="476"/>
      <c r="P281" s="482">
        <f>+Klasse!G20</f>
        <v>8</v>
      </c>
      <c r="Q281" s="476"/>
      <c r="R281" s="243">
        <f>+Klasse!S20</f>
        <v>80.100000000000023</v>
      </c>
      <c r="S281" s="476"/>
      <c r="T281" s="243">
        <f>+Klasse!U20</f>
        <v>20.465718351369929</v>
      </c>
      <c r="U281" s="476"/>
      <c r="V281" s="242"/>
      <c r="W281" s="197"/>
      <c r="X281" s="197"/>
      <c r="Y281" s="197"/>
      <c r="Z281" s="197"/>
      <c r="AA281" s="197"/>
      <c r="AB281" s="195"/>
      <c r="AC281" s="197"/>
      <c r="AD281" s="197"/>
      <c r="AE281" s="197"/>
      <c r="AF281" s="197"/>
      <c r="AG281" s="198"/>
      <c r="AI281" s="28"/>
      <c r="AJ281" s="26"/>
      <c r="AK281" s="199"/>
      <c r="AL281" s="27"/>
      <c r="AP281" s="27"/>
      <c r="BH281" s="211"/>
    </row>
    <row r="282" spans="1:60" ht="19.8">
      <c r="A282" s="195"/>
      <c r="B282" s="195"/>
      <c r="C282" s="195"/>
      <c r="D282" s="195"/>
      <c r="E282" s="195"/>
      <c r="F282" s="195"/>
      <c r="G282" s="195"/>
      <c r="H282" s="213"/>
      <c r="I282" s="213"/>
      <c r="J282" s="316"/>
      <c r="K282" s="196"/>
      <c r="L282" s="196"/>
      <c r="M282" s="196"/>
      <c r="N282" s="196"/>
      <c r="O282" s="196"/>
      <c r="P282" s="196"/>
      <c r="Q282" s="196"/>
      <c r="R282" s="196"/>
      <c r="S282" s="196"/>
      <c r="T282" s="196"/>
      <c r="U282" s="196"/>
      <c r="V282" s="213"/>
      <c r="W282" s="197"/>
      <c r="X282" s="197"/>
      <c r="Y282" s="197"/>
      <c r="Z282" s="197"/>
      <c r="AA282" s="214"/>
      <c r="AB282" s="195"/>
      <c r="AC282" s="214"/>
      <c r="AD282" s="214"/>
      <c r="AE282" s="212"/>
      <c r="AF282" s="195"/>
      <c r="AG282" s="198"/>
      <c r="AI282" s="28"/>
      <c r="AJ282" s="26"/>
      <c r="AK282" s="199"/>
      <c r="AL282" s="27"/>
      <c r="AP282" s="27"/>
      <c r="BH282" s="211"/>
    </row>
    <row r="283" spans="1:60" ht="15.6">
      <c r="A283" s="195"/>
      <c r="B283" s="266">
        <f>+'Ark1'!C2515</f>
        <v>2024</v>
      </c>
      <c r="C283" s="215">
        <f>+'Ark1'!L2515</f>
        <v>11</v>
      </c>
      <c r="D283" s="215" t="s">
        <v>37</v>
      </c>
      <c r="E283" s="215">
        <f>+'Ark1'!H2515</f>
        <v>1</v>
      </c>
      <c r="F283" s="215">
        <f>+'Ark1'!J2515</f>
        <v>103</v>
      </c>
      <c r="G283" s="215" t="str">
        <f>VLOOKUP(F283,RNR!$A$1:$B$26,2)</f>
        <v>Rudshøgda</v>
      </c>
      <c r="H283" s="215" t="str">
        <f>+IF(J283=0,"",'Ark1'!Q2515)</f>
        <v/>
      </c>
      <c r="I283" s="215"/>
      <c r="J283" s="320">
        <f>+'Ark1'!R2515</f>
        <v>0</v>
      </c>
      <c r="K283" s="216" t="str">
        <f>+IF(J283=0,"",'Ark1'!AG2515)</f>
        <v/>
      </c>
      <c r="L283" s="216"/>
      <c r="M283" s="216" t="str">
        <f>+IF(J283=0,"",'Ark1'!AH2515)</f>
        <v/>
      </c>
      <c r="N283" s="31" t="str">
        <f>+IF(J283=0,"",'Ark1'!U2515)</f>
        <v/>
      </c>
      <c r="O283" s="476"/>
      <c r="P283" s="477">
        <f>+'Ark1'!AI2515</f>
        <v>0</v>
      </c>
      <c r="Q283" s="92"/>
      <c r="R283" s="31" t="str">
        <f>+IF(P283=0,"",'Ark1'!AJ2515)</f>
        <v/>
      </c>
      <c r="S283" s="92"/>
      <c r="T283" s="31" t="str">
        <f>+IF(P283=0,"",'Ark1'!AK2515)</f>
        <v/>
      </c>
      <c r="U283" s="196"/>
      <c r="V283" s="217" t="str">
        <f>+IF(J283=0,"",'Ark1'!T2515)</f>
        <v/>
      </c>
      <c r="W283" s="218" t="str">
        <f>+IF(J283=0,"",'Ark1'!W2515)</f>
        <v/>
      </c>
      <c r="X283" s="218" t="str">
        <f>+IF(J283=0,"",'Ark1'!X2515)</f>
        <v/>
      </c>
      <c r="Y283" s="218" t="str">
        <f>+IF(J283=0,"",'Ark1'!Y2515)</f>
        <v/>
      </c>
      <c r="Z283" s="218" t="str">
        <f>+IF(J283=0,"",'Ark1'!Z2515)</f>
        <v/>
      </c>
      <c r="AA283" s="216" t="str">
        <f>+IF(J283=0,"",'Ark1'!AA2515)</f>
        <v/>
      </c>
      <c r="AB283" s="217" t="str">
        <f>+IF(J283=0,"",'Ark1'!AC2515)</f>
        <v/>
      </c>
      <c r="AC283" s="218" t="str">
        <f>+IF(J283=0,"",'Ark1'!AE2515)</f>
        <v/>
      </c>
      <c r="AD283" s="216" t="str">
        <f t="shared" ref="AD283:AD306" si="35">IF(J283=0,"",N283/C283)</f>
        <v/>
      </c>
      <c r="AE283" s="216" t="str">
        <f t="shared" ref="AE283" si="36">IF(J283=0,"",J283/H283)</f>
        <v/>
      </c>
      <c r="AF283" s="195"/>
      <c r="AG283" s="26"/>
      <c r="AI283" s="28"/>
      <c r="AJ283" s="26"/>
      <c r="AK283" s="27"/>
      <c r="AL283" s="27"/>
      <c r="AP283" s="27"/>
    </row>
    <row r="284" spans="1:60" ht="15.6">
      <c r="A284" s="195"/>
      <c r="B284" s="266">
        <f>+'Ark1'!C2516</f>
        <v>2024</v>
      </c>
      <c r="C284" s="215">
        <f>+'Ark1'!L2516</f>
        <v>11</v>
      </c>
      <c r="D284" s="215" t="s">
        <v>37</v>
      </c>
      <c r="E284" s="215">
        <f>+'Ark1'!H2516</f>
        <v>2</v>
      </c>
      <c r="F284" s="215">
        <f>+'Ark1'!J2516</f>
        <v>106</v>
      </c>
      <c r="G284" s="215" t="str">
        <f>VLOOKUP(F284,RNR!$A$1:$B$26,2)</f>
        <v>Furuseth</v>
      </c>
      <c r="H284" s="215" t="str">
        <f>+IF(J284=0,"",'Ark1'!Q2516)</f>
        <v/>
      </c>
      <c r="I284" s="215"/>
      <c r="J284" s="320">
        <f>+'Ark1'!R2516</f>
        <v>0</v>
      </c>
      <c r="K284" s="216" t="str">
        <f>+IF(J284=0,"",'Ark1'!AG2516)</f>
        <v/>
      </c>
      <c r="L284" s="216"/>
      <c r="M284" s="216" t="str">
        <f>+IF(J284=0,"",'Ark1'!AH2516)</f>
        <v/>
      </c>
      <c r="N284" s="31" t="str">
        <f>+IF(J284=0,"",'Ark1'!U2516)</f>
        <v/>
      </c>
      <c r="O284" s="476"/>
      <c r="P284" s="477">
        <f>+'Ark1'!AI2516</f>
        <v>0</v>
      </c>
      <c r="Q284" s="92"/>
      <c r="R284" s="31" t="str">
        <f>+IF(P284=0,"",'Ark1'!AJ2516)</f>
        <v/>
      </c>
      <c r="S284" s="92"/>
      <c r="T284" s="31" t="str">
        <f>+IF(P284=0,"",'Ark1'!AK2516)</f>
        <v/>
      </c>
      <c r="U284" s="196"/>
      <c r="V284" s="217" t="str">
        <f>+IF(J284=0,"",'Ark1'!T2516)</f>
        <v/>
      </c>
      <c r="W284" s="218" t="str">
        <f>+IF(J284=0,"",'Ark1'!W2516)</f>
        <v/>
      </c>
      <c r="X284" s="218" t="str">
        <f>+IF(J284=0,"",'Ark1'!X2516)</f>
        <v/>
      </c>
      <c r="Y284" s="218" t="str">
        <f>+IF(J284=0,"",'Ark1'!Y2516)</f>
        <v/>
      </c>
      <c r="Z284" s="218" t="str">
        <f>+IF(J284=0,"",'Ark1'!Z2516)</f>
        <v/>
      </c>
      <c r="AA284" s="216" t="str">
        <f>+IF(J284=0,"",'Ark1'!AA2516)</f>
        <v/>
      </c>
      <c r="AB284" s="217" t="str">
        <f>+IF(J284=0,"",'Ark1'!AC2516)</f>
        <v/>
      </c>
      <c r="AC284" s="218" t="str">
        <f>+IF(J284=0,"",'Ark1'!AE2516)</f>
        <v/>
      </c>
      <c r="AD284" s="216" t="str">
        <f t="shared" si="35"/>
        <v/>
      </c>
      <c r="AE284" s="216" t="str">
        <f t="shared" ref="AE284:AE306" si="37">IF(J284=0,"",J284/H284)</f>
        <v/>
      </c>
      <c r="AF284" s="195"/>
      <c r="AG284" s="26"/>
      <c r="AI284" s="28"/>
      <c r="AJ284" s="26"/>
      <c r="AK284" s="27"/>
      <c r="AL284" s="27"/>
      <c r="AP284" s="27"/>
    </row>
    <row r="285" spans="1:60" ht="15.6">
      <c r="A285" s="195"/>
      <c r="B285" s="266">
        <f>+'Ark1'!C2517</f>
        <v>2024</v>
      </c>
      <c r="C285" s="215">
        <f>+'Ark1'!L2517</f>
        <v>11</v>
      </c>
      <c r="D285" s="215" t="s">
        <v>37</v>
      </c>
      <c r="E285" s="215">
        <f>+'Ark1'!H2517</f>
        <v>1</v>
      </c>
      <c r="F285" s="215">
        <f>+'Ark1'!J2517</f>
        <v>110</v>
      </c>
      <c r="G285" s="215" t="str">
        <f>VLOOKUP(F285,RNR!$A$1:$B$26,2)</f>
        <v>Gol</v>
      </c>
      <c r="H285" s="215">
        <f>+IF(J285=0,"",'Ark1'!Q2517)</f>
        <v>1</v>
      </c>
      <c r="I285" s="215"/>
      <c r="J285" s="320">
        <f>+'Ark1'!R2517</f>
        <v>1</v>
      </c>
      <c r="K285" s="216">
        <f>+IF(J285=0,"",'Ark1'!AG2517)</f>
        <v>2.5842075478487277E-2</v>
      </c>
      <c r="L285" s="216"/>
      <c r="M285" s="216">
        <f>+IF(J285=0,"",'Ark1'!AH2517)</f>
        <v>0</v>
      </c>
      <c r="N285" s="31">
        <f>+IF(J285=0,"",'Ark1'!U2517)</f>
        <v>7.9</v>
      </c>
      <c r="O285" s="476"/>
      <c r="P285" s="477">
        <f>+'Ark1'!AI2517</f>
        <v>1</v>
      </c>
      <c r="Q285" s="92"/>
      <c r="R285" s="31">
        <f>+IF(P285=0,"",'Ark1'!AJ2517)</f>
        <v>74.7</v>
      </c>
      <c r="S285" s="92"/>
      <c r="T285" s="31">
        <f>+IF(P285=0,"",'Ark1'!AK2517)</f>
        <v>18.952446782830918</v>
      </c>
      <c r="U285" s="196"/>
      <c r="V285" s="217">
        <f>+IF(J285=0,"",'Ark1'!T2517)</f>
        <v>6</v>
      </c>
      <c r="W285" s="218">
        <f>+IF(J285=0,"",'Ark1'!W2517)</f>
        <v>0</v>
      </c>
      <c r="X285" s="218">
        <f>+IF(J285=0,"",'Ark1'!X2517)</f>
        <v>0</v>
      </c>
      <c r="Y285" s="218">
        <f>+IF(J285=0,"",'Ark1'!Y2517)</f>
        <v>0</v>
      </c>
      <c r="Z285" s="218">
        <f>+IF(J285=0,"",'Ark1'!Z2517)</f>
        <v>0</v>
      </c>
      <c r="AA285" s="216">
        <f>+IF(J285=0,"",'Ark1'!AA2517)</f>
        <v>0</v>
      </c>
      <c r="AB285" s="217">
        <f>+IF(J285=0,"",'Ark1'!AC2517)</f>
        <v>0</v>
      </c>
      <c r="AC285" s="218">
        <f>+IF(J285=0,"",'Ark1'!AE2517)</f>
        <v>0</v>
      </c>
      <c r="AD285" s="216">
        <f t="shared" si="35"/>
        <v>0.71818181818181825</v>
      </c>
      <c r="AE285" s="216">
        <f t="shared" si="37"/>
        <v>1</v>
      </c>
      <c r="AF285" s="195"/>
      <c r="AG285" s="26"/>
      <c r="AI285" s="28"/>
      <c r="AJ285" s="26"/>
      <c r="AK285" s="27"/>
      <c r="AL285" s="27"/>
      <c r="AP285" s="27"/>
    </row>
    <row r="286" spans="1:60" ht="15.6">
      <c r="A286" s="195"/>
      <c r="B286" s="266">
        <f>+'Ark1'!C2518</f>
        <v>2024</v>
      </c>
      <c r="C286" s="215">
        <f>+'Ark1'!L2518</f>
        <v>11</v>
      </c>
      <c r="D286" s="215" t="s">
        <v>37</v>
      </c>
      <c r="E286" s="215">
        <f>+'Ark1'!H2518</f>
        <v>1</v>
      </c>
      <c r="F286" s="215">
        <f>+'Ark1'!J2518</f>
        <v>111</v>
      </c>
      <c r="G286" s="215" t="str">
        <f>VLOOKUP(F286,RNR!$A$1:$B$26,2)</f>
        <v>Forus</v>
      </c>
      <c r="H286" s="215" t="str">
        <f>+IF(J286=0,"",'Ark1'!Q2518)</f>
        <v/>
      </c>
      <c r="I286" s="215"/>
      <c r="J286" s="320">
        <f>+'Ark1'!R2518</f>
        <v>0</v>
      </c>
      <c r="K286" s="216" t="str">
        <f>+IF(J286=0,"",'Ark1'!AG2518)</f>
        <v/>
      </c>
      <c r="L286" s="216"/>
      <c r="M286" s="216" t="str">
        <f>+IF(J286=0,"",'Ark1'!AH2518)</f>
        <v/>
      </c>
      <c r="N286" s="31" t="str">
        <f>+IF(J286=0,"",'Ark1'!U2518)</f>
        <v/>
      </c>
      <c r="O286" s="476"/>
      <c r="P286" s="477">
        <f>+'Ark1'!AI2518</f>
        <v>0</v>
      </c>
      <c r="Q286" s="92"/>
      <c r="R286" s="31" t="str">
        <f>+IF(P286=0,"",'Ark1'!AJ2518)</f>
        <v/>
      </c>
      <c r="S286" s="92"/>
      <c r="T286" s="31" t="str">
        <f>+IF(P286=0,"",'Ark1'!AK2518)</f>
        <v/>
      </c>
      <c r="U286" s="196"/>
      <c r="V286" s="217" t="str">
        <f>+IF(J286=0,"",'Ark1'!T2518)</f>
        <v/>
      </c>
      <c r="W286" s="218" t="str">
        <f>+IF(J286=0,"",'Ark1'!W2518)</f>
        <v/>
      </c>
      <c r="X286" s="218" t="str">
        <f>+IF(J286=0,"",'Ark1'!X2518)</f>
        <v/>
      </c>
      <c r="Y286" s="218" t="str">
        <f>+IF(J286=0,"",'Ark1'!Y2518)</f>
        <v/>
      </c>
      <c r="Z286" s="218" t="str">
        <f>+IF(J286=0,"",'Ark1'!Z2518)</f>
        <v/>
      </c>
      <c r="AA286" s="216" t="str">
        <f>+IF(J286=0,"",'Ark1'!AA2518)</f>
        <v/>
      </c>
      <c r="AB286" s="217" t="str">
        <f>+IF(J286=0,"",'Ark1'!AC2518)</f>
        <v/>
      </c>
      <c r="AC286" s="218" t="str">
        <f>+IF(J286=0,"",'Ark1'!AE2518)</f>
        <v/>
      </c>
      <c r="AD286" s="216" t="str">
        <f t="shared" si="35"/>
        <v/>
      </c>
      <c r="AE286" s="216" t="str">
        <f t="shared" si="37"/>
        <v/>
      </c>
      <c r="AF286" s="195"/>
      <c r="AG286" s="26"/>
      <c r="AI286" s="28"/>
      <c r="AJ286" s="26"/>
      <c r="AK286" s="27"/>
      <c r="AL286" s="27"/>
      <c r="AP286" s="27"/>
    </row>
    <row r="287" spans="1:60" ht="15.6">
      <c r="A287" s="195"/>
      <c r="B287" s="266">
        <f>+'Ark1'!C2519</f>
        <v>2024</v>
      </c>
      <c r="C287" s="215">
        <f>+'Ark1'!L2519</f>
        <v>11</v>
      </c>
      <c r="D287" s="215" t="s">
        <v>37</v>
      </c>
      <c r="E287" s="215">
        <f>+'Ark1'!H2519</f>
        <v>1</v>
      </c>
      <c r="F287" s="215">
        <f>+'Ark1'!J2519</f>
        <v>116</v>
      </c>
      <c r="G287" s="215" t="str">
        <f>VLOOKUP(F287,RNR!$A$1:$B$26,2)</f>
        <v>Sandeid</v>
      </c>
      <c r="H287" s="215" t="str">
        <f>+IF(J287=0,"",'Ark1'!Q2519)</f>
        <v/>
      </c>
      <c r="I287" s="215"/>
      <c r="J287" s="320">
        <f>+'Ark1'!R2519</f>
        <v>0</v>
      </c>
      <c r="K287" s="216" t="str">
        <f>+IF(J287=0,"",'Ark1'!AG2519)</f>
        <v/>
      </c>
      <c r="L287" s="216"/>
      <c r="M287" s="216" t="str">
        <f>+IF(J287=0,"",'Ark1'!AH2519)</f>
        <v/>
      </c>
      <c r="N287" s="31" t="str">
        <f>+IF(J287=0,"",'Ark1'!U2519)</f>
        <v/>
      </c>
      <c r="O287" s="476"/>
      <c r="P287" s="477">
        <f>+'Ark1'!AI2519</f>
        <v>0</v>
      </c>
      <c r="Q287" s="92"/>
      <c r="R287" s="31" t="str">
        <f>+IF(P287=0,"",'Ark1'!AJ2519)</f>
        <v/>
      </c>
      <c r="S287" s="92"/>
      <c r="T287" s="31" t="str">
        <f>+IF(P287=0,"",'Ark1'!AK2519)</f>
        <v/>
      </c>
      <c r="U287" s="196"/>
      <c r="V287" s="217" t="str">
        <f>+IF(J287=0,"",'Ark1'!T2519)</f>
        <v/>
      </c>
      <c r="W287" s="218" t="str">
        <f>+IF(J287=0,"",'Ark1'!W2519)</f>
        <v/>
      </c>
      <c r="X287" s="218" t="str">
        <f>+IF(J287=0,"",'Ark1'!X2519)</f>
        <v/>
      </c>
      <c r="Y287" s="218" t="str">
        <f>+IF(J287=0,"",'Ark1'!Y2519)</f>
        <v/>
      </c>
      <c r="Z287" s="218" t="str">
        <f>+IF(J287=0,"",'Ark1'!Z2519)</f>
        <v/>
      </c>
      <c r="AA287" s="216" t="str">
        <f>+IF(J287=0,"",'Ark1'!AA2519)</f>
        <v/>
      </c>
      <c r="AB287" s="217" t="str">
        <f>+IF(J287=0,"",'Ark1'!AC2519)</f>
        <v/>
      </c>
      <c r="AC287" s="218" t="str">
        <f>+IF(J287=0,"",'Ark1'!AE2519)</f>
        <v/>
      </c>
      <c r="AD287" s="216" t="str">
        <f t="shared" si="35"/>
        <v/>
      </c>
      <c r="AE287" s="216" t="str">
        <f t="shared" si="37"/>
        <v/>
      </c>
      <c r="AF287" s="195"/>
      <c r="AG287" s="26"/>
      <c r="AI287" s="28"/>
      <c r="AJ287" s="26"/>
      <c r="AK287" s="27"/>
      <c r="AL287" s="27"/>
      <c r="AP287" s="27"/>
    </row>
    <row r="288" spans="1:60" ht="15.6">
      <c r="A288" s="195"/>
      <c r="B288" s="266">
        <f>+'Ark1'!C2520</f>
        <v>2024</v>
      </c>
      <c r="C288" s="215">
        <f>+'Ark1'!L2520</f>
        <v>11</v>
      </c>
      <c r="D288" s="215" t="s">
        <v>37</v>
      </c>
      <c r="E288" s="215">
        <f>+'Ark1'!H2520</f>
        <v>2</v>
      </c>
      <c r="F288" s="215">
        <f>+'Ark1'!J2520</f>
        <v>117</v>
      </c>
      <c r="G288" s="215" t="str">
        <f>VLOOKUP(F288,RNR!$A$1:$B$26,2)</f>
        <v>Jæren</v>
      </c>
      <c r="H288" s="215" t="str">
        <f>+IF(J288=0,"",'Ark1'!Q2520)</f>
        <v/>
      </c>
      <c r="I288" s="215"/>
      <c r="J288" s="320">
        <f>+'Ark1'!R2520</f>
        <v>0</v>
      </c>
      <c r="K288" s="216" t="str">
        <f>+IF(J288=0,"",'Ark1'!AG2520)</f>
        <v/>
      </c>
      <c r="L288" s="216"/>
      <c r="M288" s="216" t="str">
        <f>+IF(J288=0,"",'Ark1'!AH2520)</f>
        <v/>
      </c>
      <c r="N288" s="31" t="str">
        <f>+IF(J288=0,"",'Ark1'!U2520)</f>
        <v/>
      </c>
      <c r="O288" s="476"/>
      <c r="P288" s="477">
        <f>+'Ark1'!AI2520</f>
        <v>0</v>
      </c>
      <c r="Q288" s="92"/>
      <c r="R288" s="31" t="str">
        <f>+IF(P288=0,"",'Ark1'!AJ2520)</f>
        <v/>
      </c>
      <c r="S288" s="92"/>
      <c r="T288" s="31" t="str">
        <f>+IF(P288=0,"",'Ark1'!AK2520)</f>
        <v/>
      </c>
      <c r="U288" s="196"/>
      <c r="V288" s="217" t="str">
        <f>+IF(J288=0,"",'Ark1'!T2520)</f>
        <v/>
      </c>
      <c r="W288" s="218" t="str">
        <f>+IF(J288=0,"",'Ark1'!W2520)</f>
        <v/>
      </c>
      <c r="X288" s="218" t="str">
        <f>+IF(J288=0,"",'Ark1'!X2520)</f>
        <v/>
      </c>
      <c r="Y288" s="218" t="str">
        <f>+IF(J288=0,"",'Ark1'!Y2520)</f>
        <v/>
      </c>
      <c r="Z288" s="218" t="str">
        <f>+IF(J288=0,"",'Ark1'!Z2520)</f>
        <v/>
      </c>
      <c r="AA288" s="216" t="str">
        <f>+IF(J288=0,"",'Ark1'!AA2520)</f>
        <v/>
      </c>
      <c r="AB288" s="217" t="str">
        <f>+IF(J288=0,"",'Ark1'!AC2520)</f>
        <v/>
      </c>
      <c r="AC288" s="218" t="str">
        <f>+IF(J288=0,"",'Ark1'!AE2520)</f>
        <v/>
      </c>
      <c r="AD288" s="216" t="str">
        <f t="shared" si="35"/>
        <v/>
      </c>
      <c r="AE288" s="216" t="str">
        <f t="shared" si="37"/>
        <v/>
      </c>
      <c r="AF288" s="195"/>
      <c r="AG288" s="26"/>
      <c r="AI288" s="28"/>
      <c r="AJ288" s="26"/>
      <c r="AK288" s="27"/>
      <c r="AL288" s="27"/>
      <c r="AP288" s="27"/>
    </row>
    <row r="289" spans="1:46" ht="15.6">
      <c r="A289" s="195"/>
      <c r="B289" s="266">
        <f>+'Ark1'!C2521</f>
        <v>2024</v>
      </c>
      <c r="C289" s="215">
        <f>+'Ark1'!L2521</f>
        <v>11</v>
      </c>
      <c r="D289" s="215" t="s">
        <v>37</v>
      </c>
      <c r="E289" s="215">
        <f>+'Ark1'!H2521</f>
        <v>1</v>
      </c>
      <c r="F289" s="215">
        <f>+'Ark1'!J2521</f>
        <v>134</v>
      </c>
      <c r="G289" s="215" t="str">
        <f>VLOOKUP(F289,RNR!$A$1:$B$26,2)</f>
        <v>Førde</v>
      </c>
      <c r="H289" s="215" t="str">
        <f>+IF(J289=0,"",'Ark1'!Q2521)</f>
        <v/>
      </c>
      <c r="I289" s="215"/>
      <c r="J289" s="320">
        <f>+'Ark1'!R2521</f>
        <v>0</v>
      </c>
      <c r="K289" s="216" t="str">
        <f>+IF(J289=0,"",'Ark1'!AG2521)</f>
        <v/>
      </c>
      <c r="L289" s="216"/>
      <c r="M289" s="216" t="str">
        <f>+IF(J289=0,"",'Ark1'!AH2521)</f>
        <v/>
      </c>
      <c r="N289" s="31" t="str">
        <f>+IF(J289=0,"",'Ark1'!U2521)</f>
        <v/>
      </c>
      <c r="O289" s="476"/>
      <c r="P289" s="477">
        <f>+'Ark1'!AI2521</f>
        <v>0</v>
      </c>
      <c r="Q289" s="92"/>
      <c r="R289" s="31" t="str">
        <f>+IF(P289=0,"",'Ark1'!AJ2521)</f>
        <v/>
      </c>
      <c r="S289" s="92"/>
      <c r="T289" s="31" t="str">
        <f>+IF(P289=0,"",'Ark1'!AK2521)</f>
        <v/>
      </c>
      <c r="U289" s="196"/>
      <c r="V289" s="217" t="str">
        <f>+IF(J289=0,"",'Ark1'!T2521)</f>
        <v/>
      </c>
      <c r="W289" s="218" t="str">
        <f>+IF(J289=0,"",'Ark1'!W2521)</f>
        <v/>
      </c>
      <c r="X289" s="218" t="str">
        <f>+IF(J289=0,"",'Ark1'!X2521)</f>
        <v/>
      </c>
      <c r="Y289" s="218" t="str">
        <f>+IF(J289=0,"",'Ark1'!Y2521)</f>
        <v/>
      </c>
      <c r="Z289" s="218" t="str">
        <f>+IF(J289=0,"",'Ark1'!Z2521)</f>
        <v/>
      </c>
      <c r="AA289" s="216" t="str">
        <f>+IF(J289=0,"",'Ark1'!AA2521)</f>
        <v/>
      </c>
      <c r="AB289" s="217" t="str">
        <f>+IF(J289=0,"",'Ark1'!AC2521)</f>
        <v/>
      </c>
      <c r="AC289" s="218" t="str">
        <f>+IF(J289=0,"",'Ark1'!AE2521)</f>
        <v/>
      </c>
      <c r="AD289" s="216" t="str">
        <f t="shared" si="35"/>
        <v/>
      </c>
      <c r="AE289" s="216" t="str">
        <f t="shared" si="37"/>
        <v/>
      </c>
      <c r="AF289" s="195"/>
      <c r="AG289" s="26"/>
      <c r="AI289" s="28"/>
      <c r="AJ289" s="26"/>
      <c r="AK289" s="27"/>
      <c r="AL289" s="27"/>
      <c r="AP289" s="27"/>
    </row>
    <row r="290" spans="1:46" ht="15.6">
      <c r="A290" s="195"/>
      <c r="B290" s="266">
        <f>+'Ark1'!C2522</f>
        <v>2024</v>
      </c>
      <c r="C290" s="215">
        <f>+'Ark1'!L2522</f>
        <v>11</v>
      </c>
      <c r="D290" s="215" t="s">
        <v>37</v>
      </c>
      <c r="E290" s="215">
        <f>+'Ark1'!H2522</f>
        <v>2</v>
      </c>
      <c r="F290" s="215">
        <f>+'Ark1'!J2522</f>
        <v>141</v>
      </c>
      <c r="G290" s="215" t="str">
        <f>VLOOKUP(F290,RNR!$A$1:$B$26,2)</f>
        <v>Ølen</v>
      </c>
      <c r="H290" s="215" t="str">
        <f>+IF(J290=0,"",'Ark1'!Q2522)</f>
        <v/>
      </c>
      <c r="I290" s="215"/>
      <c r="J290" s="320">
        <f>+'Ark1'!R2522</f>
        <v>0</v>
      </c>
      <c r="K290" s="216" t="str">
        <f>+IF(J290=0,"",'Ark1'!AG2522)</f>
        <v/>
      </c>
      <c r="L290" s="216"/>
      <c r="M290" s="216" t="str">
        <f>+IF(J290=0,"",'Ark1'!AH2522)</f>
        <v/>
      </c>
      <c r="N290" s="31" t="str">
        <f>+IF(J290=0,"",'Ark1'!U2522)</f>
        <v/>
      </c>
      <c r="O290" s="476"/>
      <c r="P290" s="477">
        <f>+'Ark1'!AI2522</f>
        <v>0</v>
      </c>
      <c r="Q290" s="92"/>
      <c r="R290" s="31" t="str">
        <f>+IF(P290=0,"",'Ark1'!AJ2522)</f>
        <v/>
      </c>
      <c r="S290" s="92"/>
      <c r="T290" s="31" t="str">
        <f>+IF(P290=0,"",'Ark1'!AK2522)</f>
        <v/>
      </c>
      <c r="U290" s="196"/>
      <c r="V290" s="217" t="str">
        <f>+IF(J290=0,"",'Ark1'!T2522)</f>
        <v/>
      </c>
      <c r="W290" s="218" t="str">
        <f>+IF(J290=0,"",'Ark1'!W2522)</f>
        <v/>
      </c>
      <c r="X290" s="218" t="str">
        <f>+IF(J290=0,"",'Ark1'!X2522)</f>
        <v/>
      </c>
      <c r="Y290" s="218" t="str">
        <f>+IF(J290=0,"",'Ark1'!Y2522)</f>
        <v/>
      </c>
      <c r="Z290" s="218" t="str">
        <f>+IF(J290=0,"",'Ark1'!Z2522)</f>
        <v/>
      </c>
      <c r="AA290" s="216" t="str">
        <f>+IF(J290=0,"",'Ark1'!AA2522)</f>
        <v/>
      </c>
      <c r="AB290" s="217" t="str">
        <f>+IF(J290=0,"",'Ark1'!AC2522)</f>
        <v/>
      </c>
      <c r="AC290" s="218" t="str">
        <f>+IF(J290=0,"",'Ark1'!AE2522)</f>
        <v/>
      </c>
      <c r="AD290" s="216" t="str">
        <f t="shared" si="35"/>
        <v/>
      </c>
      <c r="AE290" s="216" t="str">
        <f t="shared" si="37"/>
        <v/>
      </c>
      <c r="AF290" s="195"/>
      <c r="AG290" s="26"/>
      <c r="AI290" s="28"/>
      <c r="AJ290" s="26"/>
      <c r="AK290" s="27"/>
      <c r="AL290" s="27"/>
      <c r="AP290" s="27"/>
    </row>
    <row r="291" spans="1:46" ht="15.6">
      <c r="A291" s="195"/>
      <c r="B291" s="266">
        <f>+'Ark1'!C2523</f>
        <v>2024</v>
      </c>
      <c r="C291" s="215">
        <f>+'Ark1'!L2523</f>
        <v>11</v>
      </c>
      <c r="D291" s="215" t="s">
        <v>37</v>
      </c>
      <c r="E291" s="215">
        <f>+'Ark1'!H2523</f>
        <v>2</v>
      </c>
      <c r="F291" s="215">
        <f>+'Ark1'!J2523</f>
        <v>143</v>
      </c>
      <c r="G291" s="215" t="str">
        <f>VLOOKUP(F291,RNR!$A$1:$B$26,2)</f>
        <v>Nordfjord</v>
      </c>
      <c r="H291" s="215" t="str">
        <f>+IF(J291=0,"",'Ark1'!Q2523)</f>
        <v/>
      </c>
      <c r="I291" s="215"/>
      <c r="J291" s="320">
        <f>+'Ark1'!R2523</f>
        <v>0</v>
      </c>
      <c r="K291" s="216" t="str">
        <f>+IF(J291=0,"",'Ark1'!AG2523)</f>
        <v/>
      </c>
      <c r="L291" s="216"/>
      <c r="M291" s="216" t="str">
        <f>+IF(J291=0,"",'Ark1'!AH2523)</f>
        <v/>
      </c>
      <c r="N291" s="31" t="str">
        <f>+IF(J291=0,"",'Ark1'!U2523)</f>
        <v/>
      </c>
      <c r="O291" s="476"/>
      <c r="P291" s="477">
        <f>+'Ark1'!AI2523</f>
        <v>0</v>
      </c>
      <c r="Q291" s="92"/>
      <c r="R291" s="31" t="str">
        <f>+IF(P291=0,"",'Ark1'!AJ2523)</f>
        <v/>
      </c>
      <c r="S291" s="92"/>
      <c r="T291" s="31" t="str">
        <f>+IF(P291=0,"",'Ark1'!AK2523)</f>
        <v/>
      </c>
      <c r="U291" s="196"/>
      <c r="V291" s="217" t="str">
        <f>+IF(J291=0,"",'Ark1'!T2523)</f>
        <v/>
      </c>
      <c r="W291" s="218" t="str">
        <f>+IF(J291=0,"",'Ark1'!W2523)</f>
        <v/>
      </c>
      <c r="X291" s="218" t="str">
        <f>+IF(J291=0,"",'Ark1'!X2523)</f>
        <v/>
      </c>
      <c r="Y291" s="218" t="str">
        <f>+IF(J291=0,"",'Ark1'!Y2523)</f>
        <v/>
      </c>
      <c r="Z291" s="218" t="str">
        <f>+IF(J291=0,"",'Ark1'!Z2523)</f>
        <v/>
      </c>
      <c r="AA291" s="216" t="str">
        <f>+IF(J291=0,"",'Ark1'!AA2523)</f>
        <v/>
      </c>
      <c r="AB291" s="217" t="str">
        <f>+IF(J291=0,"",'Ark1'!AC2523)</f>
        <v/>
      </c>
      <c r="AC291" s="218" t="str">
        <f>+IF(J291=0,"",'Ark1'!AE2523)</f>
        <v/>
      </c>
      <c r="AD291" s="216" t="str">
        <f t="shared" si="35"/>
        <v/>
      </c>
      <c r="AE291" s="216" t="str">
        <f t="shared" si="37"/>
        <v/>
      </c>
      <c r="AF291" s="195"/>
      <c r="AG291" s="26"/>
      <c r="AI291" s="28"/>
      <c r="AJ291" s="26"/>
      <c r="AK291" s="27"/>
      <c r="AL291" s="27"/>
      <c r="AP291" s="27"/>
    </row>
    <row r="292" spans="1:46" ht="15.6">
      <c r="A292" s="195"/>
      <c r="B292" s="266">
        <f>+'Ark1'!C2524</f>
        <v>2024</v>
      </c>
      <c r="C292" s="215">
        <f>+'Ark1'!L2524</f>
        <v>11</v>
      </c>
      <c r="D292" s="215" t="s">
        <v>37</v>
      </c>
      <c r="E292" s="215">
        <f>+'Ark1'!H2524</f>
        <v>2</v>
      </c>
      <c r="F292" s="215">
        <f>+'Ark1'!J2524</f>
        <v>147</v>
      </c>
      <c r="G292" s="215" t="str">
        <f>VLOOKUP(F292,RNR!$A$1:$B$26,2)</f>
        <v>Midt-Norge</v>
      </c>
      <c r="H292" s="215" t="str">
        <f>+IF(J292=0,"",'Ark1'!Q2524)</f>
        <v/>
      </c>
      <c r="I292" s="215"/>
      <c r="J292" s="320">
        <f>+'Ark1'!R2524</f>
        <v>0</v>
      </c>
      <c r="K292" s="216" t="str">
        <f>+IF(J292=0,"",'Ark1'!AG2524)</f>
        <v/>
      </c>
      <c r="L292" s="216"/>
      <c r="M292" s="216" t="str">
        <f>+IF(J292=0,"",'Ark1'!AH2524)</f>
        <v/>
      </c>
      <c r="N292" s="31" t="str">
        <f>+IF(J292=0,"",'Ark1'!U2524)</f>
        <v/>
      </c>
      <c r="O292" s="476"/>
      <c r="P292" s="477">
        <f>+'Ark1'!AI2524</f>
        <v>0</v>
      </c>
      <c r="Q292" s="92"/>
      <c r="R292" s="31" t="str">
        <f>+IF(P292=0,"",'Ark1'!AJ2524)</f>
        <v/>
      </c>
      <c r="S292" s="92"/>
      <c r="T292" s="31" t="str">
        <f>+IF(P292=0,"",'Ark1'!AK2524)</f>
        <v/>
      </c>
      <c r="U292" s="196"/>
      <c r="V292" s="217" t="str">
        <f>+IF(J292=0,"",'Ark1'!T2524)</f>
        <v/>
      </c>
      <c r="W292" s="218" t="str">
        <f>+IF(J292=0,"",'Ark1'!W2524)</f>
        <v/>
      </c>
      <c r="X292" s="218" t="str">
        <f>+IF(J292=0,"",'Ark1'!X2524)</f>
        <v/>
      </c>
      <c r="Y292" s="218" t="str">
        <f>+IF(J292=0,"",'Ark1'!Y2524)</f>
        <v/>
      </c>
      <c r="Z292" s="218" t="str">
        <f>+IF(J292=0,"",'Ark1'!Z2524)</f>
        <v/>
      </c>
      <c r="AA292" s="216" t="str">
        <f>+IF(J292=0,"",'Ark1'!AA2524)</f>
        <v/>
      </c>
      <c r="AB292" s="217" t="str">
        <f>+IF(J292=0,"",'Ark1'!AC2524)</f>
        <v/>
      </c>
      <c r="AC292" s="218" t="str">
        <f>+IF(J292=0,"",'Ark1'!AE2524)</f>
        <v/>
      </c>
      <c r="AD292" s="216" t="str">
        <f t="shared" si="35"/>
        <v/>
      </c>
      <c r="AE292" s="216" t="str">
        <f t="shared" si="37"/>
        <v/>
      </c>
      <c r="AF292" s="195"/>
      <c r="AG292" s="26"/>
      <c r="AI292" s="28"/>
      <c r="AJ292" s="26"/>
      <c r="AK292" s="27"/>
      <c r="AL292" s="27"/>
      <c r="AP292" s="27"/>
    </row>
    <row r="293" spans="1:46" ht="15.6">
      <c r="A293" s="195"/>
      <c r="B293" s="266">
        <f>+'Ark1'!C2525</f>
        <v>2024</v>
      </c>
      <c r="C293" s="215">
        <f>+'Ark1'!L2525</f>
        <v>11</v>
      </c>
      <c r="D293" s="215" t="s">
        <v>37</v>
      </c>
      <c r="E293" s="215">
        <f>+'Ark1'!H2525</f>
        <v>1</v>
      </c>
      <c r="F293" s="215">
        <f>+'Ark1'!J2525</f>
        <v>155</v>
      </c>
      <c r="G293" s="215" t="str">
        <f>VLOOKUP(F293,RNR!$A$1:$B$26,2)</f>
        <v>Målselv</v>
      </c>
      <c r="H293" s="215" t="str">
        <f>+IF(J293=0,"",'Ark1'!Q2525)</f>
        <v/>
      </c>
      <c r="I293" s="215"/>
      <c r="J293" s="320">
        <f>+'Ark1'!R2525</f>
        <v>0</v>
      </c>
      <c r="K293" s="216" t="str">
        <f>+IF(J293=0,"",'Ark1'!AG2525)</f>
        <v/>
      </c>
      <c r="L293" s="216"/>
      <c r="M293" s="216" t="str">
        <f>+IF(J293=0,"",'Ark1'!AH2525)</f>
        <v/>
      </c>
      <c r="N293" s="31" t="str">
        <f>+IF(J293=0,"",'Ark1'!U2525)</f>
        <v/>
      </c>
      <c r="O293" s="476"/>
      <c r="P293" s="477">
        <f>+'Ark1'!AI2525</f>
        <v>0</v>
      </c>
      <c r="Q293" s="92"/>
      <c r="R293" s="31" t="str">
        <f>+IF(P293=0,"",'Ark1'!AJ2525)</f>
        <v/>
      </c>
      <c r="S293" s="92"/>
      <c r="T293" s="31" t="str">
        <f>+IF(P293=0,"",'Ark1'!AK2525)</f>
        <v/>
      </c>
      <c r="U293" s="196"/>
      <c r="V293" s="217" t="str">
        <f>+IF(J293=0,"",'Ark1'!T2525)</f>
        <v/>
      </c>
      <c r="W293" s="218" t="str">
        <f>+IF(J293=0,"",'Ark1'!W2525)</f>
        <v/>
      </c>
      <c r="X293" s="218" t="str">
        <f>+IF(J293=0,"",'Ark1'!X2525)</f>
        <v/>
      </c>
      <c r="Y293" s="218" t="str">
        <f>+IF(J293=0,"",'Ark1'!Y2525)</f>
        <v/>
      </c>
      <c r="Z293" s="218" t="str">
        <f>+IF(J293=0,"",'Ark1'!Z2525)</f>
        <v/>
      </c>
      <c r="AA293" s="216" t="str">
        <f>+IF(J293=0,"",'Ark1'!AA2525)</f>
        <v/>
      </c>
      <c r="AB293" s="217" t="str">
        <f>+IF(J293=0,"",'Ark1'!AC2525)</f>
        <v/>
      </c>
      <c r="AC293" s="218" t="str">
        <f>+IF(J293=0,"",'Ark1'!AE2525)</f>
        <v/>
      </c>
      <c r="AD293" s="216" t="str">
        <f t="shared" si="35"/>
        <v/>
      </c>
      <c r="AE293" s="216" t="str">
        <f t="shared" si="37"/>
        <v/>
      </c>
      <c r="AF293" s="195"/>
      <c r="AG293" s="26"/>
      <c r="AI293" s="28"/>
      <c r="AJ293" s="26"/>
      <c r="AK293" s="27"/>
      <c r="AL293" s="27"/>
      <c r="AP293" s="27"/>
    </row>
    <row r="294" spans="1:46" ht="15.6">
      <c r="A294" s="195"/>
      <c r="B294" s="266">
        <f>+'Ark1'!C2526</f>
        <v>2024</v>
      </c>
      <c r="C294" s="215">
        <f>+'Ark1'!L2526</f>
        <v>11</v>
      </c>
      <c r="D294" s="215" t="s">
        <v>37</v>
      </c>
      <c r="E294" s="215">
        <f>+'Ark1'!H2526</f>
        <v>2</v>
      </c>
      <c r="F294" s="215">
        <f>+'Ark1'!J2526</f>
        <v>160</v>
      </c>
      <c r="G294" s="215" t="str">
        <f>VLOOKUP(F294,RNR!$A$1:$B$26,2)</f>
        <v>Oslo</v>
      </c>
      <c r="H294" s="215" t="str">
        <f>+IF(J294=0,"",'Ark1'!Q2526)</f>
        <v/>
      </c>
      <c r="I294" s="215"/>
      <c r="J294" s="320">
        <f>+'Ark1'!R2526</f>
        <v>0</v>
      </c>
      <c r="K294" s="216" t="str">
        <f>+IF(J294=0,"",'Ark1'!AG2526)</f>
        <v/>
      </c>
      <c r="L294" s="216"/>
      <c r="M294" s="216" t="str">
        <f>+IF(J294=0,"",'Ark1'!AH2526)</f>
        <v/>
      </c>
      <c r="N294" s="31" t="str">
        <f>+IF(J294=0,"",'Ark1'!U2526)</f>
        <v/>
      </c>
      <c r="O294" s="476"/>
      <c r="P294" s="477">
        <f>+'Ark1'!AI2526</f>
        <v>0</v>
      </c>
      <c r="Q294" s="92"/>
      <c r="R294" s="31" t="str">
        <f>+IF(P294=0,"",'Ark1'!AJ2526)</f>
        <v/>
      </c>
      <c r="S294" s="92"/>
      <c r="T294" s="31" t="str">
        <f>+IF(P294=0,"",'Ark1'!AK2526)</f>
        <v/>
      </c>
      <c r="U294" s="196"/>
      <c r="V294" s="217" t="str">
        <f>+IF(J294=0,"",'Ark1'!T2526)</f>
        <v/>
      </c>
      <c r="W294" s="218" t="str">
        <f>+IF(J294=0,"",'Ark1'!W2526)</f>
        <v/>
      </c>
      <c r="X294" s="218" t="str">
        <f>+IF(J294=0,"",'Ark1'!X2526)</f>
        <v/>
      </c>
      <c r="Y294" s="218" t="str">
        <f>+IF(J294=0,"",'Ark1'!Y2526)</f>
        <v/>
      </c>
      <c r="Z294" s="218" t="str">
        <f>+IF(J294=0,"",'Ark1'!Z2526)</f>
        <v/>
      </c>
      <c r="AA294" s="216" t="str">
        <f>+IF(J294=0,"",'Ark1'!AA2526)</f>
        <v/>
      </c>
      <c r="AB294" s="217" t="str">
        <f>+IF(J294=0,"",'Ark1'!AC2526)</f>
        <v/>
      </c>
      <c r="AC294" s="218" t="str">
        <f>+IF(J294=0,"",'Ark1'!AE2526)</f>
        <v/>
      </c>
      <c r="AD294" s="216" t="str">
        <f t="shared" si="35"/>
        <v/>
      </c>
      <c r="AE294" s="216" t="str">
        <f t="shared" si="37"/>
        <v/>
      </c>
      <c r="AF294" s="195"/>
      <c r="AI294" s="28"/>
      <c r="AJ294" s="26"/>
      <c r="AM294" s="26"/>
      <c r="AN294" s="26"/>
      <c r="AO294" s="26"/>
      <c r="AQ294" s="26"/>
      <c r="AR294" s="220"/>
      <c r="AS294" s="26"/>
      <c r="AT294" s="26"/>
    </row>
    <row r="295" spans="1:46" ht="15.6">
      <c r="A295" s="195"/>
      <c r="B295" s="266">
        <f>+'Ark1'!C2527</f>
        <v>2024</v>
      </c>
      <c r="C295" s="215">
        <f>+'Ark1'!L2527</f>
        <v>11</v>
      </c>
      <c r="D295" s="215" t="s">
        <v>37</v>
      </c>
      <c r="E295" s="215">
        <f>+'Ark1'!H2527</f>
        <v>1</v>
      </c>
      <c r="F295" s="215">
        <f>+'Ark1'!J2527</f>
        <v>171</v>
      </c>
      <c r="G295" s="215" t="str">
        <f>VLOOKUP(F295,RNR!$A$1:$B$26,2)</f>
        <v>Prima</v>
      </c>
      <c r="H295" s="215" t="str">
        <f>+IF(J295=0,"",'Ark1'!Q2527)</f>
        <v/>
      </c>
      <c r="I295" s="215"/>
      <c r="J295" s="320">
        <f>+'Ark1'!R2527</f>
        <v>0</v>
      </c>
      <c r="K295" s="216" t="str">
        <f>+IF(J295=0,"",'Ark1'!AG2527)</f>
        <v/>
      </c>
      <c r="L295" s="216"/>
      <c r="M295" s="216" t="str">
        <f>+IF(J295=0,"",'Ark1'!AH2527)</f>
        <v/>
      </c>
      <c r="N295" s="31" t="str">
        <f>+IF(J295=0,"",'Ark1'!U2527)</f>
        <v/>
      </c>
      <c r="O295" s="476"/>
      <c r="P295" s="477">
        <f>+'Ark1'!AI2527</f>
        <v>0</v>
      </c>
      <c r="Q295" s="92"/>
      <c r="R295" s="31" t="str">
        <f>+IF(P295=0,"",'Ark1'!AJ2527)</f>
        <v/>
      </c>
      <c r="S295" s="92"/>
      <c r="T295" s="31" t="str">
        <f>+IF(P295=0,"",'Ark1'!AK2527)</f>
        <v/>
      </c>
      <c r="U295" s="196"/>
      <c r="V295" s="217" t="str">
        <f>+IF(J295=0,"",'Ark1'!T2527)</f>
        <v/>
      </c>
      <c r="W295" s="218" t="str">
        <f>+IF(J295=0,"",'Ark1'!W2527)</f>
        <v/>
      </c>
      <c r="X295" s="218" t="str">
        <f>+IF(J295=0,"",'Ark1'!X2527)</f>
        <v/>
      </c>
      <c r="Y295" s="218" t="str">
        <f>+IF(J295=0,"",'Ark1'!Y2527)</f>
        <v/>
      </c>
      <c r="Z295" s="218" t="str">
        <f>+IF(J295=0,"",'Ark1'!Z2527)</f>
        <v/>
      </c>
      <c r="AA295" s="216" t="str">
        <f>+IF(J295=0,"",'Ark1'!AA2527)</f>
        <v/>
      </c>
      <c r="AB295" s="217" t="str">
        <f>+IF(J295=0,"",'Ark1'!AC2527)</f>
        <v/>
      </c>
      <c r="AC295" s="218" t="str">
        <f>+IF(J295=0,"",'Ark1'!AE2527)</f>
        <v/>
      </c>
      <c r="AD295" s="216" t="str">
        <f t="shared" si="35"/>
        <v/>
      </c>
      <c r="AE295" s="216" t="str">
        <f t="shared" si="37"/>
        <v/>
      </c>
      <c r="AF295" s="195"/>
      <c r="AI295" s="28"/>
      <c r="AJ295" s="26"/>
      <c r="AM295" s="26"/>
      <c r="AN295" s="26"/>
      <c r="AO295" s="26"/>
      <c r="AQ295" s="26"/>
      <c r="AR295" s="220"/>
      <c r="AS295" s="26"/>
      <c r="AT295" s="26"/>
    </row>
    <row r="296" spans="1:46" ht="15.6">
      <c r="A296" s="195"/>
      <c r="B296" s="266">
        <f>+'Ark1'!C2528</f>
        <v>2024</v>
      </c>
      <c r="C296" s="215">
        <f>+'Ark1'!L2528</f>
        <v>11</v>
      </c>
      <c r="D296" s="215" t="s">
        <v>37</v>
      </c>
      <c r="E296" s="215">
        <f>+'Ark1'!H2528</f>
        <v>2</v>
      </c>
      <c r="F296" s="215">
        <f>+'Ark1'!J2528</f>
        <v>175</v>
      </c>
      <c r="G296" s="215" t="str">
        <f>VLOOKUP(F296,RNR!$A$1:$B$26,2)</f>
        <v>Ole Ringdal</v>
      </c>
      <c r="H296" s="215" t="str">
        <f>+IF(J296=0,"",'Ark1'!Q2528)</f>
        <v/>
      </c>
      <c r="I296" s="215"/>
      <c r="J296" s="320">
        <f>+'Ark1'!R2528</f>
        <v>0</v>
      </c>
      <c r="K296" s="216" t="str">
        <f>+IF(J296=0,"",'Ark1'!AG2528)</f>
        <v/>
      </c>
      <c r="L296" s="216"/>
      <c r="M296" s="216" t="str">
        <f>+IF(J296=0,"",'Ark1'!AH2528)</f>
        <v/>
      </c>
      <c r="N296" s="31" t="str">
        <f>+IF(J296=0,"",'Ark1'!U2528)</f>
        <v/>
      </c>
      <c r="O296" s="476"/>
      <c r="P296" s="477">
        <f>+'Ark1'!AI2528</f>
        <v>0</v>
      </c>
      <c r="Q296" s="92"/>
      <c r="R296" s="31" t="str">
        <f>+IF(P296=0,"",'Ark1'!AJ2528)</f>
        <v/>
      </c>
      <c r="S296" s="92"/>
      <c r="T296" s="31" t="str">
        <f>+IF(P296=0,"",'Ark1'!AK2528)</f>
        <v/>
      </c>
      <c r="U296" s="196"/>
      <c r="V296" s="217" t="str">
        <f>+IF(J296=0,"",'Ark1'!T2528)</f>
        <v/>
      </c>
      <c r="W296" s="218" t="str">
        <f>+IF(J296=0,"",'Ark1'!W2528)</f>
        <v/>
      </c>
      <c r="X296" s="218" t="str">
        <f>+IF(J296=0,"",'Ark1'!X2528)</f>
        <v/>
      </c>
      <c r="Y296" s="218" t="str">
        <f>+IF(J296=0,"",'Ark1'!Y2528)</f>
        <v/>
      </c>
      <c r="Z296" s="218" t="str">
        <f>+IF(J296=0,"",'Ark1'!Z2528)</f>
        <v/>
      </c>
      <c r="AA296" s="216" t="str">
        <f>+IF(J296=0,"",'Ark1'!AA2528)</f>
        <v/>
      </c>
      <c r="AB296" s="217" t="str">
        <f>+IF(J296=0,"",'Ark1'!AC2528)</f>
        <v/>
      </c>
      <c r="AC296" s="218" t="str">
        <f>+IF(J296=0,"",'Ark1'!AE2528)</f>
        <v/>
      </c>
      <c r="AD296" s="216" t="str">
        <f t="shared" si="35"/>
        <v/>
      </c>
      <c r="AE296" s="216" t="str">
        <f t="shared" si="37"/>
        <v/>
      </c>
      <c r="AF296" s="195"/>
      <c r="AI296" s="28"/>
      <c r="AJ296" s="26"/>
      <c r="AM296" s="26"/>
      <c r="AN296" s="26"/>
      <c r="AO296" s="26"/>
      <c r="AQ296" s="26"/>
      <c r="AR296" s="220"/>
      <c r="AS296" s="26"/>
      <c r="AT296" s="26"/>
    </row>
    <row r="297" spans="1:46" ht="15.6">
      <c r="A297" s="195"/>
      <c r="B297" s="266">
        <f>+'Ark1'!C2529</f>
        <v>2024</v>
      </c>
      <c r="C297" s="215">
        <f>+'Ark1'!L2529</f>
        <v>11</v>
      </c>
      <c r="D297" s="215" t="s">
        <v>37</v>
      </c>
      <c r="E297" s="215">
        <f>+'Ark1'!H2529</f>
        <v>2</v>
      </c>
      <c r="F297" s="215">
        <f>+'Ark1'!J2529</f>
        <v>177</v>
      </c>
      <c r="G297" s="215" t="str">
        <f>VLOOKUP(F297,RNR!$A$1:$B$26,2)</f>
        <v>Slakthuset</v>
      </c>
      <c r="H297" s="215">
        <f>+IF(J297=0,"",'Ark1'!Q2529)</f>
        <v>2</v>
      </c>
      <c r="I297" s="215"/>
      <c r="J297" s="320">
        <f>+'Ark1'!R2529</f>
        <v>2</v>
      </c>
      <c r="K297" s="216">
        <f>+IF(J297=0,"",'Ark1'!AG2529)</f>
        <v>0.3391020927756988</v>
      </c>
      <c r="L297" s="216"/>
      <c r="M297" s="216">
        <f>+IF(J297=0,"",'Ark1'!AH2529)</f>
        <v>0</v>
      </c>
      <c r="N297" s="31">
        <f>+IF(J297=0,"",'Ark1'!U2529)</f>
        <v>15.45</v>
      </c>
      <c r="O297" s="476"/>
      <c r="P297" s="477">
        <f>+'Ark1'!AI2529</f>
        <v>1</v>
      </c>
      <c r="Q297" s="92"/>
      <c r="R297" s="31">
        <f>+IF(P297=0,"",'Ark1'!AJ2529)</f>
        <v>81</v>
      </c>
      <c r="S297" s="92"/>
      <c r="T297" s="31">
        <f>+IF(P297=0,"",'Ark1'!AK2529)</f>
        <v>21.639278866327594</v>
      </c>
      <c r="U297" s="196"/>
      <c r="V297" s="217">
        <f>+IF(J297=0,"",'Ark1'!T2529)</f>
        <v>4.5</v>
      </c>
      <c r="W297" s="218">
        <f>+IF(J297=0,"",'Ark1'!W2529)</f>
        <v>0</v>
      </c>
      <c r="X297" s="218">
        <f>+IF(J297=0,"",'Ark1'!X2529)</f>
        <v>50</v>
      </c>
      <c r="Y297" s="218">
        <f>+IF(J297=0,"",'Ark1'!Y2529)</f>
        <v>0</v>
      </c>
      <c r="Z297" s="218">
        <f>+IF(J297=0,"",'Ark1'!Z2529)</f>
        <v>3.9499999999999993</v>
      </c>
      <c r="AA297" s="216">
        <f>+IF(J297=0,"",'Ark1'!AA2529)</f>
        <v>0</v>
      </c>
      <c r="AB297" s="217">
        <f>+IF(J297=0,"",'Ark1'!AC2529)</f>
        <v>0</v>
      </c>
      <c r="AC297" s="218">
        <f>+IF(J297=0,"",'Ark1'!AE2529)</f>
        <v>0</v>
      </c>
      <c r="AD297" s="216">
        <f t="shared" si="35"/>
        <v>1.4045454545454545</v>
      </c>
      <c r="AE297" s="216">
        <f t="shared" si="37"/>
        <v>1</v>
      </c>
      <c r="AF297" s="195"/>
      <c r="AI297" s="28"/>
      <c r="AJ297" s="26"/>
      <c r="AM297" s="26"/>
      <c r="AN297" s="26"/>
      <c r="AO297" s="26"/>
      <c r="AQ297" s="26"/>
      <c r="AR297" s="220"/>
      <c r="AS297" s="26"/>
      <c r="AT297" s="26"/>
    </row>
    <row r="298" spans="1:46" ht="15.6">
      <c r="A298" s="195"/>
      <c r="B298" s="266">
        <f>+'Ark1'!C2530</f>
        <v>2024</v>
      </c>
      <c r="C298" s="215">
        <f>+'Ark1'!L2530</f>
        <v>11</v>
      </c>
      <c r="D298" s="215" t="s">
        <v>37</v>
      </c>
      <c r="E298" s="215">
        <f>+'Ark1'!H2530</f>
        <v>2</v>
      </c>
      <c r="F298" s="215">
        <f>+'Ark1'!J2530</f>
        <v>178</v>
      </c>
      <c r="G298" s="215" t="str">
        <f>VLOOKUP(F298,RNR!$A$1:$B$26,2)</f>
        <v>Røros</v>
      </c>
      <c r="H298" s="215" t="str">
        <f>+IF(J298=0,"",'Ark1'!Q2530)</f>
        <v/>
      </c>
      <c r="I298" s="215"/>
      <c r="J298" s="320">
        <f>+'Ark1'!R2530</f>
        <v>0</v>
      </c>
      <c r="K298" s="216" t="str">
        <f>+IF(J298=0,"",'Ark1'!AG2530)</f>
        <v/>
      </c>
      <c r="L298" s="216"/>
      <c r="M298" s="216" t="str">
        <f>+IF(J298=0,"",'Ark1'!AH2530)</f>
        <v/>
      </c>
      <c r="N298" s="31" t="str">
        <f>+IF(J298=0,"",'Ark1'!U2530)</f>
        <v/>
      </c>
      <c r="O298" s="476"/>
      <c r="P298" s="477">
        <f>+'Ark1'!AI2530</f>
        <v>0</v>
      </c>
      <c r="Q298" s="92"/>
      <c r="R298" s="31" t="str">
        <f>+IF(P298=0,"",'Ark1'!AJ2530)</f>
        <v/>
      </c>
      <c r="S298" s="92"/>
      <c r="T298" s="31" t="str">
        <f>+IF(P298=0,"",'Ark1'!AK2530)</f>
        <v/>
      </c>
      <c r="U298" s="196"/>
      <c r="V298" s="217" t="str">
        <f>+IF(J298=0,"",'Ark1'!T2530)</f>
        <v/>
      </c>
      <c r="W298" s="218" t="str">
        <f>+IF(J298=0,"",'Ark1'!W2530)</f>
        <v/>
      </c>
      <c r="X298" s="218" t="str">
        <f>+IF(J298=0,"",'Ark1'!X2530)</f>
        <v/>
      </c>
      <c r="Y298" s="218" t="str">
        <f>+IF(J298=0,"",'Ark1'!Y2530)</f>
        <v/>
      </c>
      <c r="Z298" s="218" t="str">
        <f>+IF(J298=0,"",'Ark1'!Z2530)</f>
        <v/>
      </c>
      <c r="AA298" s="216" t="str">
        <f>+IF(J298=0,"",'Ark1'!AA2530)</f>
        <v/>
      </c>
      <c r="AB298" s="217" t="str">
        <f>+IF(J298=0,"",'Ark1'!AC2530)</f>
        <v/>
      </c>
      <c r="AC298" s="218" t="str">
        <f>+IF(J298=0,"",'Ark1'!AE2530)</f>
        <v/>
      </c>
      <c r="AD298" s="216" t="str">
        <f t="shared" si="35"/>
        <v/>
      </c>
      <c r="AE298" s="216" t="str">
        <f t="shared" si="37"/>
        <v/>
      </c>
      <c r="AF298" s="195"/>
      <c r="AI298" s="28"/>
      <c r="AJ298" s="26"/>
      <c r="AM298" s="26"/>
      <c r="AN298" s="26"/>
      <c r="AO298" s="26"/>
      <c r="AQ298" s="26"/>
      <c r="AR298" s="220"/>
      <c r="AS298" s="26"/>
      <c r="AT298" s="26"/>
    </row>
    <row r="299" spans="1:46" ht="15.6">
      <c r="A299" s="195"/>
      <c r="B299" s="266">
        <f>+'Ark1'!C2531</f>
        <v>2024</v>
      </c>
      <c r="C299" s="215">
        <f>+'Ark1'!L2531</f>
        <v>11</v>
      </c>
      <c r="D299" s="215" t="s">
        <v>37</v>
      </c>
      <c r="E299" s="215">
        <f>+'Ark1'!H2531</f>
        <v>2</v>
      </c>
      <c r="F299" s="215">
        <f>+'Ark1'!J2531</f>
        <v>181</v>
      </c>
      <c r="G299" s="215" t="str">
        <f>VLOOKUP(F299,RNR!$A$1:$B$26,2)</f>
        <v>Horns</v>
      </c>
      <c r="H299" s="215" t="str">
        <f>+IF(J299=0,"",'Ark1'!Q2531)</f>
        <v/>
      </c>
      <c r="I299" s="215"/>
      <c r="J299" s="320">
        <f>+'Ark1'!R2531</f>
        <v>0</v>
      </c>
      <c r="K299" s="216" t="str">
        <f>+IF(J299=0,"",'Ark1'!AG2531)</f>
        <v/>
      </c>
      <c r="L299" s="216"/>
      <c r="M299" s="216" t="str">
        <f>+IF(J299=0,"",'Ark1'!AH2531)</f>
        <v/>
      </c>
      <c r="N299" s="31" t="str">
        <f>+IF(J299=0,"",'Ark1'!U2531)</f>
        <v/>
      </c>
      <c r="O299" s="476"/>
      <c r="P299" s="477">
        <f>+'Ark1'!AI2531</f>
        <v>0</v>
      </c>
      <c r="Q299" s="92"/>
      <c r="R299" s="31" t="str">
        <f>+IF(P299=0,"",'Ark1'!AJ2531)</f>
        <v/>
      </c>
      <c r="S299" s="92"/>
      <c r="T299" s="31" t="str">
        <f>+IF(P299=0,"",'Ark1'!AK2531)</f>
        <v/>
      </c>
      <c r="U299" s="196"/>
      <c r="V299" s="217" t="str">
        <f>+IF(J299=0,"",'Ark1'!T2531)</f>
        <v/>
      </c>
      <c r="W299" s="218" t="str">
        <f>+IF(J299=0,"",'Ark1'!W2531)</f>
        <v/>
      </c>
      <c r="X299" s="218" t="str">
        <f>+IF(J299=0,"",'Ark1'!X2531)</f>
        <v/>
      </c>
      <c r="Y299" s="218" t="str">
        <f>+IF(J299=0,"",'Ark1'!Y2531)</f>
        <v/>
      </c>
      <c r="Z299" s="218" t="str">
        <f>+IF(J299=0,"",'Ark1'!Z2531)</f>
        <v/>
      </c>
      <c r="AA299" s="216" t="str">
        <f>+IF(J299=0,"",'Ark1'!AA2531)</f>
        <v/>
      </c>
      <c r="AB299" s="217" t="str">
        <f>+IF(J299=0,"",'Ark1'!AC2531)</f>
        <v/>
      </c>
      <c r="AC299" s="218" t="str">
        <f>+IF(J299=0,"",'Ark1'!AE2531)</f>
        <v/>
      </c>
      <c r="AD299" s="216" t="str">
        <f t="shared" si="35"/>
        <v/>
      </c>
      <c r="AE299" s="216" t="str">
        <f t="shared" si="37"/>
        <v/>
      </c>
      <c r="AF299" s="195"/>
      <c r="AI299" s="28"/>
      <c r="AJ299" s="26"/>
      <c r="AM299" s="26"/>
      <c r="AN299" s="26"/>
      <c r="AO299" s="26"/>
      <c r="AQ299" s="26"/>
      <c r="AR299" s="220"/>
      <c r="AS299" s="26"/>
      <c r="AT299" s="26"/>
    </row>
    <row r="300" spans="1:46" ht="15.6">
      <c r="A300" s="195"/>
      <c r="B300" s="266">
        <f>+'Ark1'!C2532</f>
        <v>2024</v>
      </c>
      <c r="C300" s="215">
        <f>+'Ark1'!L2532</f>
        <v>11</v>
      </c>
      <c r="D300" s="215" t="s">
        <v>37</v>
      </c>
      <c r="E300" s="215">
        <f>+'Ark1'!H2532</f>
        <v>1</v>
      </c>
      <c r="F300" s="215">
        <f>+'Ark1'!J2532</f>
        <v>262</v>
      </c>
      <c r="G300" s="215" t="str">
        <f>VLOOKUP(F300,RNR!$A$1:$B$26,2)</f>
        <v>Strilalam</v>
      </c>
      <c r="H300" s="215" t="str">
        <f>+IF(J300=0,"",'Ark1'!Q2532)</f>
        <v/>
      </c>
      <c r="I300" s="215"/>
      <c r="J300" s="320">
        <f>+'Ark1'!R2532</f>
        <v>0</v>
      </c>
      <c r="K300" s="216" t="str">
        <f>+IF(J300=0,"",'Ark1'!AG2532)</f>
        <v/>
      </c>
      <c r="L300" s="216"/>
      <c r="M300" s="216" t="str">
        <f>+IF(J300=0,"",'Ark1'!AH2532)</f>
        <v/>
      </c>
      <c r="N300" s="31" t="str">
        <f>+IF(J300=0,"",'Ark1'!U2532)</f>
        <v/>
      </c>
      <c r="O300" s="476"/>
      <c r="P300" s="477">
        <f>+'Ark1'!AI2532</f>
        <v>0</v>
      </c>
      <c r="Q300" s="92"/>
      <c r="R300" s="31" t="str">
        <f>+IF(P300=0,"",'Ark1'!AJ2532)</f>
        <v/>
      </c>
      <c r="S300" s="92"/>
      <c r="T300" s="31" t="str">
        <f>+IF(P300=0,"",'Ark1'!AK2532)</f>
        <v/>
      </c>
      <c r="U300" s="196"/>
      <c r="V300" s="217" t="str">
        <f>+IF(J300=0,"",'Ark1'!T2532)</f>
        <v/>
      </c>
      <c r="W300" s="218" t="str">
        <f>+IF(J300=0,"",'Ark1'!W2532)</f>
        <v/>
      </c>
      <c r="X300" s="218" t="str">
        <f>+IF(J300=0,"",'Ark1'!X2532)</f>
        <v/>
      </c>
      <c r="Y300" s="218" t="str">
        <f>+IF(J300=0,"",'Ark1'!Y2532)</f>
        <v/>
      </c>
      <c r="Z300" s="218" t="str">
        <f>+IF(J300=0,"",'Ark1'!Z2532)</f>
        <v/>
      </c>
      <c r="AA300" s="216" t="str">
        <f>+IF(J300=0,"",'Ark1'!AA2532)</f>
        <v/>
      </c>
      <c r="AB300" s="217" t="str">
        <f>+IF(J300=0,"",'Ark1'!AC2532)</f>
        <v/>
      </c>
      <c r="AC300" s="218" t="str">
        <f>+IF(J300=0,"",'Ark1'!AE2532)</f>
        <v/>
      </c>
      <c r="AD300" s="216" t="str">
        <f t="shared" si="35"/>
        <v/>
      </c>
      <c r="AE300" s="216" t="str">
        <f t="shared" si="37"/>
        <v/>
      </c>
      <c r="AF300" s="195"/>
      <c r="AI300" s="28"/>
      <c r="AJ300" s="26"/>
      <c r="AM300" s="26"/>
      <c r="AN300" s="26"/>
      <c r="AO300" s="26"/>
      <c r="AQ300" s="26"/>
      <c r="AR300" s="220"/>
      <c r="AS300" s="26"/>
      <c r="AT300" s="26"/>
    </row>
    <row r="301" spans="1:46" ht="15.6">
      <c r="A301" s="195"/>
      <c r="B301" s="266">
        <f>+'Ark1'!C2533</f>
        <v>2024</v>
      </c>
      <c r="C301" s="215">
        <f>+'Ark1'!L2533</f>
        <v>11</v>
      </c>
      <c r="D301" s="215" t="s">
        <v>37</v>
      </c>
      <c r="E301" s="215">
        <f>+'Ark1'!H2533</f>
        <v>1</v>
      </c>
      <c r="F301" s="215">
        <f>+'Ark1'!J2533</f>
        <v>309</v>
      </c>
      <c r="G301" s="215" t="str">
        <f>VLOOKUP(F301,RNR!$A$1:$B$26,2)</f>
        <v>Malvik</v>
      </c>
      <c r="H301" s="215">
        <f>+IF(J301=0,"",'Ark1'!Q2533)</f>
        <v>3</v>
      </c>
      <c r="I301" s="215"/>
      <c r="J301" s="320">
        <f>+'Ark1'!R2533</f>
        <v>5</v>
      </c>
      <c r="K301" s="216">
        <f>+IF(J301=0,"",'Ark1'!AG2533)</f>
        <v>0.77535597076398066</v>
      </c>
      <c r="L301" s="216"/>
      <c r="M301" s="216">
        <f>+IF(J301=0,"",'Ark1'!AH2533)</f>
        <v>0</v>
      </c>
      <c r="N301" s="31">
        <f>+IF(J301=0,"",'Ark1'!U2533)</f>
        <v>11.86</v>
      </c>
      <c r="O301" s="476"/>
      <c r="P301" s="477">
        <f>+'Ark1'!AI2533</f>
        <v>5</v>
      </c>
      <c r="Q301" s="92"/>
      <c r="R301" s="31">
        <f>+IF(P301=0,"",'Ark1'!AJ2533)</f>
        <v>80.999999999999986</v>
      </c>
      <c r="S301" s="92"/>
      <c r="T301" s="31">
        <f>+IF(P301=0,"",'Ark1'!AK2533)</f>
        <v>20.533660562086204</v>
      </c>
      <c r="U301" s="196"/>
      <c r="V301" s="217">
        <f>+IF(J301=0,"",'Ark1'!T2533)</f>
        <v>6.2</v>
      </c>
      <c r="W301" s="218">
        <f>+IF(J301=0,"",'Ark1'!W2533)</f>
        <v>0</v>
      </c>
      <c r="X301" s="218">
        <f>+IF(J301=0,"",'Ark1'!X2533)</f>
        <v>40</v>
      </c>
      <c r="Y301" s="218">
        <f>+IF(J301=0,"",'Ark1'!Y2533)</f>
        <v>0</v>
      </c>
      <c r="Z301" s="218">
        <f>+IF(J301=0,"",'Ark1'!Z2533)</f>
        <v>5.4028140815689696</v>
      </c>
      <c r="AA301" s="216">
        <f>+IF(J301=0,"",'Ark1'!AA2533)</f>
        <v>0</v>
      </c>
      <c r="AB301" s="217">
        <f>+IF(J301=0,"",'Ark1'!AC2533)</f>
        <v>0</v>
      </c>
      <c r="AC301" s="218">
        <f>+IF(J301=0,"",'Ark1'!AE2533)</f>
        <v>0</v>
      </c>
      <c r="AD301" s="216">
        <f t="shared" si="35"/>
        <v>1.0781818181818181</v>
      </c>
      <c r="AE301" s="216">
        <f t="shared" si="37"/>
        <v>1.6666666666666667</v>
      </c>
      <c r="AF301" s="195"/>
      <c r="AI301" s="28"/>
      <c r="AJ301" s="26"/>
      <c r="AM301" s="26"/>
      <c r="AN301" s="26"/>
      <c r="AO301" s="26"/>
      <c r="AQ301" s="26"/>
      <c r="AR301" s="220"/>
      <c r="AS301" s="26"/>
      <c r="AT301" s="26"/>
    </row>
    <row r="302" spans="1:46" ht="15.6">
      <c r="A302" s="195"/>
      <c r="B302" s="266">
        <f>+'Ark1'!C2534</f>
        <v>2024</v>
      </c>
      <c r="C302" s="215">
        <f>+'Ark1'!L2534</f>
        <v>11</v>
      </c>
      <c r="D302" s="215" t="s">
        <v>37</v>
      </c>
      <c r="E302" s="215">
        <f>+'Ark1'!H2534</f>
        <v>2</v>
      </c>
      <c r="F302" s="215">
        <f>+'Ark1'!J2534</f>
        <v>470</v>
      </c>
      <c r="G302" s="215" t="str">
        <f>VLOOKUP(F302,RNR!$A$1:$B$26,2)</f>
        <v>Jens Eide</v>
      </c>
      <c r="H302" s="215" t="str">
        <f>+IF(J302=0,"",'Ark1'!Q2534)</f>
        <v/>
      </c>
      <c r="I302" s="215"/>
      <c r="J302" s="320">
        <f>+'Ark1'!R2534</f>
        <v>0</v>
      </c>
      <c r="K302" s="216" t="str">
        <f>+IF(J302=0,"",'Ark1'!AG2534)</f>
        <v/>
      </c>
      <c r="L302" s="216"/>
      <c r="M302" s="216" t="str">
        <f>+IF(J302=0,"",'Ark1'!AH2534)</f>
        <v/>
      </c>
      <c r="N302" s="31" t="str">
        <f>+IF(J302=0,"",'Ark1'!U2534)</f>
        <v/>
      </c>
      <c r="O302" s="476"/>
      <c r="P302" s="477">
        <f>+'Ark1'!AI2534</f>
        <v>0</v>
      </c>
      <c r="Q302" s="92"/>
      <c r="R302" s="31" t="str">
        <f>+IF(P302=0,"",'Ark1'!AJ2534)</f>
        <v/>
      </c>
      <c r="S302" s="92"/>
      <c r="T302" s="31" t="str">
        <f>+IF(P302=0,"",'Ark1'!AK2534)</f>
        <v/>
      </c>
      <c r="U302" s="196"/>
      <c r="V302" s="217" t="str">
        <f>+IF(J302=0,"",'Ark1'!T2534)</f>
        <v/>
      </c>
      <c r="W302" s="218" t="str">
        <f>+IF(J302=0,"",'Ark1'!W2534)</f>
        <v/>
      </c>
      <c r="X302" s="218" t="str">
        <f>+IF(J302=0,"",'Ark1'!X2534)</f>
        <v/>
      </c>
      <c r="Y302" s="218" t="str">
        <f>+IF(J302=0,"",'Ark1'!Y2534)</f>
        <v/>
      </c>
      <c r="Z302" s="218" t="str">
        <f>+IF(J302=0,"",'Ark1'!Z2534)</f>
        <v/>
      </c>
      <c r="AA302" s="216" t="str">
        <f>+IF(J302=0,"",'Ark1'!AA2534)</f>
        <v/>
      </c>
      <c r="AB302" s="217" t="str">
        <f>+IF(J302=0,"",'Ark1'!AC2534)</f>
        <v/>
      </c>
      <c r="AC302" s="218" t="str">
        <f>+IF(J302=0,"",'Ark1'!AE2534)</f>
        <v/>
      </c>
      <c r="AD302" s="216" t="str">
        <f t="shared" si="35"/>
        <v/>
      </c>
      <c r="AE302" s="216" t="str">
        <f t="shared" si="37"/>
        <v/>
      </c>
      <c r="AF302" s="195"/>
      <c r="AI302" s="28"/>
      <c r="AJ302" s="26"/>
      <c r="AM302" s="26"/>
      <c r="AN302" s="26"/>
      <c r="AO302" s="26"/>
      <c r="AQ302" s="26"/>
      <c r="AR302" s="220"/>
      <c r="AS302" s="26"/>
      <c r="AT302" s="26"/>
    </row>
    <row r="303" spans="1:46" ht="15.6">
      <c r="A303" s="195"/>
      <c r="B303" s="266">
        <f>+'Ark1'!C2535</f>
        <v>2024</v>
      </c>
      <c r="C303" s="215">
        <f>+'Ark1'!L2535</f>
        <v>11</v>
      </c>
      <c r="D303" s="215" t="s">
        <v>37</v>
      </c>
      <c r="E303" s="215">
        <f>+'Ark1'!H2535</f>
        <v>2</v>
      </c>
      <c r="F303" s="215">
        <f>+'Ark1'!J2535</f>
        <v>629</v>
      </c>
      <c r="G303" s="215" t="str">
        <f>VLOOKUP(F303,RNR!$A$1:$B$26,2)</f>
        <v>Bø</v>
      </c>
      <c r="H303" s="215" t="str">
        <f>+IF(J303=0,"",'Ark1'!Q2535)</f>
        <v/>
      </c>
      <c r="I303" s="215"/>
      <c r="J303" s="320">
        <f>+'Ark1'!R2535</f>
        <v>0</v>
      </c>
      <c r="K303" s="216" t="str">
        <f>+IF(J303=0,"",'Ark1'!AG2535)</f>
        <v/>
      </c>
      <c r="L303" s="216"/>
      <c r="M303" s="216" t="str">
        <f>+IF(J303=0,"",'Ark1'!AH2535)</f>
        <v/>
      </c>
      <c r="N303" s="31" t="str">
        <f>+IF(J303=0,"",'Ark1'!U2535)</f>
        <v/>
      </c>
      <c r="O303" s="476"/>
      <c r="P303" s="477">
        <f>+'Ark1'!AI2535</f>
        <v>0</v>
      </c>
      <c r="Q303" s="92"/>
      <c r="R303" s="31" t="str">
        <f>+IF(P303=0,"",'Ark1'!AJ2535)</f>
        <v/>
      </c>
      <c r="S303" s="92"/>
      <c r="T303" s="31" t="str">
        <f>+IF(P303=0,"",'Ark1'!AK2535)</f>
        <v/>
      </c>
      <c r="U303" s="196"/>
      <c r="V303" s="217" t="str">
        <f>+IF(J303=0,"",'Ark1'!T2535)</f>
        <v/>
      </c>
      <c r="W303" s="218" t="str">
        <f>+IF(J303=0,"",'Ark1'!W2535)</f>
        <v/>
      </c>
      <c r="X303" s="218" t="str">
        <f>+IF(J303=0,"",'Ark1'!X2535)</f>
        <v/>
      </c>
      <c r="Y303" s="218" t="str">
        <f>+IF(J303=0,"",'Ark1'!Y2535)</f>
        <v/>
      </c>
      <c r="Z303" s="218" t="str">
        <f>+IF(J303=0,"",'Ark1'!Z2535)</f>
        <v/>
      </c>
      <c r="AA303" s="216" t="str">
        <f>+IF(J303=0,"",'Ark1'!AA2535)</f>
        <v/>
      </c>
      <c r="AB303" s="217" t="str">
        <f>+IF(J303=0,"",'Ark1'!AC2535)</f>
        <v/>
      </c>
      <c r="AC303" s="218" t="str">
        <f>+IF(J303=0,"",'Ark1'!AE2535)</f>
        <v/>
      </c>
      <c r="AD303" s="216" t="str">
        <f t="shared" si="35"/>
        <v/>
      </c>
      <c r="AE303" s="216" t="str">
        <f t="shared" si="37"/>
        <v/>
      </c>
      <c r="AF303" s="195"/>
      <c r="AI303" s="28"/>
      <c r="AJ303" s="26"/>
      <c r="AM303" s="26"/>
      <c r="AN303" s="26"/>
      <c r="AO303" s="26"/>
      <c r="AQ303" s="26"/>
      <c r="AR303" s="220"/>
      <c r="AS303" s="26"/>
      <c r="AT303" s="26"/>
    </row>
    <row r="304" spans="1:46" ht="15.6">
      <c r="A304" s="195"/>
      <c r="B304" s="266">
        <f>+'Ark1'!C2536</f>
        <v>2024</v>
      </c>
      <c r="C304" s="215">
        <f>+'Ark1'!L2536</f>
        <v>11</v>
      </c>
      <c r="D304" s="215" t="s">
        <v>37</v>
      </c>
      <c r="E304" s="215">
        <f>+'Ark1'!H2536</f>
        <v>1</v>
      </c>
      <c r="F304" s="215">
        <f>+'Ark1'!J2536</f>
        <v>643</v>
      </c>
      <c r="G304" s="215" t="str">
        <f>VLOOKUP(F304,RNR!$A$1:$B$26,2)</f>
        <v>Bjerka</v>
      </c>
      <c r="H304" s="215" t="str">
        <f>+IF(J304=0,"",'Ark1'!Q2536)</f>
        <v/>
      </c>
      <c r="I304" s="215"/>
      <c r="J304" s="320">
        <f>+'Ark1'!R2536</f>
        <v>0</v>
      </c>
      <c r="K304" s="216" t="str">
        <f>+IF(J304=0,"",'Ark1'!AG2536)</f>
        <v/>
      </c>
      <c r="L304" s="216"/>
      <c r="M304" s="216" t="str">
        <f>+IF(J304=0,"",'Ark1'!AH2536)</f>
        <v/>
      </c>
      <c r="N304" s="31" t="str">
        <f>+IF(J304=0,"",'Ark1'!U2536)</f>
        <v/>
      </c>
      <c r="O304" s="476"/>
      <c r="P304" s="477">
        <f>+'Ark1'!AI2536</f>
        <v>0</v>
      </c>
      <c r="Q304" s="92"/>
      <c r="R304" s="31" t="str">
        <f>+IF(P304=0,"",'Ark1'!AJ2536)</f>
        <v/>
      </c>
      <c r="S304" s="92"/>
      <c r="T304" s="31" t="str">
        <f>+IF(P304=0,"",'Ark1'!AK2536)</f>
        <v/>
      </c>
      <c r="U304" s="196"/>
      <c r="V304" s="217" t="str">
        <f>+IF(J304=0,"",'Ark1'!T2536)</f>
        <v/>
      </c>
      <c r="W304" s="218" t="str">
        <f>+IF(J304=0,"",'Ark1'!W2536)</f>
        <v/>
      </c>
      <c r="X304" s="218" t="str">
        <f>+IF(J304=0,"",'Ark1'!X2536)</f>
        <v/>
      </c>
      <c r="Y304" s="218" t="str">
        <f>+IF(J304=0,"",'Ark1'!Y2536)</f>
        <v/>
      </c>
      <c r="Z304" s="218" t="str">
        <f>+IF(J304=0,"",'Ark1'!Z2536)</f>
        <v/>
      </c>
      <c r="AA304" s="216" t="str">
        <f>+IF(J304=0,"",'Ark1'!AA2536)</f>
        <v/>
      </c>
      <c r="AB304" s="217" t="str">
        <f>+IF(J304=0,"",'Ark1'!AC2536)</f>
        <v/>
      </c>
      <c r="AC304" s="218" t="str">
        <f>+IF(J304=0,"",'Ark1'!AE2536)</f>
        <v/>
      </c>
      <c r="AD304" s="216" t="str">
        <f t="shared" si="35"/>
        <v/>
      </c>
      <c r="AE304" s="216" t="str">
        <f t="shared" si="37"/>
        <v/>
      </c>
      <c r="AF304" s="195"/>
      <c r="AI304" s="28"/>
      <c r="AJ304" s="26"/>
      <c r="AM304" s="26"/>
      <c r="AN304" s="26"/>
      <c r="AO304" s="26"/>
      <c r="AQ304" s="26"/>
      <c r="AR304" s="220"/>
      <c r="AS304" s="26"/>
      <c r="AT304" s="26"/>
    </row>
    <row r="305" spans="1:60" ht="15.6">
      <c r="A305" s="195"/>
      <c r="B305" s="266">
        <f>+'Ark1'!C2537</f>
        <v>2024</v>
      </c>
      <c r="C305" s="215">
        <f>+'Ark1'!L2537</f>
        <v>11</v>
      </c>
      <c r="D305" s="215" t="s">
        <v>37</v>
      </c>
      <c r="E305" s="215">
        <f>+'Ark1'!H2537</f>
        <v>2</v>
      </c>
      <c r="F305" s="215">
        <f>+'Ark1'!J2537</f>
        <v>704</v>
      </c>
      <c r="G305" s="215" t="str">
        <f>VLOOKUP(F305,RNR!$A$1:$B$26,2)</f>
        <v>Øre Vilt</v>
      </c>
      <c r="H305" s="215" t="str">
        <f>+IF(J305=0,"",'Ark1'!Q2537)</f>
        <v/>
      </c>
      <c r="I305" s="215"/>
      <c r="J305" s="320">
        <f>+'Ark1'!R2537</f>
        <v>0</v>
      </c>
      <c r="K305" s="216" t="str">
        <f>+IF(J305=0,"",'Ark1'!AG2537)</f>
        <v/>
      </c>
      <c r="L305" s="216"/>
      <c r="M305" s="216" t="str">
        <f>+IF(J305=0,"",'Ark1'!AH2537)</f>
        <v/>
      </c>
      <c r="N305" s="31" t="str">
        <f>+IF(J305=0,"",'Ark1'!U2537)</f>
        <v/>
      </c>
      <c r="O305" s="476"/>
      <c r="P305" s="477">
        <f>+'Ark1'!AI2537</f>
        <v>0</v>
      </c>
      <c r="Q305" s="92"/>
      <c r="R305" s="31" t="str">
        <f>+IF(P305=0,"",'Ark1'!AJ2537)</f>
        <v/>
      </c>
      <c r="S305" s="92"/>
      <c r="T305" s="31" t="str">
        <f>+IF(P305=0,"",'Ark1'!AK2537)</f>
        <v/>
      </c>
      <c r="U305" s="196"/>
      <c r="V305" s="217" t="str">
        <f>+IF(J305=0,"",'Ark1'!T2537)</f>
        <v/>
      </c>
      <c r="W305" s="218" t="str">
        <f>+IF(J305=0,"",'Ark1'!W2537)</f>
        <v/>
      </c>
      <c r="X305" s="218" t="str">
        <f>+IF(J305=0,"",'Ark1'!X2537)</f>
        <v/>
      </c>
      <c r="Y305" s="218" t="str">
        <f>+IF(J305=0,"",'Ark1'!Y2537)</f>
        <v/>
      </c>
      <c r="Z305" s="218" t="str">
        <f>+IF(J305=0,"",'Ark1'!Z2537)</f>
        <v/>
      </c>
      <c r="AA305" s="216" t="str">
        <f>+IF(J305=0,"",'Ark1'!AA2537)</f>
        <v/>
      </c>
      <c r="AB305" s="217" t="str">
        <f>+IF(J305=0,"",'Ark1'!AC2537)</f>
        <v/>
      </c>
      <c r="AC305" s="218" t="str">
        <f>+IF(J305=0,"",'Ark1'!AE2537)</f>
        <v/>
      </c>
      <c r="AD305" s="216" t="str">
        <f t="shared" si="35"/>
        <v/>
      </c>
      <c r="AE305" s="216" t="str">
        <f t="shared" si="37"/>
        <v/>
      </c>
      <c r="AF305" s="195"/>
      <c r="AI305" s="28"/>
      <c r="AJ305" s="26"/>
      <c r="AM305" s="26"/>
      <c r="AN305" s="26"/>
      <c r="AO305" s="26"/>
      <c r="AQ305" s="26"/>
      <c r="AR305" s="220"/>
      <c r="AS305" s="26"/>
      <c r="AT305" s="26"/>
    </row>
    <row r="306" spans="1:60" ht="15.6">
      <c r="A306" s="195"/>
      <c r="B306" s="266">
        <f>+'Ark1'!C2538</f>
        <v>2024</v>
      </c>
      <c r="C306" s="215">
        <f>+'Ark1'!L2538</f>
        <v>11</v>
      </c>
      <c r="D306" s="215" t="s">
        <v>37</v>
      </c>
      <c r="E306" s="215">
        <f>+'Ark1'!H2538</f>
        <v>1</v>
      </c>
      <c r="F306" s="215">
        <f>+'Ark1'!J2538</f>
        <v>802</v>
      </c>
      <c r="G306" s="215" t="str">
        <f>VLOOKUP(F306,RNR!$A$1:$B$26,2)</f>
        <v>Karasjok</v>
      </c>
      <c r="H306" s="215" t="str">
        <f>+IF(J306=0,"",'Ark1'!Q2538)</f>
        <v/>
      </c>
      <c r="I306" s="215"/>
      <c r="J306" s="320">
        <f>+'Ark1'!R2538</f>
        <v>0</v>
      </c>
      <c r="K306" s="216" t="str">
        <f>+IF(J306=0,"",'Ark1'!AG2538)</f>
        <v/>
      </c>
      <c r="L306" s="216"/>
      <c r="M306" s="216" t="str">
        <f>+IF(J306=0,"",'Ark1'!AH2538)</f>
        <v/>
      </c>
      <c r="N306" s="31" t="str">
        <f>+IF(J306=0,"",'Ark1'!U2538)</f>
        <v/>
      </c>
      <c r="O306" s="476"/>
      <c r="P306" s="477">
        <f>+'Ark1'!AI2538</f>
        <v>0</v>
      </c>
      <c r="Q306" s="92"/>
      <c r="R306" s="31" t="str">
        <f>+IF(P306=0,"",'Ark1'!AJ2538)</f>
        <v/>
      </c>
      <c r="S306" s="92"/>
      <c r="T306" s="31" t="str">
        <f>+IF(P306=0,"",'Ark1'!AK2538)</f>
        <v/>
      </c>
      <c r="U306" s="196"/>
      <c r="V306" s="217" t="str">
        <f>+IF(J306=0,"",'Ark1'!T2538)</f>
        <v/>
      </c>
      <c r="W306" s="218" t="str">
        <f>+IF(J306=0,"",'Ark1'!W2538)</f>
        <v/>
      </c>
      <c r="X306" s="218" t="str">
        <f>+IF(J306=0,"",'Ark1'!X2538)</f>
        <v/>
      </c>
      <c r="Y306" s="218" t="str">
        <f>+IF(J306=0,"",'Ark1'!Y2538)</f>
        <v/>
      </c>
      <c r="Z306" s="218" t="str">
        <f>+IF(J306=0,"",'Ark1'!Z2538)</f>
        <v/>
      </c>
      <c r="AA306" s="216" t="str">
        <f>+IF(J306=0,"",'Ark1'!AA2538)</f>
        <v/>
      </c>
      <c r="AB306" s="217" t="str">
        <f>+IF(J306=0,"",'Ark1'!AC2538)</f>
        <v/>
      </c>
      <c r="AC306" s="218" t="str">
        <f>+IF(J306=0,"",'Ark1'!AE2538)</f>
        <v/>
      </c>
      <c r="AD306" s="216" t="str">
        <f t="shared" si="35"/>
        <v/>
      </c>
      <c r="AE306" s="216" t="str">
        <f t="shared" si="37"/>
        <v/>
      </c>
      <c r="AF306" s="195"/>
      <c r="AI306" s="28"/>
      <c r="AJ306" s="26"/>
      <c r="AM306" s="26"/>
      <c r="AN306" s="26"/>
      <c r="AO306" s="26"/>
      <c r="AQ306" s="26"/>
      <c r="AR306" s="220"/>
      <c r="AS306" s="26"/>
      <c r="AT306" s="26"/>
    </row>
    <row r="307" spans="1:60" ht="19.8">
      <c r="A307" s="195"/>
      <c r="B307" s="195"/>
      <c r="C307" s="195"/>
      <c r="D307" s="195"/>
      <c r="E307" s="195"/>
      <c r="F307" s="195"/>
      <c r="G307" s="195"/>
      <c r="H307" s="195"/>
      <c r="I307" s="476"/>
      <c r="J307" s="316"/>
      <c r="K307" s="196"/>
      <c r="L307" s="196"/>
      <c r="M307" s="196"/>
      <c r="N307" s="195"/>
      <c r="O307" s="476"/>
      <c r="P307" s="476"/>
      <c r="Q307" s="476"/>
      <c r="R307" s="476"/>
      <c r="S307" s="476"/>
      <c r="T307" s="476"/>
      <c r="U307" s="476"/>
      <c r="V307" s="195"/>
      <c r="W307" s="197"/>
      <c r="X307" s="197"/>
      <c r="Y307" s="197"/>
      <c r="Z307" s="197"/>
      <c r="AA307" s="197"/>
      <c r="AB307" s="195"/>
      <c r="AC307" s="197"/>
      <c r="AD307" s="197"/>
      <c r="AE307" s="197"/>
      <c r="AF307" s="195"/>
      <c r="AG307" s="198"/>
      <c r="AI307" s="28"/>
      <c r="AJ307" s="26"/>
      <c r="AK307" s="199"/>
      <c r="AL307" s="27"/>
      <c r="AP307" s="27"/>
      <c r="BH307" s="211"/>
    </row>
    <row r="308" spans="1:60" ht="22.8">
      <c r="A308" s="195"/>
      <c r="B308" s="195"/>
      <c r="C308" s="195"/>
      <c r="D308" s="240" t="str">
        <f>+D310</f>
        <v>U+</v>
      </c>
      <c r="E308" s="195"/>
      <c r="F308" s="195"/>
      <c r="G308" s="195"/>
      <c r="H308" s="195"/>
      <c r="I308" s="476"/>
      <c r="J308" s="435">
        <f>SUM(J310:J333)</f>
        <v>0</v>
      </c>
      <c r="K308" s="241"/>
      <c r="L308" s="241"/>
      <c r="M308" s="241"/>
      <c r="N308" s="243" t="str">
        <f>+Klasse!P21</f>
        <v/>
      </c>
      <c r="O308" s="243"/>
      <c r="P308" s="243"/>
      <c r="Q308" s="243"/>
      <c r="R308" s="243"/>
      <c r="S308" s="243"/>
      <c r="T308" s="243"/>
      <c r="U308" s="243"/>
      <c r="V308" s="242"/>
      <c r="W308" s="197"/>
      <c r="X308" s="197"/>
      <c r="Y308" s="197"/>
      <c r="Z308" s="197"/>
      <c r="AA308" s="197"/>
      <c r="AB308" s="195"/>
      <c r="AC308" s="197"/>
      <c r="AD308" s="197"/>
      <c r="AE308" s="197"/>
      <c r="AF308" s="195"/>
      <c r="AG308" s="198"/>
      <c r="AI308" s="28"/>
      <c r="AJ308" s="26"/>
      <c r="AK308" s="199"/>
      <c r="AL308" s="27"/>
      <c r="AP308" s="27"/>
      <c r="BH308" s="211"/>
    </row>
    <row r="309" spans="1:60" ht="19.8">
      <c r="A309" s="195"/>
      <c r="B309" s="195"/>
      <c r="C309" s="195"/>
      <c r="D309" s="195"/>
      <c r="E309" s="525"/>
      <c r="F309" s="526"/>
      <c r="G309" s="195"/>
      <c r="H309" s="213"/>
      <c r="I309" s="213"/>
      <c r="J309" s="31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213"/>
      <c r="W309" s="197"/>
      <c r="X309" s="197"/>
      <c r="Y309" s="197"/>
      <c r="Z309" s="197"/>
      <c r="AA309" s="214"/>
      <c r="AB309" s="195"/>
      <c r="AC309" s="214"/>
      <c r="AD309" s="214"/>
      <c r="AE309" s="212"/>
      <c r="AF309" s="195"/>
      <c r="AG309" s="198"/>
      <c r="AI309" s="28"/>
      <c r="AJ309" s="26"/>
      <c r="AK309" s="199"/>
      <c r="AL309" s="27"/>
      <c r="AP309" s="27"/>
      <c r="BH309" s="211"/>
    </row>
    <row r="310" spans="1:60" ht="15.6">
      <c r="A310" s="195"/>
      <c r="B310" s="266">
        <f>+'Ark1'!C2539</f>
        <v>2024</v>
      </c>
      <c r="C310" s="215">
        <f>+'Ark1'!L2539</f>
        <v>12</v>
      </c>
      <c r="D310" s="215" t="s">
        <v>38</v>
      </c>
      <c r="E310" s="27">
        <f>+'Ark1'!H2539</f>
        <v>1</v>
      </c>
      <c r="F310" s="27">
        <f>+'Ark1'!J2539</f>
        <v>103</v>
      </c>
      <c r="G310" s="27" t="str">
        <f>VLOOKUP(F310,RNR!$A$1:$B$26,2)</f>
        <v>Rudshøgda</v>
      </c>
      <c r="H310" s="27" t="str">
        <f>+IF(J310=0,"",'Ark1'!Q2539)</f>
        <v/>
      </c>
      <c r="J310" s="321">
        <f>+'Ark1'!R2539</f>
        <v>0</v>
      </c>
      <c r="K310" s="28" t="str">
        <f>+IF(J310=0,"",'Ark1'!AG2539)</f>
        <v/>
      </c>
      <c r="M310" s="28" t="str">
        <f>+IF(J310=0,"",'Ark1'!AH2539)</f>
        <v/>
      </c>
      <c r="N310" s="31" t="str">
        <f>+IF(J310=0,"",'Ark1'!U2539)</f>
        <v/>
      </c>
      <c r="O310" s="31"/>
      <c r="P310" s="31"/>
      <c r="Q310" s="31"/>
      <c r="R310" s="31"/>
      <c r="S310" s="31"/>
      <c r="T310" s="31"/>
      <c r="U310" s="31"/>
      <c r="V310" s="26" t="str">
        <f>+IF(J310=0,"",'Ark1'!T2539)</f>
        <v/>
      </c>
      <c r="W310" s="33" t="str">
        <f>+IF(J310=0,"",'Ark1'!W2539)</f>
        <v/>
      </c>
      <c r="X310" s="33" t="str">
        <f>+IF(J310=0,"",'Ark1'!X2539)</f>
        <v/>
      </c>
      <c r="Y310" s="33" t="str">
        <f>+IF(J310=0,"",'Ark1'!Y2539)</f>
        <v/>
      </c>
      <c r="Z310" s="33" t="str">
        <f>+IF(J310=0,"",'Ark1'!Z2539)</f>
        <v/>
      </c>
      <c r="AA310" s="28" t="str">
        <f>+IF(J310=0,"",'Ark1'!AA2539)</f>
        <v/>
      </c>
      <c r="AB310" s="26" t="str">
        <f>+IF(J310=0,"",'Ark1'!AC2539)</f>
        <v/>
      </c>
      <c r="AC310" s="33" t="str">
        <f>+IF(J310=0,"",'Ark1'!AE2539)</f>
        <v/>
      </c>
      <c r="AD310" s="28" t="str">
        <f t="shared" ref="AD310:AD333" si="38">IF(J310=0,"",N310/C310)</f>
        <v/>
      </c>
      <c r="AE310" s="28" t="str">
        <f t="shared" ref="AE310" si="39">IF(J310=0,"",J310/H310)</f>
        <v/>
      </c>
      <c r="AF310" s="195"/>
      <c r="AI310" s="28"/>
      <c r="AJ310" s="26"/>
      <c r="AM310" s="26"/>
      <c r="AN310" s="26"/>
      <c r="AO310" s="26"/>
      <c r="AQ310" s="26"/>
      <c r="AS310" s="26"/>
      <c r="AT310" s="26"/>
    </row>
    <row r="311" spans="1:60" ht="15.6">
      <c r="A311" s="195"/>
      <c r="B311" s="266">
        <f>+'Ark1'!C2540</f>
        <v>2024</v>
      </c>
      <c r="C311" s="215">
        <f>+'Ark1'!L2540</f>
        <v>12</v>
      </c>
      <c r="D311" s="215" t="s">
        <v>38</v>
      </c>
      <c r="E311" s="27">
        <f>+'Ark1'!H2540</f>
        <v>2</v>
      </c>
      <c r="F311" s="27">
        <f>+'Ark1'!J2540</f>
        <v>106</v>
      </c>
      <c r="G311" s="27" t="str">
        <f>VLOOKUP(F311,RNR!$A$1:$B$26,2)</f>
        <v>Furuseth</v>
      </c>
      <c r="H311" s="27" t="str">
        <f>+IF(J311=0,"",'Ark1'!Q2540)</f>
        <v/>
      </c>
      <c r="J311" s="321">
        <f>+'Ark1'!R2540</f>
        <v>0</v>
      </c>
      <c r="K311" s="28" t="str">
        <f>+IF(J311=0,"",'Ark1'!AG2540)</f>
        <v/>
      </c>
      <c r="M311" s="28" t="str">
        <f>+IF(J311=0,"",'Ark1'!AH2540)</f>
        <v/>
      </c>
      <c r="N311" s="31" t="str">
        <f>+IF(J311=0,"",'Ark1'!U2540)</f>
        <v/>
      </c>
      <c r="O311" s="31"/>
      <c r="P311" s="31"/>
      <c r="Q311" s="31"/>
      <c r="R311" s="31"/>
      <c r="S311" s="31"/>
      <c r="T311" s="31"/>
      <c r="U311" s="31"/>
      <c r="V311" s="26" t="str">
        <f>+IF(J311=0,"",'Ark1'!T2540)</f>
        <v/>
      </c>
      <c r="W311" s="33" t="str">
        <f>+IF(J311=0,"",'Ark1'!W2540)</f>
        <v/>
      </c>
      <c r="X311" s="33" t="str">
        <f>+IF(J311=0,"",'Ark1'!X2540)</f>
        <v/>
      </c>
      <c r="Y311" s="33" t="str">
        <f>+IF(J311=0,"",'Ark1'!Y2540)</f>
        <v/>
      </c>
      <c r="Z311" s="33" t="str">
        <f>+IF(J311=0,"",'Ark1'!Z2540)</f>
        <v/>
      </c>
      <c r="AA311" s="28" t="str">
        <f>+IF(J311=0,"",'Ark1'!AA2540)</f>
        <v/>
      </c>
      <c r="AB311" s="26" t="str">
        <f>+IF(J311=0,"",'Ark1'!AC2540)</f>
        <v/>
      </c>
      <c r="AC311" s="33" t="str">
        <f>+IF(J311=0,"",'Ark1'!AE2540)</f>
        <v/>
      </c>
      <c r="AD311" s="28" t="str">
        <f t="shared" si="38"/>
        <v/>
      </c>
      <c r="AE311" s="28" t="str">
        <f t="shared" ref="AE311:AE333" si="40">IF(J311=0,"",J311/H311)</f>
        <v/>
      </c>
      <c r="AF311" s="195"/>
      <c r="AI311" s="28"/>
      <c r="AJ311" s="26"/>
      <c r="AM311" s="26"/>
      <c r="AN311" s="26"/>
      <c r="AO311" s="26"/>
      <c r="AQ311" s="26"/>
      <c r="AS311" s="26"/>
      <c r="AT311" s="26"/>
    </row>
    <row r="312" spans="1:60" ht="15.6">
      <c r="A312" s="195"/>
      <c r="B312" s="266">
        <f>+'Ark1'!C2541</f>
        <v>2024</v>
      </c>
      <c r="C312" s="215">
        <f>+'Ark1'!L2541</f>
        <v>12</v>
      </c>
      <c r="D312" s="215" t="s">
        <v>38</v>
      </c>
      <c r="E312" s="27">
        <f>+'Ark1'!H2541</f>
        <v>1</v>
      </c>
      <c r="F312" s="27">
        <f>+'Ark1'!J2541</f>
        <v>110</v>
      </c>
      <c r="G312" s="27" t="str">
        <f>VLOOKUP(F312,RNR!$A$1:$B$26,2)</f>
        <v>Gol</v>
      </c>
      <c r="H312" s="27" t="str">
        <f>+IF(J312=0,"",'Ark1'!Q2541)</f>
        <v/>
      </c>
      <c r="J312" s="321">
        <f>+'Ark1'!R2541</f>
        <v>0</v>
      </c>
      <c r="K312" s="28" t="str">
        <f>+IF(J312=0,"",'Ark1'!AG2541)</f>
        <v/>
      </c>
      <c r="M312" s="28" t="str">
        <f>+IF(J312=0,"",'Ark1'!AH2541)</f>
        <v/>
      </c>
      <c r="N312" s="31" t="str">
        <f>+IF(J312=0,"",'Ark1'!U2541)</f>
        <v/>
      </c>
      <c r="O312" s="31"/>
      <c r="P312" s="31"/>
      <c r="Q312" s="31"/>
      <c r="R312" s="31"/>
      <c r="S312" s="31"/>
      <c r="T312" s="31"/>
      <c r="U312" s="31"/>
      <c r="V312" s="26" t="str">
        <f>+IF(J312=0,"",'Ark1'!T2541)</f>
        <v/>
      </c>
      <c r="W312" s="33" t="str">
        <f>+IF(J312=0,"",'Ark1'!W2541)</f>
        <v/>
      </c>
      <c r="X312" s="33" t="str">
        <f>+IF(J312=0,"",'Ark1'!X2541)</f>
        <v/>
      </c>
      <c r="Y312" s="33" t="str">
        <f>+IF(J312=0,"",'Ark1'!Y2541)</f>
        <v/>
      </c>
      <c r="Z312" s="33" t="str">
        <f>+IF(J312=0,"",'Ark1'!Z2541)</f>
        <v/>
      </c>
      <c r="AA312" s="28" t="str">
        <f>+IF(J312=0,"",'Ark1'!AA2541)</f>
        <v/>
      </c>
      <c r="AB312" s="26" t="str">
        <f>+IF(J312=0,"",'Ark1'!AC2541)</f>
        <v/>
      </c>
      <c r="AC312" s="33" t="str">
        <f>+IF(J312=0,"",'Ark1'!AE2541)</f>
        <v/>
      </c>
      <c r="AD312" s="28" t="str">
        <f t="shared" si="38"/>
        <v/>
      </c>
      <c r="AE312" s="28" t="str">
        <f t="shared" si="40"/>
        <v/>
      </c>
      <c r="AF312" s="195"/>
      <c r="AI312" s="28"/>
      <c r="AJ312" s="26"/>
      <c r="AM312" s="26"/>
      <c r="AN312" s="26"/>
      <c r="AO312" s="26"/>
      <c r="AQ312" s="26"/>
      <c r="AS312" s="26"/>
      <c r="AT312" s="26"/>
    </row>
    <row r="313" spans="1:60" ht="15.6">
      <c r="A313" s="195"/>
      <c r="B313" s="266">
        <f>+'Ark1'!C2542</f>
        <v>2024</v>
      </c>
      <c r="C313" s="215">
        <f>+'Ark1'!L2542</f>
        <v>12</v>
      </c>
      <c r="D313" s="215" t="s">
        <v>38</v>
      </c>
      <c r="E313" s="27">
        <f>+'Ark1'!H2542</f>
        <v>1</v>
      </c>
      <c r="F313" s="27">
        <f>+'Ark1'!J2542</f>
        <v>111</v>
      </c>
      <c r="G313" s="27" t="str">
        <f>VLOOKUP(F313,RNR!$A$1:$B$26,2)</f>
        <v>Forus</v>
      </c>
      <c r="H313" s="27" t="str">
        <f>+IF(J313=0,"",'Ark1'!Q2542)</f>
        <v/>
      </c>
      <c r="J313" s="321">
        <f>+'Ark1'!R2542</f>
        <v>0</v>
      </c>
      <c r="K313" s="28" t="str">
        <f>+IF(J313=0,"",'Ark1'!AG2542)</f>
        <v/>
      </c>
      <c r="M313" s="28" t="str">
        <f>+IF(J313=0,"",'Ark1'!AH2542)</f>
        <v/>
      </c>
      <c r="N313" s="31" t="str">
        <f>+IF(J313=0,"",'Ark1'!U2542)</f>
        <v/>
      </c>
      <c r="O313" s="31"/>
      <c r="P313" s="31"/>
      <c r="Q313" s="31"/>
      <c r="R313" s="31"/>
      <c r="S313" s="31"/>
      <c r="T313" s="31"/>
      <c r="U313" s="31"/>
      <c r="V313" s="26" t="str">
        <f>+IF(J313=0,"",'Ark1'!T2542)</f>
        <v/>
      </c>
      <c r="W313" s="33" t="str">
        <f>+IF(J313=0,"",'Ark1'!W2542)</f>
        <v/>
      </c>
      <c r="X313" s="33" t="str">
        <f>+IF(J313=0,"",'Ark1'!X2542)</f>
        <v/>
      </c>
      <c r="Y313" s="33" t="str">
        <f>+IF(J313=0,"",'Ark1'!Y2542)</f>
        <v/>
      </c>
      <c r="Z313" s="33" t="str">
        <f>+IF(J313=0,"",'Ark1'!Z2542)</f>
        <v/>
      </c>
      <c r="AA313" s="28" t="str">
        <f>+IF(J313=0,"",'Ark1'!AA2542)</f>
        <v/>
      </c>
      <c r="AB313" s="26" t="str">
        <f>+IF(J313=0,"",'Ark1'!AC2542)</f>
        <v/>
      </c>
      <c r="AC313" s="33" t="str">
        <f>+IF(J313=0,"",'Ark1'!AE2542)</f>
        <v/>
      </c>
      <c r="AD313" s="28" t="str">
        <f t="shared" si="38"/>
        <v/>
      </c>
      <c r="AE313" s="28" t="str">
        <f t="shared" si="40"/>
        <v/>
      </c>
      <c r="AF313" s="195"/>
      <c r="AI313" s="28"/>
      <c r="AJ313" s="26"/>
      <c r="AM313" s="26"/>
      <c r="AN313" s="26"/>
      <c r="AO313" s="26"/>
      <c r="AQ313" s="26"/>
      <c r="AS313" s="26"/>
      <c r="AT313" s="26"/>
    </row>
    <row r="314" spans="1:60" ht="15.6">
      <c r="A314" s="195"/>
      <c r="B314" s="266">
        <f>+'Ark1'!C2543</f>
        <v>2024</v>
      </c>
      <c r="C314" s="215">
        <f>+'Ark1'!L2543</f>
        <v>12</v>
      </c>
      <c r="D314" s="215" t="s">
        <v>38</v>
      </c>
      <c r="E314" s="27">
        <f>+'Ark1'!H2543</f>
        <v>1</v>
      </c>
      <c r="F314" s="27">
        <f>+'Ark1'!J2543</f>
        <v>116</v>
      </c>
      <c r="G314" s="27" t="str">
        <f>VLOOKUP(F314,RNR!$A$1:$B$26,2)</f>
        <v>Sandeid</v>
      </c>
      <c r="H314" s="27" t="str">
        <f>+IF(J314=0,"",'Ark1'!Q2543)</f>
        <v/>
      </c>
      <c r="J314" s="321">
        <f>+'Ark1'!R2543</f>
        <v>0</v>
      </c>
      <c r="K314" s="28" t="str">
        <f>+IF(J314=0,"",'Ark1'!AG2543)</f>
        <v/>
      </c>
      <c r="M314" s="28" t="str">
        <f>+IF(J314=0,"",'Ark1'!AH2543)</f>
        <v/>
      </c>
      <c r="N314" s="31" t="str">
        <f>+IF(J314=0,"",'Ark1'!U2543)</f>
        <v/>
      </c>
      <c r="O314" s="31"/>
      <c r="P314" s="31"/>
      <c r="Q314" s="31"/>
      <c r="R314" s="31"/>
      <c r="S314" s="31"/>
      <c r="T314" s="31"/>
      <c r="U314" s="31"/>
      <c r="V314" s="26" t="str">
        <f>+IF(J314=0,"",'Ark1'!T2543)</f>
        <v/>
      </c>
      <c r="W314" s="33" t="str">
        <f>+IF(J314=0,"",'Ark1'!W2543)</f>
        <v/>
      </c>
      <c r="X314" s="33" t="str">
        <f>+IF(J314=0,"",'Ark1'!X2543)</f>
        <v/>
      </c>
      <c r="Y314" s="33" t="str">
        <f>+IF(J314=0,"",'Ark1'!Y2543)</f>
        <v/>
      </c>
      <c r="Z314" s="33" t="str">
        <f>+IF(J314=0,"",'Ark1'!Z2543)</f>
        <v/>
      </c>
      <c r="AA314" s="28" t="str">
        <f>+IF(J314=0,"",'Ark1'!AA2543)</f>
        <v/>
      </c>
      <c r="AB314" s="26" t="str">
        <f>+IF(J314=0,"",'Ark1'!AC2543)</f>
        <v/>
      </c>
      <c r="AC314" s="33" t="str">
        <f>+IF(J314=0,"",'Ark1'!AE2543)</f>
        <v/>
      </c>
      <c r="AD314" s="28" t="str">
        <f t="shared" si="38"/>
        <v/>
      </c>
      <c r="AE314" s="28" t="str">
        <f t="shared" si="40"/>
        <v/>
      </c>
      <c r="AF314" s="195"/>
      <c r="AI314" s="28"/>
      <c r="AJ314" s="26"/>
      <c r="AM314" s="26"/>
      <c r="AN314" s="26"/>
      <c r="AO314" s="26"/>
      <c r="AQ314" s="26"/>
      <c r="AS314" s="26"/>
      <c r="AT314" s="26"/>
    </row>
    <row r="315" spans="1:60" ht="15.6">
      <c r="A315" s="195"/>
      <c r="B315" s="266">
        <f>+'Ark1'!C2544</f>
        <v>2024</v>
      </c>
      <c r="C315" s="215">
        <f>+'Ark1'!L2544</f>
        <v>12</v>
      </c>
      <c r="D315" s="215" t="s">
        <v>38</v>
      </c>
      <c r="E315" s="27">
        <f>+'Ark1'!H2544</f>
        <v>2</v>
      </c>
      <c r="F315" s="27">
        <f>+'Ark1'!J2544</f>
        <v>117</v>
      </c>
      <c r="G315" s="27" t="str">
        <f>VLOOKUP(F315,RNR!$A$1:$B$26,2)</f>
        <v>Jæren</v>
      </c>
      <c r="H315" s="27" t="str">
        <f>+IF(J315=0,"",'Ark1'!Q2544)</f>
        <v/>
      </c>
      <c r="J315" s="321">
        <f>+'Ark1'!R2544</f>
        <v>0</v>
      </c>
      <c r="K315" s="28" t="str">
        <f>+IF(J315=0,"",'Ark1'!AG2544)</f>
        <v/>
      </c>
      <c r="M315" s="28" t="str">
        <f>+IF(J315=0,"",'Ark1'!AH2544)</f>
        <v/>
      </c>
      <c r="N315" s="31" t="str">
        <f>+IF(J315=0,"",'Ark1'!U2544)</f>
        <v/>
      </c>
      <c r="O315" s="31"/>
      <c r="P315" s="31"/>
      <c r="Q315" s="31"/>
      <c r="R315" s="31"/>
      <c r="S315" s="31"/>
      <c r="T315" s="31"/>
      <c r="U315" s="31"/>
      <c r="V315" s="26" t="str">
        <f>+IF(J315=0,"",'Ark1'!T2544)</f>
        <v/>
      </c>
      <c r="W315" s="33" t="str">
        <f>+IF(J315=0,"",'Ark1'!W2544)</f>
        <v/>
      </c>
      <c r="X315" s="33" t="str">
        <f>+IF(J315=0,"",'Ark1'!X2544)</f>
        <v/>
      </c>
      <c r="Y315" s="33" t="str">
        <f>+IF(J315=0,"",'Ark1'!Y2544)</f>
        <v/>
      </c>
      <c r="Z315" s="33" t="str">
        <f>+IF(J315=0,"",'Ark1'!Z2544)</f>
        <v/>
      </c>
      <c r="AA315" s="28" t="str">
        <f>+IF(J315=0,"",'Ark1'!AA2544)</f>
        <v/>
      </c>
      <c r="AB315" s="26" t="str">
        <f>+IF(J315=0,"",'Ark1'!AC2544)</f>
        <v/>
      </c>
      <c r="AC315" s="33" t="str">
        <f>+IF(J315=0,"",'Ark1'!AE2544)</f>
        <v/>
      </c>
      <c r="AD315" s="28" t="str">
        <f t="shared" si="38"/>
        <v/>
      </c>
      <c r="AE315" s="28" t="str">
        <f t="shared" si="40"/>
        <v/>
      </c>
      <c r="AF315" s="195"/>
      <c r="AI315" s="28"/>
      <c r="AJ315" s="26"/>
      <c r="AM315" s="26"/>
      <c r="AN315" s="26"/>
      <c r="AO315" s="26"/>
      <c r="AQ315" s="26"/>
      <c r="AS315" s="26"/>
      <c r="AT315" s="26"/>
    </row>
    <row r="316" spans="1:60" ht="15.6">
      <c r="A316" s="195"/>
      <c r="B316" s="266">
        <f>+'Ark1'!C2545</f>
        <v>2024</v>
      </c>
      <c r="C316" s="215">
        <f>+'Ark1'!L2545</f>
        <v>12</v>
      </c>
      <c r="D316" s="215" t="s">
        <v>38</v>
      </c>
      <c r="E316" s="27">
        <f>+'Ark1'!H2545</f>
        <v>1</v>
      </c>
      <c r="F316" s="27">
        <f>+'Ark1'!J2545</f>
        <v>134</v>
      </c>
      <c r="G316" s="27" t="str">
        <f>VLOOKUP(F316,RNR!$A$1:$B$26,2)</f>
        <v>Førde</v>
      </c>
      <c r="H316" s="27" t="str">
        <f>+IF(J316=0,"",'Ark1'!Q2545)</f>
        <v/>
      </c>
      <c r="J316" s="321">
        <f>+'Ark1'!R2545</f>
        <v>0</v>
      </c>
      <c r="K316" s="28" t="str">
        <f>+IF(J316=0,"",'Ark1'!AG2545)</f>
        <v/>
      </c>
      <c r="M316" s="28" t="str">
        <f>+IF(J316=0,"",'Ark1'!AH2545)</f>
        <v/>
      </c>
      <c r="N316" s="31" t="str">
        <f>+IF(J316=0,"",'Ark1'!U2545)</f>
        <v/>
      </c>
      <c r="O316" s="31"/>
      <c r="P316" s="31"/>
      <c r="Q316" s="31"/>
      <c r="R316" s="31"/>
      <c r="S316" s="31"/>
      <c r="T316" s="31"/>
      <c r="U316" s="31"/>
      <c r="V316" s="26" t="str">
        <f>+IF(J316=0,"",'Ark1'!T2545)</f>
        <v/>
      </c>
      <c r="W316" s="33" t="str">
        <f>+IF(J316=0,"",'Ark1'!W2545)</f>
        <v/>
      </c>
      <c r="X316" s="33" t="str">
        <f>+IF(J316=0,"",'Ark1'!X2545)</f>
        <v/>
      </c>
      <c r="Y316" s="33" t="str">
        <f>+IF(J316=0,"",'Ark1'!Y2545)</f>
        <v/>
      </c>
      <c r="Z316" s="33" t="str">
        <f>+IF(J316=0,"",'Ark1'!Z2545)</f>
        <v/>
      </c>
      <c r="AA316" s="28" t="str">
        <f>+IF(J316=0,"",'Ark1'!AA2545)</f>
        <v/>
      </c>
      <c r="AB316" s="26" t="str">
        <f>+IF(J316=0,"",'Ark1'!AC2545)</f>
        <v/>
      </c>
      <c r="AC316" s="33" t="str">
        <f>+IF(J316=0,"",'Ark1'!AE2545)</f>
        <v/>
      </c>
      <c r="AD316" s="28" t="str">
        <f t="shared" si="38"/>
        <v/>
      </c>
      <c r="AE316" s="28" t="str">
        <f t="shared" si="40"/>
        <v/>
      </c>
      <c r="AF316" s="195"/>
      <c r="AI316" s="28"/>
      <c r="AJ316" s="26"/>
      <c r="AM316" s="26"/>
      <c r="AN316" s="26"/>
      <c r="AO316" s="26"/>
      <c r="AQ316" s="26"/>
      <c r="AS316" s="26"/>
      <c r="AT316" s="26"/>
    </row>
    <row r="317" spans="1:60" ht="15.6">
      <c r="A317" s="195"/>
      <c r="B317" s="266">
        <f>+'Ark1'!C2546</f>
        <v>2024</v>
      </c>
      <c r="C317" s="215">
        <f>+'Ark1'!L2546</f>
        <v>12</v>
      </c>
      <c r="D317" s="215" t="s">
        <v>38</v>
      </c>
      <c r="E317" s="27">
        <f>+'Ark1'!H2546</f>
        <v>2</v>
      </c>
      <c r="F317" s="27">
        <f>+'Ark1'!J2546</f>
        <v>141</v>
      </c>
      <c r="G317" s="27" t="str">
        <f>VLOOKUP(F317,RNR!$A$1:$B$26,2)</f>
        <v>Ølen</v>
      </c>
      <c r="H317" s="27" t="str">
        <f>+IF(J317=0,"",'Ark1'!Q2546)</f>
        <v/>
      </c>
      <c r="J317" s="321">
        <f>+'Ark1'!R2546</f>
        <v>0</v>
      </c>
      <c r="K317" s="28" t="str">
        <f>+IF(J317=0,"",'Ark1'!AG2546)</f>
        <v/>
      </c>
      <c r="M317" s="28" t="str">
        <f>+IF(J317=0,"",'Ark1'!AH2546)</f>
        <v/>
      </c>
      <c r="N317" s="31" t="str">
        <f>+IF(J317=0,"",'Ark1'!U2546)</f>
        <v/>
      </c>
      <c r="O317" s="31"/>
      <c r="P317" s="31"/>
      <c r="Q317" s="31"/>
      <c r="R317" s="31"/>
      <c r="S317" s="31"/>
      <c r="T317" s="31"/>
      <c r="U317" s="31"/>
      <c r="V317" s="26" t="str">
        <f>+IF(J317=0,"",'Ark1'!T2546)</f>
        <v/>
      </c>
      <c r="W317" s="33" t="str">
        <f>+IF(J317=0,"",'Ark1'!W2546)</f>
        <v/>
      </c>
      <c r="X317" s="33" t="str">
        <f>+IF(J317=0,"",'Ark1'!X2546)</f>
        <v/>
      </c>
      <c r="Y317" s="33" t="str">
        <f>+IF(J317=0,"",'Ark1'!Y2546)</f>
        <v/>
      </c>
      <c r="Z317" s="33" t="str">
        <f>+IF(J317=0,"",'Ark1'!Z2546)</f>
        <v/>
      </c>
      <c r="AA317" s="28" t="str">
        <f>+IF(J317=0,"",'Ark1'!AA2546)</f>
        <v/>
      </c>
      <c r="AB317" s="26" t="str">
        <f>+IF(J317=0,"",'Ark1'!AC2546)</f>
        <v/>
      </c>
      <c r="AC317" s="33" t="str">
        <f>+IF(J317=0,"",'Ark1'!AE2546)</f>
        <v/>
      </c>
      <c r="AD317" s="28" t="str">
        <f t="shared" si="38"/>
        <v/>
      </c>
      <c r="AE317" s="28" t="str">
        <f t="shared" si="40"/>
        <v/>
      </c>
      <c r="AF317" s="195"/>
      <c r="AI317" s="28"/>
      <c r="AJ317" s="26"/>
      <c r="AM317" s="26"/>
      <c r="AN317" s="26"/>
      <c r="AO317" s="26"/>
      <c r="AQ317" s="26"/>
      <c r="AS317" s="26"/>
      <c r="AT317" s="26"/>
    </row>
    <row r="318" spans="1:60" ht="15.6">
      <c r="A318" s="195"/>
      <c r="B318" s="266">
        <f>+'Ark1'!C2547</f>
        <v>2024</v>
      </c>
      <c r="C318" s="215">
        <f>+'Ark1'!L2547</f>
        <v>12</v>
      </c>
      <c r="D318" s="215" t="s">
        <v>38</v>
      </c>
      <c r="E318" s="27">
        <f>+'Ark1'!H2547</f>
        <v>2</v>
      </c>
      <c r="F318" s="27">
        <f>+'Ark1'!J2547</f>
        <v>143</v>
      </c>
      <c r="G318" s="27" t="str">
        <f>VLOOKUP(F318,RNR!$A$1:$B$26,2)</f>
        <v>Nordfjord</v>
      </c>
      <c r="H318" s="27" t="str">
        <f>+IF(J318=0,"",'Ark1'!Q2547)</f>
        <v/>
      </c>
      <c r="J318" s="321">
        <f>+'Ark1'!R2547</f>
        <v>0</v>
      </c>
      <c r="K318" s="28" t="str">
        <f>+IF(J318=0,"",'Ark1'!AG2547)</f>
        <v/>
      </c>
      <c r="M318" s="28" t="str">
        <f>+IF(J318=0,"",'Ark1'!AH2547)</f>
        <v/>
      </c>
      <c r="N318" s="31" t="str">
        <f>+IF(J318=0,"",'Ark1'!U2547)</f>
        <v/>
      </c>
      <c r="O318" s="31"/>
      <c r="P318" s="31"/>
      <c r="Q318" s="31"/>
      <c r="R318" s="31"/>
      <c r="S318" s="31"/>
      <c r="T318" s="31"/>
      <c r="U318" s="31"/>
      <c r="V318" s="26" t="str">
        <f>+IF(J318=0,"",'Ark1'!T2547)</f>
        <v/>
      </c>
      <c r="W318" s="33" t="str">
        <f>+IF(J318=0,"",'Ark1'!W2547)</f>
        <v/>
      </c>
      <c r="X318" s="33" t="str">
        <f>+IF(J318=0,"",'Ark1'!X2547)</f>
        <v/>
      </c>
      <c r="Y318" s="33" t="str">
        <f>+IF(J318=0,"",'Ark1'!Y2547)</f>
        <v/>
      </c>
      <c r="Z318" s="33" t="str">
        <f>+IF(J318=0,"",'Ark1'!Z2547)</f>
        <v/>
      </c>
      <c r="AA318" s="28" t="str">
        <f>+IF(J318=0,"",'Ark1'!AA2547)</f>
        <v/>
      </c>
      <c r="AB318" s="26" t="str">
        <f>+IF(J318=0,"",'Ark1'!AC2547)</f>
        <v/>
      </c>
      <c r="AC318" s="33" t="str">
        <f>+IF(J318=0,"",'Ark1'!AE2547)</f>
        <v/>
      </c>
      <c r="AD318" s="28" t="str">
        <f t="shared" si="38"/>
        <v/>
      </c>
      <c r="AE318" s="28" t="str">
        <f t="shared" si="40"/>
        <v/>
      </c>
      <c r="AF318" s="195"/>
      <c r="AI318" s="28"/>
      <c r="AJ318" s="26"/>
      <c r="AM318" s="26"/>
      <c r="AN318" s="26"/>
      <c r="AO318" s="26"/>
      <c r="AQ318" s="26"/>
      <c r="AS318" s="26"/>
      <c r="AT318" s="26"/>
    </row>
    <row r="319" spans="1:60" ht="15.6">
      <c r="A319" s="195"/>
      <c r="B319" s="266">
        <f>+'Ark1'!C2548</f>
        <v>2024</v>
      </c>
      <c r="C319" s="215">
        <f>+'Ark1'!L2548</f>
        <v>12</v>
      </c>
      <c r="D319" s="215" t="s">
        <v>38</v>
      </c>
      <c r="E319" s="27">
        <f>+'Ark1'!H2548</f>
        <v>2</v>
      </c>
      <c r="F319" s="27">
        <f>+'Ark1'!J2548</f>
        <v>147</v>
      </c>
      <c r="G319" s="27" t="str">
        <f>VLOOKUP(F319,RNR!$A$1:$B$26,2)</f>
        <v>Midt-Norge</v>
      </c>
      <c r="H319" s="27" t="str">
        <f>+IF(J319=0,"",'Ark1'!Q2548)</f>
        <v/>
      </c>
      <c r="J319" s="321">
        <f>+'Ark1'!R2548</f>
        <v>0</v>
      </c>
      <c r="K319" s="28" t="str">
        <f>+IF(J319=0,"",'Ark1'!AG2548)</f>
        <v/>
      </c>
      <c r="M319" s="28" t="str">
        <f>+IF(J319=0,"",'Ark1'!AH2548)</f>
        <v/>
      </c>
      <c r="N319" s="31" t="str">
        <f>+IF(J319=0,"",'Ark1'!U2548)</f>
        <v/>
      </c>
      <c r="O319" s="31"/>
      <c r="P319" s="31"/>
      <c r="Q319" s="31"/>
      <c r="R319" s="31"/>
      <c r="S319" s="31"/>
      <c r="T319" s="31"/>
      <c r="U319" s="31"/>
      <c r="V319" s="26" t="str">
        <f>+IF(J319=0,"",'Ark1'!T2548)</f>
        <v/>
      </c>
      <c r="W319" s="33" t="str">
        <f>+IF(J319=0,"",'Ark1'!W2548)</f>
        <v/>
      </c>
      <c r="X319" s="33" t="str">
        <f>+IF(J319=0,"",'Ark1'!X2548)</f>
        <v/>
      </c>
      <c r="Y319" s="33" t="str">
        <f>+IF(J319=0,"",'Ark1'!Y2548)</f>
        <v/>
      </c>
      <c r="Z319" s="33" t="str">
        <f>+IF(J319=0,"",'Ark1'!Z2548)</f>
        <v/>
      </c>
      <c r="AA319" s="28" t="str">
        <f>+IF(J319=0,"",'Ark1'!AA2548)</f>
        <v/>
      </c>
      <c r="AB319" s="26" t="str">
        <f>+IF(J319=0,"",'Ark1'!AC2548)</f>
        <v/>
      </c>
      <c r="AC319" s="33" t="str">
        <f>+IF(J319=0,"",'Ark1'!AE2548)</f>
        <v/>
      </c>
      <c r="AD319" s="28" t="str">
        <f t="shared" si="38"/>
        <v/>
      </c>
      <c r="AE319" s="28" t="str">
        <f t="shared" si="40"/>
        <v/>
      </c>
      <c r="AF319" s="195"/>
      <c r="AI319" s="28"/>
      <c r="AJ319" s="26"/>
      <c r="AM319" s="26"/>
      <c r="AN319" s="26"/>
      <c r="AO319" s="26"/>
      <c r="AQ319" s="26"/>
      <c r="AS319" s="26"/>
      <c r="AT319" s="26"/>
    </row>
    <row r="320" spans="1:60" ht="15.6">
      <c r="A320" s="195"/>
      <c r="B320" s="266">
        <f>+'Ark1'!C2549</f>
        <v>2024</v>
      </c>
      <c r="C320" s="215">
        <f>+'Ark1'!L2549</f>
        <v>12</v>
      </c>
      <c r="D320" s="215" t="s">
        <v>38</v>
      </c>
      <c r="E320" s="27">
        <f>+'Ark1'!H2549</f>
        <v>1</v>
      </c>
      <c r="F320" s="27">
        <f>+'Ark1'!J2549</f>
        <v>155</v>
      </c>
      <c r="G320" s="27" t="str">
        <f>VLOOKUP(F320,RNR!$A$1:$B$26,2)</f>
        <v>Målselv</v>
      </c>
      <c r="H320" s="27" t="str">
        <f>+IF(J320=0,"",'Ark1'!Q2549)</f>
        <v/>
      </c>
      <c r="J320" s="321">
        <f>+'Ark1'!R2549</f>
        <v>0</v>
      </c>
      <c r="K320" s="28" t="str">
        <f>+IF(J320=0,"",'Ark1'!AG2549)</f>
        <v/>
      </c>
      <c r="M320" s="28" t="str">
        <f>+IF(J320=0,"",'Ark1'!AH2549)</f>
        <v/>
      </c>
      <c r="N320" s="31" t="str">
        <f>+IF(J320=0,"",'Ark1'!U2549)</f>
        <v/>
      </c>
      <c r="O320" s="31"/>
      <c r="P320" s="31"/>
      <c r="Q320" s="31"/>
      <c r="R320" s="31"/>
      <c r="S320" s="31"/>
      <c r="T320" s="31"/>
      <c r="U320" s="31"/>
      <c r="V320" s="26" t="str">
        <f>+IF(J320=0,"",'Ark1'!T2549)</f>
        <v/>
      </c>
      <c r="W320" s="33" t="str">
        <f>+IF(J320=0,"",'Ark1'!W2549)</f>
        <v/>
      </c>
      <c r="X320" s="33" t="str">
        <f>+IF(J320=0,"",'Ark1'!X2549)</f>
        <v/>
      </c>
      <c r="Y320" s="33" t="str">
        <f>+IF(J320=0,"",'Ark1'!Y2549)</f>
        <v/>
      </c>
      <c r="Z320" s="33" t="str">
        <f>+IF(J320=0,"",'Ark1'!Z2549)</f>
        <v/>
      </c>
      <c r="AA320" s="28" t="str">
        <f>+IF(J320=0,"",'Ark1'!AA2549)</f>
        <v/>
      </c>
      <c r="AB320" s="26" t="str">
        <f>+IF(J320=0,"",'Ark1'!AC2549)</f>
        <v/>
      </c>
      <c r="AC320" s="33" t="str">
        <f>+IF(J320=0,"",'Ark1'!AE2549)</f>
        <v/>
      </c>
      <c r="AD320" s="28" t="str">
        <f t="shared" si="38"/>
        <v/>
      </c>
      <c r="AE320" s="28" t="str">
        <f t="shared" si="40"/>
        <v/>
      </c>
      <c r="AF320" s="195"/>
      <c r="AI320" s="28"/>
      <c r="AJ320" s="26"/>
      <c r="AM320" s="26"/>
      <c r="AN320" s="26"/>
      <c r="AO320" s="26"/>
      <c r="AQ320" s="26"/>
      <c r="AS320" s="26"/>
      <c r="AT320" s="26"/>
    </row>
    <row r="321" spans="1:60" ht="15.6">
      <c r="A321" s="195"/>
      <c r="B321" s="266">
        <f>+'Ark1'!C2550</f>
        <v>2024</v>
      </c>
      <c r="C321" s="215">
        <f>+'Ark1'!L2550</f>
        <v>12</v>
      </c>
      <c r="D321" s="215" t="s">
        <v>38</v>
      </c>
      <c r="E321" s="27">
        <f>+'Ark1'!H2550</f>
        <v>2</v>
      </c>
      <c r="F321" s="27">
        <f>+'Ark1'!J2550</f>
        <v>160</v>
      </c>
      <c r="G321" s="27" t="str">
        <f>VLOOKUP(F321,RNR!$A$1:$B$26,2)</f>
        <v>Oslo</v>
      </c>
      <c r="H321" s="27" t="str">
        <f>+IF(J321=0,"",'Ark1'!Q2550)</f>
        <v/>
      </c>
      <c r="J321" s="321">
        <f>+'Ark1'!R2550</f>
        <v>0</v>
      </c>
      <c r="K321" s="28" t="str">
        <f>+IF(J321=0,"",'Ark1'!AG2550)</f>
        <v/>
      </c>
      <c r="M321" s="28" t="str">
        <f>+IF(J321=0,"",'Ark1'!AH2550)</f>
        <v/>
      </c>
      <c r="N321" s="31" t="str">
        <f>+IF(J321=0,"",'Ark1'!U2550)</f>
        <v/>
      </c>
      <c r="O321" s="31"/>
      <c r="P321" s="31"/>
      <c r="Q321" s="31"/>
      <c r="R321" s="31"/>
      <c r="S321" s="31"/>
      <c r="T321" s="31"/>
      <c r="U321" s="31"/>
      <c r="V321" s="26" t="str">
        <f>+IF(J321=0,"",'Ark1'!T2550)</f>
        <v/>
      </c>
      <c r="W321" s="33" t="str">
        <f>+IF(J321=0,"",'Ark1'!W2550)</f>
        <v/>
      </c>
      <c r="X321" s="33" t="str">
        <f>+IF(J321=0,"",'Ark1'!X2550)</f>
        <v/>
      </c>
      <c r="Y321" s="33" t="str">
        <f>+IF(J321=0,"",'Ark1'!Y2550)</f>
        <v/>
      </c>
      <c r="Z321" s="33" t="str">
        <f>+IF(J321=0,"",'Ark1'!Z2550)</f>
        <v/>
      </c>
      <c r="AA321" s="28" t="str">
        <f>+IF(J321=0,"",'Ark1'!AA2550)</f>
        <v/>
      </c>
      <c r="AB321" s="26" t="str">
        <f>+IF(J321=0,"",'Ark1'!AC2550)</f>
        <v/>
      </c>
      <c r="AC321" s="33" t="str">
        <f>+IF(J321=0,"",'Ark1'!AE2550)</f>
        <v/>
      </c>
      <c r="AD321" s="28" t="str">
        <f t="shared" si="38"/>
        <v/>
      </c>
      <c r="AE321" s="28" t="str">
        <f t="shared" si="40"/>
        <v/>
      </c>
      <c r="AF321" s="195"/>
      <c r="AI321" s="28"/>
      <c r="AJ321" s="26"/>
      <c r="AM321" s="26"/>
      <c r="AN321" s="26"/>
      <c r="AO321" s="26"/>
      <c r="AQ321" s="26"/>
      <c r="AS321" s="26"/>
      <c r="AT321" s="26"/>
    </row>
    <row r="322" spans="1:60" ht="15.6">
      <c r="A322" s="195"/>
      <c r="B322" s="266">
        <f>+'Ark1'!C2551</f>
        <v>2024</v>
      </c>
      <c r="C322" s="215">
        <f>+'Ark1'!L2551</f>
        <v>12</v>
      </c>
      <c r="D322" s="215" t="s">
        <v>38</v>
      </c>
      <c r="E322" s="27">
        <f>+'Ark1'!H2551</f>
        <v>1</v>
      </c>
      <c r="F322" s="27">
        <f>+'Ark1'!J2551</f>
        <v>171</v>
      </c>
      <c r="G322" s="27" t="str">
        <f>VLOOKUP(F322,RNR!$A$1:$B$26,2)</f>
        <v>Prima</v>
      </c>
      <c r="H322" s="27" t="str">
        <f>+IF(J322=0,"",'Ark1'!Q2551)</f>
        <v/>
      </c>
      <c r="J322" s="321">
        <f>+'Ark1'!R2551</f>
        <v>0</v>
      </c>
      <c r="K322" s="28" t="str">
        <f>+IF(J322=0,"",'Ark1'!AG2551)</f>
        <v/>
      </c>
      <c r="M322" s="28" t="str">
        <f>+IF(J322=0,"",'Ark1'!AH2551)</f>
        <v/>
      </c>
      <c r="N322" s="31" t="str">
        <f>+IF(J322=0,"",'Ark1'!U2551)</f>
        <v/>
      </c>
      <c r="O322" s="31"/>
      <c r="P322" s="31"/>
      <c r="Q322" s="31"/>
      <c r="R322" s="31"/>
      <c r="S322" s="31"/>
      <c r="T322" s="31"/>
      <c r="U322" s="31"/>
      <c r="V322" s="26" t="str">
        <f>+IF(J322=0,"",'Ark1'!T2551)</f>
        <v/>
      </c>
      <c r="W322" s="33" t="str">
        <f>+IF(J322=0,"",'Ark1'!W2551)</f>
        <v/>
      </c>
      <c r="X322" s="33" t="str">
        <f>+IF(J322=0,"",'Ark1'!X2551)</f>
        <v/>
      </c>
      <c r="Y322" s="33" t="str">
        <f>+IF(J322=0,"",'Ark1'!Y2551)</f>
        <v/>
      </c>
      <c r="Z322" s="33" t="str">
        <f>+IF(J322=0,"",'Ark1'!Z2551)</f>
        <v/>
      </c>
      <c r="AA322" s="28" t="str">
        <f>+IF(J322=0,"",'Ark1'!AA2551)</f>
        <v/>
      </c>
      <c r="AB322" s="26" t="str">
        <f>+IF(J322=0,"",'Ark1'!AC2551)</f>
        <v/>
      </c>
      <c r="AC322" s="33" t="str">
        <f>+IF(J322=0,"",'Ark1'!AE2551)</f>
        <v/>
      </c>
      <c r="AD322" s="28" t="str">
        <f t="shared" si="38"/>
        <v/>
      </c>
      <c r="AE322" s="28" t="str">
        <f t="shared" si="40"/>
        <v/>
      </c>
      <c r="AF322" s="195"/>
      <c r="AI322" s="28"/>
      <c r="AJ322" s="26"/>
      <c r="AM322" s="26"/>
      <c r="AN322" s="26"/>
      <c r="AO322" s="26"/>
      <c r="AQ322" s="26"/>
      <c r="AS322" s="26"/>
      <c r="AT322" s="26"/>
    </row>
    <row r="323" spans="1:60" ht="15.6">
      <c r="A323" s="195"/>
      <c r="B323" s="266">
        <f>+'Ark1'!C2552</f>
        <v>2024</v>
      </c>
      <c r="C323" s="215">
        <f>+'Ark1'!L2552</f>
        <v>12</v>
      </c>
      <c r="D323" s="215" t="s">
        <v>38</v>
      </c>
      <c r="E323" s="27">
        <f>+'Ark1'!H2552</f>
        <v>2</v>
      </c>
      <c r="F323" s="27">
        <f>+'Ark1'!J2552</f>
        <v>175</v>
      </c>
      <c r="G323" s="27" t="str">
        <f>VLOOKUP(F323,RNR!$A$1:$B$26,2)</f>
        <v>Ole Ringdal</v>
      </c>
      <c r="H323" s="27" t="str">
        <f>+IF(J323=0,"",'Ark1'!Q2552)</f>
        <v/>
      </c>
      <c r="J323" s="321">
        <f>+'Ark1'!R2552</f>
        <v>0</v>
      </c>
      <c r="K323" s="28" t="str">
        <f>+IF(J323=0,"",'Ark1'!AG2552)</f>
        <v/>
      </c>
      <c r="M323" s="28" t="str">
        <f>+IF(J323=0,"",'Ark1'!AH2552)</f>
        <v/>
      </c>
      <c r="N323" s="31" t="str">
        <f>+IF(J323=0,"",'Ark1'!U2552)</f>
        <v/>
      </c>
      <c r="O323" s="31"/>
      <c r="P323" s="31"/>
      <c r="Q323" s="31"/>
      <c r="R323" s="31"/>
      <c r="S323" s="31"/>
      <c r="T323" s="31"/>
      <c r="U323" s="31"/>
      <c r="V323" s="26" t="str">
        <f>+IF(J323=0,"",'Ark1'!T2552)</f>
        <v/>
      </c>
      <c r="W323" s="33" t="str">
        <f>+IF(J323=0,"",'Ark1'!W2552)</f>
        <v/>
      </c>
      <c r="X323" s="33" t="str">
        <f>+IF(J323=0,"",'Ark1'!X2552)</f>
        <v/>
      </c>
      <c r="Y323" s="33" t="str">
        <f>+IF(J323=0,"",'Ark1'!Y2552)</f>
        <v/>
      </c>
      <c r="Z323" s="33" t="str">
        <f>+IF(J323=0,"",'Ark1'!Z2552)</f>
        <v/>
      </c>
      <c r="AA323" s="28" t="str">
        <f>+IF(J323=0,"",'Ark1'!AA2552)</f>
        <v/>
      </c>
      <c r="AB323" s="26" t="str">
        <f>+IF(J323=0,"",'Ark1'!AC2552)</f>
        <v/>
      </c>
      <c r="AC323" s="33" t="str">
        <f>+IF(J323=0,"",'Ark1'!AE2552)</f>
        <v/>
      </c>
      <c r="AD323" s="28" t="str">
        <f t="shared" si="38"/>
        <v/>
      </c>
      <c r="AE323" s="28" t="str">
        <f t="shared" si="40"/>
        <v/>
      </c>
      <c r="AF323" s="195"/>
      <c r="AI323" s="28"/>
      <c r="AJ323" s="26"/>
      <c r="AM323" s="26"/>
      <c r="AN323" s="26"/>
      <c r="AO323" s="26"/>
      <c r="AQ323" s="26"/>
      <c r="AS323" s="26"/>
      <c r="AT323" s="26"/>
    </row>
    <row r="324" spans="1:60" ht="15.6">
      <c r="A324" s="195"/>
      <c r="B324" s="266">
        <f>+'Ark1'!C2553</f>
        <v>2024</v>
      </c>
      <c r="C324" s="215">
        <f>+'Ark1'!L2553</f>
        <v>12</v>
      </c>
      <c r="D324" s="215" t="s">
        <v>38</v>
      </c>
      <c r="E324" s="27">
        <f>+'Ark1'!H2553</f>
        <v>2</v>
      </c>
      <c r="F324" s="27">
        <f>+'Ark1'!J2553</f>
        <v>177</v>
      </c>
      <c r="G324" s="27" t="str">
        <f>VLOOKUP(F324,RNR!$A$1:$B$26,2)</f>
        <v>Slakthuset</v>
      </c>
      <c r="H324" s="27" t="str">
        <f>+IF(J324=0,"",'Ark1'!Q2553)</f>
        <v/>
      </c>
      <c r="J324" s="321">
        <f>+'Ark1'!R2553</f>
        <v>0</v>
      </c>
      <c r="K324" s="28" t="str">
        <f>+IF(J324=0,"",'Ark1'!AG2553)</f>
        <v/>
      </c>
      <c r="M324" s="28" t="str">
        <f>+IF(J324=0,"",'Ark1'!AH2553)</f>
        <v/>
      </c>
      <c r="N324" s="31" t="str">
        <f>+IF(J324=0,"",'Ark1'!U2553)</f>
        <v/>
      </c>
      <c r="O324" s="31"/>
      <c r="P324" s="31"/>
      <c r="Q324" s="31"/>
      <c r="R324" s="31"/>
      <c r="S324" s="31"/>
      <c r="T324" s="31"/>
      <c r="U324" s="31"/>
      <c r="V324" s="26" t="str">
        <f>+IF(J324=0,"",'Ark1'!T2553)</f>
        <v/>
      </c>
      <c r="W324" s="33" t="str">
        <f>+IF(J324=0,"",'Ark1'!W2553)</f>
        <v/>
      </c>
      <c r="X324" s="33" t="str">
        <f>+IF(J324=0,"",'Ark1'!X2553)</f>
        <v/>
      </c>
      <c r="Y324" s="33" t="str">
        <f>+IF(J324=0,"",'Ark1'!Y2553)</f>
        <v/>
      </c>
      <c r="Z324" s="33" t="str">
        <f>+IF(J324=0,"",'Ark1'!Z2553)</f>
        <v/>
      </c>
      <c r="AA324" s="28" t="str">
        <f>+IF(J324=0,"",'Ark1'!AA2553)</f>
        <v/>
      </c>
      <c r="AB324" s="26" t="str">
        <f>+IF(J324=0,"",'Ark1'!AC2553)</f>
        <v/>
      </c>
      <c r="AC324" s="33" t="str">
        <f>+IF(J324=0,"",'Ark1'!AE2553)</f>
        <v/>
      </c>
      <c r="AD324" s="28" t="str">
        <f t="shared" si="38"/>
        <v/>
      </c>
      <c r="AE324" s="28" t="str">
        <f t="shared" si="40"/>
        <v/>
      </c>
      <c r="AF324" s="195"/>
      <c r="AI324" s="28"/>
      <c r="AJ324" s="26"/>
      <c r="AM324" s="26"/>
      <c r="AN324" s="26"/>
      <c r="AO324" s="26"/>
      <c r="AQ324" s="26"/>
      <c r="AS324" s="26"/>
      <c r="AT324" s="26"/>
    </row>
    <row r="325" spans="1:60" ht="15.6">
      <c r="A325" s="195"/>
      <c r="B325" s="266">
        <f>+'Ark1'!C2554</f>
        <v>2024</v>
      </c>
      <c r="C325" s="215">
        <f>+'Ark1'!L2554</f>
        <v>12</v>
      </c>
      <c r="D325" s="215" t="s">
        <v>38</v>
      </c>
      <c r="E325" s="27">
        <f>+'Ark1'!H2554</f>
        <v>2</v>
      </c>
      <c r="F325" s="27">
        <f>+'Ark1'!J2554</f>
        <v>178</v>
      </c>
      <c r="G325" s="27" t="str">
        <f>VLOOKUP(F325,RNR!$A$1:$B$26,2)</f>
        <v>Røros</v>
      </c>
      <c r="H325" s="27" t="str">
        <f>+IF(J325=0,"",'Ark1'!Q2554)</f>
        <v/>
      </c>
      <c r="J325" s="321">
        <f>+'Ark1'!R2554</f>
        <v>0</v>
      </c>
      <c r="K325" s="28" t="str">
        <f>+IF(J325=0,"",'Ark1'!AG2554)</f>
        <v/>
      </c>
      <c r="M325" s="28" t="str">
        <f>+IF(J325=0,"",'Ark1'!AH2554)</f>
        <v/>
      </c>
      <c r="N325" s="31" t="str">
        <f>+IF(J325=0,"",'Ark1'!U2554)</f>
        <v/>
      </c>
      <c r="O325" s="31"/>
      <c r="P325" s="31"/>
      <c r="Q325" s="31"/>
      <c r="R325" s="31"/>
      <c r="S325" s="31"/>
      <c r="T325" s="31"/>
      <c r="U325" s="31"/>
      <c r="V325" s="26" t="str">
        <f>+IF(J325=0,"",'Ark1'!T2554)</f>
        <v/>
      </c>
      <c r="W325" s="33" t="str">
        <f>+IF(J325=0,"",'Ark1'!W2554)</f>
        <v/>
      </c>
      <c r="X325" s="33" t="str">
        <f>+IF(J325=0,"",'Ark1'!X2554)</f>
        <v/>
      </c>
      <c r="Y325" s="33" t="str">
        <f>+IF(J325=0,"",'Ark1'!Y2554)</f>
        <v/>
      </c>
      <c r="Z325" s="33" t="str">
        <f>+IF(J325=0,"",'Ark1'!Z2554)</f>
        <v/>
      </c>
      <c r="AA325" s="28" t="str">
        <f>+IF(J325=0,"",'Ark1'!AA2554)</f>
        <v/>
      </c>
      <c r="AB325" s="26" t="str">
        <f>+IF(J325=0,"",'Ark1'!AC2554)</f>
        <v/>
      </c>
      <c r="AC325" s="33" t="str">
        <f>+IF(J325=0,"",'Ark1'!AE2554)</f>
        <v/>
      </c>
      <c r="AD325" s="28" t="str">
        <f t="shared" si="38"/>
        <v/>
      </c>
      <c r="AE325" s="28" t="str">
        <f t="shared" si="40"/>
        <v/>
      </c>
      <c r="AF325" s="195"/>
      <c r="AI325" s="28"/>
      <c r="AJ325" s="26"/>
      <c r="AM325" s="26"/>
      <c r="AN325" s="26"/>
      <c r="AO325" s="26"/>
      <c r="AQ325" s="26"/>
      <c r="AS325" s="26"/>
      <c r="AT325" s="26"/>
    </row>
    <row r="326" spans="1:60" ht="15.6">
      <c r="A326" s="195"/>
      <c r="B326" s="266">
        <f>+'Ark1'!C2555</f>
        <v>2024</v>
      </c>
      <c r="C326" s="215">
        <f>+'Ark1'!L2555</f>
        <v>12</v>
      </c>
      <c r="D326" s="215" t="s">
        <v>38</v>
      </c>
      <c r="E326" s="27">
        <f>+'Ark1'!H2555</f>
        <v>2</v>
      </c>
      <c r="F326" s="27">
        <f>+'Ark1'!J2555</f>
        <v>181</v>
      </c>
      <c r="G326" s="27" t="str">
        <f>VLOOKUP(F326,RNR!$A$1:$B$26,2)</f>
        <v>Horns</v>
      </c>
      <c r="H326" s="27" t="str">
        <f>+IF(J326=0,"",'Ark1'!Q2555)</f>
        <v/>
      </c>
      <c r="J326" s="321">
        <f>+'Ark1'!R2555</f>
        <v>0</v>
      </c>
      <c r="K326" s="28" t="str">
        <f>+IF(J326=0,"",'Ark1'!AG2555)</f>
        <v/>
      </c>
      <c r="M326" s="28" t="str">
        <f>+IF(J326=0,"",'Ark1'!AH2555)</f>
        <v/>
      </c>
      <c r="N326" s="31" t="str">
        <f>+IF(J326=0,"",'Ark1'!U2555)</f>
        <v/>
      </c>
      <c r="O326" s="31"/>
      <c r="P326" s="31"/>
      <c r="Q326" s="31"/>
      <c r="R326" s="31"/>
      <c r="S326" s="31"/>
      <c r="T326" s="31"/>
      <c r="U326" s="31"/>
      <c r="V326" s="26" t="str">
        <f>+IF(J326=0,"",'Ark1'!T2555)</f>
        <v/>
      </c>
      <c r="W326" s="33" t="str">
        <f>+IF(J326=0,"",'Ark1'!W2555)</f>
        <v/>
      </c>
      <c r="X326" s="33" t="str">
        <f>+IF(J326=0,"",'Ark1'!X2555)</f>
        <v/>
      </c>
      <c r="Y326" s="33" t="str">
        <f>+IF(J326=0,"",'Ark1'!Y2555)</f>
        <v/>
      </c>
      <c r="Z326" s="33" t="str">
        <f>+IF(J326=0,"",'Ark1'!Z2555)</f>
        <v/>
      </c>
      <c r="AA326" s="28" t="str">
        <f>+IF(J326=0,"",'Ark1'!AA2555)</f>
        <v/>
      </c>
      <c r="AB326" s="26" t="str">
        <f>+IF(J326=0,"",'Ark1'!AC2555)</f>
        <v/>
      </c>
      <c r="AC326" s="33" t="str">
        <f>+IF(J326=0,"",'Ark1'!AE2555)</f>
        <v/>
      </c>
      <c r="AD326" s="28" t="str">
        <f t="shared" si="38"/>
        <v/>
      </c>
      <c r="AE326" s="28" t="str">
        <f t="shared" si="40"/>
        <v/>
      </c>
      <c r="AF326" s="195"/>
      <c r="AI326" s="28"/>
      <c r="AJ326" s="26"/>
      <c r="AM326" s="26"/>
      <c r="AN326" s="26"/>
      <c r="AO326" s="26"/>
      <c r="AQ326" s="26"/>
      <c r="AS326" s="26"/>
      <c r="AT326" s="26"/>
    </row>
    <row r="327" spans="1:60" ht="15.6">
      <c r="A327" s="195"/>
      <c r="B327" s="266">
        <f>+'Ark1'!C2556</f>
        <v>2024</v>
      </c>
      <c r="C327" s="215">
        <f>+'Ark1'!L2556</f>
        <v>12</v>
      </c>
      <c r="D327" s="215" t="s">
        <v>38</v>
      </c>
      <c r="E327" s="27">
        <f>+'Ark1'!H2556</f>
        <v>1</v>
      </c>
      <c r="F327" s="27">
        <f>+'Ark1'!J2556</f>
        <v>262</v>
      </c>
      <c r="G327" s="27" t="str">
        <f>VLOOKUP(F327,RNR!$A$1:$B$26,2)</f>
        <v>Strilalam</v>
      </c>
      <c r="H327" s="27" t="str">
        <f>+IF(J327=0,"",'Ark1'!Q2556)</f>
        <v/>
      </c>
      <c r="J327" s="321">
        <f>+'Ark1'!R2556</f>
        <v>0</v>
      </c>
      <c r="K327" s="28" t="str">
        <f>+IF(J327=0,"",'Ark1'!AG2556)</f>
        <v/>
      </c>
      <c r="M327" s="28" t="str">
        <f>+IF(J327=0,"",'Ark1'!AH2556)</f>
        <v/>
      </c>
      <c r="N327" s="31" t="str">
        <f>+IF(J327=0,"",'Ark1'!U2556)</f>
        <v/>
      </c>
      <c r="O327" s="31"/>
      <c r="P327" s="31"/>
      <c r="Q327" s="31"/>
      <c r="R327" s="31"/>
      <c r="S327" s="31"/>
      <c r="T327" s="31"/>
      <c r="U327" s="31"/>
      <c r="V327" s="26" t="str">
        <f>+IF(J327=0,"",'Ark1'!T2556)</f>
        <v/>
      </c>
      <c r="W327" s="33" t="str">
        <f>+IF(J327=0,"",'Ark1'!W2556)</f>
        <v/>
      </c>
      <c r="X327" s="33" t="str">
        <f>+IF(J327=0,"",'Ark1'!X2556)</f>
        <v/>
      </c>
      <c r="Y327" s="33" t="str">
        <f>+IF(J327=0,"",'Ark1'!Y2556)</f>
        <v/>
      </c>
      <c r="Z327" s="33" t="str">
        <f>+IF(J327=0,"",'Ark1'!Z2556)</f>
        <v/>
      </c>
      <c r="AA327" s="28" t="str">
        <f>+IF(J327=0,"",'Ark1'!AA2556)</f>
        <v/>
      </c>
      <c r="AB327" s="26" t="str">
        <f>+IF(J327=0,"",'Ark1'!AC2556)</f>
        <v/>
      </c>
      <c r="AC327" s="33" t="str">
        <f>+IF(J327=0,"",'Ark1'!AE2556)</f>
        <v/>
      </c>
      <c r="AD327" s="28" t="str">
        <f t="shared" si="38"/>
        <v/>
      </c>
      <c r="AE327" s="28" t="str">
        <f t="shared" si="40"/>
        <v/>
      </c>
      <c r="AF327" s="195"/>
      <c r="AI327" s="28"/>
      <c r="AJ327" s="26"/>
      <c r="AM327" s="26"/>
      <c r="AN327" s="26"/>
      <c r="AO327" s="26"/>
      <c r="AQ327" s="26"/>
      <c r="AS327" s="26"/>
      <c r="AT327" s="26"/>
    </row>
    <row r="328" spans="1:60" ht="15.6">
      <c r="A328" s="195"/>
      <c r="B328" s="266">
        <f>+'Ark1'!C2557</f>
        <v>2024</v>
      </c>
      <c r="C328" s="215">
        <f>+'Ark1'!L2557</f>
        <v>12</v>
      </c>
      <c r="D328" s="215" t="s">
        <v>38</v>
      </c>
      <c r="E328" s="27">
        <f>+'Ark1'!H2557</f>
        <v>1</v>
      </c>
      <c r="F328" s="27">
        <f>+'Ark1'!J2557</f>
        <v>309</v>
      </c>
      <c r="G328" s="27" t="str">
        <f>VLOOKUP(F328,RNR!$A$1:$B$26,2)</f>
        <v>Malvik</v>
      </c>
      <c r="H328" s="27" t="str">
        <f>+IF(J328=0,"",'Ark1'!Q2557)</f>
        <v/>
      </c>
      <c r="J328" s="321">
        <f>+'Ark1'!R2557</f>
        <v>0</v>
      </c>
      <c r="K328" s="28" t="str">
        <f>+IF(J328=0,"",'Ark1'!AG2557)</f>
        <v/>
      </c>
      <c r="M328" s="28" t="str">
        <f>+IF(J328=0,"",'Ark1'!AH2557)</f>
        <v/>
      </c>
      <c r="N328" s="31" t="str">
        <f>+IF(J328=0,"",'Ark1'!U2557)</f>
        <v/>
      </c>
      <c r="O328" s="31"/>
      <c r="P328" s="31"/>
      <c r="Q328" s="31"/>
      <c r="R328" s="31"/>
      <c r="S328" s="31"/>
      <c r="T328" s="31"/>
      <c r="U328" s="31"/>
      <c r="V328" s="26" t="str">
        <f>+IF(J328=0,"",'Ark1'!T2557)</f>
        <v/>
      </c>
      <c r="W328" s="33" t="str">
        <f>+IF(J328=0,"",'Ark1'!W2557)</f>
        <v/>
      </c>
      <c r="X328" s="33" t="str">
        <f>+IF(J328=0,"",'Ark1'!X2557)</f>
        <v/>
      </c>
      <c r="Y328" s="33" t="str">
        <f>+IF(J328=0,"",'Ark1'!Y2557)</f>
        <v/>
      </c>
      <c r="Z328" s="33" t="str">
        <f>+IF(J328=0,"",'Ark1'!Z2557)</f>
        <v/>
      </c>
      <c r="AA328" s="28" t="str">
        <f>+IF(J328=0,"",'Ark1'!AA2557)</f>
        <v/>
      </c>
      <c r="AB328" s="26" t="str">
        <f>+IF(J328=0,"",'Ark1'!AC2557)</f>
        <v/>
      </c>
      <c r="AC328" s="33" t="str">
        <f>+IF(J328=0,"",'Ark1'!AE2557)</f>
        <v/>
      </c>
      <c r="AD328" s="28" t="str">
        <f t="shared" si="38"/>
        <v/>
      </c>
      <c r="AE328" s="28" t="str">
        <f t="shared" si="40"/>
        <v/>
      </c>
      <c r="AF328" s="195"/>
      <c r="AI328" s="28"/>
      <c r="AJ328" s="26"/>
      <c r="AM328" s="26"/>
      <c r="AN328" s="26"/>
      <c r="AO328" s="26"/>
      <c r="AQ328" s="26"/>
      <c r="AS328" s="26"/>
      <c r="AT328" s="26"/>
    </row>
    <row r="329" spans="1:60" ht="15.6">
      <c r="A329" s="195"/>
      <c r="B329" s="266">
        <f>+'Ark1'!C2558</f>
        <v>2024</v>
      </c>
      <c r="C329" s="215">
        <f>+'Ark1'!L2558</f>
        <v>12</v>
      </c>
      <c r="D329" s="215" t="s">
        <v>38</v>
      </c>
      <c r="E329" s="27">
        <f>+'Ark1'!H2558</f>
        <v>2</v>
      </c>
      <c r="F329" s="27">
        <f>+'Ark1'!J2558</f>
        <v>470</v>
      </c>
      <c r="G329" s="27" t="str">
        <f>VLOOKUP(F329,RNR!$A$1:$B$26,2)</f>
        <v>Jens Eide</v>
      </c>
      <c r="H329" s="27" t="str">
        <f>+IF(J329=0,"",'Ark1'!Q2558)</f>
        <v/>
      </c>
      <c r="J329" s="321">
        <f>+'Ark1'!R2558</f>
        <v>0</v>
      </c>
      <c r="K329" s="28" t="str">
        <f>+IF(J329=0,"",'Ark1'!AG2558)</f>
        <v/>
      </c>
      <c r="M329" s="28" t="str">
        <f>+IF(J329=0,"",'Ark1'!AH2558)</f>
        <v/>
      </c>
      <c r="N329" s="31" t="str">
        <f>+IF(J329=0,"",'Ark1'!U2558)</f>
        <v/>
      </c>
      <c r="O329" s="31"/>
      <c r="P329" s="31"/>
      <c r="Q329" s="31"/>
      <c r="R329" s="31"/>
      <c r="S329" s="31"/>
      <c r="T329" s="31"/>
      <c r="U329" s="31"/>
      <c r="V329" s="26" t="str">
        <f>+IF(J329=0,"",'Ark1'!T2558)</f>
        <v/>
      </c>
      <c r="W329" s="33" t="str">
        <f>+IF(J329=0,"",'Ark1'!W2558)</f>
        <v/>
      </c>
      <c r="X329" s="33" t="str">
        <f>+IF(J329=0,"",'Ark1'!X2558)</f>
        <v/>
      </c>
      <c r="Y329" s="33" t="str">
        <f>+IF(J329=0,"",'Ark1'!Y2558)</f>
        <v/>
      </c>
      <c r="Z329" s="33" t="str">
        <f>+IF(J329=0,"",'Ark1'!Z2558)</f>
        <v/>
      </c>
      <c r="AA329" s="28" t="str">
        <f>+IF(J329=0,"",'Ark1'!AA2558)</f>
        <v/>
      </c>
      <c r="AB329" s="26" t="str">
        <f>+IF(J329=0,"",'Ark1'!AC2558)</f>
        <v/>
      </c>
      <c r="AC329" s="33" t="str">
        <f>+IF(J329=0,"",'Ark1'!AE2558)</f>
        <v/>
      </c>
      <c r="AD329" s="28" t="str">
        <f t="shared" si="38"/>
        <v/>
      </c>
      <c r="AE329" s="28" t="str">
        <f t="shared" si="40"/>
        <v/>
      </c>
      <c r="AF329" s="195"/>
      <c r="AI329" s="28"/>
      <c r="AJ329" s="26"/>
      <c r="AM329" s="26"/>
      <c r="AN329" s="26"/>
      <c r="AO329" s="26"/>
      <c r="AQ329" s="26"/>
      <c r="AS329" s="26"/>
      <c r="AT329" s="26"/>
    </row>
    <row r="330" spans="1:60" ht="15.6">
      <c r="A330" s="195"/>
      <c r="B330" s="266">
        <f>+'Ark1'!C2559</f>
        <v>2024</v>
      </c>
      <c r="C330" s="215">
        <f>+'Ark1'!L2559</f>
        <v>12</v>
      </c>
      <c r="D330" s="215" t="s">
        <v>38</v>
      </c>
      <c r="E330" s="27">
        <f>+'Ark1'!H2559</f>
        <v>2</v>
      </c>
      <c r="F330" s="27">
        <f>+'Ark1'!J2559</f>
        <v>629</v>
      </c>
      <c r="G330" s="27" t="str">
        <f>VLOOKUP(F330,RNR!$A$1:$B$26,2)</f>
        <v>Bø</v>
      </c>
      <c r="H330" s="27" t="str">
        <f>+IF(J330=0,"",'Ark1'!Q2559)</f>
        <v/>
      </c>
      <c r="J330" s="321">
        <f>+'Ark1'!R2559</f>
        <v>0</v>
      </c>
      <c r="K330" s="28" t="str">
        <f>+IF(J330=0,"",'Ark1'!AG2559)</f>
        <v/>
      </c>
      <c r="M330" s="28" t="str">
        <f>+IF(J330=0,"",'Ark1'!AH2559)</f>
        <v/>
      </c>
      <c r="N330" s="31" t="str">
        <f>+IF(J330=0,"",'Ark1'!U2559)</f>
        <v/>
      </c>
      <c r="O330" s="31"/>
      <c r="P330" s="31"/>
      <c r="Q330" s="31"/>
      <c r="R330" s="31"/>
      <c r="S330" s="31"/>
      <c r="T330" s="31"/>
      <c r="U330" s="31"/>
      <c r="V330" s="26" t="str">
        <f>+IF(J330=0,"",'Ark1'!T2559)</f>
        <v/>
      </c>
      <c r="W330" s="33" t="str">
        <f>+IF(J330=0,"",'Ark1'!W2559)</f>
        <v/>
      </c>
      <c r="X330" s="33" t="str">
        <f>+IF(J330=0,"",'Ark1'!X2559)</f>
        <v/>
      </c>
      <c r="Y330" s="33" t="str">
        <f>+IF(J330=0,"",'Ark1'!Y2559)</f>
        <v/>
      </c>
      <c r="Z330" s="33" t="str">
        <f>+IF(J330=0,"",'Ark1'!Z2559)</f>
        <v/>
      </c>
      <c r="AA330" s="28" t="str">
        <f>+IF(J330=0,"",'Ark1'!AA2559)</f>
        <v/>
      </c>
      <c r="AB330" s="26" t="str">
        <f>+IF(J330=0,"",'Ark1'!AC2559)</f>
        <v/>
      </c>
      <c r="AC330" s="33" t="str">
        <f>+IF(J330=0,"",'Ark1'!AE2559)</f>
        <v/>
      </c>
      <c r="AD330" s="28" t="str">
        <f t="shared" si="38"/>
        <v/>
      </c>
      <c r="AE330" s="28" t="str">
        <f t="shared" si="40"/>
        <v/>
      </c>
      <c r="AF330" s="195"/>
      <c r="AI330" s="28"/>
      <c r="AJ330" s="26"/>
      <c r="AM330" s="26"/>
      <c r="AN330" s="26"/>
      <c r="AO330" s="26"/>
      <c r="AQ330" s="26"/>
      <c r="AS330" s="26"/>
      <c r="AT330" s="26"/>
    </row>
    <row r="331" spans="1:60" ht="15.6">
      <c r="A331" s="195"/>
      <c r="B331" s="266">
        <f>+'Ark1'!C2560</f>
        <v>2024</v>
      </c>
      <c r="C331" s="215">
        <f>+'Ark1'!L2560</f>
        <v>12</v>
      </c>
      <c r="D331" s="215" t="s">
        <v>38</v>
      </c>
      <c r="E331" s="27">
        <f>+'Ark1'!H2560</f>
        <v>1</v>
      </c>
      <c r="F331" s="27">
        <f>+'Ark1'!J2560</f>
        <v>643</v>
      </c>
      <c r="G331" s="27" t="str">
        <f>VLOOKUP(F331,RNR!$A$1:$B$26,2)</f>
        <v>Bjerka</v>
      </c>
      <c r="H331" s="27" t="str">
        <f>+IF(J331=0,"",'Ark1'!Q2560)</f>
        <v/>
      </c>
      <c r="J331" s="321">
        <f>+'Ark1'!R2560</f>
        <v>0</v>
      </c>
      <c r="K331" s="28" t="str">
        <f>+IF(J331=0,"",'Ark1'!AG2560)</f>
        <v/>
      </c>
      <c r="M331" s="28" t="str">
        <f>+IF(J331=0,"",'Ark1'!AH2560)</f>
        <v/>
      </c>
      <c r="N331" s="31" t="str">
        <f>+IF(J331=0,"",'Ark1'!U2560)</f>
        <v/>
      </c>
      <c r="O331" s="31"/>
      <c r="P331" s="31"/>
      <c r="Q331" s="31"/>
      <c r="R331" s="31"/>
      <c r="S331" s="31"/>
      <c r="T331" s="31"/>
      <c r="U331" s="31"/>
      <c r="V331" s="26" t="str">
        <f>+IF(J331=0,"",'Ark1'!T2560)</f>
        <v/>
      </c>
      <c r="W331" s="33" t="str">
        <f>+IF(J331=0,"",'Ark1'!W2560)</f>
        <v/>
      </c>
      <c r="X331" s="33" t="str">
        <f>+IF(J331=0,"",'Ark1'!X2560)</f>
        <v/>
      </c>
      <c r="Y331" s="33" t="str">
        <f>+IF(J331=0,"",'Ark1'!Y2560)</f>
        <v/>
      </c>
      <c r="Z331" s="33" t="str">
        <f>+IF(J331=0,"",'Ark1'!Z2560)</f>
        <v/>
      </c>
      <c r="AA331" s="28" t="str">
        <f>+IF(J331=0,"",'Ark1'!AA2560)</f>
        <v/>
      </c>
      <c r="AB331" s="26" t="str">
        <f>+IF(J331=0,"",'Ark1'!AC2560)</f>
        <v/>
      </c>
      <c r="AC331" s="33" t="str">
        <f>+IF(J331=0,"",'Ark1'!AE2560)</f>
        <v/>
      </c>
      <c r="AD331" s="28" t="str">
        <f t="shared" si="38"/>
        <v/>
      </c>
      <c r="AE331" s="28" t="str">
        <f t="shared" si="40"/>
        <v/>
      </c>
      <c r="AF331" s="195"/>
      <c r="AI331" s="28"/>
      <c r="AJ331" s="26"/>
      <c r="AM331" s="26"/>
      <c r="AN331" s="26"/>
      <c r="AO331" s="26"/>
      <c r="AQ331" s="26"/>
      <c r="AS331" s="26"/>
      <c r="AT331" s="26"/>
    </row>
    <row r="332" spans="1:60" ht="15.6">
      <c r="A332" s="195"/>
      <c r="B332" s="266">
        <f>+'Ark1'!C2561</f>
        <v>2024</v>
      </c>
      <c r="C332" s="215">
        <f>+'Ark1'!L2561</f>
        <v>12</v>
      </c>
      <c r="D332" s="215" t="s">
        <v>38</v>
      </c>
      <c r="E332" s="27">
        <f>+'Ark1'!H2561</f>
        <v>2</v>
      </c>
      <c r="F332" s="27">
        <f>+'Ark1'!J2561</f>
        <v>704</v>
      </c>
      <c r="G332" s="27" t="str">
        <f>VLOOKUP(F332,RNR!$A$1:$B$26,2)</f>
        <v>Øre Vilt</v>
      </c>
      <c r="H332" s="27" t="str">
        <f>+IF(J332=0,"",'Ark1'!Q2561)</f>
        <v/>
      </c>
      <c r="J332" s="321">
        <f>+'Ark1'!R2561</f>
        <v>0</v>
      </c>
      <c r="K332" s="28" t="str">
        <f>+IF(J332=0,"",'Ark1'!AG2561)</f>
        <v/>
      </c>
      <c r="M332" s="28" t="str">
        <f>+IF(J332=0,"",'Ark1'!AH2561)</f>
        <v/>
      </c>
      <c r="N332" s="31" t="str">
        <f>+IF(J332=0,"",'Ark1'!U2561)</f>
        <v/>
      </c>
      <c r="O332" s="31"/>
      <c r="P332" s="31"/>
      <c r="Q332" s="31"/>
      <c r="R332" s="31"/>
      <c r="S332" s="31"/>
      <c r="T332" s="31"/>
      <c r="U332" s="31"/>
      <c r="V332" s="26" t="str">
        <f>+IF(J332=0,"",'Ark1'!T2561)</f>
        <v/>
      </c>
      <c r="W332" s="33" t="str">
        <f>+IF(J332=0,"",'Ark1'!W2561)</f>
        <v/>
      </c>
      <c r="X332" s="33" t="str">
        <f>+IF(J332=0,"",'Ark1'!X2561)</f>
        <v/>
      </c>
      <c r="Y332" s="33" t="str">
        <f>+IF(J332=0,"",'Ark1'!Y2561)</f>
        <v/>
      </c>
      <c r="Z332" s="33" t="str">
        <f>+IF(J332=0,"",'Ark1'!Z2561)</f>
        <v/>
      </c>
      <c r="AA332" s="28" t="str">
        <f>+IF(J332=0,"",'Ark1'!AA2561)</f>
        <v/>
      </c>
      <c r="AB332" s="26" t="str">
        <f>+IF(J332=0,"",'Ark1'!AC2561)</f>
        <v/>
      </c>
      <c r="AC332" s="33" t="str">
        <f>+IF(J332=0,"",'Ark1'!AE2561)</f>
        <v/>
      </c>
      <c r="AD332" s="28" t="str">
        <f t="shared" si="38"/>
        <v/>
      </c>
      <c r="AE332" s="28" t="str">
        <f t="shared" si="40"/>
        <v/>
      </c>
      <c r="AF332" s="195"/>
      <c r="AI332" s="28"/>
      <c r="AJ332" s="26"/>
      <c r="AM332" s="26"/>
      <c r="AN332" s="26"/>
      <c r="AO332" s="26"/>
      <c r="AQ332" s="26"/>
      <c r="AS332" s="26"/>
      <c r="AT332" s="26"/>
    </row>
    <row r="333" spans="1:60" ht="15.6">
      <c r="A333" s="195"/>
      <c r="B333" s="266">
        <f>+'Ark1'!C2562</f>
        <v>2024</v>
      </c>
      <c r="C333" s="215">
        <f>+'Ark1'!L2562</f>
        <v>12</v>
      </c>
      <c r="D333" s="215" t="s">
        <v>38</v>
      </c>
      <c r="E333" s="27">
        <f>+'Ark1'!H2562</f>
        <v>1</v>
      </c>
      <c r="F333" s="27">
        <f>+'Ark1'!J2562</f>
        <v>802</v>
      </c>
      <c r="G333" s="27" t="str">
        <f>VLOOKUP(F333,RNR!$A$1:$B$26,2)</f>
        <v>Karasjok</v>
      </c>
      <c r="H333" s="27" t="str">
        <f>+IF(J333=0,"",'Ark1'!Q2562)</f>
        <v/>
      </c>
      <c r="J333" s="321">
        <f>+'Ark1'!R2562</f>
        <v>0</v>
      </c>
      <c r="K333" s="28" t="str">
        <f>+IF(J333=0,"",'Ark1'!AG2562)</f>
        <v/>
      </c>
      <c r="M333" s="28" t="str">
        <f>+IF(J333=0,"",'Ark1'!AH2562)</f>
        <v/>
      </c>
      <c r="N333" s="31" t="str">
        <f>+IF(J333=0,"",'Ark1'!U2562)</f>
        <v/>
      </c>
      <c r="O333" s="31"/>
      <c r="P333" s="31"/>
      <c r="Q333" s="31"/>
      <c r="R333" s="31"/>
      <c r="S333" s="31"/>
      <c r="T333" s="31"/>
      <c r="U333" s="31"/>
      <c r="V333" s="26" t="str">
        <f>+IF(J333=0,"",'Ark1'!T2562)</f>
        <v/>
      </c>
      <c r="W333" s="33" t="str">
        <f>+IF(J333=0,"",'Ark1'!W2562)</f>
        <v/>
      </c>
      <c r="X333" s="33" t="str">
        <f>+IF(J333=0,"",'Ark1'!X2562)</f>
        <v/>
      </c>
      <c r="Y333" s="33" t="str">
        <f>+IF(J333=0,"",'Ark1'!Y2562)</f>
        <v/>
      </c>
      <c r="Z333" s="33" t="str">
        <f>+IF(J333=0,"",'Ark1'!Z2562)</f>
        <v/>
      </c>
      <c r="AA333" s="28" t="str">
        <f>+IF(J333=0,"",'Ark1'!AA2562)</f>
        <v/>
      </c>
      <c r="AB333" s="26" t="str">
        <f>+IF(J333=0,"",'Ark1'!AC2562)</f>
        <v/>
      </c>
      <c r="AC333" s="33" t="str">
        <f>+IF(J333=0,"",'Ark1'!AE2562)</f>
        <v/>
      </c>
      <c r="AD333" s="28" t="str">
        <f t="shared" si="38"/>
        <v/>
      </c>
      <c r="AE333" s="28" t="str">
        <f t="shared" si="40"/>
        <v/>
      </c>
      <c r="AF333" s="195"/>
      <c r="AI333" s="28"/>
      <c r="AJ333" s="26"/>
      <c r="AM333" s="26"/>
      <c r="AN333" s="26"/>
      <c r="AO333" s="26"/>
      <c r="AQ333" s="26"/>
      <c r="AS333" s="26"/>
      <c r="AT333" s="26"/>
    </row>
    <row r="334" spans="1:60" ht="19.8">
      <c r="A334" s="195"/>
      <c r="B334" s="266">
        <f>+'Ark1'!C2563</f>
        <v>2024</v>
      </c>
      <c r="C334" s="195"/>
      <c r="D334" s="195"/>
      <c r="E334" s="195"/>
      <c r="F334" s="195"/>
      <c r="G334" s="195"/>
      <c r="H334" s="195"/>
      <c r="I334" s="476"/>
      <c r="J334" s="316"/>
      <c r="K334" s="196"/>
      <c r="L334" s="196"/>
      <c r="M334" s="196"/>
      <c r="N334" s="195"/>
      <c r="O334" s="476"/>
      <c r="P334" s="476"/>
      <c r="Q334" s="476"/>
      <c r="R334" s="476"/>
      <c r="S334" s="476"/>
      <c r="T334" s="476"/>
      <c r="U334" s="476"/>
      <c r="V334" s="195"/>
      <c r="W334" s="197"/>
      <c r="X334" s="197"/>
      <c r="Y334" s="197"/>
      <c r="Z334" s="197"/>
      <c r="AA334" s="197"/>
      <c r="AB334" s="195"/>
      <c r="AC334" s="197"/>
      <c r="AD334" s="197"/>
      <c r="AE334" s="197"/>
      <c r="AF334" s="195"/>
      <c r="AG334" s="198"/>
      <c r="AI334" s="28"/>
      <c r="AJ334" s="26"/>
      <c r="AK334" s="199"/>
      <c r="AL334" s="27"/>
      <c r="AP334" s="27"/>
      <c r="BH334" s="211"/>
    </row>
    <row r="335" spans="1:60" ht="22.8">
      <c r="A335" s="195"/>
      <c r="B335" s="266">
        <f>+'Ark1'!C2564</f>
        <v>2024</v>
      </c>
      <c r="C335" s="195"/>
      <c r="D335" s="240" t="str">
        <f>+D337</f>
        <v>E-</v>
      </c>
      <c r="E335" s="195"/>
      <c r="F335" s="195"/>
      <c r="G335" s="195"/>
      <c r="H335" s="195"/>
      <c r="I335" s="476"/>
      <c r="J335" s="435">
        <f>SUM(J337:J360)</f>
        <v>0</v>
      </c>
      <c r="K335" s="241"/>
      <c r="L335" s="241"/>
      <c r="M335" s="241"/>
      <c r="N335" s="243" t="str">
        <f>+Klasse!P22</f>
        <v/>
      </c>
      <c r="O335" s="243"/>
      <c r="P335" s="243"/>
      <c r="Q335" s="243"/>
      <c r="R335" s="243"/>
      <c r="S335" s="243"/>
      <c r="T335" s="243"/>
      <c r="U335" s="243"/>
      <c r="V335" s="242"/>
      <c r="W335" s="197"/>
      <c r="X335" s="197"/>
      <c r="Y335" s="197"/>
      <c r="Z335" s="197"/>
      <c r="AA335" s="197"/>
      <c r="AB335" s="195"/>
      <c r="AC335" s="197"/>
      <c r="AD335" s="197"/>
      <c r="AE335" s="197"/>
      <c r="AF335" s="197"/>
      <c r="AG335" s="198"/>
      <c r="AI335" s="28"/>
      <c r="AJ335" s="26"/>
      <c r="AK335" s="199"/>
      <c r="AL335" s="27"/>
      <c r="AP335" s="27"/>
      <c r="BH335" s="211"/>
    </row>
    <row r="336" spans="1:60" ht="19.8">
      <c r="A336" s="195"/>
      <c r="B336" s="266">
        <f>+'Ark1'!C2565</f>
        <v>2024</v>
      </c>
      <c r="C336" s="195"/>
      <c r="D336" s="195"/>
      <c r="E336" s="525"/>
      <c r="F336" s="526"/>
      <c r="G336" s="195"/>
      <c r="H336" s="213"/>
      <c r="I336" s="213"/>
      <c r="J336" s="31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213"/>
      <c r="W336" s="197"/>
      <c r="X336" s="197"/>
      <c r="Y336" s="197"/>
      <c r="Z336" s="197"/>
      <c r="AA336" s="214"/>
      <c r="AB336" s="195"/>
      <c r="AC336" s="214"/>
      <c r="AD336" s="214"/>
      <c r="AE336" s="212"/>
      <c r="AF336" s="195"/>
      <c r="AG336" s="198"/>
      <c r="AI336" s="28"/>
      <c r="AJ336" s="26"/>
      <c r="AK336" s="199"/>
      <c r="AL336" s="27"/>
      <c r="AP336" s="27"/>
      <c r="BH336" s="211"/>
    </row>
    <row r="337" spans="1:43" ht="15.6">
      <c r="A337" s="195"/>
      <c r="B337" s="266">
        <f>+'Ark1'!C2567</f>
        <v>2024</v>
      </c>
      <c r="C337" s="215">
        <f>+'Ark1'!L2587</f>
        <v>14</v>
      </c>
      <c r="D337" s="215" t="s">
        <v>39</v>
      </c>
      <c r="E337" s="215">
        <f>+'Ark1'!H2587</f>
        <v>1</v>
      </c>
      <c r="F337" s="215">
        <f>+'Ark1'!J2587</f>
        <v>103</v>
      </c>
      <c r="G337" s="215" t="str">
        <f>VLOOKUP(F337,RNR!$A$1:$B$26,2)</f>
        <v>Rudshøgda</v>
      </c>
      <c r="H337" s="215" t="str">
        <f>+IF(J337=0,"",'Ark1'!Q2587)</f>
        <v/>
      </c>
      <c r="I337" s="215"/>
      <c r="J337" s="320">
        <f>+'Ark1'!R2587</f>
        <v>0</v>
      </c>
      <c r="K337" s="216" t="str">
        <f>+IF(J337=0,"",'Ark1'!AG2587)</f>
        <v/>
      </c>
      <c r="L337" s="216"/>
      <c r="M337" s="216" t="str">
        <f>+IF(J337=0,"",'Ark1'!AH2587)</f>
        <v/>
      </c>
      <c r="N337" s="31" t="str">
        <f>+IF(J337=0,"",'Ark1'!U2587)</f>
        <v/>
      </c>
      <c r="O337" s="31"/>
      <c r="P337" s="31"/>
      <c r="Q337" s="31"/>
      <c r="R337" s="31"/>
      <c r="S337" s="31"/>
      <c r="T337" s="31"/>
      <c r="U337" s="31"/>
      <c r="V337" s="217" t="str">
        <f>+IF(J337=0,"",'Ark1'!T2587)</f>
        <v/>
      </c>
      <c r="W337" s="218" t="str">
        <f>+IF(J337=0,"",'Ark1'!W2587)</f>
        <v/>
      </c>
      <c r="X337" s="218" t="str">
        <f>+IF(J337=0,"",'Ark1'!X2587)</f>
        <v/>
      </c>
      <c r="Y337" s="218" t="str">
        <f>+IF(J337=0,"",'Ark1'!Y2587)</f>
        <v/>
      </c>
      <c r="Z337" s="218" t="str">
        <f>+IF(J337=0,"",'Ark1'!Z2587)</f>
        <v/>
      </c>
      <c r="AA337" s="216" t="str">
        <f>+IF(J337=0,"",'Ark1'!AA2587)</f>
        <v/>
      </c>
      <c r="AB337" s="217" t="str">
        <f>+IF(J337=0,"",'Ark1'!AC2587)</f>
        <v/>
      </c>
      <c r="AC337" s="218" t="str">
        <f>+IF(J337=0,"",'Ark1'!AE2587)</f>
        <v/>
      </c>
      <c r="AD337" s="216" t="str">
        <f t="shared" ref="AD337:AD360" si="41">IF(J337=0,"",N337/C337)</f>
        <v/>
      </c>
      <c r="AE337" s="216" t="str">
        <f t="shared" ref="AE337:AE360" si="42">IF(J337=0,"",J337/H337)</f>
        <v/>
      </c>
      <c r="AF337" s="195"/>
      <c r="AI337" s="28"/>
      <c r="AJ337" s="26"/>
      <c r="AM337" s="26"/>
      <c r="AN337" s="26"/>
      <c r="AO337" s="26"/>
      <c r="AQ337" s="26"/>
    </row>
    <row r="338" spans="1:43" ht="15.6">
      <c r="A338" s="195"/>
      <c r="B338" s="266">
        <f>+'Ark1'!C2568</f>
        <v>2024</v>
      </c>
      <c r="C338" s="215">
        <f>+'Ark1'!L2588</f>
        <v>14</v>
      </c>
      <c r="D338" s="215" t="s">
        <v>39</v>
      </c>
      <c r="E338" s="215">
        <f>+'Ark1'!H2588</f>
        <v>2</v>
      </c>
      <c r="F338" s="215">
        <f>+'Ark1'!J2588</f>
        <v>106</v>
      </c>
      <c r="G338" s="215" t="str">
        <f>VLOOKUP(F338,RNR!$A$1:$B$26,2)</f>
        <v>Furuseth</v>
      </c>
      <c r="H338" s="215" t="str">
        <f>+IF(J338=0,"",'Ark1'!Q2588)</f>
        <v/>
      </c>
      <c r="I338" s="215"/>
      <c r="J338" s="320">
        <f>+'Ark1'!R2588</f>
        <v>0</v>
      </c>
      <c r="K338" s="216" t="str">
        <f>+IF(J338=0,"",'Ark1'!AG2588)</f>
        <v/>
      </c>
      <c r="L338" s="216"/>
      <c r="M338" s="216" t="str">
        <f>+IF(J338=0,"",'Ark1'!AH2588)</f>
        <v/>
      </c>
      <c r="N338" s="31" t="str">
        <f>+IF(J338=0,"",'Ark1'!U2588)</f>
        <v/>
      </c>
      <c r="O338" s="31"/>
      <c r="P338" s="31"/>
      <c r="Q338" s="31"/>
      <c r="R338" s="31"/>
      <c r="S338" s="31"/>
      <c r="T338" s="31"/>
      <c r="U338" s="31"/>
      <c r="V338" s="217" t="str">
        <f>+IF(J338=0,"",'Ark1'!T2588)</f>
        <v/>
      </c>
      <c r="W338" s="218" t="str">
        <f>+IF(J338=0,"",'Ark1'!W2588)</f>
        <v/>
      </c>
      <c r="X338" s="218" t="str">
        <f>+IF(J338=0,"",'Ark1'!X2588)</f>
        <v/>
      </c>
      <c r="Y338" s="218" t="str">
        <f>+IF(J338=0,"",'Ark1'!Y2588)</f>
        <v/>
      </c>
      <c r="Z338" s="218" t="str">
        <f>+IF(J338=0,"",'Ark1'!Z2588)</f>
        <v/>
      </c>
      <c r="AA338" s="216" t="str">
        <f>+IF(J338=0,"",'Ark1'!AA2588)</f>
        <v/>
      </c>
      <c r="AB338" s="217" t="str">
        <f>+IF(J338=0,"",'Ark1'!AC2588)</f>
        <v/>
      </c>
      <c r="AC338" s="218" t="str">
        <f>+IF(J338=0,"",'Ark1'!AE2588)</f>
        <v/>
      </c>
      <c r="AD338" s="216" t="str">
        <f t="shared" si="41"/>
        <v/>
      </c>
      <c r="AE338" s="216" t="str">
        <f t="shared" si="42"/>
        <v/>
      </c>
      <c r="AF338" s="195"/>
      <c r="AI338" s="28"/>
      <c r="AJ338" s="26"/>
      <c r="AM338" s="26"/>
      <c r="AN338" s="26"/>
      <c r="AO338" s="26"/>
      <c r="AQ338" s="26"/>
    </row>
    <row r="339" spans="1:43" ht="15.6">
      <c r="A339" s="195"/>
      <c r="B339" s="266">
        <f>+'Ark1'!C2569</f>
        <v>2024</v>
      </c>
      <c r="C339" s="215">
        <f>+'Ark1'!L2589</f>
        <v>14</v>
      </c>
      <c r="D339" s="215" t="s">
        <v>39</v>
      </c>
      <c r="E339" s="215">
        <f>+'Ark1'!H2589</f>
        <v>1</v>
      </c>
      <c r="F339" s="215">
        <f>+'Ark1'!J2589</f>
        <v>110</v>
      </c>
      <c r="G339" s="215" t="str">
        <f>VLOOKUP(F339,RNR!$A$1:$B$26,2)</f>
        <v>Gol</v>
      </c>
      <c r="H339" s="215" t="str">
        <f>+IF(J339=0,"",'Ark1'!Q2589)</f>
        <v/>
      </c>
      <c r="I339" s="215"/>
      <c r="J339" s="320">
        <f>+'Ark1'!R2589</f>
        <v>0</v>
      </c>
      <c r="K339" s="216" t="str">
        <f>+IF(J339=0,"",'Ark1'!AG2589)</f>
        <v/>
      </c>
      <c r="L339" s="216"/>
      <c r="M339" s="216" t="str">
        <f>+IF(J339=0,"",'Ark1'!AH2589)</f>
        <v/>
      </c>
      <c r="N339" s="31" t="str">
        <f>+IF(J339=0,"",'Ark1'!U2589)</f>
        <v/>
      </c>
      <c r="O339" s="31"/>
      <c r="P339" s="31"/>
      <c r="Q339" s="31"/>
      <c r="R339" s="31"/>
      <c r="S339" s="31"/>
      <c r="T339" s="31"/>
      <c r="U339" s="31"/>
      <c r="V339" s="217" t="str">
        <f>+IF(J339=0,"",'Ark1'!T2589)</f>
        <v/>
      </c>
      <c r="W339" s="218" t="str">
        <f>+IF(J339=0,"",'Ark1'!W2589)</f>
        <v/>
      </c>
      <c r="X339" s="218" t="str">
        <f>+IF(J339=0,"",'Ark1'!X2589)</f>
        <v/>
      </c>
      <c r="Y339" s="218" t="str">
        <f>+IF(J339=0,"",'Ark1'!Y2589)</f>
        <v/>
      </c>
      <c r="Z339" s="218" t="str">
        <f>+IF(J339=0,"",'Ark1'!Z2589)</f>
        <v/>
      </c>
      <c r="AA339" s="216" t="str">
        <f>+IF(J339=0,"",'Ark1'!AA2589)</f>
        <v/>
      </c>
      <c r="AB339" s="217" t="str">
        <f>+IF(J339=0,"",'Ark1'!AC2589)</f>
        <v/>
      </c>
      <c r="AC339" s="218" t="str">
        <f>+IF(J339=0,"",'Ark1'!AE2589)</f>
        <v/>
      </c>
      <c r="AD339" s="216" t="str">
        <f t="shared" si="41"/>
        <v/>
      </c>
      <c r="AE339" s="216" t="str">
        <f t="shared" si="42"/>
        <v/>
      </c>
      <c r="AF339" s="195"/>
      <c r="AI339" s="28"/>
      <c r="AJ339" s="26"/>
      <c r="AM339" s="26"/>
      <c r="AN339" s="26"/>
      <c r="AO339" s="26"/>
      <c r="AQ339" s="26"/>
    </row>
    <row r="340" spans="1:43" ht="15.6">
      <c r="A340" s="195"/>
      <c r="B340" s="266">
        <f>+'Ark1'!C2570</f>
        <v>2024</v>
      </c>
      <c r="C340" s="215">
        <f>+'Ark1'!L2590</f>
        <v>14</v>
      </c>
      <c r="D340" s="215" t="s">
        <v>39</v>
      </c>
      <c r="E340" s="215">
        <f>+'Ark1'!H2590</f>
        <v>1</v>
      </c>
      <c r="F340" s="215">
        <f>+'Ark1'!J2590</f>
        <v>111</v>
      </c>
      <c r="G340" s="215" t="str">
        <f>VLOOKUP(F340,RNR!$A$1:$B$26,2)</f>
        <v>Forus</v>
      </c>
      <c r="H340" s="215" t="str">
        <f>+IF(J340=0,"",'Ark1'!Q2590)</f>
        <v/>
      </c>
      <c r="I340" s="215"/>
      <c r="J340" s="320">
        <f>+'Ark1'!R2590</f>
        <v>0</v>
      </c>
      <c r="K340" s="216" t="str">
        <f>+IF(J340=0,"",'Ark1'!AG2590)</f>
        <v/>
      </c>
      <c r="L340" s="216"/>
      <c r="M340" s="216" t="str">
        <f>+IF(J340=0,"",'Ark1'!AH2590)</f>
        <v/>
      </c>
      <c r="N340" s="31" t="str">
        <f>+IF(J340=0,"",'Ark1'!U2590)</f>
        <v/>
      </c>
      <c r="O340" s="31"/>
      <c r="P340" s="31"/>
      <c r="Q340" s="31"/>
      <c r="R340" s="31"/>
      <c r="S340" s="31"/>
      <c r="T340" s="31"/>
      <c r="U340" s="31"/>
      <c r="V340" s="217" t="str">
        <f>+IF(J340=0,"",'Ark1'!T2590)</f>
        <v/>
      </c>
      <c r="W340" s="218" t="str">
        <f>+IF(J340=0,"",'Ark1'!W2590)</f>
        <v/>
      </c>
      <c r="X340" s="218" t="str">
        <f>+IF(J340=0,"",'Ark1'!X2590)</f>
        <v/>
      </c>
      <c r="Y340" s="218" t="str">
        <f>+IF(J340=0,"",'Ark1'!Y2590)</f>
        <v/>
      </c>
      <c r="Z340" s="218" t="str">
        <f>+IF(J340=0,"",'Ark1'!Z2590)</f>
        <v/>
      </c>
      <c r="AA340" s="216" t="str">
        <f>+IF(J340=0,"",'Ark1'!AA2590)</f>
        <v/>
      </c>
      <c r="AB340" s="217" t="str">
        <f>+IF(J340=0,"",'Ark1'!AC2590)</f>
        <v/>
      </c>
      <c r="AC340" s="218" t="str">
        <f>+IF(J340=0,"",'Ark1'!AE2590)</f>
        <v/>
      </c>
      <c r="AD340" s="216" t="str">
        <f t="shared" si="41"/>
        <v/>
      </c>
      <c r="AE340" s="216" t="str">
        <f t="shared" si="42"/>
        <v/>
      </c>
      <c r="AF340" s="195"/>
      <c r="AI340" s="28"/>
      <c r="AJ340" s="26"/>
      <c r="AM340" s="26"/>
      <c r="AN340" s="26"/>
      <c r="AO340" s="26"/>
      <c r="AQ340" s="26"/>
    </row>
    <row r="341" spans="1:43" ht="15.6">
      <c r="A341" s="195"/>
      <c r="B341" s="266">
        <f>+'Ark1'!C2571</f>
        <v>2024</v>
      </c>
      <c r="C341" s="215">
        <f>+'Ark1'!L2591</f>
        <v>14</v>
      </c>
      <c r="D341" s="215" t="s">
        <v>39</v>
      </c>
      <c r="E341" s="215">
        <f>+'Ark1'!H2591</f>
        <v>1</v>
      </c>
      <c r="F341" s="215">
        <f>+'Ark1'!J2591</f>
        <v>116</v>
      </c>
      <c r="G341" s="215" t="str">
        <f>VLOOKUP(F341,RNR!$A$1:$B$26,2)</f>
        <v>Sandeid</v>
      </c>
      <c r="H341" s="215" t="str">
        <f>+IF(J341=0,"",'Ark1'!Q2591)</f>
        <v/>
      </c>
      <c r="I341" s="215"/>
      <c r="J341" s="320">
        <f>+'Ark1'!R2591</f>
        <v>0</v>
      </c>
      <c r="K341" s="216" t="str">
        <f>+IF(J341=0,"",'Ark1'!AG2591)</f>
        <v/>
      </c>
      <c r="L341" s="216"/>
      <c r="M341" s="216" t="str">
        <f>+IF(J341=0,"",'Ark1'!AH2591)</f>
        <v/>
      </c>
      <c r="N341" s="31" t="str">
        <f>+IF(J341=0,"",'Ark1'!U2591)</f>
        <v/>
      </c>
      <c r="O341" s="31"/>
      <c r="P341" s="31"/>
      <c r="Q341" s="31"/>
      <c r="R341" s="31"/>
      <c r="S341" s="31"/>
      <c r="T341" s="31"/>
      <c r="U341" s="31"/>
      <c r="V341" s="217" t="str">
        <f>+IF(J341=0,"",'Ark1'!T2591)</f>
        <v/>
      </c>
      <c r="W341" s="218" t="str">
        <f>+IF(J341=0,"",'Ark1'!W2591)</f>
        <v/>
      </c>
      <c r="X341" s="218" t="str">
        <f>+IF(J341=0,"",'Ark1'!X2591)</f>
        <v/>
      </c>
      <c r="Y341" s="218" t="str">
        <f>+IF(J341=0,"",'Ark1'!Y2591)</f>
        <v/>
      </c>
      <c r="Z341" s="218" t="str">
        <f>+IF(J341=0,"",'Ark1'!Z2591)</f>
        <v/>
      </c>
      <c r="AA341" s="216" t="str">
        <f>+IF(J341=0,"",'Ark1'!AA2591)</f>
        <v/>
      </c>
      <c r="AB341" s="217" t="str">
        <f>+IF(J341=0,"",'Ark1'!AC2591)</f>
        <v/>
      </c>
      <c r="AC341" s="218" t="str">
        <f>+IF(J341=0,"",'Ark1'!AE2591)</f>
        <v/>
      </c>
      <c r="AD341" s="216" t="str">
        <f t="shared" si="41"/>
        <v/>
      </c>
      <c r="AE341" s="216" t="str">
        <f t="shared" si="42"/>
        <v/>
      </c>
      <c r="AF341" s="195"/>
      <c r="AI341" s="28"/>
      <c r="AJ341" s="26"/>
      <c r="AM341" s="26"/>
      <c r="AN341" s="26"/>
      <c r="AO341" s="26"/>
      <c r="AQ341" s="26"/>
    </row>
    <row r="342" spans="1:43" ht="15.6">
      <c r="A342" s="195"/>
      <c r="B342" s="266">
        <f>+'Ark1'!C2572</f>
        <v>2024</v>
      </c>
      <c r="C342" s="215">
        <f>+'Ark1'!L2592</f>
        <v>14</v>
      </c>
      <c r="D342" s="215" t="s">
        <v>39</v>
      </c>
      <c r="E342" s="215">
        <f>+'Ark1'!H2592</f>
        <v>2</v>
      </c>
      <c r="F342" s="215">
        <f>+'Ark1'!J2592</f>
        <v>117</v>
      </c>
      <c r="G342" s="215" t="str">
        <f>VLOOKUP(F342,RNR!$A$1:$B$26,2)</f>
        <v>Jæren</v>
      </c>
      <c r="H342" s="215" t="str">
        <f>+IF(J342=0,"",'Ark1'!Q2592)</f>
        <v/>
      </c>
      <c r="I342" s="215"/>
      <c r="J342" s="320">
        <f>+'Ark1'!R2592</f>
        <v>0</v>
      </c>
      <c r="K342" s="216" t="str">
        <f>+IF(J342=0,"",'Ark1'!AG2592)</f>
        <v/>
      </c>
      <c r="L342" s="216"/>
      <c r="M342" s="216" t="str">
        <f>+IF(J342=0,"",'Ark1'!AH2592)</f>
        <v/>
      </c>
      <c r="N342" s="31" t="str">
        <f>+IF(J342=0,"",'Ark1'!U2592)</f>
        <v/>
      </c>
      <c r="O342" s="31"/>
      <c r="P342" s="31"/>
      <c r="Q342" s="31"/>
      <c r="R342" s="31"/>
      <c r="S342" s="31"/>
      <c r="T342" s="31"/>
      <c r="U342" s="31"/>
      <c r="V342" s="217" t="str">
        <f>+IF(J342=0,"",'Ark1'!T2592)</f>
        <v/>
      </c>
      <c r="W342" s="218" t="str">
        <f>+IF(J342=0,"",'Ark1'!W2592)</f>
        <v/>
      </c>
      <c r="X342" s="218" t="str">
        <f>+IF(J342=0,"",'Ark1'!X2592)</f>
        <v/>
      </c>
      <c r="Y342" s="218" t="str">
        <f>+IF(J342=0,"",'Ark1'!Y2592)</f>
        <v/>
      </c>
      <c r="Z342" s="218" t="str">
        <f>+IF(J342=0,"",'Ark1'!Z2592)</f>
        <v/>
      </c>
      <c r="AA342" s="216" t="str">
        <f>+IF(J342=0,"",'Ark1'!AA2592)</f>
        <v/>
      </c>
      <c r="AB342" s="217" t="str">
        <f>+IF(J342=0,"",'Ark1'!AC2592)</f>
        <v/>
      </c>
      <c r="AC342" s="218" t="str">
        <f>+IF(J342=0,"",'Ark1'!AE2592)</f>
        <v/>
      </c>
      <c r="AD342" s="216" t="str">
        <f t="shared" si="41"/>
        <v/>
      </c>
      <c r="AE342" s="216" t="str">
        <f t="shared" si="42"/>
        <v/>
      </c>
      <c r="AF342" s="195"/>
      <c r="AI342" s="28"/>
      <c r="AJ342" s="26"/>
      <c r="AM342" s="26"/>
      <c r="AN342" s="26"/>
      <c r="AO342" s="26"/>
      <c r="AQ342" s="26"/>
    </row>
    <row r="343" spans="1:43" ht="15.6">
      <c r="A343" s="195"/>
      <c r="B343" s="266">
        <f>+'Ark1'!C2573</f>
        <v>2024</v>
      </c>
      <c r="C343" s="215">
        <f>+'Ark1'!L2593</f>
        <v>14</v>
      </c>
      <c r="D343" s="215" t="s">
        <v>39</v>
      </c>
      <c r="E343" s="215">
        <f>+'Ark1'!H2593</f>
        <v>1</v>
      </c>
      <c r="F343" s="215">
        <f>+'Ark1'!J2593</f>
        <v>134</v>
      </c>
      <c r="G343" s="215" t="str">
        <f>VLOOKUP(F343,RNR!$A$1:$B$26,2)</f>
        <v>Førde</v>
      </c>
      <c r="H343" s="215" t="str">
        <f>+IF(J343=0,"",'Ark1'!Q2593)</f>
        <v/>
      </c>
      <c r="I343" s="215"/>
      <c r="J343" s="320">
        <f>+'Ark1'!R2593</f>
        <v>0</v>
      </c>
      <c r="K343" s="216" t="str">
        <f>+IF(J343=0,"",'Ark1'!AG2593)</f>
        <v/>
      </c>
      <c r="L343" s="216"/>
      <c r="M343" s="216" t="str">
        <f>+IF(J343=0,"",'Ark1'!AH2593)</f>
        <v/>
      </c>
      <c r="N343" s="31" t="str">
        <f>+IF(J343=0,"",'Ark1'!U2593)</f>
        <v/>
      </c>
      <c r="O343" s="31"/>
      <c r="P343" s="31"/>
      <c r="Q343" s="31"/>
      <c r="R343" s="31"/>
      <c r="S343" s="31"/>
      <c r="T343" s="31"/>
      <c r="U343" s="31"/>
      <c r="V343" s="217" t="str">
        <f>+IF(J343=0,"",'Ark1'!T2593)</f>
        <v/>
      </c>
      <c r="W343" s="218" t="str">
        <f>+IF(J343=0,"",'Ark1'!W2593)</f>
        <v/>
      </c>
      <c r="X343" s="218" t="str">
        <f>+IF(J343=0,"",'Ark1'!X2593)</f>
        <v/>
      </c>
      <c r="Y343" s="218" t="str">
        <f>+IF(J343=0,"",'Ark1'!Y2593)</f>
        <v/>
      </c>
      <c r="Z343" s="218" t="str">
        <f>+IF(J343=0,"",'Ark1'!Z2593)</f>
        <v/>
      </c>
      <c r="AA343" s="216" t="str">
        <f>+IF(J343=0,"",'Ark1'!AA2593)</f>
        <v/>
      </c>
      <c r="AB343" s="217" t="str">
        <f>+IF(J343=0,"",'Ark1'!AC2593)</f>
        <v/>
      </c>
      <c r="AC343" s="218" t="str">
        <f>+IF(J343=0,"",'Ark1'!AE2593)</f>
        <v/>
      </c>
      <c r="AD343" s="216" t="str">
        <f t="shared" si="41"/>
        <v/>
      </c>
      <c r="AE343" s="216" t="str">
        <f t="shared" si="42"/>
        <v/>
      </c>
      <c r="AF343" s="195"/>
      <c r="AI343" s="28"/>
      <c r="AJ343" s="26"/>
      <c r="AM343" s="26"/>
      <c r="AN343" s="26"/>
      <c r="AO343" s="26"/>
      <c r="AQ343" s="26"/>
    </row>
    <row r="344" spans="1:43" ht="15.6">
      <c r="A344" s="195"/>
      <c r="B344" s="266">
        <f>+'Ark1'!C2574</f>
        <v>2024</v>
      </c>
      <c r="C344" s="215">
        <f>+'Ark1'!L2594</f>
        <v>14</v>
      </c>
      <c r="D344" s="215" t="s">
        <v>39</v>
      </c>
      <c r="E344" s="215">
        <f>+'Ark1'!H2594</f>
        <v>2</v>
      </c>
      <c r="F344" s="215">
        <f>+'Ark1'!J2594</f>
        <v>141</v>
      </c>
      <c r="G344" s="215" t="str">
        <f>VLOOKUP(F344,RNR!$A$1:$B$26,2)</f>
        <v>Ølen</v>
      </c>
      <c r="H344" s="215" t="str">
        <f>+IF(J344=0,"",'Ark1'!Q2594)</f>
        <v/>
      </c>
      <c r="I344" s="215"/>
      <c r="J344" s="320">
        <f>+'Ark1'!R2594</f>
        <v>0</v>
      </c>
      <c r="K344" s="216" t="str">
        <f>+IF(J344=0,"",'Ark1'!AG2594)</f>
        <v/>
      </c>
      <c r="L344" s="216"/>
      <c r="M344" s="216" t="str">
        <f>+IF(J344=0,"",'Ark1'!AH2594)</f>
        <v/>
      </c>
      <c r="N344" s="31" t="str">
        <f>+IF(J344=0,"",'Ark1'!U2594)</f>
        <v/>
      </c>
      <c r="O344" s="31"/>
      <c r="P344" s="31"/>
      <c r="Q344" s="31"/>
      <c r="R344" s="31"/>
      <c r="S344" s="31"/>
      <c r="T344" s="31"/>
      <c r="U344" s="31"/>
      <c r="V344" s="217" t="str">
        <f>+IF(J344=0,"",'Ark1'!T2594)</f>
        <v/>
      </c>
      <c r="W344" s="218" t="str">
        <f>+IF(J344=0,"",'Ark1'!W2594)</f>
        <v/>
      </c>
      <c r="X344" s="218" t="str">
        <f>+IF(J344=0,"",'Ark1'!X2594)</f>
        <v/>
      </c>
      <c r="Y344" s="218" t="str">
        <f>+IF(J344=0,"",'Ark1'!Y2594)</f>
        <v/>
      </c>
      <c r="Z344" s="218" t="str">
        <f>+IF(J344=0,"",'Ark1'!Z2594)</f>
        <v/>
      </c>
      <c r="AA344" s="216" t="str">
        <f>+IF(J344=0,"",'Ark1'!AA2594)</f>
        <v/>
      </c>
      <c r="AB344" s="217" t="str">
        <f>+IF(J344=0,"",'Ark1'!AC2594)</f>
        <v/>
      </c>
      <c r="AC344" s="218" t="str">
        <f>+IF(J344=0,"",'Ark1'!AE2594)</f>
        <v/>
      </c>
      <c r="AD344" s="216" t="str">
        <f t="shared" si="41"/>
        <v/>
      </c>
      <c r="AE344" s="216" t="str">
        <f t="shared" si="42"/>
        <v/>
      </c>
      <c r="AF344" s="195"/>
      <c r="AI344" s="28"/>
      <c r="AJ344" s="26"/>
      <c r="AM344" s="26"/>
      <c r="AN344" s="26"/>
      <c r="AO344" s="26"/>
      <c r="AQ344" s="26"/>
    </row>
    <row r="345" spans="1:43" ht="15.6">
      <c r="A345" s="195"/>
      <c r="B345" s="266">
        <f>+'Ark1'!C2575</f>
        <v>2024</v>
      </c>
      <c r="C345" s="215">
        <f>+'Ark1'!L2595</f>
        <v>14</v>
      </c>
      <c r="D345" s="215" t="s">
        <v>39</v>
      </c>
      <c r="E345" s="215">
        <f>+'Ark1'!H2595</f>
        <v>2</v>
      </c>
      <c r="F345" s="215">
        <f>+'Ark1'!J2595</f>
        <v>143</v>
      </c>
      <c r="G345" s="215" t="str">
        <f>VLOOKUP(F345,RNR!$A$1:$B$26,2)</f>
        <v>Nordfjord</v>
      </c>
      <c r="H345" s="215" t="str">
        <f>+IF(J345=0,"",'Ark1'!Q2595)</f>
        <v/>
      </c>
      <c r="I345" s="215"/>
      <c r="J345" s="320">
        <f>+'Ark1'!R2595</f>
        <v>0</v>
      </c>
      <c r="K345" s="216" t="str">
        <f>+IF(J345=0,"",'Ark1'!AG2595)</f>
        <v/>
      </c>
      <c r="L345" s="216"/>
      <c r="M345" s="216" t="str">
        <f>+IF(J345=0,"",'Ark1'!AH2595)</f>
        <v/>
      </c>
      <c r="N345" s="31" t="str">
        <f>+IF(J345=0,"",'Ark1'!U2595)</f>
        <v/>
      </c>
      <c r="O345" s="31"/>
      <c r="P345" s="31"/>
      <c r="Q345" s="31"/>
      <c r="R345" s="31"/>
      <c r="S345" s="31"/>
      <c r="T345" s="31"/>
      <c r="U345" s="31"/>
      <c r="V345" s="217" t="str">
        <f>+IF(J345=0,"",'Ark1'!T2595)</f>
        <v/>
      </c>
      <c r="W345" s="218" t="str">
        <f>+IF(J345=0,"",'Ark1'!W2595)</f>
        <v/>
      </c>
      <c r="X345" s="218" t="str">
        <f>+IF(J345=0,"",'Ark1'!X2595)</f>
        <v/>
      </c>
      <c r="Y345" s="218" t="str">
        <f>+IF(J345=0,"",'Ark1'!Y2595)</f>
        <v/>
      </c>
      <c r="Z345" s="218" t="str">
        <f>+IF(J345=0,"",'Ark1'!Z2595)</f>
        <v/>
      </c>
      <c r="AA345" s="216" t="str">
        <f>+IF(J345=0,"",'Ark1'!AA2595)</f>
        <v/>
      </c>
      <c r="AB345" s="217" t="str">
        <f>+IF(J345=0,"",'Ark1'!AC2595)</f>
        <v/>
      </c>
      <c r="AC345" s="218" t="str">
        <f>+IF(J345=0,"",'Ark1'!AE2595)</f>
        <v/>
      </c>
      <c r="AD345" s="216" t="str">
        <f t="shared" si="41"/>
        <v/>
      </c>
      <c r="AE345" s="216" t="str">
        <f t="shared" si="42"/>
        <v/>
      </c>
      <c r="AF345" s="195"/>
      <c r="AI345" s="28"/>
      <c r="AJ345" s="26"/>
      <c r="AM345" s="26"/>
      <c r="AN345" s="26"/>
      <c r="AO345" s="26"/>
      <c r="AQ345" s="26"/>
    </row>
    <row r="346" spans="1:43" ht="15.6">
      <c r="A346" s="195"/>
      <c r="B346" s="266">
        <f>+'Ark1'!C2576</f>
        <v>2024</v>
      </c>
      <c r="C346" s="215">
        <f>+'Ark1'!L2596</f>
        <v>14</v>
      </c>
      <c r="D346" s="215" t="s">
        <v>39</v>
      </c>
      <c r="E346" s="215">
        <f>+'Ark1'!H2596</f>
        <v>2</v>
      </c>
      <c r="F346" s="215">
        <f>+'Ark1'!J2596</f>
        <v>147</v>
      </c>
      <c r="G346" s="215" t="str">
        <f>VLOOKUP(F346,RNR!$A$1:$B$26,2)</f>
        <v>Midt-Norge</v>
      </c>
      <c r="H346" s="215" t="str">
        <f>+IF(J346=0,"",'Ark1'!Q2596)</f>
        <v/>
      </c>
      <c r="I346" s="215"/>
      <c r="J346" s="320">
        <f>+'Ark1'!R2596</f>
        <v>0</v>
      </c>
      <c r="K346" s="216" t="str">
        <f>+IF(J346=0,"",'Ark1'!AG2596)</f>
        <v/>
      </c>
      <c r="L346" s="216"/>
      <c r="M346" s="216" t="str">
        <f>+IF(J346=0,"",'Ark1'!AH2596)</f>
        <v/>
      </c>
      <c r="N346" s="31" t="str">
        <f>+IF(J346=0,"",'Ark1'!U2596)</f>
        <v/>
      </c>
      <c r="O346" s="31"/>
      <c r="P346" s="31"/>
      <c r="Q346" s="31"/>
      <c r="R346" s="31"/>
      <c r="S346" s="31"/>
      <c r="T346" s="31"/>
      <c r="U346" s="31"/>
      <c r="V346" s="217" t="str">
        <f>+IF(J346=0,"",'Ark1'!T2596)</f>
        <v/>
      </c>
      <c r="W346" s="218" t="str">
        <f>+IF(J346=0,"",'Ark1'!W2596)</f>
        <v/>
      </c>
      <c r="X346" s="218" t="str">
        <f>+IF(J346=0,"",'Ark1'!X2596)</f>
        <v/>
      </c>
      <c r="Y346" s="218" t="str">
        <f>+IF(J346=0,"",'Ark1'!Y2596)</f>
        <v/>
      </c>
      <c r="Z346" s="218" t="str">
        <f>+IF(J346=0,"",'Ark1'!Z2596)</f>
        <v/>
      </c>
      <c r="AA346" s="216" t="str">
        <f>+IF(J346=0,"",'Ark1'!AA2596)</f>
        <v/>
      </c>
      <c r="AB346" s="217" t="str">
        <f>+IF(J346=0,"",'Ark1'!AC2596)</f>
        <v/>
      </c>
      <c r="AC346" s="218" t="str">
        <f>+IF(J346=0,"",'Ark1'!AE2596)</f>
        <v/>
      </c>
      <c r="AD346" s="216" t="str">
        <f t="shared" si="41"/>
        <v/>
      </c>
      <c r="AE346" s="216" t="str">
        <f t="shared" si="42"/>
        <v/>
      </c>
      <c r="AF346" s="195"/>
      <c r="AI346" s="28"/>
      <c r="AJ346" s="26"/>
      <c r="AM346" s="26"/>
      <c r="AN346" s="26"/>
      <c r="AO346" s="26"/>
      <c r="AQ346" s="26"/>
    </row>
    <row r="347" spans="1:43" ht="15.6">
      <c r="A347" s="195"/>
      <c r="B347" s="266">
        <f>+'Ark1'!C2577</f>
        <v>2024</v>
      </c>
      <c r="C347" s="215">
        <f>+'Ark1'!L2597</f>
        <v>14</v>
      </c>
      <c r="D347" s="215" t="s">
        <v>39</v>
      </c>
      <c r="E347" s="215">
        <f>+'Ark1'!H2597</f>
        <v>1</v>
      </c>
      <c r="F347" s="215">
        <f>+'Ark1'!J2597</f>
        <v>155</v>
      </c>
      <c r="G347" s="215" t="str">
        <f>VLOOKUP(F347,RNR!$A$1:$B$26,2)</f>
        <v>Målselv</v>
      </c>
      <c r="H347" s="215" t="str">
        <f>+IF(J347=0,"",'Ark1'!Q2597)</f>
        <v/>
      </c>
      <c r="I347" s="215"/>
      <c r="J347" s="320">
        <f>+'Ark1'!R2597</f>
        <v>0</v>
      </c>
      <c r="K347" s="216" t="str">
        <f>+IF(J347=0,"",'Ark1'!AG2597)</f>
        <v/>
      </c>
      <c r="L347" s="216"/>
      <c r="M347" s="216" t="str">
        <f>+IF(J347=0,"",'Ark1'!AH2597)</f>
        <v/>
      </c>
      <c r="N347" s="31" t="str">
        <f>+IF(J347=0,"",'Ark1'!U2597)</f>
        <v/>
      </c>
      <c r="O347" s="31"/>
      <c r="P347" s="31"/>
      <c r="Q347" s="31"/>
      <c r="R347" s="31"/>
      <c r="S347" s="31"/>
      <c r="T347" s="31"/>
      <c r="U347" s="31"/>
      <c r="V347" s="217" t="str">
        <f>+IF(J347=0,"",'Ark1'!T2597)</f>
        <v/>
      </c>
      <c r="W347" s="218" t="str">
        <f>+IF(J347=0,"",'Ark1'!W2597)</f>
        <v/>
      </c>
      <c r="X347" s="218" t="str">
        <f>+IF(J347=0,"",'Ark1'!X2597)</f>
        <v/>
      </c>
      <c r="Y347" s="218" t="str">
        <f>+IF(J347=0,"",'Ark1'!Y2597)</f>
        <v/>
      </c>
      <c r="Z347" s="218" t="str">
        <f>+IF(J347=0,"",'Ark1'!Z2597)</f>
        <v/>
      </c>
      <c r="AA347" s="216" t="str">
        <f>+IF(J347=0,"",'Ark1'!AA2597)</f>
        <v/>
      </c>
      <c r="AB347" s="217" t="str">
        <f>+IF(J347=0,"",'Ark1'!AC2597)</f>
        <v/>
      </c>
      <c r="AC347" s="218" t="str">
        <f>+IF(J347=0,"",'Ark1'!AE2597)</f>
        <v/>
      </c>
      <c r="AD347" s="216" t="str">
        <f t="shared" si="41"/>
        <v/>
      </c>
      <c r="AE347" s="216" t="str">
        <f t="shared" si="42"/>
        <v/>
      </c>
      <c r="AF347" s="195"/>
      <c r="AI347" s="28"/>
      <c r="AJ347" s="26"/>
      <c r="AM347" s="26"/>
      <c r="AN347" s="26"/>
      <c r="AO347" s="26"/>
      <c r="AQ347" s="26"/>
    </row>
    <row r="348" spans="1:43" ht="15.6">
      <c r="A348" s="195"/>
      <c r="B348" s="266">
        <f>+'Ark1'!C2578</f>
        <v>2024</v>
      </c>
      <c r="C348" s="215">
        <f>+'Ark1'!L2598</f>
        <v>14</v>
      </c>
      <c r="D348" s="215" t="s">
        <v>39</v>
      </c>
      <c r="E348" s="215">
        <f>+'Ark1'!H2598</f>
        <v>2</v>
      </c>
      <c r="F348" s="215">
        <f>+'Ark1'!J2598</f>
        <v>160</v>
      </c>
      <c r="G348" s="215" t="str">
        <f>VLOOKUP(F348,RNR!$A$1:$B$26,2)</f>
        <v>Oslo</v>
      </c>
      <c r="H348" s="215" t="str">
        <f>+IF(J348=0,"",'Ark1'!Q2598)</f>
        <v/>
      </c>
      <c r="I348" s="215"/>
      <c r="J348" s="320">
        <f>+'Ark1'!R2598</f>
        <v>0</v>
      </c>
      <c r="K348" s="216" t="str">
        <f>+IF(J348=0,"",'Ark1'!AG2598)</f>
        <v/>
      </c>
      <c r="L348" s="216"/>
      <c r="M348" s="216" t="str">
        <f>+IF(J348=0,"",'Ark1'!AH2598)</f>
        <v/>
      </c>
      <c r="N348" s="31" t="str">
        <f>+IF(J348=0,"",'Ark1'!U2598)</f>
        <v/>
      </c>
      <c r="O348" s="31"/>
      <c r="P348" s="31"/>
      <c r="Q348" s="31"/>
      <c r="R348" s="31"/>
      <c r="S348" s="31"/>
      <c r="T348" s="31"/>
      <c r="U348" s="31"/>
      <c r="V348" s="217" t="str">
        <f>+IF(J348=0,"",'Ark1'!T2598)</f>
        <v/>
      </c>
      <c r="W348" s="218" t="str">
        <f>+IF(J348=0,"",'Ark1'!W2598)</f>
        <v/>
      </c>
      <c r="X348" s="218" t="str">
        <f>+IF(J348=0,"",'Ark1'!X2598)</f>
        <v/>
      </c>
      <c r="Y348" s="218" t="str">
        <f>+IF(J348=0,"",'Ark1'!Y2598)</f>
        <v/>
      </c>
      <c r="Z348" s="218" t="str">
        <f>+IF(J348=0,"",'Ark1'!Z2598)</f>
        <v/>
      </c>
      <c r="AA348" s="216" t="str">
        <f>+IF(J348=0,"",'Ark1'!AA2598)</f>
        <v/>
      </c>
      <c r="AB348" s="217" t="str">
        <f>+IF(J348=0,"",'Ark1'!AC2598)</f>
        <v/>
      </c>
      <c r="AC348" s="218" t="str">
        <f>+IF(J348=0,"",'Ark1'!AE2598)</f>
        <v/>
      </c>
      <c r="AD348" s="216" t="str">
        <f t="shared" si="41"/>
        <v/>
      </c>
      <c r="AE348" s="216" t="str">
        <f t="shared" si="42"/>
        <v/>
      </c>
      <c r="AF348" s="195"/>
      <c r="AI348" s="28"/>
      <c r="AJ348" s="26"/>
      <c r="AM348" s="26"/>
      <c r="AN348" s="26"/>
      <c r="AO348" s="26"/>
      <c r="AQ348" s="26"/>
    </row>
    <row r="349" spans="1:43" ht="15.6">
      <c r="A349" s="195"/>
      <c r="B349" s="266">
        <f>+'Ark1'!C2579</f>
        <v>2024</v>
      </c>
      <c r="C349" s="215">
        <f>+'Ark1'!L2599</f>
        <v>14</v>
      </c>
      <c r="D349" s="215" t="s">
        <v>39</v>
      </c>
      <c r="E349" s="215">
        <f>+'Ark1'!H2599</f>
        <v>1</v>
      </c>
      <c r="F349" s="215">
        <f>+'Ark1'!J2599</f>
        <v>171</v>
      </c>
      <c r="G349" s="215" t="str">
        <f>VLOOKUP(F349,RNR!$A$1:$B$26,2)</f>
        <v>Prima</v>
      </c>
      <c r="H349" s="215" t="str">
        <f>+IF(J349=0,"",'Ark1'!Q2599)</f>
        <v/>
      </c>
      <c r="I349" s="215"/>
      <c r="J349" s="320">
        <f>+'Ark1'!R2599</f>
        <v>0</v>
      </c>
      <c r="K349" s="216" t="str">
        <f>+IF(J349=0,"",'Ark1'!AG2599)</f>
        <v/>
      </c>
      <c r="L349" s="216"/>
      <c r="M349" s="216" t="str">
        <f>+IF(J349=0,"",'Ark1'!AH2599)</f>
        <v/>
      </c>
      <c r="N349" s="31" t="str">
        <f>+IF(J349=0,"",'Ark1'!U2599)</f>
        <v/>
      </c>
      <c r="O349" s="31"/>
      <c r="P349" s="31"/>
      <c r="Q349" s="31"/>
      <c r="R349" s="31"/>
      <c r="S349" s="31"/>
      <c r="T349" s="31"/>
      <c r="U349" s="31"/>
      <c r="V349" s="217" t="str">
        <f>+IF(J349=0,"",'Ark1'!T2599)</f>
        <v/>
      </c>
      <c r="W349" s="218" t="str">
        <f>+IF(J349=0,"",'Ark1'!W2599)</f>
        <v/>
      </c>
      <c r="X349" s="218" t="str">
        <f>+IF(J349=0,"",'Ark1'!X2599)</f>
        <v/>
      </c>
      <c r="Y349" s="218" t="str">
        <f>+IF(J349=0,"",'Ark1'!Y2599)</f>
        <v/>
      </c>
      <c r="Z349" s="218" t="str">
        <f>+IF(J349=0,"",'Ark1'!Z2599)</f>
        <v/>
      </c>
      <c r="AA349" s="216" t="str">
        <f>+IF(J349=0,"",'Ark1'!AA2599)</f>
        <v/>
      </c>
      <c r="AB349" s="217" t="str">
        <f>+IF(J349=0,"",'Ark1'!AC2599)</f>
        <v/>
      </c>
      <c r="AC349" s="218" t="str">
        <f>+IF(J349=0,"",'Ark1'!AE2599)</f>
        <v/>
      </c>
      <c r="AD349" s="216" t="str">
        <f t="shared" si="41"/>
        <v/>
      </c>
      <c r="AE349" s="216" t="str">
        <f t="shared" si="42"/>
        <v/>
      </c>
      <c r="AF349" s="195"/>
      <c r="AI349" s="28"/>
      <c r="AJ349" s="26"/>
      <c r="AM349" s="26"/>
      <c r="AN349" s="26"/>
      <c r="AO349" s="26"/>
      <c r="AQ349" s="26"/>
    </row>
    <row r="350" spans="1:43" ht="15.6">
      <c r="A350" s="195"/>
      <c r="B350" s="266">
        <f>+'Ark1'!C2580</f>
        <v>2024</v>
      </c>
      <c r="C350" s="215">
        <f>+'Ark1'!L2600</f>
        <v>14</v>
      </c>
      <c r="D350" s="215" t="s">
        <v>39</v>
      </c>
      <c r="E350" s="215">
        <f>+'Ark1'!H2600</f>
        <v>2</v>
      </c>
      <c r="F350" s="215">
        <f>+'Ark1'!J2600</f>
        <v>175</v>
      </c>
      <c r="G350" s="215" t="str">
        <f>VLOOKUP(F350,RNR!$A$1:$B$26,2)</f>
        <v>Ole Ringdal</v>
      </c>
      <c r="H350" s="215" t="str">
        <f>+IF(J350=0,"",'Ark1'!Q2600)</f>
        <v/>
      </c>
      <c r="I350" s="215"/>
      <c r="J350" s="320">
        <f>+'Ark1'!R2600</f>
        <v>0</v>
      </c>
      <c r="K350" s="216" t="str">
        <f>+IF(J350=0,"",'Ark1'!AG2600)</f>
        <v/>
      </c>
      <c r="L350" s="216"/>
      <c r="M350" s="216" t="str">
        <f>+IF(J350=0,"",'Ark1'!AH2600)</f>
        <v/>
      </c>
      <c r="N350" s="31" t="str">
        <f>+IF(J350=0,"",'Ark1'!U2600)</f>
        <v/>
      </c>
      <c r="O350" s="31"/>
      <c r="P350" s="31"/>
      <c r="Q350" s="31"/>
      <c r="R350" s="31"/>
      <c r="S350" s="31"/>
      <c r="T350" s="31"/>
      <c r="U350" s="31"/>
      <c r="V350" s="217" t="str">
        <f>+IF(J350=0,"",'Ark1'!T2600)</f>
        <v/>
      </c>
      <c r="W350" s="218" t="str">
        <f>+IF(J350=0,"",'Ark1'!W2600)</f>
        <v/>
      </c>
      <c r="X350" s="218" t="str">
        <f>+IF(J350=0,"",'Ark1'!X2600)</f>
        <v/>
      </c>
      <c r="Y350" s="218" t="str">
        <f>+IF(J350=0,"",'Ark1'!Y2600)</f>
        <v/>
      </c>
      <c r="Z350" s="218" t="str">
        <f>+IF(J350=0,"",'Ark1'!Z2600)</f>
        <v/>
      </c>
      <c r="AA350" s="216" t="str">
        <f>+IF(J350=0,"",'Ark1'!AA2600)</f>
        <v/>
      </c>
      <c r="AB350" s="217" t="str">
        <f>+IF(J350=0,"",'Ark1'!AC2600)</f>
        <v/>
      </c>
      <c r="AC350" s="218" t="str">
        <f>+IF(J350=0,"",'Ark1'!AE2600)</f>
        <v/>
      </c>
      <c r="AD350" s="216" t="str">
        <f t="shared" si="41"/>
        <v/>
      </c>
      <c r="AE350" s="216" t="str">
        <f t="shared" si="42"/>
        <v/>
      </c>
      <c r="AF350" s="195"/>
      <c r="AI350" s="28"/>
      <c r="AJ350" s="26"/>
      <c r="AM350" s="26"/>
      <c r="AN350" s="26"/>
      <c r="AO350" s="26"/>
      <c r="AQ350" s="26"/>
    </row>
    <row r="351" spans="1:43" ht="15.6">
      <c r="A351" s="195"/>
      <c r="B351" s="266">
        <f>+'Ark1'!C2581</f>
        <v>2024</v>
      </c>
      <c r="C351" s="215">
        <f>+'Ark1'!L2601</f>
        <v>14</v>
      </c>
      <c r="D351" s="215" t="s">
        <v>39</v>
      </c>
      <c r="E351" s="215">
        <f>+'Ark1'!H2601</f>
        <v>2</v>
      </c>
      <c r="F351" s="215">
        <f>+'Ark1'!J2601</f>
        <v>177</v>
      </c>
      <c r="G351" s="215" t="str">
        <f>VLOOKUP(F351,RNR!$A$1:$B$26,2)</f>
        <v>Slakthuset</v>
      </c>
      <c r="H351" s="215" t="str">
        <f>+IF(J351=0,"",'Ark1'!Q2601)</f>
        <v/>
      </c>
      <c r="I351" s="215"/>
      <c r="J351" s="320">
        <f>+'Ark1'!R2601</f>
        <v>0</v>
      </c>
      <c r="K351" s="216" t="str">
        <f>+IF(J351=0,"",'Ark1'!AG2601)</f>
        <v/>
      </c>
      <c r="L351" s="216"/>
      <c r="M351" s="216" t="str">
        <f>+IF(J351=0,"",'Ark1'!AH2601)</f>
        <v/>
      </c>
      <c r="N351" s="31" t="str">
        <f>+IF(J351=0,"",'Ark1'!U2601)</f>
        <v/>
      </c>
      <c r="O351" s="31"/>
      <c r="P351" s="31"/>
      <c r="Q351" s="31"/>
      <c r="R351" s="31"/>
      <c r="S351" s="31"/>
      <c r="T351" s="31"/>
      <c r="U351" s="31"/>
      <c r="V351" s="217" t="str">
        <f>+IF(J351=0,"",'Ark1'!T2601)</f>
        <v/>
      </c>
      <c r="W351" s="218" t="str">
        <f>+IF(J351=0,"",'Ark1'!W2601)</f>
        <v/>
      </c>
      <c r="X351" s="218" t="str">
        <f>+IF(J351=0,"",'Ark1'!X2601)</f>
        <v/>
      </c>
      <c r="Y351" s="218" t="str">
        <f>+IF(J351=0,"",'Ark1'!Y2601)</f>
        <v/>
      </c>
      <c r="Z351" s="218" t="str">
        <f>+IF(J351=0,"",'Ark1'!Z2601)</f>
        <v/>
      </c>
      <c r="AA351" s="216" t="str">
        <f>+IF(J351=0,"",'Ark1'!AA2601)</f>
        <v/>
      </c>
      <c r="AB351" s="217" t="str">
        <f>+IF(J351=0,"",'Ark1'!AC2601)</f>
        <v/>
      </c>
      <c r="AC351" s="218" t="str">
        <f>+IF(J351=0,"",'Ark1'!AE2601)</f>
        <v/>
      </c>
      <c r="AD351" s="216" t="str">
        <f t="shared" si="41"/>
        <v/>
      </c>
      <c r="AE351" s="216" t="str">
        <f t="shared" si="42"/>
        <v/>
      </c>
      <c r="AF351" s="195"/>
      <c r="AI351" s="28"/>
      <c r="AJ351" s="26"/>
      <c r="AM351" s="26"/>
      <c r="AN351" s="26"/>
      <c r="AO351" s="26"/>
      <c r="AQ351" s="26"/>
    </row>
    <row r="352" spans="1:43" ht="15.6">
      <c r="A352" s="195"/>
      <c r="B352" s="266">
        <f>+'Ark1'!C2582</f>
        <v>2024</v>
      </c>
      <c r="C352" s="215">
        <f>+'Ark1'!L2602</f>
        <v>14</v>
      </c>
      <c r="D352" s="215" t="s">
        <v>39</v>
      </c>
      <c r="E352" s="215">
        <f>+'Ark1'!H2602</f>
        <v>2</v>
      </c>
      <c r="F352" s="215">
        <f>+'Ark1'!J2602</f>
        <v>178</v>
      </c>
      <c r="G352" s="215" t="str">
        <f>VLOOKUP(F352,RNR!$A$1:$B$26,2)</f>
        <v>Røros</v>
      </c>
      <c r="H352" s="215" t="str">
        <f>+IF(J352=0,"",'Ark1'!Q2602)</f>
        <v/>
      </c>
      <c r="I352" s="215"/>
      <c r="J352" s="320">
        <f>+'Ark1'!R2602</f>
        <v>0</v>
      </c>
      <c r="K352" s="216" t="str">
        <f>+IF(J352=0,"",'Ark1'!AG2602)</f>
        <v/>
      </c>
      <c r="L352" s="216"/>
      <c r="M352" s="216" t="str">
        <f>+IF(J352=0,"",'Ark1'!AH2602)</f>
        <v/>
      </c>
      <c r="N352" s="31" t="str">
        <f>+IF(J352=0,"",'Ark1'!U2602)</f>
        <v/>
      </c>
      <c r="O352" s="31"/>
      <c r="P352" s="31"/>
      <c r="Q352" s="31"/>
      <c r="R352" s="31"/>
      <c r="S352" s="31"/>
      <c r="T352" s="31"/>
      <c r="U352" s="31"/>
      <c r="V352" s="217" t="str">
        <f>+IF(J352=0,"",'Ark1'!T2602)</f>
        <v/>
      </c>
      <c r="W352" s="218" t="str">
        <f>+IF(J352=0,"",'Ark1'!W2602)</f>
        <v/>
      </c>
      <c r="X352" s="218" t="str">
        <f>+IF(J352=0,"",'Ark1'!X2602)</f>
        <v/>
      </c>
      <c r="Y352" s="218" t="str">
        <f>+IF(J352=0,"",'Ark1'!Y2602)</f>
        <v/>
      </c>
      <c r="Z352" s="218" t="str">
        <f>+IF(J352=0,"",'Ark1'!Z2602)</f>
        <v/>
      </c>
      <c r="AA352" s="216" t="str">
        <f>+IF(J352=0,"",'Ark1'!AA2602)</f>
        <v/>
      </c>
      <c r="AB352" s="217" t="str">
        <f>+IF(J352=0,"",'Ark1'!AC2602)</f>
        <v/>
      </c>
      <c r="AC352" s="218" t="str">
        <f>+IF(J352=0,"",'Ark1'!AE2602)</f>
        <v/>
      </c>
      <c r="AD352" s="216" t="str">
        <f t="shared" si="41"/>
        <v/>
      </c>
      <c r="AE352" s="216" t="str">
        <f t="shared" si="42"/>
        <v/>
      </c>
      <c r="AF352" s="195"/>
      <c r="AI352" s="28"/>
      <c r="AJ352" s="26"/>
      <c r="AM352" s="26"/>
      <c r="AN352" s="26"/>
      <c r="AO352" s="26"/>
      <c r="AQ352" s="26"/>
    </row>
    <row r="353" spans="1:60" ht="15.6">
      <c r="A353" s="195"/>
      <c r="B353" s="266">
        <f>+'Ark1'!C2583</f>
        <v>2024</v>
      </c>
      <c r="C353" s="215">
        <f>+'Ark1'!L2603</f>
        <v>14</v>
      </c>
      <c r="D353" s="215" t="s">
        <v>39</v>
      </c>
      <c r="E353" s="215">
        <f>+'Ark1'!H2603</f>
        <v>2</v>
      </c>
      <c r="F353" s="215">
        <f>+'Ark1'!J2603</f>
        <v>181</v>
      </c>
      <c r="G353" s="215" t="str">
        <f>VLOOKUP(F353,RNR!$A$1:$B$26,2)</f>
        <v>Horns</v>
      </c>
      <c r="H353" s="215" t="str">
        <f>+IF(J353=0,"",'Ark1'!Q2603)</f>
        <v/>
      </c>
      <c r="I353" s="215"/>
      <c r="J353" s="320">
        <f>+'Ark1'!R2603</f>
        <v>0</v>
      </c>
      <c r="K353" s="216" t="str">
        <f>+IF(J353=0,"",'Ark1'!AG2603)</f>
        <v/>
      </c>
      <c r="L353" s="216"/>
      <c r="M353" s="216" t="str">
        <f>+IF(J353=0,"",'Ark1'!AH2603)</f>
        <v/>
      </c>
      <c r="N353" s="31" t="str">
        <f>+IF(J353=0,"",'Ark1'!U2603)</f>
        <v/>
      </c>
      <c r="O353" s="31"/>
      <c r="P353" s="31"/>
      <c r="Q353" s="31"/>
      <c r="R353" s="31"/>
      <c r="S353" s="31"/>
      <c r="T353" s="31"/>
      <c r="U353" s="31"/>
      <c r="V353" s="217" t="str">
        <f>+IF(J353=0,"",'Ark1'!T2603)</f>
        <v/>
      </c>
      <c r="W353" s="218" t="str">
        <f>+IF(J353=0,"",'Ark1'!W2603)</f>
        <v/>
      </c>
      <c r="X353" s="218" t="str">
        <f>+IF(J353=0,"",'Ark1'!X2603)</f>
        <v/>
      </c>
      <c r="Y353" s="218" t="str">
        <f>+IF(J353=0,"",'Ark1'!Y2603)</f>
        <v/>
      </c>
      <c r="Z353" s="218" t="str">
        <f>+IF(J353=0,"",'Ark1'!Z2603)</f>
        <v/>
      </c>
      <c r="AA353" s="216" t="str">
        <f>+IF(J353=0,"",'Ark1'!AA2603)</f>
        <v/>
      </c>
      <c r="AB353" s="217" t="str">
        <f>+IF(J353=0,"",'Ark1'!AC2603)</f>
        <v/>
      </c>
      <c r="AC353" s="218" t="str">
        <f>+IF(J353=0,"",'Ark1'!AE2603)</f>
        <v/>
      </c>
      <c r="AD353" s="216" t="str">
        <f t="shared" si="41"/>
        <v/>
      </c>
      <c r="AE353" s="216" t="str">
        <f t="shared" si="42"/>
        <v/>
      </c>
      <c r="AF353" s="195"/>
      <c r="AI353" s="28"/>
      <c r="AJ353" s="26"/>
      <c r="AM353" s="26"/>
      <c r="AN353" s="26"/>
      <c r="AO353" s="26"/>
      <c r="AQ353" s="26"/>
    </row>
    <row r="354" spans="1:60" ht="15.6">
      <c r="A354" s="195"/>
      <c r="B354" s="266">
        <f>+'Ark1'!C2584</f>
        <v>2024</v>
      </c>
      <c r="C354" s="215">
        <f>+'Ark1'!L2604</f>
        <v>14</v>
      </c>
      <c r="D354" s="215" t="s">
        <v>39</v>
      </c>
      <c r="E354" s="215">
        <f>+'Ark1'!H2604</f>
        <v>1</v>
      </c>
      <c r="F354" s="215">
        <f>+'Ark1'!J2604</f>
        <v>262</v>
      </c>
      <c r="G354" s="215" t="str">
        <f>VLOOKUP(F354,RNR!$A$1:$B$26,2)</f>
        <v>Strilalam</v>
      </c>
      <c r="H354" s="215" t="str">
        <f>+IF(J354=0,"",'Ark1'!Q2604)</f>
        <v/>
      </c>
      <c r="I354" s="215"/>
      <c r="J354" s="320">
        <f>+'Ark1'!R2604</f>
        <v>0</v>
      </c>
      <c r="K354" s="216" t="str">
        <f>+IF(J354=0,"",'Ark1'!AG2604)</f>
        <v/>
      </c>
      <c r="L354" s="216"/>
      <c r="M354" s="216" t="str">
        <f>+IF(J354=0,"",'Ark1'!AH2604)</f>
        <v/>
      </c>
      <c r="N354" s="31" t="str">
        <f>+IF(J354=0,"",'Ark1'!U2604)</f>
        <v/>
      </c>
      <c r="O354" s="31"/>
      <c r="P354" s="31"/>
      <c r="Q354" s="31"/>
      <c r="R354" s="31"/>
      <c r="S354" s="31"/>
      <c r="T354" s="31"/>
      <c r="U354" s="31"/>
      <c r="V354" s="217" t="str">
        <f>+IF(J354=0,"",'Ark1'!T2604)</f>
        <v/>
      </c>
      <c r="W354" s="218" t="str">
        <f>+IF(J354=0,"",'Ark1'!W2604)</f>
        <v/>
      </c>
      <c r="X354" s="218" t="str">
        <f>+IF(J354=0,"",'Ark1'!X2604)</f>
        <v/>
      </c>
      <c r="Y354" s="218" t="str">
        <f>+IF(J354=0,"",'Ark1'!Y2604)</f>
        <v/>
      </c>
      <c r="Z354" s="218" t="str">
        <f>+IF(J354=0,"",'Ark1'!Z2604)</f>
        <v/>
      </c>
      <c r="AA354" s="216" t="str">
        <f>+IF(J354=0,"",'Ark1'!AA2604)</f>
        <v/>
      </c>
      <c r="AB354" s="217" t="str">
        <f>+IF(J354=0,"",'Ark1'!AC2604)</f>
        <v/>
      </c>
      <c r="AC354" s="218" t="str">
        <f>+IF(J354=0,"",'Ark1'!AE2604)</f>
        <v/>
      </c>
      <c r="AD354" s="216" t="str">
        <f t="shared" si="41"/>
        <v/>
      </c>
      <c r="AE354" s="216" t="str">
        <f t="shared" si="42"/>
        <v/>
      </c>
      <c r="AF354" s="195"/>
      <c r="AI354" s="28"/>
      <c r="AJ354" s="26"/>
      <c r="AM354" s="26"/>
      <c r="AN354" s="26"/>
      <c r="AO354" s="26"/>
      <c r="AQ354" s="26"/>
    </row>
    <row r="355" spans="1:60" ht="15.6">
      <c r="A355" s="195"/>
      <c r="B355" s="266">
        <f>+'Ark1'!C2585</f>
        <v>2024</v>
      </c>
      <c r="C355" s="215">
        <f>+'Ark1'!L2605</f>
        <v>14</v>
      </c>
      <c r="D355" s="215" t="s">
        <v>39</v>
      </c>
      <c r="E355" s="215">
        <f>+'Ark1'!H2605</f>
        <v>1</v>
      </c>
      <c r="F355" s="215">
        <f>+'Ark1'!J2605</f>
        <v>309</v>
      </c>
      <c r="G355" s="215" t="str">
        <f>VLOOKUP(F355,RNR!$A$1:$B$26,2)</f>
        <v>Malvik</v>
      </c>
      <c r="H355" s="215" t="str">
        <f>+IF(J355=0,"",'Ark1'!Q2605)</f>
        <v/>
      </c>
      <c r="I355" s="215"/>
      <c r="J355" s="320">
        <f>+'Ark1'!R2605</f>
        <v>0</v>
      </c>
      <c r="K355" s="216" t="str">
        <f>+IF(J355=0,"",'Ark1'!AG2605)</f>
        <v/>
      </c>
      <c r="L355" s="216"/>
      <c r="M355" s="216" t="str">
        <f>+IF(J355=0,"",'Ark1'!AH2605)</f>
        <v/>
      </c>
      <c r="N355" s="31" t="str">
        <f>+IF(J355=0,"",'Ark1'!U2605)</f>
        <v/>
      </c>
      <c r="O355" s="31"/>
      <c r="P355" s="31"/>
      <c r="Q355" s="31"/>
      <c r="R355" s="31"/>
      <c r="S355" s="31"/>
      <c r="T355" s="31"/>
      <c r="U355" s="31"/>
      <c r="V355" s="217" t="str">
        <f>+IF(J355=0,"",'Ark1'!T2605)</f>
        <v/>
      </c>
      <c r="W355" s="218" t="str">
        <f>+IF(J355=0,"",'Ark1'!W2605)</f>
        <v/>
      </c>
      <c r="X355" s="218" t="str">
        <f>+IF(J355=0,"",'Ark1'!X2605)</f>
        <v/>
      </c>
      <c r="Y355" s="218" t="str">
        <f>+IF(J355=0,"",'Ark1'!Y2605)</f>
        <v/>
      </c>
      <c r="Z355" s="218" t="str">
        <f>+IF(J355=0,"",'Ark1'!Z2605)</f>
        <v/>
      </c>
      <c r="AA355" s="216" t="str">
        <f>+IF(J355=0,"",'Ark1'!AA2605)</f>
        <v/>
      </c>
      <c r="AB355" s="217" t="str">
        <f>+IF(J355=0,"",'Ark1'!AC2605)</f>
        <v/>
      </c>
      <c r="AC355" s="218" t="str">
        <f>+IF(J355=0,"",'Ark1'!AE2605)</f>
        <v/>
      </c>
      <c r="AD355" s="216" t="str">
        <f t="shared" si="41"/>
        <v/>
      </c>
      <c r="AE355" s="216" t="str">
        <f t="shared" si="42"/>
        <v/>
      </c>
      <c r="AF355" s="195"/>
      <c r="AI355" s="28"/>
      <c r="AJ355" s="26"/>
      <c r="AM355" s="26"/>
      <c r="AN355" s="26"/>
      <c r="AO355" s="26"/>
      <c r="AQ355" s="26"/>
    </row>
    <row r="356" spans="1:60" ht="15.6">
      <c r="A356" s="195"/>
      <c r="B356" s="266">
        <f>+'Ark1'!C2586</f>
        <v>2024</v>
      </c>
      <c r="C356" s="215">
        <f>+'Ark1'!L2606</f>
        <v>14</v>
      </c>
      <c r="D356" s="215" t="s">
        <v>39</v>
      </c>
      <c r="E356" s="215">
        <f>+'Ark1'!H2606</f>
        <v>2</v>
      </c>
      <c r="F356" s="215">
        <f>+'Ark1'!J2606</f>
        <v>470</v>
      </c>
      <c r="G356" s="215" t="str">
        <f>VLOOKUP(F356,RNR!$A$1:$B$26,2)</f>
        <v>Jens Eide</v>
      </c>
      <c r="H356" s="215" t="str">
        <f>+IF(J356=0,"",'Ark1'!Q2606)</f>
        <v/>
      </c>
      <c r="I356" s="215"/>
      <c r="J356" s="320">
        <f>+'Ark1'!R2606</f>
        <v>0</v>
      </c>
      <c r="K356" s="216" t="str">
        <f>+IF(J356=0,"",'Ark1'!AG2606)</f>
        <v/>
      </c>
      <c r="L356" s="216"/>
      <c r="M356" s="216" t="str">
        <f>+IF(J356=0,"",'Ark1'!AH2606)</f>
        <v/>
      </c>
      <c r="N356" s="31" t="str">
        <f>+IF(J356=0,"",'Ark1'!U2606)</f>
        <v/>
      </c>
      <c r="O356" s="31"/>
      <c r="P356" s="31"/>
      <c r="Q356" s="31"/>
      <c r="R356" s="31"/>
      <c r="S356" s="31"/>
      <c r="T356" s="31"/>
      <c r="U356" s="31"/>
      <c r="V356" s="217" t="str">
        <f>+IF(J356=0,"",'Ark1'!T2606)</f>
        <v/>
      </c>
      <c r="W356" s="218" t="str">
        <f>+IF(J356=0,"",'Ark1'!W2606)</f>
        <v/>
      </c>
      <c r="X356" s="218" t="str">
        <f>+IF(J356=0,"",'Ark1'!X2606)</f>
        <v/>
      </c>
      <c r="Y356" s="218" t="str">
        <f>+IF(J356=0,"",'Ark1'!Y2606)</f>
        <v/>
      </c>
      <c r="Z356" s="218" t="str">
        <f>+IF(J356=0,"",'Ark1'!Z2606)</f>
        <v/>
      </c>
      <c r="AA356" s="216" t="str">
        <f>+IF(J356=0,"",'Ark1'!AA2606)</f>
        <v/>
      </c>
      <c r="AB356" s="217" t="str">
        <f>+IF(J356=0,"",'Ark1'!AC2606)</f>
        <v/>
      </c>
      <c r="AC356" s="218" t="str">
        <f>+IF(J356=0,"",'Ark1'!AE2606)</f>
        <v/>
      </c>
      <c r="AD356" s="216" t="str">
        <f t="shared" si="41"/>
        <v/>
      </c>
      <c r="AE356" s="216" t="str">
        <f t="shared" si="42"/>
        <v/>
      </c>
      <c r="AF356" s="195"/>
      <c r="AI356" s="28"/>
      <c r="AJ356" s="26"/>
      <c r="AM356" s="26"/>
      <c r="AN356" s="26"/>
      <c r="AO356" s="26"/>
      <c r="AQ356" s="26"/>
    </row>
    <row r="357" spans="1:60" ht="15.6">
      <c r="A357" s="195"/>
      <c r="B357" s="266">
        <f>+'Ark1'!C2587</f>
        <v>2024</v>
      </c>
      <c r="C357" s="215">
        <f>+'Ark1'!L2607</f>
        <v>14</v>
      </c>
      <c r="D357" s="215" t="s">
        <v>39</v>
      </c>
      <c r="E357" s="215">
        <f>+'Ark1'!H2607</f>
        <v>2</v>
      </c>
      <c r="F357" s="215">
        <f>+'Ark1'!J2607</f>
        <v>629</v>
      </c>
      <c r="G357" s="215" t="str">
        <f>VLOOKUP(F357,RNR!$A$1:$B$26,2)</f>
        <v>Bø</v>
      </c>
      <c r="H357" s="215" t="str">
        <f>+IF(J357=0,"",'Ark1'!Q2607)</f>
        <v/>
      </c>
      <c r="I357" s="215"/>
      <c r="J357" s="320">
        <f>+'Ark1'!R2607</f>
        <v>0</v>
      </c>
      <c r="K357" s="216" t="str">
        <f>+IF(J357=0,"",'Ark1'!AG2607)</f>
        <v/>
      </c>
      <c r="L357" s="216"/>
      <c r="M357" s="216" t="str">
        <f>+IF(J357=0,"",'Ark1'!AH2607)</f>
        <v/>
      </c>
      <c r="N357" s="31" t="str">
        <f>+IF(J357=0,"",'Ark1'!U2607)</f>
        <v/>
      </c>
      <c r="O357" s="31"/>
      <c r="P357" s="31"/>
      <c r="Q357" s="31"/>
      <c r="R357" s="31"/>
      <c r="S357" s="31"/>
      <c r="T357" s="31"/>
      <c r="U357" s="31"/>
      <c r="V357" s="217" t="str">
        <f>+IF(J357=0,"",'Ark1'!T2607)</f>
        <v/>
      </c>
      <c r="W357" s="218" t="str">
        <f>+IF(J357=0,"",'Ark1'!W2607)</f>
        <v/>
      </c>
      <c r="X357" s="218" t="str">
        <f>+IF(J357=0,"",'Ark1'!X2607)</f>
        <v/>
      </c>
      <c r="Y357" s="218" t="str">
        <f>+IF(J357=0,"",'Ark1'!Y2607)</f>
        <v/>
      </c>
      <c r="Z357" s="218" t="str">
        <f>+IF(J357=0,"",'Ark1'!Z2607)</f>
        <v/>
      </c>
      <c r="AA357" s="216" t="str">
        <f>+IF(J357=0,"",'Ark1'!AA2607)</f>
        <v/>
      </c>
      <c r="AB357" s="217" t="str">
        <f>+IF(J357=0,"",'Ark1'!AC2607)</f>
        <v/>
      </c>
      <c r="AC357" s="218" t="str">
        <f>+IF(J357=0,"",'Ark1'!AE2607)</f>
        <v/>
      </c>
      <c r="AD357" s="216" t="str">
        <f t="shared" si="41"/>
        <v/>
      </c>
      <c r="AE357" s="216" t="str">
        <f t="shared" si="42"/>
        <v/>
      </c>
      <c r="AF357" s="195"/>
      <c r="AI357" s="28"/>
      <c r="AJ357" s="26"/>
      <c r="AM357" s="26"/>
      <c r="AN357" s="26"/>
      <c r="AO357" s="26"/>
      <c r="AQ357" s="26"/>
    </row>
    <row r="358" spans="1:60" ht="15.6">
      <c r="A358" s="195"/>
      <c r="B358" s="266">
        <f>+'Ark1'!C2588</f>
        <v>2024</v>
      </c>
      <c r="C358" s="215">
        <f>+'Ark1'!L2608</f>
        <v>14</v>
      </c>
      <c r="D358" s="215" t="s">
        <v>39</v>
      </c>
      <c r="E358" s="215">
        <f>+'Ark1'!H2608</f>
        <v>1</v>
      </c>
      <c r="F358" s="215">
        <f>+'Ark1'!J2608</f>
        <v>643</v>
      </c>
      <c r="G358" s="215" t="str">
        <f>VLOOKUP(F358,RNR!$A$1:$B$26,2)</f>
        <v>Bjerka</v>
      </c>
      <c r="H358" s="215" t="str">
        <f>+IF(J358=0,"",'Ark1'!Q2608)</f>
        <v/>
      </c>
      <c r="I358" s="215"/>
      <c r="J358" s="320">
        <f>+'Ark1'!R2608</f>
        <v>0</v>
      </c>
      <c r="K358" s="216" t="str">
        <f>+IF(J358=0,"",'Ark1'!AG2608)</f>
        <v/>
      </c>
      <c r="L358" s="216"/>
      <c r="M358" s="216" t="str">
        <f>+IF(J358=0,"",'Ark1'!AH2608)</f>
        <v/>
      </c>
      <c r="N358" s="31" t="str">
        <f>+IF(J358=0,"",'Ark1'!U2608)</f>
        <v/>
      </c>
      <c r="O358" s="31"/>
      <c r="P358" s="31"/>
      <c r="Q358" s="31"/>
      <c r="R358" s="31"/>
      <c r="S358" s="31"/>
      <c r="T358" s="31"/>
      <c r="U358" s="31"/>
      <c r="V358" s="217" t="str">
        <f>+IF(J358=0,"",'Ark1'!T2608)</f>
        <v/>
      </c>
      <c r="W358" s="218" t="str">
        <f>+IF(J358=0,"",'Ark1'!W2608)</f>
        <v/>
      </c>
      <c r="X358" s="218" t="str">
        <f>+IF(J358=0,"",'Ark1'!X2608)</f>
        <v/>
      </c>
      <c r="Y358" s="218" t="str">
        <f>+IF(J358=0,"",'Ark1'!Y2608)</f>
        <v/>
      </c>
      <c r="Z358" s="218" t="str">
        <f>+IF(J358=0,"",'Ark1'!Z2608)</f>
        <v/>
      </c>
      <c r="AA358" s="216" t="str">
        <f>+IF(J358=0,"",'Ark1'!AA2608)</f>
        <v/>
      </c>
      <c r="AB358" s="217" t="str">
        <f>+IF(J358=0,"",'Ark1'!AC2608)</f>
        <v/>
      </c>
      <c r="AC358" s="218" t="str">
        <f>+IF(J358=0,"",'Ark1'!AE2608)</f>
        <v/>
      </c>
      <c r="AD358" s="216" t="str">
        <f t="shared" si="41"/>
        <v/>
      </c>
      <c r="AE358" s="216" t="str">
        <f t="shared" si="42"/>
        <v/>
      </c>
      <c r="AF358" s="195"/>
      <c r="AI358" s="28"/>
      <c r="AJ358" s="26"/>
      <c r="AM358" s="26"/>
      <c r="AN358" s="26"/>
      <c r="AO358" s="26"/>
      <c r="AQ358" s="26"/>
    </row>
    <row r="359" spans="1:60" ht="15.6">
      <c r="A359" s="195"/>
      <c r="B359" s="266">
        <f>+'Ark1'!C2589</f>
        <v>2024</v>
      </c>
      <c r="C359" s="215">
        <f>+'Ark1'!L2609</f>
        <v>14</v>
      </c>
      <c r="D359" s="215" t="s">
        <v>39</v>
      </c>
      <c r="E359" s="215">
        <f>+'Ark1'!H2609</f>
        <v>2</v>
      </c>
      <c r="F359" s="215">
        <f>+'Ark1'!J2609</f>
        <v>704</v>
      </c>
      <c r="G359" s="215" t="str">
        <f>VLOOKUP(F359,RNR!$A$1:$B$26,2)</f>
        <v>Øre Vilt</v>
      </c>
      <c r="H359" s="215" t="str">
        <f>+IF(J359=0,"",'Ark1'!Q2609)</f>
        <v/>
      </c>
      <c r="I359" s="215"/>
      <c r="J359" s="320">
        <f>+'Ark1'!R2609</f>
        <v>0</v>
      </c>
      <c r="K359" s="216" t="str">
        <f>+IF(J359=0,"",'Ark1'!AG2609)</f>
        <v/>
      </c>
      <c r="L359" s="216"/>
      <c r="M359" s="216" t="str">
        <f>+IF(J359=0,"",'Ark1'!AH2609)</f>
        <v/>
      </c>
      <c r="N359" s="31" t="str">
        <f>+IF(J359=0,"",'Ark1'!U2609)</f>
        <v/>
      </c>
      <c r="O359" s="31"/>
      <c r="P359" s="31"/>
      <c r="Q359" s="31"/>
      <c r="R359" s="31"/>
      <c r="S359" s="31"/>
      <c r="T359" s="31"/>
      <c r="U359" s="31"/>
      <c r="V359" s="217" t="str">
        <f>+IF(J359=0,"",'Ark1'!T2609)</f>
        <v/>
      </c>
      <c r="W359" s="218" t="str">
        <f>+IF(J359=0,"",'Ark1'!W2609)</f>
        <v/>
      </c>
      <c r="X359" s="218" t="str">
        <f>+IF(J359=0,"",'Ark1'!X2609)</f>
        <v/>
      </c>
      <c r="Y359" s="218" t="str">
        <f>+IF(J359=0,"",'Ark1'!Y2609)</f>
        <v/>
      </c>
      <c r="Z359" s="218" t="str">
        <f>+IF(J359=0,"",'Ark1'!Z2609)</f>
        <v/>
      </c>
      <c r="AA359" s="216" t="str">
        <f>+IF(J359=0,"",'Ark1'!AA2609)</f>
        <v/>
      </c>
      <c r="AB359" s="217" t="str">
        <f>+IF(J359=0,"",'Ark1'!AC2609)</f>
        <v/>
      </c>
      <c r="AC359" s="218" t="str">
        <f>+IF(J359=0,"",'Ark1'!AE2609)</f>
        <v/>
      </c>
      <c r="AD359" s="216" t="str">
        <f t="shared" si="41"/>
        <v/>
      </c>
      <c r="AE359" s="216" t="str">
        <f t="shared" si="42"/>
        <v/>
      </c>
      <c r="AF359" s="195"/>
      <c r="AI359" s="28"/>
      <c r="AJ359" s="26"/>
      <c r="AM359" s="26"/>
      <c r="AN359" s="26"/>
      <c r="AO359" s="26"/>
      <c r="AQ359" s="26"/>
    </row>
    <row r="360" spans="1:60" ht="15.6">
      <c r="A360" s="195"/>
      <c r="B360" s="266">
        <f>+'Ark1'!C2590</f>
        <v>2024</v>
      </c>
      <c r="C360" s="215">
        <f>+'Ark1'!L2610</f>
        <v>14</v>
      </c>
      <c r="D360" s="215" t="s">
        <v>39</v>
      </c>
      <c r="E360" s="215">
        <f>+'Ark1'!H2610</f>
        <v>1</v>
      </c>
      <c r="F360" s="215">
        <f>+'Ark1'!J2610</f>
        <v>802</v>
      </c>
      <c r="G360" s="215" t="str">
        <f>VLOOKUP(F360,RNR!$A$1:$B$26,2)</f>
        <v>Karasjok</v>
      </c>
      <c r="H360" s="215" t="str">
        <f>+IF(J360=0,"",'Ark1'!Q2610)</f>
        <v/>
      </c>
      <c r="I360" s="215"/>
      <c r="J360" s="320">
        <f>+'Ark1'!R2610</f>
        <v>0</v>
      </c>
      <c r="K360" s="216" t="str">
        <f>+IF(J360=0,"",'Ark1'!AG2610)</f>
        <v/>
      </c>
      <c r="L360" s="216"/>
      <c r="M360" s="216" t="str">
        <f>+IF(J360=0,"",'Ark1'!AH2610)</f>
        <v/>
      </c>
      <c r="N360" s="31" t="str">
        <f>+IF(J360=0,"",'Ark1'!U2610)</f>
        <v/>
      </c>
      <c r="O360" s="31"/>
      <c r="P360" s="31"/>
      <c r="Q360" s="31"/>
      <c r="R360" s="31"/>
      <c r="S360" s="31"/>
      <c r="T360" s="31"/>
      <c r="U360" s="31"/>
      <c r="V360" s="217" t="str">
        <f>+IF(J360=0,"",'Ark1'!T2610)</f>
        <v/>
      </c>
      <c r="W360" s="218" t="str">
        <f>+IF(J360=0,"",'Ark1'!W2610)</f>
        <v/>
      </c>
      <c r="X360" s="218" t="str">
        <f>+IF(J360=0,"",'Ark1'!X2610)</f>
        <v/>
      </c>
      <c r="Y360" s="218" t="str">
        <f>+IF(J360=0,"",'Ark1'!Y2610)</f>
        <v/>
      </c>
      <c r="Z360" s="218" t="str">
        <f>+IF(J360=0,"",'Ark1'!Z2610)</f>
        <v/>
      </c>
      <c r="AA360" s="216" t="str">
        <f>+IF(J360=0,"",'Ark1'!AA2610)</f>
        <v/>
      </c>
      <c r="AB360" s="217" t="str">
        <f>+IF(J360=0,"",'Ark1'!AC2610)</f>
        <v/>
      </c>
      <c r="AC360" s="218" t="str">
        <f>+IF(J360=0,"",'Ark1'!AE2610)</f>
        <v/>
      </c>
      <c r="AD360" s="216" t="str">
        <f t="shared" si="41"/>
        <v/>
      </c>
      <c r="AE360" s="216" t="str">
        <f t="shared" si="42"/>
        <v/>
      </c>
      <c r="AF360" s="195"/>
      <c r="AI360" s="28"/>
      <c r="AJ360" s="26"/>
      <c r="AM360" s="26"/>
      <c r="AN360" s="26"/>
      <c r="AO360" s="26"/>
      <c r="AQ360" s="26"/>
    </row>
    <row r="361" spans="1:60" ht="19.8">
      <c r="A361" s="195"/>
      <c r="B361" s="266">
        <f>+'Ark1'!C2592</f>
        <v>2024</v>
      </c>
      <c r="C361" s="195"/>
      <c r="D361" s="195"/>
      <c r="E361" s="195"/>
      <c r="F361" s="195"/>
      <c r="G361" s="195"/>
      <c r="H361" s="195"/>
      <c r="I361" s="476"/>
      <c r="J361" s="316"/>
      <c r="K361" s="196"/>
      <c r="L361" s="196"/>
      <c r="M361" s="196"/>
      <c r="N361" s="195"/>
      <c r="O361" s="476"/>
      <c r="P361" s="476"/>
      <c r="Q361" s="476"/>
      <c r="R361" s="476"/>
      <c r="S361" s="476"/>
      <c r="T361" s="476"/>
      <c r="U361" s="476"/>
      <c r="V361" s="195"/>
      <c r="W361" s="197"/>
      <c r="X361" s="197"/>
      <c r="Y361" s="197"/>
      <c r="Z361" s="197"/>
      <c r="AA361" s="197"/>
      <c r="AB361" s="195"/>
      <c r="AC361" s="197"/>
      <c r="AD361" s="197"/>
      <c r="AE361" s="197"/>
      <c r="AF361" s="195"/>
      <c r="AG361" s="198"/>
      <c r="AI361" s="28"/>
      <c r="AJ361" s="26"/>
      <c r="AK361" s="199"/>
      <c r="AL361" s="27"/>
      <c r="AP361" s="27"/>
      <c r="BH361" s="211"/>
    </row>
    <row r="362" spans="1:60" ht="22.8">
      <c r="A362" s="195"/>
      <c r="B362" s="266">
        <f>+'Ark1'!C2593</f>
        <v>2024</v>
      </c>
      <c r="C362" s="195"/>
      <c r="D362" s="240" t="str">
        <f>+D364</f>
        <v>E</v>
      </c>
      <c r="E362" s="195"/>
      <c r="F362" s="195"/>
      <c r="G362" s="195"/>
      <c r="H362" s="195"/>
      <c r="I362" s="476"/>
      <c r="J362" s="435">
        <f>SUM(J364:J387)</f>
        <v>0</v>
      </c>
      <c r="K362" s="196"/>
      <c r="L362" s="196"/>
      <c r="M362" s="196"/>
      <c r="N362" s="243" t="str">
        <f>+Klasse!P23</f>
        <v/>
      </c>
      <c r="O362" s="243"/>
      <c r="P362" s="243"/>
      <c r="Q362" s="243"/>
      <c r="R362" s="243"/>
      <c r="S362" s="243"/>
      <c r="T362" s="243"/>
      <c r="U362" s="243"/>
      <c r="V362" s="195"/>
      <c r="W362" s="197"/>
      <c r="X362" s="197"/>
      <c r="Y362" s="197"/>
      <c r="Z362" s="197"/>
      <c r="AA362" s="197"/>
      <c r="AB362" s="195"/>
      <c r="AC362" s="197"/>
      <c r="AD362" s="197"/>
      <c r="AE362" s="197"/>
      <c r="AF362" s="197"/>
      <c r="AG362" s="198"/>
      <c r="AI362" s="28"/>
      <c r="AJ362" s="26"/>
      <c r="AK362" s="199"/>
      <c r="AL362" s="27"/>
      <c r="AP362" s="27"/>
      <c r="BH362" s="211"/>
    </row>
    <row r="363" spans="1:60" ht="19.8">
      <c r="A363" s="195"/>
      <c r="B363" s="266">
        <f>+'Ark1'!C2594</f>
        <v>2024</v>
      </c>
      <c r="C363" s="195"/>
      <c r="D363" s="195"/>
      <c r="E363" s="525"/>
      <c r="F363" s="526"/>
      <c r="G363" s="195"/>
      <c r="H363" s="213"/>
      <c r="I363" s="213"/>
      <c r="J363" s="316"/>
      <c r="K363" s="196"/>
      <c r="L363" s="196"/>
      <c r="M363" s="196"/>
      <c r="N363" s="196"/>
      <c r="O363" s="196"/>
      <c r="P363" s="196"/>
      <c r="Q363" s="196"/>
      <c r="R363" s="196"/>
      <c r="S363" s="196"/>
      <c r="T363" s="196"/>
      <c r="U363" s="196"/>
      <c r="V363" s="213"/>
      <c r="W363" s="197"/>
      <c r="X363" s="197"/>
      <c r="Y363" s="197"/>
      <c r="Z363" s="197"/>
      <c r="AA363" s="214"/>
      <c r="AB363" s="195"/>
      <c r="AC363" s="214"/>
      <c r="AD363" s="214"/>
      <c r="AE363" s="212"/>
      <c r="AF363" s="195"/>
      <c r="AG363" s="198"/>
      <c r="AI363" s="28"/>
      <c r="AJ363" s="26"/>
      <c r="AK363" s="199"/>
      <c r="AL363" s="27"/>
      <c r="AP363" s="27"/>
      <c r="BH363" s="211"/>
    </row>
    <row r="364" spans="1:60" s="223" customFormat="1" ht="15.6">
      <c r="A364" s="195"/>
      <c r="B364" s="266">
        <f>+'Ark1'!C2595</f>
        <v>2024</v>
      </c>
      <c r="C364" s="215">
        <f>+'Ark1'!L2611</f>
        <v>15</v>
      </c>
      <c r="D364" s="215" t="s">
        <v>397</v>
      </c>
      <c r="E364" s="27">
        <f>+'Ark1'!H2611</f>
        <v>1</v>
      </c>
      <c r="F364" s="27">
        <f>+'Ark1'!J2611</f>
        <v>103</v>
      </c>
      <c r="G364" s="27" t="str">
        <f>VLOOKUP(F364,RNR!$A$1:$B$26,2)</f>
        <v>Rudshøgda</v>
      </c>
      <c r="H364" s="27" t="str">
        <f>+IF(J364=0,"",'Ark1'!Q2611)</f>
        <v/>
      </c>
      <c r="I364" s="475"/>
      <c r="J364" s="321">
        <f>+'Ark1'!R2611</f>
        <v>0</v>
      </c>
      <c r="K364" s="28" t="str">
        <f>+IF(J364=0,"",'Ark1'!AG2611)</f>
        <v/>
      </c>
      <c r="L364" s="28"/>
      <c r="M364" s="28" t="str">
        <f>+IF(J364=0,"",'Ark1'!AH2611)</f>
        <v/>
      </c>
      <c r="N364" s="31" t="str">
        <f>+IF(J364=0,"",'Ark1'!U2611)</f>
        <v/>
      </c>
      <c r="O364" s="31"/>
      <c r="P364" s="31"/>
      <c r="Q364" s="31"/>
      <c r="R364" s="31"/>
      <c r="S364" s="31"/>
      <c r="T364" s="31"/>
      <c r="U364" s="31"/>
      <c r="V364" s="26" t="str">
        <f>+IF(J364=0,"",'Ark1'!T2611)</f>
        <v/>
      </c>
      <c r="W364" s="33" t="str">
        <f>+IF(J364=0,"",'Ark1'!W2611)</f>
        <v/>
      </c>
      <c r="X364" s="33" t="str">
        <f>+IF(J364=0,"",'Ark1'!X2611)</f>
        <v/>
      </c>
      <c r="Y364" s="33" t="str">
        <f>+IF(J364=0,"",'Ark1'!Y2611)</f>
        <v/>
      </c>
      <c r="Z364" s="33" t="str">
        <f>+IF(J364=0,"",'Ark1'!Z2611)</f>
        <v/>
      </c>
      <c r="AA364" s="28" t="str">
        <f>+IF(J364=0,"",'Ark1'!AA2611)</f>
        <v/>
      </c>
      <c r="AB364" s="26" t="str">
        <f>+IF(J364=0,"",'Ark1'!AC2611)</f>
        <v/>
      </c>
      <c r="AC364" s="33" t="str">
        <f>+IF(J364=0,"",'Ark1'!AE2611)</f>
        <v/>
      </c>
      <c r="AD364" s="28" t="str">
        <f t="shared" ref="AD364:AD387" si="43">IF(J364=0,"",N364/C364)</f>
        <v/>
      </c>
      <c r="AE364" s="28" t="str">
        <f t="shared" ref="AE364:AE366" si="44">IF(J364=0,"",J364/H364)</f>
        <v/>
      </c>
      <c r="AF364" s="195"/>
      <c r="AG364" s="28"/>
      <c r="AH364" s="28"/>
      <c r="AI364" s="28"/>
      <c r="AJ364" s="26"/>
      <c r="AK364" s="28"/>
      <c r="AL364" s="28"/>
      <c r="AM364" s="27"/>
      <c r="AN364" s="27"/>
      <c r="AO364" s="27"/>
      <c r="AP364" s="28"/>
      <c r="AQ364" s="27"/>
      <c r="AR364" s="27"/>
    </row>
    <row r="365" spans="1:60" s="223" customFormat="1" ht="15.6">
      <c r="A365" s="195"/>
      <c r="B365" s="266">
        <f>+'Ark1'!C2596</f>
        <v>2024</v>
      </c>
      <c r="C365" s="215">
        <f>+'Ark1'!L2612</f>
        <v>15</v>
      </c>
      <c r="D365" s="215" t="s">
        <v>397</v>
      </c>
      <c r="E365" s="27">
        <f>+'Ark1'!H2612</f>
        <v>2</v>
      </c>
      <c r="F365" s="27">
        <f>+'Ark1'!J2612</f>
        <v>106</v>
      </c>
      <c r="G365" s="27" t="str">
        <f>VLOOKUP(F365,RNR!$A$1:$B$26,2)</f>
        <v>Furuseth</v>
      </c>
      <c r="H365" s="27" t="str">
        <f>+IF(J365=0,"",'Ark1'!Q2612)</f>
        <v/>
      </c>
      <c r="I365" s="475"/>
      <c r="J365" s="321">
        <f>+'Ark1'!R2612</f>
        <v>0</v>
      </c>
      <c r="K365" s="28" t="str">
        <f>+IF(J365=0,"",'Ark1'!AG2612)</f>
        <v/>
      </c>
      <c r="L365" s="28"/>
      <c r="M365" s="28" t="str">
        <f>+IF(J365=0,"",'Ark1'!AH2612)</f>
        <v/>
      </c>
      <c r="N365" s="31" t="str">
        <f>+IF(J365=0,"",'Ark1'!U2612)</f>
        <v/>
      </c>
      <c r="O365" s="31"/>
      <c r="P365" s="31"/>
      <c r="Q365" s="31"/>
      <c r="R365" s="31"/>
      <c r="S365" s="31"/>
      <c r="T365" s="31"/>
      <c r="U365" s="31"/>
      <c r="V365" s="26" t="str">
        <f>+IF(J365=0,"",'Ark1'!T2612)</f>
        <v/>
      </c>
      <c r="W365" s="33" t="str">
        <f>+IF(J365=0,"",'Ark1'!W2612)</f>
        <v/>
      </c>
      <c r="X365" s="33" t="str">
        <f>+IF(J365=0,"",'Ark1'!X2612)</f>
        <v/>
      </c>
      <c r="Y365" s="33" t="str">
        <f>+IF(J365=0,"",'Ark1'!Y2612)</f>
        <v/>
      </c>
      <c r="Z365" s="33" t="str">
        <f>+IF(J365=0,"",'Ark1'!Z2612)</f>
        <v/>
      </c>
      <c r="AA365" s="28" t="str">
        <f>+IF(J365=0,"",'Ark1'!AA2612)</f>
        <v/>
      </c>
      <c r="AB365" s="26" t="str">
        <f>+IF(J365=0,"",'Ark1'!AC2612)</f>
        <v/>
      </c>
      <c r="AC365" s="33" t="str">
        <f>+IF(J365=0,"",'Ark1'!AE2612)</f>
        <v/>
      </c>
      <c r="AD365" s="28" t="str">
        <f t="shared" si="43"/>
        <v/>
      </c>
      <c r="AE365" s="28" t="str">
        <f t="shared" si="44"/>
        <v/>
      </c>
      <c r="AF365" s="195"/>
      <c r="AG365" s="28"/>
      <c r="AH365" s="28"/>
      <c r="AI365" s="28"/>
      <c r="AJ365" s="26"/>
      <c r="AK365" s="28"/>
      <c r="AL365" s="28"/>
      <c r="AM365" s="27"/>
      <c r="AN365" s="27"/>
      <c r="AO365" s="27"/>
      <c r="AP365" s="28"/>
      <c r="AQ365" s="27"/>
      <c r="AR365" s="27"/>
    </row>
    <row r="366" spans="1:60" s="223" customFormat="1" ht="15.6">
      <c r="A366" s="195"/>
      <c r="B366" s="266">
        <f>+'Ark1'!C2597</f>
        <v>2024</v>
      </c>
      <c r="C366" s="215">
        <f>+'Ark1'!L2613</f>
        <v>15</v>
      </c>
      <c r="D366" s="215" t="s">
        <v>397</v>
      </c>
      <c r="E366" s="27">
        <f>+'Ark1'!H2613</f>
        <v>1</v>
      </c>
      <c r="F366" s="27">
        <f>+'Ark1'!J2613</f>
        <v>110</v>
      </c>
      <c r="G366" s="27" t="str">
        <f>VLOOKUP(F366,RNR!$A$1:$B$26,2)</f>
        <v>Gol</v>
      </c>
      <c r="H366" s="27" t="str">
        <f>+IF(J366=0,"",'Ark1'!Q2613)</f>
        <v/>
      </c>
      <c r="I366" s="475"/>
      <c r="J366" s="321">
        <f>+'Ark1'!R2613</f>
        <v>0</v>
      </c>
      <c r="K366" s="28" t="str">
        <f>+IF(J366=0,"",'Ark1'!AG2613)</f>
        <v/>
      </c>
      <c r="L366" s="28"/>
      <c r="M366" s="28" t="str">
        <f>+IF(J366=0,"",'Ark1'!AH2613)</f>
        <v/>
      </c>
      <c r="N366" s="31" t="str">
        <f>+IF(J366=0,"",'Ark1'!U2613)</f>
        <v/>
      </c>
      <c r="O366" s="31"/>
      <c r="P366" s="31"/>
      <c r="Q366" s="31"/>
      <c r="R366" s="31"/>
      <c r="S366" s="31"/>
      <c r="T366" s="31"/>
      <c r="U366" s="31"/>
      <c r="V366" s="26" t="str">
        <f>+IF(J366=0,"",'Ark1'!T2613)</f>
        <v/>
      </c>
      <c r="W366" s="33" t="str">
        <f>+IF(J366=0,"",'Ark1'!W2613)</f>
        <v/>
      </c>
      <c r="X366" s="33" t="str">
        <f>+IF(J366=0,"",'Ark1'!X2613)</f>
        <v/>
      </c>
      <c r="Y366" s="33" t="str">
        <f>+IF(J366=0,"",'Ark1'!Y2613)</f>
        <v/>
      </c>
      <c r="Z366" s="33" t="str">
        <f>+IF(J366=0,"",'Ark1'!Z2613)</f>
        <v/>
      </c>
      <c r="AA366" s="28" t="str">
        <f>+IF(J366=0,"",'Ark1'!AA2613)</f>
        <v/>
      </c>
      <c r="AB366" s="26" t="str">
        <f>+IF(J366=0,"",'Ark1'!AC2613)</f>
        <v/>
      </c>
      <c r="AC366" s="33" t="str">
        <f>+IF(J366=0,"",'Ark1'!AE2613)</f>
        <v/>
      </c>
      <c r="AD366" s="28" t="str">
        <f t="shared" si="43"/>
        <v/>
      </c>
      <c r="AE366" s="28" t="str">
        <f t="shared" si="44"/>
        <v/>
      </c>
      <c r="AF366" s="195"/>
      <c r="AG366" s="28"/>
      <c r="AH366" s="28"/>
      <c r="AI366" s="28"/>
      <c r="AJ366" s="26"/>
      <c r="AK366" s="28"/>
      <c r="AL366" s="28"/>
      <c r="AM366" s="27"/>
      <c r="AN366" s="27"/>
      <c r="AO366" s="27"/>
      <c r="AP366" s="28"/>
      <c r="AQ366" s="27"/>
      <c r="AR366" s="27"/>
    </row>
    <row r="367" spans="1:60" s="223" customFormat="1" ht="15.6">
      <c r="A367" s="195"/>
      <c r="B367" s="266">
        <f>+'Ark1'!C2598</f>
        <v>2024</v>
      </c>
      <c r="C367" s="215">
        <f>+'Ark1'!L2614</f>
        <v>15</v>
      </c>
      <c r="D367" s="215" t="s">
        <v>397</v>
      </c>
      <c r="E367" s="27">
        <f>+'Ark1'!H2614</f>
        <v>1</v>
      </c>
      <c r="F367" s="27">
        <f>+'Ark1'!J2614</f>
        <v>111</v>
      </c>
      <c r="G367" s="27" t="str">
        <f>VLOOKUP(F367,RNR!$A$1:$B$26,2)</f>
        <v>Forus</v>
      </c>
      <c r="H367" s="27" t="str">
        <f>+IF(J367=0,"",'Ark1'!Q2614)</f>
        <v/>
      </c>
      <c r="I367" s="475"/>
      <c r="J367" s="321">
        <f>+'Ark1'!R2614</f>
        <v>0</v>
      </c>
      <c r="K367" s="28" t="str">
        <f>+IF(J367=0,"",'Ark1'!AG2614)</f>
        <v/>
      </c>
      <c r="L367" s="28"/>
      <c r="M367" s="28" t="str">
        <f>+IF(J367=0,"",'Ark1'!AH2614)</f>
        <v/>
      </c>
      <c r="N367" s="31" t="str">
        <f>+IF(J367=0,"",'Ark1'!U2614)</f>
        <v/>
      </c>
      <c r="O367" s="31"/>
      <c r="P367" s="31"/>
      <c r="Q367" s="31"/>
      <c r="R367" s="31"/>
      <c r="S367" s="31"/>
      <c r="T367" s="31"/>
      <c r="U367" s="31"/>
      <c r="V367" s="26" t="str">
        <f>+IF(J367=0,"",'Ark1'!T2614)</f>
        <v/>
      </c>
      <c r="W367" s="33" t="str">
        <f>+IF(J367=0,"",'Ark1'!W2614)</f>
        <v/>
      </c>
      <c r="X367" s="33" t="str">
        <f>+IF(J367=0,"",'Ark1'!X2614)</f>
        <v/>
      </c>
      <c r="Y367" s="33" t="str">
        <f>+IF(J367=0,"",'Ark1'!Y2614)</f>
        <v/>
      </c>
      <c r="Z367" s="33" t="str">
        <f>+IF(J367=0,"",'Ark1'!Z2614)</f>
        <v/>
      </c>
      <c r="AA367" s="28" t="str">
        <f>+IF(J367=0,"",'Ark1'!AA2614)</f>
        <v/>
      </c>
      <c r="AB367" s="26" t="str">
        <f>+IF(J367=0,"",'Ark1'!AC2614)</f>
        <v/>
      </c>
      <c r="AC367" s="33" t="str">
        <f>+IF(J367=0,"",'Ark1'!AE2614)</f>
        <v/>
      </c>
      <c r="AD367" s="28" t="str">
        <f t="shared" si="43"/>
        <v/>
      </c>
      <c r="AE367" s="28" t="str">
        <f t="shared" ref="AE367:AE387" si="45">IF(J367=0,"",J367/H367)</f>
        <v/>
      </c>
      <c r="AF367" s="195"/>
      <c r="AG367" s="28"/>
      <c r="AH367" s="28"/>
      <c r="AI367" s="28"/>
      <c r="AJ367" s="26"/>
      <c r="AK367" s="28"/>
      <c r="AL367" s="28"/>
      <c r="AM367" s="27"/>
      <c r="AN367" s="27"/>
      <c r="AO367" s="27"/>
      <c r="AP367" s="28"/>
      <c r="AQ367" s="27"/>
      <c r="AR367" s="27"/>
    </row>
    <row r="368" spans="1:60" s="223" customFormat="1" ht="15.6">
      <c r="A368" s="195"/>
      <c r="B368" s="266">
        <f>+'Ark1'!C2599</f>
        <v>2024</v>
      </c>
      <c r="C368" s="215">
        <f>+'Ark1'!L2615</f>
        <v>15</v>
      </c>
      <c r="D368" s="215" t="s">
        <v>397</v>
      </c>
      <c r="E368" s="27">
        <f>+'Ark1'!H2615</f>
        <v>1</v>
      </c>
      <c r="F368" s="27">
        <f>+'Ark1'!J2615</f>
        <v>116</v>
      </c>
      <c r="G368" s="27" t="str">
        <f>VLOOKUP(F368,RNR!$A$1:$B$26,2)</f>
        <v>Sandeid</v>
      </c>
      <c r="H368" s="27" t="str">
        <f>+IF(J368=0,"",'Ark1'!Q2615)</f>
        <v/>
      </c>
      <c r="I368" s="475"/>
      <c r="J368" s="321">
        <f>+'Ark1'!R2615</f>
        <v>0</v>
      </c>
      <c r="K368" s="28" t="str">
        <f>+IF(J368=0,"",'Ark1'!AG2615)</f>
        <v/>
      </c>
      <c r="L368" s="28"/>
      <c r="M368" s="28" t="str">
        <f>+IF(J368=0,"",'Ark1'!AH2615)</f>
        <v/>
      </c>
      <c r="N368" s="31" t="str">
        <f>+IF(J368=0,"",'Ark1'!U2615)</f>
        <v/>
      </c>
      <c r="O368" s="31"/>
      <c r="P368" s="31"/>
      <c r="Q368" s="31"/>
      <c r="R368" s="31"/>
      <c r="S368" s="31"/>
      <c r="T368" s="31"/>
      <c r="U368" s="31"/>
      <c r="V368" s="26" t="str">
        <f>+IF(J368=0,"",'Ark1'!T2615)</f>
        <v/>
      </c>
      <c r="W368" s="33" t="str">
        <f>+IF(J368=0,"",'Ark1'!W2615)</f>
        <v/>
      </c>
      <c r="X368" s="33" t="str">
        <f>+IF(J368=0,"",'Ark1'!X2615)</f>
        <v/>
      </c>
      <c r="Y368" s="33" t="str">
        <f>+IF(J368=0,"",'Ark1'!Y2615)</f>
        <v/>
      </c>
      <c r="Z368" s="33" t="str">
        <f>+IF(J368=0,"",'Ark1'!Z2615)</f>
        <v/>
      </c>
      <c r="AA368" s="28" t="str">
        <f>+IF(J368=0,"",'Ark1'!AA2615)</f>
        <v/>
      </c>
      <c r="AB368" s="26" t="str">
        <f>+IF(J368=0,"",'Ark1'!AC2615)</f>
        <v/>
      </c>
      <c r="AC368" s="33" t="str">
        <f>+IF(J368=0,"",'Ark1'!AE2615)</f>
        <v/>
      </c>
      <c r="AD368" s="28" t="str">
        <f t="shared" si="43"/>
        <v/>
      </c>
      <c r="AE368" s="28" t="str">
        <f t="shared" si="45"/>
        <v/>
      </c>
      <c r="AF368" s="195"/>
      <c r="AG368" s="28"/>
      <c r="AH368" s="28"/>
      <c r="AI368" s="28"/>
      <c r="AJ368" s="26"/>
      <c r="AK368" s="28"/>
      <c r="AL368" s="28"/>
      <c r="AM368" s="27"/>
      <c r="AN368" s="27"/>
      <c r="AO368" s="27"/>
      <c r="AP368" s="28"/>
      <c r="AQ368" s="27"/>
      <c r="AR368" s="27"/>
    </row>
    <row r="369" spans="1:44" s="223" customFormat="1" ht="15.6">
      <c r="A369" s="195"/>
      <c r="B369" s="266">
        <f>+'Ark1'!C2600</f>
        <v>2024</v>
      </c>
      <c r="C369" s="215">
        <f>+'Ark1'!L2616</f>
        <v>15</v>
      </c>
      <c r="D369" s="215" t="s">
        <v>397</v>
      </c>
      <c r="E369" s="27">
        <f>+'Ark1'!H2616</f>
        <v>2</v>
      </c>
      <c r="F369" s="27">
        <f>+'Ark1'!J2616</f>
        <v>117</v>
      </c>
      <c r="G369" s="27" t="str">
        <f>VLOOKUP(F369,RNR!$A$1:$B$26,2)</f>
        <v>Jæren</v>
      </c>
      <c r="H369" s="27" t="str">
        <f>+IF(J369=0,"",'Ark1'!Q2616)</f>
        <v/>
      </c>
      <c r="I369" s="475"/>
      <c r="J369" s="321">
        <f>+'Ark1'!R2616</f>
        <v>0</v>
      </c>
      <c r="K369" s="28" t="str">
        <f>+IF(J369=0,"",'Ark1'!AG2616)</f>
        <v/>
      </c>
      <c r="L369" s="28"/>
      <c r="M369" s="28" t="str">
        <f>+IF(J369=0,"",'Ark1'!AH2616)</f>
        <v/>
      </c>
      <c r="N369" s="31" t="str">
        <f>+IF(J369=0,"",'Ark1'!U2616)</f>
        <v/>
      </c>
      <c r="O369" s="31"/>
      <c r="P369" s="31"/>
      <c r="Q369" s="31"/>
      <c r="R369" s="31"/>
      <c r="S369" s="31"/>
      <c r="T369" s="31"/>
      <c r="U369" s="31"/>
      <c r="V369" s="26" t="str">
        <f>+IF(J369=0,"",'Ark1'!T2616)</f>
        <v/>
      </c>
      <c r="W369" s="33" t="str">
        <f>+IF(J369=0,"",'Ark1'!W2616)</f>
        <v/>
      </c>
      <c r="X369" s="33" t="str">
        <f>+IF(J369=0,"",'Ark1'!X2616)</f>
        <v/>
      </c>
      <c r="Y369" s="33" t="str">
        <f>+IF(J369=0,"",'Ark1'!Y2616)</f>
        <v/>
      </c>
      <c r="Z369" s="33" t="str">
        <f>+IF(J369=0,"",'Ark1'!Z2616)</f>
        <v/>
      </c>
      <c r="AA369" s="28" t="str">
        <f>+IF(J369=0,"",'Ark1'!AA2616)</f>
        <v/>
      </c>
      <c r="AB369" s="26" t="str">
        <f>+IF(J369=0,"",'Ark1'!AC2616)</f>
        <v/>
      </c>
      <c r="AC369" s="33" t="str">
        <f>+IF(J369=0,"",'Ark1'!AE2616)</f>
        <v/>
      </c>
      <c r="AD369" s="28" t="str">
        <f t="shared" si="43"/>
        <v/>
      </c>
      <c r="AE369" s="28" t="str">
        <f t="shared" si="45"/>
        <v/>
      </c>
      <c r="AF369" s="195"/>
      <c r="AG369" s="28"/>
      <c r="AH369" s="28"/>
      <c r="AI369" s="28"/>
      <c r="AJ369" s="26"/>
      <c r="AK369" s="28"/>
      <c r="AL369" s="28"/>
      <c r="AM369" s="27"/>
      <c r="AN369" s="27"/>
      <c r="AO369" s="27"/>
      <c r="AP369" s="28"/>
      <c r="AQ369" s="27"/>
      <c r="AR369" s="27"/>
    </row>
    <row r="370" spans="1:44" ht="15.6">
      <c r="A370" s="195"/>
      <c r="B370" s="266">
        <f>+'Ark1'!C2601</f>
        <v>2024</v>
      </c>
      <c r="C370" s="215">
        <f>+'Ark1'!L2617</f>
        <v>15</v>
      </c>
      <c r="D370" s="215" t="s">
        <v>397</v>
      </c>
      <c r="E370" s="27">
        <f>+'Ark1'!H2617</f>
        <v>1</v>
      </c>
      <c r="F370" s="27">
        <f>+'Ark1'!J2617</f>
        <v>134</v>
      </c>
      <c r="G370" s="27" t="str">
        <f>VLOOKUP(F370,RNR!$A$1:$B$26,2)</f>
        <v>Førde</v>
      </c>
      <c r="H370" s="27" t="str">
        <f>+IF(J370=0,"",'Ark1'!Q2617)</f>
        <v/>
      </c>
      <c r="J370" s="321">
        <f>+'Ark1'!R2617</f>
        <v>0</v>
      </c>
      <c r="K370" s="28" t="str">
        <f>+IF(J370=0,"",'Ark1'!AG2617)</f>
        <v/>
      </c>
      <c r="M370" s="28" t="str">
        <f>+IF(J370=0,"",'Ark1'!AH2617)</f>
        <v/>
      </c>
      <c r="N370" s="31" t="str">
        <f>+IF(J370=0,"",'Ark1'!U2617)</f>
        <v/>
      </c>
      <c r="O370" s="31"/>
      <c r="P370" s="31"/>
      <c r="Q370" s="31"/>
      <c r="R370" s="31"/>
      <c r="S370" s="31"/>
      <c r="T370" s="31"/>
      <c r="U370" s="31"/>
      <c r="V370" s="26" t="str">
        <f>+IF(J370=0,"",'Ark1'!T2617)</f>
        <v/>
      </c>
      <c r="W370" s="33" t="str">
        <f>+IF(J370=0,"",'Ark1'!W2617)</f>
        <v/>
      </c>
      <c r="X370" s="33" t="str">
        <f>+IF(J370=0,"",'Ark1'!X2617)</f>
        <v/>
      </c>
      <c r="Y370" s="33" t="str">
        <f>+IF(J370=0,"",'Ark1'!Y2617)</f>
        <v/>
      </c>
      <c r="Z370" s="33" t="str">
        <f>+IF(J370=0,"",'Ark1'!Z2617)</f>
        <v/>
      </c>
      <c r="AA370" s="28" t="str">
        <f>+IF(J370=0,"",'Ark1'!AA2617)</f>
        <v/>
      </c>
      <c r="AB370" s="26" t="str">
        <f>+IF(J370=0,"",'Ark1'!AC2617)</f>
        <v/>
      </c>
      <c r="AC370" s="33" t="str">
        <f>+IF(J370=0,"",'Ark1'!AE2617)</f>
        <v/>
      </c>
      <c r="AD370" s="28" t="str">
        <f t="shared" si="43"/>
        <v/>
      </c>
      <c r="AE370" s="28" t="str">
        <f t="shared" si="45"/>
        <v/>
      </c>
      <c r="AF370" s="195"/>
      <c r="AI370" s="28"/>
      <c r="AJ370" s="26"/>
    </row>
    <row r="371" spans="1:44" ht="15.6">
      <c r="A371" s="195"/>
      <c r="B371" s="266">
        <f>+'Ark1'!C2602</f>
        <v>2024</v>
      </c>
      <c r="C371" s="215">
        <f>+'Ark1'!L2618</f>
        <v>15</v>
      </c>
      <c r="D371" s="215" t="s">
        <v>397</v>
      </c>
      <c r="E371" s="27">
        <f>+'Ark1'!H2618</f>
        <v>2</v>
      </c>
      <c r="F371" s="27">
        <f>+'Ark1'!J2618</f>
        <v>141</v>
      </c>
      <c r="G371" s="27" t="str">
        <f>VLOOKUP(F371,RNR!$A$1:$B$26,2)</f>
        <v>Ølen</v>
      </c>
      <c r="H371" s="27" t="str">
        <f>+IF(J371=0,"",'Ark1'!Q2618)</f>
        <v/>
      </c>
      <c r="J371" s="321">
        <f>+'Ark1'!R2618</f>
        <v>0</v>
      </c>
      <c r="K371" s="28" t="str">
        <f>+IF(J371=0,"",'Ark1'!AG2618)</f>
        <v/>
      </c>
      <c r="M371" s="28" t="str">
        <f>+IF(J371=0,"",'Ark1'!AH2618)</f>
        <v/>
      </c>
      <c r="N371" s="31" t="str">
        <f>+IF(J371=0,"",'Ark1'!U2618)</f>
        <v/>
      </c>
      <c r="O371" s="31"/>
      <c r="P371" s="31"/>
      <c r="Q371" s="31"/>
      <c r="R371" s="31"/>
      <c r="S371" s="31"/>
      <c r="T371" s="31"/>
      <c r="U371" s="31"/>
      <c r="V371" s="26" t="str">
        <f>+IF(J371=0,"",'Ark1'!T2618)</f>
        <v/>
      </c>
      <c r="W371" s="33" t="str">
        <f>+IF(J371=0,"",'Ark1'!W2618)</f>
        <v/>
      </c>
      <c r="X371" s="33" t="str">
        <f>+IF(J371=0,"",'Ark1'!X2618)</f>
        <v/>
      </c>
      <c r="Y371" s="33" t="str">
        <f>+IF(J371=0,"",'Ark1'!Y2618)</f>
        <v/>
      </c>
      <c r="Z371" s="33" t="str">
        <f>+IF(J371=0,"",'Ark1'!Z2618)</f>
        <v/>
      </c>
      <c r="AA371" s="28" t="str">
        <f>+IF(J371=0,"",'Ark1'!AA2618)</f>
        <v/>
      </c>
      <c r="AB371" s="26" t="str">
        <f>+IF(J371=0,"",'Ark1'!AC2618)</f>
        <v/>
      </c>
      <c r="AC371" s="33" t="str">
        <f>+IF(J371=0,"",'Ark1'!AE2618)</f>
        <v/>
      </c>
      <c r="AD371" s="28" t="str">
        <f t="shared" si="43"/>
        <v/>
      </c>
      <c r="AE371" s="28" t="str">
        <f t="shared" si="45"/>
        <v/>
      </c>
      <c r="AF371" s="195"/>
      <c r="AI371" s="28"/>
      <c r="AJ371" s="26"/>
    </row>
    <row r="372" spans="1:44" ht="15.6">
      <c r="A372" s="195"/>
      <c r="B372" s="266">
        <f>+'Ark1'!C2603</f>
        <v>2024</v>
      </c>
      <c r="C372" s="215">
        <f>+'Ark1'!L2619</f>
        <v>15</v>
      </c>
      <c r="D372" s="215" t="s">
        <v>397</v>
      </c>
      <c r="E372" s="27">
        <f>+'Ark1'!H2619</f>
        <v>2</v>
      </c>
      <c r="F372" s="27">
        <f>+'Ark1'!J2619</f>
        <v>143</v>
      </c>
      <c r="G372" s="27" t="str">
        <f>VLOOKUP(F372,RNR!$A$1:$B$26,2)</f>
        <v>Nordfjord</v>
      </c>
      <c r="H372" s="27" t="str">
        <f>+IF(J372=0,"",'Ark1'!Q2619)</f>
        <v/>
      </c>
      <c r="J372" s="321">
        <f>+'Ark1'!R2619</f>
        <v>0</v>
      </c>
      <c r="K372" s="28" t="str">
        <f>+IF(J372=0,"",'Ark1'!AG2619)</f>
        <v/>
      </c>
      <c r="M372" s="28" t="str">
        <f>+IF(J372=0,"",'Ark1'!AH2619)</f>
        <v/>
      </c>
      <c r="N372" s="31" t="str">
        <f>+IF(J372=0,"",'Ark1'!U2619)</f>
        <v/>
      </c>
      <c r="O372" s="31"/>
      <c r="P372" s="31"/>
      <c r="Q372" s="31"/>
      <c r="R372" s="31"/>
      <c r="S372" s="31"/>
      <c r="T372" s="31"/>
      <c r="U372" s="31"/>
      <c r="V372" s="26" t="str">
        <f>+IF(J372=0,"",'Ark1'!T2619)</f>
        <v/>
      </c>
      <c r="W372" s="33" t="str">
        <f>+IF(J372=0,"",'Ark1'!W2619)</f>
        <v/>
      </c>
      <c r="X372" s="33" t="str">
        <f>+IF(J372=0,"",'Ark1'!X2619)</f>
        <v/>
      </c>
      <c r="Y372" s="33" t="str">
        <f>+IF(J372=0,"",'Ark1'!Y2619)</f>
        <v/>
      </c>
      <c r="Z372" s="33" t="str">
        <f>+IF(J372=0,"",'Ark1'!Z2619)</f>
        <v/>
      </c>
      <c r="AA372" s="28" t="str">
        <f>+IF(J372=0,"",'Ark1'!AA2619)</f>
        <v/>
      </c>
      <c r="AB372" s="26" t="str">
        <f>+IF(J372=0,"",'Ark1'!AC2619)</f>
        <v/>
      </c>
      <c r="AC372" s="33" t="str">
        <f>+IF(J372=0,"",'Ark1'!AE2619)</f>
        <v/>
      </c>
      <c r="AD372" s="28" t="str">
        <f t="shared" si="43"/>
        <v/>
      </c>
      <c r="AE372" s="28" t="str">
        <f t="shared" si="45"/>
        <v/>
      </c>
      <c r="AF372" s="195"/>
      <c r="AI372" s="28"/>
      <c r="AJ372" s="26"/>
    </row>
    <row r="373" spans="1:44" ht="15.6">
      <c r="A373" s="195"/>
      <c r="B373" s="266">
        <f>+'Ark1'!C2604</f>
        <v>2024</v>
      </c>
      <c r="C373" s="215">
        <f>+'Ark1'!L2620</f>
        <v>15</v>
      </c>
      <c r="D373" s="215" t="s">
        <v>397</v>
      </c>
      <c r="E373" s="27">
        <f>+'Ark1'!H2620</f>
        <v>2</v>
      </c>
      <c r="F373" s="27">
        <f>+'Ark1'!J2620</f>
        <v>147</v>
      </c>
      <c r="G373" s="27" t="str">
        <f>VLOOKUP(F373,RNR!$A$1:$B$26,2)</f>
        <v>Midt-Norge</v>
      </c>
      <c r="H373" s="27" t="str">
        <f>+IF(J373=0,"",'Ark1'!Q2620)</f>
        <v/>
      </c>
      <c r="J373" s="321">
        <f>+'Ark1'!R2620</f>
        <v>0</v>
      </c>
      <c r="K373" s="28" t="str">
        <f>+IF(J373=0,"",'Ark1'!AG2620)</f>
        <v/>
      </c>
      <c r="M373" s="28" t="str">
        <f>+IF(J373=0,"",'Ark1'!AH2620)</f>
        <v/>
      </c>
      <c r="N373" s="31" t="str">
        <f>+IF(J373=0,"",'Ark1'!U2620)</f>
        <v/>
      </c>
      <c r="O373" s="31"/>
      <c r="P373" s="31"/>
      <c r="Q373" s="31"/>
      <c r="R373" s="31"/>
      <c r="S373" s="31"/>
      <c r="T373" s="31"/>
      <c r="U373" s="31"/>
      <c r="V373" s="26" t="str">
        <f>+IF(J373=0,"",'Ark1'!T2620)</f>
        <v/>
      </c>
      <c r="W373" s="33" t="str">
        <f>+IF(J373=0,"",'Ark1'!W2620)</f>
        <v/>
      </c>
      <c r="X373" s="33" t="str">
        <f>+IF(J373=0,"",'Ark1'!X2620)</f>
        <v/>
      </c>
      <c r="Y373" s="33" t="str">
        <f>+IF(J373=0,"",'Ark1'!Y2620)</f>
        <v/>
      </c>
      <c r="Z373" s="33" t="str">
        <f>+IF(J373=0,"",'Ark1'!Z2620)</f>
        <v/>
      </c>
      <c r="AA373" s="28" t="str">
        <f>+IF(J373=0,"",'Ark1'!AA2620)</f>
        <v/>
      </c>
      <c r="AB373" s="26" t="str">
        <f>+IF(J373=0,"",'Ark1'!AC2620)</f>
        <v/>
      </c>
      <c r="AC373" s="33" t="str">
        <f>+IF(J373=0,"",'Ark1'!AE2620)</f>
        <v/>
      </c>
      <c r="AD373" s="28" t="str">
        <f t="shared" si="43"/>
        <v/>
      </c>
      <c r="AE373" s="28" t="str">
        <f t="shared" si="45"/>
        <v/>
      </c>
      <c r="AF373" s="195"/>
      <c r="AI373" s="28"/>
      <c r="AJ373" s="26"/>
    </row>
    <row r="374" spans="1:44" ht="15.6">
      <c r="A374" s="195"/>
      <c r="B374" s="266">
        <f>+'Ark1'!C2605</f>
        <v>2024</v>
      </c>
      <c r="C374" s="215">
        <f>+'Ark1'!L2621</f>
        <v>15</v>
      </c>
      <c r="D374" s="215" t="s">
        <v>397</v>
      </c>
      <c r="E374" s="27">
        <f>+'Ark1'!H2621</f>
        <v>1</v>
      </c>
      <c r="F374" s="27">
        <f>+'Ark1'!J2621</f>
        <v>155</v>
      </c>
      <c r="G374" s="27" t="str">
        <f>VLOOKUP(F374,RNR!$A$1:$B$26,2)</f>
        <v>Målselv</v>
      </c>
      <c r="H374" s="27" t="str">
        <f>+IF(J374=0,"",'Ark1'!Q2621)</f>
        <v/>
      </c>
      <c r="J374" s="321">
        <f>+'Ark1'!R2621</f>
        <v>0</v>
      </c>
      <c r="K374" s="28" t="str">
        <f>+IF(J374=0,"",'Ark1'!AG2621)</f>
        <v/>
      </c>
      <c r="M374" s="28" t="str">
        <f>+IF(J374=0,"",'Ark1'!AH2621)</f>
        <v/>
      </c>
      <c r="N374" s="31" t="str">
        <f>+IF(J374=0,"",'Ark1'!U2621)</f>
        <v/>
      </c>
      <c r="O374" s="31"/>
      <c r="P374" s="31"/>
      <c r="Q374" s="31"/>
      <c r="R374" s="31"/>
      <c r="S374" s="31"/>
      <c r="T374" s="31"/>
      <c r="U374" s="31"/>
      <c r="V374" s="26" t="str">
        <f>+IF(J374=0,"",'Ark1'!T2621)</f>
        <v/>
      </c>
      <c r="W374" s="33" t="str">
        <f>+IF(J374=0,"",'Ark1'!W2621)</f>
        <v/>
      </c>
      <c r="X374" s="33" t="str">
        <f>+IF(J374=0,"",'Ark1'!X2621)</f>
        <v/>
      </c>
      <c r="Y374" s="33" t="str">
        <f>+IF(J374=0,"",'Ark1'!Y2621)</f>
        <v/>
      </c>
      <c r="Z374" s="33" t="str">
        <f>+IF(J374=0,"",'Ark1'!Z2621)</f>
        <v/>
      </c>
      <c r="AA374" s="28" t="str">
        <f>+IF(J374=0,"",'Ark1'!AA2621)</f>
        <v/>
      </c>
      <c r="AB374" s="26" t="str">
        <f>+IF(J374=0,"",'Ark1'!AC2621)</f>
        <v/>
      </c>
      <c r="AC374" s="33" t="str">
        <f>+IF(J374=0,"",'Ark1'!AE2621)</f>
        <v/>
      </c>
      <c r="AD374" s="28" t="str">
        <f t="shared" si="43"/>
        <v/>
      </c>
      <c r="AE374" s="28" t="str">
        <f t="shared" si="45"/>
        <v/>
      </c>
      <c r="AF374" s="195"/>
      <c r="AI374" s="28"/>
      <c r="AJ374" s="26"/>
    </row>
    <row r="375" spans="1:44" ht="15.6">
      <c r="A375" s="195"/>
      <c r="B375" s="266">
        <f>+'Ark1'!C2606</f>
        <v>2024</v>
      </c>
      <c r="C375" s="215">
        <f>+'Ark1'!L2622</f>
        <v>15</v>
      </c>
      <c r="D375" s="215" t="s">
        <v>397</v>
      </c>
      <c r="E375" s="27">
        <f>+'Ark1'!H2622</f>
        <v>2</v>
      </c>
      <c r="F375" s="27">
        <f>+'Ark1'!J2622</f>
        <v>160</v>
      </c>
      <c r="G375" s="27" t="str">
        <f>VLOOKUP(F375,RNR!$A$1:$B$26,2)</f>
        <v>Oslo</v>
      </c>
      <c r="H375" s="27" t="str">
        <f>+IF(J375=0,"",'Ark1'!Q2622)</f>
        <v/>
      </c>
      <c r="J375" s="321">
        <f>+'Ark1'!R2622</f>
        <v>0</v>
      </c>
      <c r="K375" s="28" t="str">
        <f>+IF(J375=0,"",'Ark1'!AG2622)</f>
        <v/>
      </c>
      <c r="M375" s="28" t="str">
        <f>+IF(J375=0,"",'Ark1'!AH2622)</f>
        <v/>
      </c>
      <c r="N375" s="31" t="str">
        <f>+IF(J375=0,"",'Ark1'!U2622)</f>
        <v/>
      </c>
      <c r="O375" s="31"/>
      <c r="P375" s="31"/>
      <c r="Q375" s="31"/>
      <c r="R375" s="31"/>
      <c r="S375" s="31"/>
      <c r="T375" s="31"/>
      <c r="U375" s="31"/>
      <c r="V375" s="26" t="str">
        <f>+IF(J375=0,"",'Ark1'!T2622)</f>
        <v/>
      </c>
      <c r="W375" s="33" t="str">
        <f>+IF(J375=0,"",'Ark1'!W2622)</f>
        <v/>
      </c>
      <c r="X375" s="33" t="str">
        <f>+IF(J375=0,"",'Ark1'!X2622)</f>
        <v/>
      </c>
      <c r="Y375" s="33" t="str">
        <f>+IF(J375=0,"",'Ark1'!Y2622)</f>
        <v/>
      </c>
      <c r="Z375" s="33" t="str">
        <f>+IF(J375=0,"",'Ark1'!Z2622)</f>
        <v/>
      </c>
      <c r="AA375" s="28" t="str">
        <f>+IF(J375=0,"",'Ark1'!AA2622)</f>
        <v/>
      </c>
      <c r="AB375" s="26" t="str">
        <f>+IF(J375=0,"",'Ark1'!AC2622)</f>
        <v/>
      </c>
      <c r="AC375" s="33" t="str">
        <f>+IF(J375=0,"",'Ark1'!AE2622)</f>
        <v/>
      </c>
      <c r="AD375" s="28" t="str">
        <f t="shared" si="43"/>
        <v/>
      </c>
      <c r="AE375" s="28" t="str">
        <f t="shared" si="45"/>
        <v/>
      </c>
      <c r="AF375" s="195"/>
      <c r="AI375" s="28"/>
      <c r="AJ375" s="26"/>
    </row>
    <row r="376" spans="1:44" ht="15.6">
      <c r="A376" s="195"/>
      <c r="B376" s="266">
        <f>+'Ark1'!C2607</f>
        <v>2024</v>
      </c>
      <c r="C376" s="215">
        <f>+'Ark1'!L2623</f>
        <v>15</v>
      </c>
      <c r="D376" s="215" t="s">
        <v>397</v>
      </c>
      <c r="E376" s="27">
        <f>+'Ark1'!H2623</f>
        <v>1</v>
      </c>
      <c r="F376" s="27">
        <f>+'Ark1'!J2623</f>
        <v>171</v>
      </c>
      <c r="G376" s="27" t="str">
        <f>VLOOKUP(F376,RNR!$A$1:$B$26,2)</f>
        <v>Prima</v>
      </c>
      <c r="H376" s="27" t="str">
        <f>+IF(J376=0,"",'Ark1'!Q2623)</f>
        <v/>
      </c>
      <c r="J376" s="321">
        <f>+'Ark1'!R2623</f>
        <v>0</v>
      </c>
      <c r="K376" s="28" t="str">
        <f>+IF(J376=0,"",'Ark1'!AG2623)</f>
        <v/>
      </c>
      <c r="M376" s="28" t="str">
        <f>+IF(J376=0,"",'Ark1'!AH2623)</f>
        <v/>
      </c>
      <c r="N376" s="31" t="str">
        <f>+IF(J376=0,"",'Ark1'!U2623)</f>
        <v/>
      </c>
      <c r="O376" s="31"/>
      <c r="P376" s="31"/>
      <c r="Q376" s="31"/>
      <c r="R376" s="31"/>
      <c r="S376" s="31"/>
      <c r="T376" s="31"/>
      <c r="U376" s="31"/>
      <c r="V376" s="26" t="str">
        <f>+IF(J376=0,"",'Ark1'!T2623)</f>
        <v/>
      </c>
      <c r="W376" s="33" t="str">
        <f>+IF(J376=0,"",'Ark1'!W2623)</f>
        <v/>
      </c>
      <c r="X376" s="33" t="str">
        <f>+IF(J376=0,"",'Ark1'!X2623)</f>
        <v/>
      </c>
      <c r="Y376" s="33" t="str">
        <f>+IF(J376=0,"",'Ark1'!Y2623)</f>
        <v/>
      </c>
      <c r="Z376" s="33" t="str">
        <f>+IF(J376=0,"",'Ark1'!Z2623)</f>
        <v/>
      </c>
      <c r="AA376" s="28" t="str">
        <f>+IF(J376=0,"",'Ark1'!AA2623)</f>
        <v/>
      </c>
      <c r="AB376" s="26" t="str">
        <f>+IF(J376=0,"",'Ark1'!AC2623)</f>
        <v/>
      </c>
      <c r="AC376" s="33" t="str">
        <f>+IF(J376=0,"",'Ark1'!AE2623)</f>
        <v/>
      </c>
      <c r="AD376" s="28" t="str">
        <f t="shared" si="43"/>
        <v/>
      </c>
      <c r="AE376" s="28" t="str">
        <f t="shared" si="45"/>
        <v/>
      </c>
      <c r="AF376" s="195"/>
      <c r="AI376" s="28"/>
      <c r="AJ376" s="26"/>
    </row>
    <row r="377" spans="1:44" ht="15.6">
      <c r="A377" s="195"/>
      <c r="B377" s="266">
        <f>+'Ark1'!C2608</f>
        <v>2024</v>
      </c>
      <c r="C377" s="215">
        <f>+'Ark1'!L2624</f>
        <v>15</v>
      </c>
      <c r="D377" s="215" t="s">
        <v>397</v>
      </c>
      <c r="E377" s="27">
        <f>+'Ark1'!H2624</f>
        <v>2</v>
      </c>
      <c r="F377" s="27">
        <f>+'Ark1'!J2624</f>
        <v>175</v>
      </c>
      <c r="G377" s="27" t="str">
        <f>VLOOKUP(F377,RNR!$A$1:$B$26,2)</f>
        <v>Ole Ringdal</v>
      </c>
      <c r="H377" s="27" t="str">
        <f>+IF(J377=0,"",'Ark1'!Q2624)</f>
        <v/>
      </c>
      <c r="J377" s="321">
        <f>+'Ark1'!R2624</f>
        <v>0</v>
      </c>
      <c r="K377" s="28" t="str">
        <f>+IF(J377=0,"",'Ark1'!AG2624)</f>
        <v/>
      </c>
      <c r="M377" s="28" t="str">
        <f>+IF(J377=0,"",'Ark1'!AH2624)</f>
        <v/>
      </c>
      <c r="N377" s="31" t="str">
        <f>+IF(J377=0,"",'Ark1'!U2624)</f>
        <v/>
      </c>
      <c r="O377" s="31"/>
      <c r="P377" s="31"/>
      <c r="Q377" s="31"/>
      <c r="R377" s="31"/>
      <c r="S377" s="31"/>
      <c r="T377" s="31"/>
      <c r="U377" s="31"/>
      <c r="V377" s="26" t="str">
        <f>+IF(J377=0,"",'Ark1'!T2624)</f>
        <v/>
      </c>
      <c r="W377" s="33" t="str">
        <f>+IF(J377=0,"",'Ark1'!W2624)</f>
        <v/>
      </c>
      <c r="X377" s="33" t="str">
        <f>+IF(J377=0,"",'Ark1'!X2624)</f>
        <v/>
      </c>
      <c r="Y377" s="33" t="str">
        <f>+IF(J377=0,"",'Ark1'!Y2624)</f>
        <v/>
      </c>
      <c r="Z377" s="33" t="str">
        <f>+IF(J377=0,"",'Ark1'!Z2624)</f>
        <v/>
      </c>
      <c r="AA377" s="28" t="str">
        <f>+IF(J377=0,"",'Ark1'!AA2624)</f>
        <v/>
      </c>
      <c r="AB377" s="26" t="str">
        <f>+IF(J377=0,"",'Ark1'!AC2624)</f>
        <v/>
      </c>
      <c r="AC377" s="33" t="str">
        <f>+IF(J377=0,"",'Ark1'!AE2624)</f>
        <v/>
      </c>
      <c r="AD377" s="28" t="str">
        <f t="shared" si="43"/>
        <v/>
      </c>
      <c r="AE377" s="28" t="str">
        <f t="shared" si="45"/>
        <v/>
      </c>
      <c r="AF377" s="195"/>
      <c r="AI377" s="28"/>
      <c r="AJ377" s="26"/>
    </row>
    <row r="378" spans="1:44" ht="15.6">
      <c r="A378" s="195"/>
      <c r="B378" s="266">
        <f>+'Ark1'!C2609</f>
        <v>2024</v>
      </c>
      <c r="C378" s="215">
        <f>+'Ark1'!L2625</f>
        <v>15</v>
      </c>
      <c r="D378" s="215" t="s">
        <v>397</v>
      </c>
      <c r="E378" s="27">
        <f>+'Ark1'!H2625</f>
        <v>2</v>
      </c>
      <c r="F378" s="27">
        <f>+'Ark1'!J2625</f>
        <v>177</v>
      </c>
      <c r="G378" s="27" t="str">
        <f>VLOOKUP(F378,RNR!$A$1:$B$26,2)</f>
        <v>Slakthuset</v>
      </c>
      <c r="H378" s="27" t="str">
        <f>+IF(J378=0,"",'Ark1'!Q2625)</f>
        <v/>
      </c>
      <c r="J378" s="321">
        <f>+'Ark1'!R2625</f>
        <v>0</v>
      </c>
      <c r="K378" s="28" t="str">
        <f>+IF(J378=0,"",'Ark1'!AG2625)</f>
        <v/>
      </c>
      <c r="M378" s="28" t="str">
        <f>+IF(J378=0,"",'Ark1'!AH2625)</f>
        <v/>
      </c>
      <c r="N378" s="31" t="str">
        <f>+IF(J378=0,"",'Ark1'!U2625)</f>
        <v/>
      </c>
      <c r="O378" s="31"/>
      <c r="P378" s="31"/>
      <c r="Q378" s="31"/>
      <c r="R378" s="31"/>
      <c r="S378" s="31"/>
      <c r="T378" s="31"/>
      <c r="U378" s="31"/>
      <c r="V378" s="26" t="str">
        <f>+IF(J378=0,"",'Ark1'!T2625)</f>
        <v/>
      </c>
      <c r="W378" s="33" t="str">
        <f>+IF(J378=0,"",'Ark1'!W2625)</f>
        <v/>
      </c>
      <c r="X378" s="33" t="str">
        <f>+IF(J378=0,"",'Ark1'!X2625)</f>
        <v/>
      </c>
      <c r="Y378" s="33" t="str">
        <f>+IF(J378=0,"",'Ark1'!Y2625)</f>
        <v/>
      </c>
      <c r="Z378" s="33" t="str">
        <f>+IF(J378=0,"",'Ark1'!Z2625)</f>
        <v/>
      </c>
      <c r="AA378" s="28" t="str">
        <f>+IF(J378=0,"",'Ark1'!AA2625)</f>
        <v/>
      </c>
      <c r="AB378" s="26" t="str">
        <f>+IF(J378=0,"",'Ark1'!AC2625)</f>
        <v/>
      </c>
      <c r="AC378" s="33" t="str">
        <f>+IF(J378=0,"",'Ark1'!AE2625)</f>
        <v/>
      </c>
      <c r="AD378" s="28" t="str">
        <f t="shared" si="43"/>
        <v/>
      </c>
      <c r="AE378" s="28" t="str">
        <f t="shared" si="45"/>
        <v/>
      </c>
      <c r="AF378" s="195"/>
      <c r="AI378" s="28"/>
      <c r="AJ378" s="26"/>
    </row>
    <row r="379" spans="1:44" ht="15.6">
      <c r="A379" s="195"/>
      <c r="B379" s="266">
        <f>+'Ark1'!C2610</f>
        <v>2024</v>
      </c>
      <c r="C379" s="215">
        <f>+'Ark1'!L2626</f>
        <v>15</v>
      </c>
      <c r="D379" s="215" t="s">
        <v>397</v>
      </c>
      <c r="E379" s="27">
        <f>+'Ark1'!H2626</f>
        <v>2</v>
      </c>
      <c r="F379" s="27">
        <f>+'Ark1'!J2626</f>
        <v>178</v>
      </c>
      <c r="G379" s="27" t="str">
        <f>VLOOKUP(F379,RNR!$A$1:$B$26,2)</f>
        <v>Røros</v>
      </c>
      <c r="H379" s="27" t="str">
        <f>+IF(J379=0,"",'Ark1'!Q2626)</f>
        <v/>
      </c>
      <c r="J379" s="321">
        <f>+'Ark1'!R2626</f>
        <v>0</v>
      </c>
      <c r="K379" s="28" t="str">
        <f>+IF(J379=0,"",'Ark1'!AG2626)</f>
        <v/>
      </c>
      <c r="M379" s="28" t="str">
        <f>+IF(J379=0,"",'Ark1'!AH2626)</f>
        <v/>
      </c>
      <c r="N379" s="31" t="str">
        <f>+IF(J379=0,"",'Ark1'!U2626)</f>
        <v/>
      </c>
      <c r="O379" s="31"/>
      <c r="P379" s="31"/>
      <c r="Q379" s="31"/>
      <c r="R379" s="31"/>
      <c r="S379" s="31"/>
      <c r="T379" s="31"/>
      <c r="U379" s="31"/>
      <c r="V379" s="26" t="str">
        <f>+IF(J379=0,"",'Ark1'!T2626)</f>
        <v/>
      </c>
      <c r="W379" s="33" t="str">
        <f>+IF(J379=0,"",'Ark1'!W2626)</f>
        <v/>
      </c>
      <c r="X379" s="33" t="str">
        <f>+IF(J379=0,"",'Ark1'!X2626)</f>
        <v/>
      </c>
      <c r="Y379" s="33" t="str">
        <f>+IF(J379=0,"",'Ark1'!Y2626)</f>
        <v/>
      </c>
      <c r="Z379" s="33" t="str">
        <f>+IF(J379=0,"",'Ark1'!Z2626)</f>
        <v/>
      </c>
      <c r="AA379" s="28" t="str">
        <f>+IF(J379=0,"",'Ark1'!AA2626)</f>
        <v/>
      </c>
      <c r="AB379" s="26" t="str">
        <f>+IF(J379=0,"",'Ark1'!AC2626)</f>
        <v/>
      </c>
      <c r="AC379" s="33" t="str">
        <f>+IF(J379=0,"",'Ark1'!AE2626)</f>
        <v/>
      </c>
      <c r="AD379" s="28" t="str">
        <f t="shared" si="43"/>
        <v/>
      </c>
      <c r="AE379" s="28" t="str">
        <f t="shared" si="45"/>
        <v/>
      </c>
      <c r="AF379" s="195"/>
      <c r="AI379" s="28"/>
      <c r="AJ379" s="26"/>
    </row>
    <row r="380" spans="1:44" ht="15.6">
      <c r="A380" s="195"/>
      <c r="B380" s="266">
        <f>+'Ark1'!C2611</f>
        <v>2024</v>
      </c>
      <c r="C380" s="215">
        <f>+'Ark1'!L2627</f>
        <v>15</v>
      </c>
      <c r="D380" s="215" t="s">
        <v>397</v>
      </c>
      <c r="E380" s="27">
        <f>+'Ark1'!H2627</f>
        <v>2</v>
      </c>
      <c r="F380" s="27">
        <f>+'Ark1'!J2627</f>
        <v>181</v>
      </c>
      <c r="G380" s="27" t="str">
        <f>VLOOKUP(F380,RNR!$A$1:$B$26,2)</f>
        <v>Horns</v>
      </c>
      <c r="H380" s="27" t="str">
        <f>+IF(J380=0,"",'Ark1'!Q2627)</f>
        <v/>
      </c>
      <c r="J380" s="321">
        <f>+'Ark1'!R2627</f>
        <v>0</v>
      </c>
      <c r="K380" s="28" t="str">
        <f>+IF(J380=0,"",'Ark1'!AG2627)</f>
        <v/>
      </c>
      <c r="M380" s="28" t="str">
        <f>+IF(J380=0,"",'Ark1'!AH2627)</f>
        <v/>
      </c>
      <c r="N380" s="31" t="str">
        <f>+IF(J380=0,"",'Ark1'!U2627)</f>
        <v/>
      </c>
      <c r="O380" s="31"/>
      <c r="P380" s="31"/>
      <c r="Q380" s="31"/>
      <c r="R380" s="31"/>
      <c r="S380" s="31"/>
      <c r="T380" s="31"/>
      <c r="U380" s="31"/>
      <c r="V380" s="26" t="str">
        <f>+IF(J380=0,"",'Ark1'!T2627)</f>
        <v/>
      </c>
      <c r="W380" s="33" t="str">
        <f>+IF(J380=0,"",'Ark1'!W2627)</f>
        <v/>
      </c>
      <c r="X380" s="33" t="str">
        <f>+IF(J380=0,"",'Ark1'!X2627)</f>
        <v/>
      </c>
      <c r="Y380" s="33" t="str">
        <f>+IF(J380=0,"",'Ark1'!Y2627)</f>
        <v/>
      </c>
      <c r="Z380" s="33" t="str">
        <f>+IF(J380=0,"",'Ark1'!Z2627)</f>
        <v/>
      </c>
      <c r="AA380" s="28" t="str">
        <f>+IF(J380=0,"",'Ark1'!AA2627)</f>
        <v/>
      </c>
      <c r="AB380" s="26" t="str">
        <f>+IF(J380=0,"",'Ark1'!AC2627)</f>
        <v/>
      </c>
      <c r="AC380" s="33" t="str">
        <f>+IF(J380=0,"",'Ark1'!AE2627)</f>
        <v/>
      </c>
      <c r="AD380" s="28" t="str">
        <f t="shared" si="43"/>
        <v/>
      </c>
      <c r="AE380" s="28" t="str">
        <f t="shared" si="45"/>
        <v/>
      </c>
      <c r="AF380" s="195"/>
      <c r="AI380" s="28"/>
      <c r="AJ380" s="26"/>
    </row>
    <row r="381" spans="1:44" ht="15.6">
      <c r="A381" s="195"/>
      <c r="B381" s="266">
        <f>+'Ark1'!C2612</f>
        <v>2024</v>
      </c>
      <c r="C381" s="215">
        <f>+'Ark1'!L2628</f>
        <v>15</v>
      </c>
      <c r="D381" s="215" t="s">
        <v>397</v>
      </c>
      <c r="E381" s="27">
        <f>+'Ark1'!H2628</f>
        <v>1</v>
      </c>
      <c r="F381" s="27">
        <f>+'Ark1'!J2628</f>
        <v>262</v>
      </c>
      <c r="G381" s="27" t="str">
        <f>VLOOKUP(F381,RNR!$A$1:$B$26,2)</f>
        <v>Strilalam</v>
      </c>
      <c r="H381" s="27" t="str">
        <f>+IF(J381=0,"",'Ark1'!Q2628)</f>
        <v/>
      </c>
      <c r="J381" s="321">
        <f>+'Ark1'!R2628</f>
        <v>0</v>
      </c>
      <c r="K381" s="28" t="str">
        <f>+IF(J381=0,"",'Ark1'!AG2628)</f>
        <v/>
      </c>
      <c r="M381" s="28" t="str">
        <f>+IF(J381=0,"",'Ark1'!AH2628)</f>
        <v/>
      </c>
      <c r="N381" s="31" t="str">
        <f>+IF(J381=0,"",'Ark1'!U2628)</f>
        <v/>
      </c>
      <c r="O381" s="31"/>
      <c r="P381" s="31"/>
      <c r="Q381" s="31"/>
      <c r="R381" s="31"/>
      <c r="S381" s="31"/>
      <c r="T381" s="31"/>
      <c r="U381" s="31"/>
      <c r="V381" s="26" t="str">
        <f>+IF(J381=0,"",'Ark1'!T2628)</f>
        <v/>
      </c>
      <c r="W381" s="33" t="str">
        <f>+IF(J381=0,"",'Ark1'!W2628)</f>
        <v/>
      </c>
      <c r="X381" s="33" t="str">
        <f>+IF(J381=0,"",'Ark1'!X2628)</f>
        <v/>
      </c>
      <c r="Y381" s="33" t="str">
        <f>+IF(J381=0,"",'Ark1'!Y2628)</f>
        <v/>
      </c>
      <c r="Z381" s="33" t="str">
        <f>+IF(J381=0,"",'Ark1'!Z2628)</f>
        <v/>
      </c>
      <c r="AA381" s="28" t="str">
        <f>+IF(J381=0,"",'Ark1'!AA2628)</f>
        <v/>
      </c>
      <c r="AB381" s="26" t="str">
        <f>+IF(J381=0,"",'Ark1'!AC2628)</f>
        <v/>
      </c>
      <c r="AC381" s="33" t="str">
        <f>+IF(J381=0,"",'Ark1'!AE2628)</f>
        <v/>
      </c>
      <c r="AD381" s="28" t="str">
        <f t="shared" si="43"/>
        <v/>
      </c>
      <c r="AE381" s="28" t="str">
        <f t="shared" si="45"/>
        <v/>
      </c>
      <c r="AF381" s="195"/>
      <c r="AI381" s="28"/>
      <c r="AJ381" s="26"/>
    </row>
    <row r="382" spans="1:44" ht="15.6">
      <c r="A382" s="195"/>
      <c r="B382" s="266">
        <f>+'Ark1'!C2613</f>
        <v>2024</v>
      </c>
      <c r="C382" s="215">
        <f>+'Ark1'!L2629</f>
        <v>15</v>
      </c>
      <c r="D382" s="215" t="s">
        <v>397</v>
      </c>
      <c r="E382" s="27">
        <f>+'Ark1'!H2629</f>
        <v>1</v>
      </c>
      <c r="F382" s="27">
        <f>+'Ark1'!J2629</f>
        <v>309</v>
      </c>
      <c r="G382" s="27" t="str">
        <f>VLOOKUP(F382,RNR!$A$1:$B$26,2)</f>
        <v>Malvik</v>
      </c>
      <c r="H382" s="27" t="str">
        <f>+IF(J382=0,"",'Ark1'!Q2629)</f>
        <v/>
      </c>
      <c r="J382" s="321">
        <f>+'Ark1'!R2629</f>
        <v>0</v>
      </c>
      <c r="K382" s="28" t="str">
        <f>+IF(J382=0,"",'Ark1'!AG2629)</f>
        <v/>
      </c>
      <c r="M382" s="28" t="str">
        <f>+IF(J382=0,"",'Ark1'!AH2629)</f>
        <v/>
      </c>
      <c r="N382" s="31" t="str">
        <f>+IF(J382=0,"",'Ark1'!U2629)</f>
        <v/>
      </c>
      <c r="O382" s="31"/>
      <c r="P382" s="31"/>
      <c r="Q382" s="31"/>
      <c r="R382" s="31"/>
      <c r="S382" s="31"/>
      <c r="T382" s="31"/>
      <c r="U382" s="31"/>
      <c r="V382" s="26" t="str">
        <f>+IF(J382=0,"",'Ark1'!T2629)</f>
        <v/>
      </c>
      <c r="W382" s="33" t="str">
        <f>+IF(J382=0,"",'Ark1'!W2629)</f>
        <v/>
      </c>
      <c r="X382" s="33" t="str">
        <f>+IF(J382=0,"",'Ark1'!X2629)</f>
        <v/>
      </c>
      <c r="Y382" s="33" t="str">
        <f>+IF(J382=0,"",'Ark1'!Y2629)</f>
        <v/>
      </c>
      <c r="Z382" s="33" t="str">
        <f>+IF(J382=0,"",'Ark1'!Z2629)</f>
        <v/>
      </c>
      <c r="AA382" s="28" t="str">
        <f>+IF(J382=0,"",'Ark1'!AA2629)</f>
        <v/>
      </c>
      <c r="AB382" s="26" t="str">
        <f>+IF(J382=0,"",'Ark1'!AC2629)</f>
        <v/>
      </c>
      <c r="AC382" s="33" t="str">
        <f>+IF(J382=0,"",'Ark1'!AE2629)</f>
        <v/>
      </c>
      <c r="AD382" s="28" t="str">
        <f t="shared" si="43"/>
        <v/>
      </c>
      <c r="AE382" s="28" t="str">
        <f t="shared" si="45"/>
        <v/>
      </c>
      <c r="AF382" s="195"/>
      <c r="AI382" s="28"/>
      <c r="AJ382" s="26"/>
    </row>
    <row r="383" spans="1:44" ht="15.6">
      <c r="A383" s="195"/>
      <c r="B383" s="266">
        <f>+'Ark1'!C2614</f>
        <v>2024</v>
      </c>
      <c r="C383" s="215">
        <f>+'Ark1'!L2630</f>
        <v>15</v>
      </c>
      <c r="D383" s="215" t="s">
        <v>397</v>
      </c>
      <c r="E383" s="27">
        <f>+'Ark1'!H2630</f>
        <v>2</v>
      </c>
      <c r="F383" s="27">
        <f>+'Ark1'!J2630</f>
        <v>470</v>
      </c>
      <c r="G383" s="27" t="str">
        <f>VLOOKUP(F383,RNR!$A$1:$B$26,2)</f>
        <v>Jens Eide</v>
      </c>
      <c r="H383" s="27" t="str">
        <f>+IF(J383=0,"",'Ark1'!Q2630)</f>
        <v/>
      </c>
      <c r="J383" s="321">
        <f>+'Ark1'!R2630</f>
        <v>0</v>
      </c>
      <c r="K383" s="28" t="str">
        <f>+IF(J383=0,"",'Ark1'!AG2630)</f>
        <v/>
      </c>
      <c r="M383" s="28" t="str">
        <f>+IF(J383=0,"",'Ark1'!AH2630)</f>
        <v/>
      </c>
      <c r="N383" s="31" t="str">
        <f>+IF(J383=0,"",'Ark1'!U2630)</f>
        <v/>
      </c>
      <c r="O383" s="31"/>
      <c r="P383" s="31"/>
      <c r="Q383" s="31"/>
      <c r="R383" s="31"/>
      <c r="S383" s="31"/>
      <c r="T383" s="31"/>
      <c r="U383" s="31"/>
      <c r="V383" s="26" t="str">
        <f>+IF(J383=0,"",'Ark1'!T2630)</f>
        <v/>
      </c>
      <c r="W383" s="33" t="str">
        <f>+IF(J383=0,"",'Ark1'!W2630)</f>
        <v/>
      </c>
      <c r="X383" s="33" t="str">
        <f>+IF(J383=0,"",'Ark1'!X2630)</f>
        <v/>
      </c>
      <c r="Y383" s="33" t="str">
        <f>+IF(J383=0,"",'Ark1'!Y2630)</f>
        <v/>
      </c>
      <c r="Z383" s="33" t="str">
        <f>+IF(J383=0,"",'Ark1'!Z2630)</f>
        <v/>
      </c>
      <c r="AA383" s="28" t="str">
        <f>+IF(J383=0,"",'Ark1'!AA2630)</f>
        <v/>
      </c>
      <c r="AB383" s="26" t="str">
        <f>+IF(J383=0,"",'Ark1'!AC2630)</f>
        <v/>
      </c>
      <c r="AC383" s="33" t="str">
        <f>+IF(J383=0,"",'Ark1'!AE2630)</f>
        <v/>
      </c>
      <c r="AD383" s="28" t="str">
        <f t="shared" si="43"/>
        <v/>
      </c>
      <c r="AE383" s="28" t="str">
        <f t="shared" si="45"/>
        <v/>
      </c>
      <c r="AF383" s="195"/>
      <c r="AI383" s="28"/>
      <c r="AJ383" s="26"/>
    </row>
    <row r="384" spans="1:44" ht="15.6">
      <c r="A384" s="195"/>
      <c r="B384" s="266">
        <f>+'Ark1'!C2615</f>
        <v>2024</v>
      </c>
      <c r="C384" s="215">
        <f>+'Ark1'!L2631</f>
        <v>15</v>
      </c>
      <c r="D384" s="215" t="s">
        <v>397</v>
      </c>
      <c r="E384" s="27">
        <f>+'Ark1'!H2631</f>
        <v>2</v>
      </c>
      <c r="F384" s="27">
        <f>+'Ark1'!J2631</f>
        <v>629</v>
      </c>
      <c r="G384" s="27" t="str">
        <f>VLOOKUP(F384,RNR!$A$1:$B$26,2)</f>
        <v>Bø</v>
      </c>
      <c r="H384" s="27" t="str">
        <f>+IF(J384=0,"",'Ark1'!Q2631)</f>
        <v/>
      </c>
      <c r="J384" s="321">
        <f>+'Ark1'!R2631</f>
        <v>0</v>
      </c>
      <c r="K384" s="28" t="str">
        <f>+IF(J384=0,"",'Ark1'!AG2631)</f>
        <v/>
      </c>
      <c r="M384" s="28" t="str">
        <f>+IF(J384=0,"",'Ark1'!AH2631)</f>
        <v/>
      </c>
      <c r="N384" s="31" t="str">
        <f>+IF(J384=0,"",'Ark1'!U2631)</f>
        <v/>
      </c>
      <c r="O384" s="31"/>
      <c r="P384" s="31"/>
      <c r="Q384" s="31"/>
      <c r="R384" s="31"/>
      <c r="S384" s="31"/>
      <c r="T384" s="31"/>
      <c r="U384" s="31"/>
      <c r="V384" s="26" t="str">
        <f>+IF(J384=0,"",'Ark1'!T2631)</f>
        <v/>
      </c>
      <c r="W384" s="33" t="str">
        <f>+IF(J384=0,"",'Ark1'!W2631)</f>
        <v/>
      </c>
      <c r="X384" s="33" t="str">
        <f>+IF(J384=0,"",'Ark1'!X2631)</f>
        <v/>
      </c>
      <c r="Y384" s="33" t="str">
        <f>+IF(J384=0,"",'Ark1'!Y2631)</f>
        <v/>
      </c>
      <c r="Z384" s="33" t="str">
        <f>+IF(J384=0,"",'Ark1'!Z2631)</f>
        <v/>
      </c>
      <c r="AA384" s="28" t="str">
        <f>+IF(J384=0,"",'Ark1'!AA2631)</f>
        <v/>
      </c>
      <c r="AB384" s="26" t="str">
        <f>+IF(J384=0,"",'Ark1'!AC2631)</f>
        <v/>
      </c>
      <c r="AC384" s="33" t="str">
        <f>+IF(J384=0,"",'Ark1'!AE2631)</f>
        <v/>
      </c>
      <c r="AD384" s="28" t="str">
        <f t="shared" si="43"/>
        <v/>
      </c>
      <c r="AE384" s="28" t="str">
        <f t="shared" si="45"/>
        <v/>
      </c>
      <c r="AF384" s="195"/>
      <c r="AI384" s="28"/>
      <c r="AJ384" s="26"/>
    </row>
    <row r="385" spans="1:72" s="28" customFormat="1" ht="15.6">
      <c r="A385" s="195"/>
      <c r="B385" s="266">
        <f>+'Ark1'!C2616</f>
        <v>2024</v>
      </c>
      <c r="C385" s="215">
        <f>+'Ark1'!L2632</f>
        <v>15</v>
      </c>
      <c r="D385" s="215" t="s">
        <v>397</v>
      </c>
      <c r="E385" s="27">
        <f>+'Ark1'!H2632</f>
        <v>1</v>
      </c>
      <c r="F385" s="27">
        <f>+'Ark1'!J2632</f>
        <v>643</v>
      </c>
      <c r="G385" s="27" t="str">
        <f>VLOOKUP(F385,RNR!$A$1:$B$26,2)</f>
        <v>Bjerka</v>
      </c>
      <c r="H385" s="27" t="str">
        <f>+IF(J385=0,"",'Ark1'!Q2632)</f>
        <v/>
      </c>
      <c r="I385" s="475"/>
      <c r="J385" s="321">
        <f>+'Ark1'!R2632</f>
        <v>0</v>
      </c>
      <c r="K385" s="28" t="str">
        <f>+IF(J385=0,"",'Ark1'!AG2632)</f>
        <v/>
      </c>
      <c r="M385" s="28" t="str">
        <f>+IF(J385=0,"",'Ark1'!AH2632)</f>
        <v/>
      </c>
      <c r="N385" s="31" t="str">
        <f>+IF(J385=0,"",'Ark1'!U2632)</f>
        <v/>
      </c>
      <c r="O385" s="31"/>
      <c r="P385" s="31"/>
      <c r="Q385" s="31"/>
      <c r="R385" s="31"/>
      <c r="S385" s="31"/>
      <c r="T385" s="31"/>
      <c r="U385" s="31"/>
      <c r="V385" s="26" t="str">
        <f>+IF(J385=0,"",'Ark1'!T2632)</f>
        <v/>
      </c>
      <c r="W385" s="33" t="str">
        <f>+IF(J385=0,"",'Ark1'!W2632)</f>
        <v/>
      </c>
      <c r="X385" s="33" t="str">
        <f>+IF(J385=0,"",'Ark1'!X2632)</f>
        <v/>
      </c>
      <c r="Y385" s="33" t="str">
        <f>+IF(J385=0,"",'Ark1'!Y2632)</f>
        <v/>
      </c>
      <c r="Z385" s="33" t="str">
        <f>+IF(J385=0,"",'Ark1'!Z2632)</f>
        <v/>
      </c>
      <c r="AA385" s="28" t="str">
        <f>+IF(J385=0,"",'Ark1'!AA2632)</f>
        <v/>
      </c>
      <c r="AB385" s="26" t="str">
        <f>+IF(J385=0,"",'Ark1'!AC2632)</f>
        <v/>
      </c>
      <c r="AC385" s="33" t="str">
        <f>+IF(J385=0,"",'Ark1'!AE2632)</f>
        <v/>
      </c>
      <c r="AD385" s="28" t="str">
        <f t="shared" si="43"/>
        <v/>
      </c>
      <c r="AE385" s="28" t="str">
        <f t="shared" si="45"/>
        <v/>
      </c>
      <c r="AF385" s="195"/>
      <c r="AJ385" s="26"/>
      <c r="AM385" s="27"/>
      <c r="AN385" s="27"/>
      <c r="AO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</row>
    <row r="386" spans="1:72" s="28" customFormat="1" ht="15.6">
      <c r="A386" s="195"/>
      <c r="B386" s="266">
        <f>+'Ark1'!C2617</f>
        <v>2024</v>
      </c>
      <c r="C386" s="215">
        <f>+'Ark1'!L2633</f>
        <v>15</v>
      </c>
      <c r="D386" s="215" t="s">
        <v>397</v>
      </c>
      <c r="E386" s="27">
        <f>+'Ark1'!H2633</f>
        <v>2</v>
      </c>
      <c r="F386" s="27">
        <f>+'Ark1'!J2633</f>
        <v>704</v>
      </c>
      <c r="G386" s="27" t="str">
        <f>VLOOKUP(F386,RNR!$A$1:$B$26,2)</f>
        <v>Øre Vilt</v>
      </c>
      <c r="H386" s="27" t="str">
        <f>+IF(J386=0,"",'Ark1'!Q2633)</f>
        <v/>
      </c>
      <c r="I386" s="475"/>
      <c r="J386" s="321">
        <f>+'Ark1'!R2633</f>
        <v>0</v>
      </c>
      <c r="K386" s="28" t="str">
        <f>+IF(J386=0,"",'Ark1'!AG2633)</f>
        <v/>
      </c>
      <c r="M386" s="28" t="str">
        <f>+IF(J386=0,"",'Ark1'!AH2633)</f>
        <v/>
      </c>
      <c r="N386" s="31" t="str">
        <f>+IF(J386=0,"",'Ark1'!U2633)</f>
        <v/>
      </c>
      <c r="O386" s="31"/>
      <c r="P386" s="31"/>
      <c r="Q386" s="31"/>
      <c r="R386" s="31"/>
      <c r="S386" s="31"/>
      <c r="T386" s="31"/>
      <c r="U386" s="31"/>
      <c r="V386" s="26" t="str">
        <f>+IF(J386=0,"",'Ark1'!T2633)</f>
        <v/>
      </c>
      <c r="W386" s="33" t="str">
        <f>+IF(J386=0,"",'Ark1'!W2633)</f>
        <v/>
      </c>
      <c r="X386" s="33" t="str">
        <f>+IF(J386=0,"",'Ark1'!X2633)</f>
        <v/>
      </c>
      <c r="Y386" s="33" t="str">
        <f>+IF(J386=0,"",'Ark1'!Y2633)</f>
        <v/>
      </c>
      <c r="Z386" s="33" t="str">
        <f>+IF(J386=0,"",'Ark1'!Z2633)</f>
        <v/>
      </c>
      <c r="AA386" s="28" t="str">
        <f>+IF(J386=0,"",'Ark1'!AA2633)</f>
        <v/>
      </c>
      <c r="AB386" s="26" t="str">
        <f>+IF(J386=0,"",'Ark1'!AC2633)</f>
        <v/>
      </c>
      <c r="AC386" s="33" t="str">
        <f>+IF(J386=0,"",'Ark1'!AE2633)</f>
        <v/>
      </c>
      <c r="AD386" s="28" t="str">
        <f t="shared" si="43"/>
        <v/>
      </c>
      <c r="AE386" s="28" t="str">
        <f t="shared" si="45"/>
        <v/>
      </c>
      <c r="AF386" s="195"/>
      <c r="AJ386" s="26"/>
      <c r="AM386" s="27"/>
      <c r="AN386" s="27"/>
      <c r="AO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</row>
    <row r="387" spans="1:72" s="28" customFormat="1" ht="15.6">
      <c r="A387" s="195"/>
      <c r="B387" s="266">
        <f>+'Ark1'!C2618</f>
        <v>2024</v>
      </c>
      <c r="C387" s="215">
        <f>+'Ark1'!L2634</f>
        <v>15</v>
      </c>
      <c r="D387" s="215" t="s">
        <v>397</v>
      </c>
      <c r="E387" s="27">
        <f>+'Ark1'!H2634</f>
        <v>1</v>
      </c>
      <c r="F387" s="27">
        <f>+'Ark1'!J2634</f>
        <v>802</v>
      </c>
      <c r="G387" s="27" t="str">
        <f>VLOOKUP(F387,RNR!$A$1:$B$26,2)</f>
        <v>Karasjok</v>
      </c>
      <c r="H387" s="27" t="str">
        <f>+IF(J387=0,"",'Ark1'!Q2634)</f>
        <v/>
      </c>
      <c r="I387" s="475"/>
      <c r="J387" s="321">
        <f>+'Ark1'!R2634</f>
        <v>0</v>
      </c>
      <c r="K387" s="28" t="str">
        <f>+IF(J387=0,"",'Ark1'!AG2634)</f>
        <v/>
      </c>
      <c r="M387" s="28" t="str">
        <f>+IF(J387=0,"",'Ark1'!AH2634)</f>
        <v/>
      </c>
      <c r="N387" s="31" t="str">
        <f>+IF(J387=0,"",'Ark1'!U2634)</f>
        <v/>
      </c>
      <c r="O387" s="31"/>
      <c r="P387" s="31"/>
      <c r="Q387" s="31"/>
      <c r="R387" s="31"/>
      <c r="S387" s="31"/>
      <c r="T387" s="31"/>
      <c r="U387" s="31"/>
      <c r="V387" s="26" t="str">
        <f>+IF(J387=0,"",'Ark1'!T2634)</f>
        <v/>
      </c>
      <c r="W387" s="33" t="str">
        <f>+IF(J387=0,"",'Ark1'!W2634)</f>
        <v/>
      </c>
      <c r="X387" s="33" t="str">
        <f>+IF(J387=0,"",'Ark1'!X2634)</f>
        <v/>
      </c>
      <c r="Y387" s="33" t="str">
        <f>+IF(J387=0,"",'Ark1'!Y2634)</f>
        <v/>
      </c>
      <c r="Z387" s="33" t="str">
        <f>+IF(J387=0,"",'Ark1'!Z2634)</f>
        <v/>
      </c>
      <c r="AA387" s="28" t="str">
        <f>+IF(J387=0,"",'Ark1'!AA2634)</f>
        <v/>
      </c>
      <c r="AB387" s="26" t="str">
        <f>+IF(J387=0,"",'Ark1'!AC2634)</f>
        <v/>
      </c>
      <c r="AC387" s="33" t="str">
        <f>+IF(J387=0,"",'Ark1'!AE2634)</f>
        <v/>
      </c>
      <c r="AD387" s="28" t="str">
        <f t="shared" si="43"/>
        <v/>
      </c>
      <c r="AE387" s="28" t="str">
        <f t="shared" si="45"/>
        <v/>
      </c>
      <c r="AF387" s="195"/>
      <c r="AJ387" s="26"/>
      <c r="AM387" s="27"/>
      <c r="AN387" s="27"/>
      <c r="AO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</row>
    <row r="388" spans="1:72" ht="15" customHeight="1">
      <c r="A388" s="195"/>
      <c r="B388" s="195"/>
      <c r="C388" s="195"/>
      <c r="D388" s="195"/>
      <c r="E388" s="195"/>
      <c r="F388" s="195"/>
      <c r="G388" s="195"/>
      <c r="H388" s="195"/>
      <c r="I388" s="476"/>
      <c r="J388" s="316"/>
      <c r="K388" s="196"/>
      <c r="L388" s="196"/>
      <c r="M388" s="196"/>
      <c r="N388" s="195"/>
      <c r="O388" s="476"/>
      <c r="P388" s="476"/>
      <c r="Q388" s="476"/>
      <c r="R388" s="476"/>
      <c r="S388" s="476"/>
      <c r="T388" s="476"/>
      <c r="U388" s="476"/>
      <c r="V388" s="195"/>
      <c r="W388" s="197"/>
      <c r="X388" s="197"/>
      <c r="Y388" s="197"/>
      <c r="Z388" s="197"/>
      <c r="AA388" s="197"/>
      <c r="AB388" s="195"/>
      <c r="AC388" s="197"/>
      <c r="AD388" s="214"/>
      <c r="AE388" s="212"/>
      <c r="AF388" s="195"/>
      <c r="AG388" s="198"/>
      <c r="AI388" s="28"/>
      <c r="AJ388" s="26"/>
      <c r="AK388" s="199"/>
      <c r="AL388" s="27"/>
      <c r="AP388" s="27"/>
      <c r="BH388" s="211"/>
    </row>
    <row r="389" spans="1:72" ht="22.8">
      <c r="A389" s="195"/>
      <c r="B389" s="195"/>
      <c r="C389" s="195"/>
      <c r="D389" s="240" t="str">
        <f>+D391</f>
        <v>E+</v>
      </c>
      <c r="E389" s="195"/>
      <c r="F389" s="195"/>
      <c r="G389" s="195"/>
      <c r="H389" s="195"/>
      <c r="I389" s="476"/>
      <c r="J389" s="435">
        <f>SUM(J391:J414)</f>
        <v>0</v>
      </c>
      <c r="K389" s="241"/>
      <c r="L389" s="241"/>
      <c r="M389" s="241"/>
      <c r="N389" s="243">
        <f>+Klasse!P26</f>
        <v>8.3863999999999983</v>
      </c>
      <c r="O389" s="243"/>
      <c r="P389" s="243"/>
      <c r="Q389" s="243"/>
      <c r="R389" s="243"/>
      <c r="S389" s="243"/>
      <c r="T389" s="243"/>
      <c r="U389" s="243"/>
      <c r="V389" s="242"/>
      <c r="W389" s="197"/>
      <c r="X389" s="197"/>
      <c r="Y389" s="197"/>
      <c r="Z389" s="197"/>
      <c r="AA389" s="197"/>
      <c r="AB389" s="195"/>
      <c r="AC389" s="195"/>
      <c r="AD389" s="195"/>
      <c r="AE389" s="195"/>
      <c r="AF389" s="195"/>
      <c r="AG389" s="198"/>
      <c r="AI389" s="28"/>
      <c r="AJ389" s="26"/>
      <c r="AK389" s="199"/>
      <c r="AL389" s="27"/>
      <c r="AP389" s="27"/>
      <c r="BH389" s="211"/>
    </row>
    <row r="390" spans="1:72" ht="15" customHeight="1">
      <c r="A390" s="195"/>
      <c r="B390" s="195"/>
      <c r="C390" s="195"/>
      <c r="D390" s="195"/>
      <c r="E390" s="525"/>
      <c r="F390" s="526"/>
      <c r="G390" s="195"/>
      <c r="H390" s="213"/>
      <c r="I390" s="213"/>
      <c r="J390" s="316"/>
      <c r="K390" s="196"/>
      <c r="L390" s="196"/>
      <c r="M390" s="196"/>
      <c r="N390" s="196"/>
      <c r="O390" s="196"/>
      <c r="P390" s="196"/>
      <c r="Q390" s="196"/>
      <c r="R390" s="196"/>
      <c r="S390" s="196"/>
      <c r="T390" s="196"/>
      <c r="U390" s="196"/>
      <c r="V390" s="213"/>
      <c r="W390" s="197"/>
      <c r="X390" s="197"/>
      <c r="Y390" s="197"/>
      <c r="Z390" s="197"/>
      <c r="AA390" s="214"/>
      <c r="AB390" s="195"/>
      <c r="AC390" s="214"/>
      <c r="AD390" s="214"/>
      <c r="AE390" s="212"/>
      <c r="AF390" s="195"/>
      <c r="AG390" s="198"/>
      <c r="AI390" s="28"/>
      <c r="AJ390" s="26"/>
      <c r="AK390" s="199"/>
      <c r="AL390" s="27"/>
      <c r="AP390" s="27"/>
      <c r="BH390" s="211"/>
    </row>
    <row r="391" spans="1:72" s="28" customFormat="1" ht="15.6">
      <c r="A391" s="195"/>
      <c r="B391" s="266">
        <f>+'Ark1'!C2611</f>
        <v>2024</v>
      </c>
      <c r="C391" s="215">
        <f>+'Ark1'!L2611</f>
        <v>15</v>
      </c>
      <c r="D391" s="215" t="s">
        <v>40</v>
      </c>
      <c r="E391" s="215">
        <f>+'Ark1'!H2611</f>
        <v>1</v>
      </c>
      <c r="F391" s="215">
        <f>+'Ark1'!J2611</f>
        <v>103</v>
      </c>
      <c r="G391" s="215" t="str">
        <f>+VLOOKUP(F391,RNR!$A$1:$B$26,2)</f>
        <v>Rudshøgda</v>
      </c>
      <c r="H391" s="215" t="str">
        <f>+IF(J391=0,"",'Ark1'!Q2611)</f>
        <v/>
      </c>
      <c r="I391" s="215"/>
      <c r="J391" s="320">
        <f>+'Ark1'!R2611</f>
        <v>0</v>
      </c>
      <c r="K391" s="216" t="str">
        <f>+IF(J391=0,"",'Ark1'!AG2611)</f>
        <v/>
      </c>
      <c r="L391" s="216"/>
      <c r="M391" s="216" t="str">
        <f>+IF(J391=0,"",'Ark1'!AH2611)</f>
        <v/>
      </c>
      <c r="N391" s="31" t="str">
        <f>+IF(J391=0,"",'Ark1'!U2611)</f>
        <v/>
      </c>
      <c r="O391" s="31"/>
      <c r="P391" s="31"/>
      <c r="Q391" s="31"/>
      <c r="R391" s="31"/>
      <c r="S391" s="31"/>
      <c r="T391" s="31"/>
      <c r="U391" s="31"/>
      <c r="V391" s="217" t="str">
        <f>+IF(J391=0,"",'Ark1'!T2611)</f>
        <v/>
      </c>
      <c r="W391" s="218" t="str">
        <f>+IF(J391=0,"",'Ark1'!W2611)</f>
        <v/>
      </c>
      <c r="X391" s="218" t="str">
        <f>+IF(J391=0,"",'Ark1'!X2611)</f>
        <v/>
      </c>
      <c r="Y391" s="218" t="str">
        <f>+IF(J391=0,"",'Ark1'!Y2611)</f>
        <v/>
      </c>
      <c r="Z391" s="218" t="str">
        <f>+IF(J391=0,"",'Ark1'!Z2611)</f>
        <v/>
      </c>
      <c r="AA391" s="216" t="str">
        <f>+IF(J391=0,"",'Ark1'!AA2611)</f>
        <v/>
      </c>
      <c r="AB391" s="217" t="str">
        <f>+IF(J391=0,"",'Ark1'!AC2611)</f>
        <v/>
      </c>
      <c r="AC391" s="218" t="str">
        <f>+IF(J391=0,"",'Ark1'!AE2611)</f>
        <v/>
      </c>
      <c r="AD391" s="216" t="str">
        <f t="shared" ref="AD391:AD414" si="46">IF(J391=0,"",N391/C391)</f>
        <v/>
      </c>
      <c r="AE391" s="216" t="str">
        <f t="shared" ref="AE391" si="47">IF(J391=0,"",J391/H391)</f>
        <v/>
      </c>
      <c r="AF391" s="195"/>
      <c r="AJ391" s="26"/>
      <c r="AM391" s="27"/>
      <c r="AN391" s="27"/>
      <c r="AO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</row>
    <row r="392" spans="1:72" s="28" customFormat="1" ht="15.6">
      <c r="A392" s="195"/>
      <c r="B392" s="266">
        <f>+'Ark1'!C2612</f>
        <v>2024</v>
      </c>
      <c r="C392" s="215">
        <f>+'Ark1'!L2612</f>
        <v>15</v>
      </c>
      <c r="D392" s="215" t="s">
        <v>40</v>
      </c>
      <c r="E392" s="215">
        <f>+'Ark1'!H2612</f>
        <v>2</v>
      </c>
      <c r="F392" s="215">
        <f>+'Ark1'!J2612</f>
        <v>106</v>
      </c>
      <c r="G392" s="215" t="str">
        <f>+VLOOKUP(F392,RNR!$A$1:$B$26,2)</f>
        <v>Furuseth</v>
      </c>
      <c r="H392" s="215" t="str">
        <f>+IF(J392=0,"",'Ark1'!Q2612)</f>
        <v/>
      </c>
      <c r="I392" s="215"/>
      <c r="J392" s="320">
        <f>+'Ark1'!R2612</f>
        <v>0</v>
      </c>
      <c r="K392" s="216" t="str">
        <f>+IF(J392=0,"",'Ark1'!AG2612)</f>
        <v/>
      </c>
      <c r="L392" s="216"/>
      <c r="M392" s="216" t="str">
        <f>+IF(J392=0,"",'Ark1'!AH2612)</f>
        <v/>
      </c>
      <c r="N392" s="31" t="str">
        <f>+IF(J392=0,"",'Ark1'!U2612)</f>
        <v/>
      </c>
      <c r="O392" s="31"/>
      <c r="P392" s="31"/>
      <c r="Q392" s="31"/>
      <c r="R392" s="31"/>
      <c r="S392" s="31"/>
      <c r="T392" s="31"/>
      <c r="U392" s="31"/>
      <c r="V392" s="217" t="str">
        <f>+IF(J392=0,"",'Ark1'!T2612)</f>
        <v/>
      </c>
      <c r="W392" s="218" t="str">
        <f>+IF(J392=0,"",'Ark1'!W2612)</f>
        <v/>
      </c>
      <c r="X392" s="218" t="str">
        <f>+IF(J392=0,"",'Ark1'!X2612)</f>
        <v/>
      </c>
      <c r="Y392" s="218" t="str">
        <f>+IF(J392=0,"",'Ark1'!Y2612)</f>
        <v/>
      </c>
      <c r="Z392" s="218" t="str">
        <f>+IF(J392=0,"",'Ark1'!Z2612)</f>
        <v/>
      </c>
      <c r="AA392" s="216" t="str">
        <f>+IF(J392=0,"",'Ark1'!AA2612)</f>
        <v/>
      </c>
      <c r="AB392" s="217" t="str">
        <f>+IF(J392=0,"",'Ark1'!AC2612)</f>
        <v/>
      </c>
      <c r="AC392" s="218" t="str">
        <f>+IF(J392=0,"",'Ark1'!AE2612)</f>
        <v/>
      </c>
      <c r="AD392" s="216" t="str">
        <f t="shared" si="46"/>
        <v/>
      </c>
      <c r="AE392" s="216" t="str">
        <f t="shared" ref="AE392:AE414" si="48">IF(J392=0,"",J392/H392)</f>
        <v/>
      </c>
      <c r="AF392" s="195"/>
      <c r="AJ392" s="26"/>
      <c r="AM392" s="27"/>
      <c r="AN392" s="27"/>
      <c r="AO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</row>
    <row r="393" spans="1:72" s="28" customFormat="1" ht="15.6">
      <c r="A393" s="195"/>
      <c r="B393" s="266">
        <f>+'Ark1'!C2613</f>
        <v>2024</v>
      </c>
      <c r="C393" s="215">
        <f>+'Ark1'!L2613</f>
        <v>15</v>
      </c>
      <c r="D393" s="215" t="s">
        <v>40</v>
      </c>
      <c r="E393" s="215">
        <f>+'Ark1'!H2613</f>
        <v>1</v>
      </c>
      <c r="F393" s="215">
        <f>+'Ark1'!J2613</f>
        <v>110</v>
      </c>
      <c r="G393" s="215" t="str">
        <f>+VLOOKUP(F393,RNR!$A$1:$B$26,2)</f>
        <v>Gol</v>
      </c>
      <c r="H393" s="215" t="str">
        <f>+IF(J393=0,"",'Ark1'!Q2613)</f>
        <v/>
      </c>
      <c r="I393" s="215"/>
      <c r="J393" s="320">
        <f>+'Ark1'!R2613</f>
        <v>0</v>
      </c>
      <c r="K393" s="216" t="str">
        <f>+IF(J393=0,"",'Ark1'!AG2613)</f>
        <v/>
      </c>
      <c r="L393" s="216"/>
      <c r="M393" s="216" t="str">
        <f>+IF(J393=0,"",'Ark1'!AH2613)</f>
        <v/>
      </c>
      <c r="N393" s="31" t="str">
        <f>+IF(J393=0,"",'Ark1'!U2613)</f>
        <v/>
      </c>
      <c r="O393" s="31"/>
      <c r="P393" s="31"/>
      <c r="Q393" s="31"/>
      <c r="R393" s="31"/>
      <c r="S393" s="31"/>
      <c r="T393" s="31"/>
      <c r="U393" s="31"/>
      <c r="V393" s="217" t="str">
        <f>+IF(J393=0,"",'Ark1'!T2613)</f>
        <v/>
      </c>
      <c r="W393" s="218" t="str">
        <f>+IF(J393=0,"",'Ark1'!W2613)</f>
        <v/>
      </c>
      <c r="X393" s="218" t="str">
        <f>+IF(J393=0,"",'Ark1'!X2613)</f>
        <v/>
      </c>
      <c r="Y393" s="218" t="str">
        <f>+IF(J393=0,"",'Ark1'!Y2613)</f>
        <v/>
      </c>
      <c r="Z393" s="218" t="str">
        <f>+IF(J393=0,"",'Ark1'!Z2613)</f>
        <v/>
      </c>
      <c r="AA393" s="216" t="str">
        <f>+IF(J393=0,"",'Ark1'!AA2613)</f>
        <v/>
      </c>
      <c r="AB393" s="217" t="str">
        <f>+IF(J393=0,"",'Ark1'!AC2613)</f>
        <v/>
      </c>
      <c r="AC393" s="218" t="str">
        <f>+IF(J393=0,"",'Ark1'!AE2613)</f>
        <v/>
      </c>
      <c r="AD393" s="216" t="str">
        <f t="shared" si="46"/>
        <v/>
      </c>
      <c r="AE393" s="216" t="str">
        <f t="shared" si="48"/>
        <v/>
      </c>
      <c r="AF393" s="195"/>
      <c r="AJ393" s="26"/>
      <c r="AM393" s="27"/>
      <c r="AN393" s="27"/>
      <c r="AO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</row>
    <row r="394" spans="1:72" s="28" customFormat="1" ht="15.6">
      <c r="A394" s="195"/>
      <c r="B394" s="266">
        <f>+'Ark1'!C2614</f>
        <v>2024</v>
      </c>
      <c r="C394" s="215">
        <f>+'Ark1'!L2614</f>
        <v>15</v>
      </c>
      <c r="D394" s="215" t="s">
        <v>40</v>
      </c>
      <c r="E394" s="215">
        <f>+'Ark1'!H2614</f>
        <v>1</v>
      </c>
      <c r="F394" s="215">
        <f>+'Ark1'!J2614</f>
        <v>111</v>
      </c>
      <c r="G394" s="215" t="str">
        <f>+VLOOKUP(F394,RNR!$A$1:$B$26,2)</f>
        <v>Forus</v>
      </c>
      <c r="H394" s="215" t="str">
        <f>+IF(J394=0,"",'Ark1'!Q2614)</f>
        <v/>
      </c>
      <c r="I394" s="215"/>
      <c r="J394" s="320">
        <f>+'Ark1'!R2614</f>
        <v>0</v>
      </c>
      <c r="K394" s="216" t="str">
        <f>+IF(J394=0,"",'Ark1'!AG2614)</f>
        <v/>
      </c>
      <c r="L394" s="216"/>
      <c r="M394" s="216" t="str">
        <f>+IF(J394=0,"",'Ark1'!AH2614)</f>
        <v/>
      </c>
      <c r="N394" s="31" t="str">
        <f>+IF(J394=0,"",'Ark1'!U2614)</f>
        <v/>
      </c>
      <c r="O394" s="31"/>
      <c r="P394" s="31"/>
      <c r="Q394" s="31"/>
      <c r="R394" s="31"/>
      <c r="S394" s="31"/>
      <c r="T394" s="31"/>
      <c r="U394" s="31"/>
      <c r="V394" s="217" t="str">
        <f>+IF(J394=0,"",'Ark1'!T2614)</f>
        <v/>
      </c>
      <c r="W394" s="218" t="str">
        <f>+IF(J394=0,"",'Ark1'!W2614)</f>
        <v/>
      </c>
      <c r="X394" s="218" t="str">
        <f>+IF(J394=0,"",'Ark1'!X2614)</f>
        <v/>
      </c>
      <c r="Y394" s="218" t="str">
        <f>+IF(J394=0,"",'Ark1'!Y2614)</f>
        <v/>
      </c>
      <c r="Z394" s="218" t="str">
        <f>+IF(J394=0,"",'Ark1'!Z2614)</f>
        <v/>
      </c>
      <c r="AA394" s="216" t="str">
        <f>+IF(J394=0,"",'Ark1'!AA2614)</f>
        <v/>
      </c>
      <c r="AB394" s="217" t="str">
        <f>+IF(J394=0,"",'Ark1'!AC2614)</f>
        <v/>
      </c>
      <c r="AC394" s="218" t="str">
        <f>+IF(J394=0,"",'Ark1'!AE2614)</f>
        <v/>
      </c>
      <c r="AD394" s="216" t="str">
        <f t="shared" si="46"/>
        <v/>
      </c>
      <c r="AE394" s="216" t="str">
        <f t="shared" si="48"/>
        <v/>
      </c>
      <c r="AF394" s="195"/>
      <c r="AJ394" s="26"/>
      <c r="AM394" s="27"/>
      <c r="AN394" s="27"/>
      <c r="AO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</row>
    <row r="395" spans="1:72" s="28" customFormat="1" ht="15.6">
      <c r="A395" s="195"/>
      <c r="B395" s="266">
        <f>+'Ark1'!C2615</f>
        <v>2024</v>
      </c>
      <c r="C395" s="215">
        <f>+'Ark1'!L2615</f>
        <v>15</v>
      </c>
      <c r="D395" s="215" t="s">
        <v>40</v>
      </c>
      <c r="E395" s="215">
        <f>+'Ark1'!H2615</f>
        <v>1</v>
      </c>
      <c r="F395" s="215">
        <f>+'Ark1'!J2615</f>
        <v>116</v>
      </c>
      <c r="G395" s="215" t="str">
        <f>+VLOOKUP(F395,RNR!$A$1:$B$26,2)</f>
        <v>Sandeid</v>
      </c>
      <c r="H395" s="215" t="str">
        <f>+IF(J395=0,"",'Ark1'!Q2615)</f>
        <v/>
      </c>
      <c r="I395" s="215"/>
      <c r="J395" s="320">
        <f>+'Ark1'!R2615</f>
        <v>0</v>
      </c>
      <c r="K395" s="216" t="str">
        <f>+IF(J395=0,"",'Ark1'!AG2615)</f>
        <v/>
      </c>
      <c r="L395" s="216"/>
      <c r="M395" s="216" t="str">
        <f>+IF(J395=0,"",'Ark1'!AH2615)</f>
        <v/>
      </c>
      <c r="N395" s="31" t="str">
        <f>+IF(J395=0,"",'Ark1'!U2615)</f>
        <v/>
      </c>
      <c r="O395" s="31"/>
      <c r="P395" s="31"/>
      <c r="Q395" s="31"/>
      <c r="R395" s="31"/>
      <c r="S395" s="31"/>
      <c r="T395" s="31"/>
      <c r="U395" s="31"/>
      <c r="V395" s="217" t="str">
        <f>+IF(J395=0,"",'Ark1'!T2615)</f>
        <v/>
      </c>
      <c r="W395" s="218" t="str">
        <f>+IF(J395=0,"",'Ark1'!W2615)</f>
        <v/>
      </c>
      <c r="X395" s="218" t="str">
        <f>+IF(J395=0,"",'Ark1'!X2615)</f>
        <v/>
      </c>
      <c r="Y395" s="218" t="str">
        <f>+IF(J395=0,"",'Ark1'!Y2615)</f>
        <v/>
      </c>
      <c r="Z395" s="218" t="str">
        <f>+IF(J395=0,"",'Ark1'!Z2615)</f>
        <v/>
      </c>
      <c r="AA395" s="216" t="str">
        <f>+IF(J395=0,"",'Ark1'!AA2615)</f>
        <v/>
      </c>
      <c r="AB395" s="217" t="str">
        <f>+IF(J395=0,"",'Ark1'!AC2615)</f>
        <v/>
      </c>
      <c r="AC395" s="218" t="str">
        <f>+IF(J395=0,"",'Ark1'!AE2615)</f>
        <v/>
      </c>
      <c r="AD395" s="216" t="str">
        <f t="shared" si="46"/>
        <v/>
      </c>
      <c r="AE395" s="216" t="str">
        <f t="shared" si="48"/>
        <v/>
      </c>
      <c r="AF395" s="195"/>
      <c r="AJ395" s="26"/>
      <c r="AM395" s="27"/>
      <c r="AN395" s="27"/>
      <c r="AO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</row>
    <row r="396" spans="1:72" s="28" customFormat="1" ht="15.6">
      <c r="A396" s="195"/>
      <c r="B396" s="266">
        <f>+'Ark1'!C2616</f>
        <v>2024</v>
      </c>
      <c r="C396" s="215">
        <f>+'Ark1'!L2616</f>
        <v>15</v>
      </c>
      <c r="D396" s="215" t="s">
        <v>40</v>
      </c>
      <c r="E396" s="215">
        <f>+'Ark1'!H2616</f>
        <v>2</v>
      </c>
      <c r="F396" s="215">
        <f>+'Ark1'!J2616</f>
        <v>117</v>
      </c>
      <c r="G396" s="215" t="str">
        <f>+VLOOKUP(F396,RNR!$A$1:$B$26,2)</f>
        <v>Jæren</v>
      </c>
      <c r="H396" s="215" t="str">
        <f>+IF(J396=0,"",'Ark1'!Q2616)</f>
        <v/>
      </c>
      <c r="I396" s="215"/>
      <c r="J396" s="320">
        <f>+'Ark1'!R2616</f>
        <v>0</v>
      </c>
      <c r="K396" s="216" t="str">
        <f>+IF(J396=0,"",'Ark1'!AG2616)</f>
        <v/>
      </c>
      <c r="L396" s="216"/>
      <c r="M396" s="216" t="str">
        <f>+IF(J396=0,"",'Ark1'!AH2616)</f>
        <v/>
      </c>
      <c r="N396" s="31" t="str">
        <f>+IF(J396=0,"",'Ark1'!U2616)</f>
        <v/>
      </c>
      <c r="O396" s="31"/>
      <c r="P396" s="31"/>
      <c r="Q396" s="31"/>
      <c r="R396" s="31"/>
      <c r="S396" s="31"/>
      <c r="T396" s="31"/>
      <c r="U396" s="31"/>
      <c r="V396" s="217" t="str">
        <f>+IF(J396=0,"",'Ark1'!T2616)</f>
        <v/>
      </c>
      <c r="W396" s="218" t="str">
        <f>+IF(J396=0,"",'Ark1'!W2616)</f>
        <v/>
      </c>
      <c r="X396" s="218" t="str">
        <f>+IF(J396=0,"",'Ark1'!X2616)</f>
        <v/>
      </c>
      <c r="Y396" s="218" t="str">
        <f>+IF(J396=0,"",'Ark1'!Y2616)</f>
        <v/>
      </c>
      <c r="Z396" s="218" t="str">
        <f>+IF(J396=0,"",'Ark1'!Z2616)</f>
        <v/>
      </c>
      <c r="AA396" s="216" t="str">
        <f>+IF(J396=0,"",'Ark1'!AA2616)</f>
        <v/>
      </c>
      <c r="AB396" s="217" t="str">
        <f>+IF(J396=0,"",'Ark1'!AC2616)</f>
        <v/>
      </c>
      <c r="AC396" s="218" t="str">
        <f>+IF(J396=0,"",'Ark1'!AE2616)</f>
        <v/>
      </c>
      <c r="AD396" s="216" t="str">
        <f t="shared" si="46"/>
        <v/>
      </c>
      <c r="AE396" s="216" t="str">
        <f t="shared" si="48"/>
        <v/>
      </c>
      <c r="AF396" s="195"/>
      <c r="AJ396" s="26"/>
      <c r="AM396" s="27"/>
      <c r="AN396" s="27"/>
      <c r="AO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</row>
    <row r="397" spans="1:72" s="28" customFormat="1" ht="15.6">
      <c r="A397" s="195"/>
      <c r="B397" s="266">
        <f>+'Ark1'!C2617</f>
        <v>2024</v>
      </c>
      <c r="C397" s="215">
        <f>+'Ark1'!L2617</f>
        <v>15</v>
      </c>
      <c r="D397" s="215" t="s">
        <v>40</v>
      </c>
      <c r="E397" s="215">
        <f>+'Ark1'!H2617</f>
        <v>1</v>
      </c>
      <c r="F397" s="215">
        <f>+'Ark1'!J2617</f>
        <v>134</v>
      </c>
      <c r="G397" s="215" t="str">
        <f>+VLOOKUP(F397,RNR!$A$1:$B$26,2)</f>
        <v>Førde</v>
      </c>
      <c r="H397" s="215" t="str">
        <f>+IF(J397=0,"",'Ark1'!Q2617)</f>
        <v/>
      </c>
      <c r="I397" s="215"/>
      <c r="J397" s="320">
        <f>+'Ark1'!R2617</f>
        <v>0</v>
      </c>
      <c r="K397" s="216" t="str">
        <f>+IF(J397=0,"",'Ark1'!AG2617)</f>
        <v/>
      </c>
      <c r="L397" s="216"/>
      <c r="M397" s="216" t="str">
        <f>+IF(J397=0,"",'Ark1'!AH2617)</f>
        <v/>
      </c>
      <c r="N397" s="31" t="str">
        <f>+IF(J397=0,"",'Ark1'!U2617)</f>
        <v/>
      </c>
      <c r="O397" s="31"/>
      <c r="P397" s="31"/>
      <c r="Q397" s="31"/>
      <c r="R397" s="31"/>
      <c r="S397" s="31"/>
      <c r="T397" s="31"/>
      <c r="U397" s="31"/>
      <c r="V397" s="217" t="str">
        <f>+IF(J397=0,"",'Ark1'!T2617)</f>
        <v/>
      </c>
      <c r="W397" s="218" t="str">
        <f>+IF(J397=0,"",'Ark1'!W2617)</f>
        <v/>
      </c>
      <c r="X397" s="218" t="str">
        <f>+IF(J397=0,"",'Ark1'!X2617)</f>
        <v/>
      </c>
      <c r="Y397" s="218" t="str">
        <f>+IF(J397=0,"",'Ark1'!Y2617)</f>
        <v/>
      </c>
      <c r="Z397" s="218" t="str">
        <f>+IF(J397=0,"",'Ark1'!Z2617)</f>
        <v/>
      </c>
      <c r="AA397" s="216" t="str">
        <f>+IF(J397=0,"",'Ark1'!AA2617)</f>
        <v/>
      </c>
      <c r="AB397" s="217" t="str">
        <f>+IF(J397=0,"",'Ark1'!AC2617)</f>
        <v/>
      </c>
      <c r="AC397" s="218" t="str">
        <f>+IF(J397=0,"",'Ark1'!AE2617)</f>
        <v/>
      </c>
      <c r="AD397" s="216" t="str">
        <f t="shared" si="46"/>
        <v/>
      </c>
      <c r="AE397" s="216" t="str">
        <f t="shared" si="48"/>
        <v/>
      </c>
      <c r="AF397" s="195"/>
      <c r="AJ397" s="26"/>
      <c r="AM397" s="27"/>
      <c r="AN397" s="27"/>
      <c r="AO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</row>
    <row r="398" spans="1:72" s="28" customFormat="1" ht="15.6">
      <c r="A398" s="195"/>
      <c r="B398" s="266">
        <f>+'Ark1'!C2618</f>
        <v>2024</v>
      </c>
      <c r="C398" s="215">
        <f>+'Ark1'!L2618</f>
        <v>15</v>
      </c>
      <c r="D398" s="215" t="s">
        <v>40</v>
      </c>
      <c r="E398" s="215">
        <f>+'Ark1'!H2618</f>
        <v>2</v>
      </c>
      <c r="F398" s="215">
        <f>+'Ark1'!J2618</f>
        <v>141</v>
      </c>
      <c r="G398" s="215" t="str">
        <f>+VLOOKUP(F398,RNR!$A$1:$B$26,2)</f>
        <v>Ølen</v>
      </c>
      <c r="H398" s="215" t="str">
        <f>+IF(J398=0,"",'Ark1'!Q2618)</f>
        <v/>
      </c>
      <c r="I398" s="215"/>
      <c r="J398" s="320">
        <f>+'Ark1'!R2618</f>
        <v>0</v>
      </c>
      <c r="K398" s="216" t="str">
        <f>+IF(J398=0,"",'Ark1'!AG2618)</f>
        <v/>
      </c>
      <c r="L398" s="216"/>
      <c r="M398" s="216" t="str">
        <f>+IF(J398=0,"",'Ark1'!AH2618)</f>
        <v/>
      </c>
      <c r="N398" s="31" t="str">
        <f>+IF(J398=0,"",'Ark1'!U2618)</f>
        <v/>
      </c>
      <c r="O398" s="31"/>
      <c r="P398" s="31"/>
      <c r="Q398" s="31"/>
      <c r="R398" s="31"/>
      <c r="S398" s="31"/>
      <c r="T398" s="31"/>
      <c r="U398" s="31"/>
      <c r="V398" s="217" t="str">
        <f>+IF(J398=0,"",'Ark1'!T2618)</f>
        <v/>
      </c>
      <c r="W398" s="218" t="str">
        <f>+IF(J398=0,"",'Ark1'!W2618)</f>
        <v/>
      </c>
      <c r="X398" s="218" t="str">
        <f>+IF(J398=0,"",'Ark1'!X2618)</f>
        <v/>
      </c>
      <c r="Y398" s="218" t="str">
        <f>+IF(J398=0,"",'Ark1'!Y2618)</f>
        <v/>
      </c>
      <c r="Z398" s="218" t="str">
        <f>+IF(J398=0,"",'Ark1'!Z2618)</f>
        <v/>
      </c>
      <c r="AA398" s="216" t="str">
        <f>+IF(J398=0,"",'Ark1'!AA2618)</f>
        <v/>
      </c>
      <c r="AB398" s="217" t="str">
        <f>+IF(J398=0,"",'Ark1'!AC2618)</f>
        <v/>
      </c>
      <c r="AC398" s="218" t="str">
        <f>+IF(J398=0,"",'Ark1'!AE2618)</f>
        <v/>
      </c>
      <c r="AD398" s="216" t="str">
        <f t="shared" si="46"/>
        <v/>
      </c>
      <c r="AE398" s="216" t="str">
        <f t="shared" si="48"/>
        <v/>
      </c>
      <c r="AF398" s="195"/>
      <c r="AJ398" s="26"/>
      <c r="AM398" s="27"/>
      <c r="AN398" s="27"/>
      <c r="AO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</row>
    <row r="399" spans="1:72" s="28" customFormat="1" ht="15.6">
      <c r="A399" s="195"/>
      <c r="B399" s="266">
        <f>+'Ark1'!C2619</f>
        <v>2024</v>
      </c>
      <c r="C399" s="215">
        <f>+'Ark1'!L2619</f>
        <v>15</v>
      </c>
      <c r="D399" s="215" t="s">
        <v>40</v>
      </c>
      <c r="E399" s="215">
        <f>+'Ark1'!H2619</f>
        <v>2</v>
      </c>
      <c r="F399" s="215">
        <f>+'Ark1'!J2619</f>
        <v>143</v>
      </c>
      <c r="G399" s="215" t="str">
        <f>+VLOOKUP(F399,RNR!$A$1:$B$26,2)</f>
        <v>Nordfjord</v>
      </c>
      <c r="H399" s="215" t="str">
        <f>+IF(J399=0,"",'Ark1'!Q2619)</f>
        <v/>
      </c>
      <c r="I399" s="215"/>
      <c r="J399" s="320">
        <f>+'Ark1'!R2619</f>
        <v>0</v>
      </c>
      <c r="K399" s="216" t="str">
        <f>+IF(J399=0,"",'Ark1'!AG2619)</f>
        <v/>
      </c>
      <c r="L399" s="216"/>
      <c r="M399" s="216" t="str">
        <f>+IF(J399=0,"",'Ark1'!AH2619)</f>
        <v/>
      </c>
      <c r="N399" s="31" t="str">
        <f>+IF(J399=0,"",'Ark1'!U2619)</f>
        <v/>
      </c>
      <c r="O399" s="31"/>
      <c r="P399" s="31"/>
      <c r="Q399" s="31"/>
      <c r="R399" s="31"/>
      <c r="S399" s="31"/>
      <c r="T399" s="31"/>
      <c r="U399" s="31"/>
      <c r="V399" s="217" t="str">
        <f>+IF(J399=0,"",'Ark1'!T2619)</f>
        <v/>
      </c>
      <c r="W399" s="218" t="str">
        <f>+IF(J399=0,"",'Ark1'!W2619)</f>
        <v/>
      </c>
      <c r="X399" s="218" t="str">
        <f>+IF(J399=0,"",'Ark1'!X2619)</f>
        <v/>
      </c>
      <c r="Y399" s="218" t="str">
        <f>+IF(J399=0,"",'Ark1'!Y2619)</f>
        <v/>
      </c>
      <c r="Z399" s="218" t="str">
        <f>+IF(J399=0,"",'Ark1'!Z2619)</f>
        <v/>
      </c>
      <c r="AA399" s="216" t="str">
        <f>+IF(J399=0,"",'Ark1'!AA2619)</f>
        <v/>
      </c>
      <c r="AB399" s="217" t="str">
        <f>+IF(J399=0,"",'Ark1'!AC2619)</f>
        <v/>
      </c>
      <c r="AC399" s="218" t="str">
        <f>+IF(J399=0,"",'Ark1'!AE2619)</f>
        <v/>
      </c>
      <c r="AD399" s="216" t="str">
        <f t="shared" si="46"/>
        <v/>
      </c>
      <c r="AE399" s="216" t="str">
        <f t="shared" si="48"/>
        <v/>
      </c>
      <c r="AF399" s="195"/>
      <c r="AJ399" s="26"/>
      <c r="AM399" s="27"/>
      <c r="AN399" s="27"/>
      <c r="AO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</row>
    <row r="400" spans="1:72" s="28" customFormat="1" ht="15.6">
      <c r="A400" s="195"/>
      <c r="B400" s="266">
        <f>+'Ark1'!C2620</f>
        <v>2024</v>
      </c>
      <c r="C400" s="215">
        <f>+'Ark1'!L2620</f>
        <v>15</v>
      </c>
      <c r="D400" s="215" t="s">
        <v>40</v>
      </c>
      <c r="E400" s="215">
        <f>+'Ark1'!H2620</f>
        <v>2</v>
      </c>
      <c r="F400" s="215">
        <f>+'Ark1'!J2620</f>
        <v>147</v>
      </c>
      <c r="G400" s="215" t="str">
        <f>+VLOOKUP(F400,RNR!$A$1:$B$26,2)</f>
        <v>Midt-Norge</v>
      </c>
      <c r="H400" s="215" t="str">
        <f>+IF(J400=0,"",'Ark1'!Q2620)</f>
        <v/>
      </c>
      <c r="I400" s="215"/>
      <c r="J400" s="320">
        <f>+'Ark1'!R2620</f>
        <v>0</v>
      </c>
      <c r="K400" s="216" t="str">
        <f>+IF(J400=0,"",'Ark1'!AG2620)</f>
        <v/>
      </c>
      <c r="L400" s="216"/>
      <c r="M400" s="216" t="str">
        <f>+IF(J400=0,"",'Ark1'!AH2620)</f>
        <v/>
      </c>
      <c r="N400" s="31" t="str">
        <f>+IF(J400=0,"",'Ark1'!U2620)</f>
        <v/>
      </c>
      <c r="O400" s="31"/>
      <c r="P400" s="31"/>
      <c r="Q400" s="31"/>
      <c r="R400" s="31"/>
      <c r="S400" s="31"/>
      <c r="T400" s="31"/>
      <c r="U400" s="31"/>
      <c r="V400" s="217" t="str">
        <f>+IF(J400=0,"",'Ark1'!T2620)</f>
        <v/>
      </c>
      <c r="W400" s="218" t="str">
        <f>+IF(J400=0,"",'Ark1'!W2620)</f>
        <v/>
      </c>
      <c r="X400" s="218" t="str">
        <f>+IF(J400=0,"",'Ark1'!X2620)</f>
        <v/>
      </c>
      <c r="Y400" s="218" t="str">
        <f>+IF(J400=0,"",'Ark1'!Y2620)</f>
        <v/>
      </c>
      <c r="Z400" s="218" t="str">
        <f>+IF(J400=0,"",'Ark1'!Z2620)</f>
        <v/>
      </c>
      <c r="AA400" s="216" t="str">
        <f>+IF(J400=0,"",'Ark1'!AA2620)</f>
        <v/>
      </c>
      <c r="AB400" s="217" t="str">
        <f>+IF(J400=0,"",'Ark1'!AC2620)</f>
        <v/>
      </c>
      <c r="AC400" s="218" t="str">
        <f>+IF(J400=0,"",'Ark1'!AE2620)</f>
        <v/>
      </c>
      <c r="AD400" s="216" t="str">
        <f t="shared" si="46"/>
        <v/>
      </c>
      <c r="AE400" s="216" t="str">
        <f t="shared" si="48"/>
        <v/>
      </c>
      <c r="AF400" s="195"/>
      <c r="AJ400" s="26"/>
      <c r="AM400" s="27"/>
      <c r="AN400" s="27"/>
      <c r="AO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</row>
    <row r="401" spans="1:72" s="28" customFormat="1" ht="15.6">
      <c r="A401" s="195"/>
      <c r="B401" s="266">
        <f>+'Ark1'!C2621</f>
        <v>2024</v>
      </c>
      <c r="C401" s="215">
        <f>+'Ark1'!L2621</f>
        <v>15</v>
      </c>
      <c r="D401" s="215" t="s">
        <v>40</v>
      </c>
      <c r="E401" s="215">
        <f>+'Ark1'!H2621</f>
        <v>1</v>
      </c>
      <c r="F401" s="215">
        <f>+'Ark1'!J2621</f>
        <v>155</v>
      </c>
      <c r="G401" s="215" t="str">
        <f>+VLOOKUP(F401,RNR!$A$1:$B$26,2)</f>
        <v>Målselv</v>
      </c>
      <c r="H401" s="215" t="str">
        <f>+IF(J401=0,"",'Ark1'!Q2621)</f>
        <v/>
      </c>
      <c r="I401" s="215"/>
      <c r="J401" s="320">
        <f>+'Ark1'!R2621</f>
        <v>0</v>
      </c>
      <c r="K401" s="216" t="str">
        <f>+IF(J401=0,"",'Ark1'!AG2621)</f>
        <v/>
      </c>
      <c r="L401" s="216"/>
      <c r="M401" s="216" t="str">
        <f>+IF(J401=0,"",'Ark1'!AH2621)</f>
        <v/>
      </c>
      <c r="N401" s="31" t="str">
        <f>+IF(J401=0,"",'Ark1'!U2621)</f>
        <v/>
      </c>
      <c r="O401" s="31"/>
      <c r="P401" s="31"/>
      <c r="Q401" s="31"/>
      <c r="R401" s="31"/>
      <c r="S401" s="31"/>
      <c r="T401" s="31"/>
      <c r="U401" s="31"/>
      <c r="V401" s="217" t="str">
        <f>+IF(J401=0,"",'Ark1'!T2621)</f>
        <v/>
      </c>
      <c r="W401" s="218" t="str">
        <f>+IF(J401=0,"",'Ark1'!W2621)</f>
        <v/>
      </c>
      <c r="X401" s="218" t="str">
        <f>+IF(J401=0,"",'Ark1'!X2621)</f>
        <v/>
      </c>
      <c r="Y401" s="218" t="str">
        <f>+IF(J401=0,"",'Ark1'!Y2621)</f>
        <v/>
      </c>
      <c r="Z401" s="218" t="str">
        <f>+IF(J401=0,"",'Ark1'!Z2621)</f>
        <v/>
      </c>
      <c r="AA401" s="216" t="str">
        <f>+IF(J401=0,"",'Ark1'!AA2621)</f>
        <v/>
      </c>
      <c r="AB401" s="217" t="str">
        <f>+IF(J401=0,"",'Ark1'!AC2621)</f>
        <v/>
      </c>
      <c r="AC401" s="218" t="str">
        <f>+IF(J401=0,"",'Ark1'!AE2621)</f>
        <v/>
      </c>
      <c r="AD401" s="216" t="str">
        <f t="shared" si="46"/>
        <v/>
      </c>
      <c r="AE401" s="216" t="str">
        <f t="shared" si="48"/>
        <v/>
      </c>
      <c r="AF401" s="195"/>
      <c r="AJ401" s="26"/>
      <c r="AM401" s="27"/>
      <c r="AN401" s="27"/>
      <c r="AO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</row>
    <row r="402" spans="1:72" s="28" customFormat="1" ht="15.6">
      <c r="A402" s="195"/>
      <c r="B402" s="266">
        <f>+'Ark1'!C2622</f>
        <v>2024</v>
      </c>
      <c r="C402" s="215">
        <f>+'Ark1'!L2622</f>
        <v>15</v>
      </c>
      <c r="D402" s="215" t="s">
        <v>40</v>
      </c>
      <c r="E402" s="215">
        <f>+'Ark1'!H2622</f>
        <v>2</v>
      </c>
      <c r="F402" s="215">
        <f>+'Ark1'!J2622</f>
        <v>160</v>
      </c>
      <c r="G402" s="215" t="str">
        <f>+VLOOKUP(F402,RNR!$A$1:$B$26,2)</f>
        <v>Oslo</v>
      </c>
      <c r="H402" s="215" t="str">
        <f>+IF(J402=0,"",'Ark1'!Q2622)</f>
        <v/>
      </c>
      <c r="I402" s="215"/>
      <c r="J402" s="320">
        <f>+'Ark1'!R2622</f>
        <v>0</v>
      </c>
      <c r="K402" s="216" t="str">
        <f>+IF(J402=0,"",'Ark1'!AG2622)</f>
        <v/>
      </c>
      <c r="L402" s="216"/>
      <c r="M402" s="216" t="str">
        <f>+IF(J402=0,"",'Ark1'!AH2622)</f>
        <v/>
      </c>
      <c r="N402" s="31" t="str">
        <f>+IF(J402=0,"",'Ark1'!U2622)</f>
        <v/>
      </c>
      <c r="O402" s="31"/>
      <c r="P402" s="31"/>
      <c r="Q402" s="31"/>
      <c r="R402" s="31"/>
      <c r="S402" s="31"/>
      <c r="T402" s="31"/>
      <c r="U402" s="31"/>
      <c r="V402" s="217" t="str">
        <f>+IF(J402=0,"",'Ark1'!T2622)</f>
        <v/>
      </c>
      <c r="W402" s="218" t="str">
        <f>+IF(J402=0,"",'Ark1'!W2622)</f>
        <v/>
      </c>
      <c r="X402" s="218" t="str">
        <f>+IF(J402=0,"",'Ark1'!X2622)</f>
        <v/>
      </c>
      <c r="Y402" s="218" t="str">
        <f>+IF(J402=0,"",'Ark1'!Y2622)</f>
        <v/>
      </c>
      <c r="Z402" s="218" t="str">
        <f>+IF(J402=0,"",'Ark1'!Z2622)</f>
        <v/>
      </c>
      <c r="AA402" s="216" t="str">
        <f>+IF(J402=0,"",'Ark1'!AA2622)</f>
        <v/>
      </c>
      <c r="AB402" s="217" t="str">
        <f>+IF(J402=0,"",'Ark1'!AC2622)</f>
        <v/>
      </c>
      <c r="AC402" s="218" t="str">
        <f>+IF(J402=0,"",'Ark1'!AE2622)</f>
        <v/>
      </c>
      <c r="AD402" s="216" t="str">
        <f t="shared" si="46"/>
        <v/>
      </c>
      <c r="AE402" s="216" t="str">
        <f t="shared" si="48"/>
        <v/>
      </c>
      <c r="AF402" s="195"/>
      <c r="AJ402" s="26"/>
      <c r="AM402" s="27"/>
      <c r="AN402" s="27"/>
      <c r="AO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</row>
    <row r="403" spans="1:72" s="28" customFormat="1" ht="15.6">
      <c r="A403" s="195"/>
      <c r="B403" s="266">
        <f>+'Ark1'!C2623</f>
        <v>2024</v>
      </c>
      <c r="C403" s="215">
        <f>+'Ark1'!L2623</f>
        <v>15</v>
      </c>
      <c r="D403" s="215" t="s">
        <v>40</v>
      </c>
      <c r="E403" s="215">
        <f>+'Ark1'!H2623</f>
        <v>1</v>
      </c>
      <c r="F403" s="215">
        <f>+'Ark1'!J2623</f>
        <v>171</v>
      </c>
      <c r="G403" s="215" t="str">
        <f>+VLOOKUP(F403,RNR!$A$1:$B$26,2)</f>
        <v>Prima</v>
      </c>
      <c r="H403" s="215" t="str">
        <f>+IF(J403=0,"",'Ark1'!Q2623)</f>
        <v/>
      </c>
      <c r="I403" s="215"/>
      <c r="J403" s="320">
        <f>+'Ark1'!R2623</f>
        <v>0</v>
      </c>
      <c r="K403" s="216" t="str">
        <f>+IF(J403=0,"",'Ark1'!AG2623)</f>
        <v/>
      </c>
      <c r="L403" s="216"/>
      <c r="M403" s="216" t="str">
        <f>+IF(J403=0,"",'Ark1'!AH2623)</f>
        <v/>
      </c>
      <c r="N403" s="31" t="str">
        <f>+IF(J403=0,"",'Ark1'!U2623)</f>
        <v/>
      </c>
      <c r="O403" s="31"/>
      <c r="P403" s="31"/>
      <c r="Q403" s="31"/>
      <c r="R403" s="31"/>
      <c r="S403" s="31"/>
      <c r="T403" s="31"/>
      <c r="U403" s="31"/>
      <c r="V403" s="217" t="str">
        <f>+IF(J403=0,"",'Ark1'!T2623)</f>
        <v/>
      </c>
      <c r="W403" s="218" t="str">
        <f>+IF(J403=0,"",'Ark1'!W2623)</f>
        <v/>
      </c>
      <c r="X403" s="218" t="str">
        <f>+IF(J403=0,"",'Ark1'!X2623)</f>
        <v/>
      </c>
      <c r="Y403" s="218" t="str">
        <f>+IF(J403=0,"",'Ark1'!Y2623)</f>
        <v/>
      </c>
      <c r="Z403" s="218" t="str">
        <f>+IF(J403=0,"",'Ark1'!Z2623)</f>
        <v/>
      </c>
      <c r="AA403" s="216" t="str">
        <f>+IF(J403=0,"",'Ark1'!AA2623)</f>
        <v/>
      </c>
      <c r="AB403" s="217" t="str">
        <f>+IF(J403=0,"",'Ark1'!AC2623)</f>
        <v/>
      </c>
      <c r="AC403" s="218" t="str">
        <f>+IF(J403=0,"",'Ark1'!AE2623)</f>
        <v/>
      </c>
      <c r="AD403" s="216" t="str">
        <f t="shared" si="46"/>
        <v/>
      </c>
      <c r="AE403" s="216" t="str">
        <f t="shared" si="48"/>
        <v/>
      </c>
      <c r="AF403" s="195"/>
      <c r="AJ403" s="26"/>
      <c r="AM403" s="27"/>
      <c r="AN403" s="27"/>
      <c r="AO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</row>
    <row r="404" spans="1:72" s="28" customFormat="1" ht="15.6">
      <c r="A404" s="195"/>
      <c r="B404" s="266">
        <f>+'Ark1'!C2624</f>
        <v>2024</v>
      </c>
      <c r="C404" s="215">
        <f>+'Ark1'!L2624</f>
        <v>15</v>
      </c>
      <c r="D404" s="215" t="s">
        <v>40</v>
      </c>
      <c r="E404" s="215">
        <f>+'Ark1'!H2624</f>
        <v>2</v>
      </c>
      <c r="F404" s="215">
        <f>+'Ark1'!J2624</f>
        <v>175</v>
      </c>
      <c r="G404" s="215" t="str">
        <f>+VLOOKUP(F404,RNR!$A$1:$B$26,2)</f>
        <v>Ole Ringdal</v>
      </c>
      <c r="H404" s="215" t="str">
        <f>+IF(J404=0,"",'Ark1'!Q2624)</f>
        <v/>
      </c>
      <c r="I404" s="215"/>
      <c r="J404" s="320">
        <f>+'Ark1'!R2624</f>
        <v>0</v>
      </c>
      <c r="K404" s="216" t="str">
        <f>+IF(J404=0,"",'Ark1'!AG2624)</f>
        <v/>
      </c>
      <c r="L404" s="216"/>
      <c r="M404" s="216" t="str">
        <f>+IF(J404=0,"",'Ark1'!AH2624)</f>
        <v/>
      </c>
      <c r="N404" s="31" t="str">
        <f>+IF(J404=0,"",'Ark1'!U2624)</f>
        <v/>
      </c>
      <c r="O404" s="31"/>
      <c r="P404" s="31"/>
      <c r="Q404" s="31"/>
      <c r="R404" s="31"/>
      <c r="S404" s="31"/>
      <c r="T404" s="31"/>
      <c r="U404" s="31"/>
      <c r="V404" s="217" t="str">
        <f>+IF(J404=0,"",'Ark1'!T2624)</f>
        <v/>
      </c>
      <c r="W404" s="218" t="str">
        <f>+IF(J404=0,"",'Ark1'!W2624)</f>
        <v/>
      </c>
      <c r="X404" s="218" t="str">
        <f>+IF(J404=0,"",'Ark1'!X2624)</f>
        <v/>
      </c>
      <c r="Y404" s="218" t="str">
        <f>+IF(J404=0,"",'Ark1'!Y2624)</f>
        <v/>
      </c>
      <c r="Z404" s="218" t="str">
        <f>+IF(J404=0,"",'Ark1'!Z2624)</f>
        <v/>
      </c>
      <c r="AA404" s="216" t="str">
        <f>+IF(J404=0,"",'Ark1'!AA2624)</f>
        <v/>
      </c>
      <c r="AB404" s="217" t="str">
        <f>+IF(J404=0,"",'Ark1'!AC2624)</f>
        <v/>
      </c>
      <c r="AC404" s="218" t="str">
        <f>+IF(J404=0,"",'Ark1'!AE2624)</f>
        <v/>
      </c>
      <c r="AD404" s="216" t="str">
        <f t="shared" si="46"/>
        <v/>
      </c>
      <c r="AE404" s="216" t="str">
        <f t="shared" si="48"/>
        <v/>
      </c>
      <c r="AF404" s="195"/>
      <c r="AJ404" s="26"/>
      <c r="AM404" s="27"/>
      <c r="AN404" s="27"/>
      <c r="AO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</row>
    <row r="405" spans="1:72" s="28" customFormat="1" ht="15.6">
      <c r="A405" s="195"/>
      <c r="B405" s="266">
        <f>+'Ark1'!C2625</f>
        <v>2024</v>
      </c>
      <c r="C405" s="215">
        <f>+'Ark1'!L2625</f>
        <v>15</v>
      </c>
      <c r="D405" s="215" t="s">
        <v>40</v>
      </c>
      <c r="E405" s="215">
        <f>+'Ark1'!H2625</f>
        <v>2</v>
      </c>
      <c r="F405" s="215">
        <f>+'Ark1'!J2625</f>
        <v>177</v>
      </c>
      <c r="G405" s="215" t="str">
        <f>+VLOOKUP(F405,RNR!$A$1:$B$26,2)</f>
        <v>Slakthuset</v>
      </c>
      <c r="H405" s="215" t="str">
        <f>+IF(J405=0,"",'Ark1'!Q2625)</f>
        <v/>
      </c>
      <c r="I405" s="215"/>
      <c r="J405" s="320">
        <f>+'Ark1'!R2625</f>
        <v>0</v>
      </c>
      <c r="K405" s="216" t="str">
        <f>+IF(J405=0,"",'Ark1'!AG2625)</f>
        <v/>
      </c>
      <c r="L405" s="216"/>
      <c r="M405" s="216" t="str">
        <f>+IF(J405=0,"",'Ark1'!AH2625)</f>
        <v/>
      </c>
      <c r="N405" s="31" t="str">
        <f>+IF(J405=0,"",'Ark1'!U2625)</f>
        <v/>
      </c>
      <c r="O405" s="31"/>
      <c r="P405" s="31"/>
      <c r="Q405" s="31"/>
      <c r="R405" s="31"/>
      <c r="S405" s="31"/>
      <c r="T405" s="31"/>
      <c r="U405" s="31"/>
      <c r="V405" s="217" t="str">
        <f>+IF(J405=0,"",'Ark1'!T2625)</f>
        <v/>
      </c>
      <c r="W405" s="218" t="str">
        <f>+IF(J405=0,"",'Ark1'!W2625)</f>
        <v/>
      </c>
      <c r="X405" s="218" t="str">
        <f>+IF(J405=0,"",'Ark1'!X2625)</f>
        <v/>
      </c>
      <c r="Y405" s="218" t="str">
        <f>+IF(J405=0,"",'Ark1'!Y2625)</f>
        <v/>
      </c>
      <c r="Z405" s="218" t="str">
        <f>+IF(J405=0,"",'Ark1'!Z2625)</f>
        <v/>
      </c>
      <c r="AA405" s="216" t="str">
        <f>+IF(J405=0,"",'Ark1'!AA2625)</f>
        <v/>
      </c>
      <c r="AB405" s="217" t="str">
        <f>+IF(J405=0,"",'Ark1'!AC2625)</f>
        <v/>
      </c>
      <c r="AC405" s="218" t="str">
        <f>+IF(J405=0,"",'Ark1'!AE2625)</f>
        <v/>
      </c>
      <c r="AD405" s="216" t="str">
        <f t="shared" si="46"/>
        <v/>
      </c>
      <c r="AE405" s="216" t="str">
        <f t="shared" si="48"/>
        <v/>
      </c>
      <c r="AF405" s="195"/>
      <c r="AJ405" s="26"/>
      <c r="AM405" s="27"/>
      <c r="AN405" s="27"/>
      <c r="AO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</row>
    <row r="406" spans="1:72" s="28" customFormat="1" ht="15.6">
      <c r="A406" s="195"/>
      <c r="B406" s="266">
        <f>+'Ark1'!C2626</f>
        <v>2024</v>
      </c>
      <c r="C406" s="215">
        <f>+'Ark1'!L2626</f>
        <v>15</v>
      </c>
      <c r="D406" s="215" t="s">
        <v>40</v>
      </c>
      <c r="E406" s="215">
        <f>+'Ark1'!H2626</f>
        <v>2</v>
      </c>
      <c r="F406" s="215">
        <f>+'Ark1'!J2626</f>
        <v>178</v>
      </c>
      <c r="G406" s="215" t="str">
        <f>+VLOOKUP(F406,RNR!$A$1:$B$26,2)</f>
        <v>Røros</v>
      </c>
      <c r="H406" s="215" t="str">
        <f>+IF(J406=0,"",'Ark1'!Q2626)</f>
        <v/>
      </c>
      <c r="I406" s="215"/>
      <c r="J406" s="320">
        <f>+'Ark1'!R2626</f>
        <v>0</v>
      </c>
      <c r="K406" s="216" t="str">
        <f>+IF(J406=0,"",'Ark1'!AG2626)</f>
        <v/>
      </c>
      <c r="L406" s="216"/>
      <c r="M406" s="216" t="str">
        <f>+IF(J406=0,"",'Ark1'!AH2626)</f>
        <v/>
      </c>
      <c r="N406" s="31" t="str">
        <f>+IF(J406=0,"",'Ark1'!U2626)</f>
        <v/>
      </c>
      <c r="O406" s="31"/>
      <c r="P406" s="31"/>
      <c r="Q406" s="31"/>
      <c r="R406" s="31"/>
      <c r="S406" s="31"/>
      <c r="T406" s="31"/>
      <c r="U406" s="31"/>
      <c r="V406" s="217" t="str">
        <f>+IF(J406=0,"",'Ark1'!T2626)</f>
        <v/>
      </c>
      <c r="W406" s="218" t="str">
        <f>+IF(J406=0,"",'Ark1'!W2626)</f>
        <v/>
      </c>
      <c r="X406" s="218" t="str">
        <f>+IF(J406=0,"",'Ark1'!X2626)</f>
        <v/>
      </c>
      <c r="Y406" s="218" t="str">
        <f>+IF(J406=0,"",'Ark1'!Y2626)</f>
        <v/>
      </c>
      <c r="Z406" s="218" t="str">
        <f>+IF(J406=0,"",'Ark1'!Z2626)</f>
        <v/>
      </c>
      <c r="AA406" s="216" t="str">
        <f>+IF(J406=0,"",'Ark1'!AA2626)</f>
        <v/>
      </c>
      <c r="AB406" s="217" t="str">
        <f>+IF(J406=0,"",'Ark1'!AC2626)</f>
        <v/>
      </c>
      <c r="AC406" s="218" t="str">
        <f>+IF(J406=0,"",'Ark1'!AE2626)</f>
        <v/>
      </c>
      <c r="AD406" s="216" t="str">
        <f t="shared" si="46"/>
        <v/>
      </c>
      <c r="AE406" s="216" t="str">
        <f t="shared" si="48"/>
        <v/>
      </c>
      <c r="AF406" s="195"/>
      <c r="AJ406" s="26"/>
      <c r="AM406" s="27"/>
      <c r="AN406" s="27"/>
      <c r="AO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</row>
    <row r="407" spans="1:72" s="28" customFormat="1" ht="15.6">
      <c r="A407" s="195"/>
      <c r="B407" s="266">
        <f>+'Ark1'!C2627</f>
        <v>2024</v>
      </c>
      <c r="C407" s="215">
        <f>+'Ark1'!L2627</f>
        <v>15</v>
      </c>
      <c r="D407" s="215" t="s">
        <v>40</v>
      </c>
      <c r="E407" s="215">
        <f>+'Ark1'!H2627</f>
        <v>2</v>
      </c>
      <c r="F407" s="215">
        <f>+'Ark1'!J2627</f>
        <v>181</v>
      </c>
      <c r="G407" s="215" t="str">
        <f>+VLOOKUP(F407,RNR!$A$1:$B$26,2)</f>
        <v>Horns</v>
      </c>
      <c r="H407" s="215" t="str">
        <f>+IF(J407=0,"",'Ark1'!Q2627)</f>
        <v/>
      </c>
      <c r="I407" s="215"/>
      <c r="J407" s="320">
        <f>+'Ark1'!R2627</f>
        <v>0</v>
      </c>
      <c r="K407" s="216" t="str">
        <f>+IF(J407=0,"",'Ark1'!AG2627)</f>
        <v/>
      </c>
      <c r="L407" s="216"/>
      <c r="M407" s="216" t="str">
        <f>+IF(J407=0,"",'Ark1'!AH2627)</f>
        <v/>
      </c>
      <c r="N407" s="31" t="str">
        <f>+IF(J407=0,"",'Ark1'!U2627)</f>
        <v/>
      </c>
      <c r="O407" s="31"/>
      <c r="P407" s="31"/>
      <c r="Q407" s="31"/>
      <c r="R407" s="31"/>
      <c r="S407" s="31"/>
      <c r="T407" s="31"/>
      <c r="U407" s="31"/>
      <c r="V407" s="217" t="str">
        <f>+IF(J407=0,"",'Ark1'!T2627)</f>
        <v/>
      </c>
      <c r="W407" s="218" t="str">
        <f>+IF(J407=0,"",'Ark1'!W2627)</f>
        <v/>
      </c>
      <c r="X407" s="218" t="str">
        <f>+IF(J407=0,"",'Ark1'!X2627)</f>
        <v/>
      </c>
      <c r="Y407" s="218" t="str">
        <f>+IF(J407=0,"",'Ark1'!Y2627)</f>
        <v/>
      </c>
      <c r="Z407" s="218" t="str">
        <f>+IF(J407=0,"",'Ark1'!Z2627)</f>
        <v/>
      </c>
      <c r="AA407" s="216" t="str">
        <f>+IF(J407=0,"",'Ark1'!AA2627)</f>
        <v/>
      </c>
      <c r="AB407" s="217" t="str">
        <f>+IF(J407=0,"",'Ark1'!AC2627)</f>
        <v/>
      </c>
      <c r="AC407" s="218" t="str">
        <f>+IF(J407=0,"",'Ark1'!AE2627)</f>
        <v/>
      </c>
      <c r="AD407" s="216" t="str">
        <f t="shared" si="46"/>
        <v/>
      </c>
      <c r="AE407" s="216" t="str">
        <f t="shared" si="48"/>
        <v/>
      </c>
      <c r="AF407" s="195"/>
      <c r="AJ407" s="26"/>
      <c r="AM407" s="27"/>
      <c r="AN407" s="27"/>
      <c r="AO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</row>
    <row r="408" spans="1:72" s="28" customFormat="1" ht="15.6">
      <c r="A408" s="195"/>
      <c r="B408" s="266">
        <f>+'Ark1'!C2628</f>
        <v>2024</v>
      </c>
      <c r="C408" s="215">
        <f>+'Ark1'!L2628</f>
        <v>15</v>
      </c>
      <c r="D408" s="215" t="s">
        <v>40</v>
      </c>
      <c r="E408" s="215">
        <f>+'Ark1'!H2628</f>
        <v>1</v>
      </c>
      <c r="F408" s="215">
        <f>+'Ark1'!J2628</f>
        <v>262</v>
      </c>
      <c r="G408" s="215" t="str">
        <f>+VLOOKUP(F408,RNR!$A$1:$B$26,2)</f>
        <v>Strilalam</v>
      </c>
      <c r="H408" s="215" t="str">
        <f>+IF(J408=0,"",'Ark1'!Q2628)</f>
        <v/>
      </c>
      <c r="I408" s="215"/>
      <c r="J408" s="320">
        <f>+'Ark1'!R2628</f>
        <v>0</v>
      </c>
      <c r="K408" s="216" t="str">
        <f>+IF(J408=0,"",'Ark1'!AG2628)</f>
        <v/>
      </c>
      <c r="L408" s="216"/>
      <c r="M408" s="216" t="str">
        <f>+IF(J408=0,"",'Ark1'!AH2628)</f>
        <v/>
      </c>
      <c r="N408" s="31" t="str">
        <f>+IF(J408=0,"",'Ark1'!U2628)</f>
        <v/>
      </c>
      <c r="O408" s="31"/>
      <c r="P408" s="31"/>
      <c r="Q408" s="31"/>
      <c r="R408" s="31"/>
      <c r="S408" s="31"/>
      <c r="T408" s="31"/>
      <c r="U408" s="31"/>
      <c r="V408" s="217" t="str">
        <f>+IF(J408=0,"",'Ark1'!T2628)</f>
        <v/>
      </c>
      <c r="W408" s="218" t="str">
        <f>+IF(J408=0,"",'Ark1'!W2628)</f>
        <v/>
      </c>
      <c r="X408" s="218" t="str">
        <f>+IF(J408=0,"",'Ark1'!X2628)</f>
        <v/>
      </c>
      <c r="Y408" s="218" t="str">
        <f>+IF(J408=0,"",'Ark1'!Y2628)</f>
        <v/>
      </c>
      <c r="Z408" s="218" t="str">
        <f>+IF(J408=0,"",'Ark1'!Z2628)</f>
        <v/>
      </c>
      <c r="AA408" s="216" t="str">
        <f>+IF(J408=0,"",'Ark1'!AA2628)</f>
        <v/>
      </c>
      <c r="AB408" s="217" t="str">
        <f>+IF(J408=0,"",'Ark1'!AC2628)</f>
        <v/>
      </c>
      <c r="AC408" s="218" t="str">
        <f>+IF(J408=0,"",'Ark1'!AE2628)</f>
        <v/>
      </c>
      <c r="AD408" s="216" t="str">
        <f t="shared" si="46"/>
        <v/>
      </c>
      <c r="AE408" s="216" t="str">
        <f t="shared" si="48"/>
        <v/>
      </c>
      <c r="AF408" s="195"/>
      <c r="AJ408" s="26"/>
      <c r="AM408" s="27"/>
      <c r="AN408" s="27"/>
      <c r="AO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</row>
    <row r="409" spans="1:72" s="28" customFormat="1" ht="15.6">
      <c r="A409" s="195"/>
      <c r="B409" s="266">
        <f>+'Ark1'!C2629</f>
        <v>2024</v>
      </c>
      <c r="C409" s="215">
        <f>+'Ark1'!L2629</f>
        <v>15</v>
      </c>
      <c r="D409" s="215" t="s">
        <v>40</v>
      </c>
      <c r="E409" s="215">
        <f>+'Ark1'!H2629</f>
        <v>1</v>
      </c>
      <c r="F409" s="215">
        <f>+'Ark1'!J2629</f>
        <v>309</v>
      </c>
      <c r="G409" s="215" t="str">
        <f>+VLOOKUP(F409,RNR!$A$1:$B$26,2)</f>
        <v>Malvik</v>
      </c>
      <c r="H409" s="215" t="str">
        <f>+IF(J409=0,"",'Ark1'!Q2629)</f>
        <v/>
      </c>
      <c r="I409" s="215"/>
      <c r="J409" s="320">
        <f>+'Ark1'!R2629</f>
        <v>0</v>
      </c>
      <c r="K409" s="216" t="str">
        <f>+IF(J409=0,"",'Ark1'!AG2629)</f>
        <v/>
      </c>
      <c r="L409" s="216"/>
      <c r="M409" s="216" t="str">
        <f>+IF(J409=0,"",'Ark1'!AH2629)</f>
        <v/>
      </c>
      <c r="N409" s="31" t="str">
        <f>+IF(J409=0,"",'Ark1'!U2629)</f>
        <v/>
      </c>
      <c r="O409" s="31"/>
      <c r="P409" s="31"/>
      <c r="Q409" s="31"/>
      <c r="R409" s="31"/>
      <c r="S409" s="31"/>
      <c r="T409" s="31"/>
      <c r="U409" s="31"/>
      <c r="V409" s="217" t="str">
        <f>+IF(J409=0,"",'Ark1'!T2629)</f>
        <v/>
      </c>
      <c r="W409" s="218" t="str">
        <f>+IF(J409=0,"",'Ark1'!W2629)</f>
        <v/>
      </c>
      <c r="X409" s="218" t="str">
        <f>+IF(J409=0,"",'Ark1'!X2629)</f>
        <v/>
      </c>
      <c r="Y409" s="218" t="str">
        <f>+IF(J409=0,"",'Ark1'!Y2629)</f>
        <v/>
      </c>
      <c r="Z409" s="218" t="str">
        <f>+IF(J409=0,"",'Ark1'!Z2629)</f>
        <v/>
      </c>
      <c r="AA409" s="216" t="str">
        <f>+IF(J409=0,"",'Ark1'!AA2629)</f>
        <v/>
      </c>
      <c r="AB409" s="217" t="str">
        <f>+IF(J409=0,"",'Ark1'!AC2629)</f>
        <v/>
      </c>
      <c r="AC409" s="218" t="str">
        <f>+IF(J409=0,"",'Ark1'!AE2629)</f>
        <v/>
      </c>
      <c r="AD409" s="216" t="str">
        <f t="shared" si="46"/>
        <v/>
      </c>
      <c r="AE409" s="216" t="str">
        <f t="shared" si="48"/>
        <v/>
      </c>
      <c r="AF409" s="195"/>
      <c r="AJ409" s="26"/>
      <c r="AM409" s="27"/>
      <c r="AN409" s="27"/>
      <c r="AO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</row>
    <row r="410" spans="1:72" s="28" customFormat="1" ht="15.6">
      <c r="A410" s="195"/>
      <c r="B410" s="266">
        <f>+'Ark1'!C2630</f>
        <v>2024</v>
      </c>
      <c r="C410" s="215">
        <f>+'Ark1'!L2630</f>
        <v>15</v>
      </c>
      <c r="D410" s="215" t="s">
        <v>40</v>
      </c>
      <c r="E410" s="215">
        <f>+'Ark1'!H2630</f>
        <v>2</v>
      </c>
      <c r="F410" s="215">
        <f>+'Ark1'!J2630</f>
        <v>470</v>
      </c>
      <c r="G410" s="215" t="str">
        <f>+VLOOKUP(F410,RNR!$A$1:$B$26,2)</f>
        <v>Jens Eide</v>
      </c>
      <c r="H410" s="215" t="str">
        <f>+IF(J410=0,"",'Ark1'!Q2630)</f>
        <v/>
      </c>
      <c r="I410" s="215"/>
      <c r="J410" s="320">
        <f>+'Ark1'!R2630</f>
        <v>0</v>
      </c>
      <c r="K410" s="216" t="str">
        <f>+IF(J410=0,"",'Ark1'!AG2630)</f>
        <v/>
      </c>
      <c r="L410" s="216"/>
      <c r="M410" s="216" t="str">
        <f>+IF(J410=0,"",'Ark1'!AH2630)</f>
        <v/>
      </c>
      <c r="N410" s="31" t="str">
        <f>+IF(J410=0,"",'Ark1'!U2630)</f>
        <v/>
      </c>
      <c r="O410" s="31"/>
      <c r="P410" s="31"/>
      <c r="Q410" s="31"/>
      <c r="R410" s="31"/>
      <c r="S410" s="31"/>
      <c r="T410" s="31"/>
      <c r="U410" s="31"/>
      <c r="V410" s="217" t="str">
        <f>+IF(J410=0,"",'Ark1'!T2630)</f>
        <v/>
      </c>
      <c r="W410" s="218" t="str">
        <f>+IF(J410=0,"",'Ark1'!W2630)</f>
        <v/>
      </c>
      <c r="X410" s="218" t="str">
        <f>+IF(J410=0,"",'Ark1'!X2630)</f>
        <v/>
      </c>
      <c r="Y410" s="218" t="str">
        <f>+IF(J410=0,"",'Ark1'!Y2630)</f>
        <v/>
      </c>
      <c r="Z410" s="218" t="str">
        <f>+IF(J410=0,"",'Ark1'!Z2630)</f>
        <v/>
      </c>
      <c r="AA410" s="216" t="str">
        <f>+IF(J410=0,"",'Ark1'!AA2630)</f>
        <v/>
      </c>
      <c r="AB410" s="217" t="str">
        <f>+IF(J410=0,"",'Ark1'!AC2630)</f>
        <v/>
      </c>
      <c r="AC410" s="218" t="str">
        <f>+IF(J410=0,"",'Ark1'!AE2630)</f>
        <v/>
      </c>
      <c r="AD410" s="216" t="str">
        <f t="shared" si="46"/>
        <v/>
      </c>
      <c r="AE410" s="216" t="str">
        <f t="shared" si="48"/>
        <v/>
      </c>
      <c r="AF410" s="195"/>
      <c r="AJ410" s="26"/>
      <c r="AM410" s="27"/>
      <c r="AN410" s="27"/>
      <c r="AO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</row>
    <row r="411" spans="1:72" s="28" customFormat="1" ht="15.6">
      <c r="A411" s="195"/>
      <c r="B411" s="266">
        <f>+'Ark1'!C2631</f>
        <v>2024</v>
      </c>
      <c r="C411" s="215">
        <f>+'Ark1'!L2631</f>
        <v>15</v>
      </c>
      <c r="D411" s="215" t="s">
        <v>40</v>
      </c>
      <c r="E411" s="215">
        <f>+'Ark1'!H2631</f>
        <v>2</v>
      </c>
      <c r="F411" s="215">
        <f>+'Ark1'!J2631</f>
        <v>629</v>
      </c>
      <c r="G411" s="215" t="str">
        <f>+VLOOKUP(F411,RNR!$A$1:$B$26,2)</f>
        <v>Bø</v>
      </c>
      <c r="H411" s="215" t="str">
        <f>+IF(J411=0,"",'Ark1'!Q2631)</f>
        <v/>
      </c>
      <c r="I411" s="215"/>
      <c r="J411" s="320">
        <f>+'Ark1'!R2631</f>
        <v>0</v>
      </c>
      <c r="K411" s="216" t="str">
        <f>+IF(J411=0,"",'Ark1'!AG2631)</f>
        <v/>
      </c>
      <c r="L411" s="216"/>
      <c r="M411" s="216" t="str">
        <f>+IF(J411=0,"",'Ark1'!AH2631)</f>
        <v/>
      </c>
      <c r="N411" s="31" t="str">
        <f>+IF(J411=0,"",'Ark1'!U2631)</f>
        <v/>
      </c>
      <c r="O411" s="31"/>
      <c r="P411" s="31"/>
      <c r="Q411" s="31"/>
      <c r="R411" s="31"/>
      <c r="S411" s="31"/>
      <c r="T411" s="31"/>
      <c r="U411" s="31"/>
      <c r="V411" s="217" t="str">
        <f>+IF(J411=0,"",'Ark1'!T2631)</f>
        <v/>
      </c>
      <c r="W411" s="218" t="str">
        <f>+IF(J411=0,"",'Ark1'!W2631)</f>
        <v/>
      </c>
      <c r="X411" s="218" t="str">
        <f>+IF(J411=0,"",'Ark1'!X2631)</f>
        <v/>
      </c>
      <c r="Y411" s="218" t="str">
        <f>+IF(J411=0,"",'Ark1'!Y2631)</f>
        <v/>
      </c>
      <c r="Z411" s="218" t="str">
        <f>+IF(J411=0,"",'Ark1'!Z2631)</f>
        <v/>
      </c>
      <c r="AA411" s="216" t="str">
        <f>+IF(J411=0,"",'Ark1'!AA2631)</f>
        <v/>
      </c>
      <c r="AB411" s="217" t="str">
        <f>+IF(J411=0,"",'Ark1'!AC2631)</f>
        <v/>
      </c>
      <c r="AC411" s="218" t="str">
        <f>+IF(J411=0,"",'Ark1'!AE2631)</f>
        <v/>
      </c>
      <c r="AD411" s="216" t="str">
        <f t="shared" si="46"/>
        <v/>
      </c>
      <c r="AE411" s="216" t="str">
        <f t="shared" si="48"/>
        <v/>
      </c>
      <c r="AF411" s="195"/>
      <c r="AJ411" s="26"/>
      <c r="AM411" s="27"/>
      <c r="AN411" s="27"/>
      <c r="AO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</row>
    <row r="412" spans="1:72" s="28" customFormat="1" ht="15.6">
      <c r="A412" s="195"/>
      <c r="B412" s="266">
        <f>+'Ark1'!C2632</f>
        <v>2024</v>
      </c>
      <c r="C412" s="215">
        <f>+'Ark1'!L2632</f>
        <v>15</v>
      </c>
      <c r="D412" s="215" t="s">
        <v>40</v>
      </c>
      <c r="E412" s="215">
        <f>+'Ark1'!H2632</f>
        <v>1</v>
      </c>
      <c r="F412" s="215">
        <f>+'Ark1'!J2632</f>
        <v>643</v>
      </c>
      <c r="G412" s="215" t="str">
        <f>+VLOOKUP(F412,RNR!$A$1:$B$26,2)</f>
        <v>Bjerka</v>
      </c>
      <c r="H412" s="215" t="str">
        <f>+IF(J412=0,"",'Ark1'!Q2632)</f>
        <v/>
      </c>
      <c r="I412" s="215"/>
      <c r="J412" s="320">
        <f>+'Ark1'!R2632</f>
        <v>0</v>
      </c>
      <c r="K412" s="216" t="str">
        <f>+IF(J412=0,"",'Ark1'!AG2632)</f>
        <v/>
      </c>
      <c r="L412" s="216"/>
      <c r="M412" s="216" t="str">
        <f>+IF(J412=0,"",'Ark1'!AH2632)</f>
        <v/>
      </c>
      <c r="N412" s="31" t="str">
        <f>+IF(J412=0,"",'Ark1'!U2632)</f>
        <v/>
      </c>
      <c r="O412" s="31"/>
      <c r="P412" s="31"/>
      <c r="Q412" s="31"/>
      <c r="R412" s="31"/>
      <c r="S412" s="31"/>
      <c r="T412" s="31"/>
      <c r="U412" s="31"/>
      <c r="V412" s="217" t="str">
        <f>+IF(J412=0,"",'Ark1'!T2632)</f>
        <v/>
      </c>
      <c r="W412" s="218" t="str">
        <f>+IF(J412=0,"",'Ark1'!W2632)</f>
        <v/>
      </c>
      <c r="X412" s="218" t="str">
        <f>+IF(J412=0,"",'Ark1'!X2632)</f>
        <v/>
      </c>
      <c r="Y412" s="218" t="str">
        <f>+IF(J412=0,"",'Ark1'!Y2632)</f>
        <v/>
      </c>
      <c r="Z412" s="218" t="str">
        <f>+IF(J412=0,"",'Ark1'!Z2632)</f>
        <v/>
      </c>
      <c r="AA412" s="216" t="str">
        <f>+IF(J412=0,"",'Ark1'!AA2632)</f>
        <v/>
      </c>
      <c r="AB412" s="217" t="str">
        <f>+IF(J412=0,"",'Ark1'!AC2632)</f>
        <v/>
      </c>
      <c r="AC412" s="218" t="str">
        <f>+IF(J412=0,"",'Ark1'!AE2632)</f>
        <v/>
      </c>
      <c r="AD412" s="216" t="str">
        <f t="shared" si="46"/>
        <v/>
      </c>
      <c r="AE412" s="216" t="str">
        <f t="shared" si="48"/>
        <v/>
      </c>
      <c r="AF412" s="195"/>
      <c r="AJ412" s="26"/>
      <c r="AM412" s="27"/>
      <c r="AN412" s="27"/>
      <c r="AO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</row>
    <row r="413" spans="1:72" s="28" customFormat="1" ht="15.6">
      <c r="A413" s="195"/>
      <c r="B413" s="266">
        <f>+'Ark1'!C2633</f>
        <v>2024</v>
      </c>
      <c r="C413" s="215">
        <f>+'Ark1'!L2633</f>
        <v>15</v>
      </c>
      <c r="D413" s="215" t="s">
        <v>40</v>
      </c>
      <c r="E413" s="215">
        <f>+'Ark1'!H2633</f>
        <v>2</v>
      </c>
      <c r="F413" s="215">
        <f>+'Ark1'!J2633</f>
        <v>704</v>
      </c>
      <c r="G413" s="215" t="str">
        <f>+VLOOKUP(F413,RNR!$A$1:$B$26,2)</f>
        <v>Øre Vilt</v>
      </c>
      <c r="H413" s="215" t="str">
        <f>+IF(J413=0,"",'Ark1'!Q2633)</f>
        <v/>
      </c>
      <c r="I413" s="215"/>
      <c r="J413" s="320">
        <f>+'Ark1'!R2633</f>
        <v>0</v>
      </c>
      <c r="K413" s="216" t="str">
        <f>+IF(J413=0,"",'Ark1'!AG2633)</f>
        <v/>
      </c>
      <c r="L413" s="216"/>
      <c r="M413" s="216" t="str">
        <f>+IF(J413=0,"",'Ark1'!AH2633)</f>
        <v/>
      </c>
      <c r="N413" s="31" t="str">
        <f>+IF(J413=0,"",'Ark1'!U2633)</f>
        <v/>
      </c>
      <c r="O413" s="31"/>
      <c r="P413" s="31"/>
      <c r="Q413" s="31"/>
      <c r="R413" s="31"/>
      <c r="S413" s="31"/>
      <c r="T413" s="31"/>
      <c r="U413" s="31"/>
      <c r="V413" s="217" t="str">
        <f>+IF(J413=0,"",'Ark1'!T2633)</f>
        <v/>
      </c>
      <c r="W413" s="218" t="str">
        <f>+IF(J413=0,"",'Ark1'!W2633)</f>
        <v/>
      </c>
      <c r="X413" s="218" t="str">
        <f>+IF(J413=0,"",'Ark1'!X2633)</f>
        <v/>
      </c>
      <c r="Y413" s="218" t="str">
        <f>+IF(J413=0,"",'Ark1'!Y2633)</f>
        <v/>
      </c>
      <c r="Z413" s="218" t="str">
        <f>+IF(J413=0,"",'Ark1'!Z2633)</f>
        <v/>
      </c>
      <c r="AA413" s="216" t="str">
        <f>+IF(J413=0,"",'Ark1'!AA2633)</f>
        <v/>
      </c>
      <c r="AB413" s="217" t="str">
        <f>+IF(J413=0,"",'Ark1'!AC2633)</f>
        <v/>
      </c>
      <c r="AC413" s="218" t="str">
        <f>+IF(J413=0,"",'Ark1'!AE2633)</f>
        <v/>
      </c>
      <c r="AD413" s="216" t="str">
        <f t="shared" si="46"/>
        <v/>
      </c>
      <c r="AE413" s="216" t="str">
        <f t="shared" si="48"/>
        <v/>
      </c>
      <c r="AF413" s="195"/>
      <c r="AJ413" s="26"/>
      <c r="AM413" s="27"/>
      <c r="AN413" s="27"/>
      <c r="AO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</row>
    <row r="414" spans="1:72" s="28" customFormat="1" ht="15.6">
      <c r="A414" s="195"/>
      <c r="B414" s="266">
        <f>+'Ark1'!C2634</f>
        <v>2024</v>
      </c>
      <c r="C414" s="215">
        <f>+'Ark1'!L2634</f>
        <v>15</v>
      </c>
      <c r="D414" s="215" t="s">
        <v>40</v>
      </c>
      <c r="E414" s="215">
        <f>+'Ark1'!H2634</f>
        <v>1</v>
      </c>
      <c r="F414" s="215">
        <f>+'Ark1'!J2634</f>
        <v>802</v>
      </c>
      <c r="G414" s="215" t="str">
        <f>+VLOOKUP(F414,RNR!$A$1:$B$26,2)</f>
        <v>Karasjok</v>
      </c>
      <c r="H414" s="215" t="str">
        <f>+IF(J414=0,"",'Ark1'!Q2634)</f>
        <v/>
      </c>
      <c r="I414" s="215"/>
      <c r="J414" s="320">
        <f>+'Ark1'!R2634</f>
        <v>0</v>
      </c>
      <c r="K414" s="216" t="str">
        <f>+IF(J414=0,"",'Ark1'!AG2634)</f>
        <v/>
      </c>
      <c r="L414" s="216"/>
      <c r="M414" s="216" t="str">
        <f>+IF(J414=0,"",'Ark1'!AH2634)</f>
        <v/>
      </c>
      <c r="N414" s="31" t="str">
        <f>+IF(J414=0,"",'Ark1'!U2634)</f>
        <v/>
      </c>
      <c r="O414" s="31"/>
      <c r="P414" s="31"/>
      <c r="Q414" s="31"/>
      <c r="R414" s="31"/>
      <c r="S414" s="31"/>
      <c r="T414" s="31"/>
      <c r="U414" s="31"/>
      <c r="V414" s="217" t="str">
        <f>+IF(J414=0,"",'Ark1'!T2634)</f>
        <v/>
      </c>
      <c r="W414" s="218" t="str">
        <f>+IF(J414=0,"",'Ark1'!W2634)</f>
        <v/>
      </c>
      <c r="X414" s="218" t="str">
        <f>+IF(J414=0,"",'Ark1'!X2634)</f>
        <v/>
      </c>
      <c r="Y414" s="218" t="str">
        <f>+IF(J414=0,"",'Ark1'!Y2634)</f>
        <v/>
      </c>
      <c r="Z414" s="218" t="str">
        <f>+IF(J414=0,"",'Ark1'!Z2634)</f>
        <v/>
      </c>
      <c r="AA414" s="216" t="str">
        <f>+IF(J414=0,"",'Ark1'!AA2634)</f>
        <v/>
      </c>
      <c r="AB414" s="217" t="str">
        <f>+IF(J414=0,"",'Ark1'!AC2634)</f>
        <v/>
      </c>
      <c r="AC414" s="218" t="str">
        <f>+IF(J414=0,"",'Ark1'!AE2634)</f>
        <v/>
      </c>
      <c r="AD414" s="216" t="str">
        <f t="shared" si="46"/>
        <v/>
      </c>
      <c r="AE414" s="216" t="str">
        <f t="shared" si="48"/>
        <v/>
      </c>
      <c r="AF414" s="195"/>
      <c r="AJ414" s="26"/>
      <c r="AM414" s="27"/>
      <c r="AN414" s="27"/>
      <c r="AO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</row>
    <row r="415" spans="1:72" s="28" customFormat="1">
      <c r="A415" s="195"/>
      <c r="B415" s="195"/>
      <c r="C415" s="195"/>
      <c r="D415" s="195"/>
      <c r="E415" s="195"/>
      <c r="F415" s="195"/>
      <c r="G415" s="195"/>
      <c r="H415" s="195"/>
      <c r="I415" s="476"/>
      <c r="J415" s="316"/>
      <c r="K415" s="195"/>
      <c r="L415" s="195"/>
      <c r="M415" s="195"/>
      <c r="N415" s="195"/>
      <c r="O415" s="476"/>
      <c r="P415" s="476"/>
      <c r="Q415" s="476"/>
      <c r="R415" s="476"/>
      <c r="S415" s="476"/>
      <c r="T415" s="476"/>
      <c r="U415" s="476"/>
      <c r="V415" s="195"/>
      <c r="W415" s="195"/>
      <c r="X415" s="195"/>
      <c r="Y415" s="195"/>
      <c r="Z415" s="195"/>
      <c r="AA415" s="195"/>
      <c r="AB415" s="195"/>
      <c r="AC415" s="195"/>
      <c r="AD415" s="195"/>
      <c r="AE415" s="195"/>
      <c r="AF415" s="195"/>
      <c r="AJ415" s="26"/>
      <c r="AM415" s="27"/>
      <c r="AN415" s="27"/>
      <c r="AO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</row>
    <row r="416" spans="1:72" ht="15" customHeight="1">
      <c r="A416" s="301"/>
      <c r="B416" s="301"/>
      <c r="C416" s="301"/>
      <c r="D416" s="301"/>
      <c r="E416" s="301"/>
      <c r="F416" s="301"/>
      <c r="G416" s="301"/>
      <c r="H416" s="301"/>
      <c r="I416" s="301"/>
      <c r="J416" s="436"/>
      <c r="K416" s="301"/>
      <c r="L416" s="301"/>
      <c r="M416" s="301"/>
      <c r="N416" s="301"/>
      <c r="O416" s="301"/>
      <c r="P416" s="301"/>
      <c r="Q416" s="301"/>
      <c r="R416" s="301"/>
      <c r="S416" s="301"/>
      <c r="T416" s="301"/>
      <c r="U416" s="301"/>
      <c r="V416" s="301"/>
      <c r="W416" s="301"/>
      <c r="X416" s="301"/>
      <c r="Y416" s="301"/>
      <c r="Z416" s="301"/>
      <c r="AA416" s="301"/>
      <c r="AB416" s="301"/>
      <c r="AC416" s="301"/>
      <c r="AD416" s="301"/>
      <c r="AE416" s="301"/>
      <c r="AF416" s="301"/>
      <c r="AG416" s="198"/>
      <c r="AI416" s="28"/>
      <c r="AJ416" s="26"/>
      <c r="AK416" s="199"/>
      <c r="AL416" s="27"/>
      <c r="AP416" s="27"/>
      <c r="BH416" s="211"/>
    </row>
    <row r="417" spans="1:72" ht="22.8">
      <c r="A417" s="301"/>
      <c r="B417" s="301"/>
      <c r="C417" s="301"/>
      <c r="D417" s="388" t="str">
        <f>+D419</f>
        <v>P-</v>
      </c>
      <c r="E417" s="301"/>
      <c r="F417" s="301"/>
      <c r="G417" s="301"/>
      <c r="H417" s="301"/>
      <c r="I417" s="301"/>
      <c r="J417" s="435">
        <f>SUM(J419:J442)</f>
        <v>129</v>
      </c>
      <c r="K417" s="301"/>
      <c r="L417" s="301"/>
      <c r="M417" s="301"/>
      <c r="N417" s="243">
        <f>+Klasse!P55</f>
        <v>0</v>
      </c>
      <c r="O417" s="243"/>
      <c r="P417" s="243"/>
      <c r="Q417" s="243"/>
      <c r="R417" s="243"/>
      <c r="S417" s="243"/>
      <c r="T417" s="243"/>
      <c r="U417" s="243"/>
      <c r="V417" s="301"/>
      <c r="W417" s="301"/>
      <c r="X417" s="301"/>
      <c r="Y417" s="301"/>
      <c r="Z417" s="301"/>
      <c r="AA417" s="301"/>
      <c r="AB417" s="301"/>
      <c r="AC417" s="301"/>
      <c r="AD417" s="301"/>
      <c r="AE417" s="301"/>
      <c r="AF417" s="301"/>
      <c r="AG417" s="198"/>
      <c r="AI417" s="28"/>
      <c r="AJ417" s="26"/>
      <c r="AK417" s="199"/>
      <c r="AL417" s="27"/>
      <c r="AP417" s="27"/>
      <c r="BH417" s="211"/>
    </row>
    <row r="418" spans="1:72" ht="15" customHeight="1">
      <c r="A418" s="301"/>
      <c r="B418" s="301"/>
      <c r="C418" s="301"/>
      <c r="D418" s="301"/>
      <c r="E418" s="301"/>
      <c r="F418" s="301"/>
      <c r="G418" s="301"/>
      <c r="H418" s="301"/>
      <c r="I418" s="301"/>
      <c r="J418" s="436"/>
      <c r="K418" s="301"/>
      <c r="L418" s="301"/>
      <c r="M418" s="301"/>
      <c r="N418" s="301"/>
      <c r="O418" s="301"/>
      <c r="P418" s="301"/>
      <c r="Q418" s="301"/>
      <c r="R418" s="301"/>
      <c r="S418" s="301"/>
      <c r="T418" s="301"/>
      <c r="U418" s="301"/>
      <c r="V418" s="301"/>
      <c r="W418" s="301"/>
      <c r="X418" s="301"/>
      <c r="Y418" s="301"/>
      <c r="Z418" s="301"/>
      <c r="AA418" s="301"/>
      <c r="AB418" s="301"/>
      <c r="AC418" s="301"/>
      <c r="AD418" s="301"/>
      <c r="AE418" s="301"/>
      <c r="AF418" s="301"/>
      <c r="AG418" s="198"/>
      <c r="AI418" s="28"/>
      <c r="AJ418" s="26"/>
      <c r="AK418" s="199"/>
      <c r="AL418" s="27"/>
      <c r="AP418" s="27"/>
      <c r="BH418" s="211"/>
    </row>
    <row r="419" spans="1:72" s="28" customFormat="1" ht="15.6">
      <c r="A419" s="301"/>
      <c r="B419" s="266">
        <f>+'Ark1'!C2635</f>
        <v>2023</v>
      </c>
      <c r="C419" s="215">
        <f>+'Ark1'!L2635</f>
        <v>1</v>
      </c>
      <c r="D419" s="215" t="str">
        <f>VLOOKUP(C419,RNR!$D$13:$E$27,2)</f>
        <v>P-</v>
      </c>
      <c r="E419" s="215">
        <f>+'Ark1'!H2635</f>
        <v>1</v>
      </c>
      <c r="F419" s="215">
        <f>+'Ark1'!J2635</f>
        <v>103</v>
      </c>
      <c r="G419" s="215" t="str">
        <f>+VLOOKUP(F419,RNR!$A$1:$B$26,2)</f>
        <v>Rudshøgda</v>
      </c>
      <c r="H419" s="215" t="str">
        <f>+IF(J419=0,"",'Ark1'!Q2635)</f>
        <v/>
      </c>
      <c r="I419" s="215"/>
      <c r="J419" s="320">
        <f>+'Ark1'!R2635</f>
        <v>0</v>
      </c>
      <c r="K419" s="216" t="str">
        <f>+IF(J419=0,"",'Ark1'!AG2635)</f>
        <v/>
      </c>
      <c r="L419" s="216"/>
      <c r="M419" s="216" t="str">
        <f>+IF(J419=0,"",'Ark1'!AH2635)</f>
        <v/>
      </c>
      <c r="N419" s="31" t="str">
        <f>+IF(J419=0,"",'Ark1'!U2635)</f>
        <v/>
      </c>
      <c r="O419" s="31"/>
      <c r="P419" s="31"/>
      <c r="Q419" s="31"/>
      <c r="R419" s="31"/>
      <c r="S419" s="31"/>
      <c r="T419" s="31"/>
      <c r="U419" s="31"/>
      <c r="V419" s="217" t="str">
        <f>+IF(J419=0,"",'Ark1'!T2635)</f>
        <v/>
      </c>
      <c r="W419" s="218" t="str">
        <f>+IF(J419=0,"",'Ark1'!W2635)</f>
        <v/>
      </c>
      <c r="X419" s="218" t="str">
        <f>+IF(J419=0,"",'Ark1'!X2635)</f>
        <v/>
      </c>
      <c r="Y419" s="218" t="str">
        <f>+IF(J419=0,"",'Ark1'!Y2635)</f>
        <v/>
      </c>
      <c r="Z419" s="218" t="str">
        <f>+IF(J419=0,"",'Ark1'!Z2635)</f>
        <v/>
      </c>
      <c r="AA419" s="216" t="str">
        <f>+IF(J419=0,"",'Ark1'!AA2635)</f>
        <v/>
      </c>
      <c r="AB419" s="217" t="str">
        <f>+IF(J419=0,"",'Ark1'!AC2635)</f>
        <v/>
      </c>
      <c r="AC419" s="218" t="str">
        <f>+IF(J419=0,"",'Ark1'!AE2635)</f>
        <v/>
      </c>
      <c r="AD419" s="216" t="str">
        <f t="shared" ref="AD419:AD442" si="49">IF(J419=0,"",N419/C419)</f>
        <v/>
      </c>
      <c r="AE419" s="216" t="str">
        <f t="shared" ref="AE419:AE488" si="50">IF(J419=0,"",J419/H419)</f>
        <v/>
      </c>
      <c r="AF419" s="301"/>
      <c r="AJ419" s="26"/>
      <c r="AM419" s="27"/>
      <c r="AN419" s="27"/>
      <c r="AO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</row>
    <row r="420" spans="1:72" s="28" customFormat="1" ht="15.6">
      <c r="A420" s="301"/>
      <c r="B420" s="266">
        <f>+'Ark1'!C2636</f>
        <v>2023</v>
      </c>
      <c r="C420" s="215">
        <f>+'Ark1'!L2636</f>
        <v>1</v>
      </c>
      <c r="D420" s="215" t="str">
        <f>VLOOKUP(C420,RNR!$D$13:$E$27,2)</f>
        <v>P-</v>
      </c>
      <c r="E420" s="215">
        <f>+'Ark1'!H2636</f>
        <v>2</v>
      </c>
      <c r="F420" s="215">
        <f>+'Ark1'!J2636</f>
        <v>106</v>
      </c>
      <c r="G420" s="215" t="str">
        <f>+VLOOKUP(F420,RNR!$A$1:$B$26,2)</f>
        <v>Furuseth</v>
      </c>
      <c r="H420" s="215" t="str">
        <f>+IF(J420=0,"",'Ark1'!Q2636)</f>
        <v/>
      </c>
      <c r="I420" s="215"/>
      <c r="J420" s="320">
        <f>+'Ark1'!R2636</f>
        <v>0</v>
      </c>
      <c r="K420" s="216" t="str">
        <f>+IF(J420=0,"",'Ark1'!AG2636)</f>
        <v/>
      </c>
      <c r="L420" s="216"/>
      <c r="M420" s="216" t="str">
        <f>+IF(J420=0,"",'Ark1'!AH2636)</f>
        <v/>
      </c>
      <c r="N420" s="31" t="str">
        <f>+IF(J420=0,"",'Ark1'!U2636)</f>
        <v/>
      </c>
      <c r="O420" s="31"/>
      <c r="P420" s="31"/>
      <c r="Q420" s="31"/>
      <c r="R420" s="31"/>
      <c r="S420" s="31"/>
      <c r="T420" s="31"/>
      <c r="U420" s="31"/>
      <c r="V420" s="217" t="str">
        <f>+IF(J420=0,"",'Ark1'!T2636)</f>
        <v/>
      </c>
      <c r="W420" s="218" t="str">
        <f>+IF(J420=0,"",'Ark1'!W2636)</f>
        <v/>
      </c>
      <c r="X420" s="218" t="str">
        <f>+IF(J420=0,"",'Ark1'!X2636)</f>
        <v/>
      </c>
      <c r="Y420" s="218" t="str">
        <f>+IF(J420=0,"",'Ark1'!Y2636)</f>
        <v/>
      </c>
      <c r="Z420" s="218" t="str">
        <f>+IF(J420=0,"",'Ark1'!Z2636)</f>
        <v/>
      </c>
      <c r="AA420" s="216" t="str">
        <f>+IF(J420=0,"",'Ark1'!AA2636)</f>
        <v/>
      </c>
      <c r="AB420" s="217" t="str">
        <f>+IF(J420=0,"",'Ark1'!AC2636)</f>
        <v/>
      </c>
      <c r="AC420" s="218" t="str">
        <f>+IF(J420=0,"",'Ark1'!AE2636)</f>
        <v/>
      </c>
      <c r="AD420" s="216" t="str">
        <f t="shared" si="49"/>
        <v/>
      </c>
      <c r="AE420" s="216" t="str">
        <f t="shared" si="50"/>
        <v/>
      </c>
      <c r="AF420" s="301"/>
      <c r="AJ420" s="26"/>
      <c r="AM420" s="27"/>
      <c r="AN420" s="27"/>
      <c r="AO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</row>
    <row r="421" spans="1:72" s="28" customFormat="1" ht="15.6">
      <c r="A421" s="301"/>
      <c r="B421" s="266">
        <f>+'Ark1'!C2637</f>
        <v>2023</v>
      </c>
      <c r="C421" s="215">
        <f>+'Ark1'!L2637</f>
        <v>1</v>
      </c>
      <c r="D421" s="215" t="str">
        <f>VLOOKUP(C421,RNR!$D$13:$E$27,2)</f>
        <v>P-</v>
      </c>
      <c r="E421" s="215">
        <f>+'Ark1'!H2637</f>
        <v>1</v>
      </c>
      <c r="F421" s="215">
        <f>+'Ark1'!J2637</f>
        <v>110</v>
      </c>
      <c r="G421" s="215" t="str">
        <f>+VLOOKUP(F421,RNR!$A$1:$B$26,2)</f>
        <v>Gol</v>
      </c>
      <c r="H421" s="215">
        <f>+IF(J421=0,"",'Ark1'!Q2637)</f>
        <v>8</v>
      </c>
      <c r="I421" s="215"/>
      <c r="J421" s="320">
        <f>+'Ark1'!R2637</f>
        <v>18</v>
      </c>
      <c r="K421" s="216">
        <f>+IF(J421=0,"",'Ark1'!AG2637)</f>
        <v>0.24583287066168236</v>
      </c>
      <c r="L421" s="216"/>
      <c r="M421" s="216">
        <f>+IF(J421=0,"",'Ark1'!AH2637)</f>
        <v>0</v>
      </c>
      <c r="N421" s="31">
        <f>+IF(J421=0,"",'Ark1'!U2637)</f>
        <v>4.427777777777778</v>
      </c>
      <c r="O421" s="31"/>
      <c r="P421" s="31"/>
      <c r="Q421" s="31"/>
      <c r="R421" s="31"/>
      <c r="S421" s="31"/>
      <c r="T421" s="31"/>
      <c r="U421" s="31"/>
      <c r="V421" s="217">
        <f>+IF(J421=0,"",'Ark1'!T2637)</f>
        <v>2.0555555555555558</v>
      </c>
      <c r="W421" s="218">
        <f>+IF(J421=0,"",'Ark1'!W2637)</f>
        <v>0</v>
      </c>
      <c r="X421" s="218">
        <f>+IF(J421=0,"",'Ark1'!X2637)</f>
        <v>0</v>
      </c>
      <c r="Y421" s="218">
        <f>+IF(J421=0,"",'Ark1'!Y2637)</f>
        <v>0</v>
      </c>
      <c r="Z421" s="218">
        <f>+IF(J421=0,"",'Ark1'!Z2637)</f>
        <v>1.8372097066401625</v>
      </c>
      <c r="AA421" s="216">
        <f>+IF(J421=0,"",'Ark1'!AA2637)</f>
        <v>0</v>
      </c>
      <c r="AB421" s="217">
        <f>+IF(J421=0,"",'Ark1'!AC2637)</f>
        <v>0</v>
      </c>
      <c r="AC421" s="218">
        <f>+IF(J421=0,"",'Ark1'!AE2637)</f>
        <v>0</v>
      </c>
      <c r="AD421" s="216">
        <f t="shared" si="49"/>
        <v>4.427777777777778</v>
      </c>
      <c r="AE421" s="216">
        <f t="shared" si="50"/>
        <v>2.25</v>
      </c>
      <c r="AF421" s="301"/>
      <c r="AJ421" s="26"/>
      <c r="AM421" s="27"/>
      <c r="AN421" s="27"/>
      <c r="AO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</row>
    <row r="422" spans="1:72" s="28" customFormat="1" ht="15.6">
      <c r="A422" s="301"/>
      <c r="B422" s="266">
        <f>+'Ark1'!C2638</f>
        <v>2023</v>
      </c>
      <c r="C422" s="215">
        <f>+'Ark1'!L2638</f>
        <v>1</v>
      </c>
      <c r="D422" s="215" t="str">
        <f>VLOOKUP(C422,RNR!$D$13:$E$27,2)</f>
        <v>P-</v>
      </c>
      <c r="E422" s="215">
        <f>+'Ark1'!H2638</f>
        <v>1</v>
      </c>
      <c r="F422" s="215">
        <f>+'Ark1'!J2638</f>
        <v>111</v>
      </c>
      <c r="G422" s="215" t="str">
        <f>+VLOOKUP(F422,RNR!$A$1:$B$26,2)</f>
        <v>Forus</v>
      </c>
      <c r="H422" s="215" t="str">
        <f>+IF(J422=0,"",'Ark1'!Q2638)</f>
        <v/>
      </c>
      <c r="I422" s="215"/>
      <c r="J422" s="320">
        <f>+'Ark1'!R2638</f>
        <v>0</v>
      </c>
      <c r="K422" s="216" t="str">
        <f>+IF(J422=0,"",'Ark1'!AG2638)</f>
        <v/>
      </c>
      <c r="L422" s="216"/>
      <c r="M422" s="216" t="str">
        <f>+IF(J422=0,"",'Ark1'!AH2638)</f>
        <v/>
      </c>
      <c r="N422" s="31" t="str">
        <f>+IF(J422=0,"",'Ark1'!U2638)</f>
        <v/>
      </c>
      <c r="O422" s="31"/>
      <c r="P422" s="31"/>
      <c r="Q422" s="31"/>
      <c r="R422" s="31"/>
      <c r="S422" s="31"/>
      <c r="T422" s="31"/>
      <c r="U422" s="31"/>
      <c r="V422" s="217" t="str">
        <f>+IF(J422=0,"",'Ark1'!T2638)</f>
        <v/>
      </c>
      <c r="W422" s="218" t="str">
        <f>+IF(J422=0,"",'Ark1'!W2638)</f>
        <v/>
      </c>
      <c r="X422" s="218" t="str">
        <f>+IF(J422=0,"",'Ark1'!X2638)</f>
        <v/>
      </c>
      <c r="Y422" s="218" t="str">
        <f>+IF(J422=0,"",'Ark1'!Y2638)</f>
        <v/>
      </c>
      <c r="Z422" s="218" t="str">
        <f>+IF(J422=0,"",'Ark1'!Z2638)</f>
        <v/>
      </c>
      <c r="AA422" s="216" t="str">
        <f>+IF(J422=0,"",'Ark1'!AA2638)</f>
        <v/>
      </c>
      <c r="AB422" s="217" t="str">
        <f>+IF(J422=0,"",'Ark1'!AC2638)</f>
        <v/>
      </c>
      <c r="AC422" s="218" t="str">
        <f>+IF(J422=0,"",'Ark1'!AE2638)</f>
        <v/>
      </c>
      <c r="AD422" s="216" t="str">
        <f t="shared" si="49"/>
        <v/>
      </c>
      <c r="AE422" s="216" t="str">
        <f t="shared" si="50"/>
        <v/>
      </c>
      <c r="AF422" s="301"/>
      <c r="AJ422" s="26"/>
      <c r="AM422" s="27"/>
      <c r="AN422" s="27"/>
      <c r="AO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</row>
    <row r="423" spans="1:72" s="28" customFormat="1" ht="15.6">
      <c r="A423" s="301"/>
      <c r="B423" s="266">
        <f>+'Ark1'!C2639</f>
        <v>2023</v>
      </c>
      <c r="C423" s="215">
        <f>+'Ark1'!L2639</f>
        <v>1</v>
      </c>
      <c r="D423" s="215" t="str">
        <f>VLOOKUP(C423,RNR!$D$13:$E$27,2)</f>
        <v>P-</v>
      </c>
      <c r="E423" s="215">
        <f>+'Ark1'!H2639</f>
        <v>1</v>
      </c>
      <c r="F423" s="215">
        <f>+'Ark1'!J2639</f>
        <v>116</v>
      </c>
      <c r="G423" s="215" t="str">
        <f>+VLOOKUP(F423,RNR!$A$1:$B$26,2)</f>
        <v>Sandeid</v>
      </c>
      <c r="H423" s="215">
        <f>+IF(J423=0,"",'Ark1'!Q2639)</f>
        <v>1</v>
      </c>
      <c r="I423" s="215"/>
      <c r="J423" s="320">
        <f>+'Ark1'!R2639</f>
        <v>3</v>
      </c>
      <c r="K423" s="216">
        <f>+IF(J423=0,"",'Ark1'!AG2639)</f>
        <v>0.14340344168260039</v>
      </c>
      <c r="L423" s="216"/>
      <c r="M423" s="216">
        <f>+IF(J423=0,"",'Ark1'!AH2639)</f>
        <v>0</v>
      </c>
      <c r="N423" s="31">
        <f>+IF(J423=0,"",'Ark1'!U2639)</f>
        <v>3.7</v>
      </c>
      <c r="O423" s="31"/>
      <c r="P423" s="31"/>
      <c r="Q423" s="31"/>
      <c r="R423" s="31"/>
      <c r="S423" s="31"/>
      <c r="T423" s="31"/>
      <c r="U423" s="31"/>
      <c r="V423" s="217">
        <f>+IF(J423=0,"",'Ark1'!T2639)</f>
        <v>2</v>
      </c>
      <c r="W423" s="218">
        <f>+IF(J423=0,"",'Ark1'!W2639)</f>
        <v>0</v>
      </c>
      <c r="X423" s="218">
        <f>+IF(J423=0,"",'Ark1'!X2639)</f>
        <v>0</v>
      </c>
      <c r="Y423" s="218">
        <f>+IF(J423=0,"",'Ark1'!Y2639)</f>
        <v>0</v>
      </c>
      <c r="Z423" s="218">
        <f>+IF(J423=0,"",'Ark1'!Z2639)</f>
        <v>0.35590260840104826</v>
      </c>
      <c r="AA423" s="216">
        <f>+IF(J423=0,"",'Ark1'!AA2639)</f>
        <v>0</v>
      </c>
      <c r="AB423" s="217">
        <f>+IF(J423=0,"",'Ark1'!AC2639)</f>
        <v>0</v>
      </c>
      <c r="AC423" s="218">
        <f>+IF(J423=0,"",'Ark1'!AE2639)</f>
        <v>0</v>
      </c>
      <c r="AD423" s="216">
        <f t="shared" si="49"/>
        <v>3.7</v>
      </c>
      <c r="AE423" s="216">
        <f t="shared" si="50"/>
        <v>3</v>
      </c>
      <c r="AF423" s="301"/>
      <c r="AJ423" s="26"/>
      <c r="AM423" s="27"/>
      <c r="AN423" s="27"/>
      <c r="AO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</row>
    <row r="424" spans="1:72" s="28" customFormat="1" ht="15.6">
      <c r="A424" s="301"/>
      <c r="B424" s="266">
        <f>+'Ark1'!C2640</f>
        <v>2023</v>
      </c>
      <c r="C424" s="215">
        <f>+'Ark1'!L2640</f>
        <v>1</v>
      </c>
      <c r="D424" s="215" t="str">
        <f>VLOOKUP(C424,RNR!$D$13:$E$27,2)</f>
        <v>P-</v>
      </c>
      <c r="E424" s="215">
        <f>+'Ark1'!H2640</f>
        <v>2</v>
      </c>
      <c r="F424" s="215">
        <f>+'Ark1'!J2640</f>
        <v>117</v>
      </c>
      <c r="G424" s="215" t="str">
        <f>+VLOOKUP(F424,RNR!$A$1:$B$26,2)</f>
        <v>Jæren</v>
      </c>
      <c r="H424" s="215">
        <f>+IF(J424=0,"",'Ark1'!Q2640)</f>
        <v>1</v>
      </c>
      <c r="I424" s="215"/>
      <c r="J424" s="320">
        <f>+'Ark1'!R2640</f>
        <v>1</v>
      </c>
      <c r="K424" s="216">
        <f>+IF(J424=0,"",'Ark1'!AG2640)</f>
        <v>0.33891446203652192</v>
      </c>
      <c r="L424" s="216"/>
      <c r="M424" s="216">
        <f>+IF(J424=0,"",'Ark1'!AH2640)</f>
        <v>0</v>
      </c>
      <c r="N424" s="31">
        <f>+IF(J424=0,"",'Ark1'!U2640)</f>
        <v>6.7</v>
      </c>
      <c r="O424" s="31"/>
      <c r="P424" s="31"/>
      <c r="Q424" s="31"/>
      <c r="R424" s="31"/>
      <c r="S424" s="31"/>
      <c r="T424" s="31"/>
      <c r="U424" s="31"/>
      <c r="V424" s="217">
        <f>+IF(J424=0,"",'Ark1'!T2640)</f>
        <v>1</v>
      </c>
      <c r="W424" s="218">
        <f>+IF(J424=0,"",'Ark1'!W2640)</f>
        <v>0</v>
      </c>
      <c r="X424" s="218">
        <f>+IF(J424=0,"",'Ark1'!X2640)</f>
        <v>0</v>
      </c>
      <c r="Y424" s="218">
        <f>+IF(J424=0,"",'Ark1'!Y2640)</f>
        <v>0</v>
      </c>
      <c r="Z424" s="218">
        <f>+IF(J424=0,"",'Ark1'!Z2640)</f>
        <v>0</v>
      </c>
      <c r="AA424" s="216">
        <f>+IF(J424=0,"",'Ark1'!AA2640)</f>
        <v>0</v>
      </c>
      <c r="AB424" s="217">
        <f>+IF(J424=0,"",'Ark1'!AC2640)</f>
        <v>0</v>
      </c>
      <c r="AC424" s="218">
        <f>+IF(J424=0,"",'Ark1'!AE2640)</f>
        <v>0</v>
      </c>
      <c r="AD424" s="216">
        <f t="shared" si="49"/>
        <v>6.7</v>
      </c>
      <c r="AE424" s="216">
        <f t="shared" si="50"/>
        <v>1</v>
      </c>
      <c r="AF424" s="301"/>
      <c r="AJ424" s="26"/>
      <c r="AM424" s="27"/>
      <c r="AN424" s="27"/>
      <c r="AO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</row>
    <row r="425" spans="1:72" s="28" customFormat="1" ht="15.6">
      <c r="A425" s="301"/>
      <c r="B425" s="266">
        <f>+'Ark1'!C2641</f>
        <v>2023</v>
      </c>
      <c r="C425" s="215">
        <f>+'Ark1'!L2641</f>
        <v>1</v>
      </c>
      <c r="D425" s="215" t="str">
        <f>VLOOKUP(C425,RNR!$D$13:$E$27,2)</f>
        <v>P-</v>
      </c>
      <c r="E425" s="215">
        <f>+'Ark1'!H2641</f>
        <v>1</v>
      </c>
      <c r="F425" s="215">
        <f>+'Ark1'!J2641</f>
        <v>134</v>
      </c>
      <c r="G425" s="215" t="str">
        <f>+VLOOKUP(F425,RNR!$A$1:$B$26,2)</f>
        <v>Førde</v>
      </c>
      <c r="H425" s="215">
        <f>+IF(J425=0,"",'Ark1'!Q2641)</f>
        <v>1</v>
      </c>
      <c r="I425" s="215"/>
      <c r="J425" s="320">
        <f>+'Ark1'!R2641</f>
        <v>8</v>
      </c>
      <c r="K425" s="216">
        <f>+IF(J425=0,"",'Ark1'!AG2641)</f>
        <v>0.14383170592454872</v>
      </c>
      <c r="L425" s="216"/>
      <c r="M425" s="216">
        <f>+IF(J425=0,"",'Ark1'!AH2641)</f>
        <v>0</v>
      </c>
      <c r="N425" s="31">
        <f>+IF(J425=0,"",'Ark1'!U2641)</f>
        <v>4.9124999999999996</v>
      </c>
      <c r="O425" s="31"/>
      <c r="P425" s="31"/>
      <c r="Q425" s="31"/>
      <c r="R425" s="31"/>
      <c r="S425" s="31"/>
      <c r="T425" s="31"/>
      <c r="U425" s="31"/>
      <c r="V425" s="217">
        <f>+IF(J425=0,"",'Ark1'!T2641)</f>
        <v>2</v>
      </c>
      <c r="W425" s="218">
        <f>+IF(J425=0,"",'Ark1'!W2641)</f>
        <v>0</v>
      </c>
      <c r="X425" s="218">
        <f>+IF(J425=0,"",'Ark1'!X2641)</f>
        <v>0</v>
      </c>
      <c r="Y425" s="218">
        <f>+IF(J425=0,"",'Ark1'!Y2641)</f>
        <v>0</v>
      </c>
      <c r="Z425" s="218">
        <f>+IF(J425=0,"",'Ark1'!Z2641)</f>
        <v>0.52781980826794084</v>
      </c>
      <c r="AA425" s="216">
        <f>+IF(J425=0,"",'Ark1'!AA2641)</f>
        <v>0</v>
      </c>
      <c r="AB425" s="217">
        <f>+IF(J425=0,"",'Ark1'!AC2641)</f>
        <v>0</v>
      </c>
      <c r="AC425" s="218">
        <f>+IF(J425=0,"",'Ark1'!AE2641)</f>
        <v>0</v>
      </c>
      <c r="AD425" s="216">
        <f t="shared" si="49"/>
        <v>4.9124999999999996</v>
      </c>
      <c r="AE425" s="216">
        <f t="shared" si="50"/>
        <v>8</v>
      </c>
      <c r="AF425" s="301"/>
      <c r="AJ425" s="26"/>
      <c r="AM425" s="27"/>
      <c r="AN425" s="27"/>
      <c r="AO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</row>
    <row r="426" spans="1:72" s="28" customFormat="1" ht="15.6">
      <c r="A426" s="301"/>
      <c r="B426" s="266">
        <f>+'Ark1'!C2642</f>
        <v>2023</v>
      </c>
      <c r="C426" s="215">
        <f>+'Ark1'!L2642</f>
        <v>1</v>
      </c>
      <c r="D426" s="215" t="str">
        <f>VLOOKUP(C426,RNR!$D$13:$E$27,2)</f>
        <v>P-</v>
      </c>
      <c r="E426" s="215">
        <f>+'Ark1'!H2642</f>
        <v>2</v>
      </c>
      <c r="F426" s="215">
        <f>+'Ark1'!J2642</f>
        <v>141</v>
      </c>
      <c r="G426" s="215" t="str">
        <f>+VLOOKUP(F426,RNR!$A$1:$B$26,2)</f>
        <v>Ølen</v>
      </c>
      <c r="H426" s="215">
        <f>+IF(J426=0,"",'Ark1'!Q2642)</f>
        <v>4</v>
      </c>
      <c r="I426" s="215"/>
      <c r="J426" s="320">
        <f>+'Ark1'!R2642</f>
        <v>5</v>
      </c>
      <c r="K426" s="216">
        <f>+IF(J426=0,"",'Ark1'!AG2642)</f>
        <v>0.22918796939459113</v>
      </c>
      <c r="L426" s="216"/>
      <c r="M426" s="216">
        <f>+IF(J426=0,"",'Ark1'!AH2642)</f>
        <v>0</v>
      </c>
      <c r="N426" s="31">
        <f>+IF(J426=0,"",'Ark1'!U2642)</f>
        <v>3.9</v>
      </c>
      <c r="O426" s="31"/>
      <c r="P426" s="31"/>
      <c r="Q426" s="31"/>
      <c r="R426" s="31"/>
      <c r="S426" s="31"/>
      <c r="T426" s="31"/>
      <c r="U426" s="31"/>
      <c r="V426" s="217">
        <f>+IF(J426=0,"",'Ark1'!T2642)</f>
        <v>2</v>
      </c>
      <c r="W426" s="218">
        <f>+IF(J426=0,"",'Ark1'!W2642)</f>
        <v>0</v>
      </c>
      <c r="X426" s="218">
        <f>+IF(J426=0,"",'Ark1'!X2642)</f>
        <v>0</v>
      </c>
      <c r="Y426" s="218">
        <f>+IF(J426=0,"",'Ark1'!Y2642)</f>
        <v>0</v>
      </c>
      <c r="Z426" s="218">
        <f>+IF(J426=0,"",'Ark1'!Z2642)</f>
        <v>0.70427267446636099</v>
      </c>
      <c r="AA426" s="216">
        <f>+IF(J426=0,"",'Ark1'!AA2642)</f>
        <v>0</v>
      </c>
      <c r="AB426" s="217">
        <f>+IF(J426=0,"",'Ark1'!AC2642)</f>
        <v>0</v>
      </c>
      <c r="AC426" s="218">
        <f>+IF(J426=0,"",'Ark1'!AE2642)</f>
        <v>0</v>
      </c>
      <c r="AD426" s="216">
        <f t="shared" si="49"/>
        <v>3.9</v>
      </c>
      <c r="AE426" s="216">
        <f t="shared" si="50"/>
        <v>1.25</v>
      </c>
      <c r="AF426" s="301"/>
      <c r="AJ426" s="26"/>
      <c r="AM426" s="27"/>
      <c r="AN426" s="27"/>
      <c r="AO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</row>
    <row r="427" spans="1:72" s="28" customFormat="1" ht="15.6">
      <c r="A427" s="301"/>
      <c r="B427" s="266">
        <f>+'Ark1'!C2643</f>
        <v>2023</v>
      </c>
      <c r="C427" s="215">
        <f>+'Ark1'!L2643</f>
        <v>1</v>
      </c>
      <c r="D427" s="215" t="str">
        <f>VLOOKUP(C427,RNR!$D$13:$E$27,2)</f>
        <v>P-</v>
      </c>
      <c r="E427" s="215">
        <f>+'Ark1'!H2643</f>
        <v>2</v>
      </c>
      <c r="F427" s="215">
        <f>+'Ark1'!J2643</f>
        <v>143</v>
      </c>
      <c r="G427" s="215" t="str">
        <f>+VLOOKUP(F427,RNR!$A$1:$B$26,2)</f>
        <v>Nordfjord</v>
      </c>
      <c r="H427" s="215" t="str">
        <f>+IF(J427=0,"",'Ark1'!Q2643)</f>
        <v/>
      </c>
      <c r="I427" s="215"/>
      <c r="J427" s="320">
        <f>+'Ark1'!R2643</f>
        <v>0</v>
      </c>
      <c r="K427" s="216" t="str">
        <f>+IF(J427=0,"",'Ark1'!AG2643)</f>
        <v/>
      </c>
      <c r="L427" s="216"/>
      <c r="M427" s="216" t="str">
        <f>+IF(J427=0,"",'Ark1'!AH2643)</f>
        <v/>
      </c>
      <c r="N427" s="31" t="str">
        <f>+IF(J427=0,"",'Ark1'!U2643)</f>
        <v/>
      </c>
      <c r="O427" s="31"/>
      <c r="P427" s="31"/>
      <c r="Q427" s="31"/>
      <c r="R427" s="31"/>
      <c r="S427" s="31"/>
      <c r="T427" s="31"/>
      <c r="U427" s="31"/>
      <c r="V427" s="217" t="str">
        <f>+IF(J427=0,"",'Ark1'!T2643)</f>
        <v/>
      </c>
      <c r="W427" s="218" t="str">
        <f>+IF(J427=0,"",'Ark1'!W2643)</f>
        <v/>
      </c>
      <c r="X427" s="218" t="str">
        <f>+IF(J427=0,"",'Ark1'!X2643)</f>
        <v/>
      </c>
      <c r="Y427" s="218" t="str">
        <f>+IF(J427=0,"",'Ark1'!Y2643)</f>
        <v/>
      </c>
      <c r="Z427" s="218" t="str">
        <f>+IF(J427=0,"",'Ark1'!Z2643)</f>
        <v/>
      </c>
      <c r="AA427" s="216" t="str">
        <f>+IF(J427=0,"",'Ark1'!AA2643)</f>
        <v/>
      </c>
      <c r="AB427" s="217" t="str">
        <f>+IF(J427=0,"",'Ark1'!AC2643)</f>
        <v/>
      </c>
      <c r="AC427" s="218" t="str">
        <f>+IF(J427=0,"",'Ark1'!AE2643)</f>
        <v/>
      </c>
      <c r="AD427" s="216" t="str">
        <f t="shared" si="49"/>
        <v/>
      </c>
      <c r="AE427" s="216" t="str">
        <f t="shared" si="50"/>
        <v/>
      </c>
      <c r="AF427" s="301"/>
      <c r="AJ427" s="26"/>
      <c r="AM427" s="27"/>
      <c r="AN427" s="27"/>
      <c r="AO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</row>
    <row r="428" spans="1:72" s="28" customFormat="1" ht="15.6">
      <c r="A428" s="301"/>
      <c r="B428" s="266">
        <f>+'Ark1'!C2644</f>
        <v>2023</v>
      </c>
      <c r="C428" s="215">
        <f>+'Ark1'!L2644</f>
        <v>1</v>
      </c>
      <c r="D428" s="215" t="str">
        <f>VLOOKUP(C428,RNR!$D$13:$E$27,2)</f>
        <v>P-</v>
      </c>
      <c r="E428" s="215">
        <f>+'Ark1'!H2644</f>
        <v>2</v>
      </c>
      <c r="F428" s="215">
        <f>+'Ark1'!J2644</f>
        <v>147</v>
      </c>
      <c r="G428" s="215" t="str">
        <f>+VLOOKUP(F428,RNR!$A$1:$B$26,2)</f>
        <v>Midt-Norge</v>
      </c>
      <c r="H428" s="215">
        <f>+IF(J428=0,"",'Ark1'!Q2644)</f>
        <v>2</v>
      </c>
      <c r="I428" s="215"/>
      <c r="J428" s="320">
        <f>+'Ark1'!R2644</f>
        <v>14</v>
      </c>
      <c r="K428" s="216">
        <f>+IF(J428=0,"",'Ark1'!AG2644)</f>
        <v>6.7145223633351758</v>
      </c>
      <c r="L428" s="216"/>
      <c r="M428" s="216">
        <f>+IF(J428=0,"",'Ark1'!AH2644)</f>
        <v>0</v>
      </c>
      <c r="N428" s="31">
        <f>+IF(J428=0,"",'Ark1'!U2644)</f>
        <v>4.3428571428571408</v>
      </c>
      <c r="O428" s="31"/>
      <c r="P428" s="31"/>
      <c r="Q428" s="31"/>
      <c r="R428" s="31"/>
      <c r="S428" s="31"/>
      <c r="T428" s="31"/>
      <c r="U428" s="31"/>
      <c r="V428" s="217">
        <f>+IF(J428=0,"",'Ark1'!T2644)</f>
        <v>2</v>
      </c>
      <c r="W428" s="218">
        <f>+IF(J428=0,"",'Ark1'!W2644)</f>
        <v>0</v>
      </c>
      <c r="X428" s="218">
        <f>+IF(J428=0,"",'Ark1'!X2644)</f>
        <v>0</v>
      </c>
      <c r="Y428" s="218">
        <f>+IF(J428=0,"",'Ark1'!Y2644)</f>
        <v>0</v>
      </c>
      <c r="Z428" s="218">
        <f>+IF(J428=0,"",'Ark1'!Z2644)</f>
        <v>0.98467854487375484</v>
      </c>
      <c r="AA428" s="216">
        <f>+IF(J428=0,"",'Ark1'!AA2644)</f>
        <v>0</v>
      </c>
      <c r="AB428" s="217">
        <f>+IF(J428=0,"",'Ark1'!AC2644)</f>
        <v>0</v>
      </c>
      <c r="AC428" s="218">
        <f>+IF(J428=0,"",'Ark1'!AE2644)</f>
        <v>0</v>
      </c>
      <c r="AD428" s="216">
        <f t="shared" si="49"/>
        <v>4.3428571428571408</v>
      </c>
      <c r="AE428" s="216">
        <f t="shared" si="50"/>
        <v>7</v>
      </c>
      <c r="AF428" s="301"/>
      <c r="AJ428" s="26"/>
      <c r="AM428" s="27"/>
      <c r="AN428" s="27"/>
      <c r="AO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</row>
    <row r="429" spans="1:72" s="28" customFormat="1" ht="15.6">
      <c r="A429" s="301"/>
      <c r="B429" s="266">
        <f>+'Ark1'!C2645</f>
        <v>2023</v>
      </c>
      <c r="C429" s="215">
        <f>+'Ark1'!L2645</f>
        <v>1</v>
      </c>
      <c r="D429" s="215" t="str">
        <f>VLOOKUP(C429,RNR!$D$13:$E$27,2)</f>
        <v>P-</v>
      </c>
      <c r="E429" s="215">
        <f>+'Ark1'!H2645</f>
        <v>1</v>
      </c>
      <c r="F429" s="215">
        <f>+'Ark1'!J2645</f>
        <v>155</v>
      </c>
      <c r="G429" s="215" t="str">
        <f>+VLOOKUP(F429,RNR!$A$1:$B$26,2)</f>
        <v>Målselv</v>
      </c>
      <c r="H429" s="215">
        <f>+IF(J429=0,"",'Ark1'!Q2645)</f>
        <v>5</v>
      </c>
      <c r="I429" s="215"/>
      <c r="J429" s="320">
        <f>+'Ark1'!R2645</f>
        <v>20</v>
      </c>
      <c r="K429" s="216">
        <f>+IF(J429=0,"",'Ark1'!AG2645)</f>
        <v>0.8689137286646802</v>
      </c>
      <c r="L429" s="216"/>
      <c r="M429" s="216">
        <f>+IF(J429=0,"",'Ark1'!AH2645)</f>
        <v>0</v>
      </c>
      <c r="N429" s="31">
        <f>+IF(J429=0,"",'Ark1'!U2645)</f>
        <v>5.0449999999999999</v>
      </c>
      <c r="O429" s="31"/>
      <c r="P429" s="31"/>
      <c r="Q429" s="31"/>
      <c r="R429" s="31"/>
      <c r="S429" s="31"/>
      <c r="T429" s="31"/>
      <c r="U429" s="31"/>
      <c r="V429" s="217">
        <f>+IF(J429=0,"",'Ark1'!T2645)</f>
        <v>2</v>
      </c>
      <c r="W429" s="218">
        <f>+IF(J429=0,"",'Ark1'!W2645)</f>
        <v>0</v>
      </c>
      <c r="X429" s="218">
        <f>+IF(J429=0,"",'Ark1'!X2645)</f>
        <v>0</v>
      </c>
      <c r="Y429" s="218">
        <f>+IF(J429=0,"",'Ark1'!Y2645)</f>
        <v>0</v>
      </c>
      <c r="Z429" s="218">
        <f>+IF(J429=0,"",'Ark1'!Z2645)</f>
        <v>0.92491891536502069</v>
      </c>
      <c r="AA429" s="216">
        <f>+IF(J429=0,"",'Ark1'!AA2645)</f>
        <v>0</v>
      </c>
      <c r="AB429" s="217">
        <f>+IF(J429=0,"",'Ark1'!AC2645)</f>
        <v>0</v>
      </c>
      <c r="AC429" s="218">
        <f>+IF(J429=0,"",'Ark1'!AE2645)</f>
        <v>0</v>
      </c>
      <c r="AD429" s="216">
        <f t="shared" si="49"/>
        <v>5.0449999999999999</v>
      </c>
      <c r="AE429" s="216">
        <f t="shared" si="50"/>
        <v>4</v>
      </c>
      <c r="AF429" s="301"/>
      <c r="AJ429" s="26"/>
      <c r="AM429" s="27"/>
      <c r="AN429" s="27"/>
      <c r="AO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</row>
    <row r="430" spans="1:72" s="28" customFormat="1" ht="15.6">
      <c r="A430" s="301"/>
      <c r="B430" s="266">
        <f>+'Ark1'!C2646</f>
        <v>2023</v>
      </c>
      <c r="C430" s="215">
        <f>+'Ark1'!L2646</f>
        <v>1</v>
      </c>
      <c r="D430" s="215" t="str">
        <f>VLOOKUP(C430,RNR!$D$13:$E$27,2)</f>
        <v>P-</v>
      </c>
      <c r="E430" s="215">
        <f>+'Ark1'!H2646</f>
        <v>2</v>
      </c>
      <c r="F430" s="215">
        <f>+'Ark1'!J2646</f>
        <v>160</v>
      </c>
      <c r="G430" s="215" t="str">
        <f>+VLOOKUP(F430,RNR!$A$1:$B$26,2)</f>
        <v>Oslo</v>
      </c>
      <c r="H430" s="215" t="str">
        <f>+IF(J430=0,"",'Ark1'!Q2646)</f>
        <v/>
      </c>
      <c r="I430" s="215"/>
      <c r="J430" s="320">
        <f>+'Ark1'!R2646</f>
        <v>0</v>
      </c>
      <c r="K430" s="216" t="str">
        <f>+IF(J430=0,"",'Ark1'!AG2646)</f>
        <v/>
      </c>
      <c r="L430" s="216"/>
      <c r="M430" s="216" t="str">
        <f>+IF(J430=0,"",'Ark1'!AH2646)</f>
        <v/>
      </c>
      <c r="N430" s="31" t="str">
        <f>+IF(J430=0,"",'Ark1'!U2646)</f>
        <v/>
      </c>
      <c r="O430" s="31"/>
      <c r="P430" s="31"/>
      <c r="Q430" s="31"/>
      <c r="R430" s="31"/>
      <c r="S430" s="31"/>
      <c r="T430" s="31"/>
      <c r="U430" s="31"/>
      <c r="V430" s="217" t="str">
        <f>+IF(J430=0,"",'Ark1'!T2646)</f>
        <v/>
      </c>
      <c r="W430" s="218" t="str">
        <f>+IF(J430=0,"",'Ark1'!W2646)</f>
        <v/>
      </c>
      <c r="X430" s="218" t="str">
        <f>+IF(J430=0,"",'Ark1'!X2646)</f>
        <v/>
      </c>
      <c r="Y430" s="218" t="str">
        <f>+IF(J430=0,"",'Ark1'!Y2646)</f>
        <v/>
      </c>
      <c r="Z430" s="218" t="str">
        <f>+IF(J430=0,"",'Ark1'!Z2646)</f>
        <v/>
      </c>
      <c r="AA430" s="216" t="str">
        <f>+IF(J430=0,"",'Ark1'!AA2646)</f>
        <v/>
      </c>
      <c r="AB430" s="217" t="str">
        <f>+IF(J430=0,"",'Ark1'!AC2646)</f>
        <v/>
      </c>
      <c r="AC430" s="218" t="str">
        <f>+IF(J430=0,"",'Ark1'!AE2646)</f>
        <v/>
      </c>
      <c r="AD430" s="216" t="str">
        <f t="shared" si="49"/>
        <v/>
      </c>
      <c r="AE430" s="216" t="str">
        <f t="shared" si="50"/>
        <v/>
      </c>
      <c r="AF430" s="301"/>
      <c r="AJ430" s="26"/>
      <c r="AM430" s="27"/>
      <c r="AN430" s="27"/>
      <c r="AO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</row>
    <row r="431" spans="1:72" s="28" customFormat="1" ht="15.6">
      <c r="A431" s="301"/>
      <c r="B431" s="266">
        <f>+'Ark1'!C2647</f>
        <v>2023</v>
      </c>
      <c r="C431" s="215">
        <f>+'Ark1'!L2647</f>
        <v>1</v>
      </c>
      <c r="D431" s="215" t="str">
        <f>VLOOKUP(C431,RNR!$D$13:$E$27,2)</f>
        <v>P-</v>
      </c>
      <c r="E431" s="215">
        <f>+'Ark1'!H2647</f>
        <v>1</v>
      </c>
      <c r="F431" s="215">
        <f>+'Ark1'!J2647</f>
        <v>171</v>
      </c>
      <c r="G431" s="215" t="str">
        <f>+VLOOKUP(F431,RNR!$A$1:$B$26,2)</f>
        <v>Prima</v>
      </c>
      <c r="H431" s="215" t="str">
        <f>+IF(J431=0,"",'Ark1'!Q2647)</f>
        <v/>
      </c>
      <c r="I431" s="215"/>
      <c r="J431" s="320">
        <f>+'Ark1'!R2647</f>
        <v>0</v>
      </c>
      <c r="K431" s="216" t="str">
        <f>+IF(J431=0,"",'Ark1'!AG2647)</f>
        <v/>
      </c>
      <c r="L431" s="216"/>
      <c r="M431" s="216" t="str">
        <f>+IF(J431=0,"",'Ark1'!AH2647)</f>
        <v/>
      </c>
      <c r="N431" s="31" t="str">
        <f>+IF(J431=0,"",'Ark1'!U2647)</f>
        <v/>
      </c>
      <c r="O431" s="31"/>
      <c r="P431" s="31"/>
      <c r="Q431" s="31"/>
      <c r="R431" s="31"/>
      <c r="S431" s="31"/>
      <c r="T431" s="31"/>
      <c r="U431" s="31"/>
      <c r="V431" s="217" t="str">
        <f>+IF(J431=0,"",'Ark1'!T2647)</f>
        <v/>
      </c>
      <c r="W431" s="218" t="str">
        <f>+IF(J431=0,"",'Ark1'!W2647)</f>
        <v/>
      </c>
      <c r="X431" s="218" t="str">
        <f>+IF(J431=0,"",'Ark1'!X2647)</f>
        <v/>
      </c>
      <c r="Y431" s="218" t="str">
        <f>+IF(J431=0,"",'Ark1'!Y2647)</f>
        <v/>
      </c>
      <c r="Z431" s="218" t="str">
        <f>+IF(J431=0,"",'Ark1'!Z2647)</f>
        <v/>
      </c>
      <c r="AA431" s="216" t="str">
        <f>+IF(J431=0,"",'Ark1'!AA2647)</f>
        <v/>
      </c>
      <c r="AB431" s="217" t="str">
        <f>+IF(J431=0,"",'Ark1'!AC2647)</f>
        <v/>
      </c>
      <c r="AC431" s="218" t="str">
        <f>+IF(J431=0,"",'Ark1'!AE2647)</f>
        <v/>
      </c>
      <c r="AD431" s="216" t="str">
        <f t="shared" si="49"/>
        <v/>
      </c>
      <c r="AE431" s="216" t="str">
        <f t="shared" si="50"/>
        <v/>
      </c>
      <c r="AF431" s="301"/>
      <c r="AJ431" s="26"/>
      <c r="AM431" s="27"/>
      <c r="AN431" s="27"/>
      <c r="AO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</row>
    <row r="432" spans="1:72" s="28" customFormat="1" ht="15.6">
      <c r="A432" s="301"/>
      <c r="B432" s="266">
        <f>+'Ark1'!C2648</f>
        <v>2023</v>
      </c>
      <c r="C432" s="215">
        <f>+'Ark1'!L2648</f>
        <v>1</v>
      </c>
      <c r="D432" s="215" t="str">
        <f>VLOOKUP(C432,RNR!$D$13:$E$27,2)</f>
        <v>P-</v>
      </c>
      <c r="E432" s="215">
        <f>+'Ark1'!H2648</f>
        <v>2</v>
      </c>
      <c r="F432" s="215">
        <f>+'Ark1'!J2648</f>
        <v>175</v>
      </c>
      <c r="G432" s="215" t="str">
        <f>+VLOOKUP(F432,RNR!$A$1:$B$26,2)</f>
        <v>Ole Ringdal</v>
      </c>
      <c r="H432" s="215">
        <f>+IF(J432=0,"",'Ark1'!Q2648)</f>
        <v>8</v>
      </c>
      <c r="I432" s="215"/>
      <c r="J432" s="320">
        <f>+'Ark1'!R2648</f>
        <v>26</v>
      </c>
      <c r="K432" s="216">
        <f>+IF(J432=0,"",'Ark1'!AG2648)</f>
        <v>1.171754548257786</v>
      </c>
      <c r="L432" s="216"/>
      <c r="M432" s="216">
        <f>+IF(J432=0,"",'Ark1'!AH2648)</f>
        <v>0</v>
      </c>
      <c r="N432" s="31">
        <f>+IF(J432=0,"",'Ark1'!U2648)</f>
        <v>4.5307692307692324</v>
      </c>
      <c r="O432" s="31"/>
      <c r="P432" s="31"/>
      <c r="Q432" s="31"/>
      <c r="R432" s="31"/>
      <c r="S432" s="31"/>
      <c r="T432" s="31"/>
      <c r="U432" s="31"/>
      <c r="V432" s="217">
        <f>+IF(J432=0,"",'Ark1'!T2648)</f>
        <v>2.2307692307692304</v>
      </c>
      <c r="W432" s="218">
        <f>+IF(J432=0,"",'Ark1'!W2648)</f>
        <v>0</v>
      </c>
      <c r="X432" s="218">
        <f>+IF(J432=0,"",'Ark1'!X2648)</f>
        <v>0</v>
      </c>
      <c r="Y432" s="218">
        <f>+IF(J432=0,"",'Ark1'!Y2648)</f>
        <v>0</v>
      </c>
      <c r="Z432" s="218">
        <f>+IF(J432=0,"",'Ark1'!Z2648)</f>
        <v>1.1730201751721652</v>
      </c>
      <c r="AA432" s="216">
        <f>+IF(J432=0,"",'Ark1'!AA2648)</f>
        <v>0</v>
      </c>
      <c r="AB432" s="217">
        <f>+IF(J432=0,"",'Ark1'!AC2648)</f>
        <v>0</v>
      </c>
      <c r="AC432" s="218">
        <f>+IF(J432=0,"",'Ark1'!AE2648)</f>
        <v>0</v>
      </c>
      <c r="AD432" s="216">
        <f t="shared" si="49"/>
        <v>4.5307692307692324</v>
      </c>
      <c r="AE432" s="216">
        <f t="shared" si="50"/>
        <v>3.25</v>
      </c>
      <c r="AF432" s="301"/>
      <c r="AJ432" s="26"/>
      <c r="AM432" s="27"/>
      <c r="AN432" s="27"/>
      <c r="AO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</row>
    <row r="433" spans="1:72" s="28" customFormat="1" ht="15.6">
      <c r="A433" s="301"/>
      <c r="B433" s="266">
        <f>+'Ark1'!C2649</f>
        <v>2023</v>
      </c>
      <c r="C433" s="215">
        <f>+'Ark1'!L2649</f>
        <v>1</v>
      </c>
      <c r="D433" s="215" t="str">
        <f>VLOOKUP(C433,RNR!$D$13:$E$27,2)</f>
        <v>P-</v>
      </c>
      <c r="E433" s="215">
        <f>+'Ark1'!H2649</f>
        <v>2</v>
      </c>
      <c r="F433" s="215">
        <f>+'Ark1'!J2649</f>
        <v>177</v>
      </c>
      <c r="G433" s="215" t="str">
        <f>+VLOOKUP(F433,RNR!$A$1:$B$26,2)</f>
        <v>Slakthuset</v>
      </c>
      <c r="H433" s="215">
        <f>+IF(J433=0,"",'Ark1'!Q2649)</f>
        <v>2</v>
      </c>
      <c r="I433" s="215"/>
      <c r="J433" s="320">
        <f>+'Ark1'!R2649</f>
        <v>7</v>
      </c>
      <c r="K433" s="216">
        <f>+IF(J433=0,"",'Ark1'!AG2649)</f>
        <v>0.33153651671993495</v>
      </c>
      <c r="L433" s="216"/>
      <c r="M433" s="216">
        <f>+IF(J433=0,"",'Ark1'!AH2649)</f>
        <v>0</v>
      </c>
      <c r="N433" s="31">
        <f>+IF(J433=0,"",'Ark1'!U2649)</f>
        <v>3.9714285714285698</v>
      </c>
      <c r="O433" s="31"/>
      <c r="P433" s="31"/>
      <c r="Q433" s="31"/>
      <c r="R433" s="31"/>
      <c r="S433" s="31"/>
      <c r="T433" s="31"/>
      <c r="U433" s="31"/>
      <c r="V433" s="217">
        <f>+IF(J433=0,"",'Ark1'!T2649)</f>
        <v>1.8571428571428577</v>
      </c>
      <c r="W433" s="218">
        <f>+IF(J433=0,"",'Ark1'!W2649)</f>
        <v>0</v>
      </c>
      <c r="X433" s="218">
        <f>+IF(J433=0,"",'Ark1'!X2649)</f>
        <v>0</v>
      </c>
      <c r="Y433" s="218">
        <f>+IF(J433=0,"",'Ark1'!Y2649)</f>
        <v>0</v>
      </c>
      <c r="Z433" s="218">
        <f>+IF(J433=0,"",'Ark1'!Z2649)</f>
        <v>1.2138654734998868</v>
      </c>
      <c r="AA433" s="216">
        <f>+IF(J433=0,"",'Ark1'!AA2649)</f>
        <v>0</v>
      </c>
      <c r="AB433" s="217">
        <f>+IF(J433=0,"",'Ark1'!AC2649)</f>
        <v>0</v>
      </c>
      <c r="AC433" s="218">
        <f>+IF(J433=0,"",'Ark1'!AE2649)</f>
        <v>0</v>
      </c>
      <c r="AD433" s="216">
        <f t="shared" si="49"/>
        <v>3.9714285714285698</v>
      </c>
      <c r="AE433" s="216">
        <f t="shared" si="50"/>
        <v>3.5</v>
      </c>
      <c r="AF433" s="301"/>
      <c r="AJ433" s="26"/>
      <c r="AM433" s="27"/>
      <c r="AN433" s="27"/>
      <c r="AO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</row>
    <row r="434" spans="1:72" s="28" customFormat="1" ht="15.6">
      <c r="A434" s="301"/>
      <c r="B434" s="266">
        <f>+'Ark1'!C2650</f>
        <v>2023</v>
      </c>
      <c r="C434" s="215">
        <f>+'Ark1'!L2650</f>
        <v>1</v>
      </c>
      <c r="D434" s="215" t="str">
        <f>VLOOKUP(C434,RNR!$D$13:$E$27,2)</f>
        <v>P-</v>
      </c>
      <c r="E434" s="215">
        <f>+'Ark1'!H2650</f>
        <v>2</v>
      </c>
      <c r="F434" s="215">
        <f>+'Ark1'!J2650</f>
        <v>178</v>
      </c>
      <c r="G434" s="215" t="str">
        <f>+VLOOKUP(F434,RNR!$A$1:$B$26,2)</f>
        <v>Røros</v>
      </c>
      <c r="H434" s="215">
        <f>+IF(J434=0,"",'Ark1'!Q2650)</f>
        <v>2</v>
      </c>
      <c r="I434" s="215"/>
      <c r="J434" s="320">
        <f>+'Ark1'!R2650</f>
        <v>11</v>
      </c>
      <c r="K434" s="216">
        <f>+IF(J434=0,"",'Ark1'!AG2650)</f>
        <v>1.5762048095284327</v>
      </c>
      <c r="L434" s="216"/>
      <c r="M434" s="216">
        <f>+IF(J434=0,"",'Ark1'!AH2650)</f>
        <v>0</v>
      </c>
      <c r="N434" s="31">
        <f>+IF(J434=0,"",'Ark1'!U2650)</f>
        <v>4.4272727272727277</v>
      </c>
      <c r="O434" s="31"/>
      <c r="P434" s="31"/>
      <c r="Q434" s="31"/>
      <c r="R434" s="31"/>
      <c r="S434" s="31"/>
      <c r="T434" s="31"/>
      <c r="U434" s="31"/>
      <c r="V434" s="217">
        <f>+IF(J434=0,"",'Ark1'!T2650)</f>
        <v>2</v>
      </c>
      <c r="W434" s="218">
        <f>+IF(J434=0,"",'Ark1'!W2650)</f>
        <v>0</v>
      </c>
      <c r="X434" s="218">
        <f>+IF(J434=0,"",'Ark1'!X2650)</f>
        <v>0</v>
      </c>
      <c r="Y434" s="218">
        <f>+IF(J434=0,"",'Ark1'!Y2650)</f>
        <v>0</v>
      </c>
      <c r="Z434" s="218">
        <f>+IF(J434=0,"",'Ark1'!Z2650)</f>
        <v>0.98358427017156069</v>
      </c>
      <c r="AA434" s="216">
        <f>+IF(J434=0,"",'Ark1'!AA2650)</f>
        <v>0</v>
      </c>
      <c r="AB434" s="217">
        <f>+IF(J434=0,"",'Ark1'!AC2650)</f>
        <v>0</v>
      </c>
      <c r="AC434" s="218">
        <f>+IF(J434=0,"",'Ark1'!AE2650)</f>
        <v>0</v>
      </c>
      <c r="AD434" s="216">
        <f t="shared" si="49"/>
        <v>4.4272727272727277</v>
      </c>
      <c r="AE434" s="216">
        <f t="shared" si="50"/>
        <v>5.5</v>
      </c>
      <c r="AF434" s="301"/>
      <c r="AJ434" s="26"/>
      <c r="AM434" s="27"/>
      <c r="AN434" s="27"/>
      <c r="AO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</row>
    <row r="435" spans="1:72" s="28" customFormat="1" ht="15.6">
      <c r="A435" s="301"/>
      <c r="B435" s="266">
        <f>+'Ark1'!C2651</f>
        <v>2023</v>
      </c>
      <c r="C435" s="215">
        <f>+'Ark1'!L2651</f>
        <v>1</v>
      </c>
      <c r="D435" s="215" t="str">
        <f>VLOOKUP(C435,RNR!$D$13:$E$27,2)</f>
        <v>P-</v>
      </c>
      <c r="E435" s="215">
        <f>+'Ark1'!H2651</f>
        <v>2</v>
      </c>
      <c r="F435" s="215">
        <f>+'Ark1'!J2651</f>
        <v>181</v>
      </c>
      <c r="G435" s="215" t="str">
        <f>+VLOOKUP(F435,RNR!$A$1:$B$26,2)</f>
        <v>Horns</v>
      </c>
      <c r="H435" s="215">
        <f>+IF(J435=0,"",'Ark1'!Q2651)</f>
        <v>2</v>
      </c>
      <c r="I435" s="215"/>
      <c r="J435" s="320">
        <f>+'Ark1'!R2651</f>
        <v>2</v>
      </c>
      <c r="K435" s="216">
        <f>+IF(J435=0,"",'Ark1'!AG2651)</f>
        <v>0.30001764809694698</v>
      </c>
      <c r="L435" s="216"/>
      <c r="M435" s="216">
        <f>+IF(J435=0,"",'Ark1'!AH2651)</f>
        <v>0</v>
      </c>
      <c r="N435" s="31">
        <f>+IF(J435=0,"",'Ark1'!U2651)</f>
        <v>5.0999999999999996</v>
      </c>
      <c r="O435" s="31"/>
      <c r="P435" s="31"/>
      <c r="Q435" s="31"/>
      <c r="R435" s="31"/>
      <c r="S435" s="31"/>
      <c r="T435" s="31"/>
      <c r="U435" s="31"/>
      <c r="V435" s="217">
        <f>+IF(J435=0,"",'Ark1'!T2651)</f>
        <v>2</v>
      </c>
      <c r="W435" s="218">
        <f>+IF(J435=0,"",'Ark1'!W2651)</f>
        <v>0</v>
      </c>
      <c r="X435" s="218">
        <f>+IF(J435=0,"",'Ark1'!X2651)</f>
        <v>0</v>
      </c>
      <c r="Y435" s="218">
        <f>+IF(J435=0,"",'Ark1'!Y2651)</f>
        <v>0</v>
      </c>
      <c r="Z435" s="218">
        <f>+IF(J435=0,"",'Ark1'!Z2651)</f>
        <v>0.20000000000001564</v>
      </c>
      <c r="AA435" s="216">
        <f>+IF(J435=0,"",'Ark1'!AA2651)</f>
        <v>0</v>
      </c>
      <c r="AB435" s="217">
        <f>+IF(J435=0,"",'Ark1'!AC2651)</f>
        <v>0</v>
      </c>
      <c r="AC435" s="218">
        <f>+IF(J435=0,"",'Ark1'!AE2651)</f>
        <v>0</v>
      </c>
      <c r="AD435" s="216">
        <f t="shared" si="49"/>
        <v>5.0999999999999996</v>
      </c>
      <c r="AE435" s="216">
        <f t="shared" si="50"/>
        <v>1</v>
      </c>
      <c r="AF435" s="301"/>
      <c r="AJ435" s="26"/>
      <c r="AM435" s="27"/>
      <c r="AN435" s="27"/>
      <c r="AO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</row>
    <row r="436" spans="1:72" s="28" customFormat="1" ht="15.6">
      <c r="A436" s="301"/>
      <c r="B436" s="266">
        <f>+'Ark1'!C2652</f>
        <v>2023</v>
      </c>
      <c r="C436" s="215">
        <f>+'Ark1'!L2652</f>
        <v>1</v>
      </c>
      <c r="D436" s="215" t="str">
        <f>VLOOKUP(C436,RNR!$D$13:$E$27,2)</f>
        <v>P-</v>
      </c>
      <c r="E436" s="215">
        <f>+'Ark1'!H2652</f>
        <v>1</v>
      </c>
      <c r="F436" s="215">
        <f>+'Ark1'!J2652</f>
        <v>262</v>
      </c>
      <c r="G436" s="215" t="str">
        <f>+VLOOKUP(F436,RNR!$A$1:$B$26,2)</f>
        <v>Strilalam</v>
      </c>
      <c r="H436" s="215" t="str">
        <f>+IF(J436=0,"",'Ark1'!Q2652)</f>
        <v/>
      </c>
      <c r="I436" s="215"/>
      <c r="J436" s="320">
        <f>+'Ark1'!R2652</f>
        <v>0</v>
      </c>
      <c r="K436" s="216" t="str">
        <f>+IF(J436=0,"",'Ark1'!AG2652)</f>
        <v/>
      </c>
      <c r="L436" s="216"/>
      <c r="M436" s="216" t="str">
        <f>+IF(J436=0,"",'Ark1'!AH2652)</f>
        <v/>
      </c>
      <c r="N436" s="31" t="str">
        <f>+IF(J436=0,"",'Ark1'!U2652)</f>
        <v/>
      </c>
      <c r="O436" s="31"/>
      <c r="P436" s="31"/>
      <c r="Q436" s="31"/>
      <c r="R436" s="31"/>
      <c r="S436" s="31"/>
      <c r="T436" s="31"/>
      <c r="U436" s="31"/>
      <c r="V436" s="217" t="str">
        <f>+IF(J436=0,"",'Ark1'!T2652)</f>
        <v/>
      </c>
      <c r="W436" s="218" t="str">
        <f>+IF(J436=0,"",'Ark1'!W2652)</f>
        <v/>
      </c>
      <c r="X436" s="218" t="str">
        <f>+IF(J436=0,"",'Ark1'!X2652)</f>
        <v/>
      </c>
      <c r="Y436" s="218" t="str">
        <f>+IF(J436=0,"",'Ark1'!Y2652)</f>
        <v/>
      </c>
      <c r="Z436" s="218" t="str">
        <f>+IF(J436=0,"",'Ark1'!Z2652)</f>
        <v/>
      </c>
      <c r="AA436" s="216" t="str">
        <f>+IF(J436=0,"",'Ark1'!AA2652)</f>
        <v/>
      </c>
      <c r="AB436" s="217" t="str">
        <f>+IF(J436=0,"",'Ark1'!AC2652)</f>
        <v/>
      </c>
      <c r="AC436" s="218" t="str">
        <f>+IF(J436=0,"",'Ark1'!AE2652)</f>
        <v/>
      </c>
      <c r="AD436" s="216" t="str">
        <f t="shared" si="49"/>
        <v/>
      </c>
      <c r="AE436" s="216" t="str">
        <f t="shared" si="50"/>
        <v/>
      </c>
      <c r="AF436" s="301"/>
      <c r="AJ436" s="26"/>
      <c r="AM436" s="27"/>
      <c r="AN436" s="27"/>
      <c r="AO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</row>
    <row r="437" spans="1:72" s="28" customFormat="1" ht="15.6">
      <c r="A437" s="301"/>
      <c r="B437" s="266">
        <f>+'Ark1'!C2653</f>
        <v>2023</v>
      </c>
      <c r="C437" s="215">
        <f>+'Ark1'!L2653</f>
        <v>1</v>
      </c>
      <c r="D437" s="215" t="str">
        <f>VLOOKUP(C437,RNR!$D$13:$E$27,2)</f>
        <v>P-</v>
      </c>
      <c r="E437" s="215">
        <f>+'Ark1'!H2653</f>
        <v>1</v>
      </c>
      <c r="F437" s="215">
        <f>+'Ark1'!J2653</f>
        <v>309</v>
      </c>
      <c r="G437" s="215" t="str">
        <f>+VLOOKUP(F437,RNR!$A$1:$B$26,2)</f>
        <v>Malvik</v>
      </c>
      <c r="H437" s="215">
        <f>+IF(J437=0,"",'Ark1'!Q2653)</f>
        <v>5</v>
      </c>
      <c r="I437" s="215"/>
      <c r="J437" s="320">
        <f>+'Ark1'!R2653</f>
        <v>8</v>
      </c>
      <c r="K437" s="216">
        <f>+IF(J437=0,"",'Ark1'!AG2653)</f>
        <v>0.5963001936831831</v>
      </c>
      <c r="L437" s="216"/>
      <c r="M437" s="216">
        <f>+IF(J437=0,"",'Ark1'!AH2653)</f>
        <v>0</v>
      </c>
      <c r="N437" s="31">
        <f>+IF(J437=0,"",'Ark1'!U2653)</f>
        <v>4.8875000000000002</v>
      </c>
      <c r="O437" s="31"/>
      <c r="P437" s="31"/>
      <c r="Q437" s="31"/>
      <c r="R437" s="31"/>
      <c r="S437" s="31"/>
      <c r="T437" s="31"/>
      <c r="U437" s="31"/>
      <c r="V437" s="217">
        <f>+IF(J437=0,"",'Ark1'!T2653)</f>
        <v>2</v>
      </c>
      <c r="W437" s="218">
        <f>+IF(J437=0,"",'Ark1'!W2653)</f>
        <v>0</v>
      </c>
      <c r="X437" s="218">
        <f>+IF(J437=0,"",'Ark1'!X2653)</f>
        <v>0</v>
      </c>
      <c r="Y437" s="218">
        <f>+IF(J437=0,"",'Ark1'!Y2653)</f>
        <v>0</v>
      </c>
      <c r="Z437" s="218">
        <f>+IF(J437=0,"",'Ark1'!Z2653)</f>
        <v>0.77368840627219104</v>
      </c>
      <c r="AA437" s="216">
        <f>+IF(J437=0,"",'Ark1'!AA2653)</f>
        <v>0</v>
      </c>
      <c r="AB437" s="217">
        <f>+IF(J437=0,"",'Ark1'!AC2653)</f>
        <v>0</v>
      </c>
      <c r="AC437" s="218">
        <f>+IF(J437=0,"",'Ark1'!AE2653)</f>
        <v>0</v>
      </c>
      <c r="AD437" s="216">
        <f t="shared" si="49"/>
        <v>4.8875000000000002</v>
      </c>
      <c r="AE437" s="216">
        <f t="shared" si="50"/>
        <v>1.6</v>
      </c>
      <c r="AF437" s="301"/>
      <c r="AJ437" s="26"/>
      <c r="AM437" s="27"/>
      <c r="AN437" s="27"/>
      <c r="AO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</row>
    <row r="438" spans="1:72" s="28" customFormat="1" ht="15.6">
      <c r="A438" s="301"/>
      <c r="B438" s="266">
        <f>+'Ark1'!C2654</f>
        <v>2023</v>
      </c>
      <c r="C438" s="215">
        <f>+'Ark1'!L2654</f>
        <v>1</v>
      </c>
      <c r="D438" s="215" t="str">
        <f>VLOOKUP(C438,RNR!$D$13:$E$27,2)</f>
        <v>P-</v>
      </c>
      <c r="E438" s="215">
        <f>+'Ark1'!H2654</f>
        <v>2</v>
      </c>
      <c r="F438" s="215">
        <f>+'Ark1'!J2654</f>
        <v>470</v>
      </c>
      <c r="G438" s="215" t="str">
        <f>+VLOOKUP(F438,RNR!$A$1:$B$26,2)</f>
        <v>Jens Eide</v>
      </c>
      <c r="H438" s="215">
        <f>+IF(J438=0,"",'Ark1'!Q2654)</f>
        <v>1</v>
      </c>
      <c r="I438" s="215"/>
      <c r="J438" s="320">
        <f>+'Ark1'!R2654</f>
        <v>1</v>
      </c>
      <c r="K438" s="216">
        <f>+IF(J438=0,"",'Ark1'!AG2654)</f>
        <v>8.2626307410169061E-2</v>
      </c>
      <c r="L438" s="216"/>
      <c r="M438" s="216">
        <f>+IF(J438=0,"",'Ark1'!AH2654)</f>
        <v>0</v>
      </c>
      <c r="N438" s="31">
        <f>+IF(J438=0,"",'Ark1'!U2654)</f>
        <v>4.0999999999999996</v>
      </c>
      <c r="O438" s="31"/>
      <c r="P438" s="31"/>
      <c r="Q438" s="31"/>
      <c r="R438" s="31"/>
      <c r="S438" s="31"/>
      <c r="T438" s="31"/>
      <c r="U438" s="31"/>
      <c r="V438" s="217">
        <f>+IF(J438=0,"",'Ark1'!T2654)</f>
        <v>2</v>
      </c>
      <c r="W438" s="218">
        <f>+IF(J438=0,"",'Ark1'!W2654)</f>
        <v>0</v>
      </c>
      <c r="X438" s="218">
        <f>+IF(J438=0,"",'Ark1'!X2654)</f>
        <v>0</v>
      </c>
      <c r="Y438" s="218">
        <f>+IF(J438=0,"",'Ark1'!Y2654)</f>
        <v>0</v>
      </c>
      <c r="Z438" s="218">
        <f>+IF(J438=0,"",'Ark1'!Z2654)</f>
        <v>0</v>
      </c>
      <c r="AA438" s="216">
        <f>+IF(J438=0,"",'Ark1'!AA2654)</f>
        <v>0</v>
      </c>
      <c r="AB438" s="217">
        <f>+IF(J438=0,"",'Ark1'!AC2654)</f>
        <v>0</v>
      </c>
      <c r="AC438" s="218">
        <f>+IF(J438=0,"",'Ark1'!AE2654)</f>
        <v>0</v>
      </c>
      <c r="AD438" s="216">
        <f t="shared" si="49"/>
        <v>4.0999999999999996</v>
      </c>
      <c r="AE438" s="216">
        <f t="shared" si="50"/>
        <v>1</v>
      </c>
      <c r="AF438" s="301"/>
      <c r="AJ438" s="26"/>
      <c r="AM438" s="27"/>
      <c r="AN438" s="27"/>
      <c r="AO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</row>
    <row r="439" spans="1:72" s="28" customFormat="1" ht="15.6">
      <c r="A439" s="301"/>
      <c r="B439" s="266">
        <f>+'Ark1'!C2655</f>
        <v>2023</v>
      </c>
      <c r="C439" s="215">
        <f>+'Ark1'!L2655</f>
        <v>1</v>
      </c>
      <c r="D439" s="215" t="str">
        <f>VLOOKUP(C439,RNR!$D$13:$E$27,2)</f>
        <v>P-</v>
      </c>
      <c r="E439" s="215">
        <f>+'Ark1'!H2655</f>
        <v>2</v>
      </c>
      <c r="F439" s="215">
        <f>+'Ark1'!J2655</f>
        <v>629</v>
      </c>
      <c r="G439" s="215" t="str">
        <f>+VLOOKUP(F439,RNR!$A$1:$B$26,2)</f>
        <v>Bø</v>
      </c>
      <c r="H439" s="215" t="str">
        <f>+IF(J439=0,"",'Ark1'!Q2655)</f>
        <v/>
      </c>
      <c r="I439" s="215"/>
      <c r="J439" s="320">
        <f>+'Ark1'!R2655</f>
        <v>0</v>
      </c>
      <c r="K439" s="216" t="str">
        <f>+IF(J439=0,"",'Ark1'!AG2655)</f>
        <v/>
      </c>
      <c r="L439" s="216"/>
      <c r="M439" s="216" t="str">
        <f>+IF(J439=0,"",'Ark1'!AH2655)</f>
        <v/>
      </c>
      <c r="N439" s="31" t="str">
        <f>+IF(J439=0,"",'Ark1'!U2655)</f>
        <v/>
      </c>
      <c r="O439" s="31"/>
      <c r="P439" s="31"/>
      <c r="Q439" s="31"/>
      <c r="R439" s="31"/>
      <c r="S439" s="31"/>
      <c r="T439" s="31"/>
      <c r="U439" s="31"/>
      <c r="V439" s="217" t="str">
        <f>+IF(J439=0,"",'Ark1'!T2655)</f>
        <v/>
      </c>
      <c r="W439" s="218" t="str">
        <f>+IF(J439=0,"",'Ark1'!W2655)</f>
        <v/>
      </c>
      <c r="X439" s="218" t="str">
        <f>+IF(J439=0,"",'Ark1'!X2655)</f>
        <v/>
      </c>
      <c r="Y439" s="218" t="str">
        <f>+IF(J439=0,"",'Ark1'!Y2655)</f>
        <v/>
      </c>
      <c r="Z439" s="218" t="str">
        <f>+IF(J439=0,"",'Ark1'!Z2655)</f>
        <v/>
      </c>
      <c r="AA439" s="216" t="str">
        <f>+IF(J439=0,"",'Ark1'!AA2655)</f>
        <v/>
      </c>
      <c r="AB439" s="217" t="str">
        <f>+IF(J439=0,"",'Ark1'!AC2655)</f>
        <v/>
      </c>
      <c r="AC439" s="218" t="str">
        <f>+IF(J439=0,"",'Ark1'!AE2655)</f>
        <v/>
      </c>
      <c r="AD439" s="216" t="str">
        <f t="shared" si="49"/>
        <v/>
      </c>
      <c r="AE439" s="216" t="str">
        <f t="shared" si="50"/>
        <v/>
      </c>
      <c r="AF439" s="301"/>
      <c r="AJ439" s="26"/>
      <c r="AM439" s="27"/>
      <c r="AN439" s="27"/>
      <c r="AO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</row>
    <row r="440" spans="1:72" s="28" customFormat="1" ht="15.6">
      <c r="A440" s="301"/>
      <c r="B440" s="266">
        <f>+'Ark1'!C2656</f>
        <v>2023</v>
      </c>
      <c r="C440" s="215">
        <f>+'Ark1'!L2656</f>
        <v>1</v>
      </c>
      <c r="D440" s="215" t="str">
        <f>VLOOKUP(C440,RNR!$D$13:$E$27,2)</f>
        <v>P-</v>
      </c>
      <c r="E440" s="215">
        <f>+'Ark1'!H2656</f>
        <v>1</v>
      </c>
      <c r="F440" s="215">
        <f>+'Ark1'!J2656</f>
        <v>643</v>
      </c>
      <c r="G440" s="215" t="str">
        <f>+VLOOKUP(F440,RNR!$A$1:$B$26,2)</f>
        <v>Bjerka</v>
      </c>
      <c r="H440" s="215">
        <f>+IF(J440=0,"",'Ark1'!Q2656)</f>
        <v>4</v>
      </c>
      <c r="I440" s="215"/>
      <c r="J440" s="320">
        <f>+'Ark1'!R2656</f>
        <v>5</v>
      </c>
      <c r="K440" s="216">
        <f>+IF(J440=0,"",'Ark1'!AG2656)</f>
        <v>0.92128402320270864</v>
      </c>
      <c r="L440" s="216"/>
      <c r="M440" s="216">
        <f>+IF(J440=0,"",'Ark1'!AH2656)</f>
        <v>0</v>
      </c>
      <c r="N440" s="31">
        <f>+IF(J440=0,"",'Ark1'!U2656)</f>
        <v>7.02</v>
      </c>
      <c r="O440" s="31"/>
      <c r="P440" s="31"/>
      <c r="Q440" s="31"/>
      <c r="R440" s="31"/>
      <c r="S440" s="31"/>
      <c r="T440" s="31"/>
      <c r="U440" s="31"/>
      <c r="V440" s="217">
        <f>+IF(J440=0,"",'Ark1'!T2656)</f>
        <v>2.6</v>
      </c>
      <c r="W440" s="218">
        <f>+IF(J440=0,"",'Ark1'!W2656)</f>
        <v>0</v>
      </c>
      <c r="X440" s="218">
        <f>+IF(J440=0,"",'Ark1'!X2656)</f>
        <v>0</v>
      </c>
      <c r="Y440" s="218">
        <f>+IF(J440=0,"",'Ark1'!Y2656)</f>
        <v>0</v>
      </c>
      <c r="Z440" s="218">
        <f>+IF(J440=0,"",'Ark1'!Z2656)</f>
        <v>2.4587801853764786</v>
      </c>
      <c r="AA440" s="216">
        <f>+IF(J440=0,"",'Ark1'!AA2656)</f>
        <v>0</v>
      </c>
      <c r="AB440" s="217">
        <f>+IF(J440=0,"",'Ark1'!AC2656)</f>
        <v>0</v>
      </c>
      <c r="AC440" s="218">
        <f>+IF(J440=0,"",'Ark1'!AE2656)</f>
        <v>0</v>
      </c>
      <c r="AD440" s="216">
        <f t="shared" si="49"/>
        <v>7.02</v>
      </c>
      <c r="AE440" s="216">
        <f t="shared" si="50"/>
        <v>1.25</v>
      </c>
      <c r="AF440" s="301"/>
      <c r="AJ440" s="26"/>
      <c r="AM440" s="27"/>
      <c r="AN440" s="27"/>
      <c r="AO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</row>
    <row r="441" spans="1:72" s="28" customFormat="1" ht="15.6">
      <c r="A441" s="301"/>
      <c r="B441" s="266">
        <f>+'Ark1'!C2657</f>
        <v>2023</v>
      </c>
      <c r="C441" s="215">
        <f>+'Ark1'!L2657</f>
        <v>1</v>
      </c>
      <c r="D441" s="215" t="str">
        <f>VLOOKUP(C441,RNR!$D$13:$E$27,2)</f>
        <v>P-</v>
      </c>
      <c r="E441" s="215">
        <f>+'Ark1'!H2657</f>
        <v>2</v>
      </c>
      <c r="F441" s="215">
        <f>+'Ark1'!J2657</f>
        <v>704</v>
      </c>
      <c r="G441" s="215" t="str">
        <f>+VLOOKUP(F441,RNR!$A$1:$B$26,2)</f>
        <v>Øre Vilt</v>
      </c>
      <c r="H441" s="215" t="str">
        <f>+IF(J441=0,"",'Ark1'!Q2657)</f>
        <v/>
      </c>
      <c r="I441" s="215"/>
      <c r="J441" s="320">
        <f>+'Ark1'!R2657</f>
        <v>0</v>
      </c>
      <c r="K441" s="216" t="str">
        <f>+IF(J441=0,"",'Ark1'!AG2657)</f>
        <v/>
      </c>
      <c r="L441" s="216"/>
      <c r="M441" s="216" t="str">
        <f>+IF(J441=0,"",'Ark1'!AH2657)</f>
        <v/>
      </c>
      <c r="N441" s="31" t="str">
        <f>+IF(J441=0,"",'Ark1'!U2657)</f>
        <v/>
      </c>
      <c r="O441" s="31"/>
      <c r="P441" s="31"/>
      <c r="Q441" s="31"/>
      <c r="R441" s="31"/>
      <c r="S441" s="31"/>
      <c r="T441" s="31"/>
      <c r="U441" s="31"/>
      <c r="V441" s="217" t="str">
        <f>+IF(J441=0,"",'Ark1'!T2657)</f>
        <v/>
      </c>
      <c r="W441" s="218" t="str">
        <f>+IF(J441=0,"",'Ark1'!W2657)</f>
        <v/>
      </c>
      <c r="X441" s="218" t="str">
        <f>+IF(J441=0,"",'Ark1'!X2657)</f>
        <v/>
      </c>
      <c r="Y441" s="218" t="str">
        <f>+IF(J441=0,"",'Ark1'!Y2657)</f>
        <v/>
      </c>
      <c r="Z441" s="218" t="str">
        <f>+IF(J441=0,"",'Ark1'!Z2657)</f>
        <v/>
      </c>
      <c r="AA441" s="216" t="str">
        <f>+IF(J441=0,"",'Ark1'!AA2657)</f>
        <v/>
      </c>
      <c r="AB441" s="217" t="str">
        <f>+IF(J441=0,"",'Ark1'!AC2657)</f>
        <v/>
      </c>
      <c r="AC441" s="218" t="str">
        <f>+IF(J441=0,"",'Ark1'!AE2657)</f>
        <v/>
      </c>
      <c r="AD441" s="216" t="str">
        <f t="shared" si="49"/>
        <v/>
      </c>
      <c r="AE441" s="216" t="str">
        <f t="shared" si="50"/>
        <v/>
      </c>
      <c r="AF441" s="301"/>
      <c r="AJ441" s="26"/>
      <c r="AM441" s="27"/>
      <c r="AN441" s="27"/>
      <c r="AO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</row>
    <row r="442" spans="1:72" s="28" customFormat="1" ht="15.6">
      <c r="A442" s="301"/>
      <c r="B442" s="266">
        <f>+'Ark1'!C2658</f>
        <v>2023</v>
      </c>
      <c r="C442" s="215">
        <f>+'Ark1'!L2658</f>
        <v>1</v>
      </c>
      <c r="D442" s="215" t="str">
        <f>VLOOKUP(C442,RNR!$D$13:$E$27,2)</f>
        <v>P-</v>
      </c>
      <c r="E442" s="215">
        <f>+'Ark1'!H2658</f>
        <v>1</v>
      </c>
      <c r="F442" s="215">
        <f>+'Ark1'!J2658</f>
        <v>802</v>
      </c>
      <c r="G442" s="215" t="str">
        <f>+VLOOKUP(F442,RNR!$A$1:$B$26,2)</f>
        <v>Karasjok</v>
      </c>
      <c r="H442" s="215" t="str">
        <f>+IF(J442=0,"",'Ark1'!Q2658)</f>
        <v/>
      </c>
      <c r="I442" s="215"/>
      <c r="J442" s="320">
        <f>+'Ark1'!R2658</f>
        <v>0</v>
      </c>
      <c r="K442" s="216" t="str">
        <f>+IF(J442=0,"",'Ark1'!AG2658)</f>
        <v/>
      </c>
      <c r="L442" s="216"/>
      <c r="M442" s="216" t="str">
        <f>+IF(J442=0,"",'Ark1'!AH2658)</f>
        <v/>
      </c>
      <c r="N442" s="31" t="str">
        <f>+IF(J442=0,"",'Ark1'!U2658)</f>
        <v/>
      </c>
      <c r="O442" s="31"/>
      <c r="P442" s="31"/>
      <c r="Q442" s="31"/>
      <c r="R442" s="31"/>
      <c r="S442" s="31"/>
      <c r="T442" s="31"/>
      <c r="U442" s="31"/>
      <c r="V442" s="217" t="str">
        <f>+IF(J442=0,"",'Ark1'!T2658)</f>
        <v/>
      </c>
      <c r="W442" s="218" t="str">
        <f>+IF(J442=0,"",'Ark1'!W2658)</f>
        <v/>
      </c>
      <c r="X442" s="218" t="str">
        <f>+IF(J442=0,"",'Ark1'!X2658)</f>
        <v/>
      </c>
      <c r="Y442" s="218" t="str">
        <f>+IF(J442=0,"",'Ark1'!Y2658)</f>
        <v/>
      </c>
      <c r="Z442" s="218" t="str">
        <f>+IF(J442=0,"",'Ark1'!Z2658)</f>
        <v/>
      </c>
      <c r="AA442" s="216" t="str">
        <f>+IF(J442=0,"",'Ark1'!AA2658)</f>
        <v/>
      </c>
      <c r="AB442" s="217" t="str">
        <f>+IF(J442=0,"",'Ark1'!AC2658)</f>
        <v/>
      </c>
      <c r="AC442" s="218" t="str">
        <f>+IF(J442=0,"",'Ark1'!AE2658)</f>
        <v/>
      </c>
      <c r="AD442" s="216" t="str">
        <f t="shared" si="49"/>
        <v/>
      </c>
      <c r="AE442" s="216" t="str">
        <f t="shared" si="50"/>
        <v/>
      </c>
      <c r="AF442" s="301"/>
      <c r="AJ442" s="26"/>
      <c r="AM442" s="27"/>
      <c r="AN442" s="27"/>
      <c r="AO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</row>
    <row r="443" spans="1:72" ht="15" customHeight="1">
      <c r="A443" s="301"/>
      <c r="B443" s="301"/>
      <c r="C443" s="301"/>
      <c r="D443" s="301"/>
      <c r="E443" s="301"/>
      <c r="F443" s="301"/>
      <c r="G443" s="301"/>
      <c r="H443" s="301"/>
      <c r="I443" s="301"/>
      <c r="J443" s="436"/>
      <c r="K443" s="301"/>
      <c r="L443" s="301"/>
      <c r="M443" s="301"/>
      <c r="N443" s="301"/>
      <c r="O443" s="301"/>
      <c r="P443" s="301"/>
      <c r="Q443" s="301"/>
      <c r="R443" s="301"/>
      <c r="S443" s="301"/>
      <c r="T443" s="301"/>
      <c r="U443" s="301"/>
      <c r="V443" s="301"/>
      <c r="W443" s="301"/>
      <c r="X443" s="301"/>
      <c r="Y443" s="301"/>
      <c r="Z443" s="301"/>
      <c r="AA443" s="301"/>
      <c r="AB443" s="301"/>
      <c r="AC443" s="301"/>
      <c r="AD443" s="301"/>
      <c r="AE443" s="301"/>
      <c r="AF443" s="301"/>
      <c r="AG443" s="198"/>
      <c r="AI443" s="28"/>
      <c r="AJ443" s="26"/>
      <c r="AK443" s="199"/>
      <c r="AL443" s="27"/>
      <c r="AP443" s="27"/>
      <c r="BH443" s="211"/>
    </row>
    <row r="444" spans="1:72" ht="22.8">
      <c r="A444" s="301"/>
      <c r="B444" s="301"/>
      <c r="C444" s="301"/>
      <c r="D444" s="388" t="str">
        <f>+D446</f>
        <v>P</v>
      </c>
      <c r="E444" s="301"/>
      <c r="F444" s="301"/>
      <c r="G444" s="301"/>
      <c r="H444" s="301"/>
      <c r="I444" s="301"/>
      <c r="J444" s="435">
        <f>SUM(J446:J472)</f>
        <v>4039</v>
      </c>
      <c r="K444" s="301"/>
      <c r="L444" s="301"/>
      <c r="M444" s="301"/>
      <c r="N444" s="243">
        <f>+Klasse!P82</f>
        <v>7.4862604790419196</v>
      </c>
      <c r="O444" s="243"/>
      <c r="P444" s="243"/>
      <c r="Q444" s="243"/>
      <c r="R444" s="243"/>
      <c r="S444" s="243"/>
      <c r="T444" s="243"/>
      <c r="U444" s="243"/>
      <c r="V444" s="301"/>
      <c r="W444" s="301"/>
      <c r="X444" s="301"/>
      <c r="Y444" s="301"/>
      <c r="Z444" s="301"/>
      <c r="AA444" s="301"/>
      <c r="AB444" s="301"/>
      <c r="AC444" s="301"/>
      <c r="AD444" s="301"/>
      <c r="AE444" s="301"/>
      <c r="AF444" s="301"/>
      <c r="AG444" s="198"/>
      <c r="AI444" s="28"/>
      <c r="AJ444" s="26"/>
      <c r="AK444" s="199"/>
      <c r="AL444" s="27"/>
      <c r="AP444" s="27"/>
      <c r="BH444" s="211"/>
    </row>
    <row r="445" spans="1:72" ht="15" customHeight="1">
      <c r="A445" s="301"/>
      <c r="B445" s="301"/>
      <c r="C445" s="301"/>
      <c r="D445" s="301"/>
      <c r="E445" s="301"/>
      <c r="F445" s="301"/>
      <c r="G445" s="301"/>
      <c r="H445" s="301"/>
      <c r="I445" s="301"/>
      <c r="J445" s="436"/>
      <c r="K445" s="301"/>
      <c r="L445" s="301"/>
      <c r="M445" s="301"/>
      <c r="N445" s="301"/>
      <c r="O445" s="301"/>
      <c r="P445" s="301"/>
      <c r="Q445" s="301"/>
      <c r="R445" s="301"/>
      <c r="S445" s="301"/>
      <c r="T445" s="301"/>
      <c r="U445" s="301"/>
      <c r="V445" s="301"/>
      <c r="W445" s="301"/>
      <c r="X445" s="301"/>
      <c r="Y445" s="301"/>
      <c r="Z445" s="301"/>
      <c r="AA445" s="301"/>
      <c r="AB445" s="301"/>
      <c r="AC445" s="301"/>
      <c r="AD445" s="301"/>
      <c r="AE445" s="301"/>
      <c r="AF445" s="301"/>
      <c r="AG445" s="198"/>
      <c r="AI445" s="28"/>
      <c r="AJ445" s="26"/>
      <c r="AK445" s="199"/>
      <c r="AL445" s="27"/>
      <c r="AP445" s="27"/>
      <c r="BH445" s="211"/>
    </row>
    <row r="446" spans="1:72" s="28" customFormat="1" ht="15.6">
      <c r="A446" s="301"/>
      <c r="B446" s="266">
        <f>+'Ark1'!C2659</f>
        <v>2023</v>
      </c>
      <c r="C446" s="215">
        <f>+'Ark1'!L2659</f>
        <v>2</v>
      </c>
      <c r="D446" s="215" t="str">
        <f>VLOOKUP(C446,RNR!$D$13:$E$27,2)</f>
        <v>P</v>
      </c>
      <c r="E446" s="215">
        <f>+'Ark1'!H2659</f>
        <v>1</v>
      </c>
      <c r="F446" s="215">
        <f>+'Ark1'!J2659</f>
        <v>103</v>
      </c>
      <c r="G446" s="215" t="str">
        <f>+VLOOKUP(F446,RNR!$A$1:$B$26,2)</f>
        <v>Rudshøgda</v>
      </c>
      <c r="H446" s="215">
        <f>+IF(J446=0,"",'Ark1'!Q2659)</f>
        <v>1</v>
      </c>
      <c r="I446" s="215"/>
      <c r="J446" s="320">
        <f>+'Ark1'!R2659</f>
        <v>1</v>
      </c>
      <c r="K446" s="216">
        <f>+IF(J446=0,"",'Ark1'!AG2659)</f>
        <v>0.36798956586547427</v>
      </c>
      <c r="L446" s="216"/>
      <c r="M446" s="216">
        <f>+IF(J446=0,"",'Ark1'!AH2659)</f>
        <v>0</v>
      </c>
      <c r="N446" s="31">
        <f>+IF(J446=0,"",'Ark1'!U2659)</f>
        <v>7.9</v>
      </c>
      <c r="O446" s="31"/>
      <c r="P446" s="31"/>
      <c r="Q446" s="31"/>
      <c r="R446" s="31"/>
      <c r="S446" s="31"/>
      <c r="T446" s="31"/>
      <c r="U446" s="31"/>
      <c r="V446" s="217">
        <f>+IF(J446=0,"",'Ark1'!T2659)</f>
        <v>2</v>
      </c>
      <c r="W446" s="218">
        <f>+IF(J446=0,"",'Ark1'!W2659)</f>
        <v>0</v>
      </c>
      <c r="X446" s="218">
        <f>+IF(J446=0,"",'Ark1'!X2659)</f>
        <v>0</v>
      </c>
      <c r="Y446" s="218">
        <f>+IF(J446=0,"",'Ark1'!Y2659)</f>
        <v>0</v>
      </c>
      <c r="Z446" s="218">
        <f>+IF(J446=0,"",'Ark1'!Z2659)</f>
        <v>0</v>
      </c>
      <c r="AA446" s="216">
        <f>+IF(J446=0,"",'Ark1'!AA2659)</f>
        <v>0</v>
      </c>
      <c r="AB446" s="217">
        <f>+IF(J446=0,"",'Ark1'!AC2659)</f>
        <v>0</v>
      </c>
      <c r="AC446" s="218">
        <f>+IF(J446=0,"",'Ark1'!AE2659)</f>
        <v>0</v>
      </c>
      <c r="AD446" s="216">
        <f t="shared" ref="AD446:AD469" si="51">IF(J446=0,"",N446/C446)</f>
        <v>3.95</v>
      </c>
      <c r="AE446" s="216">
        <f t="shared" ref="AE446:AE449" si="52">IF(J446=0,"",J446/H446)</f>
        <v>1</v>
      </c>
      <c r="AF446" s="301"/>
      <c r="AJ446" s="26"/>
      <c r="AM446" s="27"/>
      <c r="AN446" s="27"/>
      <c r="AO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</row>
    <row r="447" spans="1:72" s="28" customFormat="1" ht="15.6">
      <c r="A447" s="301"/>
      <c r="B447" s="266">
        <f>+'Ark1'!C2660</f>
        <v>2023</v>
      </c>
      <c r="C447" s="215">
        <f>+'Ark1'!L2660</f>
        <v>2</v>
      </c>
      <c r="D447" s="215" t="str">
        <f>VLOOKUP(C447,RNR!$D$13:$E$27,2)</f>
        <v>P</v>
      </c>
      <c r="E447" s="215">
        <f>+'Ark1'!H2660</f>
        <v>2</v>
      </c>
      <c r="F447" s="215">
        <f>+'Ark1'!J2660</f>
        <v>106</v>
      </c>
      <c r="G447" s="215" t="str">
        <f>+VLOOKUP(F447,RNR!$A$1:$B$26,2)</f>
        <v>Furuseth</v>
      </c>
      <c r="H447" s="215">
        <f>+IF(J447=0,"",'Ark1'!Q2660)</f>
        <v>3</v>
      </c>
      <c r="I447" s="215"/>
      <c r="J447" s="320">
        <f>+'Ark1'!R2660</f>
        <v>11</v>
      </c>
      <c r="K447" s="216">
        <f>+IF(J447=0,"",'Ark1'!AG2660)</f>
        <v>2.5961697209839847</v>
      </c>
      <c r="L447" s="216"/>
      <c r="M447" s="216">
        <f>+IF(J447=0,"",'Ark1'!AH2660)</f>
        <v>0</v>
      </c>
      <c r="N447" s="31">
        <f>+IF(J447=0,"",'Ark1'!U2660)</f>
        <v>5.7181818181818178</v>
      </c>
      <c r="O447" s="31"/>
      <c r="P447" s="31"/>
      <c r="Q447" s="31"/>
      <c r="R447" s="31"/>
      <c r="S447" s="31"/>
      <c r="T447" s="31"/>
      <c r="U447" s="31"/>
      <c r="V447" s="217">
        <f>+IF(J447=0,"",'Ark1'!T2660)</f>
        <v>2</v>
      </c>
      <c r="W447" s="218">
        <f>+IF(J447=0,"",'Ark1'!W2660)</f>
        <v>0</v>
      </c>
      <c r="X447" s="218">
        <f>+IF(J447=0,"",'Ark1'!X2660)</f>
        <v>0</v>
      </c>
      <c r="Y447" s="218">
        <f>+IF(J447=0,"",'Ark1'!Y2660)</f>
        <v>0</v>
      </c>
      <c r="Z447" s="218">
        <f>+IF(J447=0,"",'Ark1'!Z2660)</f>
        <v>0.96277834871809187</v>
      </c>
      <c r="AA447" s="216">
        <f>+IF(J447=0,"",'Ark1'!AA2660)</f>
        <v>0</v>
      </c>
      <c r="AB447" s="217">
        <f>+IF(J447=0,"",'Ark1'!AC2660)</f>
        <v>0</v>
      </c>
      <c r="AC447" s="218">
        <f>+IF(J447=0,"",'Ark1'!AE2660)</f>
        <v>0</v>
      </c>
      <c r="AD447" s="216">
        <f t="shared" si="51"/>
        <v>2.8590909090909089</v>
      </c>
      <c r="AE447" s="216">
        <f t="shared" si="52"/>
        <v>3.6666666666666665</v>
      </c>
      <c r="AF447" s="301"/>
      <c r="AJ447" s="26"/>
      <c r="AM447" s="27"/>
      <c r="AN447" s="27"/>
      <c r="AO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</row>
    <row r="448" spans="1:72" s="28" customFormat="1" ht="15.6">
      <c r="A448" s="301"/>
      <c r="B448" s="266">
        <f>+'Ark1'!C2661</f>
        <v>2023</v>
      </c>
      <c r="C448" s="215">
        <f>+'Ark1'!L2661</f>
        <v>2</v>
      </c>
      <c r="D448" s="215" t="str">
        <f>VLOOKUP(C448,RNR!$D$13:$E$27,2)</f>
        <v>P</v>
      </c>
      <c r="E448" s="215">
        <f>+'Ark1'!H2661</f>
        <v>1</v>
      </c>
      <c r="F448" s="215">
        <f>+'Ark1'!J2661</f>
        <v>110</v>
      </c>
      <c r="G448" s="215" t="str">
        <f>+VLOOKUP(F448,RNR!$A$1:$B$26,2)</f>
        <v>Gol</v>
      </c>
      <c r="H448" s="215">
        <f>+IF(J448=0,"",'Ark1'!Q2661)</f>
        <v>24</v>
      </c>
      <c r="I448" s="215"/>
      <c r="J448" s="320">
        <f>+'Ark1'!R2661</f>
        <v>68</v>
      </c>
      <c r="K448" s="216">
        <f>+IF(J448=0,"",'Ark1'!AG2661)</f>
        <v>1.0854276936743539</v>
      </c>
      <c r="L448" s="216"/>
      <c r="M448" s="216">
        <f>+IF(J448=0,"",'Ark1'!AH2661)</f>
        <v>4.4117647058823524</v>
      </c>
      <c r="N448" s="31">
        <f>+IF(J448=0,"",'Ark1'!U2661)</f>
        <v>5.1749999999999989</v>
      </c>
      <c r="O448" s="31"/>
      <c r="P448" s="31"/>
      <c r="Q448" s="31"/>
      <c r="R448" s="31"/>
      <c r="S448" s="31"/>
      <c r="T448" s="31"/>
      <c r="U448" s="31"/>
      <c r="V448" s="217">
        <f>+IF(J448=0,"",'Ark1'!T2661)</f>
        <v>2.3823529411764706</v>
      </c>
      <c r="W448" s="218">
        <f>+IF(J448=0,"",'Ark1'!W2661)</f>
        <v>0</v>
      </c>
      <c r="X448" s="218">
        <f>+IF(J448=0,"",'Ark1'!X2661)</f>
        <v>0</v>
      </c>
      <c r="Y448" s="218">
        <f>+IF(J448=0,"",'Ark1'!Y2661)</f>
        <v>0</v>
      </c>
      <c r="Z448" s="218">
        <f>+IF(J448=0,"",'Ark1'!Z2661)</f>
        <v>1.9753164303473023</v>
      </c>
      <c r="AA448" s="216">
        <f>+IF(J448=0,"",'Ark1'!AA2661)</f>
        <v>0</v>
      </c>
      <c r="AB448" s="217">
        <f>+IF(J448=0,"",'Ark1'!AC2661)</f>
        <v>0</v>
      </c>
      <c r="AC448" s="218">
        <f>+IF(J448=0,"",'Ark1'!AE2661)</f>
        <v>0</v>
      </c>
      <c r="AD448" s="216">
        <f t="shared" si="51"/>
        <v>2.5874999999999995</v>
      </c>
      <c r="AE448" s="216">
        <f t="shared" si="52"/>
        <v>2.8333333333333335</v>
      </c>
      <c r="AF448" s="301"/>
      <c r="AJ448" s="26"/>
      <c r="AM448" s="27"/>
      <c r="AN448" s="27"/>
      <c r="AO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</row>
    <row r="449" spans="1:72" s="28" customFormat="1" ht="15.6">
      <c r="A449" s="301"/>
      <c r="B449" s="266">
        <f>+'Ark1'!C2662</f>
        <v>2023</v>
      </c>
      <c r="C449" s="215">
        <f>+'Ark1'!L2662</f>
        <v>2</v>
      </c>
      <c r="D449" s="215" t="str">
        <f>VLOOKUP(C449,RNR!$D$13:$E$27,2)</f>
        <v>P</v>
      </c>
      <c r="E449" s="215">
        <f>+'Ark1'!H2662</f>
        <v>1</v>
      </c>
      <c r="F449" s="215">
        <f>+'Ark1'!J2662</f>
        <v>111</v>
      </c>
      <c r="G449" s="215" t="str">
        <f>+VLOOKUP(F449,RNR!$A$1:$B$26,2)</f>
        <v>Forus</v>
      </c>
      <c r="H449" s="215">
        <f>+IF(J449=0,"",'Ark1'!Q2662)</f>
        <v>2</v>
      </c>
      <c r="I449" s="215"/>
      <c r="J449" s="320">
        <f>+'Ark1'!R2662</f>
        <v>2</v>
      </c>
      <c r="K449" s="216">
        <f>+IF(J449=0,"",'Ark1'!AG2662)</f>
        <v>1.4082227258012296</v>
      </c>
      <c r="L449" s="216"/>
      <c r="M449" s="216">
        <f>+IF(J449=0,"",'Ark1'!AH2662)</f>
        <v>0</v>
      </c>
      <c r="N449" s="31">
        <f>+IF(J449=0,"",'Ark1'!U2662)</f>
        <v>4.3499999999999996</v>
      </c>
      <c r="O449" s="31"/>
      <c r="P449" s="31"/>
      <c r="Q449" s="31"/>
      <c r="R449" s="31"/>
      <c r="S449" s="31"/>
      <c r="T449" s="31"/>
      <c r="U449" s="31"/>
      <c r="V449" s="217">
        <f>+IF(J449=0,"",'Ark1'!T2662)</f>
        <v>2</v>
      </c>
      <c r="W449" s="218">
        <f>+IF(J449=0,"",'Ark1'!W2662)</f>
        <v>0</v>
      </c>
      <c r="X449" s="218">
        <f>+IF(J449=0,"",'Ark1'!X2662)</f>
        <v>0</v>
      </c>
      <c r="Y449" s="218">
        <f>+IF(J449=0,"",'Ark1'!Y2662)</f>
        <v>0</v>
      </c>
      <c r="Z449" s="218">
        <f>+IF(J449=0,"",'Ark1'!Z2662)</f>
        <v>0.25000000000000705</v>
      </c>
      <c r="AA449" s="216">
        <f>+IF(J449=0,"",'Ark1'!AA2662)</f>
        <v>0</v>
      </c>
      <c r="AB449" s="217">
        <f>+IF(J449=0,"",'Ark1'!AC2662)</f>
        <v>0</v>
      </c>
      <c r="AC449" s="218">
        <f>+IF(J449=0,"",'Ark1'!AE2662)</f>
        <v>0</v>
      </c>
      <c r="AD449" s="216">
        <f t="shared" si="51"/>
        <v>2.1749999999999998</v>
      </c>
      <c r="AE449" s="216">
        <f t="shared" si="52"/>
        <v>1</v>
      </c>
      <c r="AF449" s="301"/>
      <c r="AJ449" s="26"/>
      <c r="AM449" s="27"/>
      <c r="AN449" s="27"/>
      <c r="AO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</row>
    <row r="450" spans="1:72" s="28" customFormat="1" ht="15.6">
      <c r="A450" s="301"/>
      <c r="B450" s="266">
        <f>+'Ark1'!C2663</f>
        <v>2023</v>
      </c>
      <c r="C450" s="215">
        <f>+'Ark1'!L2663</f>
        <v>2</v>
      </c>
      <c r="D450" s="215" t="str">
        <f>VLOOKUP(C450,RNR!$D$13:$E$27,2)</f>
        <v>P</v>
      </c>
      <c r="E450" s="215">
        <f>+'Ark1'!H2663</f>
        <v>1</v>
      </c>
      <c r="F450" s="215">
        <f>+'Ark1'!J2663</f>
        <v>116</v>
      </c>
      <c r="G450" s="215" t="str">
        <f>+VLOOKUP(F450,RNR!$A$1:$B$26,2)</f>
        <v>Sandeid</v>
      </c>
      <c r="H450" s="215">
        <f>+IF(J450=0,"",'Ark1'!Q2663)</f>
        <v>3</v>
      </c>
      <c r="I450" s="215"/>
      <c r="J450" s="320">
        <f>+'Ark1'!R2663</f>
        <v>34</v>
      </c>
      <c r="K450" s="216">
        <f>+IF(J450=0,"",'Ark1'!AG2663)</f>
        <v>2.5993488708593873</v>
      </c>
      <c r="L450" s="216"/>
      <c r="M450" s="216">
        <f>+IF(J450=0,"",'Ark1'!AH2663)</f>
        <v>0</v>
      </c>
      <c r="N450" s="31">
        <f>+IF(J450=0,"",'Ark1'!U2663)</f>
        <v>5.9176470588235288</v>
      </c>
      <c r="O450" s="31"/>
      <c r="P450" s="31"/>
      <c r="Q450" s="31"/>
      <c r="R450" s="31"/>
      <c r="S450" s="31"/>
      <c r="T450" s="31"/>
      <c r="U450" s="31"/>
      <c r="V450" s="217">
        <f>+IF(J450=0,"",'Ark1'!T2663)</f>
        <v>2</v>
      </c>
      <c r="W450" s="218">
        <f>+IF(J450=0,"",'Ark1'!W2663)</f>
        <v>0</v>
      </c>
      <c r="X450" s="218">
        <f>+IF(J450=0,"",'Ark1'!X2663)</f>
        <v>0</v>
      </c>
      <c r="Y450" s="218">
        <f>+IF(J450=0,"",'Ark1'!Y2663)</f>
        <v>0</v>
      </c>
      <c r="Z450" s="218">
        <f>+IF(J450=0,"",'Ark1'!Z2663)</f>
        <v>0.79427013786438916</v>
      </c>
      <c r="AA450" s="216">
        <f>+IF(J450=0,"",'Ark1'!AA2663)</f>
        <v>0</v>
      </c>
      <c r="AB450" s="217">
        <f>+IF(J450=0,"",'Ark1'!AC2663)</f>
        <v>0</v>
      </c>
      <c r="AC450" s="218">
        <f>+IF(J450=0,"",'Ark1'!AE2663)</f>
        <v>0</v>
      </c>
      <c r="AD450" s="216">
        <f t="shared" si="51"/>
        <v>2.9588235294117644</v>
      </c>
      <c r="AE450" s="216">
        <f t="shared" si="50"/>
        <v>11.333333333333334</v>
      </c>
      <c r="AF450" s="301"/>
      <c r="AJ450" s="26"/>
      <c r="AM450" s="27"/>
      <c r="AN450" s="27"/>
      <c r="AO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</row>
    <row r="451" spans="1:72" s="28" customFormat="1" ht="15.6">
      <c r="A451" s="301"/>
      <c r="B451" s="266">
        <f>+'Ark1'!C2664</f>
        <v>2023</v>
      </c>
      <c r="C451" s="215">
        <f>+'Ark1'!L2664</f>
        <v>2</v>
      </c>
      <c r="D451" s="215" t="str">
        <f>VLOOKUP(C451,RNR!$D$13:$E$27,2)</f>
        <v>P</v>
      </c>
      <c r="E451" s="215">
        <f>+'Ark1'!H2664</f>
        <v>2</v>
      </c>
      <c r="F451" s="215">
        <f>+'Ark1'!J2664</f>
        <v>117</v>
      </c>
      <c r="G451" s="215" t="str">
        <f>+VLOOKUP(F451,RNR!$A$1:$B$26,2)</f>
        <v>Jæren</v>
      </c>
      <c r="H451" s="215" t="str">
        <f>+IF(J451=0,"",'Ark1'!Q2664)</f>
        <v/>
      </c>
      <c r="I451" s="215"/>
      <c r="J451" s="320">
        <f>+'Ark1'!R2664</f>
        <v>0</v>
      </c>
      <c r="K451" s="216" t="str">
        <f>+IF(J451=0,"",'Ark1'!AG2664)</f>
        <v/>
      </c>
      <c r="L451" s="216"/>
      <c r="M451" s="216" t="str">
        <f>+IF(J451=0,"",'Ark1'!AH2664)</f>
        <v/>
      </c>
      <c r="N451" s="31" t="str">
        <f>+IF(J451=0,"",'Ark1'!U2664)</f>
        <v/>
      </c>
      <c r="O451" s="31"/>
      <c r="P451" s="31"/>
      <c r="Q451" s="31"/>
      <c r="R451" s="31"/>
      <c r="S451" s="31"/>
      <c r="T451" s="31"/>
      <c r="U451" s="31"/>
      <c r="V451" s="217" t="str">
        <f>+IF(J451=0,"",'Ark1'!T2664)</f>
        <v/>
      </c>
      <c r="W451" s="218" t="str">
        <f>+IF(J451=0,"",'Ark1'!W2664)</f>
        <v/>
      </c>
      <c r="X451" s="218" t="str">
        <f>+IF(J451=0,"",'Ark1'!X2664)</f>
        <v/>
      </c>
      <c r="Y451" s="218" t="str">
        <f>+IF(J451=0,"",'Ark1'!Y2664)</f>
        <v/>
      </c>
      <c r="Z451" s="218" t="str">
        <f>+IF(J451=0,"",'Ark1'!Z2664)</f>
        <v/>
      </c>
      <c r="AA451" s="216" t="str">
        <f>+IF(J451=0,"",'Ark1'!AA2664)</f>
        <v/>
      </c>
      <c r="AB451" s="217" t="str">
        <f>+IF(J451=0,"",'Ark1'!AC2664)</f>
        <v/>
      </c>
      <c r="AC451" s="218" t="str">
        <f>+IF(J451=0,"",'Ark1'!AE2664)</f>
        <v/>
      </c>
      <c r="AD451" s="216" t="str">
        <f t="shared" si="51"/>
        <v/>
      </c>
      <c r="AE451" s="216" t="str">
        <f t="shared" si="50"/>
        <v/>
      </c>
      <c r="AF451" s="301"/>
      <c r="AJ451" s="26"/>
      <c r="AM451" s="27"/>
      <c r="AN451" s="27"/>
      <c r="AO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</row>
    <row r="452" spans="1:72" s="28" customFormat="1" ht="15.6">
      <c r="A452" s="301"/>
      <c r="B452" s="266">
        <f>+'Ark1'!C2665</f>
        <v>2023</v>
      </c>
      <c r="C452" s="215">
        <f>+'Ark1'!L2665</f>
        <v>2</v>
      </c>
      <c r="D452" s="215" t="str">
        <f>VLOOKUP(C452,RNR!$D$13:$E$27,2)</f>
        <v>P</v>
      </c>
      <c r="E452" s="215">
        <f>+'Ark1'!H2665</f>
        <v>1</v>
      </c>
      <c r="F452" s="215">
        <f>+'Ark1'!J2665</f>
        <v>134</v>
      </c>
      <c r="G452" s="215" t="str">
        <f>+VLOOKUP(F452,RNR!$A$1:$B$26,2)</f>
        <v>Førde</v>
      </c>
      <c r="H452" s="215">
        <f>+IF(J452=0,"",'Ark1'!Q2665)</f>
        <v>14</v>
      </c>
      <c r="I452" s="215"/>
      <c r="J452" s="320">
        <f>+'Ark1'!R2665</f>
        <v>51</v>
      </c>
      <c r="K452" s="216">
        <f>+IF(J452=0,"",'Ark1'!AG2665)</f>
        <v>1.0112137492863318</v>
      </c>
      <c r="L452" s="216"/>
      <c r="M452" s="216">
        <f>+IF(J452=0,"",'Ark1'!AH2665)</f>
        <v>0</v>
      </c>
      <c r="N452" s="31">
        <f>+IF(J452=0,"",'Ark1'!U2665)</f>
        <v>5.4176470588235324</v>
      </c>
      <c r="O452" s="31"/>
      <c r="P452" s="31"/>
      <c r="Q452" s="31"/>
      <c r="R452" s="31"/>
      <c r="S452" s="31"/>
      <c r="T452" s="31"/>
      <c r="U452" s="31"/>
      <c r="V452" s="217">
        <f>+IF(J452=0,"",'Ark1'!T2665)</f>
        <v>2.1764705882352935</v>
      </c>
      <c r="W452" s="218">
        <f>+IF(J452=0,"",'Ark1'!W2665)</f>
        <v>0</v>
      </c>
      <c r="X452" s="218">
        <f>+IF(J452=0,"",'Ark1'!X2665)</f>
        <v>0</v>
      </c>
      <c r="Y452" s="218">
        <f>+IF(J452=0,"",'Ark1'!Y2665)</f>
        <v>0</v>
      </c>
      <c r="Z452" s="218">
        <f>+IF(J452=0,"",'Ark1'!Z2665)</f>
        <v>1.805189239154172</v>
      </c>
      <c r="AA452" s="216">
        <f>+IF(J452=0,"",'Ark1'!AA2665)</f>
        <v>0</v>
      </c>
      <c r="AB452" s="217">
        <f>+IF(J452=0,"",'Ark1'!AC2665)</f>
        <v>0</v>
      </c>
      <c r="AC452" s="218">
        <f>+IF(J452=0,"",'Ark1'!AE2665)</f>
        <v>0</v>
      </c>
      <c r="AD452" s="216">
        <f t="shared" si="51"/>
        <v>2.7088235294117662</v>
      </c>
      <c r="AE452" s="216">
        <f t="shared" si="50"/>
        <v>3.6428571428571428</v>
      </c>
      <c r="AF452" s="301"/>
      <c r="AJ452" s="26"/>
      <c r="AM452" s="27"/>
      <c r="AN452" s="27"/>
      <c r="AO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</row>
    <row r="453" spans="1:72" s="28" customFormat="1" ht="15.6">
      <c r="A453" s="301"/>
      <c r="B453" s="266">
        <f>+'Ark1'!C2666</f>
        <v>2023</v>
      </c>
      <c r="C453" s="215">
        <f>+'Ark1'!L2666</f>
        <v>2</v>
      </c>
      <c r="D453" s="215" t="str">
        <f>VLOOKUP(C453,RNR!$D$13:$E$27,2)</f>
        <v>P</v>
      </c>
      <c r="E453" s="215">
        <f>+'Ark1'!H2666</f>
        <v>2</v>
      </c>
      <c r="F453" s="215">
        <f>+'Ark1'!J2666</f>
        <v>141</v>
      </c>
      <c r="G453" s="215" t="str">
        <f>+VLOOKUP(F453,RNR!$A$1:$B$26,2)</f>
        <v>Ølen</v>
      </c>
      <c r="H453" s="215">
        <f>+IF(J453=0,"",'Ark1'!Q2666)</f>
        <v>17</v>
      </c>
      <c r="I453" s="215"/>
      <c r="J453" s="320">
        <f>+'Ark1'!R2666</f>
        <v>86</v>
      </c>
      <c r="K453" s="216">
        <f>+IF(J453=0,"",'Ark1'!AG2666)</f>
        <v>4.6554540860101286</v>
      </c>
      <c r="L453" s="216"/>
      <c r="M453" s="216">
        <f>+IF(J453=0,"",'Ark1'!AH2666)</f>
        <v>0</v>
      </c>
      <c r="N453" s="31">
        <f>+IF(J453=0,"",'Ark1'!U2666)</f>
        <v>4.6058139534883713</v>
      </c>
      <c r="O453" s="31"/>
      <c r="P453" s="31"/>
      <c r="Q453" s="31"/>
      <c r="R453" s="31"/>
      <c r="S453" s="31"/>
      <c r="T453" s="31"/>
      <c r="U453" s="31"/>
      <c r="V453" s="217">
        <f>+IF(J453=0,"",'Ark1'!T2666)</f>
        <v>2.4186046511627906</v>
      </c>
      <c r="W453" s="218">
        <f>+IF(J453=0,"",'Ark1'!W2666)</f>
        <v>0</v>
      </c>
      <c r="X453" s="218">
        <f>+IF(J453=0,"",'Ark1'!X2666)</f>
        <v>0</v>
      </c>
      <c r="Y453" s="218">
        <f>+IF(J453=0,"",'Ark1'!Y2666)</f>
        <v>0</v>
      </c>
      <c r="Z453" s="218">
        <f>+IF(J453=0,"",'Ark1'!Z2666)</f>
        <v>1.2090121521272463</v>
      </c>
      <c r="AA453" s="216">
        <f>+IF(J453=0,"",'Ark1'!AA2666)</f>
        <v>0</v>
      </c>
      <c r="AB453" s="217">
        <f>+IF(J453=0,"",'Ark1'!AC2666)</f>
        <v>0</v>
      </c>
      <c r="AC453" s="218">
        <f>+IF(J453=0,"",'Ark1'!AE2666)</f>
        <v>0</v>
      </c>
      <c r="AD453" s="216">
        <f t="shared" si="51"/>
        <v>2.3029069767441857</v>
      </c>
      <c r="AE453" s="216">
        <f t="shared" si="50"/>
        <v>5.0588235294117645</v>
      </c>
      <c r="AF453" s="301"/>
      <c r="AJ453" s="26"/>
      <c r="AM453" s="27"/>
      <c r="AN453" s="27"/>
      <c r="AO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</row>
    <row r="454" spans="1:72" s="28" customFormat="1" ht="15.6">
      <c r="A454" s="301"/>
      <c r="B454" s="266">
        <f>+'Ark1'!C2667</f>
        <v>2023</v>
      </c>
      <c r="C454" s="215">
        <f>+'Ark1'!L2667</f>
        <v>2</v>
      </c>
      <c r="D454" s="215" t="str">
        <f>VLOOKUP(C454,RNR!$D$13:$E$27,2)</f>
        <v>P</v>
      </c>
      <c r="E454" s="215">
        <f>+'Ark1'!H2667</f>
        <v>2</v>
      </c>
      <c r="F454" s="215">
        <f>+'Ark1'!J2667</f>
        <v>143</v>
      </c>
      <c r="G454" s="215" t="str">
        <f>+VLOOKUP(F454,RNR!$A$1:$B$26,2)</f>
        <v>Nordfjord</v>
      </c>
      <c r="H454" s="215">
        <f>+IF(J454=0,"",'Ark1'!Q2667)</f>
        <v>3</v>
      </c>
      <c r="I454" s="215"/>
      <c r="J454" s="320">
        <f>+'Ark1'!R2667</f>
        <v>7</v>
      </c>
      <c r="K454" s="216">
        <f>+IF(J454=0,"",'Ark1'!AG2667)</f>
        <v>1.9845139088041297</v>
      </c>
      <c r="L454" s="216"/>
      <c r="M454" s="216">
        <f>+IF(J454=0,"",'Ark1'!AH2667)</f>
        <v>0</v>
      </c>
      <c r="N454" s="31">
        <f>+IF(J454=0,"",'Ark1'!U2667)</f>
        <v>4.9428571428571439</v>
      </c>
      <c r="O454" s="31"/>
      <c r="P454" s="31"/>
      <c r="Q454" s="31"/>
      <c r="R454" s="31"/>
      <c r="S454" s="31"/>
      <c r="T454" s="31"/>
      <c r="U454" s="31"/>
      <c r="V454" s="217">
        <f>+IF(J454=0,"",'Ark1'!T2667)</f>
        <v>2.4285714285714279</v>
      </c>
      <c r="W454" s="218">
        <f>+IF(J454=0,"",'Ark1'!W2667)</f>
        <v>0</v>
      </c>
      <c r="X454" s="218">
        <f>+IF(J454=0,"",'Ark1'!X2667)</f>
        <v>0</v>
      </c>
      <c r="Y454" s="218">
        <f>+IF(J454=0,"",'Ark1'!Y2667)</f>
        <v>0</v>
      </c>
      <c r="Z454" s="218">
        <f>+IF(J454=0,"",'Ark1'!Z2667)</f>
        <v>1.993458690572848</v>
      </c>
      <c r="AA454" s="216">
        <f>+IF(J454=0,"",'Ark1'!AA2667)</f>
        <v>0</v>
      </c>
      <c r="AB454" s="217">
        <f>+IF(J454=0,"",'Ark1'!AC2667)</f>
        <v>0</v>
      </c>
      <c r="AC454" s="218">
        <f>+IF(J454=0,"",'Ark1'!AE2667)</f>
        <v>0</v>
      </c>
      <c r="AD454" s="216">
        <f t="shared" si="51"/>
        <v>2.471428571428572</v>
      </c>
      <c r="AE454" s="216">
        <f t="shared" si="50"/>
        <v>2.3333333333333335</v>
      </c>
      <c r="AF454" s="301"/>
      <c r="AJ454" s="26"/>
      <c r="AM454" s="27"/>
      <c r="AN454" s="27"/>
      <c r="AO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</row>
    <row r="455" spans="1:72" s="28" customFormat="1" ht="15.6">
      <c r="A455" s="301"/>
      <c r="B455" s="266">
        <f>+'Ark1'!C2668</f>
        <v>2023</v>
      </c>
      <c r="C455" s="215">
        <f>+'Ark1'!L2668</f>
        <v>2</v>
      </c>
      <c r="D455" s="215" t="str">
        <f>VLOOKUP(C455,RNR!$D$13:$E$27,2)</f>
        <v>P</v>
      </c>
      <c r="E455" s="215">
        <f>+'Ark1'!H2668</f>
        <v>2</v>
      </c>
      <c r="F455" s="215">
        <f>+'Ark1'!J2668</f>
        <v>147</v>
      </c>
      <c r="G455" s="215" t="str">
        <f>+VLOOKUP(F455,RNR!$A$1:$B$26,2)</f>
        <v>Midt-Norge</v>
      </c>
      <c r="H455" s="215">
        <f>+IF(J455=0,"",'Ark1'!Q2668)</f>
        <v>4</v>
      </c>
      <c r="I455" s="215"/>
      <c r="J455" s="320">
        <f>+'Ark1'!R2668</f>
        <v>8</v>
      </c>
      <c r="K455" s="216">
        <f>+IF(J455=0,"",'Ark1'!AG2668)</f>
        <v>4.0861402540033129</v>
      </c>
      <c r="L455" s="216"/>
      <c r="M455" s="216">
        <f>+IF(J455=0,"",'Ark1'!AH2668)</f>
        <v>0</v>
      </c>
      <c r="N455" s="31">
        <f>+IF(J455=0,"",'Ark1'!U2668)</f>
        <v>4.625</v>
      </c>
      <c r="O455" s="31"/>
      <c r="P455" s="31"/>
      <c r="Q455" s="31"/>
      <c r="R455" s="31"/>
      <c r="S455" s="31"/>
      <c r="T455" s="31"/>
      <c r="U455" s="31"/>
      <c r="V455" s="217">
        <f>+IF(J455=0,"",'Ark1'!T2668)</f>
        <v>2</v>
      </c>
      <c r="W455" s="218">
        <f>+IF(J455=0,"",'Ark1'!W2668)</f>
        <v>0</v>
      </c>
      <c r="X455" s="218">
        <f>+IF(J455=0,"",'Ark1'!X2668)</f>
        <v>0</v>
      </c>
      <c r="Y455" s="218">
        <f>+IF(J455=0,"",'Ark1'!Y2668)</f>
        <v>0</v>
      </c>
      <c r="Z455" s="218">
        <f>+IF(J455=0,"",'Ark1'!Z2668)</f>
        <v>0.66661458129867246</v>
      </c>
      <c r="AA455" s="216">
        <f>+IF(J455=0,"",'Ark1'!AA2668)</f>
        <v>0</v>
      </c>
      <c r="AB455" s="217">
        <f>+IF(J455=0,"",'Ark1'!AC2668)</f>
        <v>0</v>
      </c>
      <c r="AC455" s="218">
        <f>+IF(J455=0,"",'Ark1'!AE2668)</f>
        <v>0</v>
      </c>
      <c r="AD455" s="216">
        <f t="shared" si="51"/>
        <v>2.3125</v>
      </c>
      <c r="AE455" s="216">
        <f t="shared" si="50"/>
        <v>2</v>
      </c>
      <c r="AF455" s="301"/>
      <c r="AJ455" s="26"/>
      <c r="AM455" s="27"/>
      <c r="AN455" s="27"/>
      <c r="AO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</row>
    <row r="456" spans="1:72" s="28" customFormat="1" ht="15.6">
      <c r="A456" s="301"/>
      <c r="B456" s="266">
        <f>+'Ark1'!C2669</f>
        <v>2023</v>
      </c>
      <c r="C456" s="215">
        <f>+'Ark1'!L2669</f>
        <v>2</v>
      </c>
      <c r="D456" s="215" t="str">
        <f>VLOOKUP(C456,RNR!$D$13:$E$27,2)</f>
        <v>P</v>
      </c>
      <c r="E456" s="215">
        <f>+'Ark1'!H2669</f>
        <v>1</v>
      </c>
      <c r="F456" s="215">
        <f>+'Ark1'!J2669</f>
        <v>155</v>
      </c>
      <c r="G456" s="215" t="str">
        <f>+VLOOKUP(F456,RNR!$A$1:$B$26,2)</f>
        <v>Målselv</v>
      </c>
      <c r="H456" s="215">
        <f>+IF(J456=0,"",'Ark1'!Q2669)</f>
        <v>12</v>
      </c>
      <c r="I456" s="215"/>
      <c r="J456" s="320">
        <f>+'Ark1'!R2669</f>
        <v>58</v>
      </c>
      <c r="K456" s="216">
        <f>+IF(J456=0,"",'Ark1'!AG2669)</f>
        <v>3.0442121217340405</v>
      </c>
      <c r="L456" s="216"/>
      <c r="M456" s="216">
        <f>+IF(J456=0,"",'Ark1'!AH2669)</f>
        <v>0</v>
      </c>
      <c r="N456" s="31">
        <f>+IF(J456=0,"",'Ark1'!U2669)</f>
        <v>6.0948275862068995</v>
      </c>
      <c r="O456" s="31"/>
      <c r="P456" s="31"/>
      <c r="Q456" s="31"/>
      <c r="R456" s="31"/>
      <c r="S456" s="31"/>
      <c r="T456" s="31"/>
      <c r="U456" s="31"/>
      <c r="V456" s="217">
        <f>+IF(J456=0,"",'Ark1'!T2669)</f>
        <v>2.0517241379310347</v>
      </c>
      <c r="W456" s="218">
        <f>+IF(J456=0,"",'Ark1'!W2669)</f>
        <v>0</v>
      </c>
      <c r="X456" s="218">
        <f>+IF(J456=0,"",'Ark1'!X2669)</f>
        <v>0</v>
      </c>
      <c r="Y456" s="218">
        <f>+IF(J456=0,"",'Ark1'!Y2669)</f>
        <v>0</v>
      </c>
      <c r="Z456" s="218">
        <f>+IF(J456=0,"",'Ark1'!Z2669)</f>
        <v>1.4963659903813715</v>
      </c>
      <c r="AA456" s="216">
        <f>+IF(J456=0,"",'Ark1'!AA2669)</f>
        <v>0</v>
      </c>
      <c r="AB456" s="217">
        <f>+IF(J456=0,"",'Ark1'!AC2669)</f>
        <v>0</v>
      </c>
      <c r="AC456" s="218">
        <f>+IF(J456=0,"",'Ark1'!AE2669)</f>
        <v>0</v>
      </c>
      <c r="AD456" s="216">
        <f t="shared" si="51"/>
        <v>3.0474137931034497</v>
      </c>
      <c r="AE456" s="216">
        <f t="shared" si="50"/>
        <v>4.833333333333333</v>
      </c>
      <c r="AF456" s="301"/>
      <c r="AJ456" s="26"/>
      <c r="AM456" s="27"/>
      <c r="AN456" s="27"/>
      <c r="AO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</row>
    <row r="457" spans="1:72" s="28" customFormat="1" ht="15.6">
      <c r="A457" s="301"/>
      <c r="B457" s="266">
        <f>+'Ark1'!C2670</f>
        <v>2023</v>
      </c>
      <c r="C457" s="215">
        <f>+'Ark1'!L2670</f>
        <v>2</v>
      </c>
      <c r="D457" s="215" t="str">
        <f>VLOOKUP(C457,RNR!$D$13:$E$27,2)</f>
        <v>P</v>
      </c>
      <c r="E457" s="215">
        <f>+'Ark1'!H2670</f>
        <v>2</v>
      </c>
      <c r="F457" s="215">
        <f>+'Ark1'!J2670</f>
        <v>160</v>
      </c>
      <c r="G457" s="215" t="str">
        <f>+VLOOKUP(F457,RNR!$A$1:$B$26,2)</f>
        <v>Oslo</v>
      </c>
      <c r="H457" s="215">
        <f>+IF(J457=0,"",'Ark1'!Q2670)</f>
        <v>4</v>
      </c>
      <c r="I457" s="215"/>
      <c r="J457" s="320">
        <f>+'Ark1'!R2670</f>
        <v>6</v>
      </c>
      <c r="K457" s="216">
        <f>+IF(J457=0,"",'Ark1'!AG2670)</f>
        <v>1.1592550361079437</v>
      </c>
      <c r="L457" s="216"/>
      <c r="M457" s="216">
        <f>+IF(J457=0,"",'Ark1'!AH2670)</f>
        <v>16.666666666666671</v>
      </c>
      <c r="N457" s="31">
        <f>+IF(J457=0,"",'Ark1'!U2670)</f>
        <v>4.0666666666666655</v>
      </c>
      <c r="O457" s="31"/>
      <c r="P457" s="31"/>
      <c r="Q457" s="31"/>
      <c r="R457" s="31"/>
      <c r="S457" s="31"/>
      <c r="T457" s="31"/>
      <c r="U457" s="31"/>
      <c r="V457" s="217">
        <f>+IF(J457=0,"",'Ark1'!T2670)</f>
        <v>2.6666666666666661</v>
      </c>
      <c r="W457" s="218">
        <f>+IF(J457=0,"",'Ark1'!W2670)</f>
        <v>0</v>
      </c>
      <c r="X457" s="218">
        <f>+IF(J457=0,"",'Ark1'!X2670)</f>
        <v>0</v>
      </c>
      <c r="Y457" s="218">
        <f>+IF(J457=0,"",'Ark1'!Y2670)</f>
        <v>0</v>
      </c>
      <c r="Z457" s="218">
        <f>+IF(J457=0,"",'Ark1'!Z2670)</f>
        <v>1.0546194679704275</v>
      </c>
      <c r="AA457" s="216">
        <f>+IF(J457=0,"",'Ark1'!AA2670)</f>
        <v>0</v>
      </c>
      <c r="AB457" s="217">
        <f>+IF(J457=0,"",'Ark1'!AC2670)</f>
        <v>0</v>
      </c>
      <c r="AC457" s="218">
        <f>+IF(J457=0,"",'Ark1'!AE2670)</f>
        <v>0</v>
      </c>
      <c r="AD457" s="216">
        <f t="shared" si="51"/>
        <v>2.0333333333333328</v>
      </c>
      <c r="AE457" s="216">
        <f t="shared" si="50"/>
        <v>1.5</v>
      </c>
      <c r="AF457" s="301"/>
      <c r="AJ457" s="26"/>
      <c r="AM457" s="27"/>
      <c r="AN457" s="27"/>
      <c r="AO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</row>
    <row r="458" spans="1:72" s="28" customFormat="1" ht="15.6">
      <c r="A458" s="301"/>
      <c r="B458" s="266">
        <f>+'Ark1'!C2671</f>
        <v>2023</v>
      </c>
      <c r="C458" s="215">
        <f>+'Ark1'!L2671</f>
        <v>2</v>
      </c>
      <c r="D458" s="215" t="str">
        <f>VLOOKUP(C458,RNR!$D$13:$E$27,2)</f>
        <v>P</v>
      </c>
      <c r="E458" s="215">
        <f>+'Ark1'!H2671</f>
        <v>1</v>
      </c>
      <c r="F458" s="215">
        <f>+'Ark1'!J2671</f>
        <v>171</v>
      </c>
      <c r="G458" s="215" t="str">
        <f>+VLOOKUP(F458,RNR!$A$1:$B$26,2)</f>
        <v>Prima</v>
      </c>
      <c r="H458" s="215" t="str">
        <f>+IF(J458=0,"",'Ark1'!Q2671)</f>
        <v/>
      </c>
      <c r="I458" s="215"/>
      <c r="J458" s="320">
        <f>+'Ark1'!R2671</f>
        <v>0</v>
      </c>
      <c r="K458" s="216" t="str">
        <f>+IF(J458=0,"",'Ark1'!AG2671)</f>
        <v/>
      </c>
      <c r="L458" s="216"/>
      <c r="M458" s="216" t="str">
        <f>+IF(J458=0,"",'Ark1'!AH2671)</f>
        <v/>
      </c>
      <c r="N458" s="31" t="str">
        <f>+IF(J458=0,"",'Ark1'!U2671)</f>
        <v/>
      </c>
      <c r="O458" s="31"/>
      <c r="P458" s="31"/>
      <c r="Q458" s="31"/>
      <c r="R458" s="31"/>
      <c r="S458" s="31"/>
      <c r="T458" s="31"/>
      <c r="U458" s="31"/>
      <c r="V458" s="217" t="str">
        <f>+IF(J458=0,"",'Ark1'!T2671)</f>
        <v/>
      </c>
      <c r="W458" s="218" t="str">
        <f>+IF(J458=0,"",'Ark1'!W2671)</f>
        <v/>
      </c>
      <c r="X458" s="218" t="str">
        <f>+IF(J458=0,"",'Ark1'!X2671)</f>
        <v/>
      </c>
      <c r="Y458" s="218" t="str">
        <f>+IF(J458=0,"",'Ark1'!Y2671)</f>
        <v/>
      </c>
      <c r="Z458" s="218" t="str">
        <f>+IF(J458=0,"",'Ark1'!Z2671)</f>
        <v/>
      </c>
      <c r="AA458" s="216" t="str">
        <f>+IF(J458=0,"",'Ark1'!AA2671)</f>
        <v/>
      </c>
      <c r="AB458" s="217" t="str">
        <f>+IF(J458=0,"",'Ark1'!AC2671)</f>
        <v/>
      </c>
      <c r="AC458" s="218" t="str">
        <f>+IF(J458=0,"",'Ark1'!AE2671)</f>
        <v/>
      </c>
      <c r="AD458" s="216" t="str">
        <f t="shared" si="51"/>
        <v/>
      </c>
      <c r="AE458" s="216" t="str">
        <f t="shared" si="50"/>
        <v/>
      </c>
      <c r="AF458" s="301"/>
      <c r="AJ458" s="26"/>
      <c r="AM458" s="27"/>
      <c r="AN458" s="27"/>
      <c r="AO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</row>
    <row r="459" spans="1:72" s="28" customFormat="1" ht="15.6">
      <c r="A459" s="301"/>
      <c r="B459" s="266">
        <f>+'Ark1'!C2672</f>
        <v>2023</v>
      </c>
      <c r="C459" s="215">
        <f>+'Ark1'!L2672</f>
        <v>2</v>
      </c>
      <c r="D459" s="215" t="str">
        <f>VLOOKUP(C459,RNR!$D$13:$E$27,2)</f>
        <v>P</v>
      </c>
      <c r="E459" s="215">
        <f>+'Ark1'!H2672</f>
        <v>2</v>
      </c>
      <c r="F459" s="215">
        <f>+'Ark1'!J2672</f>
        <v>175</v>
      </c>
      <c r="G459" s="215" t="str">
        <f>+VLOOKUP(F459,RNR!$A$1:$B$26,2)</f>
        <v>Ole Ringdal</v>
      </c>
      <c r="H459" s="215">
        <f>+IF(J459=0,"",'Ark1'!Q2672)</f>
        <v>12</v>
      </c>
      <c r="I459" s="215"/>
      <c r="J459" s="320">
        <f>+'Ark1'!R2672</f>
        <v>88</v>
      </c>
      <c r="K459" s="216">
        <f>+IF(J459=0,"",'Ark1'!AG2672)</f>
        <v>4.6452408661832436</v>
      </c>
      <c r="L459" s="216"/>
      <c r="M459" s="216">
        <f>+IF(J459=0,"",'Ark1'!AH2672)</f>
        <v>0</v>
      </c>
      <c r="N459" s="31">
        <f>+IF(J459=0,"",'Ark1'!U2672)</f>
        <v>5.3068181818181825</v>
      </c>
      <c r="O459" s="31"/>
      <c r="P459" s="31"/>
      <c r="Q459" s="31"/>
      <c r="R459" s="31"/>
      <c r="S459" s="31"/>
      <c r="T459" s="31"/>
      <c r="U459" s="31"/>
      <c r="V459" s="217">
        <f>+IF(J459=0,"",'Ark1'!T2672)</f>
        <v>2.2386363636363642</v>
      </c>
      <c r="W459" s="218">
        <f>+IF(J459=0,"",'Ark1'!W2672)</f>
        <v>0</v>
      </c>
      <c r="X459" s="218">
        <f>+IF(J459=0,"",'Ark1'!X2672)</f>
        <v>0</v>
      </c>
      <c r="Y459" s="218">
        <f>+IF(J459=0,"",'Ark1'!Y2672)</f>
        <v>0</v>
      </c>
      <c r="Z459" s="218">
        <f>+IF(J459=0,"",'Ark1'!Z2672)</f>
        <v>1.4702191746428821</v>
      </c>
      <c r="AA459" s="216">
        <f>+IF(J459=0,"",'Ark1'!AA2672)</f>
        <v>0</v>
      </c>
      <c r="AB459" s="217">
        <f>+IF(J459=0,"",'Ark1'!AC2672)</f>
        <v>0</v>
      </c>
      <c r="AC459" s="218">
        <f>+IF(J459=0,"",'Ark1'!AE2672)</f>
        <v>0</v>
      </c>
      <c r="AD459" s="216">
        <f t="shared" si="51"/>
        <v>2.6534090909090913</v>
      </c>
      <c r="AE459" s="216">
        <f t="shared" si="50"/>
        <v>7.333333333333333</v>
      </c>
      <c r="AF459" s="301"/>
      <c r="AJ459" s="26"/>
      <c r="AM459" s="27"/>
      <c r="AN459" s="27"/>
      <c r="AO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</row>
    <row r="460" spans="1:72" s="28" customFormat="1" ht="15.6">
      <c r="A460" s="301"/>
      <c r="B460" s="266">
        <f>+'Ark1'!C2673</f>
        <v>2023</v>
      </c>
      <c r="C460" s="215">
        <f>+'Ark1'!L2673</f>
        <v>2</v>
      </c>
      <c r="D460" s="215" t="str">
        <f>VLOOKUP(C460,RNR!$D$13:$E$27,2)</f>
        <v>P</v>
      </c>
      <c r="E460" s="215">
        <f>+'Ark1'!H2673</f>
        <v>2</v>
      </c>
      <c r="F460" s="215">
        <f>+'Ark1'!J2673</f>
        <v>177</v>
      </c>
      <c r="G460" s="215" t="str">
        <f>+VLOOKUP(F460,RNR!$A$1:$B$26,2)</f>
        <v>Slakthuset</v>
      </c>
      <c r="H460" s="215">
        <f>+IF(J460=0,"",'Ark1'!Q2673)</f>
        <v>5</v>
      </c>
      <c r="I460" s="215"/>
      <c r="J460" s="320">
        <f>+'Ark1'!R2673</f>
        <v>32</v>
      </c>
      <c r="K460" s="216">
        <f>+IF(J460=0,"",'Ark1'!AG2673)</f>
        <v>1.9916042551161568</v>
      </c>
      <c r="L460" s="216"/>
      <c r="M460" s="216">
        <f>+IF(J460=0,"",'Ark1'!AH2673)</f>
        <v>0</v>
      </c>
      <c r="N460" s="31">
        <f>+IF(J460=0,"",'Ark1'!U2673)</f>
        <v>5.2187500000000009</v>
      </c>
      <c r="O460" s="31"/>
      <c r="P460" s="31"/>
      <c r="Q460" s="31"/>
      <c r="R460" s="31"/>
      <c r="S460" s="31"/>
      <c r="T460" s="31"/>
      <c r="U460" s="31"/>
      <c r="V460" s="217">
        <f>+IF(J460=0,"",'Ark1'!T2673)</f>
        <v>2.0625</v>
      </c>
      <c r="W460" s="218">
        <f>+IF(J460=0,"",'Ark1'!W2673)</f>
        <v>0</v>
      </c>
      <c r="X460" s="218">
        <f>+IF(J460=0,"",'Ark1'!X2673)</f>
        <v>0</v>
      </c>
      <c r="Y460" s="218">
        <f>+IF(J460=0,"",'Ark1'!Y2673)</f>
        <v>0</v>
      </c>
      <c r="Z460" s="218">
        <f>+IF(J460=0,"",'Ark1'!Z2673)</f>
        <v>1.3893428077691969</v>
      </c>
      <c r="AA460" s="216">
        <f>+IF(J460=0,"",'Ark1'!AA2673)</f>
        <v>0</v>
      </c>
      <c r="AB460" s="217">
        <f>+IF(J460=0,"",'Ark1'!AC2673)</f>
        <v>0</v>
      </c>
      <c r="AC460" s="218">
        <f>+IF(J460=0,"",'Ark1'!AE2673)</f>
        <v>0</v>
      </c>
      <c r="AD460" s="216">
        <f t="shared" si="51"/>
        <v>2.6093750000000004</v>
      </c>
      <c r="AE460" s="216">
        <f t="shared" si="50"/>
        <v>6.4</v>
      </c>
      <c r="AF460" s="301"/>
      <c r="AJ460" s="26"/>
      <c r="AM460" s="27"/>
      <c r="AN460" s="27"/>
      <c r="AO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</row>
    <row r="461" spans="1:72" s="28" customFormat="1" ht="15.6">
      <c r="A461" s="301"/>
      <c r="B461" s="266">
        <f>+'Ark1'!C2674</f>
        <v>2023</v>
      </c>
      <c r="C461" s="215">
        <f>+'Ark1'!L2674</f>
        <v>2</v>
      </c>
      <c r="D461" s="215" t="str">
        <f>VLOOKUP(C461,RNR!$D$13:$E$27,2)</f>
        <v>P</v>
      </c>
      <c r="E461" s="215">
        <f>+'Ark1'!H2674</f>
        <v>2</v>
      </c>
      <c r="F461" s="215">
        <f>+'Ark1'!J2674</f>
        <v>178</v>
      </c>
      <c r="G461" s="215" t="str">
        <f>+VLOOKUP(F461,RNR!$A$1:$B$26,2)</f>
        <v>Røros</v>
      </c>
      <c r="H461" s="215">
        <f>+IF(J461=0,"",'Ark1'!Q2674)</f>
        <v>5</v>
      </c>
      <c r="I461" s="215"/>
      <c r="J461" s="320">
        <f>+'Ark1'!R2674</f>
        <v>38</v>
      </c>
      <c r="K461" s="216">
        <f>+IF(J461=0,"",'Ark1'!AG2674)</f>
        <v>6.2336149140693262</v>
      </c>
      <c r="L461" s="216"/>
      <c r="M461" s="216">
        <f>+IF(J461=0,"",'Ark1'!AH2674)</f>
        <v>0</v>
      </c>
      <c r="N461" s="31">
        <f>+IF(J461=0,"",'Ark1'!U2674)</f>
        <v>5.0684210526315798</v>
      </c>
      <c r="O461" s="31"/>
      <c r="P461" s="31"/>
      <c r="Q461" s="31"/>
      <c r="R461" s="31"/>
      <c r="S461" s="31"/>
      <c r="T461" s="31"/>
      <c r="U461" s="31"/>
      <c r="V461" s="217">
        <f>+IF(J461=0,"",'Ark1'!T2674)</f>
        <v>2.4736842105263155</v>
      </c>
      <c r="W461" s="218">
        <f>+IF(J461=0,"",'Ark1'!W2674)</f>
        <v>0</v>
      </c>
      <c r="X461" s="218">
        <f>+IF(J461=0,"",'Ark1'!X2674)</f>
        <v>0</v>
      </c>
      <c r="Y461" s="218">
        <f>+IF(J461=0,"",'Ark1'!Y2674)</f>
        <v>0</v>
      </c>
      <c r="Z461" s="218">
        <f>+IF(J461=0,"",'Ark1'!Z2674)</f>
        <v>0.93727074759303874</v>
      </c>
      <c r="AA461" s="216">
        <f>+IF(J461=0,"",'Ark1'!AA2674)</f>
        <v>0</v>
      </c>
      <c r="AB461" s="217">
        <f>+IF(J461=0,"",'Ark1'!AC2674)</f>
        <v>0</v>
      </c>
      <c r="AC461" s="218">
        <f>+IF(J461=0,"",'Ark1'!AE2674)</f>
        <v>0</v>
      </c>
      <c r="AD461" s="216">
        <f t="shared" si="51"/>
        <v>2.5342105263157899</v>
      </c>
      <c r="AE461" s="216">
        <f t="shared" si="50"/>
        <v>7.6</v>
      </c>
      <c r="AF461" s="301"/>
      <c r="AJ461" s="26"/>
      <c r="AM461" s="27"/>
      <c r="AN461" s="27"/>
      <c r="AO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</row>
    <row r="462" spans="1:72" s="28" customFormat="1" ht="15.6">
      <c r="A462" s="301"/>
      <c r="B462" s="266">
        <f>+'Ark1'!C2675</f>
        <v>2023</v>
      </c>
      <c r="C462" s="215">
        <f>+'Ark1'!L2675</f>
        <v>2</v>
      </c>
      <c r="D462" s="215" t="str">
        <f>VLOOKUP(C462,RNR!$D$13:$E$27,2)</f>
        <v>P</v>
      </c>
      <c r="E462" s="215">
        <f>+'Ark1'!H2675</f>
        <v>2</v>
      </c>
      <c r="F462" s="215">
        <f>+'Ark1'!J2675</f>
        <v>181</v>
      </c>
      <c r="G462" s="215" t="str">
        <f>+VLOOKUP(F462,RNR!$A$1:$B$26,2)</f>
        <v>Horns</v>
      </c>
      <c r="H462" s="215">
        <f>+IF(J462=0,"",'Ark1'!Q2675)</f>
        <v>4</v>
      </c>
      <c r="I462" s="215"/>
      <c r="J462" s="320">
        <f>+'Ark1'!R2675</f>
        <v>8</v>
      </c>
      <c r="K462" s="216">
        <f>+IF(J462=0,"",'Ark1'!AG2675)</f>
        <v>1.5500911818342256</v>
      </c>
      <c r="L462" s="216"/>
      <c r="M462" s="216">
        <f>+IF(J462=0,"",'Ark1'!AH2675)</f>
        <v>0</v>
      </c>
      <c r="N462" s="31">
        <f>+IF(J462=0,"",'Ark1'!U2675)</f>
        <v>6.5875000000000004</v>
      </c>
      <c r="O462" s="31"/>
      <c r="P462" s="31"/>
      <c r="Q462" s="31"/>
      <c r="R462" s="31"/>
      <c r="S462" s="31"/>
      <c r="T462" s="31"/>
      <c r="U462" s="31"/>
      <c r="V462" s="217">
        <f>+IF(J462=0,"",'Ark1'!T2675)</f>
        <v>2</v>
      </c>
      <c r="W462" s="218">
        <f>+IF(J462=0,"",'Ark1'!W2675)</f>
        <v>0</v>
      </c>
      <c r="X462" s="218">
        <f>+IF(J462=0,"",'Ark1'!X2675)</f>
        <v>0</v>
      </c>
      <c r="Y462" s="218">
        <f>+IF(J462=0,"",'Ark1'!Y2675)</f>
        <v>0</v>
      </c>
      <c r="Z462" s="218">
        <f>+IF(J462=0,"",'Ark1'!Z2675)</f>
        <v>1.0373493866581365</v>
      </c>
      <c r="AA462" s="216">
        <f>+IF(J462=0,"",'Ark1'!AA2675)</f>
        <v>0</v>
      </c>
      <c r="AB462" s="217">
        <f>+IF(J462=0,"",'Ark1'!AC2675)</f>
        <v>0</v>
      </c>
      <c r="AC462" s="218">
        <f>+IF(J462=0,"",'Ark1'!AE2675)</f>
        <v>0</v>
      </c>
      <c r="AD462" s="216">
        <f t="shared" si="51"/>
        <v>3.2937500000000002</v>
      </c>
      <c r="AE462" s="216">
        <f t="shared" si="50"/>
        <v>2</v>
      </c>
      <c r="AF462" s="301"/>
      <c r="AJ462" s="26"/>
      <c r="AM462" s="27"/>
      <c r="AN462" s="27"/>
      <c r="AO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</row>
    <row r="463" spans="1:72" s="28" customFormat="1" ht="15.6">
      <c r="A463" s="301"/>
      <c r="B463" s="266">
        <f>+'Ark1'!C2676</f>
        <v>2023</v>
      </c>
      <c r="C463" s="215">
        <f>+'Ark1'!L2676</f>
        <v>2</v>
      </c>
      <c r="D463" s="215" t="str">
        <f>VLOOKUP(C463,RNR!$D$13:$E$27,2)</f>
        <v>P</v>
      </c>
      <c r="E463" s="215">
        <f>+'Ark1'!H2676</f>
        <v>1</v>
      </c>
      <c r="F463" s="215">
        <f>+'Ark1'!J2676</f>
        <v>262</v>
      </c>
      <c r="G463" s="215" t="str">
        <f>+VLOOKUP(F463,RNR!$A$1:$B$26,2)</f>
        <v>Strilalam</v>
      </c>
      <c r="H463" s="215" t="str">
        <f>+IF(J463=0,"",'Ark1'!Q2676)</f>
        <v/>
      </c>
      <c r="I463" s="215"/>
      <c r="J463" s="320">
        <f>+'Ark1'!R2676</f>
        <v>0</v>
      </c>
      <c r="K463" s="216" t="str">
        <f>+IF(J463=0,"",'Ark1'!AG2676)</f>
        <v/>
      </c>
      <c r="L463" s="216"/>
      <c r="M463" s="216" t="str">
        <f>+IF(J463=0,"",'Ark1'!AH2676)</f>
        <v/>
      </c>
      <c r="N463" s="31" t="str">
        <f>+IF(J463=0,"",'Ark1'!U2676)</f>
        <v/>
      </c>
      <c r="O463" s="31"/>
      <c r="P463" s="31"/>
      <c r="Q463" s="31"/>
      <c r="R463" s="31"/>
      <c r="S463" s="31"/>
      <c r="T463" s="31"/>
      <c r="U463" s="31"/>
      <c r="V463" s="217" t="str">
        <f>+IF(J463=0,"",'Ark1'!T2676)</f>
        <v/>
      </c>
      <c r="W463" s="218" t="str">
        <f>+IF(J463=0,"",'Ark1'!W2676)</f>
        <v/>
      </c>
      <c r="X463" s="218" t="str">
        <f>+IF(J463=0,"",'Ark1'!X2676)</f>
        <v/>
      </c>
      <c r="Y463" s="218" t="str">
        <f>+IF(J463=0,"",'Ark1'!Y2676)</f>
        <v/>
      </c>
      <c r="Z463" s="218" t="str">
        <f>+IF(J463=0,"",'Ark1'!Z2676)</f>
        <v/>
      </c>
      <c r="AA463" s="216" t="str">
        <f>+IF(J463=0,"",'Ark1'!AA2676)</f>
        <v/>
      </c>
      <c r="AB463" s="217" t="str">
        <f>+IF(J463=0,"",'Ark1'!AC2676)</f>
        <v/>
      </c>
      <c r="AC463" s="218" t="str">
        <f>+IF(J463=0,"",'Ark1'!AE2676)</f>
        <v/>
      </c>
      <c r="AD463" s="216" t="str">
        <f t="shared" si="51"/>
        <v/>
      </c>
      <c r="AE463" s="216" t="str">
        <f t="shared" si="50"/>
        <v/>
      </c>
      <c r="AF463" s="301"/>
      <c r="AJ463" s="26"/>
      <c r="AM463" s="27"/>
      <c r="AN463" s="27"/>
      <c r="AO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</row>
    <row r="464" spans="1:72" s="28" customFormat="1" ht="15.6">
      <c r="A464" s="301"/>
      <c r="B464" s="266">
        <f>+'Ark1'!C2677</f>
        <v>2023</v>
      </c>
      <c r="C464" s="215">
        <f>+'Ark1'!L2677</f>
        <v>2</v>
      </c>
      <c r="D464" s="215" t="str">
        <f>VLOOKUP(C464,RNR!$D$13:$E$27,2)</f>
        <v>P</v>
      </c>
      <c r="E464" s="215">
        <f>+'Ark1'!H2677</f>
        <v>1</v>
      </c>
      <c r="F464" s="215">
        <f>+'Ark1'!J2677</f>
        <v>309</v>
      </c>
      <c r="G464" s="215" t="str">
        <f>+VLOOKUP(F464,RNR!$A$1:$B$26,2)</f>
        <v>Malvik</v>
      </c>
      <c r="H464" s="215">
        <f>+IF(J464=0,"",'Ark1'!Q2677)</f>
        <v>8</v>
      </c>
      <c r="I464" s="215"/>
      <c r="J464" s="320">
        <f>+'Ark1'!R2677</f>
        <v>26</v>
      </c>
      <c r="K464" s="216">
        <f>+IF(J464=0,"",'Ark1'!AG2677)</f>
        <v>2.2174436869957752</v>
      </c>
      <c r="L464" s="216"/>
      <c r="M464" s="216">
        <f>+IF(J464=0,"",'Ark1'!AH2677)</f>
        <v>0</v>
      </c>
      <c r="N464" s="31">
        <f>+IF(J464=0,"",'Ark1'!U2677)</f>
        <v>5.5923076923076946</v>
      </c>
      <c r="O464" s="31"/>
      <c r="P464" s="31"/>
      <c r="Q464" s="31"/>
      <c r="R464" s="31"/>
      <c r="S464" s="31"/>
      <c r="T464" s="31"/>
      <c r="U464" s="31"/>
      <c r="V464" s="217">
        <f>+IF(J464=0,"",'Ark1'!T2677)</f>
        <v>2.2307692307692304</v>
      </c>
      <c r="W464" s="218">
        <f>+IF(J464=0,"",'Ark1'!W2677)</f>
        <v>0</v>
      </c>
      <c r="X464" s="218">
        <f>+IF(J464=0,"",'Ark1'!X2677)</f>
        <v>0</v>
      </c>
      <c r="Y464" s="218">
        <f>+IF(J464=0,"",'Ark1'!Y2677)</f>
        <v>0</v>
      </c>
      <c r="Z464" s="218">
        <f>+IF(J464=0,"",'Ark1'!Z2677)</f>
        <v>1.4220578471743188</v>
      </c>
      <c r="AA464" s="216">
        <f>+IF(J464=0,"",'Ark1'!AA2677)</f>
        <v>0</v>
      </c>
      <c r="AB464" s="217">
        <f>+IF(J464=0,"",'Ark1'!AC2677)</f>
        <v>0</v>
      </c>
      <c r="AC464" s="218">
        <f>+IF(J464=0,"",'Ark1'!AE2677)</f>
        <v>0</v>
      </c>
      <c r="AD464" s="216">
        <f t="shared" si="51"/>
        <v>2.7961538461538473</v>
      </c>
      <c r="AE464" s="216">
        <f t="shared" si="50"/>
        <v>3.25</v>
      </c>
      <c r="AF464" s="301"/>
      <c r="AJ464" s="26"/>
      <c r="AM464" s="27"/>
      <c r="AN464" s="27"/>
      <c r="AO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</row>
    <row r="465" spans="1:72" s="28" customFormat="1" ht="15.6">
      <c r="A465" s="301"/>
      <c r="B465" s="266">
        <f>+'Ark1'!C2678</f>
        <v>2023</v>
      </c>
      <c r="C465" s="215">
        <f>+'Ark1'!L2678</f>
        <v>2</v>
      </c>
      <c r="D465" s="215" t="str">
        <f>VLOOKUP(C465,RNR!$D$13:$E$27,2)</f>
        <v>P</v>
      </c>
      <c r="E465" s="215">
        <f>+'Ark1'!H2678</f>
        <v>2</v>
      </c>
      <c r="F465" s="215">
        <f>+'Ark1'!J2678</f>
        <v>470</v>
      </c>
      <c r="G465" s="215" t="str">
        <f>+VLOOKUP(F465,RNR!$A$1:$B$26,2)</f>
        <v>Jens Eide</v>
      </c>
      <c r="H465" s="215">
        <f>+IF(J465=0,"",'Ark1'!Q2678)</f>
        <v>4</v>
      </c>
      <c r="I465" s="215"/>
      <c r="J465" s="320">
        <f>+'Ark1'!R2678</f>
        <v>10</v>
      </c>
      <c r="K465" s="216">
        <f>+IF(J465=0,"",'Ark1'!AG2678)</f>
        <v>0.80207976461578756</v>
      </c>
      <c r="L465" s="216"/>
      <c r="M465" s="216">
        <f>+IF(J465=0,"",'Ark1'!AH2678)</f>
        <v>0</v>
      </c>
      <c r="N465" s="31">
        <f>+IF(J465=0,"",'Ark1'!U2678)</f>
        <v>3.9800000000000009</v>
      </c>
      <c r="O465" s="31"/>
      <c r="P465" s="31"/>
      <c r="Q465" s="31"/>
      <c r="R465" s="31"/>
      <c r="S465" s="31"/>
      <c r="T465" s="31"/>
      <c r="U465" s="31"/>
      <c r="V465" s="217">
        <f>+IF(J465=0,"",'Ark1'!T2678)</f>
        <v>2.6</v>
      </c>
      <c r="W465" s="218">
        <f>+IF(J465=0,"",'Ark1'!W2678)</f>
        <v>0</v>
      </c>
      <c r="X465" s="218">
        <f>+IF(J465=0,"",'Ark1'!X2678)</f>
        <v>0</v>
      </c>
      <c r="Y465" s="218">
        <f>+IF(J465=0,"",'Ark1'!Y2678)</f>
        <v>0</v>
      </c>
      <c r="Z465" s="218">
        <f>+IF(J465=0,"",'Ark1'!Z2678)</f>
        <v>2.0595145058969591</v>
      </c>
      <c r="AA465" s="216">
        <f>+IF(J465=0,"",'Ark1'!AA2678)</f>
        <v>0</v>
      </c>
      <c r="AB465" s="217">
        <f>+IF(J465=0,"",'Ark1'!AC2678)</f>
        <v>0</v>
      </c>
      <c r="AC465" s="218">
        <f>+IF(J465=0,"",'Ark1'!AE2678)</f>
        <v>0</v>
      </c>
      <c r="AD465" s="216">
        <f t="shared" si="51"/>
        <v>1.9900000000000004</v>
      </c>
      <c r="AE465" s="216">
        <f t="shared" si="50"/>
        <v>2.5</v>
      </c>
      <c r="AF465" s="301"/>
      <c r="AJ465" s="26"/>
      <c r="AM465" s="27"/>
      <c r="AN465" s="27"/>
      <c r="AO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</row>
    <row r="466" spans="1:72" s="28" customFormat="1" ht="15.6">
      <c r="A466" s="301"/>
      <c r="B466" s="266">
        <f>+'Ark1'!C2679</f>
        <v>2023</v>
      </c>
      <c r="C466" s="215">
        <f>+'Ark1'!L2679</f>
        <v>2</v>
      </c>
      <c r="D466" s="215" t="str">
        <f>VLOOKUP(C466,RNR!$D$13:$E$27,2)</f>
        <v>P</v>
      </c>
      <c r="E466" s="215">
        <f>+'Ark1'!H2679</f>
        <v>2</v>
      </c>
      <c r="F466" s="215">
        <f>+'Ark1'!J2679</f>
        <v>629</v>
      </c>
      <c r="G466" s="215" t="str">
        <f>+VLOOKUP(F466,RNR!$A$1:$B$26,2)</f>
        <v>Bø</v>
      </c>
      <c r="H466" s="215" t="str">
        <f>+IF(J466=0,"",'Ark1'!Q2679)</f>
        <v/>
      </c>
      <c r="I466" s="215"/>
      <c r="J466" s="320">
        <f>+'Ark1'!R2679</f>
        <v>0</v>
      </c>
      <c r="K466" s="216" t="str">
        <f>+IF(J466=0,"",'Ark1'!AG2679)</f>
        <v/>
      </c>
      <c r="L466" s="216"/>
      <c r="M466" s="216" t="str">
        <f>+IF(J466=0,"",'Ark1'!AH2679)</f>
        <v/>
      </c>
      <c r="N466" s="31" t="str">
        <f>+IF(J466=0,"",'Ark1'!U2679)</f>
        <v/>
      </c>
      <c r="O466" s="31"/>
      <c r="P466" s="31"/>
      <c r="Q466" s="31"/>
      <c r="R466" s="31"/>
      <c r="S466" s="31"/>
      <c r="T466" s="31"/>
      <c r="U466" s="31"/>
      <c r="V466" s="217" t="str">
        <f>+IF(J466=0,"",'Ark1'!T2679)</f>
        <v/>
      </c>
      <c r="W466" s="218" t="str">
        <f>+IF(J466=0,"",'Ark1'!W2679)</f>
        <v/>
      </c>
      <c r="X466" s="218" t="str">
        <f>+IF(J466=0,"",'Ark1'!X2679)</f>
        <v/>
      </c>
      <c r="Y466" s="218" t="str">
        <f>+IF(J466=0,"",'Ark1'!Y2679)</f>
        <v/>
      </c>
      <c r="Z466" s="218" t="str">
        <f>+IF(J466=0,"",'Ark1'!Z2679)</f>
        <v/>
      </c>
      <c r="AA466" s="216" t="str">
        <f>+IF(J466=0,"",'Ark1'!AA2679)</f>
        <v/>
      </c>
      <c r="AB466" s="217" t="str">
        <f>+IF(J466=0,"",'Ark1'!AC2679)</f>
        <v/>
      </c>
      <c r="AC466" s="218" t="str">
        <f>+IF(J466=0,"",'Ark1'!AE2679)</f>
        <v/>
      </c>
      <c r="AD466" s="216" t="str">
        <f t="shared" si="51"/>
        <v/>
      </c>
      <c r="AE466" s="216" t="str">
        <f t="shared" si="50"/>
        <v/>
      </c>
      <c r="AF466" s="301"/>
      <c r="AJ466" s="26"/>
      <c r="AM466" s="27"/>
      <c r="AN466" s="27"/>
      <c r="AO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</row>
    <row r="467" spans="1:72" s="28" customFormat="1" ht="15.6">
      <c r="A467" s="301"/>
      <c r="B467" s="266">
        <f>+'Ark1'!C2680</f>
        <v>2023</v>
      </c>
      <c r="C467" s="215">
        <f>+'Ark1'!L2680</f>
        <v>2</v>
      </c>
      <c r="D467" s="215" t="str">
        <f>VLOOKUP(C467,RNR!$D$13:$E$27,2)</f>
        <v>P</v>
      </c>
      <c r="E467" s="215">
        <f>+'Ark1'!H2680</f>
        <v>1</v>
      </c>
      <c r="F467" s="215">
        <f>+'Ark1'!J2680</f>
        <v>643</v>
      </c>
      <c r="G467" s="215" t="str">
        <f>+VLOOKUP(F467,RNR!$A$1:$B$26,2)</f>
        <v>Bjerka</v>
      </c>
      <c r="H467" s="215">
        <f>+IF(J467=0,"",'Ark1'!Q2680)</f>
        <v>3</v>
      </c>
      <c r="I467" s="215"/>
      <c r="J467" s="320">
        <f>+'Ark1'!R2680</f>
        <v>16</v>
      </c>
      <c r="K467" s="216">
        <f>+IF(J467=0,"",'Ark1'!AG2680)</f>
        <v>2.6562376965274659</v>
      </c>
      <c r="L467" s="216"/>
      <c r="M467" s="216">
        <f>+IF(J467=0,"",'Ark1'!AH2680)</f>
        <v>0</v>
      </c>
      <c r="N467" s="31">
        <f>+IF(J467=0,"",'Ark1'!U2680)</f>
        <v>6.3249999999999984</v>
      </c>
      <c r="O467" s="31"/>
      <c r="P467" s="31"/>
      <c r="Q467" s="31"/>
      <c r="R467" s="31"/>
      <c r="S467" s="31"/>
      <c r="T467" s="31"/>
      <c r="U467" s="31"/>
      <c r="V467" s="217">
        <f>+IF(J467=0,"",'Ark1'!T2680)</f>
        <v>2.1875</v>
      </c>
      <c r="W467" s="218">
        <f>+IF(J467=0,"",'Ark1'!W2680)</f>
        <v>0</v>
      </c>
      <c r="X467" s="218">
        <f>+IF(J467=0,"",'Ark1'!X2680)</f>
        <v>0</v>
      </c>
      <c r="Y467" s="218">
        <f>+IF(J467=0,"",'Ark1'!Y2680)</f>
        <v>0</v>
      </c>
      <c r="Z467" s="218">
        <f>+IF(J467=0,"",'Ark1'!Z2680)</f>
        <v>2.8932032420830751</v>
      </c>
      <c r="AA467" s="216">
        <f>+IF(J467=0,"",'Ark1'!AA2680)</f>
        <v>0</v>
      </c>
      <c r="AB467" s="217">
        <f>+IF(J467=0,"",'Ark1'!AC2680)</f>
        <v>0</v>
      </c>
      <c r="AC467" s="218">
        <f>+IF(J467=0,"",'Ark1'!AE2680)</f>
        <v>0</v>
      </c>
      <c r="AD467" s="216">
        <f t="shared" si="51"/>
        <v>3.1624999999999992</v>
      </c>
      <c r="AE467" s="216">
        <f t="shared" si="50"/>
        <v>5.333333333333333</v>
      </c>
      <c r="AF467" s="301"/>
      <c r="AJ467" s="26"/>
      <c r="AM467" s="27"/>
      <c r="AN467" s="27"/>
      <c r="AO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</row>
    <row r="468" spans="1:72" s="28" customFormat="1" ht="15.6">
      <c r="A468" s="301"/>
      <c r="B468" s="266">
        <f>+'Ark1'!C2681</f>
        <v>2023</v>
      </c>
      <c r="C468" s="215">
        <f>+'Ark1'!L2681</f>
        <v>2</v>
      </c>
      <c r="D468" s="215" t="str">
        <f>VLOOKUP(C468,RNR!$D$13:$E$27,2)</f>
        <v>P</v>
      </c>
      <c r="E468" s="215">
        <f>+'Ark1'!H2681</f>
        <v>2</v>
      </c>
      <c r="F468" s="215">
        <f>+'Ark1'!J2681</f>
        <v>704</v>
      </c>
      <c r="G468" s="215" t="str">
        <f>+VLOOKUP(F468,RNR!$A$1:$B$26,2)</f>
        <v>Øre Vilt</v>
      </c>
      <c r="H468" s="215" t="str">
        <f>+IF(J468=0,"",'Ark1'!Q2681)</f>
        <v/>
      </c>
      <c r="I468" s="215"/>
      <c r="J468" s="320">
        <f>+'Ark1'!R2681</f>
        <v>0</v>
      </c>
      <c r="K468" s="216" t="str">
        <f>+IF(J468=0,"",'Ark1'!AG2681)</f>
        <v/>
      </c>
      <c r="L468" s="216"/>
      <c r="M468" s="216" t="str">
        <f>+IF(J468=0,"",'Ark1'!AH2681)</f>
        <v/>
      </c>
      <c r="N468" s="31" t="str">
        <f>+IF(J468=0,"",'Ark1'!U2681)</f>
        <v/>
      </c>
      <c r="O468" s="31"/>
      <c r="P468" s="31"/>
      <c r="Q468" s="31"/>
      <c r="R468" s="31"/>
      <c r="S468" s="31"/>
      <c r="T468" s="31"/>
      <c r="U468" s="31"/>
      <c r="V468" s="217" t="str">
        <f>+IF(J468=0,"",'Ark1'!T2681)</f>
        <v/>
      </c>
      <c r="W468" s="218" t="str">
        <f>+IF(J468=0,"",'Ark1'!W2681)</f>
        <v/>
      </c>
      <c r="X468" s="218" t="str">
        <f>+IF(J468=0,"",'Ark1'!X2681)</f>
        <v/>
      </c>
      <c r="Y468" s="218" t="str">
        <f>+IF(J468=0,"",'Ark1'!Y2681)</f>
        <v/>
      </c>
      <c r="Z468" s="218" t="str">
        <f>+IF(J468=0,"",'Ark1'!Z2681)</f>
        <v/>
      </c>
      <c r="AA468" s="216" t="str">
        <f>+IF(J468=0,"",'Ark1'!AA2681)</f>
        <v/>
      </c>
      <c r="AB468" s="217" t="str">
        <f>+IF(J468=0,"",'Ark1'!AC2681)</f>
        <v/>
      </c>
      <c r="AC468" s="218" t="str">
        <f>+IF(J468=0,"",'Ark1'!AE2681)</f>
        <v/>
      </c>
      <c r="AD468" s="216" t="str">
        <f t="shared" si="51"/>
        <v/>
      </c>
      <c r="AE468" s="216" t="str">
        <f t="shared" si="50"/>
        <v/>
      </c>
      <c r="AF468" s="301"/>
      <c r="AJ468" s="26"/>
      <c r="AM468" s="27"/>
      <c r="AN468" s="27"/>
      <c r="AO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</row>
    <row r="469" spans="1:72" s="28" customFormat="1" ht="15.6">
      <c r="A469" s="301"/>
      <c r="B469" s="266">
        <f>+'Ark1'!C2682</f>
        <v>2023</v>
      </c>
      <c r="C469" s="215">
        <f>+'Ark1'!L2682</f>
        <v>2</v>
      </c>
      <c r="D469" s="215" t="str">
        <f>VLOOKUP(C469,RNR!$D$13:$E$27,2)</f>
        <v>P</v>
      </c>
      <c r="E469" s="215">
        <f>+'Ark1'!H2682</f>
        <v>1</v>
      </c>
      <c r="F469" s="215">
        <f>+'Ark1'!J2682</f>
        <v>802</v>
      </c>
      <c r="G469" s="215" t="str">
        <f>+VLOOKUP(F469,RNR!$A$1:$B$26,2)</f>
        <v>Karasjok</v>
      </c>
      <c r="H469" s="215" t="str">
        <f>+IF(J469=0,"",'Ark1'!Q2682)</f>
        <v/>
      </c>
      <c r="I469" s="215"/>
      <c r="J469" s="320">
        <f>+'Ark1'!R2682</f>
        <v>0</v>
      </c>
      <c r="K469" s="216" t="str">
        <f>+IF(J469=0,"",'Ark1'!AG2682)</f>
        <v/>
      </c>
      <c r="L469" s="216"/>
      <c r="M469" s="216" t="str">
        <f>+IF(J469=0,"",'Ark1'!AH2682)</f>
        <v/>
      </c>
      <c r="N469" s="31" t="str">
        <f>+IF(J469=0,"",'Ark1'!U2682)</f>
        <v/>
      </c>
      <c r="O469" s="31"/>
      <c r="P469" s="31"/>
      <c r="Q469" s="31"/>
      <c r="R469" s="31"/>
      <c r="S469" s="31"/>
      <c r="T469" s="31"/>
      <c r="U469" s="31"/>
      <c r="V469" s="217" t="str">
        <f>+IF(J469=0,"",'Ark1'!T2682)</f>
        <v/>
      </c>
      <c r="W469" s="218" t="str">
        <f>+IF(J469=0,"",'Ark1'!W2682)</f>
        <v/>
      </c>
      <c r="X469" s="218" t="str">
        <f>+IF(J469=0,"",'Ark1'!X2682)</f>
        <v/>
      </c>
      <c r="Y469" s="218" t="str">
        <f>+IF(J469=0,"",'Ark1'!Y2682)</f>
        <v/>
      </c>
      <c r="Z469" s="218" t="str">
        <f>+IF(J469=0,"",'Ark1'!Z2682)</f>
        <v/>
      </c>
      <c r="AA469" s="216" t="str">
        <f>+IF(J469=0,"",'Ark1'!AA2682)</f>
        <v/>
      </c>
      <c r="AB469" s="217" t="str">
        <f>+IF(J469=0,"",'Ark1'!AC2682)</f>
        <v/>
      </c>
      <c r="AC469" s="218" t="str">
        <f>+IF(J469=0,"",'Ark1'!AE2682)</f>
        <v/>
      </c>
      <c r="AD469" s="216" t="str">
        <f t="shared" si="51"/>
        <v/>
      </c>
      <c r="AE469" s="216" t="str">
        <f t="shared" si="50"/>
        <v/>
      </c>
      <c r="AF469" s="301"/>
      <c r="AJ469" s="26"/>
      <c r="AM469" s="27"/>
      <c r="AN469" s="27"/>
      <c r="AO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</row>
    <row r="470" spans="1:72" ht="15" customHeight="1">
      <c r="A470" s="301"/>
      <c r="B470" s="301"/>
      <c r="C470" s="301"/>
      <c r="D470" s="301"/>
      <c r="E470" s="301"/>
      <c r="F470" s="301"/>
      <c r="G470" s="301"/>
      <c r="H470" s="301"/>
      <c r="I470" s="301"/>
      <c r="J470" s="436"/>
      <c r="K470" s="301"/>
      <c r="L470" s="301"/>
      <c r="M470" s="301"/>
      <c r="N470" s="301"/>
      <c r="O470" s="301"/>
      <c r="P470" s="301"/>
      <c r="Q470" s="301"/>
      <c r="R470" s="301"/>
      <c r="S470" s="301"/>
      <c r="T470" s="301"/>
      <c r="U470" s="301"/>
      <c r="V470" s="301"/>
      <c r="W470" s="301"/>
      <c r="X470" s="301"/>
      <c r="Y470" s="301"/>
      <c r="Z470" s="301"/>
      <c r="AA470" s="301"/>
      <c r="AB470" s="301"/>
      <c r="AC470" s="301"/>
      <c r="AD470" s="301"/>
      <c r="AE470" s="301"/>
      <c r="AF470" s="301"/>
      <c r="AG470" s="198"/>
      <c r="AI470" s="28"/>
      <c r="AJ470" s="26"/>
      <c r="AK470" s="199"/>
      <c r="AL470" s="27"/>
      <c r="AP470" s="27"/>
      <c r="BH470" s="211"/>
    </row>
    <row r="471" spans="1:72" ht="22.8">
      <c r="A471" s="301"/>
      <c r="B471" s="301"/>
      <c r="C471" s="301"/>
      <c r="D471" s="388" t="str">
        <f>+D473</f>
        <v>P+</v>
      </c>
      <c r="E471" s="301"/>
      <c r="F471" s="301"/>
      <c r="G471" s="301"/>
      <c r="H471" s="301"/>
      <c r="I471" s="301"/>
      <c r="J471" s="435">
        <f>SUM(J473:J502)</f>
        <v>3489</v>
      </c>
      <c r="K471" s="301"/>
      <c r="L471" s="301"/>
      <c r="M471" s="301"/>
      <c r="N471" s="243">
        <f>+Klasse!P106</f>
        <v>0</v>
      </c>
      <c r="O471" s="243"/>
      <c r="P471" s="243"/>
      <c r="Q471" s="243"/>
      <c r="R471" s="243"/>
      <c r="S471" s="243"/>
      <c r="T471" s="243"/>
      <c r="U471" s="243"/>
      <c r="V471" s="301"/>
      <c r="W471" s="301"/>
      <c r="X471" s="301"/>
      <c r="Y471" s="301"/>
      <c r="Z471" s="301"/>
      <c r="AA471" s="301"/>
      <c r="AB471" s="301"/>
      <c r="AC471" s="301"/>
      <c r="AD471" s="301"/>
      <c r="AE471" s="301"/>
      <c r="AF471" s="301"/>
      <c r="AG471" s="198"/>
      <c r="AI471" s="28"/>
      <c r="AJ471" s="26"/>
      <c r="AK471" s="199"/>
      <c r="AL471" s="27"/>
      <c r="AP471" s="27"/>
      <c r="BH471" s="211"/>
    </row>
    <row r="472" spans="1:72" ht="15" customHeight="1">
      <c r="A472" s="301"/>
      <c r="B472" s="301"/>
      <c r="C472" s="301"/>
      <c r="D472" s="301"/>
      <c r="E472" s="301"/>
      <c r="F472" s="301"/>
      <c r="G472" s="301"/>
      <c r="H472" s="301"/>
      <c r="I472" s="301"/>
      <c r="J472" s="436"/>
      <c r="K472" s="301"/>
      <c r="L472" s="301"/>
      <c r="M472" s="301"/>
      <c r="N472" s="301"/>
      <c r="O472" s="301"/>
      <c r="P472" s="301"/>
      <c r="Q472" s="301"/>
      <c r="R472" s="301"/>
      <c r="S472" s="301"/>
      <c r="T472" s="301"/>
      <c r="U472" s="301"/>
      <c r="V472" s="301"/>
      <c r="W472" s="301"/>
      <c r="X472" s="301"/>
      <c r="Y472" s="301"/>
      <c r="Z472" s="301"/>
      <c r="AA472" s="301"/>
      <c r="AB472" s="301"/>
      <c r="AC472" s="301"/>
      <c r="AD472" s="301"/>
      <c r="AE472" s="301"/>
      <c r="AF472" s="301"/>
      <c r="AG472" s="198"/>
      <c r="AI472" s="28"/>
      <c r="AJ472" s="26"/>
      <c r="AK472" s="199"/>
      <c r="AL472" s="27"/>
      <c r="AP472" s="27"/>
      <c r="BH472" s="211"/>
    </row>
    <row r="473" spans="1:72" s="28" customFormat="1" ht="15.6">
      <c r="A473" s="301"/>
      <c r="B473" s="266">
        <f>+'Ark1'!C2683</f>
        <v>2023</v>
      </c>
      <c r="C473" s="215">
        <f>+'Ark1'!L2683</f>
        <v>3</v>
      </c>
      <c r="D473" s="215" t="str">
        <f>VLOOKUP(C473,RNR!$D$13:$E$27,2)</f>
        <v>P+</v>
      </c>
      <c r="E473" s="215">
        <f>+'Ark1'!H2683</f>
        <v>1</v>
      </c>
      <c r="F473" s="215">
        <f>+'Ark1'!J2683</f>
        <v>103</v>
      </c>
      <c r="G473" s="215" t="str">
        <f>+VLOOKUP(F473,RNR!$A$1:$B$26,2)</f>
        <v>Rudshøgda</v>
      </c>
      <c r="H473" s="215" t="str">
        <f>+IF(J473=0,"",'Ark1'!Q2683)</f>
        <v/>
      </c>
      <c r="I473" s="215"/>
      <c r="J473" s="437">
        <f>+'Ark1'!R2683</f>
        <v>0</v>
      </c>
      <c r="K473" s="216" t="str">
        <f>+IF(J473=0,"",'Ark1'!AG2683)</f>
        <v/>
      </c>
      <c r="L473" s="216"/>
      <c r="M473" s="216" t="str">
        <f>+IF(J473=0,"",'Ark1'!AH2683)</f>
        <v/>
      </c>
      <c r="N473" s="31" t="str">
        <f>+IF(J473=0,"",'Ark1'!U2683)</f>
        <v/>
      </c>
      <c r="O473" s="31"/>
      <c r="P473" s="31"/>
      <c r="Q473" s="31"/>
      <c r="R473" s="31"/>
      <c r="S473" s="31"/>
      <c r="T473" s="31"/>
      <c r="U473" s="31"/>
      <c r="V473" s="217" t="str">
        <f>+IF(J473=0,"",'Ark1'!T2683)</f>
        <v/>
      </c>
      <c r="W473" s="218" t="str">
        <f>+IF(J473=0,"",'Ark1'!W2683)</f>
        <v/>
      </c>
      <c r="X473" s="218" t="str">
        <f>+IF(J473=0,"",'Ark1'!X2683)</f>
        <v/>
      </c>
      <c r="Y473" s="218" t="str">
        <f>+IF(J473=0,"",'Ark1'!Y2683)</f>
        <v/>
      </c>
      <c r="Z473" s="218" t="str">
        <f>+IF(J473=0,"",'Ark1'!Z2683)</f>
        <v/>
      </c>
      <c r="AA473" s="216" t="str">
        <f>+IF(J473=0,"",'Ark1'!AA2683)</f>
        <v/>
      </c>
      <c r="AB473" s="217" t="str">
        <f>+IF(J473=0,"",'Ark1'!AC2683)</f>
        <v/>
      </c>
      <c r="AC473" s="218" t="str">
        <f>+IF(J473=0,"",'Ark1'!AE2683)</f>
        <v/>
      </c>
      <c r="AD473" s="216" t="str">
        <f t="shared" ref="AD473:AD496" si="53">IF(J473=0,"",N473/C473)</f>
        <v/>
      </c>
      <c r="AE473" s="216" t="str">
        <f t="shared" ref="AE473:AE476" si="54">IF(J473=0,"",J473/H473)</f>
        <v/>
      </c>
      <c r="AF473" s="301"/>
      <c r="AJ473" s="26"/>
      <c r="AM473" s="27"/>
      <c r="AN473" s="27"/>
      <c r="AO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</row>
    <row r="474" spans="1:72" s="28" customFormat="1" ht="15.6">
      <c r="A474" s="301"/>
      <c r="B474" s="266">
        <f>+'Ark1'!C2684</f>
        <v>2023</v>
      </c>
      <c r="C474" s="215">
        <f>+'Ark1'!L2684</f>
        <v>3</v>
      </c>
      <c r="D474" s="215" t="str">
        <f>VLOOKUP(C474,RNR!$D$13:$E$27,2)</f>
        <v>P+</v>
      </c>
      <c r="E474" s="215">
        <f>+'Ark1'!H2684</f>
        <v>2</v>
      </c>
      <c r="F474" s="215">
        <f>+'Ark1'!J2684</f>
        <v>106</v>
      </c>
      <c r="G474" s="215" t="str">
        <f>+VLOOKUP(F474,RNR!$A$1:$B$26,2)</f>
        <v>Furuseth</v>
      </c>
      <c r="H474" s="215" t="str">
        <f>+IF(J474=0,"",'Ark1'!Q2684)</f>
        <v/>
      </c>
      <c r="I474" s="215"/>
      <c r="J474" s="437">
        <f>+'Ark1'!R2684</f>
        <v>0</v>
      </c>
      <c r="K474" s="216" t="str">
        <f>+IF(J474=0,"",'Ark1'!AG2684)</f>
        <v/>
      </c>
      <c r="L474" s="216"/>
      <c r="M474" s="216" t="str">
        <f>+IF(J474=0,"",'Ark1'!AH2684)</f>
        <v/>
      </c>
      <c r="N474" s="31" t="str">
        <f>+IF(J474=0,"",'Ark1'!U2684)</f>
        <v/>
      </c>
      <c r="O474" s="31"/>
      <c r="P474" s="31"/>
      <c r="Q474" s="31"/>
      <c r="R474" s="31"/>
      <c r="S474" s="31"/>
      <c r="T474" s="31"/>
      <c r="U474" s="31"/>
      <c r="V474" s="217" t="str">
        <f>+IF(J474=0,"",'Ark1'!T2684)</f>
        <v/>
      </c>
      <c r="W474" s="218" t="str">
        <f>+IF(J474=0,"",'Ark1'!W2684)</f>
        <v/>
      </c>
      <c r="X474" s="218" t="str">
        <f>+IF(J474=0,"",'Ark1'!X2684)</f>
        <v/>
      </c>
      <c r="Y474" s="218" t="str">
        <f>+IF(J474=0,"",'Ark1'!Y2684)</f>
        <v/>
      </c>
      <c r="Z474" s="218" t="str">
        <f>+IF(J474=0,"",'Ark1'!Z2684)</f>
        <v/>
      </c>
      <c r="AA474" s="216" t="str">
        <f>+IF(J474=0,"",'Ark1'!AA2684)</f>
        <v/>
      </c>
      <c r="AB474" s="217" t="str">
        <f>+IF(J474=0,"",'Ark1'!AC2684)</f>
        <v/>
      </c>
      <c r="AC474" s="218" t="str">
        <f>+IF(J474=0,"",'Ark1'!AE2684)</f>
        <v/>
      </c>
      <c r="AD474" s="216" t="str">
        <f t="shared" si="53"/>
        <v/>
      </c>
      <c r="AE474" s="216" t="str">
        <f t="shared" si="54"/>
        <v/>
      </c>
      <c r="AF474" s="301"/>
      <c r="AJ474" s="26"/>
      <c r="AM474" s="27"/>
      <c r="AN474" s="27"/>
      <c r="AO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</row>
    <row r="475" spans="1:72" s="28" customFormat="1" ht="15.6">
      <c r="A475" s="301"/>
      <c r="B475" s="266">
        <f>+'Ark1'!C2685</f>
        <v>2023</v>
      </c>
      <c r="C475" s="215">
        <f>+'Ark1'!L2685</f>
        <v>3</v>
      </c>
      <c r="D475" s="215" t="str">
        <f>VLOOKUP(C475,RNR!$D$13:$E$27,2)</f>
        <v>P+</v>
      </c>
      <c r="E475" s="215">
        <f>+'Ark1'!H2685</f>
        <v>1</v>
      </c>
      <c r="F475" s="215">
        <f>+'Ark1'!J2685</f>
        <v>110</v>
      </c>
      <c r="G475" s="215" t="str">
        <f>+VLOOKUP(F475,RNR!$A$1:$B$26,2)</f>
        <v>Gol</v>
      </c>
      <c r="H475" s="215">
        <f>+IF(J475=0,"",'Ark1'!Q2685)</f>
        <v>36</v>
      </c>
      <c r="I475" s="215"/>
      <c r="J475" s="437">
        <f>+'Ark1'!R2685</f>
        <v>128</v>
      </c>
      <c r="K475" s="216">
        <f>+IF(J475=0,"",'Ark1'!AG2685)</f>
        <v>2.3657943763803031</v>
      </c>
      <c r="L475" s="216"/>
      <c r="M475" s="216">
        <f>+IF(J475=0,"",'Ark1'!AH2685)</f>
        <v>0.78125</v>
      </c>
      <c r="N475" s="31">
        <f>+IF(J475=0,"",'Ark1'!U2685)</f>
        <v>5.9921874999999956</v>
      </c>
      <c r="O475" s="31"/>
      <c r="P475" s="31"/>
      <c r="Q475" s="31"/>
      <c r="R475" s="31"/>
      <c r="S475" s="31"/>
      <c r="T475" s="31"/>
      <c r="U475" s="31"/>
      <c r="V475" s="217">
        <f>+IF(J475=0,"",'Ark1'!T2685)</f>
        <v>2.9609375</v>
      </c>
      <c r="W475" s="218">
        <f>+IF(J475=0,"",'Ark1'!W2685)</f>
        <v>0</v>
      </c>
      <c r="X475" s="218">
        <f>+IF(J475=0,"",'Ark1'!X2685)</f>
        <v>0</v>
      </c>
      <c r="Y475" s="218">
        <f>+IF(J475=0,"",'Ark1'!Y2685)</f>
        <v>0</v>
      </c>
      <c r="Z475" s="218">
        <f>+IF(J475=0,"",'Ark1'!Z2685)</f>
        <v>1.8415181141774843</v>
      </c>
      <c r="AA475" s="216">
        <f>+IF(J475=0,"",'Ark1'!AA2685)</f>
        <v>0</v>
      </c>
      <c r="AB475" s="217">
        <f>+IF(J475=0,"",'Ark1'!AC2685)</f>
        <v>0</v>
      </c>
      <c r="AC475" s="218">
        <f>+IF(J475=0,"",'Ark1'!AE2685)</f>
        <v>0</v>
      </c>
      <c r="AD475" s="216">
        <f t="shared" si="53"/>
        <v>1.9973958333333319</v>
      </c>
      <c r="AE475" s="216">
        <f t="shared" si="54"/>
        <v>3.5555555555555554</v>
      </c>
      <c r="AF475" s="301"/>
      <c r="AJ475" s="26"/>
      <c r="AM475" s="27"/>
      <c r="AN475" s="27"/>
      <c r="AO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</row>
    <row r="476" spans="1:72" s="28" customFormat="1" ht="15.6">
      <c r="A476" s="301"/>
      <c r="B476" s="266">
        <f>+'Ark1'!C2686</f>
        <v>2023</v>
      </c>
      <c r="C476" s="215">
        <f>+'Ark1'!L2686</f>
        <v>3</v>
      </c>
      <c r="D476" s="215" t="str">
        <f>VLOOKUP(C476,RNR!$D$13:$E$27,2)</f>
        <v>P+</v>
      </c>
      <c r="E476" s="215">
        <f>+'Ark1'!H2686</f>
        <v>1</v>
      </c>
      <c r="F476" s="215">
        <f>+'Ark1'!J2686</f>
        <v>111</v>
      </c>
      <c r="G476" s="215" t="str">
        <f>+VLOOKUP(F476,RNR!$A$1:$B$26,2)</f>
        <v>Forus</v>
      </c>
      <c r="H476" s="215">
        <f>+IF(J476=0,"",'Ark1'!Q2686)</f>
        <v>3</v>
      </c>
      <c r="I476" s="215"/>
      <c r="J476" s="437">
        <f>+'Ark1'!R2686</f>
        <v>3</v>
      </c>
      <c r="K476" s="216">
        <f>+IF(J476=0,"",'Ark1'!AG2686)</f>
        <v>3.4962771123340874</v>
      </c>
      <c r="L476" s="216"/>
      <c r="M476" s="216">
        <f>+IF(J476=0,"",'Ark1'!AH2686)</f>
        <v>0</v>
      </c>
      <c r="N476" s="31">
        <f>+IF(J476=0,"",'Ark1'!U2686)</f>
        <v>7.2</v>
      </c>
      <c r="O476" s="31"/>
      <c r="P476" s="31"/>
      <c r="Q476" s="31"/>
      <c r="R476" s="31"/>
      <c r="S476" s="31"/>
      <c r="T476" s="31"/>
      <c r="U476" s="31"/>
      <c r="V476" s="217">
        <f>+IF(J476=0,"",'Ark1'!T2686)</f>
        <v>4</v>
      </c>
      <c r="W476" s="218">
        <f>+IF(J476=0,"",'Ark1'!W2686)</f>
        <v>0</v>
      </c>
      <c r="X476" s="218">
        <f>+IF(J476=0,"",'Ark1'!X2686)</f>
        <v>0</v>
      </c>
      <c r="Y476" s="218">
        <f>+IF(J476=0,"",'Ark1'!Y2686)</f>
        <v>0</v>
      </c>
      <c r="Z476" s="218">
        <f>+IF(J476=0,"",'Ark1'!Z2686)</f>
        <v>1.1575836902790237</v>
      </c>
      <c r="AA476" s="216">
        <f>+IF(J476=0,"",'Ark1'!AA2686)</f>
        <v>0</v>
      </c>
      <c r="AB476" s="217">
        <f>+IF(J476=0,"",'Ark1'!AC2686)</f>
        <v>0</v>
      </c>
      <c r="AC476" s="218">
        <f>+IF(J476=0,"",'Ark1'!AE2686)</f>
        <v>0</v>
      </c>
      <c r="AD476" s="216">
        <f t="shared" si="53"/>
        <v>2.4</v>
      </c>
      <c r="AE476" s="216">
        <f t="shared" si="54"/>
        <v>1</v>
      </c>
      <c r="AF476" s="301"/>
      <c r="AJ476" s="26"/>
      <c r="AM476" s="27"/>
      <c r="AN476" s="27"/>
      <c r="AO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</row>
    <row r="477" spans="1:72" s="28" customFormat="1" ht="15.6">
      <c r="A477" s="301"/>
      <c r="B477" s="266">
        <f>+'Ark1'!C2687</f>
        <v>2023</v>
      </c>
      <c r="C477" s="215">
        <f>+'Ark1'!L2687</f>
        <v>3</v>
      </c>
      <c r="D477" s="215" t="str">
        <f>VLOOKUP(C477,RNR!$D$13:$E$27,2)</f>
        <v>P+</v>
      </c>
      <c r="E477" s="215">
        <f>+'Ark1'!H2687</f>
        <v>1</v>
      </c>
      <c r="F477" s="215">
        <f>+'Ark1'!J2687</f>
        <v>116</v>
      </c>
      <c r="G477" s="215" t="str">
        <f>+VLOOKUP(F477,RNR!$A$1:$B$26,2)</f>
        <v>Sandeid</v>
      </c>
      <c r="H477" s="215">
        <f>+IF(J477=0,"",'Ark1'!Q2687)</f>
        <v>5</v>
      </c>
      <c r="I477" s="215"/>
      <c r="J477" s="437">
        <f>+'Ark1'!R2687</f>
        <v>47</v>
      </c>
      <c r="K477" s="216">
        <f>+IF(J477=0,"",'Ark1'!AG2687)</f>
        <v>3.732365252441733</v>
      </c>
      <c r="L477" s="216"/>
      <c r="M477" s="216">
        <f>+IF(J477=0,"",'Ark1'!AH2687)</f>
        <v>0</v>
      </c>
      <c r="N477" s="31">
        <f>+IF(J477=0,"",'Ark1'!U2687)</f>
        <v>6.1468085106382988</v>
      </c>
      <c r="O477" s="31"/>
      <c r="P477" s="31"/>
      <c r="Q477" s="31"/>
      <c r="R477" s="31"/>
      <c r="S477" s="31"/>
      <c r="T477" s="31"/>
      <c r="U477" s="31"/>
      <c r="V477" s="217">
        <f>+IF(J477=0,"",'Ark1'!T2687)</f>
        <v>2.1914893617021285</v>
      </c>
      <c r="W477" s="218">
        <f>+IF(J477=0,"",'Ark1'!W2687)</f>
        <v>0</v>
      </c>
      <c r="X477" s="218">
        <f>+IF(J477=0,"",'Ark1'!X2687)</f>
        <v>0</v>
      </c>
      <c r="Y477" s="218">
        <f>+IF(J477=0,"",'Ark1'!Y2687)</f>
        <v>0</v>
      </c>
      <c r="Z477" s="218">
        <f>+IF(J477=0,"",'Ark1'!Z2687)</f>
        <v>1.4688034012137039</v>
      </c>
      <c r="AA477" s="216">
        <f>+IF(J477=0,"",'Ark1'!AA2687)</f>
        <v>0</v>
      </c>
      <c r="AB477" s="217">
        <f>+IF(J477=0,"",'Ark1'!AC2687)</f>
        <v>0</v>
      </c>
      <c r="AC477" s="218">
        <f>+IF(J477=0,"",'Ark1'!AE2687)</f>
        <v>0</v>
      </c>
      <c r="AD477" s="216">
        <f t="shared" si="53"/>
        <v>2.0489361702127664</v>
      </c>
      <c r="AE477" s="216">
        <f t="shared" si="50"/>
        <v>9.4</v>
      </c>
      <c r="AF477" s="301"/>
      <c r="AJ477" s="26"/>
      <c r="AM477" s="27"/>
      <c r="AN477" s="27"/>
      <c r="AO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</row>
    <row r="478" spans="1:72" s="28" customFormat="1" ht="15.6">
      <c r="A478" s="301"/>
      <c r="B478" s="266">
        <f>+'Ark1'!C2688</f>
        <v>2023</v>
      </c>
      <c r="C478" s="215">
        <f>+'Ark1'!L2688</f>
        <v>3</v>
      </c>
      <c r="D478" s="215" t="str">
        <f>VLOOKUP(C478,RNR!$D$13:$E$27,2)</f>
        <v>P+</v>
      </c>
      <c r="E478" s="215">
        <f>+'Ark1'!H2688</f>
        <v>2</v>
      </c>
      <c r="F478" s="215">
        <f>+'Ark1'!J2688</f>
        <v>117</v>
      </c>
      <c r="G478" s="215" t="str">
        <f>+VLOOKUP(F478,RNR!$A$1:$B$26,2)</f>
        <v>Jæren</v>
      </c>
      <c r="H478" s="215">
        <f>+IF(J478=0,"",'Ark1'!Q2688)</f>
        <v>2</v>
      </c>
      <c r="I478" s="215"/>
      <c r="J478" s="437">
        <f>+'Ark1'!R2688</f>
        <v>3</v>
      </c>
      <c r="K478" s="216">
        <f>+IF(J478=0,"",'Ark1'!AG2688)</f>
        <v>1.2393140775962361</v>
      </c>
      <c r="L478" s="216"/>
      <c r="M478" s="216">
        <f>+IF(J478=0,"",'Ark1'!AH2688)</f>
        <v>0</v>
      </c>
      <c r="N478" s="31">
        <f>+IF(J478=0,"",'Ark1'!U2688)</f>
        <v>8.1666666666666661</v>
      </c>
      <c r="O478" s="31"/>
      <c r="P478" s="31"/>
      <c r="Q478" s="31"/>
      <c r="R478" s="31"/>
      <c r="S478" s="31"/>
      <c r="T478" s="31"/>
      <c r="U478" s="31"/>
      <c r="V478" s="217">
        <f>+IF(J478=0,"",'Ark1'!T2688)</f>
        <v>3</v>
      </c>
      <c r="W478" s="218">
        <f>+IF(J478=0,"",'Ark1'!W2688)</f>
        <v>0</v>
      </c>
      <c r="X478" s="218">
        <f>+IF(J478=0,"",'Ark1'!X2688)</f>
        <v>0</v>
      </c>
      <c r="Y478" s="218">
        <f>+IF(J478=0,"",'Ark1'!Y2688)</f>
        <v>0</v>
      </c>
      <c r="Z478" s="218">
        <f>+IF(J478=0,"",'Ark1'!Z2688)</f>
        <v>2.6637484032009433</v>
      </c>
      <c r="AA478" s="216">
        <f>+IF(J478=0,"",'Ark1'!AA2688)</f>
        <v>0</v>
      </c>
      <c r="AB478" s="217">
        <f>+IF(J478=0,"",'Ark1'!AC2688)</f>
        <v>0</v>
      </c>
      <c r="AC478" s="218">
        <f>+IF(J478=0,"",'Ark1'!AE2688)</f>
        <v>0</v>
      </c>
      <c r="AD478" s="216">
        <f t="shared" si="53"/>
        <v>2.7222222222222219</v>
      </c>
      <c r="AE478" s="216">
        <f t="shared" si="50"/>
        <v>1.5</v>
      </c>
      <c r="AF478" s="301"/>
      <c r="AJ478" s="26"/>
      <c r="AM478" s="27"/>
      <c r="AN478" s="27"/>
      <c r="AO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</row>
    <row r="479" spans="1:72" s="28" customFormat="1" ht="15.6">
      <c r="A479" s="301"/>
      <c r="B479" s="266">
        <f>+'Ark1'!C2689</f>
        <v>2023</v>
      </c>
      <c r="C479" s="215">
        <f>+'Ark1'!L2689</f>
        <v>3</v>
      </c>
      <c r="D479" s="215" t="str">
        <f>VLOOKUP(C479,RNR!$D$13:$E$27,2)</f>
        <v>P+</v>
      </c>
      <c r="E479" s="215">
        <f>+'Ark1'!H2689</f>
        <v>1</v>
      </c>
      <c r="F479" s="215">
        <f>+'Ark1'!J2689</f>
        <v>134</v>
      </c>
      <c r="G479" s="215" t="str">
        <f>+VLOOKUP(F479,RNR!$A$1:$B$26,2)</f>
        <v>Førde</v>
      </c>
      <c r="H479" s="215">
        <f>+IF(J479=0,"",'Ark1'!Q2689)</f>
        <v>36</v>
      </c>
      <c r="I479" s="215"/>
      <c r="J479" s="437">
        <f>+'Ark1'!R2689</f>
        <v>169</v>
      </c>
      <c r="K479" s="216">
        <f>+IF(J479=0,"",'Ark1'!AG2689)</f>
        <v>3.6459324539958127</v>
      </c>
      <c r="L479" s="216"/>
      <c r="M479" s="216">
        <f>+IF(J479=0,"",'Ark1'!AH2689)</f>
        <v>0</v>
      </c>
      <c r="N479" s="31">
        <f>+IF(J479=0,"",'Ark1'!U2689)</f>
        <v>5.8946745562130154</v>
      </c>
      <c r="O479" s="31"/>
      <c r="P479" s="31"/>
      <c r="Q479" s="31"/>
      <c r="R479" s="31"/>
      <c r="S479" s="31"/>
      <c r="T479" s="31"/>
      <c r="U479" s="31"/>
      <c r="V479" s="217">
        <f>+IF(J479=0,"",'Ark1'!T2689)</f>
        <v>2.6390532544378704</v>
      </c>
      <c r="W479" s="218">
        <f>+IF(J479=0,"",'Ark1'!W2689)</f>
        <v>0</v>
      </c>
      <c r="X479" s="218">
        <f>+IF(J479=0,"",'Ark1'!X2689)</f>
        <v>0</v>
      </c>
      <c r="Y479" s="218">
        <f>+IF(J479=0,"",'Ark1'!Y2689)</f>
        <v>0</v>
      </c>
      <c r="Z479" s="218">
        <f>+IF(J479=0,"",'Ark1'!Z2689)</f>
        <v>1.9327835142667349</v>
      </c>
      <c r="AA479" s="216">
        <f>+IF(J479=0,"",'Ark1'!AA2689)</f>
        <v>0</v>
      </c>
      <c r="AB479" s="217">
        <f>+IF(J479=0,"",'Ark1'!AC2689)</f>
        <v>0</v>
      </c>
      <c r="AC479" s="218">
        <f>+IF(J479=0,"",'Ark1'!AE2689)</f>
        <v>0</v>
      </c>
      <c r="AD479" s="216">
        <f t="shared" si="53"/>
        <v>1.9648915187376719</v>
      </c>
      <c r="AE479" s="216">
        <f t="shared" si="50"/>
        <v>4.6944444444444446</v>
      </c>
      <c r="AF479" s="301"/>
      <c r="AJ479" s="26"/>
      <c r="AM479" s="27"/>
      <c r="AN479" s="27"/>
      <c r="AO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</row>
    <row r="480" spans="1:72" s="28" customFormat="1" ht="15.6">
      <c r="A480" s="301"/>
      <c r="B480" s="266">
        <f>+'Ark1'!C2690</f>
        <v>2023</v>
      </c>
      <c r="C480" s="215">
        <f>+'Ark1'!L2690</f>
        <v>3</v>
      </c>
      <c r="D480" s="215" t="str">
        <f>VLOOKUP(C480,RNR!$D$13:$E$27,2)</f>
        <v>P+</v>
      </c>
      <c r="E480" s="215">
        <f>+'Ark1'!H2690</f>
        <v>2</v>
      </c>
      <c r="F480" s="215">
        <f>+'Ark1'!J2690</f>
        <v>141</v>
      </c>
      <c r="G480" s="215" t="str">
        <f>+VLOOKUP(F480,RNR!$A$1:$B$26,2)</f>
        <v>Ølen</v>
      </c>
      <c r="H480" s="215">
        <f>+IF(J480=0,"",'Ark1'!Q2690)</f>
        <v>30</v>
      </c>
      <c r="I480" s="215"/>
      <c r="J480" s="437">
        <f>+'Ark1'!R2690</f>
        <v>198</v>
      </c>
      <c r="K480" s="216">
        <f>+IF(J480=0,"",'Ark1'!AG2690)</f>
        <v>13.766557361635112</v>
      </c>
      <c r="L480" s="216"/>
      <c r="M480" s="216">
        <f>+IF(J480=0,"",'Ark1'!AH2690)</f>
        <v>0</v>
      </c>
      <c r="N480" s="31">
        <f>+IF(J480=0,"",'Ark1'!U2690)</f>
        <v>5.9156565656565654</v>
      </c>
      <c r="O480" s="31"/>
      <c r="P480" s="31"/>
      <c r="Q480" s="31"/>
      <c r="R480" s="31"/>
      <c r="S480" s="31"/>
      <c r="T480" s="31"/>
      <c r="U480" s="31"/>
      <c r="V480" s="217">
        <f>+IF(J480=0,"",'Ark1'!T2690)</f>
        <v>3.0606060606060601</v>
      </c>
      <c r="W480" s="218">
        <f>+IF(J480=0,"",'Ark1'!W2690)</f>
        <v>0</v>
      </c>
      <c r="X480" s="218">
        <f>+IF(J480=0,"",'Ark1'!X2690)</f>
        <v>0</v>
      </c>
      <c r="Y480" s="218">
        <f>+IF(J480=0,"",'Ark1'!Y2690)</f>
        <v>0</v>
      </c>
      <c r="Z480" s="218">
        <f>+IF(J480=0,"",'Ark1'!Z2690)</f>
        <v>1.6187684941363369</v>
      </c>
      <c r="AA480" s="216">
        <f>+IF(J480=0,"",'Ark1'!AA2690)</f>
        <v>0</v>
      </c>
      <c r="AB480" s="217">
        <f>+IF(J480=0,"",'Ark1'!AC2690)</f>
        <v>0</v>
      </c>
      <c r="AC480" s="218">
        <f>+IF(J480=0,"",'Ark1'!AE2690)</f>
        <v>0</v>
      </c>
      <c r="AD480" s="216">
        <f t="shared" si="53"/>
        <v>1.9718855218855218</v>
      </c>
      <c r="AE480" s="216">
        <f t="shared" si="50"/>
        <v>6.6</v>
      </c>
      <c r="AF480" s="301"/>
      <c r="AJ480" s="26"/>
      <c r="AM480" s="27"/>
      <c r="AN480" s="27"/>
      <c r="AO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</row>
    <row r="481" spans="1:72" s="28" customFormat="1" ht="15.6">
      <c r="A481" s="301"/>
      <c r="B481" s="266">
        <f>+'Ark1'!C2691</f>
        <v>2023</v>
      </c>
      <c r="C481" s="215">
        <f>+'Ark1'!L2691</f>
        <v>3</v>
      </c>
      <c r="D481" s="215" t="str">
        <f>VLOOKUP(C481,RNR!$D$13:$E$27,2)</f>
        <v>P+</v>
      </c>
      <c r="E481" s="215">
        <f>+'Ark1'!H2691</f>
        <v>2</v>
      </c>
      <c r="F481" s="215">
        <f>+'Ark1'!J2691</f>
        <v>143</v>
      </c>
      <c r="G481" s="215" t="str">
        <f>+VLOOKUP(F481,RNR!$A$1:$B$26,2)</f>
        <v>Nordfjord</v>
      </c>
      <c r="H481" s="215">
        <f>+IF(J481=0,"",'Ark1'!Q2691)</f>
        <v>1</v>
      </c>
      <c r="I481" s="215"/>
      <c r="J481" s="437">
        <f>+'Ark1'!R2691</f>
        <v>1</v>
      </c>
      <c r="K481" s="216">
        <f>+IF(J481=0,"",'Ark1'!AG2691)</f>
        <v>0.22368798394035</v>
      </c>
      <c r="L481" s="216"/>
      <c r="M481" s="216">
        <f>+IF(J481=0,"",'Ark1'!AH2691)</f>
        <v>0</v>
      </c>
      <c r="N481" s="31">
        <f>+IF(J481=0,"",'Ark1'!U2691)</f>
        <v>3.9</v>
      </c>
      <c r="O481" s="31"/>
      <c r="P481" s="31"/>
      <c r="Q481" s="31"/>
      <c r="R481" s="31"/>
      <c r="S481" s="31"/>
      <c r="T481" s="31"/>
      <c r="U481" s="31"/>
      <c r="V481" s="217">
        <f>+IF(J481=0,"",'Ark1'!T2691)</f>
        <v>2</v>
      </c>
      <c r="W481" s="218">
        <f>+IF(J481=0,"",'Ark1'!W2691)</f>
        <v>0</v>
      </c>
      <c r="X481" s="218">
        <f>+IF(J481=0,"",'Ark1'!X2691)</f>
        <v>0</v>
      </c>
      <c r="Y481" s="218">
        <f>+IF(J481=0,"",'Ark1'!Y2691)</f>
        <v>0</v>
      </c>
      <c r="Z481" s="218">
        <f>+IF(J481=0,"",'Ark1'!Z2691)</f>
        <v>0</v>
      </c>
      <c r="AA481" s="216">
        <f>+IF(J481=0,"",'Ark1'!AA2691)</f>
        <v>0</v>
      </c>
      <c r="AB481" s="217">
        <f>+IF(J481=0,"",'Ark1'!AC2691)</f>
        <v>0</v>
      </c>
      <c r="AC481" s="218">
        <f>+IF(J481=0,"",'Ark1'!AE2691)</f>
        <v>0</v>
      </c>
      <c r="AD481" s="216">
        <f t="shared" si="53"/>
        <v>1.3</v>
      </c>
      <c r="AE481" s="216">
        <f t="shared" si="50"/>
        <v>1</v>
      </c>
      <c r="AF481" s="301"/>
      <c r="AJ481" s="26"/>
      <c r="AM481" s="27"/>
      <c r="AN481" s="27"/>
      <c r="AO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</row>
    <row r="482" spans="1:72" s="28" customFormat="1" ht="15.6">
      <c r="A482" s="301"/>
      <c r="B482" s="266">
        <f>+'Ark1'!C2692</f>
        <v>2023</v>
      </c>
      <c r="C482" s="215">
        <f>+'Ark1'!L2692</f>
        <v>3</v>
      </c>
      <c r="D482" s="215" t="str">
        <f>VLOOKUP(C482,RNR!$D$13:$E$27,2)</f>
        <v>P+</v>
      </c>
      <c r="E482" s="215">
        <f>+'Ark1'!H2692</f>
        <v>2</v>
      </c>
      <c r="F482" s="215">
        <f>+'Ark1'!J2692</f>
        <v>147</v>
      </c>
      <c r="G482" s="215" t="str">
        <f>+VLOOKUP(F482,RNR!$A$1:$B$26,2)</f>
        <v>Midt-Norge</v>
      </c>
      <c r="H482" s="215">
        <f>+IF(J482=0,"",'Ark1'!Q2692)</f>
        <v>4</v>
      </c>
      <c r="I482" s="215"/>
      <c r="J482" s="437">
        <f>+'Ark1'!R2692</f>
        <v>12</v>
      </c>
      <c r="K482" s="216">
        <f>+IF(J482=0,"",'Ark1'!AG2692)</f>
        <v>7.9072335726118146</v>
      </c>
      <c r="L482" s="216"/>
      <c r="M482" s="216">
        <f>+IF(J482=0,"",'Ark1'!AH2692)</f>
        <v>0</v>
      </c>
      <c r="N482" s="31">
        <f>+IF(J482=0,"",'Ark1'!U2692)</f>
        <v>5.966666666666665</v>
      </c>
      <c r="O482" s="31"/>
      <c r="P482" s="31"/>
      <c r="Q482" s="31"/>
      <c r="R482" s="31"/>
      <c r="S482" s="31"/>
      <c r="T482" s="31"/>
      <c r="U482" s="31"/>
      <c r="V482" s="217">
        <f>+IF(J482=0,"",'Ark1'!T2692)</f>
        <v>2.75</v>
      </c>
      <c r="W482" s="218">
        <f>+IF(J482=0,"",'Ark1'!W2692)</f>
        <v>0</v>
      </c>
      <c r="X482" s="218">
        <f>+IF(J482=0,"",'Ark1'!X2692)</f>
        <v>0</v>
      </c>
      <c r="Y482" s="218">
        <f>+IF(J482=0,"",'Ark1'!Y2692)</f>
        <v>0</v>
      </c>
      <c r="Z482" s="218">
        <f>+IF(J482=0,"",'Ark1'!Z2692)</f>
        <v>0.95248213748197186</v>
      </c>
      <c r="AA482" s="216">
        <f>+IF(J482=0,"",'Ark1'!AA2692)</f>
        <v>0</v>
      </c>
      <c r="AB482" s="217">
        <f>+IF(J482=0,"",'Ark1'!AC2692)</f>
        <v>0</v>
      </c>
      <c r="AC482" s="218">
        <f>+IF(J482=0,"",'Ark1'!AE2692)</f>
        <v>0</v>
      </c>
      <c r="AD482" s="216">
        <f t="shared" si="53"/>
        <v>1.9888888888888883</v>
      </c>
      <c r="AE482" s="216">
        <f t="shared" si="50"/>
        <v>3</v>
      </c>
      <c r="AF482" s="301"/>
      <c r="AJ482" s="26"/>
      <c r="AM482" s="27"/>
      <c r="AN482" s="27"/>
      <c r="AO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</row>
    <row r="483" spans="1:72" s="28" customFormat="1" ht="15.6">
      <c r="A483" s="301"/>
      <c r="B483" s="266">
        <f>+'Ark1'!C2693</f>
        <v>2023</v>
      </c>
      <c r="C483" s="215">
        <f>+'Ark1'!L2693</f>
        <v>3</v>
      </c>
      <c r="D483" s="215" t="str">
        <f>VLOOKUP(C483,RNR!$D$13:$E$27,2)</f>
        <v>P+</v>
      </c>
      <c r="E483" s="215">
        <f>+'Ark1'!H2693</f>
        <v>1</v>
      </c>
      <c r="F483" s="215">
        <f>+'Ark1'!J2693</f>
        <v>155</v>
      </c>
      <c r="G483" s="215" t="str">
        <f>+VLOOKUP(F483,RNR!$A$1:$B$26,2)</f>
        <v>Målselv</v>
      </c>
      <c r="H483" s="215">
        <f>+IF(J483=0,"",'Ark1'!Q2693)</f>
        <v>16</v>
      </c>
      <c r="I483" s="215"/>
      <c r="J483" s="437">
        <f>+'Ark1'!R2693</f>
        <v>51</v>
      </c>
      <c r="K483" s="216">
        <f>+IF(J483=0,"",'Ark1'!AG2693)</f>
        <v>3.3387299564251398</v>
      </c>
      <c r="L483" s="216"/>
      <c r="M483" s="216">
        <f>+IF(J483=0,"",'Ark1'!AH2693)</f>
        <v>0</v>
      </c>
      <c r="N483" s="31">
        <f>+IF(J483=0,"",'Ark1'!U2693)</f>
        <v>7.6019607843137251</v>
      </c>
      <c r="O483" s="31"/>
      <c r="P483" s="31"/>
      <c r="Q483" s="31"/>
      <c r="R483" s="31"/>
      <c r="S483" s="31"/>
      <c r="T483" s="31"/>
      <c r="U483" s="31"/>
      <c r="V483" s="217">
        <f>+IF(J483=0,"",'Ark1'!T2693)</f>
        <v>2.3529411764705879</v>
      </c>
      <c r="W483" s="218">
        <f>+IF(J483=0,"",'Ark1'!W2693)</f>
        <v>0</v>
      </c>
      <c r="X483" s="218">
        <f>+IF(J483=0,"",'Ark1'!X2693)</f>
        <v>0</v>
      </c>
      <c r="Y483" s="218">
        <f>+IF(J483=0,"",'Ark1'!Y2693)</f>
        <v>0</v>
      </c>
      <c r="Z483" s="218">
        <f>+IF(J483=0,"",'Ark1'!Z2693)</f>
        <v>1.941546805632588</v>
      </c>
      <c r="AA483" s="216">
        <f>+IF(J483=0,"",'Ark1'!AA2693)</f>
        <v>0</v>
      </c>
      <c r="AB483" s="217">
        <f>+IF(J483=0,"",'Ark1'!AC2693)</f>
        <v>0</v>
      </c>
      <c r="AC483" s="218">
        <f>+IF(J483=0,"",'Ark1'!AE2693)</f>
        <v>0</v>
      </c>
      <c r="AD483" s="216">
        <f t="shared" si="53"/>
        <v>2.533986928104575</v>
      </c>
      <c r="AE483" s="216">
        <f t="shared" si="50"/>
        <v>3.1875</v>
      </c>
      <c r="AF483" s="301"/>
      <c r="AJ483" s="26"/>
      <c r="AM483" s="27"/>
      <c r="AN483" s="27"/>
      <c r="AO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</row>
    <row r="484" spans="1:72" s="28" customFormat="1" ht="15.6">
      <c r="A484" s="301"/>
      <c r="B484" s="266">
        <f>+'Ark1'!C2694</f>
        <v>2023</v>
      </c>
      <c r="C484" s="215">
        <f>+'Ark1'!L2694</f>
        <v>3</v>
      </c>
      <c r="D484" s="215" t="str">
        <f>VLOOKUP(C484,RNR!$D$13:$E$27,2)</f>
        <v>P+</v>
      </c>
      <c r="E484" s="215">
        <f>+'Ark1'!H2694</f>
        <v>2</v>
      </c>
      <c r="F484" s="215">
        <f>+'Ark1'!J2694</f>
        <v>160</v>
      </c>
      <c r="G484" s="215" t="str">
        <f>+VLOOKUP(F484,RNR!$A$1:$B$26,2)</f>
        <v>Oslo</v>
      </c>
      <c r="H484" s="215">
        <f>+IF(J484=0,"",'Ark1'!Q2694)</f>
        <v>8</v>
      </c>
      <c r="I484" s="215"/>
      <c r="J484" s="437">
        <f>+'Ark1'!R2694</f>
        <v>14</v>
      </c>
      <c r="K484" s="216">
        <f>+IF(J484=0,"",'Ark1'!AG2694)</f>
        <v>4.2141771189661714</v>
      </c>
      <c r="L484" s="216"/>
      <c r="M484" s="216">
        <f>+IF(J484=0,"",'Ark1'!AH2694)</f>
        <v>7.1428571428571441</v>
      </c>
      <c r="N484" s="31">
        <f>+IF(J484=0,"",'Ark1'!U2694)</f>
        <v>6.335714285714281</v>
      </c>
      <c r="O484" s="31"/>
      <c r="P484" s="31"/>
      <c r="Q484" s="31"/>
      <c r="R484" s="31"/>
      <c r="S484" s="31"/>
      <c r="T484" s="31"/>
      <c r="U484" s="31"/>
      <c r="V484" s="217">
        <f>+IF(J484=0,"",'Ark1'!T2694)</f>
        <v>2.6428571428571423</v>
      </c>
      <c r="W484" s="218">
        <f>+IF(J484=0,"",'Ark1'!W2694)</f>
        <v>0</v>
      </c>
      <c r="X484" s="218">
        <f>+IF(J484=0,"",'Ark1'!X2694)</f>
        <v>0</v>
      </c>
      <c r="Y484" s="218">
        <f>+IF(J484=0,"",'Ark1'!Y2694)</f>
        <v>0</v>
      </c>
      <c r="Z484" s="218">
        <f>+IF(J484=0,"",'Ark1'!Z2694)</f>
        <v>2.3511720915495857</v>
      </c>
      <c r="AA484" s="216">
        <f>+IF(J484=0,"",'Ark1'!AA2694)</f>
        <v>0</v>
      </c>
      <c r="AB484" s="217">
        <f>+IF(J484=0,"",'Ark1'!AC2694)</f>
        <v>0</v>
      </c>
      <c r="AC484" s="218">
        <f>+IF(J484=0,"",'Ark1'!AE2694)</f>
        <v>0</v>
      </c>
      <c r="AD484" s="216">
        <f t="shared" si="53"/>
        <v>2.1119047619047602</v>
      </c>
      <c r="AE484" s="216">
        <f t="shared" si="50"/>
        <v>1.75</v>
      </c>
      <c r="AF484" s="301"/>
      <c r="AJ484" s="26"/>
      <c r="AM484" s="27"/>
      <c r="AN484" s="27"/>
      <c r="AO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</row>
    <row r="485" spans="1:72" s="28" customFormat="1" ht="15.6">
      <c r="A485" s="301"/>
      <c r="B485" s="266">
        <f>+'Ark1'!C2695</f>
        <v>2023</v>
      </c>
      <c r="C485" s="215">
        <f>+'Ark1'!L2695</f>
        <v>3</v>
      </c>
      <c r="D485" s="215" t="str">
        <f>VLOOKUP(C485,RNR!$D$13:$E$27,2)</f>
        <v>P+</v>
      </c>
      <c r="E485" s="215">
        <f>+'Ark1'!H2695</f>
        <v>1</v>
      </c>
      <c r="F485" s="215">
        <f>+'Ark1'!J2695</f>
        <v>171</v>
      </c>
      <c r="G485" s="215" t="str">
        <f>+VLOOKUP(F485,RNR!$A$1:$B$26,2)</f>
        <v>Prima</v>
      </c>
      <c r="H485" s="215" t="str">
        <f>+IF(J485=0,"",'Ark1'!Q2695)</f>
        <v/>
      </c>
      <c r="I485" s="215"/>
      <c r="J485" s="437">
        <f>+'Ark1'!R2695</f>
        <v>0</v>
      </c>
      <c r="K485" s="216" t="str">
        <f>+IF(J485=0,"",'Ark1'!AG2695)</f>
        <v/>
      </c>
      <c r="L485" s="216"/>
      <c r="M485" s="216" t="str">
        <f>+IF(J485=0,"",'Ark1'!AH2695)</f>
        <v/>
      </c>
      <c r="N485" s="31" t="str">
        <f>+IF(J485=0,"",'Ark1'!U2695)</f>
        <v/>
      </c>
      <c r="O485" s="31"/>
      <c r="P485" s="31"/>
      <c r="Q485" s="31"/>
      <c r="R485" s="31"/>
      <c r="S485" s="31"/>
      <c r="T485" s="31"/>
      <c r="U485" s="31"/>
      <c r="V485" s="217" t="str">
        <f>+IF(J485=0,"",'Ark1'!T2695)</f>
        <v/>
      </c>
      <c r="W485" s="218" t="str">
        <f>+IF(J485=0,"",'Ark1'!W2695)</f>
        <v/>
      </c>
      <c r="X485" s="218" t="str">
        <f>+IF(J485=0,"",'Ark1'!X2695)</f>
        <v/>
      </c>
      <c r="Y485" s="218" t="str">
        <f>+IF(J485=0,"",'Ark1'!Y2695)</f>
        <v/>
      </c>
      <c r="Z485" s="218" t="str">
        <f>+IF(J485=0,"",'Ark1'!Z2695)</f>
        <v/>
      </c>
      <c r="AA485" s="216" t="str">
        <f>+IF(J485=0,"",'Ark1'!AA2695)</f>
        <v/>
      </c>
      <c r="AB485" s="217" t="str">
        <f>+IF(J485=0,"",'Ark1'!AC2695)</f>
        <v/>
      </c>
      <c r="AC485" s="218" t="str">
        <f>+IF(J485=0,"",'Ark1'!AE2695)</f>
        <v/>
      </c>
      <c r="AD485" s="216" t="str">
        <f t="shared" si="53"/>
        <v/>
      </c>
      <c r="AE485" s="216" t="str">
        <f t="shared" si="50"/>
        <v/>
      </c>
      <c r="AF485" s="301"/>
      <c r="AJ485" s="26"/>
      <c r="AM485" s="27"/>
      <c r="AN485" s="27"/>
      <c r="AO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</row>
    <row r="486" spans="1:72" s="28" customFormat="1" ht="15.6">
      <c r="A486" s="301"/>
      <c r="B486" s="266">
        <f>+'Ark1'!C2696</f>
        <v>2023</v>
      </c>
      <c r="C486" s="215">
        <f>+'Ark1'!L2696</f>
        <v>3</v>
      </c>
      <c r="D486" s="215" t="str">
        <f>VLOOKUP(C486,RNR!$D$13:$E$27,2)</f>
        <v>P+</v>
      </c>
      <c r="E486" s="215">
        <f>+'Ark1'!H2696</f>
        <v>2</v>
      </c>
      <c r="F486" s="215">
        <f>+'Ark1'!J2696</f>
        <v>175</v>
      </c>
      <c r="G486" s="215" t="str">
        <f>+VLOOKUP(F486,RNR!$A$1:$B$26,2)</f>
        <v>Ole Ringdal</v>
      </c>
      <c r="H486" s="215">
        <f>+IF(J486=0,"",'Ark1'!Q2696)</f>
        <v>12</v>
      </c>
      <c r="I486" s="215"/>
      <c r="J486" s="437">
        <f>+'Ark1'!R2696</f>
        <v>150</v>
      </c>
      <c r="K486" s="216">
        <f>+IF(J486=0,"",'Ark1'!AG2696)</f>
        <v>8.8866342395034454</v>
      </c>
      <c r="L486" s="216"/>
      <c r="M486" s="216">
        <f>+IF(J486=0,"",'Ark1'!AH2696)</f>
        <v>0</v>
      </c>
      <c r="N486" s="31">
        <f>+IF(J486=0,"",'Ark1'!U2696)</f>
        <v>5.9559999999999986</v>
      </c>
      <c r="O486" s="31"/>
      <c r="P486" s="31"/>
      <c r="Q486" s="31"/>
      <c r="R486" s="31"/>
      <c r="S486" s="31"/>
      <c r="T486" s="31"/>
      <c r="U486" s="31"/>
      <c r="V486" s="217">
        <f>+IF(J486=0,"",'Ark1'!T2696)</f>
        <v>3.02</v>
      </c>
      <c r="W486" s="218">
        <f>+IF(J486=0,"",'Ark1'!W2696)</f>
        <v>0</v>
      </c>
      <c r="X486" s="218">
        <f>+IF(J486=0,"",'Ark1'!X2696)</f>
        <v>0.66666666666666652</v>
      </c>
      <c r="Y486" s="218">
        <f>+IF(J486=0,"",'Ark1'!Y2696)</f>
        <v>0</v>
      </c>
      <c r="Z486" s="218">
        <f>+IF(J486=0,"",'Ark1'!Z2696)</f>
        <v>2.4317203786619905</v>
      </c>
      <c r="AA486" s="216">
        <f>+IF(J486=0,"",'Ark1'!AA2696)</f>
        <v>0</v>
      </c>
      <c r="AB486" s="217">
        <f>+IF(J486=0,"",'Ark1'!AC2696)</f>
        <v>0</v>
      </c>
      <c r="AC486" s="218">
        <f>+IF(J486=0,"",'Ark1'!AE2696)</f>
        <v>0</v>
      </c>
      <c r="AD486" s="216">
        <f t="shared" si="53"/>
        <v>1.985333333333333</v>
      </c>
      <c r="AE486" s="216">
        <f t="shared" si="50"/>
        <v>12.5</v>
      </c>
      <c r="AF486" s="301"/>
      <c r="AJ486" s="26"/>
      <c r="AM486" s="27"/>
      <c r="AN486" s="27"/>
      <c r="AO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</row>
    <row r="487" spans="1:72" s="28" customFormat="1" ht="15.6">
      <c r="A487" s="301"/>
      <c r="B487" s="266">
        <f>+'Ark1'!C2697</f>
        <v>2023</v>
      </c>
      <c r="C487" s="215">
        <f>+'Ark1'!L2697</f>
        <v>3</v>
      </c>
      <c r="D487" s="215" t="str">
        <f>VLOOKUP(C487,RNR!$D$13:$E$27,2)</f>
        <v>P+</v>
      </c>
      <c r="E487" s="215">
        <f>+'Ark1'!H2697</f>
        <v>2</v>
      </c>
      <c r="F487" s="215">
        <f>+'Ark1'!J2697</f>
        <v>177</v>
      </c>
      <c r="G487" s="215" t="str">
        <f>+VLOOKUP(F487,RNR!$A$1:$B$26,2)</f>
        <v>Slakthuset</v>
      </c>
      <c r="H487" s="215">
        <f>+IF(J487=0,"",'Ark1'!Q2697)</f>
        <v>8</v>
      </c>
      <c r="I487" s="215"/>
      <c r="J487" s="437">
        <f>+'Ark1'!R2697</f>
        <v>35</v>
      </c>
      <c r="K487" s="216">
        <f>+IF(J487=0,"",'Ark1'!AG2697)</f>
        <v>2.9301626675571244</v>
      </c>
      <c r="L487" s="216"/>
      <c r="M487" s="216">
        <f>+IF(J487=0,"",'Ark1'!AH2697)</f>
        <v>0</v>
      </c>
      <c r="N487" s="31">
        <f>+IF(J487=0,"",'Ark1'!U2697)</f>
        <v>7.02</v>
      </c>
      <c r="O487" s="31"/>
      <c r="P487" s="31"/>
      <c r="Q487" s="31"/>
      <c r="R487" s="31"/>
      <c r="S487" s="31"/>
      <c r="T487" s="31"/>
      <c r="U487" s="31"/>
      <c r="V487" s="217">
        <f>+IF(J487=0,"",'Ark1'!T2697)</f>
        <v>2.4</v>
      </c>
      <c r="W487" s="218">
        <f>+IF(J487=0,"",'Ark1'!W2697)</f>
        <v>0</v>
      </c>
      <c r="X487" s="218">
        <f>+IF(J487=0,"",'Ark1'!X2697)</f>
        <v>0</v>
      </c>
      <c r="Y487" s="218">
        <f>+IF(J487=0,"",'Ark1'!Y2697)</f>
        <v>0</v>
      </c>
      <c r="Z487" s="218">
        <f>+IF(J487=0,"",'Ark1'!Z2697)</f>
        <v>2.1633043508220706</v>
      </c>
      <c r="AA487" s="216">
        <f>+IF(J487=0,"",'Ark1'!AA2697)</f>
        <v>0</v>
      </c>
      <c r="AB487" s="217">
        <f>+IF(J487=0,"",'Ark1'!AC2697)</f>
        <v>0</v>
      </c>
      <c r="AC487" s="218">
        <f>+IF(J487=0,"",'Ark1'!AE2697)</f>
        <v>0</v>
      </c>
      <c r="AD487" s="216">
        <f t="shared" si="53"/>
        <v>2.34</v>
      </c>
      <c r="AE487" s="216">
        <f t="shared" si="50"/>
        <v>4.375</v>
      </c>
      <c r="AF487" s="301"/>
      <c r="AJ487" s="26"/>
      <c r="AM487" s="27"/>
      <c r="AN487" s="27"/>
      <c r="AO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</row>
    <row r="488" spans="1:72" s="28" customFormat="1" ht="15.6">
      <c r="A488" s="301"/>
      <c r="B488" s="266">
        <f>+'Ark1'!C2698</f>
        <v>2023</v>
      </c>
      <c r="C488" s="215">
        <f>+'Ark1'!L2698</f>
        <v>3</v>
      </c>
      <c r="D488" s="215" t="str">
        <f>VLOOKUP(C488,RNR!$D$13:$E$27,2)</f>
        <v>P+</v>
      </c>
      <c r="E488" s="215">
        <f>+'Ark1'!H2698</f>
        <v>2</v>
      </c>
      <c r="F488" s="215">
        <f>+'Ark1'!J2698</f>
        <v>178</v>
      </c>
      <c r="G488" s="215" t="str">
        <f>+VLOOKUP(F488,RNR!$A$1:$B$26,2)</f>
        <v>Røros</v>
      </c>
      <c r="H488" s="215">
        <f>+IF(J488=0,"",'Ark1'!Q2698)</f>
        <v>7</v>
      </c>
      <c r="I488" s="215"/>
      <c r="J488" s="437">
        <f>+'Ark1'!R2698</f>
        <v>78</v>
      </c>
      <c r="K488" s="216">
        <f>+IF(J488=0,"",'Ark1'!AG2698)</f>
        <v>14.849338123442404</v>
      </c>
      <c r="L488" s="216"/>
      <c r="M488" s="216">
        <f>+IF(J488=0,"",'Ark1'!AH2698)</f>
        <v>0</v>
      </c>
      <c r="N488" s="31">
        <f>+IF(J488=0,"",'Ark1'!U2698)</f>
        <v>5.8820512820512807</v>
      </c>
      <c r="O488" s="31"/>
      <c r="P488" s="31"/>
      <c r="Q488" s="31"/>
      <c r="R488" s="31"/>
      <c r="S488" s="31"/>
      <c r="T488" s="31"/>
      <c r="U488" s="31"/>
      <c r="V488" s="217">
        <f>+IF(J488=0,"",'Ark1'!T2698)</f>
        <v>3.3846153846153846</v>
      </c>
      <c r="W488" s="218">
        <f>+IF(J488=0,"",'Ark1'!W2698)</f>
        <v>0</v>
      </c>
      <c r="X488" s="218">
        <f>+IF(J488=0,"",'Ark1'!X2698)</f>
        <v>0</v>
      </c>
      <c r="Y488" s="218">
        <f>+IF(J488=0,"",'Ark1'!Y2698)</f>
        <v>0</v>
      </c>
      <c r="Z488" s="218">
        <f>+IF(J488=0,"",'Ark1'!Z2698)</f>
        <v>1.4189869616631949</v>
      </c>
      <c r="AA488" s="216">
        <f>+IF(J488=0,"",'Ark1'!AA2698)</f>
        <v>0</v>
      </c>
      <c r="AB488" s="217">
        <f>+IF(J488=0,"",'Ark1'!AC2698)</f>
        <v>0</v>
      </c>
      <c r="AC488" s="218">
        <f>+IF(J488=0,"",'Ark1'!AE2698)</f>
        <v>0</v>
      </c>
      <c r="AD488" s="216">
        <f t="shared" si="53"/>
        <v>1.9606837606837602</v>
      </c>
      <c r="AE488" s="216">
        <f t="shared" si="50"/>
        <v>11.142857142857142</v>
      </c>
      <c r="AF488" s="301"/>
      <c r="AI488" s="33"/>
      <c r="AM488" s="27"/>
      <c r="AN488" s="27"/>
      <c r="AO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</row>
    <row r="489" spans="1:72" s="28" customFormat="1" ht="15.6">
      <c r="A489" s="301"/>
      <c r="B489" s="266">
        <f>+'Ark1'!C2699</f>
        <v>2023</v>
      </c>
      <c r="C489" s="215">
        <f>+'Ark1'!L2699</f>
        <v>3</v>
      </c>
      <c r="D489" s="215" t="str">
        <f>VLOOKUP(C489,RNR!$D$13:$E$27,2)</f>
        <v>P+</v>
      </c>
      <c r="E489" s="215">
        <f>+'Ark1'!H2699</f>
        <v>2</v>
      </c>
      <c r="F489" s="215">
        <f>+'Ark1'!J2699</f>
        <v>181</v>
      </c>
      <c r="G489" s="215" t="str">
        <f>+VLOOKUP(F489,RNR!$A$1:$B$26,2)</f>
        <v>Horns</v>
      </c>
      <c r="H489" s="215">
        <f>+IF(J489=0,"",'Ark1'!Q2699)</f>
        <v>8</v>
      </c>
      <c r="I489" s="215"/>
      <c r="J489" s="437">
        <f>+'Ark1'!R2699</f>
        <v>28</v>
      </c>
      <c r="K489" s="216">
        <f>+IF(J489=0,"",'Ark1'!AG2699)</f>
        <v>7.2180716512736076</v>
      </c>
      <c r="L489" s="216"/>
      <c r="M489" s="216">
        <f>+IF(J489=0,"",'Ark1'!AH2699)</f>
        <v>0</v>
      </c>
      <c r="N489" s="31">
        <f>+IF(J489=0,"",'Ark1'!U2699)</f>
        <v>8.7642857142857178</v>
      </c>
      <c r="O489" s="31"/>
      <c r="P489" s="31"/>
      <c r="Q489" s="31"/>
      <c r="R489" s="31"/>
      <c r="S489" s="31"/>
      <c r="T489" s="31"/>
      <c r="U489" s="31"/>
      <c r="V489" s="217">
        <f>+IF(J489=0,"",'Ark1'!T2699)</f>
        <v>2.2142857142857153</v>
      </c>
      <c r="W489" s="218">
        <f>+IF(J489=0,"",'Ark1'!W2699)</f>
        <v>0</v>
      </c>
      <c r="X489" s="218">
        <f>+IF(J489=0,"",'Ark1'!X2699)</f>
        <v>0</v>
      </c>
      <c r="Y489" s="218">
        <f>+IF(J489=0,"",'Ark1'!Y2699)</f>
        <v>0</v>
      </c>
      <c r="Z489" s="218">
        <f>+IF(J489=0,"",'Ark1'!Z2699)</f>
        <v>2.7876275481022845</v>
      </c>
      <c r="AA489" s="216">
        <f>+IF(J489=0,"",'Ark1'!AA2699)</f>
        <v>0</v>
      </c>
      <c r="AB489" s="217">
        <f>+IF(J489=0,"",'Ark1'!AC2699)</f>
        <v>0</v>
      </c>
      <c r="AC489" s="218">
        <f>+IF(J489=0,"",'Ark1'!AE2699)</f>
        <v>0</v>
      </c>
      <c r="AD489" s="216">
        <f t="shared" si="53"/>
        <v>2.9214285714285726</v>
      </c>
      <c r="AE489" s="216">
        <f t="shared" ref="AE489:AE561" si="55">IF(J489=0,"",J489/H489)</f>
        <v>3.5</v>
      </c>
      <c r="AF489" s="301"/>
      <c r="AI489" s="33"/>
      <c r="AM489" s="27"/>
      <c r="AN489" s="27"/>
      <c r="AO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</row>
    <row r="490" spans="1:72" s="28" customFormat="1" ht="15.6">
      <c r="A490" s="301"/>
      <c r="B490" s="266">
        <f>+'Ark1'!C2700</f>
        <v>2023</v>
      </c>
      <c r="C490" s="215">
        <f>+'Ark1'!L2700</f>
        <v>3</v>
      </c>
      <c r="D490" s="215" t="str">
        <f>VLOOKUP(C490,RNR!$D$13:$E$27,2)</f>
        <v>P+</v>
      </c>
      <c r="E490" s="215">
        <f>+'Ark1'!H2700</f>
        <v>1</v>
      </c>
      <c r="F490" s="215">
        <f>+'Ark1'!J2700</f>
        <v>262</v>
      </c>
      <c r="G490" s="215" t="str">
        <f>+VLOOKUP(F490,RNR!$A$1:$B$26,2)</f>
        <v>Strilalam</v>
      </c>
      <c r="H490" s="215" t="str">
        <f>+IF(J490=0,"",'Ark1'!Q2700)</f>
        <v/>
      </c>
      <c r="I490" s="215"/>
      <c r="J490" s="437">
        <f>+'Ark1'!R2700</f>
        <v>0</v>
      </c>
      <c r="K490" s="216" t="str">
        <f>+IF(J490=0,"",'Ark1'!AG2700)</f>
        <v/>
      </c>
      <c r="L490" s="216"/>
      <c r="M490" s="216" t="str">
        <f>+IF(J490=0,"",'Ark1'!AH2700)</f>
        <v/>
      </c>
      <c r="N490" s="31" t="str">
        <f>+IF(J490=0,"",'Ark1'!U2700)</f>
        <v/>
      </c>
      <c r="O490" s="31"/>
      <c r="P490" s="31"/>
      <c r="Q490" s="31"/>
      <c r="R490" s="31"/>
      <c r="S490" s="31"/>
      <c r="T490" s="31"/>
      <c r="U490" s="31"/>
      <c r="V490" s="217" t="str">
        <f>+IF(J490=0,"",'Ark1'!T2700)</f>
        <v/>
      </c>
      <c r="W490" s="218" t="str">
        <f>+IF(J490=0,"",'Ark1'!W2700)</f>
        <v/>
      </c>
      <c r="X490" s="218" t="str">
        <f>+IF(J490=0,"",'Ark1'!X2700)</f>
        <v/>
      </c>
      <c r="Y490" s="218" t="str">
        <f>+IF(J490=0,"",'Ark1'!Y2700)</f>
        <v/>
      </c>
      <c r="Z490" s="218" t="str">
        <f>+IF(J490=0,"",'Ark1'!Z2700)</f>
        <v/>
      </c>
      <c r="AA490" s="216" t="str">
        <f>+IF(J490=0,"",'Ark1'!AA2700)</f>
        <v/>
      </c>
      <c r="AB490" s="217" t="str">
        <f>+IF(J490=0,"",'Ark1'!AC2700)</f>
        <v/>
      </c>
      <c r="AC490" s="218" t="str">
        <f>+IF(J490=0,"",'Ark1'!AE2700)</f>
        <v/>
      </c>
      <c r="AD490" s="216" t="str">
        <f t="shared" si="53"/>
        <v/>
      </c>
      <c r="AE490" s="216" t="str">
        <f t="shared" si="55"/>
        <v/>
      </c>
      <c r="AF490" s="301"/>
      <c r="AI490" s="33"/>
      <c r="AM490" s="27"/>
      <c r="AN490" s="27"/>
      <c r="AO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</row>
    <row r="491" spans="1:72" s="28" customFormat="1" ht="15.6">
      <c r="A491" s="301"/>
      <c r="B491" s="266">
        <f>+'Ark1'!C2701</f>
        <v>2023</v>
      </c>
      <c r="C491" s="215">
        <f>+'Ark1'!L2701</f>
        <v>3</v>
      </c>
      <c r="D491" s="215" t="str">
        <f>VLOOKUP(C491,RNR!$D$13:$E$27,2)</f>
        <v>P+</v>
      </c>
      <c r="E491" s="215">
        <f>+'Ark1'!H2701</f>
        <v>1</v>
      </c>
      <c r="F491" s="215">
        <f>+'Ark1'!J2701</f>
        <v>309</v>
      </c>
      <c r="G491" s="215" t="str">
        <f>+VLOOKUP(F491,RNR!$A$1:$B$26,2)</f>
        <v>Malvik</v>
      </c>
      <c r="H491" s="215">
        <f>+IF(J491=0,"",'Ark1'!Q2701)</f>
        <v>11</v>
      </c>
      <c r="I491" s="215"/>
      <c r="J491" s="437">
        <f>+'Ark1'!R2701</f>
        <v>29</v>
      </c>
      <c r="K491" s="216">
        <f>+IF(J491=0,"",'Ark1'!AG2701)</f>
        <v>2.8381449116225155</v>
      </c>
      <c r="L491" s="216"/>
      <c r="M491" s="216">
        <f>+IF(J491=0,"",'Ark1'!AH2701)</f>
        <v>0</v>
      </c>
      <c r="N491" s="31">
        <f>+IF(J491=0,"",'Ark1'!U2701)</f>
        <v>6.4172413793103438</v>
      </c>
      <c r="O491" s="31"/>
      <c r="P491" s="31"/>
      <c r="Q491" s="31"/>
      <c r="R491" s="31"/>
      <c r="S491" s="31"/>
      <c r="T491" s="31"/>
      <c r="U491" s="31"/>
      <c r="V491" s="217">
        <f>+IF(J491=0,"",'Ark1'!T2701)</f>
        <v>2.3103448275862064</v>
      </c>
      <c r="W491" s="218">
        <f>+IF(J491=0,"",'Ark1'!W2701)</f>
        <v>0</v>
      </c>
      <c r="X491" s="218">
        <f>+IF(J491=0,"",'Ark1'!X2701)</f>
        <v>0</v>
      </c>
      <c r="Y491" s="218">
        <f>+IF(J491=0,"",'Ark1'!Y2701)</f>
        <v>0</v>
      </c>
      <c r="Z491" s="218">
        <f>+IF(J491=0,"",'Ark1'!Z2701)</f>
        <v>1.2216633560556416</v>
      </c>
      <c r="AA491" s="216">
        <f>+IF(J491=0,"",'Ark1'!AA2701)</f>
        <v>0</v>
      </c>
      <c r="AB491" s="217">
        <f>+IF(J491=0,"",'Ark1'!AC2701)</f>
        <v>0</v>
      </c>
      <c r="AC491" s="218">
        <f>+IF(J491=0,"",'Ark1'!AE2701)</f>
        <v>0</v>
      </c>
      <c r="AD491" s="216">
        <f t="shared" si="53"/>
        <v>2.1390804597701147</v>
      </c>
      <c r="AE491" s="216">
        <f t="shared" si="55"/>
        <v>2.6363636363636362</v>
      </c>
      <c r="AF491" s="301"/>
      <c r="AI491" s="33"/>
      <c r="AM491" s="27"/>
      <c r="AN491" s="27"/>
      <c r="AO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</row>
    <row r="492" spans="1:72" s="28" customFormat="1" ht="15.6">
      <c r="A492" s="301"/>
      <c r="B492" s="266">
        <f>+'Ark1'!C2702</f>
        <v>2023</v>
      </c>
      <c r="C492" s="215">
        <f>+'Ark1'!L2702</f>
        <v>3</v>
      </c>
      <c r="D492" s="215" t="str">
        <f>VLOOKUP(C492,RNR!$D$13:$E$27,2)</f>
        <v>P+</v>
      </c>
      <c r="E492" s="215">
        <f>+'Ark1'!H2702</f>
        <v>2</v>
      </c>
      <c r="F492" s="215">
        <f>+'Ark1'!J2702</f>
        <v>470</v>
      </c>
      <c r="G492" s="215" t="str">
        <f>+VLOOKUP(F492,RNR!$A$1:$B$26,2)</f>
        <v>Jens Eide</v>
      </c>
      <c r="H492" s="215">
        <f>+IF(J492=0,"",'Ark1'!Q2702)</f>
        <v>2</v>
      </c>
      <c r="I492" s="215"/>
      <c r="J492" s="437">
        <f>+'Ark1'!R2702</f>
        <v>5</v>
      </c>
      <c r="K492" s="216">
        <f>+IF(J492=0,"",'Ark1'!AG2702)</f>
        <v>0.46351343181314358</v>
      </c>
      <c r="L492" s="216"/>
      <c r="M492" s="216">
        <f>+IF(J492=0,"",'Ark1'!AH2702)</f>
        <v>0</v>
      </c>
      <c r="N492" s="31">
        <f>+IF(J492=0,"",'Ark1'!U2702)</f>
        <v>4.5999999999999996</v>
      </c>
      <c r="O492" s="31"/>
      <c r="P492" s="31"/>
      <c r="Q492" s="31"/>
      <c r="R492" s="31"/>
      <c r="S492" s="31"/>
      <c r="T492" s="31"/>
      <c r="U492" s="31"/>
      <c r="V492" s="217">
        <f>+IF(J492=0,"",'Ark1'!T2702)</f>
        <v>3.2</v>
      </c>
      <c r="W492" s="218">
        <f>+IF(J492=0,"",'Ark1'!W2702)</f>
        <v>0</v>
      </c>
      <c r="X492" s="218">
        <f>+IF(J492=0,"",'Ark1'!X2702)</f>
        <v>0</v>
      </c>
      <c r="Y492" s="218">
        <f>+IF(J492=0,"",'Ark1'!Y2702)</f>
        <v>0</v>
      </c>
      <c r="Z492" s="218">
        <f>+IF(J492=0,"",'Ark1'!Z2702)</f>
        <v>2.3125743231299634</v>
      </c>
      <c r="AA492" s="216">
        <f>+IF(J492=0,"",'Ark1'!AA2702)</f>
        <v>0</v>
      </c>
      <c r="AB492" s="217">
        <f>+IF(J492=0,"",'Ark1'!AC2702)</f>
        <v>0</v>
      </c>
      <c r="AC492" s="218">
        <f>+IF(J492=0,"",'Ark1'!AE2702)</f>
        <v>0</v>
      </c>
      <c r="AD492" s="216">
        <f t="shared" si="53"/>
        <v>1.5333333333333332</v>
      </c>
      <c r="AE492" s="216">
        <f t="shared" si="55"/>
        <v>2.5</v>
      </c>
      <c r="AF492" s="301"/>
      <c r="AI492" s="33"/>
      <c r="AM492" s="27"/>
      <c r="AN492" s="27"/>
      <c r="AO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</row>
    <row r="493" spans="1:72" s="28" customFormat="1" ht="15.6">
      <c r="A493" s="301"/>
      <c r="B493" s="266">
        <f>+'Ark1'!C2703</f>
        <v>2023</v>
      </c>
      <c r="C493" s="215">
        <f>+'Ark1'!L2703</f>
        <v>3</v>
      </c>
      <c r="D493" s="215" t="str">
        <f>VLOOKUP(C493,RNR!$D$13:$E$27,2)</f>
        <v>P+</v>
      </c>
      <c r="E493" s="215">
        <f>+'Ark1'!H2703</f>
        <v>2</v>
      </c>
      <c r="F493" s="215">
        <f>+'Ark1'!J2703</f>
        <v>629</v>
      </c>
      <c r="G493" s="215" t="str">
        <f>+VLOOKUP(F493,RNR!$A$1:$B$26,2)</f>
        <v>Bø</v>
      </c>
      <c r="H493" s="215" t="str">
        <f>+IF(J493=0,"",'Ark1'!Q2703)</f>
        <v/>
      </c>
      <c r="I493" s="215"/>
      <c r="J493" s="437">
        <f>+'Ark1'!R2703</f>
        <v>0</v>
      </c>
      <c r="K493" s="216" t="str">
        <f>+IF(J493=0,"",'Ark1'!AG2703)</f>
        <v/>
      </c>
      <c r="L493" s="216"/>
      <c r="M493" s="216" t="str">
        <f>+IF(J493=0,"",'Ark1'!AH2703)</f>
        <v/>
      </c>
      <c r="N493" s="31" t="str">
        <f>+IF(J493=0,"",'Ark1'!U2703)</f>
        <v/>
      </c>
      <c r="O493" s="31"/>
      <c r="P493" s="31"/>
      <c r="Q493" s="31"/>
      <c r="R493" s="31"/>
      <c r="S493" s="31"/>
      <c r="T493" s="31"/>
      <c r="U493" s="31"/>
      <c r="V493" s="217" t="str">
        <f>+IF(J493=0,"",'Ark1'!T2703)</f>
        <v/>
      </c>
      <c r="W493" s="218" t="str">
        <f>+IF(J493=0,"",'Ark1'!W2703)</f>
        <v/>
      </c>
      <c r="X493" s="218" t="str">
        <f>+IF(J493=0,"",'Ark1'!X2703)</f>
        <v/>
      </c>
      <c r="Y493" s="218" t="str">
        <f>+IF(J493=0,"",'Ark1'!Y2703)</f>
        <v/>
      </c>
      <c r="Z493" s="218" t="str">
        <f>+IF(J493=0,"",'Ark1'!Z2703)</f>
        <v/>
      </c>
      <c r="AA493" s="216" t="str">
        <f>+IF(J493=0,"",'Ark1'!AA2703)</f>
        <v/>
      </c>
      <c r="AB493" s="217" t="str">
        <f>+IF(J493=0,"",'Ark1'!AC2703)</f>
        <v/>
      </c>
      <c r="AC493" s="218" t="str">
        <f>+IF(J493=0,"",'Ark1'!AE2703)</f>
        <v/>
      </c>
      <c r="AD493" s="216" t="str">
        <f t="shared" si="53"/>
        <v/>
      </c>
      <c r="AE493" s="216" t="str">
        <f t="shared" si="55"/>
        <v/>
      </c>
      <c r="AF493" s="301"/>
      <c r="AI493" s="33"/>
      <c r="AM493" s="27"/>
      <c r="AN493" s="27"/>
      <c r="AO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</row>
    <row r="494" spans="1:72" s="28" customFormat="1" ht="15.6">
      <c r="A494" s="301"/>
      <c r="B494" s="266">
        <f>+'Ark1'!C2704</f>
        <v>2023</v>
      </c>
      <c r="C494" s="215">
        <f>+'Ark1'!L2704</f>
        <v>3</v>
      </c>
      <c r="D494" s="215" t="str">
        <f>VLOOKUP(C494,RNR!$D$13:$E$27,2)</f>
        <v>P+</v>
      </c>
      <c r="E494" s="215">
        <f>+'Ark1'!H2704</f>
        <v>1</v>
      </c>
      <c r="F494" s="215">
        <f>+'Ark1'!J2704</f>
        <v>643</v>
      </c>
      <c r="G494" s="215" t="str">
        <f>+VLOOKUP(F494,RNR!$A$1:$B$26,2)</f>
        <v>Bjerka</v>
      </c>
      <c r="H494" s="215">
        <f>+IF(J494=0,"",'Ark1'!Q2704)</f>
        <v>4</v>
      </c>
      <c r="I494" s="215"/>
      <c r="J494" s="437">
        <f>+'Ark1'!R2704</f>
        <v>27</v>
      </c>
      <c r="K494" s="216">
        <f>+IF(J494=0,"",'Ark1'!AG2704)</f>
        <v>4.945011680096588</v>
      </c>
      <c r="L494" s="216"/>
      <c r="M494" s="216">
        <f>+IF(J494=0,"",'Ark1'!AH2704)</f>
        <v>0</v>
      </c>
      <c r="N494" s="31">
        <f>+IF(J494=0,"",'Ark1'!U2704)</f>
        <v>6.9777777777777779</v>
      </c>
      <c r="O494" s="31"/>
      <c r="P494" s="31"/>
      <c r="Q494" s="31"/>
      <c r="R494" s="31"/>
      <c r="S494" s="31"/>
      <c r="T494" s="31"/>
      <c r="U494" s="31"/>
      <c r="V494" s="217">
        <f>+IF(J494=0,"",'Ark1'!T2704)</f>
        <v>2.5555555555555558</v>
      </c>
      <c r="W494" s="218">
        <f>+IF(J494=0,"",'Ark1'!W2704)</f>
        <v>0</v>
      </c>
      <c r="X494" s="218">
        <f>+IF(J494=0,"",'Ark1'!X2704)</f>
        <v>0</v>
      </c>
      <c r="Y494" s="218">
        <f>+IF(J494=0,"",'Ark1'!Y2704)</f>
        <v>0</v>
      </c>
      <c r="Z494" s="218">
        <f>+IF(J494=0,"",'Ark1'!Z2704)</f>
        <v>1.926296260690606</v>
      </c>
      <c r="AA494" s="216">
        <f>+IF(J494=0,"",'Ark1'!AA2704)</f>
        <v>0</v>
      </c>
      <c r="AB494" s="217">
        <f>+IF(J494=0,"",'Ark1'!AC2704)</f>
        <v>0</v>
      </c>
      <c r="AC494" s="218">
        <f>+IF(J494=0,"",'Ark1'!AE2704)</f>
        <v>0</v>
      </c>
      <c r="AD494" s="216">
        <f t="shared" si="53"/>
        <v>2.325925925925926</v>
      </c>
      <c r="AE494" s="216">
        <f t="shared" si="55"/>
        <v>6.75</v>
      </c>
      <c r="AF494" s="301"/>
      <c r="AI494" s="33"/>
      <c r="AM494" s="27"/>
      <c r="AN494" s="27"/>
      <c r="AO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</row>
    <row r="495" spans="1:72" s="28" customFormat="1" ht="15.6">
      <c r="A495" s="301"/>
      <c r="B495" s="266">
        <f>+'Ark1'!C2705</f>
        <v>2023</v>
      </c>
      <c r="C495" s="215">
        <f>+'Ark1'!L2705</f>
        <v>3</v>
      </c>
      <c r="D495" s="215" t="str">
        <f>VLOOKUP(C495,RNR!$D$13:$E$27,2)</f>
        <v>P+</v>
      </c>
      <c r="E495" s="215">
        <f>+'Ark1'!H2705</f>
        <v>2</v>
      </c>
      <c r="F495" s="215">
        <f>+'Ark1'!J2705</f>
        <v>704</v>
      </c>
      <c r="G495" s="215" t="str">
        <f>+VLOOKUP(F495,RNR!$A$1:$B$26,2)</f>
        <v>Øre Vilt</v>
      </c>
      <c r="H495" s="215" t="str">
        <f>+IF(J495=0,"",'Ark1'!Q2705)</f>
        <v/>
      </c>
      <c r="I495" s="215"/>
      <c r="J495" s="437">
        <f>+'Ark1'!R2705</f>
        <v>0</v>
      </c>
      <c r="K495" s="216" t="str">
        <f>+IF(J495=0,"",'Ark1'!AG2705)</f>
        <v/>
      </c>
      <c r="L495" s="216"/>
      <c r="M495" s="216" t="str">
        <f>+IF(J495=0,"",'Ark1'!AH2705)</f>
        <v/>
      </c>
      <c r="N495" s="31" t="str">
        <f>+IF(J495=0,"",'Ark1'!U2705)</f>
        <v/>
      </c>
      <c r="O495" s="31"/>
      <c r="P495" s="31"/>
      <c r="Q495" s="31"/>
      <c r="R495" s="31"/>
      <c r="S495" s="31"/>
      <c r="T495" s="31"/>
      <c r="U495" s="31"/>
      <c r="V495" s="217" t="str">
        <f>+IF(J495=0,"",'Ark1'!T2705)</f>
        <v/>
      </c>
      <c r="W495" s="218" t="str">
        <f>+IF(J495=0,"",'Ark1'!W2705)</f>
        <v/>
      </c>
      <c r="X495" s="218" t="str">
        <f>+IF(J495=0,"",'Ark1'!X2705)</f>
        <v/>
      </c>
      <c r="Y495" s="218" t="str">
        <f>+IF(J495=0,"",'Ark1'!Y2705)</f>
        <v/>
      </c>
      <c r="Z495" s="218" t="str">
        <f>+IF(J495=0,"",'Ark1'!Z2705)</f>
        <v/>
      </c>
      <c r="AA495" s="216" t="str">
        <f>+IF(J495=0,"",'Ark1'!AA2705)</f>
        <v/>
      </c>
      <c r="AB495" s="217" t="str">
        <f>+IF(J495=0,"",'Ark1'!AC2705)</f>
        <v/>
      </c>
      <c r="AC495" s="218" t="str">
        <f>+IF(J495=0,"",'Ark1'!AE2705)</f>
        <v/>
      </c>
      <c r="AD495" s="216" t="str">
        <f t="shared" si="53"/>
        <v/>
      </c>
      <c r="AE495" s="216" t="str">
        <f t="shared" si="55"/>
        <v/>
      </c>
      <c r="AF495" s="301"/>
      <c r="AI495" s="33"/>
      <c r="AM495" s="27"/>
      <c r="AN495" s="27"/>
      <c r="AO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</row>
    <row r="496" spans="1:72" s="28" customFormat="1" ht="15.6">
      <c r="A496" s="301"/>
      <c r="B496" s="266">
        <f>+'Ark1'!C2706</f>
        <v>2023</v>
      </c>
      <c r="C496" s="215">
        <f>+'Ark1'!L2706</f>
        <v>3</v>
      </c>
      <c r="D496" s="215" t="str">
        <f>VLOOKUP(C496,RNR!$D$13:$E$27,2)</f>
        <v>P+</v>
      </c>
      <c r="E496" s="215">
        <f>+'Ark1'!H2706</f>
        <v>1</v>
      </c>
      <c r="F496" s="215">
        <f>+'Ark1'!J2706</f>
        <v>802</v>
      </c>
      <c r="G496" s="215" t="str">
        <f>+VLOOKUP(F496,RNR!$A$1:$B$26,2)</f>
        <v>Karasjok</v>
      </c>
      <c r="H496" s="215" t="str">
        <f>+IF(J496=0,"",'Ark1'!Q2706)</f>
        <v/>
      </c>
      <c r="I496" s="215"/>
      <c r="J496" s="437">
        <f>+'Ark1'!R2706</f>
        <v>0</v>
      </c>
      <c r="K496" s="216" t="str">
        <f>+IF(J496=0,"",'Ark1'!AG2706)</f>
        <v/>
      </c>
      <c r="L496" s="216"/>
      <c r="M496" s="216" t="str">
        <f>+IF(J496=0,"",'Ark1'!AH2706)</f>
        <v/>
      </c>
      <c r="N496" s="31" t="str">
        <f>+IF(J496=0,"",'Ark1'!U2706)</f>
        <v/>
      </c>
      <c r="O496" s="31"/>
      <c r="P496" s="31"/>
      <c r="Q496" s="31"/>
      <c r="R496" s="31"/>
      <c r="S496" s="31"/>
      <c r="T496" s="31"/>
      <c r="U496" s="31"/>
      <c r="V496" s="217" t="str">
        <f>+IF(J496=0,"",'Ark1'!T2706)</f>
        <v/>
      </c>
      <c r="W496" s="218" t="str">
        <f>+IF(J496=0,"",'Ark1'!W2706)</f>
        <v/>
      </c>
      <c r="X496" s="218" t="str">
        <f>+IF(J496=0,"",'Ark1'!X2706)</f>
        <v/>
      </c>
      <c r="Y496" s="218" t="str">
        <f>+IF(J496=0,"",'Ark1'!Y2706)</f>
        <v/>
      </c>
      <c r="Z496" s="218" t="str">
        <f>+IF(J496=0,"",'Ark1'!Z2706)</f>
        <v/>
      </c>
      <c r="AA496" s="216" t="str">
        <f>+IF(J496=0,"",'Ark1'!AA2706)</f>
        <v/>
      </c>
      <c r="AB496" s="217" t="str">
        <f>+IF(J496=0,"",'Ark1'!AC2706)</f>
        <v/>
      </c>
      <c r="AC496" s="218" t="str">
        <f>+IF(J496=0,"",'Ark1'!AE2706)</f>
        <v/>
      </c>
      <c r="AD496" s="216" t="str">
        <f t="shared" si="53"/>
        <v/>
      </c>
      <c r="AE496" s="216" t="str">
        <f t="shared" si="55"/>
        <v/>
      </c>
      <c r="AF496" s="301"/>
      <c r="AI496" s="33"/>
      <c r="AM496" s="27"/>
      <c r="AN496" s="27"/>
      <c r="AO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</row>
    <row r="497" spans="1:72" ht="15" customHeight="1">
      <c r="A497" s="301"/>
      <c r="B497" s="301"/>
      <c r="C497" s="301"/>
      <c r="D497" s="301"/>
      <c r="E497" s="301"/>
      <c r="F497" s="301"/>
      <c r="G497" s="301"/>
      <c r="H497" s="301"/>
      <c r="I497" s="301"/>
      <c r="J497" s="436"/>
      <c r="K497" s="301"/>
      <c r="L497" s="301"/>
      <c r="M497" s="301"/>
      <c r="N497" s="301"/>
      <c r="O497" s="301"/>
      <c r="P497" s="301"/>
      <c r="Q497" s="301"/>
      <c r="R497" s="301"/>
      <c r="S497" s="301"/>
      <c r="T497" s="301"/>
      <c r="U497" s="301"/>
      <c r="V497" s="301"/>
      <c r="W497" s="301"/>
      <c r="X497" s="301"/>
      <c r="Y497" s="301"/>
      <c r="Z497" s="301"/>
      <c r="AA497" s="301"/>
      <c r="AB497" s="301"/>
      <c r="AC497" s="301"/>
      <c r="AD497" s="301"/>
      <c r="AE497" s="301"/>
      <c r="AF497" s="301"/>
      <c r="AG497" s="198"/>
      <c r="AI497" s="28"/>
      <c r="AJ497" s="26"/>
      <c r="AK497" s="199"/>
      <c r="AL497" s="27"/>
      <c r="AP497" s="27"/>
      <c r="BH497" s="211"/>
    </row>
    <row r="498" spans="1:72" ht="22.8">
      <c r="A498" s="301"/>
      <c r="B498" s="301"/>
      <c r="C498" s="301"/>
      <c r="D498" s="388" t="str">
        <f>+D500</f>
        <v>O-</v>
      </c>
      <c r="E498" s="301"/>
      <c r="F498" s="301"/>
      <c r="G498" s="301"/>
      <c r="H498" s="301"/>
      <c r="I498" s="301"/>
      <c r="J498" s="435">
        <f>SUM(J500:J523)</f>
        <v>2062</v>
      </c>
      <c r="K498" s="301"/>
      <c r="L498" s="301"/>
      <c r="M498" s="301"/>
      <c r="N498" s="243">
        <f>+Klasse!P130</f>
        <v>7.3731182795699075</v>
      </c>
      <c r="O498" s="243"/>
      <c r="P498" s="243"/>
      <c r="Q498" s="243"/>
      <c r="R498" s="243"/>
      <c r="S498" s="243"/>
      <c r="T498" s="243"/>
      <c r="U498" s="243"/>
      <c r="V498" s="301"/>
      <c r="W498" s="301"/>
      <c r="X498" s="301"/>
      <c r="Y498" s="301"/>
      <c r="Z498" s="301"/>
      <c r="AA498" s="301"/>
      <c r="AB498" s="301"/>
      <c r="AC498" s="301"/>
      <c r="AD498" s="301"/>
      <c r="AE498" s="301"/>
      <c r="AF498" s="301"/>
      <c r="AG498" s="198"/>
      <c r="AI498" s="28"/>
      <c r="AJ498" s="26"/>
      <c r="AK498" s="199"/>
      <c r="AL498" s="27"/>
      <c r="AP498" s="27"/>
      <c r="BH498" s="211"/>
    </row>
    <row r="499" spans="1:72" ht="15" customHeight="1">
      <c r="A499" s="301"/>
      <c r="B499" s="301"/>
      <c r="C499" s="301"/>
      <c r="D499" s="301"/>
      <c r="E499" s="301"/>
      <c r="F499" s="301"/>
      <c r="G499" s="301"/>
      <c r="H499" s="301"/>
      <c r="I499" s="301"/>
      <c r="J499" s="436"/>
      <c r="K499" s="301"/>
      <c r="L499" s="301"/>
      <c r="M499" s="301"/>
      <c r="N499" s="301"/>
      <c r="O499" s="301"/>
      <c r="P499" s="301"/>
      <c r="Q499" s="301"/>
      <c r="R499" s="301"/>
      <c r="S499" s="301"/>
      <c r="T499" s="301"/>
      <c r="U499" s="301"/>
      <c r="V499" s="301"/>
      <c r="W499" s="301"/>
      <c r="X499" s="301"/>
      <c r="Y499" s="301"/>
      <c r="Z499" s="301"/>
      <c r="AA499" s="301"/>
      <c r="AB499" s="301"/>
      <c r="AC499" s="301"/>
      <c r="AD499" s="301"/>
      <c r="AE499" s="301"/>
      <c r="AF499" s="301"/>
      <c r="AG499" s="198"/>
      <c r="AI499" s="28"/>
      <c r="AJ499" s="26"/>
      <c r="AK499" s="199"/>
      <c r="AL499" s="27"/>
      <c r="AP499" s="27"/>
      <c r="BH499" s="211"/>
    </row>
    <row r="500" spans="1:72" s="28" customFormat="1" ht="15.6">
      <c r="A500" s="301"/>
      <c r="B500" s="266">
        <f>+'Ark1'!C2707</f>
        <v>2023</v>
      </c>
      <c r="C500" s="215">
        <f>+'Ark1'!L2707</f>
        <v>4</v>
      </c>
      <c r="D500" s="215" t="str">
        <f>VLOOKUP(C500,RNR!$D$13:$E$27,2)</f>
        <v>O-</v>
      </c>
      <c r="E500" s="215">
        <f>+'Ark1'!H2707</f>
        <v>1</v>
      </c>
      <c r="F500" s="215">
        <f>+'Ark1'!J2707</f>
        <v>103</v>
      </c>
      <c r="G500" s="215" t="str">
        <f>+VLOOKUP(F500,RNR!$A$1:$B$26,2)</f>
        <v>Rudshøgda</v>
      </c>
      <c r="H500" s="215">
        <f>+IF(J500=0,"",'Ark1'!Q2707)</f>
        <v>1</v>
      </c>
      <c r="I500" s="215"/>
      <c r="J500" s="320">
        <f>+'Ark1'!R2707</f>
        <v>1</v>
      </c>
      <c r="K500" s="216">
        <f>+IF(J500=0,"",'Ark1'!AG2707)</f>
        <v>0.27948574622694244</v>
      </c>
      <c r="L500" s="216"/>
      <c r="M500" s="216">
        <f>+IF(J500=0,"",'Ark1'!AH2707)</f>
        <v>0</v>
      </c>
      <c r="N500" s="31">
        <f>+IF(J500=0,"",'Ark1'!U2707)</f>
        <v>6</v>
      </c>
      <c r="O500" s="31"/>
      <c r="P500" s="31"/>
      <c r="Q500" s="31"/>
      <c r="R500" s="31"/>
      <c r="S500" s="31"/>
      <c r="T500" s="31"/>
      <c r="U500" s="31"/>
      <c r="V500" s="217">
        <f>+IF(J500=0,"",'Ark1'!T2707)</f>
        <v>2</v>
      </c>
      <c r="W500" s="218">
        <f>+IF(J500=0,"",'Ark1'!W2707)</f>
        <v>0</v>
      </c>
      <c r="X500" s="218">
        <f>+IF(J500=0,"",'Ark1'!X2707)</f>
        <v>0</v>
      </c>
      <c r="Y500" s="218">
        <f>+IF(J500=0,"",'Ark1'!Y2707)</f>
        <v>0</v>
      </c>
      <c r="Z500" s="218">
        <f>+IF(J500=0,"",'Ark1'!Z2707)</f>
        <v>0</v>
      </c>
      <c r="AA500" s="216">
        <f>+IF(J500=0,"",'Ark1'!AA2707)</f>
        <v>0</v>
      </c>
      <c r="AB500" s="217">
        <f>+IF(J500=0,"",'Ark1'!AC2707)</f>
        <v>0</v>
      </c>
      <c r="AC500" s="218">
        <f>+IF(J500=0,"",'Ark1'!AE2707)</f>
        <v>0</v>
      </c>
      <c r="AD500" s="216">
        <f t="shared" ref="AD500:AD523" si="56">IF(J500=0,"",N500/C500)</f>
        <v>1.5</v>
      </c>
      <c r="AE500" s="216">
        <f t="shared" si="55"/>
        <v>1</v>
      </c>
      <c r="AF500" s="301"/>
      <c r="AI500" s="33"/>
      <c r="AM500" s="27"/>
      <c r="AN500" s="27"/>
      <c r="AO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</row>
    <row r="501" spans="1:72" s="28" customFormat="1" ht="15.6">
      <c r="A501" s="301"/>
      <c r="B501" s="266">
        <f>+'Ark1'!C2708</f>
        <v>2023</v>
      </c>
      <c r="C501" s="215">
        <f>+'Ark1'!L2708</f>
        <v>4</v>
      </c>
      <c r="D501" s="215" t="str">
        <f>VLOOKUP(C501,RNR!$D$13:$E$27,2)</f>
        <v>O-</v>
      </c>
      <c r="E501" s="215">
        <f>+'Ark1'!H2708</f>
        <v>2</v>
      </c>
      <c r="F501" s="215">
        <f>+'Ark1'!J2708</f>
        <v>106</v>
      </c>
      <c r="G501" s="215" t="str">
        <f>+VLOOKUP(F501,RNR!$A$1:$B$26,2)</f>
        <v>Furuseth</v>
      </c>
      <c r="H501" s="215" t="str">
        <f>+IF(J501=0,"",'Ark1'!Q2708)</f>
        <v/>
      </c>
      <c r="I501" s="215"/>
      <c r="J501" s="320">
        <f>+'Ark1'!R2708</f>
        <v>0</v>
      </c>
      <c r="K501" s="216" t="str">
        <f>+IF(J501=0,"",'Ark1'!AG2708)</f>
        <v/>
      </c>
      <c r="L501" s="216"/>
      <c r="M501" s="216" t="str">
        <f>+IF(J501=0,"",'Ark1'!AH2708)</f>
        <v/>
      </c>
      <c r="N501" s="31" t="str">
        <f>+IF(J501=0,"",'Ark1'!U2708)</f>
        <v/>
      </c>
      <c r="O501" s="31"/>
      <c r="P501" s="31"/>
      <c r="Q501" s="31"/>
      <c r="R501" s="31"/>
      <c r="S501" s="31"/>
      <c r="T501" s="31"/>
      <c r="U501" s="31"/>
      <c r="V501" s="217" t="str">
        <f>+IF(J501=0,"",'Ark1'!T2708)</f>
        <v/>
      </c>
      <c r="W501" s="218" t="str">
        <f>+IF(J501=0,"",'Ark1'!W2708)</f>
        <v/>
      </c>
      <c r="X501" s="218" t="str">
        <f>+IF(J501=0,"",'Ark1'!X2708)</f>
        <v/>
      </c>
      <c r="Y501" s="218" t="str">
        <f>+IF(J501=0,"",'Ark1'!Y2708)</f>
        <v/>
      </c>
      <c r="Z501" s="218" t="str">
        <f>+IF(J501=0,"",'Ark1'!Z2708)</f>
        <v/>
      </c>
      <c r="AA501" s="216" t="str">
        <f>+IF(J501=0,"",'Ark1'!AA2708)</f>
        <v/>
      </c>
      <c r="AB501" s="217" t="str">
        <f>+IF(J501=0,"",'Ark1'!AC2708)</f>
        <v/>
      </c>
      <c r="AC501" s="218" t="str">
        <f>+IF(J501=0,"",'Ark1'!AE2708)</f>
        <v/>
      </c>
      <c r="AD501" s="216" t="str">
        <f t="shared" si="56"/>
        <v/>
      </c>
      <c r="AE501" s="216" t="str">
        <f t="shared" si="55"/>
        <v/>
      </c>
      <c r="AF501" s="301"/>
      <c r="AI501" s="33"/>
      <c r="AM501" s="27"/>
      <c r="AN501" s="27"/>
      <c r="AO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</row>
    <row r="502" spans="1:72" ht="15.6">
      <c r="A502" s="301"/>
      <c r="B502" s="266">
        <f>+'Ark1'!C2709</f>
        <v>2023</v>
      </c>
      <c r="C502" s="215">
        <f>+'Ark1'!L2709</f>
        <v>4</v>
      </c>
      <c r="D502" s="215" t="str">
        <f>VLOOKUP(C502,RNR!$D$13:$E$27,2)</f>
        <v>O-</v>
      </c>
      <c r="E502" s="215">
        <f>+'Ark1'!H2709</f>
        <v>1</v>
      </c>
      <c r="F502" s="215">
        <f>+'Ark1'!J2709</f>
        <v>110</v>
      </c>
      <c r="G502" s="215" t="str">
        <f>+VLOOKUP(F502,RNR!$A$1:$B$26,2)</f>
        <v>Gol</v>
      </c>
      <c r="H502" s="215">
        <f>+IF(J502=0,"",'Ark1'!Q2709)</f>
        <v>58</v>
      </c>
      <c r="I502" s="215"/>
      <c r="J502" s="320">
        <f>+'Ark1'!R2709</f>
        <v>448</v>
      </c>
      <c r="K502" s="216">
        <f>+IF(J502=0,"",'Ark1'!AG2709)</f>
        <v>8.891623792426989</v>
      </c>
      <c r="L502" s="216"/>
      <c r="M502" s="216">
        <f>+IF(J502=0,"",'Ark1'!AH2709)</f>
        <v>0.44642857142857151</v>
      </c>
      <c r="N502" s="31">
        <f>+IF(J502=0,"",'Ark1'!U2709)</f>
        <v>6.4345982142857103</v>
      </c>
      <c r="O502" s="31"/>
      <c r="P502" s="31"/>
      <c r="Q502" s="31"/>
      <c r="R502" s="31"/>
      <c r="S502" s="31"/>
      <c r="T502" s="31"/>
      <c r="U502" s="31"/>
      <c r="V502" s="217">
        <f>+IF(J502=0,"",'Ark1'!T2709)</f>
        <v>4.078125</v>
      </c>
      <c r="W502" s="218">
        <f>+IF(J502=0,"",'Ark1'!W2709)</f>
        <v>0</v>
      </c>
      <c r="X502" s="218">
        <f>+IF(J502=0,"",'Ark1'!X2709)</f>
        <v>0.22321428571428575</v>
      </c>
      <c r="Y502" s="218">
        <f>+IF(J502=0,"",'Ark1'!Y2709)</f>
        <v>0</v>
      </c>
      <c r="Z502" s="218">
        <f>+IF(J502=0,"",'Ark1'!Z2709)</f>
        <v>1.8076312240442536</v>
      </c>
      <c r="AA502" s="216">
        <f>+IF(J502=0,"",'Ark1'!AA2709)</f>
        <v>0</v>
      </c>
      <c r="AB502" s="217">
        <f>+IF(J502=0,"",'Ark1'!AC2709)</f>
        <v>0</v>
      </c>
      <c r="AC502" s="218">
        <f>+IF(J502=0,"",'Ark1'!AE2709)</f>
        <v>0</v>
      </c>
      <c r="AD502" s="216">
        <f t="shared" si="56"/>
        <v>1.6086495535714276</v>
      </c>
      <c r="AE502" s="216">
        <f t="shared" si="55"/>
        <v>7.7241379310344831</v>
      </c>
      <c r="AF502" s="301"/>
    </row>
    <row r="503" spans="1:72" ht="15.6">
      <c r="A503" s="301"/>
      <c r="B503" s="266">
        <f>+'Ark1'!C2710</f>
        <v>2023</v>
      </c>
      <c r="C503" s="215">
        <f>+'Ark1'!L2710</f>
        <v>4</v>
      </c>
      <c r="D503" s="215" t="str">
        <f>VLOOKUP(C503,RNR!$D$13:$E$27,2)</f>
        <v>O-</v>
      </c>
      <c r="E503" s="215">
        <f>+'Ark1'!H2710</f>
        <v>1</v>
      </c>
      <c r="F503" s="215">
        <f>+'Ark1'!J2710</f>
        <v>111</v>
      </c>
      <c r="G503" s="215" t="str">
        <f>+VLOOKUP(F503,RNR!$A$1:$B$26,2)</f>
        <v>Forus</v>
      </c>
      <c r="H503" s="215">
        <f>+IF(J503=0,"",'Ark1'!Q2710)</f>
        <v>2</v>
      </c>
      <c r="I503" s="215"/>
      <c r="J503" s="320">
        <f>+'Ark1'!R2710</f>
        <v>2</v>
      </c>
      <c r="K503" s="216">
        <f>+IF(J503=0,"",'Ark1'!AG2710)</f>
        <v>3.8685658789252191</v>
      </c>
      <c r="L503" s="216"/>
      <c r="M503" s="216">
        <f>+IF(J503=0,"",'Ark1'!AH2710)</f>
        <v>0</v>
      </c>
      <c r="N503" s="31">
        <f>+IF(J503=0,"",'Ark1'!U2710)</f>
        <v>11.95</v>
      </c>
      <c r="O503" s="31"/>
      <c r="P503" s="31"/>
      <c r="Q503" s="31"/>
      <c r="R503" s="31"/>
      <c r="S503" s="31"/>
      <c r="T503" s="31"/>
      <c r="U503" s="31"/>
      <c r="V503" s="217">
        <f>+IF(J503=0,"",'Ark1'!T2710)</f>
        <v>5</v>
      </c>
      <c r="W503" s="218">
        <f>+IF(J503=0,"",'Ark1'!W2710)</f>
        <v>0</v>
      </c>
      <c r="X503" s="218">
        <f>+IF(J503=0,"",'Ark1'!X2710)</f>
        <v>0</v>
      </c>
      <c r="Y503" s="218">
        <f>+IF(J503=0,"",'Ark1'!Y2710)</f>
        <v>0</v>
      </c>
      <c r="Z503" s="218">
        <f>+IF(J503=0,"",'Ark1'!Z2710)</f>
        <v>0.35000000000004378</v>
      </c>
      <c r="AA503" s="216">
        <f>+IF(J503=0,"",'Ark1'!AA2710)</f>
        <v>0</v>
      </c>
      <c r="AB503" s="217">
        <f>+IF(J503=0,"",'Ark1'!AC2710)</f>
        <v>0</v>
      </c>
      <c r="AC503" s="218">
        <f>+IF(J503=0,"",'Ark1'!AE2710)</f>
        <v>0</v>
      </c>
      <c r="AD503" s="216">
        <f t="shared" si="56"/>
        <v>2.9874999999999998</v>
      </c>
      <c r="AE503" s="216">
        <f t="shared" si="55"/>
        <v>1</v>
      </c>
      <c r="AF503" s="301"/>
    </row>
    <row r="504" spans="1:72" ht="15.6">
      <c r="A504" s="301"/>
      <c r="B504" s="266">
        <f>+'Ark1'!C2711</f>
        <v>2023</v>
      </c>
      <c r="C504" s="215">
        <f>+'Ark1'!L2711</f>
        <v>4</v>
      </c>
      <c r="D504" s="215" t="str">
        <f>VLOOKUP(C504,RNR!$D$13:$E$27,2)</f>
        <v>O-</v>
      </c>
      <c r="E504" s="215">
        <f>+'Ark1'!H2711</f>
        <v>1</v>
      </c>
      <c r="F504" s="215">
        <f>+'Ark1'!J2711</f>
        <v>116</v>
      </c>
      <c r="G504" s="215" t="str">
        <f>+VLOOKUP(F504,RNR!$A$1:$B$26,2)</f>
        <v>Sandeid</v>
      </c>
      <c r="H504" s="215">
        <f>+IF(J504=0,"",'Ark1'!Q2711)</f>
        <v>16</v>
      </c>
      <c r="I504" s="215"/>
      <c r="J504" s="320">
        <f>+'Ark1'!R2711</f>
        <v>141</v>
      </c>
      <c r="K504" s="216">
        <f>+IF(J504=0,"",'Ark1'!AG2711)</f>
        <v>12.056224484522764</v>
      </c>
      <c r="L504" s="216"/>
      <c r="M504" s="216">
        <f>+IF(J504=0,"",'Ark1'!AH2711)</f>
        <v>0</v>
      </c>
      <c r="N504" s="31">
        <f>+IF(J504=0,"",'Ark1'!U2711)</f>
        <v>6.618439716312059</v>
      </c>
      <c r="O504" s="31"/>
      <c r="P504" s="31"/>
      <c r="Q504" s="31"/>
      <c r="R504" s="31"/>
      <c r="S504" s="31"/>
      <c r="T504" s="31"/>
      <c r="U504" s="31"/>
      <c r="V504" s="217">
        <f>+IF(J504=0,"",'Ark1'!T2711)</f>
        <v>2.9361702127659575</v>
      </c>
      <c r="W504" s="218">
        <f>+IF(J504=0,"",'Ark1'!W2711)</f>
        <v>0</v>
      </c>
      <c r="X504" s="218">
        <f>+IF(J504=0,"",'Ark1'!X2711)</f>
        <v>0</v>
      </c>
      <c r="Y504" s="218">
        <f>+IF(J504=0,"",'Ark1'!Y2711)</f>
        <v>0</v>
      </c>
      <c r="Z504" s="218">
        <f>+IF(J504=0,"",'Ark1'!Z2711)</f>
        <v>1.6366200613121149</v>
      </c>
      <c r="AA504" s="216">
        <f>+IF(J504=0,"",'Ark1'!AA2711)</f>
        <v>0</v>
      </c>
      <c r="AB504" s="217">
        <f>+IF(J504=0,"",'Ark1'!AC2711)</f>
        <v>0</v>
      </c>
      <c r="AC504" s="218">
        <f>+IF(J504=0,"",'Ark1'!AE2711)</f>
        <v>0</v>
      </c>
      <c r="AD504" s="216">
        <f t="shared" si="56"/>
        <v>1.6546099290780147</v>
      </c>
      <c r="AE504" s="216">
        <f t="shared" si="55"/>
        <v>8.8125</v>
      </c>
      <c r="AF504" s="301"/>
    </row>
    <row r="505" spans="1:72" ht="15.6">
      <c r="A505" s="301"/>
      <c r="B505" s="266">
        <f>+'Ark1'!C2712</f>
        <v>2023</v>
      </c>
      <c r="C505" s="215">
        <f>+'Ark1'!L2712</f>
        <v>4</v>
      </c>
      <c r="D505" s="215" t="str">
        <f>VLOOKUP(C505,RNR!$D$13:$E$27,2)</f>
        <v>O-</v>
      </c>
      <c r="E505" s="215">
        <f>+'Ark1'!H2712</f>
        <v>2</v>
      </c>
      <c r="F505" s="215">
        <f>+'Ark1'!J2712</f>
        <v>117</v>
      </c>
      <c r="G505" s="215" t="str">
        <f>+VLOOKUP(F505,RNR!$A$1:$B$26,2)</f>
        <v>Jæren</v>
      </c>
      <c r="H505" s="215">
        <f>+IF(J505=0,"",'Ark1'!Q2712)</f>
        <v>4</v>
      </c>
      <c r="I505" s="215"/>
      <c r="J505" s="320">
        <f>+'Ark1'!R2712</f>
        <v>18</v>
      </c>
      <c r="K505" s="216">
        <f>+IF(J505=0,"",'Ark1'!AG2712)</f>
        <v>6.4494916283069479</v>
      </c>
      <c r="L505" s="216"/>
      <c r="M505" s="216">
        <f>+IF(J505=0,"",'Ark1'!AH2712)</f>
        <v>0</v>
      </c>
      <c r="N505" s="31">
        <f>+IF(J505=0,"",'Ark1'!U2712)</f>
        <v>7.0833333333333313</v>
      </c>
      <c r="O505" s="31"/>
      <c r="P505" s="31"/>
      <c r="Q505" s="31"/>
      <c r="R505" s="31"/>
      <c r="S505" s="31"/>
      <c r="T505" s="31"/>
      <c r="U505" s="31"/>
      <c r="V505" s="217">
        <f>+IF(J505=0,"",'Ark1'!T2712)</f>
        <v>2.1666666666666661</v>
      </c>
      <c r="W505" s="218">
        <f>+IF(J505=0,"",'Ark1'!W2712)</f>
        <v>0</v>
      </c>
      <c r="X505" s="218">
        <f>+IF(J505=0,"",'Ark1'!X2712)</f>
        <v>0</v>
      </c>
      <c r="Y505" s="218">
        <f>+IF(J505=0,"",'Ark1'!Y2712)</f>
        <v>0</v>
      </c>
      <c r="Z505" s="218">
        <f>+IF(J505=0,"",'Ark1'!Z2712)</f>
        <v>1.9718152944826153</v>
      </c>
      <c r="AA505" s="216">
        <f>+IF(J505=0,"",'Ark1'!AA2712)</f>
        <v>0</v>
      </c>
      <c r="AB505" s="217">
        <f>+IF(J505=0,"",'Ark1'!AC2712)</f>
        <v>0</v>
      </c>
      <c r="AC505" s="218">
        <f>+IF(J505=0,"",'Ark1'!AE2712)</f>
        <v>0</v>
      </c>
      <c r="AD505" s="216">
        <f t="shared" si="56"/>
        <v>1.7708333333333328</v>
      </c>
      <c r="AE505" s="216">
        <f t="shared" si="55"/>
        <v>4.5</v>
      </c>
      <c r="AF505" s="301"/>
    </row>
    <row r="506" spans="1:72" ht="15.6">
      <c r="A506" s="301"/>
      <c r="B506" s="266">
        <f>+'Ark1'!C2713</f>
        <v>2023</v>
      </c>
      <c r="C506" s="215">
        <f>+'Ark1'!L2713</f>
        <v>4</v>
      </c>
      <c r="D506" s="215" t="str">
        <f>VLOOKUP(C506,RNR!$D$13:$E$27,2)</f>
        <v>O-</v>
      </c>
      <c r="E506" s="215">
        <f>+'Ark1'!H2713</f>
        <v>1</v>
      </c>
      <c r="F506" s="215">
        <f>+'Ark1'!J2713</f>
        <v>134</v>
      </c>
      <c r="G506" s="215" t="str">
        <f>+VLOOKUP(F506,RNR!$A$1:$B$26,2)</f>
        <v>Førde</v>
      </c>
      <c r="H506" s="215">
        <f>+IF(J506=0,"",'Ark1'!Q2713)</f>
        <v>67</v>
      </c>
      <c r="I506" s="215"/>
      <c r="J506" s="320">
        <f>+'Ark1'!R2713</f>
        <v>510</v>
      </c>
      <c r="K506" s="216">
        <f>+IF(J506=0,"",'Ark1'!AG2713)</f>
        <v>12.62388557876708</v>
      </c>
      <c r="L506" s="216"/>
      <c r="M506" s="216">
        <f>+IF(J506=0,"",'Ark1'!AH2713)</f>
        <v>0.19607843137254899</v>
      </c>
      <c r="N506" s="31">
        <f>+IF(J506=0,"",'Ark1'!U2713)</f>
        <v>6.763333333333339</v>
      </c>
      <c r="O506" s="31"/>
      <c r="P506" s="31"/>
      <c r="Q506" s="31"/>
      <c r="R506" s="31"/>
      <c r="S506" s="31"/>
      <c r="T506" s="31"/>
      <c r="U506" s="31"/>
      <c r="V506" s="217">
        <f>+IF(J506=0,"",'Ark1'!T2713)</f>
        <v>3.5294117647058822</v>
      </c>
      <c r="W506" s="218">
        <f>+IF(J506=0,"",'Ark1'!W2713)</f>
        <v>0</v>
      </c>
      <c r="X506" s="218">
        <f>+IF(J506=0,"",'Ark1'!X2713)</f>
        <v>0.58823529411764708</v>
      </c>
      <c r="Y506" s="218">
        <f>+IF(J506=0,"",'Ark1'!Y2713)</f>
        <v>0</v>
      </c>
      <c r="Z506" s="218">
        <f>+IF(J506=0,"",'Ark1'!Z2713)</f>
        <v>2.8402721263347197</v>
      </c>
      <c r="AA506" s="216">
        <f>+IF(J506=0,"",'Ark1'!AA2713)</f>
        <v>0</v>
      </c>
      <c r="AB506" s="217">
        <f>+IF(J506=0,"",'Ark1'!AC2713)</f>
        <v>0</v>
      </c>
      <c r="AC506" s="218">
        <f>+IF(J506=0,"",'Ark1'!AE2713)</f>
        <v>0</v>
      </c>
      <c r="AD506" s="216">
        <f t="shared" si="56"/>
        <v>1.6908333333333347</v>
      </c>
      <c r="AE506" s="216">
        <f t="shared" si="55"/>
        <v>7.6119402985074629</v>
      </c>
      <c r="AF506" s="301"/>
    </row>
    <row r="507" spans="1:72" ht="15.6">
      <c r="A507" s="301"/>
      <c r="B507" s="266">
        <f>+'Ark1'!C2714</f>
        <v>2023</v>
      </c>
      <c r="C507" s="215">
        <f>+'Ark1'!L2714</f>
        <v>4</v>
      </c>
      <c r="D507" s="215" t="str">
        <f>VLOOKUP(C507,RNR!$D$13:$E$27,2)</f>
        <v>O-</v>
      </c>
      <c r="E507" s="215">
        <f>+'Ark1'!H2714</f>
        <v>2</v>
      </c>
      <c r="F507" s="215">
        <f>+'Ark1'!J2714</f>
        <v>141</v>
      </c>
      <c r="G507" s="215" t="str">
        <f>+VLOOKUP(F507,RNR!$A$1:$B$26,2)</f>
        <v>Ølen</v>
      </c>
      <c r="H507" s="215">
        <f>+IF(J507=0,"",'Ark1'!Q2714)</f>
        <v>35</v>
      </c>
      <c r="I507" s="215"/>
      <c r="J507" s="320">
        <f>+'Ark1'!R2714</f>
        <v>143</v>
      </c>
      <c r="K507" s="216">
        <f>+IF(J507=0,"",'Ark1'!AG2714)</f>
        <v>12.081144294394884</v>
      </c>
      <c r="L507" s="216"/>
      <c r="M507" s="216">
        <f>+IF(J507=0,"",'Ark1'!AH2714)</f>
        <v>0</v>
      </c>
      <c r="N507" s="31">
        <f>+IF(J507=0,"",'Ark1'!U2714)</f>
        <v>7.1881118881118891</v>
      </c>
      <c r="O507" s="31"/>
      <c r="P507" s="31"/>
      <c r="Q507" s="31"/>
      <c r="R507" s="31"/>
      <c r="S507" s="31"/>
      <c r="T507" s="31"/>
      <c r="U507" s="31"/>
      <c r="V507" s="217">
        <f>+IF(J507=0,"",'Ark1'!T2714)</f>
        <v>3.6573426573426566</v>
      </c>
      <c r="W507" s="218">
        <f>+IF(J507=0,"",'Ark1'!W2714)</f>
        <v>0</v>
      </c>
      <c r="X507" s="218">
        <f>+IF(J507=0,"",'Ark1'!X2714)</f>
        <v>0</v>
      </c>
      <c r="Y507" s="218">
        <f>+IF(J507=0,"",'Ark1'!Y2714)</f>
        <v>0</v>
      </c>
      <c r="Z507" s="218">
        <f>+IF(J507=0,"",'Ark1'!Z2714)</f>
        <v>2.2168928520681721</v>
      </c>
      <c r="AA507" s="216">
        <f>+IF(J507=0,"",'Ark1'!AA2714)</f>
        <v>0</v>
      </c>
      <c r="AB507" s="217">
        <f>+IF(J507=0,"",'Ark1'!AC2714)</f>
        <v>0</v>
      </c>
      <c r="AC507" s="218">
        <f>+IF(J507=0,"",'Ark1'!AE2714)</f>
        <v>0</v>
      </c>
      <c r="AD507" s="216">
        <f t="shared" si="56"/>
        <v>1.7970279720279723</v>
      </c>
      <c r="AE507" s="216">
        <f t="shared" si="55"/>
        <v>4.0857142857142854</v>
      </c>
      <c r="AF507" s="301"/>
    </row>
    <row r="508" spans="1:72" ht="15.6">
      <c r="A508" s="301"/>
      <c r="B508" s="266">
        <f>+'Ark1'!C2715</f>
        <v>2023</v>
      </c>
      <c r="C508" s="215">
        <f>+'Ark1'!L2715</f>
        <v>4</v>
      </c>
      <c r="D508" s="215" t="str">
        <f>VLOOKUP(C508,RNR!$D$13:$E$27,2)</f>
        <v>O-</v>
      </c>
      <c r="E508" s="215">
        <f>+'Ark1'!H2715</f>
        <v>2</v>
      </c>
      <c r="F508" s="215">
        <f>+'Ark1'!J2715</f>
        <v>143</v>
      </c>
      <c r="G508" s="215" t="str">
        <f>+VLOOKUP(F508,RNR!$A$1:$B$26,2)</f>
        <v>Nordfjord</v>
      </c>
      <c r="H508" s="215">
        <f>+IF(J508=0,"",'Ark1'!Q2715)</f>
        <v>2</v>
      </c>
      <c r="I508" s="215"/>
      <c r="J508" s="320">
        <f>+'Ark1'!R2715</f>
        <v>7</v>
      </c>
      <c r="K508" s="216">
        <f>+IF(J508=0,"",'Ark1'!AG2715)</f>
        <v>2.2827645540579296</v>
      </c>
      <c r="L508" s="216"/>
      <c r="M508" s="216">
        <f>+IF(J508=0,"",'Ark1'!AH2715)</f>
        <v>0</v>
      </c>
      <c r="N508" s="31">
        <f>+IF(J508=0,"",'Ark1'!U2715)</f>
        <v>5.6857142857142877</v>
      </c>
      <c r="O508" s="31"/>
      <c r="P508" s="31"/>
      <c r="Q508" s="31"/>
      <c r="R508" s="31"/>
      <c r="S508" s="31"/>
      <c r="T508" s="31"/>
      <c r="U508" s="31"/>
      <c r="V508" s="217">
        <f>+IF(J508=0,"",'Ark1'!T2715)</f>
        <v>2</v>
      </c>
      <c r="W508" s="218">
        <f>+IF(J508=0,"",'Ark1'!W2715)</f>
        <v>0</v>
      </c>
      <c r="X508" s="218">
        <f>+IF(J508=0,"",'Ark1'!X2715)</f>
        <v>0</v>
      </c>
      <c r="Y508" s="218">
        <f>+IF(J508=0,"",'Ark1'!Y2715)</f>
        <v>0</v>
      </c>
      <c r="Z508" s="218">
        <f>+IF(J508=0,"",'Ark1'!Z2715)</f>
        <v>0.63116348669641498</v>
      </c>
      <c r="AA508" s="216">
        <f>+IF(J508=0,"",'Ark1'!AA2715)</f>
        <v>0</v>
      </c>
      <c r="AB508" s="217">
        <f>+IF(J508=0,"",'Ark1'!AC2715)</f>
        <v>0</v>
      </c>
      <c r="AC508" s="218">
        <f>+IF(J508=0,"",'Ark1'!AE2715)</f>
        <v>0</v>
      </c>
      <c r="AD508" s="216">
        <f t="shared" si="56"/>
        <v>1.4214285714285719</v>
      </c>
      <c r="AE508" s="216">
        <f t="shared" si="55"/>
        <v>3.5</v>
      </c>
      <c r="AF508" s="301"/>
    </row>
    <row r="509" spans="1:72" ht="15.6">
      <c r="A509" s="301"/>
      <c r="B509" s="266">
        <f>+'Ark1'!C2716</f>
        <v>2023</v>
      </c>
      <c r="C509" s="215">
        <f>+'Ark1'!L2716</f>
        <v>4</v>
      </c>
      <c r="D509" s="215" t="str">
        <f>VLOOKUP(C509,RNR!$D$13:$E$27,2)</f>
        <v>O-</v>
      </c>
      <c r="E509" s="215">
        <f>+'Ark1'!H2716</f>
        <v>2</v>
      </c>
      <c r="F509" s="215">
        <f>+'Ark1'!J2716</f>
        <v>147</v>
      </c>
      <c r="G509" s="215" t="str">
        <f>+VLOOKUP(F509,RNR!$A$1:$B$26,2)</f>
        <v>Midt-Norge</v>
      </c>
      <c r="H509" s="215">
        <f>+IF(J509=0,"",'Ark1'!Q2716)</f>
        <v>6</v>
      </c>
      <c r="I509" s="215"/>
      <c r="J509" s="320">
        <f>+'Ark1'!R2716</f>
        <v>32</v>
      </c>
      <c r="K509" s="216">
        <f>+IF(J509=0,"",'Ark1'!AG2716)</f>
        <v>22.087244616234123</v>
      </c>
      <c r="L509" s="216"/>
      <c r="M509" s="216">
        <f>+IF(J509=0,"",'Ark1'!AH2716)</f>
        <v>0</v>
      </c>
      <c r="N509" s="31">
        <f>+IF(J509=0,"",'Ark1'!U2716)</f>
        <v>6.2500000000000018</v>
      </c>
      <c r="O509" s="31"/>
      <c r="P509" s="31"/>
      <c r="Q509" s="31"/>
      <c r="R509" s="31"/>
      <c r="S509" s="31"/>
      <c r="T509" s="31"/>
      <c r="U509" s="31"/>
      <c r="V509" s="217">
        <f>+IF(J509=0,"",'Ark1'!T2716)</f>
        <v>2.75</v>
      </c>
      <c r="W509" s="218">
        <f>+IF(J509=0,"",'Ark1'!W2716)</f>
        <v>0</v>
      </c>
      <c r="X509" s="218">
        <f>+IF(J509=0,"",'Ark1'!X2716)</f>
        <v>0</v>
      </c>
      <c r="Y509" s="218">
        <f>+IF(J509=0,"",'Ark1'!Y2716)</f>
        <v>0</v>
      </c>
      <c r="Z509" s="218">
        <f>+IF(J509=0,"",'Ark1'!Z2716)</f>
        <v>1.5817316460133126</v>
      </c>
      <c r="AA509" s="216">
        <f>+IF(J509=0,"",'Ark1'!AA2716)</f>
        <v>0</v>
      </c>
      <c r="AB509" s="217">
        <f>+IF(J509=0,"",'Ark1'!AC2716)</f>
        <v>0</v>
      </c>
      <c r="AC509" s="218">
        <f>+IF(J509=0,"",'Ark1'!AE2716)</f>
        <v>0</v>
      </c>
      <c r="AD509" s="216">
        <f t="shared" si="56"/>
        <v>1.5625000000000004</v>
      </c>
      <c r="AE509" s="216">
        <f t="shared" si="55"/>
        <v>5.333333333333333</v>
      </c>
      <c r="AF509" s="301"/>
    </row>
    <row r="510" spans="1:72" ht="15.6">
      <c r="A510" s="301"/>
      <c r="B510" s="266">
        <f>+'Ark1'!C2717</f>
        <v>2023</v>
      </c>
      <c r="C510" s="215">
        <f>+'Ark1'!L2717</f>
        <v>4</v>
      </c>
      <c r="D510" s="215" t="str">
        <f>VLOOKUP(C510,RNR!$D$13:$E$27,2)</f>
        <v>O-</v>
      </c>
      <c r="E510" s="215">
        <f>+'Ark1'!H2717</f>
        <v>1</v>
      </c>
      <c r="F510" s="215">
        <f>+'Ark1'!J2717</f>
        <v>155</v>
      </c>
      <c r="G510" s="215" t="str">
        <f>+VLOOKUP(F510,RNR!$A$1:$B$26,2)</f>
        <v>Målselv</v>
      </c>
      <c r="H510" s="215">
        <f>+IF(J510=0,"",'Ark1'!Q2717)</f>
        <v>23</v>
      </c>
      <c r="I510" s="215"/>
      <c r="J510" s="320">
        <f>+'Ark1'!R2717</f>
        <v>92</v>
      </c>
      <c r="K510" s="216">
        <f>+IF(J510=0,"",'Ark1'!AG2717)</f>
        <v>6.8660546666437012</v>
      </c>
      <c r="L510" s="216"/>
      <c r="M510" s="216">
        <f>+IF(J510=0,"",'Ark1'!AH2717)</f>
        <v>0</v>
      </c>
      <c r="N510" s="31">
        <f>+IF(J510=0,"",'Ark1'!U2717)</f>
        <v>8.6663043478260882</v>
      </c>
      <c r="O510" s="31"/>
      <c r="P510" s="31"/>
      <c r="Q510" s="31"/>
      <c r="R510" s="31"/>
      <c r="S510" s="31"/>
      <c r="T510" s="31"/>
      <c r="U510" s="31"/>
      <c r="V510" s="217">
        <f>+IF(J510=0,"",'Ark1'!T2717)</f>
        <v>3.0760869565217397</v>
      </c>
      <c r="W510" s="218">
        <f>+IF(J510=0,"",'Ark1'!W2717)</f>
        <v>0</v>
      </c>
      <c r="X510" s="218">
        <f>+IF(J510=0,"",'Ark1'!X2717)</f>
        <v>4.3478260869565215</v>
      </c>
      <c r="Y510" s="218">
        <f>+IF(J510=0,"",'Ark1'!Y2717)</f>
        <v>0</v>
      </c>
      <c r="Z510" s="218">
        <f>+IF(J510=0,"",'Ark1'!Z2717)</f>
        <v>2.907609101991028</v>
      </c>
      <c r="AA510" s="216">
        <f>+IF(J510=0,"",'Ark1'!AA2717)</f>
        <v>0</v>
      </c>
      <c r="AB510" s="217">
        <f>+IF(J510=0,"",'Ark1'!AC2717)</f>
        <v>0</v>
      </c>
      <c r="AC510" s="218">
        <f>+IF(J510=0,"",'Ark1'!AE2717)</f>
        <v>0</v>
      </c>
      <c r="AD510" s="216">
        <f t="shared" si="56"/>
        <v>2.166576086956522</v>
      </c>
      <c r="AE510" s="216">
        <f t="shared" si="55"/>
        <v>4</v>
      </c>
      <c r="AF510" s="301"/>
    </row>
    <row r="511" spans="1:72" ht="15.6">
      <c r="A511" s="301"/>
      <c r="B511" s="266">
        <f>+'Ark1'!C2718</f>
        <v>2023</v>
      </c>
      <c r="C511" s="215">
        <f>+'Ark1'!L2718</f>
        <v>4</v>
      </c>
      <c r="D511" s="215" t="str">
        <f>VLOOKUP(C511,RNR!$D$13:$E$27,2)</f>
        <v>O-</v>
      </c>
      <c r="E511" s="215">
        <f>+'Ark1'!H2718</f>
        <v>2</v>
      </c>
      <c r="F511" s="215">
        <f>+'Ark1'!J2718</f>
        <v>160</v>
      </c>
      <c r="G511" s="215" t="str">
        <f>+VLOOKUP(F511,RNR!$A$1:$B$26,2)</f>
        <v>Oslo</v>
      </c>
      <c r="H511" s="215">
        <f>+IF(J511=0,"",'Ark1'!Q2718)</f>
        <v>9</v>
      </c>
      <c r="I511" s="215"/>
      <c r="J511" s="320">
        <f>+'Ark1'!R2718</f>
        <v>21</v>
      </c>
      <c r="K511" s="216">
        <f>+IF(J511=0,"",'Ark1'!AG2718)</f>
        <v>7.1170657544659814</v>
      </c>
      <c r="L511" s="216"/>
      <c r="M511" s="216">
        <f>+IF(J511=0,"",'Ark1'!AH2718)</f>
        <v>9.5238095238095273</v>
      </c>
      <c r="N511" s="31">
        <f>+IF(J511=0,"",'Ark1'!U2718)</f>
        <v>7.1333333333333364</v>
      </c>
      <c r="O511" s="31"/>
      <c r="P511" s="31"/>
      <c r="Q511" s="31"/>
      <c r="R511" s="31"/>
      <c r="S511" s="31"/>
      <c r="T511" s="31"/>
      <c r="U511" s="31"/>
      <c r="V511" s="217">
        <f>+IF(J511=0,"",'Ark1'!T2718)</f>
        <v>3.0476190476190488</v>
      </c>
      <c r="W511" s="218">
        <f>+IF(J511=0,"",'Ark1'!W2718)</f>
        <v>0</v>
      </c>
      <c r="X511" s="218">
        <f>+IF(J511=0,"",'Ark1'!X2718)</f>
        <v>0</v>
      </c>
      <c r="Y511" s="218">
        <f>+IF(J511=0,"",'Ark1'!Y2718)</f>
        <v>0</v>
      </c>
      <c r="Z511" s="218">
        <f>+IF(J511=0,"",'Ark1'!Z2718)</f>
        <v>2.6658927448387888</v>
      </c>
      <c r="AA511" s="216">
        <f>+IF(J511=0,"",'Ark1'!AA2718)</f>
        <v>0</v>
      </c>
      <c r="AB511" s="217">
        <f>+IF(J511=0,"",'Ark1'!AC2718)</f>
        <v>0</v>
      </c>
      <c r="AC511" s="218">
        <f>+IF(J511=0,"",'Ark1'!AE2718)</f>
        <v>0</v>
      </c>
      <c r="AD511" s="216">
        <f t="shared" si="56"/>
        <v>1.7833333333333341</v>
      </c>
      <c r="AE511" s="216">
        <f t="shared" si="55"/>
        <v>2.3333333333333335</v>
      </c>
      <c r="AF511" s="301"/>
    </row>
    <row r="512" spans="1:72" ht="15.6">
      <c r="A512" s="301"/>
      <c r="B512" s="266">
        <f>+'Ark1'!C2719</f>
        <v>2023</v>
      </c>
      <c r="C512" s="215">
        <f>+'Ark1'!L2719</f>
        <v>4</v>
      </c>
      <c r="D512" s="215" t="str">
        <f>VLOOKUP(C512,RNR!$D$13:$E$27,2)</f>
        <v>O-</v>
      </c>
      <c r="E512" s="215">
        <f>+'Ark1'!H2719</f>
        <v>1</v>
      </c>
      <c r="F512" s="215">
        <f>+'Ark1'!J2719</f>
        <v>171</v>
      </c>
      <c r="G512" s="215" t="str">
        <f>+VLOOKUP(F512,RNR!$A$1:$B$26,2)</f>
        <v>Prima</v>
      </c>
      <c r="H512" s="215" t="str">
        <f>+IF(J512=0,"",'Ark1'!Q2719)</f>
        <v/>
      </c>
      <c r="I512" s="215"/>
      <c r="J512" s="320">
        <f>+'Ark1'!R2719</f>
        <v>0</v>
      </c>
      <c r="K512" s="216" t="str">
        <f>+IF(J512=0,"",'Ark1'!AG2719)</f>
        <v/>
      </c>
      <c r="L512" s="216"/>
      <c r="M512" s="216" t="str">
        <f>+IF(J512=0,"",'Ark1'!AH2719)</f>
        <v/>
      </c>
      <c r="N512" s="31" t="str">
        <f>+IF(J512=0,"",'Ark1'!U2719)</f>
        <v/>
      </c>
      <c r="O512" s="31"/>
      <c r="P512" s="31"/>
      <c r="Q512" s="31"/>
      <c r="R512" s="31"/>
      <c r="S512" s="31"/>
      <c r="T512" s="31"/>
      <c r="U512" s="31"/>
      <c r="V512" s="217" t="str">
        <f>+IF(J512=0,"",'Ark1'!T2719)</f>
        <v/>
      </c>
      <c r="W512" s="218" t="str">
        <f>+IF(J512=0,"",'Ark1'!W2719)</f>
        <v/>
      </c>
      <c r="X512" s="218" t="str">
        <f>+IF(J512=0,"",'Ark1'!X2719)</f>
        <v/>
      </c>
      <c r="Y512" s="218" t="str">
        <f>+IF(J512=0,"",'Ark1'!Y2719)</f>
        <v/>
      </c>
      <c r="Z512" s="218" t="str">
        <f>+IF(J512=0,"",'Ark1'!Z2719)</f>
        <v/>
      </c>
      <c r="AA512" s="216" t="str">
        <f>+IF(J512=0,"",'Ark1'!AA2719)</f>
        <v/>
      </c>
      <c r="AB512" s="217" t="str">
        <f>+IF(J512=0,"",'Ark1'!AC2719)</f>
        <v/>
      </c>
      <c r="AC512" s="218" t="str">
        <f>+IF(J512=0,"",'Ark1'!AE2719)</f>
        <v/>
      </c>
      <c r="AD512" s="216" t="str">
        <f t="shared" si="56"/>
        <v/>
      </c>
      <c r="AE512" s="216" t="str">
        <f t="shared" si="55"/>
        <v/>
      </c>
      <c r="AF512" s="301"/>
    </row>
    <row r="513" spans="1:60" ht="15.6">
      <c r="A513" s="301"/>
      <c r="B513" s="266">
        <f>+'Ark1'!C2720</f>
        <v>2023</v>
      </c>
      <c r="C513" s="215">
        <f>+'Ark1'!L2720</f>
        <v>4</v>
      </c>
      <c r="D513" s="215" t="str">
        <f>VLOOKUP(C513,RNR!$D$13:$E$27,2)</f>
        <v>O-</v>
      </c>
      <c r="E513" s="215">
        <f>+'Ark1'!H2720</f>
        <v>2</v>
      </c>
      <c r="F513" s="215">
        <f>+'Ark1'!J2720</f>
        <v>175</v>
      </c>
      <c r="G513" s="215" t="str">
        <f>+VLOOKUP(F513,RNR!$A$1:$B$26,2)</f>
        <v>Ole Ringdal</v>
      </c>
      <c r="H513" s="215">
        <f>+IF(J513=0,"",'Ark1'!Q2720)</f>
        <v>16</v>
      </c>
      <c r="I513" s="215"/>
      <c r="J513" s="320">
        <f>+'Ark1'!R2720</f>
        <v>311</v>
      </c>
      <c r="K513" s="216">
        <f>+IF(J513=0,"",'Ark1'!AG2720)</f>
        <v>19.473207802413143</v>
      </c>
      <c r="L513" s="216"/>
      <c r="M513" s="216">
        <f>+IF(J513=0,"",'Ark1'!AH2720)</f>
        <v>0</v>
      </c>
      <c r="N513" s="31">
        <f>+IF(J513=0,"",'Ark1'!U2720)</f>
        <v>6.2948553054662399</v>
      </c>
      <c r="O513" s="31"/>
      <c r="P513" s="31"/>
      <c r="Q513" s="31"/>
      <c r="R513" s="31"/>
      <c r="S513" s="31"/>
      <c r="T513" s="31"/>
      <c r="U513" s="31"/>
      <c r="V513" s="217">
        <f>+IF(J513=0,"",'Ark1'!T2720)</f>
        <v>4.035369774919614</v>
      </c>
      <c r="W513" s="218">
        <f>+IF(J513=0,"",'Ark1'!W2720)</f>
        <v>0</v>
      </c>
      <c r="X513" s="218">
        <f>+IF(J513=0,"",'Ark1'!X2720)</f>
        <v>2.5723472668810281</v>
      </c>
      <c r="Y513" s="218">
        <f>+IF(J513=0,"",'Ark1'!Y2720)</f>
        <v>0</v>
      </c>
      <c r="Z513" s="218">
        <f>+IF(J513=0,"",'Ark1'!Z2720)</f>
        <v>2.9707641727441554</v>
      </c>
      <c r="AA513" s="216">
        <f>+IF(J513=0,"",'Ark1'!AA2720)</f>
        <v>0</v>
      </c>
      <c r="AB513" s="217">
        <f>+IF(J513=0,"",'Ark1'!AC2720)</f>
        <v>0</v>
      </c>
      <c r="AC513" s="218">
        <f>+IF(J513=0,"",'Ark1'!AE2720)</f>
        <v>0</v>
      </c>
      <c r="AD513" s="216">
        <f t="shared" si="56"/>
        <v>1.57371382636656</v>
      </c>
      <c r="AE513" s="216">
        <f t="shared" si="55"/>
        <v>19.4375</v>
      </c>
      <c r="AF513" s="301"/>
    </row>
    <row r="514" spans="1:60" ht="15.6">
      <c r="A514" s="301"/>
      <c r="B514" s="266">
        <f>+'Ark1'!C2721</f>
        <v>2023</v>
      </c>
      <c r="C514" s="215">
        <f>+'Ark1'!L2721</f>
        <v>4</v>
      </c>
      <c r="D514" s="215" t="str">
        <f>VLOOKUP(C514,RNR!$D$13:$E$27,2)</f>
        <v>O-</v>
      </c>
      <c r="E514" s="215">
        <f>+'Ark1'!H2721</f>
        <v>2</v>
      </c>
      <c r="F514" s="215">
        <f>+'Ark1'!J2721</f>
        <v>177</v>
      </c>
      <c r="G514" s="215" t="str">
        <f>+VLOOKUP(F514,RNR!$A$1:$B$26,2)</f>
        <v>Slakthuset</v>
      </c>
      <c r="H514" s="215">
        <f>+IF(J514=0,"",'Ark1'!Q2721)</f>
        <v>17</v>
      </c>
      <c r="I514" s="215"/>
      <c r="J514" s="320">
        <f>+'Ark1'!R2721</f>
        <v>82</v>
      </c>
      <c r="K514" s="216">
        <f>+IF(J514=0,"",'Ark1'!AG2721)</f>
        <v>8.1751180651624225</v>
      </c>
      <c r="L514" s="216"/>
      <c r="M514" s="216">
        <f>+IF(J514=0,"",'Ark1'!AH2721)</f>
        <v>0</v>
      </c>
      <c r="N514" s="31">
        <f>+IF(J514=0,"",'Ark1'!U2721)</f>
        <v>8.3597560975609753</v>
      </c>
      <c r="O514" s="31"/>
      <c r="P514" s="31"/>
      <c r="Q514" s="31"/>
      <c r="R514" s="31"/>
      <c r="S514" s="31"/>
      <c r="T514" s="31"/>
      <c r="U514" s="31"/>
      <c r="V514" s="217">
        <f>+IF(J514=0,"",'Ark1'!T2721)</f>
        <v>3.1097560975609762</v>
      </c>
      <c r="W514" s="218">
        <f>+IF(J514=0,"",'Ark1'!W2721)</f>
        <v>0</v>
      </c>
      <c r="X514" s="218">
        <f>+IF(J514=0,"",'Ark1'!X2721)</f>
        <v>0</v>
      </c>
      <c r="Y514" s="218">
        <f>+IF(J514=0,"",'Ark1'!Y2721)</f>
        <v>0</v>
      </c>
      <c r="Z514" s="218">
        <f>+IF(J514=0,"",'Ark1'!Z2721)</f>
        <v>2.4950125741947025</v>
      </c>
      <c r="AA514" s="216">
        <f>+IF(J514=0,"",'Ark1'!AA2721)</f>
        <v>0</v>
      </c>
      <c r="AB514" s="217">
        <f>+IF(J514=0,"",'Ark1'!AC2721)</f>
        <v>0</v>
      </c>
      <c r="AC514" s="218">
        <f>+IF(J514=0,"",'Ark1'!AE2721)</f>
        <v>0</v>
      </c>
      <c r="AD514" s="216">
        <f t="shared" si="56"/>
        <v>2.0899390243902438</v>
      </c>
      <c r="AE514" s="216">
        <f t="shared" si="55"/>
        <v>4.8235294117647056</v>
      </c>
      <c r="AF514" s="301"/>
    </row>
    <row r="515" spans="1:60" ht="15.6">
      <c r="A515" s="301"/>
      <c r="B515" s="266">
        <f>+'Ark1'!C2722</f>
        <v>2023</v>
      </c>
      <c r="C515" s="215">
        <f>+'Ark1'!L2722</f>
        <v>4</v>
      </c>
      <c r="D515" s="215" t="str">
        <f>VLOOKUP(C515,RNR!$D$13:$E$27,2)</f>
        <v>O-</v>
      </c>
      <c r="E515" s="215">
        <f>+'Ark1'!H2722</f>
        <v>2</v>
      </c>
      <c r="F515" s="215">
        <f>+'Ark1'!J2722</f>
        <v>178</v>
      </c>
      <c r="G515" s="215" t="str">
        <f>+VLOOKUP(F515,RNR!$A$1:$B$26,2)</f>
        <v>Røros</v>
      </c>
      <c r="H515" s="215">
        <f>+IF(J515=0,"",'Ark1'!Q2722)</f>
        <v>9</v>
      </c>
      <c r="I515" s="215"/>
      <c r="J515" s="320">
        <f>+'Ark1'!R2722</f>
        <v>83</v>
      </c>
      <c r="K515" s="216">
        <f>+IF(J515=0,"",'Ark1'!AG2722)</f>
        <v>19.238113732724855</v>
      </c>
      <c r="L515" s="216"/>
      <c r="M515" s="216">
        <f>+IF(J515=0,"",'Ark1'!AH2722)</f>
        <v>4.8192771084337345</v>
      </c>
      <c r="N515" s="31">
        <f>+IF(J515=0,"",'Ark1'!U2722)</f>
        <v>7.16144578313253</v>
      </c>
      <c r="O515" s="31"/>
      <c r="P515" s="31"/>
      <c r="Q515" s="31"/>
      <c r="R515" s="31"/>
      <c r="S515" s="31"/>
      <c r="T515" s="31"/>
      <c r="U515" s="31"/>
      <c r="V515" s="217">
        <f>+IF(J515=0,"",'Ark1'!T2722)</f>
        <v>3.879518072289156</v>
      </c>
      <c r="W515" s="218">
        <f>+IF(J515=0,"",'Ark1'!W2722)</f>
        <v>0</v>
      </c>
      <c r="X515" s="218">
        <f>+IF(J515=0,"",'Ark1'!X2722)</f>
        <v>0</v>
      </c>
      <c r="Y515" s="218">
        <f>+IF(J515=0,"",'Ark1'!Y2722)</f>
        <v>0</v>
      </c>
      <c r="Z515" s="218">
        <f>+IF(J515=0,"",'Ark1'!Z2722)</f>
        <v>1.5984805530208452</v>
      </c>
      <c r="AA515" s="216">
        <f>+IF(J515=0,"",'Ark1'!AA2722)</f>
        <v>0</v>
      </c>
      <c r="AB515" s="217">
        <f>+IF(J515=0,"",'Ark1'!AC2722)</f>
        <v>0</v>
      </c>
      <c r="AC515" s="218">
        <f>+IF(J515=0,"",'Ark1'!AE2722)</f>
        <v>0</v>
      </c>
      <c r="AD515" s="216">
        <f t="shared" si="56"/>
        <v>1.7903614457831325</v>
      </c>
      <c r="AE515" s="216">
        <f t="shared" si="55"/>
        <v>9.2222222222222214</v>
      </c>
      <c r="AF515" s="301"/>
    </row>
    <row r="516" spans="1:60" ht="15.6">
      <c r="A516" s="301"/>
      <c r="B516" s="266">
        <f>+'Ark1'!C2723</f>
        <v>2023</v>
      </c>
      <c r="C516" s="215">
        <f>+'Ark1'!L2723</f>
        <v>4</v>
      </c>
      <c r="D516" s="215" t="str">
        <f>VLOOKUP(C516,RNR!$D$13:$E$27,2)</f>
        <v>O-</v>
      </c>
      <c r="E516" s="215">
        <f>+'Ark1'!H2723</f>
        <v>2</v>
      </c>
      <c r="F516" s="215">
        <f>+'Ark1'!J2723</f>
        <v>181</v>
      </c>
      <c r="G516" s="215" t="str">
        <f>+VLOOKUP(F516,RNR!$A$1:$B$26,2)</f>
        <v>Horns</v>
      </c>
      <c r="H516" s="215">
        <f>+IF(J516=0,"",'Ark1'!Q2723)</f>
        <v>7</v>
      </c>
      <c r="I516" s="215"/>
      <c r="J516" s="320">
        <f>+'Ark1'!R2723</f>
        <v>28</v>
      </c>
      <c r="K516" s="216">
        <f>+IF(J516=0,"",'Ark1'!AG2723)</f>
        <v>6.9621742455438573</v>
      </c>
      <c r="L516" s="216"/>
      <c r="M516" s="216">
        <f>+IF(J516=0,"",'Ark1'!AH2723)</f>
        <v>0</v>
      </c>
      <c r="N516" s="31">
        <f>+IF(J516=0,"",'Ark1'!U2723)</f>
        <v>8.4535714285714256</v>
      </c>
      <c r="O516" s="31"/>
      <c r="P516" s="31"/>
      <c r="Q516" s="31"/>
      <c r="R516" s="31"/>
      <c r="S516" s="31"/>
      <c r="T516" s="31"/>
      <c r="U516" s="31"/>
      <c r="V516" s="217">
        <f>+IF(J516=0,"",'Ark1'!T2723)</f>
        <v>2.8571428571428577</v>
      </c>
      <c r="W516" s="218">
        <f>+IF(J516=0,"",'Ark1'!W2723)</f>
        <v>0</v>
      </c>
      <c r="X516" s="218">
        <f>+IF(J516=0,"",'Ark1'!X2723)</f>
        <v>0</v>
      </c>
      <c r="Y516" s="218">
        <f>+IF(J516=0,"",'Ark1'!Y2723)</f>
        <v>0</v>
      </c>
      <c r="Z516" s="218">
        <f>+IF(J516=0,"",'Ark1'!Z2723)</f>
        <v>3.8791090787573856</v>
      </c>
      <c r="AA516" s="216">
        <f>+IF(J516=0,"",'Ark1'!AA2723)</f>
        <v>0</v>
      </c>
      <c r="AB516" s="217">
        <f>+IF(J516=0,"",'Ark1'!AC2723)</f>
        <v>0</v>
      </c>
      <c r="AC516" s="218">
        <f>+IF(J516=0,"",'Ark1'!AE2723)</f>
        <v>0</v>
      </c>
      <c r="AD516" s="216">
        <f t="shared" si="56"/>
        <v>2.1133928571428564</v>
      </c>
      <c r="AE516" s="216">
        <f t="shared" si="55"/>
        <v>4</v>
      </c>
      <c r="AF516" s="301"/>
    </row>
    <row r="517" spans="1:60" ht="15.6">
      <c r="A517" s="301"/>
      <c r="B517" s="266">
        <f>+'Ark1'!C2724</f>
        <v>2023</v>
      </c>
      <c r="C517" s="215">
        <f>+'Ark1'!L2724</f>
        <v>4</v>
      </c>
      <c r="D517" s="215" t="str">
        <f>VLOOKUP(C517,RNR!$D$13:$E$27,2)</f>
        <v>O-</v>
      </c>
      <c r="E517" s="215">
        <f>+'Ark1'!H2724</f>
        <v>1</v>
      </c>
      <c r="F517" s="215">
        <f>+'Ark1'!J2724</f>
        <v>262</v>
      </c>
      <c r="G517" s="215" t="str">
        <f>+VLOOKUP(F517,RNR!$A$1:$B$26,2)</f>
        <v>Strilalam</v>
      </c>
      <c r="H517" s="215" t="str">
        <f>+IF(J517=0,"",'Ark1'!Q2724)</f>
        <v/>
      </c>
      <c r="I517" s="215"/>
      <c r="J517" s="320">
        <f>+'Ark1'!R2724</f>
        <v>0</v>
      </c>
      <c r="K517" s="216" t="str">
        <f>+IF(J517=0,"",'Ark1'!AG2724)</f>
        <v/>
      </c>
      <c r="L517" s="216"/>
      <c r="M517" s="216" t="str">
        <f>+IF(J517=0,"",'Ark1'!AH2724)</f>
        <v/>
      </c>
      <c r="N517" s="31" t="str">
        <f>+IF(J517=0,"",'Ark1'!U2724)</f>
        <v/>
      </c>
      <c r="O517" s="31"/>
      <c r="P517" s="31"/>
      <c r="Q517" s="31"/>
      <c r="R517" s="31"/>
      <c r="S517" s="31"/>
      <c r="T517" s="31"/>
      <c r="U517" s="31"/>
      <c r="V517" s="217" t="str">
        <f>+IF(J517=0,"",'Ark1'!T2724)</f>
        <v/>
      </c>
      <c r="W517" s="218" t="str">
        <f>+IF(J517=0,"",'Ark1'!W2724)</f>
        <v/>
      </c>
      <c r="X517" s="218" t="str">
        <f>+IF(J517=0,"",'Ark1'!X2724)</f>
        <v/>
      </c>
      <c r="Y517" s="218" t="str">
        <f>+IF(J517=0,"",'Ark1'!Y2724)</f>
        <v/>
      </c>
      <c r="Z517" s="218" t="str">
        <f>+IF(J517=0,"",'Ark1'!Z2724)</f>
        <v/>
      </c>
      <c r="AA517" s="216" t="str">
        <f>+IF(J517=0,"",'Ark1'!AA2724)</f>
        <v/>
      </c>
      <c r="AB517" s="217" t="str">
        <f>+IF(J517=0,"",'Ark1'!AC2724)</f>
        <v/>
      </c>
      <c r="AC517" s="218" t="str">
        <f>+IF(J517=0,"",'Ark1'!AE2724)</f>
        <v/>
      </c>
      <c r="AD517" s="216" t="str">
        <f t="shared" si="56"/>
        <v/>
      </c>
      <c r="AE517" s="216" t="str">
        <f t="shared" si="55"/>
        <v/>
      </c>
      <c r="AF517" s="301"/>
    </row>
    <row r="518" spans="1:60" ht="15.6">
      <c r="A518" s="301"/>
      <c r="B518" s="266">
        <f>+'Ark1'!C2725</f>
        <v>2023</v>
      </c>
      <c r="C518" s="215">
        <f>+'Ark1'!L2725</f>
        <v>4</v>
      </c>
      <c r="D518" s="215" t="str">
        <f>VLOOKUP(C518,RNR!$D$13:$E$27,2)</f>
        <v>O-</v>
      </c>
      <c r="E518" s="215">
        <f>+'Ark1'!H2725</f>
        <v>1</v>
      </c>
      <c r="F518" s="215">
        <f>+'Ark1'!J2725</f>
        <v>309</v>
      </c>
      <c r="G518" s="215" t="str">
        <f>+VLOOKUP(F518,RNR!$A$1:$B$26,2)</f>
        <v>Malvik</v>
      </c>
      <c r="H518" s="215">
        <f>+IF(J518=0,"",'Ark1'!Q2725)</f>
        <v>16</v>
      </c>
      <c r="I518" s="215"/>
      <c r="J518" s="320">
        <f>+'Ark1'!R2725</f>
        <v>43</v>
      </c>
      <c r="K518" s="216">
        <f>+IF(J518=0,"",'Ark1'!AG2725)</f>
        <v>4.2381540620091194</v>
      </c>
      <c r="L518" s="216"/>
      <c r="M518" s="216">
        <f>+IF(J518=0,"",'Ark1'!AH2725)</f>
        <v>0</v>
      </c>
      <c r="N518" s="31">
        <f>+IF(J518=0,"",'Ark1'!U2725)</f>
        <v>6.4627906976744196</v>
      </c>
      <c r="O518" s="31"/>
      <c r="P518" s="31"/>
      <c r="Q518" s="31"/>
      <c r="R518" s="31"/>
      <c r="S518" s="31"/>
      <c r="T518" s="31"/>
      <c r="U518" s="31"/>
      <c r="V518" s="217">
        <f>+IF(J518=0,"",'Ark1'!T2725)</f>
        <v>3.0465116279069773</v>
      </c>
      <c r="W518" s="218">
        <f>+IF(J518=0,"",'Ark1'!W2725)</f>
        <v>0</v>
      </c>
      <c r="X518" s="218">
        <f>+IF(J518=0,"",'Ark1'!X2725)</f>
        <v>0</v>
      </c>
      <c r="Y518" s="218">
        <f>+IF(J518=0,"",'Ark1'!Y2725)</f>
        <v>0</v>
      </c>
      <c r="Z518" s="218">
        <f>+IF(J518=0,"",'Ark1'!Z2725)</f>
        <v>2.1356359823752196</v>
      </c>
      <c r="AA518" s="216">
        <f>+IF(J518=0,"",'Ark1'!AA2725)</f>
        <v>0</v>
      </c>
      <c r="AB518" s="217">
        <f>+IF(J518=0,"",'Ark1'!AC2725)</f>
        <v>0</v>
      </c>
      <c r="AC518" s="218">
        <f>+IF(J518=0,"",'Ark1'!AE2725)</f>
        <v>0</v>
      </c>
      <c r="AD518" s="216">
        <f t="shared" si="56"/>
        <v>1.6156976744186049</v>
      </c>
      <c r="AE518" s="216">
        <f t="shared" si="55"/>
        <v>2.6875</v>
      </c>
      <c r="AF518" s="301"/>
    </row>
    <row r="519" spans="1:60" ht="15.6">
      <c r="A519" s="301"/>
      <c r="B519" s="266">
        <f>+'Ark1'!C2726</f>
        <v>2023</v>
      </c>
      <c r="C519" s="215">
        <f>+'Ark1'!L2726</f>
        <v>4</v>
      </c>
      <c r="D519" s="215" t="str">
        <f>VLOOKUP(C519,RNR!$D$13:$E$27,2)</f>
        <v>O-</v>
      </c>
      <c r="E519" s="215">
        <f>+'Ark1'!H2726</f>
        <v>2</v>
      </c>
      <c r="F519" s="215">
        <f>+'Ark1'!J2726</f>
        <v>470</v>
      </c>
      <c r="G519" s="215" t="str">
        <f>+VLOOKUP(F519,RNR!$A$1:$B$26,2)</f>
        <v>Jens Eide</v>
      </c>
      <c r="H519" s="215">
        <f>+IF(J519=0,"",'Ark1'!Q2726)</f>
        <v>9</v>
      </c>
      <c r="I519" s="215"/>
      <c r="J519" s="320">
        <f>+'Ark1'!R2726</f>
        <v>26</v>
      </c>
      <c r="K519" s="216">
        <f>+IF(J519=0,"",'Ark1'!AG2726)</f>
        <v>2.5956752181536045</v>
      </c>
      <c r="L519" s="216"/>
      <c r="M519" s="216">
        <f>+IF(J519=0,"",'Ark1'!AH2726)</f>
        <v>3.8461538461538449</v>
      </c>
      <c r="N519" s="31">
        <f>+IF(J519=0,"",'Ark1'!U2726)</f>
        <v>4.9538461538461549</v>
      </c>
      <c r="O519" s="31"/>
      <c r="P519" s="31"/>
      <c r="Q519" s="31"/>
      <c r="R519" s="31"/>
      <c r="S519" s="31"/>
      <c r="T519" s="31"/>
      <c r="U519" s="31"/>
      <c r="V519" s="217">
        <f>+IF(J519=0,"",'Ark1'!T2726)</f>
        <v>3.9615384615384626</v>
      </c>
      <c r="W519" s="218">
        <f>+IF(J519=0,"",'Ark1'!W2726)</f>
        <v>0</v>
      </c>
      <c r="X519" s="218">
        <f>+IF(J519=0,"",'Ark1'!X2726)</f>
        <v>0</v>
      </c>
      <c r="Y519" s="218">
        <f>+IF(J519=0,"",'Ark1'!Y2726)</f>
        <v>0</v>
      </c>
      <c r="Z519" s="218">
        <f>+IF(J519=0,"",'Ark1'!Z2726)</f>
        <v>2.4123449761639946</v>
      </c>
      <c r="AA519" s="216">
        <f>+IF(J519=0,"",'Ark1'!AA2726)</f>
        <v>0</v>
      </c>
      <c r="AB519" s="217">
        <f>+IF(J519=0,"",'Ark1'!AC2726)</f>
        <v>0</v>
      </c>
      <c r="AC519" s="218">
        <f>+IF(J519=0,"",'Ark1'!AE2726)</f>
        <v>0</v>
      </c>
      <c r="AD519" s="216">
        <f t="shared" si="56"/>
        <v>1.2384615384615387</v>
      </c>
      <c r="AE519" s="216">
        <f t="shared" si="55"/>
        <v>2.8888888888888888</v>
      </c>
      <c r="AF519" s="301"/>
    </row>
    <row r="520" spans="1:60" ht="15.6">
      <c r="A520" s="301"/>
      <c r="B520" s="266">
        <f>+'Ark1'!C2727</f>
        <v>2023</v>
      </c>
      <c r="C520" s="215">
        <f>+'Ark1'!L2727</f>
        <v>4</v>
      </c>
      <c r="D520" s="215" t="str">
        <f>VLOOKUP(C520,RNR!$D$13:$E$27,2)</f>
        <v>O-</v>
      </c>
      <c r="E520" s="215">
        <f>+'Ark1'!H2727</f>
        <v>2</v>
      </c>
      <c r="F520" s="215">
        <f>+'Ark1'!J2727</f>
        <v>629</v>
      </c>
      <c r="G520" s="215" t="str">
        <f>+VLOOKUP(F520,RNR!$A$1:$B$26,2)</f>
        <v>Bø</v>
      </c>
      <c r="H520" s="215">
        <f>+IF(J520=0,"",'Ark1'!Q2727)</f>
        <v>1</v>
      </c>
      <c r="I520" s="215"/>
      <c r="J520" s="320">
        <f>+'Ark1'!R2727</f>
        <v>2</v>
      </c>
      <c r="K520" s="216">
        <f>+IF(J520=0,"",'Ark1'!AG2727)</f>
        <v>3.1893419459022998</v>
      </c>
      <c r="L520" s="216"/>
      <c r="M520" s="216">
        <f>+IF(J520=0,"",'Ark1'!AH2727)</f>
        <v>0</v>
      </c>
      <c r="N520" s="31">
        <f>+IF(J520=0,"",'Ark1'!U2727)</f>
        <v>7.9</v>
      </c>
      <c r="O520" s="31"/>
      <c r="P520" s="31"/>
      <c r="Q520" s="31"/>
      <c r="R520" s="31"/>
      <c r="S520" s="31"/>
      <c r="T520" s="31"/>
      <c r="U520" s="31"/>
      <c r="V520" s="217">
        <f>+IF(J520=0,"",'Ark1'!T2727)</f>
        <v>5</v>
      </c>
      <c r="W520" s="218">
        <f>+IF(J520=0,"",'Ark1'!W2727)</f>
        <v>0</v>
      </c>
      <c r="X520" s="218">
        <f>+IF(J520=0,"",'Ark1'!X2727)</f>
        <v>0</v>
      </c>
      <c r="Y520" s="218">
        <f>+IF(J520=0,"",'Ark1'!Y2727)</f>
        <v>0</v>
      </c>
      <c r="Z520" s="218">
        <f>+IF(J520=0,"",'Ark1'!Z2727)</f>
        <v>0.5</v>
      </c>
      <c r="AA520" s="216">
        <f>+IF(J520=0,"",'Ark1'!AA2727)</f>
        <v>0</v>
      </c>
      <c r="AB520" s="217">
        <f>+IF(J520=0,"",'Ark1'!AC2727)</f>
        <v>0</v>
      </c>
      <c r="AC520" s="218">
        <f>+IF(J520=0,"",'Ark1'!AE2727)</f>
        <v>0</v>
      </c>
      <c r="AD520" s="216">
        <f t="shared" si="56"/>
        <v>1.9750000000000001</v>
      </c>
      <c r="AE520" s="216">
        <f t="shared" si="55"/>
        <v>2</v>
      </c>
      <c r="AF520" s="301"/>
    </row>
    <row r="521" spans="1:60" ht="15.6">
      <c r="A521" s="301"/>
      <c r="B521" s="266">
        <f>+'Ark1'!C2728</f>
        <v>2023</v>
      </c>
      <c r="C521" s="215">
        <f>+'Ark1'!L2728</f>
        <v>4</v>
      </c>
      <c r="D521" s="215" t="str">
        <f>VLOOKUP(C521,RNR!$D$13:$E$27,2)</f>
        <v>O-</v>
      </c>
      <c r="E521" s="215">
        <f>+'Ark1'!H2728</f>
        <v>1</v>
      </c>
      <c r="F521" s="215">
        <f>+'Ark1'!J2728</f>
        <v>643</v>
      </c>
      <c r="G521" s="215" t="str">
        <f>+VLOOKUP(F521,RNR!$A$1:$B$26,2)</f>
        <v>Bjerka</v>
      </c>
      <c r="H521" s="215">
        <f>+IF(J521=0,"",'Ark1'!Q2728)</f>
        <v>10</v>
      </c>
      <c r="I521" s="215"/>
      <c r="J521" s="320">
        <f>+'Ark1'!R2728</f>
        <v>72</v>
      </c>
      <c r="K521" s="216">
        <f>+IF(J521=0,"",'Ark1'!AG2728)</f>
        <v>15.953174624005872</v>
      </c>
      <c r="L521" s="216"/>
      <c r="M521" s="216">
        <f>+IF(J521=0,"",'Ark1'!AH2728)</f>
        <v>0</v>
      </c>
      <c r="N521" s="31">
        <f>+IF(J521=0,"",'Ark1'!U2728)</f>
        <v>8.4416666666666647</v>
      </c>
      <c r="O521" s="31"/>
      <c r="P521" s="31"/>
      <c r="Q521" s="31"/>
      <c r="R521" s="31"/>
      <c r="S521" s="31"/>
      <c r="T521" s="31"/>
      <c r="U521" s="31"/>
      <c r="V521" s="217">
        <f>+IF(J521=0,"",'Ark1'!T2728)</f>
        <v>3.5833333333333344</v>
      </c>
      <c r="W521" s="218">
        <f>+IF(J521=0,"",'Ark1'!W2728)</f>
        <v>0</v>
      </c>
      <c r="X521" s="218">
        <f>+IF(J521=0,"",'Ark1'!X2728)</f>
        <v>0</v>
      </c>
      <c r="Y521" s="218">
        <f>+IF(J521=0,"",'Ark1'!Y2728)</f>
        <v>0</v>
      </c>
      <c r="Z521" s="218">
        <f>+IF(J521=0,"",'Ark1'!Z2728)</f>
        <v>1.8367959724597764</v>
      </c>
      <c r="AA521" s="216">
        <f>+IF(J521=0,"",'Ark1'!AA2728)</f>
        <v>0</v>
      </c>
      <c r="AB521" s="217">
        <f>+IF(J521=0,"",'Ark1'!AC2728)</f>
        <v>0</v>
      </c>
      <c r="AC521" s="218">
        <f>+IF(J521=0,"",'Ark1'!AE2728)</f>
        <v>0</v>
      </c>
      <c r="AD521" s="216">
        <f t="shared" si="56"/>
        <v>2.1104166666666662</v>
      </c>
      <c r="AE521" s="216">
        <f t="shared" si="55"/>
        <v>7.2</v>
      </c>
      <c r="AF521" s="301"/>
    </row>
    <row r="522" spans="1:60" ht="15.6">
      <c r="A522" s="301"/>
      <c r="B522" s="266">
        <f>+'Ark1'!C2729</f>
        <v>2023</v>
      </c>
      <c r="C522" s="215">
        <f>+'Ark1'!L2729</f>
        <v>4</v>
      </c>
      <c r="D522" s="215" t="str">
        <f>VLOOKUP(C522,RNR!$D$13:$E$27,2)</f>
        <v>O-</v>
      </c>
      <c r="E522" s="215">
        <f>+'Ark1'!H2729</f>
        <v>2</v>
      </c>
      <c r="F522" s="215">
        <f>+'Ark1'!J2729</f>
        <v>704</v>
      </c>
      <c r="G522" s="215" t="str">
        <f>+VLOOKUP(F522,RNR!$A$1:$B$26,2)</f>
        <v>Øre Vilt</v>
      </c>
      <c r="H522" s="215" t="str">
        <f>+IF(J522=0,"",'Ark1'!Q2729)</f>
        <v/>
      </c>
      <c r="I522" s="215"/>
      <c r="J522" s="320">
        <f>+'Ark1'!R2729</f>
        <v>0</v>
      </c>
      <c r="K522" s="216" t="str">
        <f>+IF(J522=0,"",'Ark1'!AG2729)</f>
        <v/>
      </c>
      <c r="L522" s="216"/>
      <c r="M522" s="216" t="str">
        <f>+IF(J522=0,"",'Ark1'!AH2729)</f>
        <v/>
      </c>
      <c r="N522" s="31" t="str">
        <f>+IF(J522=0,"",'Ark1'!U2729)</f>
        <v/>
      </c>
      <c r="O522" s="31"/>
      <c r="P522" s="31"/>
      <c r="Q522" s="31"/>
      <c r="R522" s="31"/>
      <c r="S522" s="31"/>
      <c r="T522" s="31"/>
      <c r="U522" s="31"/>
      <c r="V522" s="217" t="str">
        <f>+IF(J522=0,"",'Ark1'!T2729)</f>
        <v/>
      </c>
      <c r="W522" s="218" t="str">
        <f>+IF(J522=0,"",'Ark1'!W2729)</f>
        <v/>
      </c>
      <c r="X522" s="218" t="str">
        <f>+IF(J522=0,"",'Ark1'!X2729)</f>
        <v/>
      </c>
      <c r="Y522" s="218" t="str">
        <f>+IF(J522=0,"",'Ark1'!Y2729)</f>
        <v/>
      </c>
      <c r="Z522" s="218" t="str">
        <f>+IF(J522=0,"",'Ark1'!Z2729)</f>
        <v/>
      </c>
      <c r="AA522" s="216" t="str">
        <f>+IF(J522=0,"",'Ark1'!AA2729)</f>
        <v/>
      </c>
      <c r="AB522" s="217" t="str">
        <f>+IF(J522=0,"",'Ark1'!AC2729)</f>
        <v/>
      </c>
      <c r="AC522" s="218" t="str">
        <f>+IF(J522=0,"",'Ark1'!AE2729)</f>
        <v/>
      </c>
      <c r="AD522" s="216" t="str">
        <f t="shared" si="56"/>
        <v/>
      </c>
      <c r="AE522" s="216" t="str">
        <f t="shared" si="55"/>
        <v/>
      </c>
      <c r="AF522" s="301"/>
    </row>
    <row r="523" spans="1:60" ht="15" customHeight="1">
      <c r="A523" s="301"/>
      <c r="B523" s="266">
        <f>+'Ark1'!C2730</f>
        <v>2023</v>
      </c>
      <c r="C523" s="215">
        <f>+'Ark1'!L2730</f>
        <v>4</v>
      </c>
      <c r="D523" s="215" t="str">
        <f>VLOOKUP(C523,RNR!$D$13:$E$27,2)</f>
        <v>O-</v>
      </c>
      <c r="E523" s="215">
        <f>+'Ark1'!H2730</f>
        <v>1</v>
      </c>
      <c r="F523" s="215">
        <f>+'Ark1'!J2730</f>
        <v>802</v>
      </c>
      <c r="G523" s="215" t="str">
        <f>+VLOOKUP(F523,RNR!$A$1:$B$26,2)</f>
        <v>Karasjok</v>
      </c>
      <c r="H523" s="215" t="str">
        <f>+IF(J523=0,"",'Ark1'!Q2730)</f>
        <v/>
      </c>
      <c r="I523" s="215"/>
      <c r="J523" s="320">
        <f>+'Ark1'!R2730</f>
        <v>0</v>
      </c>
      <c r="K523" s="216" t="str">
        <f>+IF(J523=0,"",'Ark1'!AG2730)</f>
        <v/>
      </c>
      <c r="L523" s="216"/>
      <c r="M523" s="216" t="str">
        <f>+IF(J523=0,"",'Ark1'!AH2730)</f>
        <v/>
      </c>
      <c r="N523" s="31" t="str">
        <f>+IF(J523=0,"",'Ark1'!U2730)</f>
        <v/>
      </c>
      <c r="O523" s="31"/>
      <c r="P523" s="31"/>
      <c r="Q523" s="31"/>
      <c r="R523" s="31"/>
      <c r="S523" s="31"/>
      <c r="T523" s="31"/>
      <c r="U523" s="31"/>
      <c r="V523" s="217" t="str">
        <f>+IF(J523=0,"",'Ark1'!T2730)</f>
        <v/>
      </c>
      <c r="W523" s="218" t="str">
        <f>+IF(J523=0,"",'Ark1'!W2730)</f>
        <v/>
      </c>
      <c r="X523" s="218" t="str">
        <f>+IF(J523=0,"",'Ark1'!X2730)</f>
        <v/>
      </c>
      <c r="Y523" s="218" t="str">
        <f>+IF(J523=0,"",'Ark1'!Y2730)</f>
        <v/>
      </c>
      <c r="Z523" s="218" t="str">
        <f>+IF(J523=0,"",'Ark1'!Z2730)</f>
        <v/>
      </c>
      <c r="AA523" s="216" t="str">
        <f>+IF(J523=0,"",'Ark1'!AA2730)</f>
        <v/>
      </c>
      <c r="AB523" s="217" t="str">
        <f>+IF(J523=0,"",'Ark1'!AC2730)</f>
        <v/>
      </c>
      <c r="AC523" s="218" t="str">
        <f>+IF(J523=0,"",'Ark1'!AE2730)</f>
        <v/>
      </c>
      <c r="AD523" s="216" t="str">
        <f t="shared" si="56"/>
        <v/>
      </c>
      <c r="AE523" s="216" t="str">
        <f t="shared" si="55"/>
        <v/>
      </c>
      <c r="AF523" s="301"/>
    </row>
    <row r="524" spans="1:60" ht="15" customHeight="1">
      <c r="A524" s="301"/>
      <c r="B524" s="301"/>
      <c r="C524" s="301"/>
      <c r="D524" s="301"/>
      <c r="E524" s="301"/>
      <c r="F524" s="301"/>
      <c r="G524" s="301"/>
      <c r="H524" s="301"/>
      <c r="I524" s="301"/>
      <c r="J524" s="436"/>
      <c r="K524" s="301"/>
      <c r="L524" s="301"/>
      <c r="M524" s="301"/>
      <c r="N524" s="301"/>
      <c r="O524" s="301"/>
      <c r="P524" s="301"/>
      <c r="Q524" s="301"/>
      <c r="R524" s="301"/>
      <c r="S524" s="301"/>
      <c r="T524" s="301"/>
      <c r="U524" s="301"/>
      <c r="V524" s="301"/>
      <c r="W524" s="301"/>
      <c r="X524" s="301"/>
      <c r="Y524" s="301"/>
      <c r="Z524" s="301"/>
      <c r="AA524" s="301"/>
      <c r="AB524" s="301"/>
      <c r="AC524" s="301"/>
      <c r="AD524" s="301"/>
      <c r="AE524" s="301"/>
      <c r="AF524" s="301"/>
      <c r="AG524" s="198"/>
      <c r="AI524" s="28"/>
      <c r="AJ524" s="26"/>
      <c r="AK524" s="199"/>
      <c r="AL524" s="27"/>
      <c r="AP524" s="27"/>
      <c r="BH524" s="211"/>
    </row>
    <row r="525" spans="1:60" ht="22.8">
      <c r="A525" s="301"/>
      <c r="B525" s="301"/>
      <c r="C525" s="301"/>
      <c r="D525" s="388" t="str">
        <f>+D527</f>
        <v>O</v>
      </c>
      <c r="E525" s="301"/>
      <c r="F525" s="301"/>
      <c r="G525" s="301"/>
      <c r="H525" s="301"/>
      <c r="I525" s="301"/>
      <c r="J525" s="435">
        <f>SUM(J527:J550)</f>
        <v>6236</v>
      </c>
      <c r="K525" s="301"/>
      <c r="L525" s="301"/>
      <c r="M525" s="301"/>
      <c r="N525" s="243">
        <f>+Klasse!P157</f>
        <v>0</v>
      </c>
      <c r="O525" s="243"/>
      <c r="P525" s="243"/>
      <c r="Q525" s="243"/>
      <c r="R525" s="243"/>
      <c r="S525" s="243"/>
      <c r="T525" s="243"/>
      <c r="U525" s="243"/>
      <c r="V525" s="301"/>
      <c r="W525" s="301"/>
      <c r="X525" s="301"/>
      <c r="Y525" s="301"/>
      <c r="Z525" s="301"/>
      <c r="AA525" s="301"/>
      <c r="AB525" s="301"/>
      <c r="AC525" s="301"/>
      <c r="AD525" s="301"/>
      <c r="AE525" s="301"/>
      <c r="AF525" s="301"/>
      <c r="AG525" s="198"/>
      <c r="AI525" s="28"/>
      <c r="AJ525" s="26"/>
      <c r="AK525" s="199"/>
      <c r="AL525" s="27"/>
      <c r="AP525" s="27"/>
      <c r="BH525" s="211"/>
    </row>
    <row r="526" spans="1:60" ht="15" customHeight="1">
      <c r="A526" s="301"/>
      <c r="B526" s="301"/>
      <c r="C526" s="301"/>
      <c r="D526" s="301"/>
      <c r="E526" s="301"/>
      <c r="F526" s="301"/>
      <c r="G526" s="301"/>
      <c r="H526" s="301"/>
      <c r="I526" s="301"/>
      <c r="J526" s="436"/>
      <c r="K526" s="301"/>
      <c r="L526" s="301"/>
      <c r="M526" s="301"/>
      <c r="N526" s="301"/>
      <c r="O526" s="301"/>
      <c r="P526" s="301"/>
      <c r="Q526" s="301"/>
      <c r="R526" s="301"/>
      <c r="S526" s="301"/>
      <c r="T526" s="301"/>
      <c r="U526" s="301"/>
      <c r="V526" s="301"/>
      <c r="W526" s="301"/>
      <c r="X526" s="301"/>
      <c r="Y526" s="301"/>
      <c r="Z526" s="301"/>
      <c r="AA526" s="301"/>
      <c r="AB526" s="301"/>
      <c r="AC526" s="301"/>
      <c r="AD526" s="301"/>
      <c r="AE526" s="301"/>
      <c r="AF526" s="301"/>
      <c r="AG526" s="198"/>
      <c r="AI526" s="28"/>
      <c r="AJ526" s="26"/>
      <c r="AK526" s="199"/>
      <c r="AL526" s="27"/>
      <c r="AP526" s="27"/>
      <c r="BH526" s="211"/>
    </row>
    <row r="527" spans="1:60" ht="15.6">
      <c r="A527" s="301"/>
      <c r="B527" s="266">
        <f>+'Ark1'!C2731</f>
        <v>2023</v>
      </c>
      <c r="C527" s="215">
        <f>+'Ark1'!L2731</f>
        <v>5</v>
      </c>
      <c r="D527" s="215" t="str">
        <f>VLOOKUP(C527,RNR!$D$13:$E$27,2)</f>
        <v>O</v>
      </c>
      <c r="E527" s="215">
        <f>+'Ark1'!H2731</f>
        <v>1</v>
      </c>
      <c r="F527" s="215">
        <f>+'Ark1'!J2731</f>
        <v>103</v>
      </c>
      <c r="G527" s="215" t="str">
        <f>+VLOOKUP(F527,RNR!$A$1:$B$26,2)</f>
        <v>Rudshøgda</v>
      </c>
      <c r="H527" s="215">
        <f>+IF(J527=0,"",'Ark1'!Q2731)</f>
        <v>6</v>
      </c>
      <c r="I527" s="215"/>
      <c r="J527" s="320">
        <f>+'Ark1'!R2731</f>
        <v>12</v>
      </c>
      <c r="K527" s="216">
        <f>+IF(J527=0,"",'Ark1'!AG2731)</f>
        <v>5.235699645984722</v>
      </c>
      <c r="L527" s="216"/>
      <c r="M527" s="216">
        <f>+IF(J527=0,"",'Ark1'!AH2731)</f>
        <v>0</v>
      </c>
      <c r="N527" s="31">
        <f>+IF(J527=0,"",'Ark1'!U2731)</f>
        <v>9.3666666666666689</v>
      </c>
      <c r="O527" s="31"/>
      <c r="P527" s="31"/>
      <c r="Q527" s="31"/>
      <c r="R527" s="31"/>
      <c r="S527" s="31"/>
      <c r="T527" s="31"/>
      <c r="U527" s="31"/>
      <c r="V527" s="217">
        <f>+IF(J527=0,"",'Ark1'!T2731)</f>
        <v>2.25</v>
      </c>
      <c r="W527" s="218">
        <f>+IF(J527=0,"",'Ark1'!W2731)</f>
        <v>0</v>
      </c>
      <c r="X527" s="218">
        <f>+IF(J527=0,"",'Ark1'!X2731)</f>
        <v>0</v>
      </c>
      <c r="Y527" s="218">
        <f>+IF(J527=0,"",'Ark1'!Y2731)</f>
        <v>0</v>
      </c>
      <c r="Z527" s="218">
        <f>+IF(J527=0,"",'Ark1'!Z2731)</f>
        <v>3.3252401751185077</v>
      </c>
      <c r="AA527" s="216">
        <f>+IF(J527=0,"",'Ark1'!AA2731)</f>
        <v>0</v>
      </c>
      <c r="AB527" s="217">
        <f>+IF(J527=0,"",'Ark1'!AC2731)</f>
        <v>0</v>
      </c>
      <c r="AC527" s="218">
        <f>+IF(J527=0,"",'Ark1'!AE2731)</f>
        <v>0</v>
      </c>
      <c r="AD527" s="216">
        <f t="shared" ref="AD527:AD550" si="57">IF(J527=0,"",N527/C527)</f>
        <v>1.8733333333333337</v>
      </c>
      <c r="AE527" s="216">
        <f t="shared" si="55"/>
        <v>2</v>
      </c>
      <c r="AF527" s="301"/>
    </row>
    <row r="528" spans="1:60" ht="15.6">
      <c r="A528" s="301"/>
      <c r="B528" s="266">
        <f>+'Ark1'!C2732</f>
        <v>2023</v>
      </c>
      <c r="C528" s="215">
        <f>+'Ark1'!L2732</f>
        <v>5</v>
      </c>
      <c r="D528" s="215" t="str">
        <f>VLOOKUP(C528,RNR!$D$13:$E$27,2)</f>
        <v>O</v>
      </c>
      <c r="E528" s="215">
        <f>+'Ark1'!H2732</f>
        <v>2</v>
      </c>
      <c r="F528" s="215">
        <f>+'Ark1'!J2732</f>
        <v>106</v>
      </c>
      <c r="G528" s="215" t="str">
        <f>+VLOOKUP(F528,RNR!$A$1:$B$26,2)</f>
        <v>Furuseth</v>
      </c>
      <c r="H528" s="215">
        <f>+IF(J528=0,"",'Ark1'!Q2732)</f>
        <v>11</v>
      </c>
      <c r="I528" s="215"/>
      <c r="J528" s="320">
        <f>+'Ark1'!R2732</f>
        <v>102</v>
      </c>
      <c r="K528" s="216">
        <f>+IF(J528=0,"",'Ark1'!AG2732)</f>
        <v>30.819712729073803</v>
      </c>
      <c r="L528" s="216"/>
      <c r="M528" s="216">
        <f>+IF(J528=0,"",'Ark1'!AH2732)</f>
        <v>0</v>
      </c>
      <c r="N528" s="31">
        <f>+IF(J528=0,"",'Ark1'!U2732)</f>
        <v>7.3205882352941218</v>
      </c>
      <c r="O528" s="31"/>
      <c r="P528" s="31"/>
      <c r="Q528" s="31"/>
      <c r="R528" s="31"/>
      <c r="S528" s="31"/>
      <c r="T528" s="31"/>
      <c r="U528" s="31"/>
      <c r="V528" s="217">
        <f>+IF(J528=0,"",'Ark1'!T2732)</f>
        <v>2.8235294117647061</v>
      </c>
      <c r="W528" s="218">
        <f>+IF(J528=0,"",'Ark1'!W2732)</f>
        <v>0</v>
      </c>
      <c r="X528" s="218">
        <f>+IF(J528=0,"",'Ark1'!X2732)</f>
        <v>0</v>
      </c>
      <c r="Y528" s="218">
        <f>+IF(J528=0,"",'Ark1'!Y2732)</f>
        <v>0</v>
      </c>
      <c r="Z528" s="218">
        <f>+IF(J528=0,"",'Ark1'!Z2732)</f>
        <v>1.9912720456686921</v>
      </c>
      <c r="AA528" s="216">
        <f>+IF(J528=0,"",'Ark1'!AA2732)</f>
        <v>0</v>
      </c>
      <c r="AB528" s="217">
        <f>+IF(J528=0,"",'Ark1'!AC2732)</f>
        <v>0</v>
      </c>
      <c r="AC528" s="218">
        <f>+IF(J528=0,"",'Ark1'!AE2732)</f>
        <v>0</v>
      </c>
      <c r="AD528" s="216">
        <f t="shared" si="57"/>
        <v>1.4641176470588244</v>
      </c>
      <c r="AE528" s="216">
        <f t="shared" si="55"/>
        <v>9.2727272727272734</v>
      </c>
      <c r="AF528" s="301"/>
    </row>
    <row r="529" spans="1:32" ht="15.6">
      <c r="A529" s="301"/>
      <c r="B529" s="266">
        <f>+'Ark1'!C2733</f>
        <v>2023</v>
      </c>
      <c r="C529" s="215">
        <f>+'Ark1'!L2733</f>
        <v>5</v>
      </c>
      <c r="D529" s="215" t="str">
        <f>VLOOKUP(C529,RNR!$D$13:$E$27,2)</f>
        <v>O</v>
      </c>
      <c r="E529" s="215">
        <f>+'Ark1'!H2733</f>
        <v>1</v>
      </c>
      <c r="F529" s="215">
        <f>+'Ark1'!J2733</f>
        <v>110</v>
      </c>
      <c r="G529" s="215" t="str">
        <f>+VLOOKUP(F529,RNR!$A$1:$B$26,2)</f>
        <v>Gol</v>
      </c>
      <c r="H529" s="215">
        <f>+IF(J529=0,"",'Ark1'!Q2733)</f>
        <v>77</v>
      </c>
      <c r="I529" s="215"/>
      <c r="J529" s="320">
        <f>+'Ark1'!R2733</f>
        <v>1965</v>
      </c>
      <c r="K529" s="216">
        <f>+IF(J529=0,"",'Ark1'!AG2733)</f>
        <v>42.487754623632021</v>
      </c>
      <c r="L529" s="216"/>
      <c r="M529" s="216">
        <f>+IF(J529=0,"",'Ark1'!AH2733)</f>
        <v>0.71246819338422385</v>
      </c>
      <c r="N529" s="31">
        <f>+IF(J529=0,"",'Ark1'!U2733)</f>
        <v>7.0100254452926158</v>
      </c>
      <c r="O529" s="31"/>
      <c r="P529" s="31"/>
      <c r="Q529" s="31"/>
      <c r="R529" s="31"/>
      <c r="S529" s="31"/>
      <c r="T529" s="31"/>
      <c r="U529" s="31"/>
      <c r="V529" s="217">
        <f>+IF(J529=0,"",'Ark1'!T2733)</f>
        <v>5.0122137404580149</v>
      </c>
      <c r="W529" s="218">
        <f>+IF(J529=0,"",'Ark1'!W2733)</f>
        <v>5.0890585241730277E-2</v>
      </c>
      <c r="X529" s="218">
        <f>+IF(J529=0,"",'Ark1'!X2733)</f>
        <v>0.40712468193384221</v>
      </c>
      <c r="Y529" s="218">
        <f>+IF(J529=0,"",'Ark1'!Y2733)</f>
        <v>0</v>
      </c>
      <c r="Z529" s="218">
        <f>+IF(J529=0,"",'Ark1'!Z2733)</f>
        <v>1.9232834121164089</v>
      </c>
      <c r="AA529" s="216">
        <f>+IF(J529=0,"",'Ark1'!AA2733)</f>
        <v>0</v>
      </c>
      <c r="AB529" s="217">
        <f>+IF(J529=0,"",'Ark1'!AC2733)</f>
        <v>0</v>
      </c>
      <c r="AC529" s="218">
        <f>+IF(J529=0,"",'Ark1'!AE2733)</f>
        <v>0</v>
      </c>
      <c r="AD529" s="216">
        <f t="shared" si="57"/>
        <v>1.4020050890585232</v>
      </c>
      <c r="AE529" s="216">
        <f t="shared" si="55"/>
        <v>25.519480519480521</v>
      </c>
      <c r="AF529" s="301"/>
    </row>
    <row r="530" spans="1:32" ht="15.6">
      <c r="A530" s="301"/>
      <c r="B530" s="266">
        <f>+'Ark1'!C2734</f>
        <v>2023</v>
      </c>
      <c r="C530" s="215">
        <f>+'Ark1'!L2734</f>
        <v>5</v>
      </c>
      <c r="D530" s="215" t="str">
        <f>VLOOKUP(C530,RNR!$D$13:$E$27,2)</f>
        <v>O</v>
      </c>
      <c r="E530" s="215">
        <f>+'Ark1'!H2734</f>
        <v>1</v>
      </c>
      <c r="F530" s="215">
        <f>+'Ark1'!J2734</f>
        <v>111</v>
      </c>
      <c r="G530" s="215" t="str">
        <f>+VLOOKUP(F530,RNR!$A$1:$B$26,2)</f>
        <v>Forus</v>
      </c>
      <c r="H530" s="215">
        <f>+IF(J530=0,"",'Ark1'!Q2734)</f>
        <v>7</v>
      </c>
      <c r="I530" s="215"/>
      <c r="J530" s="320">
        <f>+'Ark1'!R2734</f>
        <v>22</v>
      </c>
      <c r="K530" s="216">
        <f>+IF(J530=0,"",'Ark1'!AG2734)</f>
        <v>31.466494011006795</v>
      </c>
      <c r="L530" s="216"/>
      <c r="M530" s="216">
        <f>+IF(J530=0,"",'Ark1'!AH2734)</f>
        <v>9.0909090909090917</v>
      </c>
      <c r="N530" s="31">
        <f>+IF(J530=0,"",'Ark1'!U2734)</f>
        <v>8.836363636363636</v>
      </c>
      <c r="O530" s="31"/>
      <c r="P530" s="31"/>
      <c r="Q530" s="31"/>
      <c r="R530" s="31"/>
      <c r="S530" s="31"/>
      <c r="T530" s="31"/>
      <c r="U530" s="31"/>
      <c r="V530" s="217">
        <f>+IF(J530=0,"",'Ark1'!T2734)</f>
        <v>3.1363636363636358</v>
      </c>
      <c r="W530" s="218">
        <f>+IF(J530=0,"",'Ark1'!W2734)</f>
        <v>0</v>
      </c>
      <c r="X530" s="218">
        <f>+IF(J530=0,"",'Ark1'!X2734)</f>
        <v>0</v>
      </c>
      <c r="Y530" s="218">
        <f>+IF(J530=0,"",'Ark1'!Y2734)</f>
        <v>0</v>
      </c>
      <c r="Z530" s="218">
        <f>+IF(J530=0,"",'Ark1'!Z2734)</f>
        <v>2.3311225260386781</v>
      </c>
      <c r="AA530" s="216">
        <f>+IF(J530=0,"",'Ark1'!AA2734)</f>
        <v>0</v>
      </c>
      <c r="AB530" s="217">
        <f>+IF(J530=0,"",'Ark1'!AC2734)</f>
        <v>0</v>
      </c>
      <c r="AC530" s="218">
        <f>+IF(J530=0,"",'Ark1'!AE2734)</f>
        <v>0</v>
      </c>
      <c r="AD530" s="216">
        <f t="shared" si="57"/>
        <v>1.7672727272727271</v>
      </c>
      <c r="AE530" s="216">
        <f t="shared" si="55"/>
        <v>3.1428571428571428</v>
      </c>
      <c r="AF530" s="301"/>
    </row>
    <row r="531" spans="1:32" ht="15.6">
      <c r="A531" s="301"/>
      <c r="B531" s="266">
        <f>+'Ark1'!C2735</f>
        <v>2023</v>
      </c>
      <c r="C531" s="215">
        <f>+'Ark1'!L2735</f>
        <v>5</v>
      </c>
      <c r="D531" s="215" t="str">
        <f>VLOOKUP(C531,RNR!$D$13:$E$27,2)</f>
        <v>O</v>
      </c>
      <c r="E531" s="215">
        <f>+'Ark1'!H2735</f>
        <v>1</v>
      </c>
      <c r="F531" s="215">
        <f>+'Ark1'!J2735</f>
        <v>116</v>
      </c>
      <c r="G531" s="215" t="str">
        <f>+VLOOKUP(F531,RNR!$A$1:$B$26,2)</f>
        <v>Sandeid</v>
      </c>
      <c r="H531" s="215">
        <f>+IF(J531=0,"",'Ark1'!Q2735)</f>
        <v>26</v>
      </c>
      <c r="I531" s="215"/>
      <c r="J531" s="320">
        <f>+'Ark1'!R2735</f>
        <v>276</v>
      </c>
      <c r="K531" s="216">
        <f>+IF(J531=0,"",'Ark1'!AG2735)</f>
        <v>27.945584207534484</v>
      </c>
      <c r="L531" s="216"/>
      <c r="M531" s="216">
        <f>+IF(J531=0,"",'Ark1'!AH2735)</f>
        <v>0</v>
      </c>
      <c r="N531" s="31">
        <f>+IF(J531=0,"",'Ark1'!U2735)</f>
        <v>7.8373188405797105</v>
      </c>
      <c r="O531" s="31"/>
      <c r="P531" s="31"/>
      <c r="Q531" s="31"/>
      <c r="R531" s="31"/>
      <c r="S531" s="31"/>
      <c r="T531" s="31"/>
      <c r="U531" s="31"/>
      <c r="V531" s="217">
        <f>+IF(J531=0,"",'Ark1'!T2735)</f>
        <v>3.7391304347826089</v>
      </c>
      <c r="W531" s="218">
        <f>+IF(J531=0,"",'Ark1'!W2735)</f>
        <v>0</v>
      </c>
      <c r="X531" s="218">
        <f>+IF(J531=0,"",'Ark1'!X2735)</f>
        <v>0.72463768115942018</v>
      </c>
      <c r="Y531" s="218">
        <f>+IF(J531=0,"",'Ark1'!Y2735)</f>
        <v>0</v>
      </c>
      <c r="Z531" s="218">
        <f>+IF(J531=0,"",'Ark1'!Z2735)</f>
        <v>2.5009459195559476</v>
      </c>
      <c r="AA531" s="216">
        <f>+IF(J531=0,"",'Ark1'!AA2735)</f>
        <v>0</v>
      </c>
      <c r="AB531" s="217">
        <f>+IF(J531=0,"",'Ark1'!AC2735)</f>
        <v>0</v>
      </c>
      <c r="AC531" s="218">
        <f>+IF(J531=0,"",'Ark1'!AE2735)</f>
        <v>0</v>
      </c>
      <c r="AD531" s="216">
        <f t="shared" si="57"/>
        <v>1.567463768115942</v>
      </c>
      <c r="AE531" s="216">
        <f t="shared" si="55"/>
        <v>10.615384615384615</v>
      </c>
      <c r="AF531" s="301"/>
    </row>
    <row r="532" spans="1:32" ht="15.6">
      <c r="A532" s="301"/>
      <c r="B532" s="266">
        <f>+'Ark1'!C2736</f>
        <v>2023</v>
      </c>
      <c r="C532" s="215">
        <f>+'Ark1'!L2736</f>
        <v>5</v>
      </c>
      <c r="D532" s="215" t="str">
        <f>VLOOKUP(C532,RNR!$D$13:$E$27,2)</f>
        <v>O</v>
      </c>
      <c r="E532" s="215">
        <f>+'Ark1'!H2736</f>
        <v>2</v>
      </c>
      <c r="F532" s="215">
        <f>+'Ark1'!J2736</f>
        <v>117</v>
      </c>
      <c r="G532" s="215" t="str">
        <f>+VLOOKUP(F532,RNR!$A$1:$B$26,2)</f>
        <v>Jæren</v>
      </c>
      <c r="H532" s="215">
        <f>+IF(J532=0,"",'Ark1'!Q2736)</f>
        <v>5</v>
      </c>
      <c r="I532" s="215"/>
      <c r="J532" s="320">
        <f>+'Ark1'!R2736</f>
        <v>67</v>
      </c>
      <c r="K532" s="216">
        <f>+IF(J532=0,"",'Ark1'!AG2736)</f>
        <v>30.85639131974304</v>
      </c>
      <c r="L532" s="216"/>
      <c r="M532" s="216">
        <f>+IF(J532=0,"",'Ark1'!AH2736)</f>
        <v>0</v>
      </c>
      <c r="N532" s="31">
        <f>+IF(J532=0,"",'Ark1'!U2736)</f>
        <v>9.1044776119402968</v>
      </c>
      <c r="O532" s="31"/>
      <c r="P532" s="31"/>
      <c r="Q532" s="31"/>
      <c r="R532" s="31"/>
      <c r="S532" s="31"/>
      <c r="T532" s="31"/>
      <c r="U532" s="31"/>
      <c r="V532" s="217">
        <f>+IF(J532=0,"",'Ark1'!T2736)</f>
        <v>3.6119402985074625</v>
      </c>
      <c r="W532" s="218">
        <f>+IF(J532=0,"",'Ark1'!W2736)</f>
        <v>0</v>
      </c>
      <c r="X532" s="218">
        <f>+IF(J532=0,"",'Ark1'!X2736)</f>
        <v>0</v>
      </c>
      <c r="Y532" s="218">
        <f>+IF(J532=0,"",'Ark1'!Y2736)</f>
        <v>0</v>
      </c>
      <c r="Z532" s="218">
        <f>+IF(J532=0,"",'Ark1'!Z2736)</f>
        <v>2.2770387181876446</v>
      </c>
      <c r="AA532" s="216">
        <f>+IF(J532=0,"",'Ark1'!AA2736)</f>
        <v>0</v>
      </c>
      <c r="AB532" s="217">
        <f>+IF(J532=0,"",'Ark1'!AC2736)</f>
        <v>0</v>
      </c>
      <c r="AC532" s="218">
        <f>+IF(J532=0,"",'Ark1'!AE2736)</f>
        <v>0</v>
      </c>
      <c r="AD532" s="216">
        <f t="shared" si="57"/>
        <v>1.8208955223880594</v>
      </c>
      <c r="AE532" s="216">
        <f t="shared" si="55"/>
        <v>13.4</v>
      </c>
      <c r="AF532" s="301"/>
    </row>
    <row r="533" spans="1:32" ht="15.6">
      <c r="A533" s="301"/>
      <c r="B533" s="266">
        <f>+'Ark1'!C2737</f>
        <v>2023</v>
      </c>
      <c r="C533" s="215">
        <f>+'Ark1'!L2737</f>
        <v>5</v>
      </c>
      <c r="D533" s="215" t="str">
        <f>VLOOKUP(C533,RNR!$D$13:$E$27,2)</f>
        <v>O</v>
      </c>
      <c r="E533" s="215">
        <f>+'Ark1'!H2737</f>
        <v>1</v>
      </c>
      <c r="F533" s="215">
        <f>+'Ark1'!J2737</f>
        <v>134</v>
      </c>
      <c r="G533" s="215" t="str">
        <f>+VLOOKUP(F533,RNR!$A$1:$B$26,2)</f>
        <v>Førde</v>
      </c>
      <c r="H533" s="215">
        <f>+IF(J533=0,"",'Ark1'!Q2737)</f>
        <v>91</v>
      </c>
      <c r="I533" s="215"/>
      <c r="J533" s="320">
        <f>+'Ark1'!R2737</f>
        <v>1287</v>
      </c>
      <c r="K533" s="216">
        <f>+IF(J533=0,"",'Ark1'!AG2737)</f>
        <v>35.183870353833306</v>
      </c>
      <c r="L533" s="216"/>
      <c r="M533" s="216">
        <f>+IF(J533=0,"",'Ark1'!AH2737)</f>
        <v>7.7700077700077697E-2</v>
      </c>
      <c r="N533" s="31">
        <f>+IF(J533=0,"",'Ark1'!U2737)</f>
        <v>7.4696969696969679</v>
      </c>
      <c r="O533" s="31"/>
      <c r="P533" s="31"/>
      <c r="Q533" s="31"/>
      <c r="R533" s="31"/>
      <c r="S533" s="31"/>
      <c r="T533" s="31"/>
      <c r="U533" s="31"/>
      <c r="V533" s="217">
        <f>+IF(J533=0,"",'Ark1'!T2737)</f>
        <v>4.3302253302253293</v>
      </c>
      <c r="W533" s="218">
        <f>+IF(J533=0,"",'Ark1'!W2737)</f>
        <v>0</v>
      </c>
      <c r="X533" s="218">
        <f>+IF(J533=0,"",'Ark1'!X2737)</f>
        <v>1.0101010101010102</v>
      </c>
      <c r="Y533" s="218">
        <f>+IF(J533=0,"",'Ark1'!Y2737)</f>
        <v>0</v>
      </c>
      <c r="Z533" s="218">
        <f>+IF(J533=0,"",'Ark1'!Z2737)</f>
        <v>2.7773361519392874</v>
      </c>
      <c r="AA533" s="216">
        <f>+IF(J533=0,"",'Ark1'!AA2737)</f>
        <v>0</v>
      </c>
      <c r="AB533" s="217">
        <f>+IF(J533=0,"",'Ark1'!AC2737)</f>
        <v>0</v>
      </c>
      <c r="AC533" s="218">
        <f>+IF(J533=0,"",'Ark1'!AE2737)</f>
        <v>0</v>
      </c>
      <c r="AD533" s="216">
        <f t="shared" si="57"/>
        <v>1.4939393939393937</v>
      </c>
      <c r="AE533" s="216">
        <f t="shared" si="55"/>
        <v>14.142857142857142</v>
      </c>
      <c r="AF533" s="301"/>
    </row>
    <row r="534" spans="1:32" ht="15.6">
      <c r="A534" s="301"/>
      <c r="B534" s="266">
        <f>+'Ark1'!C2738</f>
        <v>2023</v>
      </c>
      <c r="C534" s="215">
        <f>+'Ark1'!L2738</f>
        <v>5</v>
      </c>
      <c r="D534" s="215" t="str">
        <f>VLOOKUP(C534,RNR!$D$13:$E$27,2)</f>
        <v>O</v>
      </c>
      <c r="E534" s="215">
        <f>+'Ark1'!H2738</f>
        <v>2</v>
      </c>
      <c r="F534" s="215">
        <f>+'Ark1'!J2738</f>
        <v>141</v>
      </c>
      <c r="G534" s="215" t="str">
        <f>+VLOOKUP(F534,RNR!$A$1:$B$26,2)</f>
        <v>Ølen</v>
      </c>
      <c r="H534" s="215">
        <f>+IF(J534=0,"",'Ark1'!Q2738)</f>
        <v>50</v>
      </c>
      <c r="I534" s="215"/>
      <c r="J534" s="320">
        <f>+'Ark1'!R2738</f>
        <v>248</v>
      </c>
      <c r="K534" s="216">
        <f>+IF(J534=0,"",'Ark1'!AG2738)</f>
        <v>25.094319664327777</v>
      </c>
      <c r="L534" s="216"/>
      <c r="M534" s="216">
        <f>+IF(J534=0,"",'Ark1'!AH2738)</f>
        <v>0.80645161290322565</v>
      </c>
      <c r="N534" s="31">
        <f>+IF(J534=0,"",'Ark1'!U2738)</f>
        <v>8.609274193548389</v>
      </c>
      <c r="O534" s="31"/>
      <c r="P534" s="31"/>
      <c r="Q534" s="31"/>
      <c r="R534" s="31"/>
      <c r="S534" s="31"/>
      <c r="T534" s="31"/>
      <c r="U534" s="31"/>
      <c r="V534" s="217">
        <f>+IF(J534=0,"",'Ark1'!T2738)</f>
        <v>4.225806451612903</v>
      </c>
      <c r="W534" s="218">
        <f>+IF(J534=0,"",'Ark1'!W2738)</f>
        <v>0</v>
      </c>
      <c r="X534" s="218">
        <f>+IF(J534=0,"",'Ark1'!X2738)</f>
        <v>1.6129032258064513</v>
      </c>
      <c r="Y534" s="218">
        <f>+IF(J534=0,"",'Ark1'!Y2738)</f>
        <v>0</v>
      </c>
      <c r="Z534" s="218">
        <f>+IF(J534=0,"",'Ark1'!Z2738)</f>
        <v>2.6844299188717939</v>
      </c>
      <c r="AA534" s="216">
        <f>+IF(J534=0,"",'Ark1'!AA2738)</f>
        <v>0</v>
      </c>
      <c r="AB534" s="217">
        <f>+IF(J534=0,"",'Ark1'!AC2738)</f>
        <v>0</v>
      </c>
      <c r="AC534" s="218">
        <f>+IF(J534=0,"",'Ark1'!AE2738)</f>
        <v>0</v>
      </c>
      <c r="AD534" s="216">
        <f t="shared" si="57"/>
        <v>1.7218548387096777</v>
      </c>
      <c r="AE534" s="216">
        <f t="shared" si="55"/>
        <v>4.96</v>
      </c>
      <c r="AF534" s="301"/>
    </row>
    <row r="535" spans="1:32" ht="15.6">
      <c r="A535" s="301"/>
      <c r="B535" s="266">
        <f>+'Ark1'!C2739</f>
        <v>2023</v>
      </c>
      <c r="C535" s="215">
        <f>+'Ark1'!L2739</f>
        <v>5</v>
      </c>
      <c r="D535" s="215" t="str">
        <f>VLOOKUP(C535,RNR!$D$13:$E$27,2)</f>
        <v>O</v>
      </c>
      <c r="E535" s="215">
        <f>+'Ark1'!H2739</f>
        <v>2</v>
      </c>
      <c r="F535" s="215">
        <f>+'Ark1'!J2739</f>
        <v>143</v>
      </c>
      <c r="G535" s="215" t="str">
        <f>+VLOOKUP(F535,RNR!$A$1:$B$26,2)</f>
        <v>Nordfjord</v>
      </c>
      <c r="H535" s="215">
        <f>+IF(J535=0,"",'Ark1'!Q2739)</f>
        <v>11</v>
      </c>
      <c r="I535" s="215"/>
      <c r="J535" s="320">
        <f>+'Ark1'!R2739</f>
        <v>79</v>
      </c>
      <c r="K535" s="216">
        <f>+IF(J535=0,"",'Ark1'!AG2739)</f>
        <v>40.212216805276739</v>
      </c>
      <c r="L535" s="216"/>
      <c r="M535" s="216">
        <f>+IF(J535=0,"",'Ark1'!AH2739)</f>
        <v>0</v>
      </c>
      <c r="N535" s="31">
        <f>+IF(J535=0,"",'Ark1'!U2739)</f>
        <v>8.8746835443037906</v>
      </c>
      <c r="O535" s="31"/>
      <c r="P535" s="31"/>
      <c r="Q535" s="31"/>
      <c r="R535" s="31"/>
      <c r="S535" s="31"/>
      <c r="T535" s="31"/>
      <c r="U535" s="31"/>
      <c r="V535" s="217">
        <f>+IF(J535=0,"",'Ark1'!T2739)</f>
        <v>3.6329113924050631</v>
      </c>
      <c r="W535" s="218">
        <f>+IF(J535=0,"",'Ark1'!W2739)</f>
        <v>0</v>
      </c>
      <c r="X535" s="218">
        <f>+IF(J535=0,"",'Ark1'!X2739)</f>
        <v>2.5316455696202529</v>
      </c>
      <c r="Y535" s="218">
        <f>+IF(J535=0,"",'Ark1'!Y2739)</f>
        <v>0</v>
      </c>
      <c r="Z535" s="218">
        <f>+IF(J535=0,"",'Ark1'!Z2739)</f>
        <v>2.7990264290443503</v>
      </c>
      <c r="AA535" s="216">
        <f>+IF(J535=0,"",'Ark1'!AA2739)</f>
        <v>0</v>
      </c>
      <c r="AB535" s="217">
        <f>+IF(J535=0,"",'Ark1'!AC2739)</f>
        <v>0</v>
      </c>
      <c r="AC535" s="218">
        <f>+IF(J535=0,"",'Ark1'!AE2739)</f>
        <v>0</v>
      </c>
      <c r="AD535" s="216">
        <f t="shared" si="57"/>
        <v>1.7749367088607582</v>
      </c>
      <c r="AE535" s="216">
        <f t="shared" si="55"/>
        <v>7.1818181818181817</v>
      </c>
      <c r="AF535" s="301"/>
    </row>
    <row r="536" spans="1:32" ht="15.6">
      <c r="A536" s="301"/>
      <c r="B536" s="266">
        <f>+'Ark1'!C2740</f>
        <v>2023</v>
      </c>
      <c r="C536" s="215">
        <f>+'Ark1'!L2740</f>
        <v>5</v>
      </c>
      <c r="D536" s="215" t="str">
        <f>VLOOKUP(C536,RNR!$D$13:$E$27,2)</f>
        <v>O</v>
      </c>
      <c r="E536" s="215">
        <f>+'Ark1'!H2740</f>
        <v>2</v>
      </c>
      <c r="F536" s="215">
        <f>+'Ark1'!J2740</f>
        <v>147</v>
      </c>
      <c r="G536" s="215" t="str">
        <f>+VLOOKUP(F536,RNR!$A$1:$B$26,2)</f>
        <v>Midt-Norge</v>
      </c>
      <c r="H536" s="215">
        <f>+IF(J536=0,"",'Ark1'!Q2740)</f>
        <v>3</v>
      </c>
      <c r="I536" s="215"/>
      <c r="J536" s="320">
        <f>+'Ark1'!R2740</f>
        <v>25</v>
      </c>
      <c r="K536" s="216">
        <f>+IF(J536=0,"",'Ark1'!AG2740)</f>
        <v>19.613473219215905</v>
      </c>
      <c r="L536" s="216"/>
      <c r="M536" s="216">
        <f>+IF(J536=0,"",'Ark1'!AH2740)</f>
        <v>0</v>
      </c>
      <c r="N536" s="31">
        <f>+IF(J536=0,"",'Ark1'!U2740)</f>
        <v>7.1040000000000019</v>
      </c>
      <c r="O536" s="31"/>
      <c r="P536" s="31"/>
      <c r="Q536" s="31"/>
      <c r="R536" s="31"/>
      <c r="S536" s="31"/>
      <c r="T536" s="31"/>
      <c r="U536" s="31"/>
      <c r="V536" s="217">
        <f>+IF(J536=0,"",'Ark1'!T2740)</f>
        <v>3.08</v>
      </c>
      <c r="W536" s="218">
        <f>+IF(J536=0,"",'Ark1'!W2740)</f>
        <v>0</v>
      </c>
      <c r="X536" s="218">
        <f>+IF(J536=0,"",'Ark1'!X2740)</f>
        <v>0</v>
      </c>
      <c r="Y536" s="218">
        <f>+IF(J536=0,"",'Ark1'!Y2740)</f>
        <v>0</v>
      </c>
      <c r="Z536" s="218">
        <f>+IF(J536=0,"",'Ark1'!Z2740)</f>
        <v>1.978581309928912</v>
      </c>
      <c r="AA536" s="216">
        <f>+IF(J536=0,"",'Ark1'!AA2740)</f>
        <v>0</v>
      </c>
      <c r="AB536" s="217">
        <f>+IF(J536=0,"",'Ark1'!AC2740)</f>
        <v>0</v>
      </c>
      <c r="AC536" s="218">
        <f>+IF(J536=0,"",'Ark1'!AE2740)</f>
        <v>0</v>
      </c>
      <c r="AD536" s="216">
        <f t="shared" si="57"/>
        <v>1.4208000000000003</v>
      </c>
      <c r="AE536" s="216">
        <f t="shared" si="55"/>
        <v>8.3333333333333339</v>
      </c>
      <c r="AF536" s="301"/>
    </row>
    <row r="537" spans="1:32" ht="15.6">
      <c r="A537" s="301"/>
      <c r="B537" s="266">
        <f>+'Ark1'!C2741</f>
        <v>2023</v>
      </c>
      <c r="C537" s="215">
        <f>+'Ark1'!L2741</f>
        <v>5</v>
      </c>
      <c r="D537" s="215" t="str">
        <f>VLOOKUP(C537,RNR!$D$13:$E$27,2)</f>
        <v>O</v>
      </c>
      <c r="E537" s="215">
        <f>+'Ark1'!H2741</f>
        <v>1</v>
      </c>
      <c r="F537" s="215">
        <f>+'Ark1'!J2741</f>
        <v>155</v>
      </c>
      <c r="G537" s="215" t="str">
        <f>+VLOOKUP(F537,RNR!$A$1:$B$26,2)</f>
        <v>Målselv</v>
      </c>
      <c r="H537" s="215">
        <f>+IF(J537=0,"",'Ark1'!Q2741)</f>
        <v>35</v>
      </c>
      <c r="I537" s="215"/>
      <c r="J537" s="320">
        <f>+'Ark1'!R2741</f>
        <v>415</v>
      </c>
      <c r="K537" s="216">
        <f>+IF(J537=0,"",'Ark1'!AG2741)</f>
        <v>33.463943094331803</v>
      </c>
      <c r="L537" s="216"/>
      <c r="M537" s="216">
        <f>+IF(J537=0,"",'Ark1'!AH2741)</f>
        <v>0</v>
      </c>
      <c r="N537" s="31">
        <f>+IF(J537=0,"",'Ark1'!U2741)</f>
        <v>9.3636144578313214</v>
      </c>
      <c r="O537" s="31"/>
      <c r="P537" s="31"/>
      <c r="Q537" s="31"/>
      <c r="R537" s="31"/>
      <c r="S537" s="31"/>
      <c r="T537" s="31"/>
      <c r="U537" s="31"/>
      <c r="V537" s="217">
        <f>+IF(J537=0,"",'Ark1'!T2741)</f>
        <v>3.8361445783132511</v>
      </c>
      <c r="W537" s="218">
        <f>+IF(J537=0,"",'Ark1'!W2741)</f>
        <v>0</v>
      </c>
      <c r="X537" s="218">
        <f>+IF(J537=0,"",'Ark1'!X2741)</f>
        <v>1.4457831325301205</v>
      </c>
      <c r="Y537" s="218">
        <f>+IF(J537=0,"",'Ark1'!Y2741)</f>
        <v>0</v>
      </c>
      <c r="Z537" s="218">
        <f>+IF(J537=0,"",'Ark1'!Z2741)</f>
        <v>2.4009940603557003</v>
      </c>
      <c r="AA537" s="216">
        <f>+IF(J537=0,"",'Ark1'!AA2741)</f>
        <v>0</v>
      </c>
      <c r="AB537" s="217">
        <f>+IF(J537=0,"",'Ark1'!AC2741)</f>
        <v>0</v>
      </c>
      <c r="AC537" s="218">
        <f>+IF(J537=0,"",'Ark1'!AE2741)</f>
        <v>0</v>
      </c>
      <c r="AD537" s="216">
        <f t="shared" si="57"/>
        <v>1.8727228915662644</v>
      </c>
      <c r="AE537" s="216">
        <f t="shared" si="55"/>
        <v>11.857142857142858</v>
      </c>
      <c r="AF537" s="301"/>
    </row>
    <row r="538" spans="1:32" ht="15.6">
      <c r="A538" s="301"/>
      <c r="B538" s="266">
        <f>+'Ark1'!C2742</f>
        <v>2023</v>
      </c>
      <c r="C538" s="215">
        <f>+'Ark1'!L2742</f>
        <v>5</v>
      </c>
      <c r="D538" s="215" t="str">
        <f>VLOOKUP(C538,RNR!$D$13:$E$27,2)</f>
        <v>O</v>
      </c>
      <c r="E538" s="215">
        <f>+'Ark1'!H2742</f>
        <v>2</v>
      </c>
      <c r="F538" s="215">
        <f>+'Ark1'!J2742</f>
        <v>160</v>
      </c>
      <c r="G538" s="215" t="str">
        <f>+VLOOKUP(F538,RNR!$A$1:$B$26,2)</f>
        <v>Oslo</v>
      </c>
      <c r="H538" s="215">
        <f>+IF(J538=0,"",'Ark1'!Q2742)</f>
        <v>17</v>
      </c>
      <c r="I538" s="215"/>
      <c r="J538" s="320">
        <f>+'Ark1'!R2742</f>
        <v>70</v>
      </c>
      <c r="K538" s="216">
        <f>+IF(J538=0,"",'Ark1'!AG2742)</f>
        <v>26.833903458760936</v>
      </c>
      <c r="L538" s="216"/>
      <c r="M538" s="216">
        <f>+IF(J538=0,"",'Ark1'!AH2742)</f>
        <v>12.857142857142859</v>
      </c>
      <c r="N538" s="31">
        <f>+IF(J538=0,"",'Ark1'!U2742)</f>
        <v>8.0685714285714347</v>
      </c>
      <c r="O538" s="31"/>
      <c r="P538" s="31"/>
      <c r="Q538" s="31"/>
      <c r="R538" s="31"/>
      <c r="S538" s="31"/>
      <c r="T538" s="31"/>
      <c r="U538" s="31"/>
      <c r="V538" s="217">
        <f>+IF(J538=0,"",'Ark1'!T2742)</f>
        <v>3.6428571428571441</v>
      </c>
      <c r="W538" s="218">
        <f>+IF(J538=0,"",'Ark1'!W2742)</f>
        <v>0</v>
      </c>
      <c r="X538" s="218">
        <f>+IF(J538=0,"",'Ark1'!X2742)</f>
        <v>0</v>
      </c>
      <c r="Y538" s="218">
        <f>+IF(J538=0,"",'Ark1'!Y2742)</f>
        <v>0</v>
      </c>
      <c r="Z538" s="218">
        <f>+IF(J538=0,"",'Ark1'!Z2742)</f>
        <v>2.2176913901714954</v>
      </c>
      <c r="AA538" s="216">
        <f>+IF(J538=0,"",'Ark1'!AA2742)</f>
        <v>0</v>
      </c>
      <c r="AB538" s="217">
        <f>+IF(J538=0,"",'Ark1'!AC2742)</f>
        <v>0</v>
      </c>
      <c r="AC538" s="218">
        <f>+IF(J538=0,"",'Ark1'!AE2742)</f>
        <v>0</v>
      </c>
      <c r="AD538" s="216">
        <f t="shared" si="57"/>
        <v>1.613714285714287</v>
      </c>
      <c r="AE538" s="216">
        <f t="shared" si="55"/>
        <v>4.117647058823529</v>
      </c>
      <c r="AF538" s="301"/>
    </row>
    <row r="539" spans="1:32" ht="15.6">
      <c r="A539" s="301"/>
      <c r="B539" s="266">
        <f>+'Ark1'!C2743</f>
        <v>2023</v>
      </c>
      <c r="C539" s="215">
        <f>+'Ark1'!L2743</f>
        <v>5</v>
      </c>
      <c r="D539" s="215" t="str">
        <f>VLOOKUP(C539,RNR!$D$13:$E$27,2)</f>
        <v>O</v>
      </c>
      <c r="E539" s="215">
        <f>+'Ark1'!H2743</f>
        <v>1</v>
      </c>
      <c r="F539" s="215">
        <f>+'Ark1'!J2743</f>
        <v>171</v>
      </c>
      <c r="G539" s="215" t="str">
        <f>+VLOOKUP(F539,RNR!$A$1:$B$26,2)</f>
        <v>Prima</v>
      </c>
      <c r="H539" s="215" t="str">
        <f>+IF(J539=0,"",'Ark1'!Q2743)</f>
        <v/>
      </c>
      <c r="I539" s="215"/>
      <c r="J539" s="320">
        <f>+'Ark1'!R2743</f>
        <v>0</v>
      </c>
      <c r="K539" s="216" t="str">
        <f>+IF(J539=0,"",'Ark1'!AG2743)</f>
        <v/>
      </c>
      <c r="L539" s="216"/>
      <c r="M539" s="216" t="str">
        <f>+IF(J539=0,"",'Ark1'!AH2743)</f>
        <v/>
      </c>
      <c r="N539" s="31" t="str">
        <f>+IF(J539=0,"",'Ark1'!U2743)</f>
        <v/>
      </c>
      <c r="O539" s="31"/>
      <c r="P539" s="31"/>
      <c r="Q539" s="31"/>
      <c r="R539" s="31"/>
      <c r="S539" s="31"/>
      <c r="T539" s="31"/>
      <c r="U539" s="31"/>
      <c r="V539" s="217" t="str">
        <f>+IF(J539=0,"",'Ark1'!T2743)</f>
        <v/>
      </c>
      <c r="W539" s="218" t="str">
        <f>+IF(J539=0,"",'Ark1'!W2743)</f>
        <v/>
      </c>
      <c r="X539" s="218" t="str">
        <f>+IF(J539=0,"",'Ark1'!X2743)</f>
        <v/>
      </c>
      <c r="Y539" s="218" t="str">
        <f>+IF(J539=0,"",'Ark1'!Y2743)</f>
        <v/>
      </c>
      <c r="Z539" s="218" t="str">
        <f>+IF(J539=0,"",'Ark1'!Z2743)</f>
        <v/>
      </c>
      <c r="AA539" s="216" t="str">
        <f>+IF(J539=0,"",'Ark1'!AA2743)</f>
        <v/>
      </c>
      <c r="AB539" s="217" t="str">
        <f>+IF(J539=0,"",'Ark1'!AC2743)</f>
        <v/>
      </c>
      <c r="AC539" s="218" t="str">
        <f>+IF(J539=0,"",'Ark1'!AE2743)</f>
        <v/>
      </c>
      <c r="AD539" s="216" t="str">
        <f t="shared" si="57"/>
        <v/>
      </c>
      <c r="AE539" s="216" t="str">
        <f t="shared" si="55"/>
        <v/>
      </c>
      <c r="AF539" s="301"/>
    </row>
    <row r="540" spans="1:32" ht="15.6">
      <c r="A540" s="301"/>
      <c r="B540" s="266">
        <f>+'Ark1'!C2744</f>
        <v>2023</v>
      </c>
      <c r="C540" s="215">
        <f>+'Ark1'!L2744</f>
        <v>5</v>
      </c>
      <c r="D540" s="215" t="str">
        <f>VLOOKUP(C540,RNR!$D$13:$E$27,2)</f>
        <v>O</v>
      </c>
      <c r="E540" s="215">
        <f>+'Ark1'!H2744</f>
        <v>2</v>
      </c>
      <c r="F540" s="215">
        <f>+'Ark1'!J2744</f>
        <v>175</v>
      </c>
      <c r="G540" s="215" t="str">
        <f>+VLOOKUP(F540,RNR!$A$1:$B$26,2)</f>
        <v>Ole Ringdal</v>
      </c>
      <c r="H540" s="215">
        <f>+IF(J540=0,"",'Ark1'!Q2744)</f>
        <v>20</v>
      </c>
      <c r="I540" s="215"/>
      <c r="J540" s="320">
        <f>+'Ark1'!R2744</f>
        <v>594</v>
      </c>
      <c r="K540" s="216">
        <f>+IF(J540=0,"",'Ark1'!AG2744)</f>
        <v>45.661623546497161</v>
      </c>
      <c r="L540" s="216"/>
      <c r="M540" s="216">
        <f>+IF(J540=0,"",'Ark1'!AH2744)</f>
        <v>0</v>
      </c>
      <c r="N540" s="31">
        <f>+IF(J540=0,"",'Ark1'!U2744)</f>
        <v>7.7281144781144722</v>
      </c>
      <c r="O540" s="31"/>
      <c r="P540" s="31"/>
      <c r="Q540" s="31"/>
      <c r="R540" s="31"/>
      <c r="S540" s="31"/>
      <c r="T540" s="31"/>
      <c r="U540" s="31"/>
      <c r="V540" s="217">
        <f>+IF(J540=0,"",'Ark1'!T2744)</f>
        <v>4.6060606060606064</v>
      </c>
      <c r="W540" s="218">
        <f>+IF(J540=0,"",'Ark1'!W2744)</f>
        <v>0</v>
      </c>
      <c r="X540" s="218">
        <f>+IF(J540=0,"",'Ark1'!X2744)</f>
        <v>7.5757575757575761</v>
      </c>
      <c r="Y540" s="218">
        <f>+IF(J540=0,"",'Ark1'!Y2744)</f>
        <v>0</v>
      </c>
      <c r="Z540" s="218">
        <f>+IF(J540=0,"",'Ark1'!Z2744)</f>
        <v>3.8369593057742408</v>
      </c>
      <c r="AA540" s="216">
        <f>+IF(J540=0,"",'Ark1'!AA2744)</f>
        <v>0</v>
      </c>
      <c r="AB540" s="217">
        <f>+IF(J540=0,"",'Ark1'!AC2744)</f>
        <v>0</v>
      </c>
      <c r="AC540" s="218">
        <f>+IF(J540=0,"",'Ark1'!AE2744)</f>
        <v>0</v>
      </c>
      <c r="AD540" s="216">
        <f t="shared" si="57"/>
        <v>1.5456228956228943</v>
      </c>
      <c r="AE540" s="216">
        <f t="shared" si="55"/>
        <v>29.7</v>
      </c>
      <c r="AF540" s="301"/>
    </row>
    <row r="541" spans="1:32" ht="15.6">
      <c r="A541" s="301"/>
      <c r="B541" s="266">
        <f>+'Ark1'!C2745</f>
        <v>2023</v>
      </c>
      <c r="C541" s="215">
        <f>+'Ark1'!L2745</f>
        <v>5</v>
      </c>
      <c r="D541" s="215" t="str">
        <f>VLOOKUP(C541,RNR!$D$13:$E$27,2)</f>
        <v>O</v>
      </c>
      <c r="E541" s="215">
        <f>+'Ark1'!H2745</f>
        <v>2</v>
      </c>
      <c r="F541" s="215">
        <f>+'Ark1'!J2745</f>
        <v>177</v>
      </c>
      <c r="G541" s="215" t="str">
        <f>+VLOOKUP(F541,RNR!$A$1:$B$26,2)</f>
        <v>Slakthuset</v>
      </c>
      <c r="H541" s="215">
        <f>+IF(J541=0,"",'Ark1'!Q2745)</f>
        <v>37</v>
      </c>
      <c r="I541" s="215"/>
      <c r="J541" s="320">
        <f>+'Ark1'!R2745</f>
        <v>389</v>
      </c>
      <c r="K541" s="216">
        <f>+IF(J541=0,"",'Ark1'!AG2745)</f>
        <v>53.298669083623551</v>
      </c>
      <c r="L541" s="216"/>
      <c r="M541" s="216">
        <f>+IF(J541=0,"",'Ark1'!AH2745)</f>
        <v>0.77120822622107987</v>
      </c>
      <c r="N541" s="31">
        <f>+IF(J541=0,"",'Ark1'!U2745)</f>
        <v>11.488946015424172</v>
      </c>
      <c r="O541" s="31"/>
      <c r="P541" s="31"/>
      <c r="Q541" s="31"/>
      <c r="R541" s="31"/>
      <c r="S541" s="31"/>
      <c r="T541" s="31"/>
      <c r="U541" s="31"/>
      <c r="V541" s="217">
        <f>+IF(J541=0,"",'Ark1'!T2745)</f>
        <v>3.9717223650385618</v>
      </c>
      <c r="W541" s="218">
        <f>+IF(J541=0,"",'Ark1'!W2745)</f>
        <v>0</v>
      </c>
      <c r="X541" s="218">
        <f>+IF(J541=0,"",'Ark1'!X2745)</f>
        <v>5.6555269922879186</v>
      </c>
      <c r="Y541" s="218">
        <f>+IF(J541=0,"",'Ark1'!Y2745)</f>
        <v>0</v>
      </c>
      <c r="Z541" s="218">
        <f>+IF(J541=0,"",'Ark1'!Z2745)</f>
        <v>3.1080302608700512</v>
      </c>
      <c r="AA541" s="216">
        <f>+IF(J541=0,"",'Ark1'!AA2745)</f>
        <v>0</v>
      </c>
      <c r="AB541" s="217">
        <f>+IF(J541=0,"",'Ark1'!AC2745)</f>
        <v>0</v>
      </c>
      <c r="AC541" s="218">
        <f>+IF(J541=0,"",'Ark1'!AE2745)</f>
        <v>0</v>
      </c>
      <c r="AD541" s="216">
        <f t="shared" si="57"/>
        <v>2.2977892030848346</v>
      </c>
      <c r="AE541" s="216">
        <f t="shared" si="55"/>
        <v>10.513513513513514</v>
      </c>
      <c r="AF541" s="301"/>
    </row>
    <row r="542" spans="1:32" ht="15.6">
      <c r="A542" s="301"/>
      <c r="B542" s="266">
        <f>+'Ark1'!C2746</f>
        <v>2023</v>
      </c>
      <c r="C542" s="215">
        <f>+'Ark1'!L2746</f>
        <v>5</v>
      </c>
      <c r="D542" s="215" t="str">
        <f>VLOOKUP(C542,RNR!$D$13:$E$27,2)</f>
        <v>O</v>
      </c>
      <c r="E542" s="215">
        <f>+'Ark1'!H2746</f>
        <v>2</v>
      </c>
      <c r="F542" s="215">
        <f>+'Ark1'!J2746</f>
        <v>178</v>
      </c>
      <c r="G542" s="215" t="str">
        <f>+VLOOKUP(F542,RNR!$A$1:$B$26,2)</f>
        <v>Røros</v>
      </c>
      <c r="H542" s="215">
        <f>+IF(J542=0,"",'Ark1'!Q2746)</f>
        <v>9</v>
      </c>
      <c r="I542" s="215"/>
      <c r="J542" s="320">
        <f>+'Ark1'!R2746</f>
        <v>85</v>
      </c>
      <c r="K542" s="216">
        <f>+IF(J542=0,"",'Ark1'!AG2746)</f>
        <v>23.22231931902774</v>
      </c>
      <c r="L542" s="216"/>
      <c r="M542" s="216">
        <f>+IF(J542=0,"",'Ark1'!AH2746)</f>
        <v>22.352941176470587</v>
      </c>
      <c r="N542" s="31">
        <f>+IF(J542=0,"",'Ark1'!U2746)</f>
        <v>8.4411764705882391</v>
      </c>
      <c r="O542" s="31"/>
      <c r="P542" s="31"/>
      <c r="Q542" s="31"/>
      <c r="R542" s="31"/>
      <c r="S542" s="31"/>
      <c r="T542" s="31"/>
      <c r="U542" s="31"/>
      <c r="V542" s="217">
        <f>+IF(J542=0,"",'Ark1'!T2746)</f>
        <v>4.1882352941176473</v>
      </c>
      <c r="W542" s="218">
        <f>+IF(J542=0,"",'Ark1'!W2746)</f>
        <v>0</v>
      </c>
      <c r="X542" s="218">
        <f>+IF(J542=0,"",'Ark1'!X2746)</f>
        <v>0</v>
      </c>
      <c r="Y542" s="218">
        <f>+IF(J542=0,"",'Ark1'!Y2746)</f>
        <v>0</v>
      </c>
      <c r="Z542" s="218">
        <f>+IF(J542=0,"",'Ark1'!Z2746)</f>
        <v>2.0669553692012523</v>
      </c>
      <c r="AA542" s="216">
        <f>+IF(J542=0,"",'Ark1'!AA2746)</f>
        <v>0</v>
      </c>
      <c r="AB542" s="217">
        <f>+IF(J542=0,"",'Ark1'!AC2746)</f>
        <v>0</v>
      </c>
      <c r="AC542" s="218">
        <f>+IF(J542=0,"",'Ark1'!AE2746)</f>
        <v>0</v>
      </c>
      <c r="AD542" s="216">
        <f t="shared" si="57"/>
        <v>1.6882352941176477</v>
      </c>
      <c r="AE542" s="216">
        <f t="shared" si="55"/>
        <v>9.4444444444444446</v>
      </c>
      <c r="AF542" s="301"/>
    </row>
    <row r="543" spans="1:32" ht="15.6">
      <c r="A543" s="301"/>
      <c r="B543" s="266">
        <f>+'Ark1'!C2747</f>
        <v>2023</v>
      </c>
      <c r="C543" s="215">
        <f>+'Ark1'!L2747</f>
        <v>5</v>
      </c>
      <c r="D543" s="215" t="str">
        <f>VLOOKUP(C543,RNR!$D$13:$E$27,2)</f>
        <v>O</v>
      </c>
      <c r="E543" s="215">
        <f>+'Ark1'!H2747</f>
        <v>2</v>
      </c>
      <c r="F543" s="215">
        <f>+'Ark1'!J2747</f>
        <v>181</v>
      </c>
      <c r="G543" s="215" t="str">
        <f>+VLOOKUP(F543,RNR!$A$1:$B$26,2)</f>
        <v>Horns</v>
      </c>
      <c r="H543" s="215">
        <f>+IF(J543=0,"",'Ark1'!Q2747)</f>
        <v>16</v>
      </c>
      <c r="I543" s="215"/>
      <c r="J543" s="320">
        <f>+'Ark1'!R2747</f>
        <v>104</v>
      </c>
      <c r="K543" s="216">
        <f>+IF(J543=0,"",'Ark1'!AG2747)</f>
        <v>24.513206659215243</v>
      </c>
      <c r="L543" s="216"/>
      <c r="M543" s="216">
        <f>+IF(J543=0,"",'Ark1'!AH2747)</f>
        <v>0</v>
      </c>
      <c r="N543" s="31">
        <f>+IF(J543=0,"",'Ark1'!U2747)</f>
        <v>8.013461538461538</v>
      </c>
      <c r="O543" s="31"/>
      <c r="P543" s="31"/>
      <c r="Q543" s="31"/>
      <c r="R543" s="31"/>
      <c r="S543" s="31"/>
      <c r="T543" s="31"/>
      <c r="U543" s="31"/>
      <c r="V543" s="217">
        <f>+IF(J543=0,"",'Ark1'!T2747)</f>
        <v>3.6730769230769225</v>
      </c>
      <c r="W543" s="218">
        <f>+IF(J543=0,"",'Ark1'!W2747)</f>
        <v>0</v>
      </c>
      <c r="X543" s="218">
        <f>+IF(J543=0,"",'Ark1'!X2747)</f>
        <v>0</v>
      </c>
      <c r="Y543" s="218">
        <f>+IF(J543=0,"",'Ark1'!Y2747)</f>
        <v>0</v>
      </c>
      <c r="Z543" s="218">
        <f>+IF(J543=0,"",'Ark1'!Z2747)</f>
        <v>2.9809026024752661</v>
      </c>
      <c r="AA543" s="216">
        <f>+IF(J543=0,"",'Ark1'!AA2747)</f>
        <v>0</v>
      </c>
      <c r="AB543" s="217">
        <f>+IF(J543=0,"",'Ark1'!AC2747)</f>
        <v>0</v>
      </c>
      <c r="AC543" s="218">
        <f>+IF(J543=0,"",'Ark1'!AE2747)</f>
        <v>0</v>
      </c>
      <c r="AD543" s="216">
        <f t="shared" si="57"/>
        <v>1.6026923076923076</v>
      </c>
      <c r="AE543" s="216">
        <f t="shared" si="55"/>
        <v>6.5</v>
      </c>
      <c r="AF543" s="301"/>
    </row>
    <row r="544" spans="1:32" ht="15.6">
      <c r="A544" s="301"/>
      <c r="B544" s="266">
        <f>+'Ark1'!C2748</f>
        <v>2023</v>
      </c>
      <c r="C544" s="215">
        <f>+'Ark1'!L2748</f>
        <v>5</v>
      </c>
      <c r="D544" s="215" t="str">
        <f>VLOOKUP(C544,RNR!$D$13:$E$27,2)</f>
        <v>O</v>
      </c>
      <c r="E544" s="215">
        <f>+'Ark1'!H2748</f>
        <v>1</v>
      </c>
      <c r="F544" s="215">
        <f>+'Ark1'!J2748</f>
        <v>262</v>
      </c>
      <c r="G544" s="215" t="str">
        <f>+VLOOKUP(F544,RNR!$A$1:$B$26,2)</f>
        <v>Strilalam</v>
      </c>
      <c r="H544" s="215" t="str">
        <f>+IF(J544=0,"",'Ark1'!Q2748)</f>
        <v/>
      </c>
      <c r="I544" s="215"/>
      <c r="J544" s="320">
        <f>+'Ark1'!R2748</f>
        <v>0</v>
      </c>
      <c r="K544" s="216" t="str">
        <f>+IF(J544=0,"",'Ark1'!AG2748)</f>
        <v/>
      </c>
      <c r="L544" s="216"/>
      <c r="M544" s="216" t="str">
        <f>+IF(J544=0,"",'Ark1'!AH2748)</f>
        <v/>
      </c>
      <c r="N544" s="31" t="str">
        <f>+IF(J544=0,"",'Ark1'!U2748)</f>
        <v/>
      </c>
      <c r="O544" s="31"/>
      <c r="P544" s="31"/>
      <c r="Q544" s="31"/>
      <c r="R544" s="31"/>
      <c r="S544" s="31"/>
      <c r="T544" s="31"/>
      <c r="U544" s="31"/>
      <c r="V544" s="217" t="str">
        <f>+IF(J544=0,"",'Ark1'!T2748)</f>
        <v/>
      </c>
      <c r="W544" s="218" t="str">
        <f>+IF(J544=0,"",'Ark1'!W2748)</f>
        <v/>
      </c>
      <c r="X544" s="218" t="str">
        <f>+IF(J544=0,"",'Ark1'!X2748)</f>
        <v/>
      </c>
      <c r="Y544" s="218" t="str">
        <f>+IF(J544=0,"",'Ark1'!Y2748)</f>
        <v/>
      </c>
      <c r="Z544" s="218" t="str">
        <f>+IF(J544=0,"",'Ark1'!Z2748)</f>
        <v/>
      </c>
      <c r="AA544" s="216" t="str">
        <f>+IF(J544=0,"",'Ark1'!AA2748)</f>
        <v/>
      </c>
      <c r="AB544" s="217" t="str">
        <f>+IF(J544=0,"",'Ark1'!AC2748)</f>
        <v/>
      </c>
      <c r="AC544" s="218" t="str">
        <f>+IF(J544=0,"",'Ark1'!AE2748)</f>
        <v/>
      </c>
      <c r="AD544" s="216" t="str">
        <f t="shared" si="57"/>
        <v/>
      </c>
      <c r="AE544" s="216" t="str">
        <f t="shared" si="55"/>
        <v/>
      </c>
      <c r="AF544" s="301"/>
    </row>
    <row r="545" spans="1:60" ht="15.6">
      <c r="A545" s="301"/>
      <c r="B545" s="266">
        <f>+'Ark1'!C2749</f>
        <v>2023</v>
      </c>
      <c r="C545" s="215">
        <f>+'Ark1'!L2749</f>
        <v>5</v>
      </c>
      <c r="D545" s="215" t="str">
        <f>VLOOKUP(C545,RNR!$D$13:$E$27,2)</f>
        <v>O</v>
      </c>
      <c r="E545" s="215">
        <f>+'Ark1'!H2749</f>
        <v>1</v>
      </c>
      <c r="F545" s="215">
        <f>+'Ark1'!J2749</f>
        <v>309</v>
      </c>
      <c r="G545" s="215" t="str">
        <f>+VLOOKUP(F545,RNR!$A$1:$B$26,2)</f>
        <v>Malvik</v>
      </c>
      <c r="H545" s="215">
        <f>+IF(J545=0,"",'Ark1'!Q2749)</f>
        <v>30</v>
      </c>
      <c r="I545" s="215"/>
      <c r="J545" s="320">
        <f>+'Ark1'!R2749</f>
        <v>161</v>
      </c>
      <c r="K545" s="216">
        <f>+IF(J545=0,"",'Ark1'!AG2749)</f>
        <v>16.151957420201004</v>
      </c>
      <c r="L545" s="216"/>
      <c r="M545" s="216">
        <f>+IF(J545=0,"",'Ark1'!AH2749)</f>
        <v>0</v>
      </c>
      <c r="N545" s="31">
        <f>+IF(J545=0,"",'Ark1'!U2749)</f>
        <v>6.57826086956522</v>
      </c>
      <c r="O545" s="31"/>
      <c r="P545" s="31"/>
      <c r="Q545" s="31"/>
      <c r="R545" s="31"/>
      <c r="S545" s="31"/>
      <c r="T545" s="31"/>
      <c r="U545" s="31"/>
      <c r="V545" s="217">
        <f>+IF(J545=0,"",'Ark1'!T2749)</f>
        <v>3.4720496894409942</v>
      </c>
      <c r="W545" s="218">
        <f>+IF(J545=0,"",'Ark1'!W2749)</f>
        <v>0</v>
      </c>
      <c r="X545" s="218">
        <f>+IF(J545=0,"",'Ark1'!X2749)</f>
        <v>0</v>
      </c>
      <c r="Y545" s="218">
        <f>+IF(J545=0,"",'Ark1'!Y2749)</f>
        <v>0</v>
      </c>
      <c r="Z545" s="218">
        <f>+IF(J545=0,"",'Ark1'!Z2749)</f>
        <v>2.2397508638121035</v>
      </c>
      <c r="AA545" s="216">
        <f>+IF(J545=0,"",'Ark1'!AA2749)</f>
        <v>0</v>
      </c>
      <c r="AB545" s="217">
        <f>+IF(J545=0,"",'Ark1'!AC2749)</f>
        <v>0</v>
      </c>
      <c r="AC545" s="218">
        <f>+IF(J545=0,"",'Ark1'!AE2749)</f>
        <v>0</v>
      </c>
      <c r="AD545" s="216">
        <f t="shared" si="57"/>
        <v>1.315652173913044</v>
      </c>
      <c r="AE545" s="216">
        <f t="shared" si="55"/>
        <v>5.3666666666666663</v>
      </c>
      <c r="AF545" s="301"/>
    </row>
    <row r="546" spans="1:60" ht="15.6">
      <c r="A546" s="301"/>
      <c r="B546" s="266">
        <f>+'Ark1'!C2750</f>
        <v>2023</v>
      </c>
      <c r="C546" s="215">
        <f>+'Ark1'!L2750</f>
        <v>5</v>
      </c>
      <c r="D546" s="215" t="str">
        <f>VLOOKUP(C546,RNR!$D$13:$E$27,2)</f>
        <v>O</v>
      </c>
      <c r="E546" s="215">
        <f>+'Ark1'!H2750</f>
        <v>2</v>
      </c>
      <c r="F546" s="215">
        <f>+'Ark1'!J2750</f>
        <v>470</v>
      </c>
      <c r="G546" s="215" t="str">
        <f>+VLOOKUP(F546,RNR!$A$1:$B$26,2)</f>
        <v>Jens Eide</v>
      </c>
      <c r="H546" s="215">
        <f>+IF(J546=0,"",'Ark1'!Q2750)</f>
        <v>12</v>
      </c>
      <c r="I546" s="215"/>
      <c r="J546" s="320">
        <f>+'Ark1'!R2750</f>
        <v>108</v>
      </c>
      <c r="K546" s="216">
        <f>+IF(J546=0,"",'Ark1'!AG2750)</f>
        <v>11.17268898248725</v>
      </c>
      <c r="L546" s="216"/>
      <c r="M546" s="216">
        <f>+IF(J546=0,"",'Ark1'!AH2750)</f>
        <v>2.7777777777777781</v>
      </c>
      <c r="N546" s="31">
        <f>+IF(J546=0,"",'Ark1'!U2750)</f>
        <v>5.133333333333332</v>
      </c>
      <c r="O546" s="31"/>
      <c r="P546" s="31"/>
      <c r="Q546" s="31"/>
      <c r="R546" s="31"/>
      <c r="S546" s="31"/>
      <c r="T546" s="31"/>
      <c r="U546" s="31"/>
      <c r="V546" s="217">
        <f>+IF(J546=0,"",'Ark1'!T2750)</f>
        <v>4.4444444444444446</v>
      </c>
      <c r="W546" s="218">
        <f>+IF(J546=0,"",'Ark1'!W2750)</f>
        <v>0</v>
      </c>
      <c r="X546" s="218">
        <f>+IF(J546=0,"",'Ark1'!X2750)</f>
        <v>1.8518518518518521</v>
      </c>
      <c r="Y546" s="218">
        <f>+IF(J546=0,"",'Ark1'!Y2750)</f>
        <v>0</v>
      </c>
      <c r="Z546" s="218">
        <f>+IF(J546=0,"",'Ark1'!Z2750)</f>
        <v>2.716513288103787</v>
      </c>
      <c r="AA546" s="216">
        <f>+IF(J546=0,"",'Ark1'!AA2750)</f>
        <v>0</v>
      </c>
      <c r="AB546" s="217">
        <f>+IF(J546=0,"",'Ark1'!AC2750)</f>
        <v>0</v>
      </c>
      <c r="AC546" s="218">
        <f>+IF(J546=0,"",'Ark1'!AE2750)</f>
        <v>0</v>
      </c>
      <c r="AD546" s="216">
        <f t="shared" si="57"/>
        <v>1.0266666666666664</v>
      </c>
      <c r="AE546" s="216">
        <f t="shared" si="55"/>
        <v>9</v>
      </c>
      <c r="AF546" s="301"/>
    </row>
    <row r="547" spans="1:60" ht="15.6">
      <c r="A547" s="301"/>
      <c r="B547" s="266">
        <f>+'Ark1'!C2751</f>
        <v>2023</v>
      </c>
      <c r="C547" s="215">
        <f>+'Ark1'!L2751</f>
        <v>5</v>
      </c>
      <c r="D547" s="215" t="str">
        <f>VLOOKUP(C547,RNR!$D$13:$E$27,2)</f>
        <v>O</v>
      </c>
      <c r="E547" s="215">
        <f>+'Ark1'!H2751</f>
        <v>2</v>
      </c>
      <c r="F547" s="215">
        <f>+'Ark1'!J2751</f>
        <v>629</v>
      </c>
      <c r="G547" s="215" t="str">
        <f>+VLOOKUP(F547,RNR!$A$1:$B$26,2)</f>
        <v>Bø</v>
      </c>
      <c r="H547" s="215">
        <f>+IF(J547=0,"",'Ark1'!Q2751)</f>
        <v>3</v>
      </c>
      <c r="I547" s="215"/>
      <c r="J547" s="320">
        <f>+'Ark1'!R2751</f>
        <v>22</v>
      </c>
      <c r="K547" s="216">
        <f>+IF(J547=0,"",'Ark1'!AG2751)</f>
        <v>46.265643924101752</v>
      </c>
      <c r="L547" s="216"/>
      <c r="M547" s="216">
        <f>+IF(J547=0,"",'Ark1'!AH2751)</f>
        <v>0</v>
      </c>
      <c r="N547" s="31">
        <f>+IF(J547=0,"",'Ark1'!U2751)</f>
        <v>10.41818181818182</v>
      </c>
      <c r="O547" s="31"/>
      <c r="P547" s="31"/>
      <c r="Q547" s="31"/>
      <c r="R547" s="31"/>
      <c r="S547" s="31"/>
      <c r="T547" s="31"/>
      <c r="U547" s="31"/>
      <c r="V547" s="217">
        <f>+IF(J547=0,"",'Ark1'!T2751)</f>
        <v>3.2272727272727275</v>
      </c>
      <c r="W547" s="218">
        <f>+IF(J547=0,"",'Ark1'!W2751)</f>
        <v>0</v>
      </c>
      <c r="X547" s="218">
        <f>+IF(J547=0,"",'Ark1'!X2751)</f>
        <v>0</v>
      </c>
      <c r="Y547" s="218">
        <f>+IF(J547=0,"",'Ark1'!Y2751)</f>
        <v>0</v>
      </c>
      <c r="Z547" s="218">
        <f>+IF(J547=0,"",'Ark1'!Z2751)</f>
        <v>2.1079150327098048</v>
      </c>
      <c r="AA547" s="216">
        <f>+IF(J547=0,"",'Ark1'!AA2751)</f>
        <v>0</v>
      </c>
      <c r="AB547" s="217">
        <f>+IF(J547=0,"",'Ark1'!AC2751)</f>
        <v>0</v>
      </c>
      <c r="AC547" s="218">
        <f>+IF(J547=0,"",'Ark1'!AE2751)</f>
        <v>0</v>
      </c>
      <c r="AD547" s="216">
        <f t="shared" si="57"/>
        <v>2.083636363636364</v>
      </c>
      <c r="AE547" s="216">
        <f t="shared" si="55"/>
        <v>7.333333333333333</v>
      </c>
      <c r="AF547" s="301"/>
    </row>
    <row r="548" spans="1:60" ht="15.6">
      <c r="A548" s="301"/>
      <c r="B548" s="266">
        <f>+'Ark1'!C2752</f>
        <v>2023</v>
      </c>
      <c r="C548" s="215">
        <f>+'Ark1'!L2752</f>
        <v>5</v>
      </c>
      <c r="D548" s="215" t="str">
        <f>VLOOKUP(C548,RNR!$D$13:$E$27,2)</f>
        <v>O</v>
      </c>
      <c r="E548" s="215">
        <f>+'Ark1'!H2752</f>
        <v>1</v>
      </c>
      <c r="F548" s="215">
        <f>+'Ark1'!J2752</f>
        <v>643</v>
      </c>
      <c r="G548" s="215" t="str">
        <f>+VLOOKUP(F548,RNR!$A$1:$B$26,2)</f>
        <v>Bjerka</v>
      </c>
      <c r="H548" s="215">
        <f>+IF(J548=0,"",'Ark1'!Q2752)</f>
        <v>16</v>
      </c>
      <c r="I548" s="215"/>
      <c r="J548" s="320">
        <f>+'Ark1'!R2752</f>
        <v>203</v>
      </c>
      <c r="K548" s="216">
        <f>+IF(J548=0,"",'Ark1'!AG2752)</f>
        <v>45.867345599622048</v>
      </c>
      <c r="L548" s="216"/>
      <c r="M548" s="216">
        <f>+IF(J548=0,"",'Ark1'!AH2752)</f>
        <v>0</v>
      </c>
      <c r="N548" s="31">
        <f>+IF(J548=0,"",'Ark1'!U2752)</f>
        <v>8.6083743842364555</v>
      </c>
      <c r="O548" s="31"/>
      <c r="P548" s="31"/>
      <c r="Q548" s="31"/>
      <c r="R548" s="31"/>
      <c r="S548" s="31"/>
      <c r="T548" s="31"/>
      <c r="U548" s="31"/>
      <c r="V548" s="217">
        <f>+IF(J548=0,"",'Ark1'!T2752)</f>
        <v>4.349753694581282</v>
      </c>
      <c r="W548" s="218">
        <f>+IF(J548=0,"",'Ark1'!W2752)</f>
        <v>0</v>
      </c>
      <c r="X548" s="218">
        <f>+IF(J548=0,"",'Ark1'!X2752)</f>
        <v>0.4926108374384236</v>
      </c>
      <c r="Y548" s="218">
        <f>+IF(J548=0,"",'Ark1'!Y2752)</f>
        <v>0</v>
      </c>
      <c r="Z548" s="218">
        <f>+IF(J548=0,"",'Ark1'!Z2752)</f>
        <v>2.2238915028585837</v>
      </c>
      <c r="AA548" s="216">
        <f>+IF(J548=0,"",'Ark1'!AA2752)</f>
        <v>0</v>
      </c>
      <c r="AB548" s="217">
        <f>+IF(J548=0,"",'Ark1'!AC2752)</f>
        <v>0</v>
      </c>
      <c r="AC548" s="218">
        <f>+IF(J548=0,"",'Ark1'!AE2752)</f>
        <v>0</v>
      </c>
      <c r="AD548" s="216">
        <f t="shared" si="57"/>
        <v>1.7216748768472911</v>
      </c>
      <c r="AE548" s="216">
        <f t="shared" si="55"/>
        <v>12.6875</v>
      </c>
      <c r="AF548" s="301"/>
    </row>
    <row r="549" spans="1:60" ht="15.6">
      <c r="A549" s="301"/>
      <c r="B549" s="266">
        <f>+'Ark1'!C2753</f>
        <v>2023</v>
      </c>
      <c r="C549" s="215">
        <f>+'Ark1'!L2753</f>
        <v>5</v>
      </c>
      <c r="D549" s="215" t="str">
        <f>VLOOKUP(C549,RNR!$D$13:$E$27,2)</f>
        <v>O</v>
      </c>
      <c r="E549" s="215">
        <f>+'Ark1'!H2753</f>
        <v>2</v>
      </c>
      <c r="F549" s="215">
        <f>+'Ark1'!J2753</f>
        <v>704</v>
      </c>
      <c r="G549" s="215" t="str">
        <f>+VLOOKUP(F549,RNR!$A$1:$B$26,2)</f>
        <v>Øre Vilt</v>
      </c>
      <c r="H549" s="215" t="str">
        <f>+IF(J549=0,"",'Ark1'!Q2753)</f>
        <v/>
      </c>
      <c r="I549" s="215"/>
      <c r="J549" s="320">
        <f>+'Ark1'!R2753</f>
        <v>0</v>
      </c>
      <c r="K549" s="216" t="str">
        <f>+IF(J549=0,"",'Ark1'!AG2753)</f>
        <v/>
      </c>
      <c r="L549" s="216"/>
      <c r="M549" s="216" t="str">
        <f>+IF(J549=0,"",'Ark1'!AH2753)</f>
        <v/>
      </c>
      <c r="N549" s="31" t="str">
        <f>+IF(J549=0,"",'Ark1'!U2753)</f>
        <v/>
      </c>
      <c r="O549" s="31"/>
      <c r="P549" s="31"/>
      <c r="Q549" s="31"/>
      <c r="R549" s="31"/>
      <c r="S549" s="31"/>
      <c r="T549" s="31"/>
      <c r="U549" s="31"/>
      <c r="V549" s="217" t="str">
        <f>+IF(J549=0,"",'Ark1'!T2753)</f>
        <v/>
      </c>
      <c r="W549" s="218" t="str">
        <f>+IF(J549=0,"",'Ark1'!W2753)</f>
        <v/>
      </c>
      <c r="X549" s="218" t="str">
        <f>+IF(J549=0,"",'Ark1'!X2753)</f>
        <v/>
      </c>
      <c r="Y549" s="218" t="str">
        <f>+IF(J549=0,"",'Ark1'!Y2753)</f>
        <v/>
      </c>
      <c r="Z549" s="218" t="str">
        <f>+IF(J549=0,"",'Ark1'!Z2753)</f>
        <v/>
      </c>
      <c r="AA549" s="216" t="str">
        <f>+IF(J549=0,"",'Ark1'!AA2753)</f>
        <v/>
      </c>
      <c r="AB549" s="217" t="str">
        <f>+IF(J549=0,"",'Ark1'!AC2753)</f>
        <v/>
      </c>
      <c r="AC549" s="218" t="str">
        <f>+IF(J549=0,"",'Ark1'!AE2753)</f>
        <v/>
      </c>
      <c r="AD549" s="216" t="str">
        <f t="shared" si="57"/>
        <v/>
      </c>
      <c r="AE549" s="216" t="str">
        <f t="shared" si="55"/>
        <v/>
      </c>
      <c r="AF549" s="301"/>
    </row>
    <row r="550" spans="1:60" ht="15.6">
      <c r="A550" s="301"/>
      <c r="B550" s="266">
        <f>+'Ark1'!C2754</f>
        <v>2023</v>
      </c>
      <c r="C550" s="215">
        <f>+'Ark1'!L2754</f>
        <v>5</v>
      </c>
      <c r="D550" s="215" t="str">
        <f>VLOOKUP(C550,RNR!$D$13:$E$27,2)</f>
        <v>O</v>
      </c>
      <c r="E550" s="215">
        <f>+'Ark1'!H2754</f>
        <v>1</v>
      </c>
      <c r="F550" s="215">
        <f>+'Ark1'!J2754</f>
        <v>802</v>
      </c>
      <c r="G550" s="215" t="str">
        <f>+VLOOKUP(F550,RNR!$A$1:$B$26,2)</f>
        <v>Karasjok</v>
      </c>
      <c r="H550" s="215">
        <f>+IF(J550=0,"",'Ark1'!Q2754)</f>
        <v>1</v>
      </c>
      <c r="I550" s="215"/>
      <c r="J550" s="320">
        <f>+'Ark1'!R2754</f>
        <v>2</v>
      </c>
      <c r="K550" s="216">
        <f>+IF(J550=0,"",'Ark1'!AG2754)</f>
        <v>38.135593220338976</v>
      </c>
      <c r="L550" s="216"/>
      <c r="M550" s="216">
        <f>+IF(J550=0,"",'Ark1'!AH2754)</f>
        <v>0</v>
      </c>
      <c r="N550" s="31">
        <f>+IF(J550=0,"",'Ark1'!U2754)</f>
        <v>6.75</v>
      </c>
      <c r="O550" s="31"/>
      <c r="P550" s="31"/>
      <c r="Q550" s="31"/>
      <c r="R550" s="31"/>
      <c r="S550" s="31"/>
      <c r="T550" s="31"/>
      <c r="U550" s="31"/>
      <c r="V550" s="217">
        <f>+IF(J550=0,"",'Ark1'!T2754)</f>
        <v>3</v>
      </c>
      <c r="W550" s="218">
        <f>+IF(J550=0,"",'Ark1'!W2754)</f>
        <v>0</v>
      </c>
      <c r="X550" s="218">
        <f>+IF(J550=0,"",'Ark1'!X2754)</f>
        <v>0</v>
      </c>
      <c r="Y550" s="218">
        <f>+IF(J550=0,"",'Ark1'!Y2754)</f>
        <v>0</v>
      </c>
      <c r="Z550" s="218">
        <f>+IF(J550=0,"",'Ark1'!Z2754)</f>
        <v>0.25</v>
      </c>
      <c r="AA550" s="216">
        <f>+IF(J550=0,"",'Ark1'!AA2754)</f>
        <v>0</v>
      </c>
      <c r="AB550" s="217">
        <f>+IF(J550=0,"",'Ark1'!AC2754)</f>
        <v>0</v>
      </c>
      <c r="AC550" s="218">
        <f>+IF(J550=0,"",'Ark1'!AE2754)</f>
        <v>0</v>
      </c>
      <c r="AD550" s="216">
        <f t="shared" si="57"/>
        <v>1.35</v>
      </c>
      <c r="AE550" s="216">
        <f t="shared" si="55"/>
        <v>2</v>
      </c>
      <c r="AF550" s="301"/>
    </row>
    <row r="551" spans="1:60" ht="15" customHeight="1">
      <c r="A551" s="301"/>
      <c r="B551" s="301"/>
      <c r="C551" s="301"/>
      <c r="D551" s="301"/>
      <c r="E551" s="301"/>
      <c r="F551" s="301"/>
      <c r="G551" s="301"/>
      <c r="H551" s="301"/>
      <c r="I551" s="301"/>
      <c r="J551" s="436"/>
      <c r="K551" s="301"/>
      <c r="L551" s="301"/>
      <c r="M551" s="301"/>
      <c r="N551" s="301"/>
      <c r="O551" s="301"/>
      <c r="P551" s="301"/>
      <c r="Q551" s="301"/>
      <c r="R551" s="301"/>
      <c r="S551" s="301"/>
      <c r="T551" s="301"/>
      <c r="U551" s="301"/>
      <c r="V551" s="301"/>
      <c r="W551" s="301"/>
      <c r="X551" s="301"/>
      <c r="Y551" s="301"/>
      <c r="Z551" s="301"/>
      <c r="AA551" s="301"/>
      <c r="AB551" s="301"/>
      <c r="AC551" s="301"/>
      <c r="AD551" s="301"/>
      <c r="AE551" s="301"/>
      <c r="AF551" s="301"/>
      <c r="AG551" s="198"/>
      <c r="AI551" s="28"/>
      <c r="AJ551" s="26"/>
      <c r="AK551" s="199"/>
      <c r="AL551" s="27"/>
      <c r="AP551" s="27"/>
      <c r="BH551" s="211"/>
    </row>
    <row r="552" spans="1:60" ht="22.8">
      <c r="A552" s="301"/>
      <c r="B552" s="301"/>
      <c r="C552" s="301"/>
      <c r="D552" s="388" t="str">
        <f>+D554</f>
        <v>O+</v>
      </c>
      <c r="E552" s="301"/>
      <c r="F552" s="301"/>
      <c r="G552" s="301"/>
      <c r="H552" s="301"/>
      <c r="I552" s="301"/>
      <c r="J552" s="435">
        <f>SUM(J554:J577)</f>
        <v>5545</v>
      </c>
      <c r="K552" s="301"/>
      <c r="L552" s="301"/>
      <c r="M552" s="301"/>
      <c r="N552" s="243">
        <f>+Klasse!P184</f>
        <v>0</v>
      </c>
      <c r="O552" s="243"/>
      <c r="P552" s="243"/>
      <c r="Q552" s="243"/>
      <c r="R552" s="243"/>
      <c r="S552" s="243"/>
      <c r="T552" s="243"/>
      <c r="U552" s="243"/>
      <c r="V552" s="301"/>
      <c r="W552" s="301"/>
      <c r="X552" s="301"/>
      <c r="Y552" s="301"/>
      <c r="Z552" s="301"/>
      <c r="AA552" s="301"/>
      <c r="AB552" s="301"/>
      <c r="AC552" s="301"/>
      <c r="AD552" s="301"/>
      <c r="AE552" s="301"/>
      <c r="AF552" s="301"/>
      <c r="AG552" s="198"/>
      <c r="AI552" s="28"/>
      <c r="AJ552" s="26"/>
      <c r="AK552" s="199"/>
      <c r="AL552" s="27"/>
      <c r="AP552" s="27"/>
      <c r="BH552" s="211"/>
    </row>
    <row r="553" spans="1:60" ht="15" customHeight="1">
      <c r="A553" s="301"/>
      <c r="B553" s="301"/>
      <c r="C553" s="301"/>
      <c r="D553" s="301"/>
      <c r="E553" s="301"/>
      <c r="F553" s="301"/>
      <c r="G553" s="301"/>
      <c r="H553" s="301"/>
      <c r="I553" s="301"/>
      <c r="J553" s="436"/>
      <c r="K553" s="301"/>
      <c r="L553" s="301"/>
      <c r="M553" s="301"/>
      <c r="N553" s="301"/>
      <c r="O553" s="301"/>
      <c r="P553" s="301"/>
      <c r="Q553" s="301"/>
      <c r="R553" s="301"/>
      <c r="S553" s="301"/>
      <c r="T553" s="301"/>
      <c r="U553" s="301"/>
      <c r="V553" s="301"/>
      <c r="W553" s="301"/>
      <c r="X553" s="301"/>
      <c r="Y553" s="301"/>
      <c r="Z553" s="301"/>
      <c r="AA553" s="301"/>
      <c r="AB553" s="301"/>
      <c r="AC553" s="301"/>
      <c r="AD553" s="301"/>
      <c r="AE553" s="301"/>
      <c r="AF553" s="301"/>
      <c r="AG553" s="198"/>
      <c r="AI553" s="28"/>
      <c r="AJ553" s="26"/>
      <c r="AK553" s="199"/>
      <c r="AL553" s="27"/>
      <c r="AP553" s="27"/>
      <c r="BH553" s="211"/>
    </row>
    <row r="554" spans="1:60" ht="15.6">
      <c r="A554" s="301"/>
      <c r="B554" s="266">
        <f>+'Ark1'!C2755</f>
        <v>2023</v>
      </c>
      <c r="C554" s="215">
        <f>+'Ark1'!L2755</f>
        <v>6</v>
      </c>
      <c r="D554" s="215" t="str">
        <f>VLOOKUP(C554,RNR!$D$13:$E$27,2)</f>
        <v>O+</v>
      </c>
      <c r="E554" s="215">
        <f>+'Ark1'!H2755</f>
        <v>1</v>
      </c>
      <c r="F554" s="215">
        <f>+'Ark1'!J2755</f>
        <v>103</v>
      </c>
      <c r="G554" s="215" t="str">
        <f>+VLOOKUP(F554,RNR!$A$1:$B$26,2)</f>
        <v>Rudshøgda</v>
      </c>
      <c r="H554" s="215">
        <f>+IF(J554=0,"",'Ark1'!Q2755)</f>
        <v>9</v>
      </c>
      <c r="I554" s="215"/>
      <c r="J554" s="320">
        <f>+'Ark1'!R2755</f>
        <v>52</v>
      </c>
      <c r="K554" s="216">
        <f>+IF(J554=0,"",'Ark1'!AG2755)</f>
        <v>23.896031302403568</v>
      </c>
      <c r="L554" s="216"/>
      <c r="M554" s="216">
        <f>+IF(J554=0,"",'Ark1'!AH2755)</f>
        <v>0</v>
      </c>
      <c r="N554" s="31">
        <f>+IF(J554=0,"",'Ark1'!U2755)</f>
        <v>9.8653846153846168</v>
      </c>
      <c r="O554" s="31"/>
      <c r="P554" s="31"/>
      <c r="Q554" s="31"/>
      <c r="R554" s="31"/>
      <c r="S554" s="31"/>
      <c r="T554" s="31"/>
      <c r="U554" s="31"/>
      <c r="V554" s="217">
        <f>+IF(J554=0,"",'Ark1'!T2755)</f>
        <v>2.5769230769230762</v>
      </c>
      <c r="W554" s="218">
        <f>+IF(J554=0,"",'Ark1'!W2755)</f>
        <v>0</v>
      </c>
      <c r="X554" s="218">
        <f>+IF(J554=0,"",'Ark1'!X2755)</f>
        <v>0</v>
      </c>
      <c r="Y554" s="218">
        <f>+IF(J554=0,"",'Ark1'!Y2755)</f>
        <v>0</v>
      </c>
      <c r="Z554" s="218">
        <f>+IF(J554=0,"",'Ark1'!Z2755)</f>
        <v>3.3098852301381045</v>
      </c>
      <c r="AA554" s="216">
        <f>+IF(J554=0,"",'Ark1'!AA2755)</f>
        <v>0</v>
      </c>
      <c r="AB554" s="217">
        <f>+IF(J554=0,"",'Ark1'!AC2755)</f>
        <v>0</v>
      </c>
      <c r="AC554" s="218">
        <f>+IF(J554=0,"",'Ark1'!AE2755)</f>
        <v>0</v>
      </c>
      <c r="AD554" s="216">
        <f t="shared" ref="AD554:AD577" si="58">IF(J554=0,"",N554/C554)</f>
        <v>1.6442307692307694</v>
      </c>
      <c r="AE554" s="216">
        <f t="shared" si="55"/>
        <v>5.7777777777777777</v>
      </c>
      <c r="AF554" s="301"/>
    </row>
    <row r="555" spans="1:60" ht="15.6">
      <c r="A555" s="301"/>
      <c r="B555" s="266">
        <f>+'Ark1'!C2756</f>
        <v>2023</v>
      </c>
      <c r="C555" s="215">
        <f>+'Ark1'!L2756</f>
        <v>6</v>
      </c>
      <c r="D555" s="215" t="str">
        <f>VLOOKUP(C555,RNR!$D$13:$E$27,2)</f>
        <v>O+</v>
      </c>
      <c r="E555" s="215">
        <f>+'Ark1'!H2756</f>
        <v>2</v>
      </c>
      <c r="F555" s="215">
        <f>+'Ark1'!J2756</f>
        <v>106</v>
      </c>
      <c r="G555" s="215" t="str">
        <f>+VLOOKUP(F555,RNR!$A$1:$B$26,2)</f>
        <v>Furuseth</v>
      </c>
      <c r="H555" s="215">
        <f>+IF(J555=0,"",'Ark1'!Q2756)</f>
        <v>1</v>
      </c>
      <c r="I555" s="215"/>
      <c r="J555" s="320">
        <f>+'Ark1'!R2756</f>
        <v>1</v>
      </c>
      <c r="K555" s="216">
        <f>+IF(J555=0,"",'Ark1'!AG2756)</f>
        <v>0.64801056628694065</v>
      </c>
      <c r="L555" s="216"/>
      <c r="M555" s="216">
        <f>+IF(J555=0,"",'Ark1'!AH2756)</f>
        <v>0</v>
      </c>
      <c r="N555" s="31">
        <f>+IF(J555=0,"",'Ark1'!U2756)</f>
        <v>15.7</v>
      </c>
      <c r="O555" s="31"/>
      <c r="P555" s="31"/>
      <c r="Q555" s="31"/>
      <c r="R555" s="31"/>
      <c r="S555" s="31"/>
      <c r="T555" s="31"/>
      <c r="U555" s="31"/>
      <c r="V555" s="217">
        <f>+IF(J555=0,"",'Ark1'!T2756)</f>
        <v>5</v>
      </c>
      <c r="W555" s="218">
        <f>+IF(J555=0,"",'Ark1'!W2756)</f>
        <v>0</v>
      </c>
      <c r="X555" s="218">
        <f>+IF(J555=0,"",'Ark1'!X2756)</f>
        <v>0</v>
      </c>
      <c r="Y555" s="218">
        <f>+IF(J555=0,"",'Ark1'!Y2756)</f>
        <v>0</v>
      </c>
      <c r="Z555" s="218">
        <f>+IF(J555=0,"",'Ark1'!Z2756)</f>
        <v>0</v>
      </c>
      <c r="AA555" s="216">
        <f>+IF(J555=0,"",'Ark1'!AA2756)</f>
        <v>0</v>
      </c>
      <c r="AB555" s="217">
        <f>+IF(J555=0,"",'Ark1'!AC2756)</f>
        <v>0</v>
      </c>
      <c r="AC555" s="218">
        <f>+IF(J555=0,"",'Ark1'!AE2756)</f>
        <v>0</v>
      </c>
      <c r="AD555" s="216">
        <f t="shared" si="58"/>
        <v>2.6166666666666667</v>
      </c>
      <c r="AE555" s="216">
        <f t="shared" si="55"/>
        <v>1</v>
      </c>
      <c r="AF555" s="301"/>
    </row>
    <row r="556" spans="1:60" ht="15.6">
      <c r="A556" s="301"/>
      <c r="B556" s="266">
        <f>+'Ark1'!C2757</f>
        <v>2023</v>
      </c>
      <c r="C556" s="215">
        <f>+'Ark1'!L2757</f>
        <v>6</v>
      </c>
      <c r="D556" s="215" t="str">
        <f>VLOOKUP(C556,RNR!$D$13:$E$27,2)</f>
        <v>O+</v>
      </c>
      <c r="E556" s="215">
        <f>+'Ark1'!H2757</f>
        <v>1</v>
      </c>
      <c r="F556" s="215">
        <f>+'Ark1'!J2757</f>
        <v>110</v>
      </c>
      <c r="G556" s="215" t="str">
        <f>+VLOOKUP(F556,RNR!$A$1:$B$26,2)</f>
        <v>Gol</v>
      </c>
      <c r="H556" s="215">
        <f>+IF(J556=0,"",'Ark1'!Q2757)</f>
        <v>83</v>
      </c>
      <c r="I556" s="215"/>
      <c r="J556" s="320">
        <f>+'Ark1'!R2757</f>
        <v>1466</v>
      </c>
      <c r="K556" s="216">
        <f>+IF(J556=0,"",'Ark1'!AG2757)</f>
        <v>36.705592774919502</v>
      </c>
      <c r="L556" s="216"/>
      <c r="M556" s="216">
        <f>+IF(J556=0,"",'Ark1'!AH2757)</f>
        <v>0.81855388813096863</v>
      </c>
      <c r="N556" s="31">
        <f>+IF(J556=0,"",'Ark1'!U2757)</f>
        <v>8.1173942701227801</v>
      </c>
      <c r="O556" s="31"/>
      <c r="P556" s="31"/>
      <c r="Q556" s="31"/>
      <c r="R556" s="31"/>
      <c r="S556" s="31"/>
      <c r="T556" s="31"/>
      <c r="U556" s="31"/>
      <c r="V556" s="217">
        <f>+IF(J556=0,"",'Ark1'!T2757)</f>
        <v>5.6412005457025902</v>
      </c>
      <c r="W556" s="218">
        <f>+IF(J556=0,"",'Ark1'!W2757)</f>
        <v>0.27285129604365627</v>
      </c>
      <c r="X556" s="218">
        <f>+IF(J556=0,"",'Ark1'!X2757)</f>
        <v>1.0231923601637107</v>
      </c>
      <c r="Y556" s="218">
        <f>+IF(J556=0,"",'Ark1'!Y2757)</f>
        <v>0</v>
      </c>
      <c r="Z556" s="218">
        <f>+IF(J556=0,"",'Ark1'!Z2757)</f>
        <v>2.5386220556461958</v>
      </c>
      <c r="AA556" s="216">
        <f>+IF(J556=0,"",'Ark1'!AA2757)</f>
        <v>0</v>
      </c>
      <c r="AB556" s="217">
        <f>+IF(J556=0,"",'Ark1'!AC2757)</f>
        <v>0</v>
      </c>
      <c r="AC556" s="218">
        <f>+IF(J556=0,"",'Ark1'!AE2757)</f>
        <v>0</v>
      </c>
      <c r="AD556" s="216">
        <f t="shared" si="58"/>
        <v>1.3528990450204634</v>
      </c>
      <c r="AE556" s="216">
        <f t="shared" si="55"/>
        <v>17.662650602409638</v>
      </c>
      <c r="AF556" s="301"/>
    </row>
    <row r="557" spans="1:60" ht="15.6">
      <c r="A557" s="301"/>
      <c r="B557" s="266">
        <f>+'Ark1'!C2758</f>
        <v>2023</v>
      </c>
      <c r="C557" s="215">
        <f>+'Ark1'!L2758</f>
        <v>6</v>
      </c>
      <c r="D557" s="215" t="str">
        <f>VLOOKUP(C557,RNR!$D$13:$E$27,2)</f>
        <v>O+</v>
      </c>
      <c r="E557" s="215">
        <f>+'Ark1'!H2758</f>
        <v>1</v>
      </c>
      <c r="F557" s="215">
        <f>+'Ark1'!J2758</f>
        <v>111</v>
      </c>
      <c r="G557" s="215" t="str">
        <f>+VLOOKUP(F557,RNR!$A$1:$B$26,2)</f>
        <v>Forus</v>
      </c>
      <c r="H557" s="215">
        <f>+IF(J557=0,"",'Ark1'!Q2758)</f>
        <v>8</v>
      </c>
      <c r="I557" s="215"/>
      <c r="J557" s="320">
        <f>+'Ark1'!R2758</f>
        <v>23</v>
      </c>
      <c r="K557" s="216">
        <f>+IF(J557=0,"",'Ark1'!AG2758)</f>
        <v>41.761087730657174</v>
      </c>
      <c r="L557" s="216"/>
      <c r="M557" s="216">
        <f>+IF(J557=0,"",'Ark1'!AH2758)</f>
        <v>0</v>
      </c>
      <c r="N557" s="31">
        <f>+IF(J557=0,"",'Ark1'!U2758)</f>
        <v>11.217391304347828</v>
      </c>
      <c r="O557" s="31"/>
      <c r="P557" s="31"/>
      <c r="Q557" s="31"/>
      <c r="R557" s="31"/>
      <c r="S557" s="31"/>
      <c r="T557" s="31"/>
      <c r="U557" s="31"/>
      <c r="V557" s="217">
        <f>+IF(J557=0,"",'Ark1'!T2758)</f>
        <v>4.4347826086956532</v>
      </c>
      <c r="W557" s="218">
        <f>+IF(J557=0,"",'Ark1'!W2758)</f>
        <v>0</v>
      </c>
      <c r="X557" s="218">
        <f>+IF(J557=0,"",'Ark1'!X2758)</f>
        <v>4.3478260869565215</v>
      </c>
      <c r="Y557" s="218">
        <f>+IF(J557=0,"",'Ark1'!Y2758)</f>
        <v>0</v>
      </c>
      <c r="Z557" s="218">
        <f>+IF(J557=0,"",'Ark1'!Z2758)</f>
        <v>2.5343985091935881</v>
      </c>
      <c r="AA557" s="216">
        <f>+IF(J557=0,"",'Ark1'!AA2758)</f>
        <v>0</v>
      </c>
      <c r="AB557" s="217">
        <f>+IF(J557=0,"",'Ark1'!AC2758)</f>
        <v>0</v>
      </c>
      <c r="AC557" s="218">
        <f>+IF(J557=0,"",'Ark1'!AE2758)</f>
        <v>0</v>
      </c>
      <c r="AD557" s="216">
        <f t="shared" si="58"/>
        <v>1.8695652173913047</v>
      </c>
      <c r="AE557" s="216">
        <f t="shared" si="55"/>
        <v>2.875</v>
      </c>
      <c r="AF557" s="301"/>
    </row>
    <row r="558" spans="1:60" ht="15.6">
      <c r="A558" s="301"/>
      <c r="B558" s="266">
        <f>+'Ark1'!C2759</f>
        <v>2023</v>
      </c>
      <c r="C558" s="215">
        <f>+'Ark1'!L2759</f>
        <v>6</v>
      </c>
      <c r="D558" s="215" t="str">
        <f>VLOOKUP(C558,RNR!$D$13:$E$27,2)</f>
        <v>O+</v>
      </c>
      <c r="E558" s="215">
        <f>+'Ark1'!H2759</f>
        <v>1</v>
      </c>
      <c r="F558" s="215">
        <f>+'Ark1'!J2759</f>
        <v>116</v>
      </c>
      <c r="G558" s="215" t="str">
        <f>+VLOOKUP(F558,RNR!$A$1:$B$26,2)</f>
        <v>Sandeid</v>
      </c>
      <c r="H558" s="215">
        <f>+IF(J558=0,"",'Ark1'!Q2759)</f>
        <v>39</v>
      </c>
      <c r="I558" s="215"/>
      <c r="J558" s="320">
        <f>+'Ark1'!R2759</f>
        <v>418</v>
      </c>
      <c r="K558" s="216">
        <f>+IF(J558=0,"",'Ark1'!AG2759)</f>
        <v>49.338535476202786</v>
      </c>
      <c r="L558" s="216"/>
      <c r="M558" s="216">
        <f>+IF(J558=0,"",'Ark1'!AH2759)</f>
        <v>0</v>
      </c>
      <c r="N558" s="31">
        <f>+IF(J558=0,"",'Ark1'!U2759)</f>
        <v>9.1363636363636385</v>
      </c>
      <c r="O558" s="31"/>
      <c r="P558" s="31"/>
      <c r="Q558" s="31"/>
      <c r="R558" s="31"/>
      <c r="S558" s="31"/>
      <c r="T558" s="31"/>
      <c r="U558" s="31"/>
      <c r="V558" s="217">
        <f>+IF(J558=0,"",'Ark1'!T2759)</f>
        <v>4.3325358851674647</v>
      </c>
      <c r="W558" s="218">
        <f>+IF(J558=0,"",'Ark1'!W2759)</f>
        <v>0</v>
      </c>
      <c r="X558" s="218">
        <f>+IF(J558=0,"",'Ark1'!X2759)</f>
        <v>1.9138755980861248</v>
      </c>
      <c r="Y558" s="218">
        <f>+IF(J558=0,"",'Ark1'!Y2759)</f>
        <v>0</v>
      </c>
      <c r="Z558" s="218">
        <f>+IF(J558=0,"",'Ark1'!Z2759)</f>
        <v>3.0948047502114431</v>
      </c>
      <c r="AA558" s="216">
        <f>+IF(J558=0,"",'Ark1'!AA2759)</f>
        <v>0</v>
      </c>
      <c r="AB558" s="217">
        <f>+IF(J558=0,"",'Ark1'!AC2759)</f>
        <v>0</v>
      </c>
      <c r="AC558" s="218">
        <f>+IF(J558=0,"",'Ark1'!AE2759)</f>
        <v>0</v>
      </c>
      <c r="AD558" s="216">
        <f t="shared" si="58"/>
        <v>1.5227272727272732</v>
      </c>
      <c r="AE558" s="216">
        <f t="shared" si="55"/>
        <v>10.717948717948717</v>
      </c>
      <c r="AF558" s="301"/>
    </row>
    <row r="559" spans="1:60" ht="15.6">
      <c r="A559" s="301"/>
      <c r="B559" s="266">
        <f>+'Ark1'!C2760</f>
        <v>2023</v>
      </c>
      <c r="C559" s="215">
        <f>+'Ark1'!L2760</f>
        <v>6</v>
      </c>
      <c r="D559" s="215" t="str">
        <f>VLOOKUP(C559,RNR!$D$13:$E$27,2)</f>
        <v>O+</v>
      </c>
      <c r="E559" s="215">
        <f>+'Ark1'!H2760</f>
        <v>2</v>
      </c>
      <c r="F559" s="215">
        <f>+'Ark1'!J2760</f>
        <v>117</v>
      </c>
      <c r="G559" s="215" t="str">
        <f>+VLOOKUP(F559,RNR!$A$1:$B$26,2)</f>
        <v>Jæren</v>
      </c>
      <c r="H559" s="215">
        <f>+IF(J559=0,"",'Ark1'!Q2760)</f>
        <v>8</v>
      </c>
      <c r="I559" s="215"/>
      <c r="J559" s="320">
        <f>+'Ark1'!R2760</f>
        <v>106</v>
      </c>
      <c r="K559" s="216">
        <f>+IF(J559=0,"",'Ark1'!AG2760)</f>
        <v>54.94461024836864</v>
      </c>
      <c r="L559" s="216"/>
      <c r="M559" s="216">
        <f>+IF(J559=0,"",'Ark1'!AH2760)</f>
        <v>0</v>
      </c>
      <c r="N559" s="31">
        <f>+IF(J559=0,"",'Ark1'!U2760)</f>
        <v>10.247169811320752</v>
      </c>
      <c r="O559" s="31"/>
      <c r="P559" s="31"/>
      <c r="Q559" s="31"/>
      <c r="R559" s="31"/>
      <c r="S559" s="31"/>
      <c r="T559" s="31"/>
      <c r="U559" s="31"/>
      <c r="V559" s="217">
        <f>+IF(J559=0,"",'Ark1'!T2760)</f>
        <v>4.4622641509433976</v>
      </c>
      <c r="W559" s="218">
        <f>+IF(J559=0,"",'Ark1'!W2760)</f>
        <v>0</v>
      </c>
      <c r="X559" s="218">
        <f>+IF(J559=0,"",'Ark1'!X2760)</f>
        <v>4.7169811320754702</v>
      </c>
      <c r="Y559" s="218">
        <f>+IF(J559=0,"",'Ark1'!Y2760)</f>
        <v>0</v>
      </c>
      <c r="Z559" s="218">
        <f>+IF(J559=0,"",'Ark1'!Z2760)</f>
        <v>2.9388486882916505</v>
      </c>
      <c r="AA559" s="216">
        <f>+IF(J559=0,"",'Ark1'!AA2760)</f>
        <v>0</v>
      </c>
      <c r="AB559" s="217">
        <f>+IF(J559=0,"",'Ark1'!AC2760)</f>
        <v>0</v>
      </c>
      <c r="AC559" s="218">
        <f>+IF(J559=0,"",'Ark1'!AE2760)</f>
        <v>0</v>
      </c>
      <c r="AD559" s="216">
        <f t="shared" si="58"/>
        <v>1.7078616352201255</v>
      </c>
      <c r="AE559" s="216">
        <f t="shared" si="55"/>
        <v>13.25</v>
      </c>
      <c r="AF559" s="301"/>
    </row>
    <row r="560" spans="1:60" ht="15.6">
      <c r="A560" s="301"/>
      <c r="B560" s="266">
        <f>+'Ark1'!C2761</f>
        <v>2023</v>
      </c>
      <c r="C560" s="215">
        <f>+'Ark1'!L2761</f>
        <v>6</v>
      </c>
      <c r="D560" s="215" t="str">
        <f>VLOOKUP(C560,RNR!$D$13:$E$27,2)</f>
        <v>O+</v>
      </c>
      <c r="E560" s="215">
        <f>+'Ark1'!H2761</f>
        <v>1</v>
      </c>
      <c r="F560" s="215">
        <f>+'Ark1'!J2761</f>
        <v>134</v>
      </c>
      <c r="G560" s="215" t="str">
        <f>+VLOOKUP(F560,RNR!$A$1:$B$26,2)</f>
        <v>Førde</v>
      </c>
      <c r="H560" s="215">
        <f>+IF(J560=0,"",'Ark1'!Q2761)</f>
        <v>83</v>
      </c>
      <c r="I560" s="215"/>
      <c r="J560" s="320">
        <f>+'Ark1'!R2761</f>
        <v>1209</v>
      </c>
      <c r="K560" s="216">
        <f>+IF(J560=0,"",'Ark1'!AG2761)</f>
        <v>33.733841807082506</v>
      </c>
      <c r="L560" s="216"/>
      <c r="M560" s="216">
        <f>+IF(J560=0,"",'Ark1'!AH2761)</f>
        <v>0.16542597187758479</v>
      </c>
      <c r="N560" s="31">
        <f>+IF(J560=0,"",'Ark1'!U2761)</f>
        <v>7.623904052936302</v>
      </c>
      <c r="O560" s="31"/>
      <c r="P560" s="31"/>
      <c r="Q560" s="31"/>
      <c r="R560" s="31"/>
      <c r="S560" s="31"/>
      <c r="T560" s="31"/>
      <c r="U560" s="31"/>
      <c r="V560" s="217">
        <f>+IF(J560=0,"",'Ark1'!T2761)</f>
        <v>5.037220843672455</v>
      </c>
      <c r="W560" s="218">
        <f>+IF(J560=0,"",'Ark1'!W2761)</f>
        <v>0</v>
      </c>
      <c r="X560" s="218">
        <f>+IF(J560=0,"",'Ark1'!X2761)</f>
        <v>1.7369727047146404</v>
      </c>
      <c r="Y560" s="218">
        <f>+IF(J560=0,"",'Ark1'!Y2761)</f>
        <v>8.2712985938792394E-2</v>
      </c>
      <c r="Z560" s="218">
        <f>+IF(J560=0,"",'Ark1'!Z2761)</f>
        <v>2.8325940512975087</v>
      </c>
      <c r="AA560" s="216">
        <f>+IF(J560=0,"",'Ark1'!AA2761)</f>
        <v>0</v>
      </c>
      <c r="AB560" s="217">
        <f>+IF(J560=0,"",'Ark1'!AC2761)</f>
        <v>0</v>
      </c>
      <c r="AC560" s="218">
        <f>+IF(J560=0,"",'Ark1'!AE2761)</f>
        <v>0</v>
      </c>
      <c r="AD560" s="216">
        <f t="shared" si="58"/>
        <v>1.2706506754893836</v>
      </c>
      <c r="AE560" s="216">
        <f t="shared" si="55"/>
        <v>14.566265060240964</v>
      </c>
      <c r="AF560" s="301"/>
    </row>
    <row r="561" spans="1:32" ht="15.6">
      <c r="A561" s="301"/>
      <c r="B561" s="266">
        <f>+'Ark1'!C2762</f>
        <v>2023</v>
      </c>
      <c r="C561" s="215">
        <f>+'Ark1'!L2762</f>
        <v>6</v>
      </c>
      <c r="D561" s="215" t="str">
        <f>VLOOKUP(C561,RNR!$D$13:$E$27,2)</f>
        <v>O+</v>
      </c>
      <c r="E561" s="215">
        <f>+'Ark1'!H2762</f>
        <v>2</v>
      </c>
      <c r="F561" s="215">
        <f>+'Ark1'!J2762</f>
        <v>141</v>
      </c>
      <c r="G561" s="215" t="str">
        <f>+VLOOKUP(F561,RNR!$A$1:$B$26,2)</f>
        <v>Ølen</v>
      </c>
      <c r="H561" s="215">
        <f>+IF(J561=0,"",'Ark1'!Q2762)</f>
        <v>50</v>
      </c>
      <c r="I561" s="215"/>
      <c r="J561" s="320">
        <f>+'Ark1'!R2762</f>
        <v>241</v>
      </c>
      <c r="K561" s="216">
        <f>+IF(J561=0,"",'Ark1'!AG2762)</f>
        <v>28.766028466321114</v>
      </c>
      <c r="L561" s="216"/>
      <c r="M561" s="216">
        <f>+IF(J561=0,"",'Ark1'!AH2762)</f>
        <v>0.4149377593360995</v>
      </c>
      <c r="N561" s="31">
        <f>+IF(J561=0,"",'Ark1'!U2762)</f>
        <v>10.155601659751039</v>
      </c>
      <c r="O561" s="31"/>
      <c r="P561" s="31"/>
      <c r="Q561" s="31"/>
      <c r="R561" s="31"/>
      <c r="S561" s="31"/>
      <c r="T561" s="31"/>
      <c r="U561" s="31"/>
      <c r="V561" s="217">
        <f>+IF(J561=0,"",'Ark1'!T2762)</f>
        <v>4.7510373443983411</v>
      </c>
      <c r="W561" s="218">
        <f>+IF(J561=0,"",'Ark1'!W2762)</f>
        <v>0</v>
      </c>
      <c r="X561" s="218">
        <f>+IF(J561=0,"",'Ark1'!X2762)</f>
        <v>2.0746887966804977</v>
      </c>
      <c r="Y561" s="218">
        <f>+IF(J561=0,"",'Ark1'!Y2762)</f>
        <v>0.4149377593360995</v>
      </c>
      <c r="Z561" s="218">
        <f>+IF(J561=0,"",'Ark1'!Z2762)</f>
        <v>2.6470330511924511</v>
      </c>
      <c r="AA561" s="216">
        <f>+IF(J561=0,"",'Ark1'!AA2762)</f>
        <v>0</v>
      </c>
      <c r="AB561" s="217">
        <f>+IF(J561=0,"",'Ark1'!AC2762)</f>
        <v>0</v>
      </c>
      <c r="AC561" s="218">
        <f>+IF(J561=0,"",'Ark1'!AE2762)</f>
        <v>0</v>
      </c>
      <c r="AD561" s="216">
        <f t="shared" si="58"/>
        <v>1.6926002766251731</v>
      </c>
      <c r="AE561" s="216">
        <f t="shared" si="55"/>
        <v>4.82</v>
      </c>
      <c r="AF561" s="301"/>
    </row>
    <row r="562" spans="1:32" ht="15.6">
      <c r="A562" s="301"/>
      <c r="B562" s="266">
        <f>+'Ark1'!C2763</f>
        <v>2023</v>
      </c>
      <c r="C562" s="215">
        <f>+'Ark1'!L2763</f>
        <v>6</v>
      </c>
      <c r="D562" s="215" t="str">
        <f>VLOOKUP(C562,RNR!$D$13:$E$27,2)</f>
        <v>O+</v>
      </c>
      <c r="E562" s="215">
        <f>+'Ark1'!H2763</f>
        <v>2</v>
      </c>
      <c r="F562" s="215">
        <f>+'Ark1'!J2763</f>
        <v>143</v>
      </c>
      <c r="G562" s="215" t="str">
        <f>+VLOOKUP(F562,RNR!$A$1:$B$26,2)</f>
        <v>Nordfjord</v>
      </c>
      <c r="H562" s="215">
        <f>+IF(J562=0,"",'Ark1'!Q2763)</f>
        <v>10</v>
      </c>
      <c r="I562" s="215"/>
      <c r="J562" s="320">
        <f>+'Ark1'!R2763</f>
        <v>51</v>
      </c>
      <c r="K562" s="216">
        <f>+IF(J562=0,"",'Ark1'!AG2763)</f>
        <v>26.848293662173791</v>
      </c>
      <c r="L562" s="216"/>
      <c r="M562" s="216">
        <f>+IF(J562=0,"",'Ark1'!AH2763)</f>
        <v>0</v>
      </c>
      <c r="N562" s="31">
        <f>+IF(J562=0,"",'Ark1'!U2763)</f>
        <v>9.1784313725490225</v>
      </c>
      <c r="O562" s="31"/>
      <c r="P562" s="31"/>
      <c r="Q562" s="31"/>
      <c r="R562" s="31"/>
      <c r="S562" s="31"/>
      <c r="T562" s="31"/>
      <c r="U562" s="31"/>
      <c r="V562" s="217">
        <f>+IF(J562=0,"",'Ark1'!T2763)</f>
        <v>3.8823529411764697</v>
      </c>
      <c r="W562" s="218">
        <f>+IF(J562=0,"",'Ark1'!W2763)</f>
        <v>0</v>
      </c>
      <c r="X562" s="218">
        <f>+IF(J562=0,"",'Ark1'!X2763)</f>
        <v>3.9215686274509798</v>
      </c>
      <c r="Y562" s="218">
        <f>+IF(J562=0,"",'Ark1'!Y2763)</f>
        <v>0</v>
      </c>
      <c r="Z562" s="218">
        <f>+IF(J562=0,"",'Ark1'!Z2763)</f>
        <v>2.314346875681458</v>
      </c>
      <c r="AA562" s="216">
        <f>+IF(J562=0,"",'Ark1'!AA2763)</f>
        <v>0</v>
      </c>
      <c r="AB562" s="217">
        <f>+IF(J562=0,"",'Ark1'!AC2763)</f>
        <v>0</v>
      </c>
      <c r="AC562" s="218">
        <f>+IF(J562=0,"",'Ark1'!AE2763)</f>
        <v>0</v>
      </c>
      <c r="AD562" s="216">
        <f t="shared" si="58"/>
        <v>1.5297385620915038</v>
      </c>
      <c r="AE562" s="216">
        <f t="shared" ref="AE562:AE631" si="59">IF(J562=0,"",J562/H562)</f>
        <v>5.0999999999999996</v>
      </c>
      <c r="AF562" s="301"/>
    </row>
    <row r="563" spans="1:32" ht="15.6">
      <c r="A563" s="301"/>
      <c r="B563" s="266">
        <f>+'Ark1'!C2764</f>
        <v>2023</v>
      </c>
      <c r="C563" s="215">
        <f>+'Ark1'!L2764</f>
        <v>6</v>
      </c>
      <c r="D563" s="215" t="str">
        <f>VLOOKUP(C563,RNR!$D$13:$E$27,2)</f>
        <v>O+</v>
      </c>
      <c r="E563" s="215">
        <f>+'Ark1'!H2764</f>
        <v>2</v>
      </c>
      <c r="F563" s="215">
        <f>+'Ark1'!J2764</f>
        <v>147</v>
      </c>
      <c r="G563" s="215" t="str">
        <f>+VLOOKUP(F563,RNR!$A$1:$B$26,2)</f>
        <v>Midt-Norge</v>
      </c>
      <c r="H563" s="215">
        <f>+IF(J563=0,"",'Ark1'!Q2764)</f>
        <v>3</v>
      </c>
      <c r="I563" s="215"/>
      <c r="J563" s="320">
        <f>+'Ark1'!R2764</f>
        <v>17</v>
      </c>
      <c r="K563" s="216">
        <f>+IF(J563=0,"",'Ark1'!AG2764)</f>
        <v>16.366648260629479</v>
      </c>
      <c r="L563" s="216"/>
      <c r="M563" s="216">
        <f>+IF(J563=0,"",'Ark1'!AH2764)</f>
        <v>0</v>
      </c>
      <c r="N563" s="31">
        <f>+IF(J563=0,"",'Ark1'!U2764)</f>
        <v>8.7176470588235304</v>
      </c>
      <c r="O563" s="31"/>
      <c r="P563" s="31"/>
      <c r="Q563" s="31"/>
      <c r="R563" s="31"/>
      <c r="S563" s="31"/>
      <c r="T563" s="31"/>
      <c r="U563" s="31"/>
      <c r="V563" s="217">
        <f>+IF(J563=0,"",'Ark1'!T2764)</f>
        <v>4.1176470588235308</v>
      </c>
      <c r="W563" s="218">
        <f>+IF(J563=0,"",'Ark1'!W2764)</f>
        <v>0</v>
      </c>
      <c r="X563" s="218">
        <f>+IF(J563=0,"",'Ark1'!X2764)</f>
        <v>0</v>
      </c>
      <c r="Y563" s="218">
        <f>+IF(J563=0,"",'Ark1'!Y2764)</f>
        <v>0</v>
      </c>
      <c r="Z563" s="218">
        <f>+IF(J563=0,"",'Ark1'!Z2764)</f>
        <v>2.2274319938434179</v>
      </c>
      <c r="AA563" s="216">
        <f>+IF(J563=0,"",'Ark1'!AA2764)</f>
        <v>0</v>
      </c>
      <c r="AB563" s="217">
        <f>+IF(J563=0,"",'Ark1'!AC2764)</f>
        <v>0</v>
      </c>
      <c r="AC563" s="218">
        <f>+IF(J563=0,"",'Ark1'!AE2764)</f>
        <v>0</v>
      </c>
      <c r="AD563" s="216">
        <f t="shared" si="58"/>
        <v>1.4529411764705884</v>
      </c>
      <c r="AE563" s="216">
        <f t="shared" si="59"/>
        <v>5.666666666666667</v>
      </c>
      <c r="AF563" s="301"/>
    </row>
    <row r="564" spans="1:32" ht="15.6">
      <c r="A564" s="301"/>
      <c r="B564" s="266">
        <f>+'Ark1'!C2765</f>
        <v>2023</v>
      </c>
      <c r="C564" s="215">
        <f>+'Ark1'!L2765</f>
        <v>6</v>
      </c>
      <c r="D564" s="215" t="str">
        <f>VLOOKUP(C564,RNR!$D$13:$E$27,2)</f>
        <v>O+</v>
      </c>
      <c r="E564" s="215">
        <f>+'Ark1'!H2765</f>
        <v>1</v>
      </c>
      <c r="F564" s="215">
        <f>+'Ark1'!J2765</f>
        <v>155</v>
      </c>
      <c r="G564" s="215" t="str">
        <f>+VLOOKUP(F564,RNR!$A$1:$B$26,2)</f>
        <v>Målselv</v>
      </c>
      <c r="H564" s="215">
        <f>+IF(J564=0,"",'Ark1'!Q2765)</f>
        <v>36</v>
      </c>
      <c r="I564" s="215"/>
      <c r="J564" s="320">
        <f>+'Ark1'!R2765</f>
        <v>461</v>
      </c>
      <c r="K564" s="216">
        <f>+IF(J564=0,"",'Ark1'!AG2765)</f>
        <v>43.645476309398738</v>
      </c>
      <c r="L564" s="216"/>
      <c r="M564" s="216">
        <f>+IF(J564=0,"",'Ark1'!AH2765)</f>
        <v>0</v>
      </c>
      <c r="N564" s="31">
        <f>+IF(J564=0,"",'Ark1'!U2765)</f>
        <v>10.993926247288512</v>
      </c>
      <c r="O564" s="31"/>
      <c r="P564" s="31"/>
      <c r="Q564" s="31"/>
      <c r="R564" s="31"/>
      <c r="S564" s="31"/>
      <c r="T564" s="31"/>
      <c r="U564" s="31"/>
      <c r="V564" s="217">
        <f>+IF(J564=0,"",'Ark1'!T2765)</f>
        <v>4.6355748373101955</v>
      </c>
      <c r="W564" s="218">
        <f>+IF(J564=0,"",'Ark1'!W2765)</f>
        <v>0</v>
      </c>
      <c r="X564" s="218">
        <f>+IF(J564=0,"",'Ark1'!X2765)</f>
        <v>6.0737527114967449</v>
      </c>
      <c r="Y564" s="218">
        <f>+IF(J564=0,"",'Ark1'!Y2765)</f>
        <v>0.21691973969631231</v>
      </c>
      <c r="Z564" s="218">
        <f>+IF(J564=0,"",'Ark1'!Z2765)</f>
        <v>2.9351201971242951</v>
      </c>
      <c r="AA564" s="216">
        <f>+IF(J564=0,"",'Ark1'!AA2765)</f>
        <v>0</v>
      </c>
      <c r="AB564" s="217">
        <f>+IF(J564=0,"",'Ark1'!AC2765)</f>
        <v>0</v>
      </c>
      <c r="AC564" s="218">
        <f>+IF(J564=0,"",'Ark1'!AE2765)</f>
        <v>0</v>
      </c>
      <c r="AD564" s="216">
        <f t="shared" si="58"/>
        <v>1.8323210412147519</v>
      </c>
      <c r="AE564" s="216">
        <f t="shared" si="59"/>
        <v>12.805555555555555</v>
      </c>
      <c r="AF564" s="301"/>
    </row>
    <row r="565" spans="1:32" ht="15.6">
      <c r="A565" s="301"/>
      <c r="B565" s="266">
        <f>+'Ark1'!C2766</f>
        <v>2023</v>
      </c>
      <c r="C565" s="215">
        <f>+'Ark1'!L2766</f>
        <v>6</v>
      </c>
      <c r="D565" s="215" t="str">
        <f>VLOOKUP(C565,RNR!$D$13:$E$27,2)</f>
        <v>O+</v>
      </c>
      <c r="E565" s="215">
        <f>+'Ark1'!H2766</f>
        <v>2</v>
      </c>
      <c r="F565" s="215">
        <f>+'Ark1'!J2766</f>
        <v>160</v>
      </c>
      <c r="G565" s="215" t="str">
        <f>+VLOOKUP(F565,RNR!$A$1:$B$26,2)</f>
        <v>Oslo</v>
      </c>
      <c r="H565" s="215">
        <f>+IF(J565=0,"",'Ark1'!Q2766)</f>
        <v>16</v>
      </c>
      <c r="I565" s="215"/>
      <c r="J565" s="320">
        <f>+'Ark1'!R2766</f>
        <v>102</v>
      </c>
      <c r="K565" s="216">
        <f>+IF(J565=0,"",'Ark1'!AG2766)</f>
        <v>49.767198783732418</v>
      </c>
      <c r="L565" s="216"/>
      <c r="M565" s="216">
        <f>+IF(J565=0,"",'Ark1'!AH2766)</f>
        <v>10.784313725490199</v>
      </c>
      <c r="N565" s="31">
        <f>+IF(J565=0,"",'Ark1'!U2766)</f>
        <v>10.269607843137251</v>
      </c>
      <c r="O565" s="31"/>
      <c r="P565" s="31"/>
      <c r="Q565" s="31"/>
      <c r="R565" s="31"/>
      <c r="S565" s="31"/>
      <c r="T565" s="31"/>
      <c r="U565" s="31"/>
      <c r="V565" s="217">
        <f>+IF(J565=0,"",'Ark1'!T2766)</f>
        <v>4.8137254901960782</v>
      </c>
      <c r="W565" s="218">
        <f>+IF(J565=0,"",'Ark1'!W2766)</f>
        <v>0.98039215686274495</v>
      </c>
      <c r="X565" s="218">
        <f>+IF(J565=0,"",'Ark1'!X2766)</f>
        <v>5.882352941176471</v>
      </c>
      <c r="Y565" s="218">
        <f>+IF(J565=0,"",'Ark1'!Y2766)</f>
        <v>0.98039215686274495</v>
      </c>
      <c r="Z565" s="218">
        <f>+IF(J565=0,"",'Ark1'!Z2766)</f>
        <v>3.1382769474911174</v>
      </c>
      <c r="AA565" s="216">
        <f>+IF(J565=0,"",'Ark1'!AA2766)</f>
        <v>0</v>
      </c>
      <c r="AB565" s="217">
        <f>+IF(J565=0,"",'Ark1'!AC2766)</f>
        <v>0</v>
      </c>
      <c r="AC565" s="218">
        <f>+IF(J565=0,"",'Ark1'!AE2766)</f>
        <v>0</v>
      </c>
      <c r="AD565" s="216">
        <f t="shared" si="58"/>
        <v>1.711601307189542</v>
      </c>
      <c r="AE565" s="216">
        <f t="shared" si="59"/>
        <v>6.375</v>
      </c>
      <c r="AF565" s="301"/>
    </row>
    <row r="566" spans="1:32" ht="15.6">
      <c r="A566" s="301"/>
      <c r="B566" s="266">
        <f>+'Ark1'!C2767</f>
        <v>2023</v>
      </c>
      <c r="C566" s="215">
        <f>+'Ark1'!L2767</f>
        <v>6</v>
      </c>
      <c r="D566" s="215" t="str">
        <f>VLOOKUP(C566,RNR!$D$13:$E$27,2)</f>
        <v>O+</v>
      </c>
      <c r="E566" s="215">
        <f>+'Ark1'!H2767</f>
        <v>1</v>
      </c>
      <c r="F566" s="215">
        <f>+'Ark1'!J2767</f>
        <v>171</v>
      </c>
      <c r="G566" s="215" t="str">
        <f>+VLOOKUP(F566,RNR!$A$1:$B$26,2)</f>
        <v>Prima</v>
      </c>
      <c r="H566" s="215">
        <f>+IF(J566=0,"",'Ark1'!Q2767)</f>
        <v>1</v>
      </c>
      <c r="I566" s="215"/>
      <c r="J566" s="320">
        <f>+'Ark1'!R2767</f>
        <v>1</v>
      </c>
      <c r="K566" s="216">
        <f>+IF(J566=0,"",'Ark1'!AG2767)</f>
        <v>100</v>
      </c>
      <c r="L566" s="216"/>
      <c r="M566" s="216">
        <f>+IF(J566=0,"",'Ark1'!AH2767)</f>
        <v>0</v>
      </c>
      <c r="N566" s="31">
        <f>+IF(J566=0,"",'Ark1'!U2767)</f>
        <v>12.4</v>
      </c>
      <c r="O566" s="31"/>
      <c r="P566" s="31"/>
      <c r="Q566" s="31"/>
      <c r="R566" s="31"/>
      <c r="S566" s="31"/>
      <c r="T566" s="31"/>
      <c r="U566" s="31"/>
      <c r="V566" s="217">
        <f>+IF(J566=0,"",'Ark1'!T2767)</f>
        <v>4</v>
      </c>
      <c r="W566" s="218">
        <f>+IF(J566=0,"",'Ark1'!W2767)</f>
        <v>0</v>
      </c>
      <c r="X566" s="218">
        <f>+IF(J566=0,"",'Ark1'!X2767)</f>
        <v>0</v>
      </c>
      <c r="Y566" s="218">
        <f>+IF(J566=0,"",'Ark1'!Y2767)</f>
        <v>0</v>
      </c>
      <c r="Z566" s="218">
        <f>+IF(J566=0,"",'Ark1'!Z2767)</f>
        <v>0</v>
      </c>
      <c r="AA566" s="216">
        <f>+IF(J566=0,"",'Ark1'!AA2767)</f>
        <v>0</v>
      </c>
      <c r="AB566" s="217">
        <f>+IF(J566=0,"",'Ark1'!AC2767)</f>
        <v>0</v>
      </c>
      <c r="AC566" s="218">
        <f>+IF(J566=0,"",'Ark1'!AE2767)</f>
        <v>0</v>
      </c>
      <c r="AD566" s="216">
        <f t="shared" si="58"/>
        <v>2.0666666666666669</v>
      </c>
      <c r="AE566" s="216">
        <f t="shared" si="59"/>
        <v>1</v>
      </c>
      <c r="AF566" s="301"/>
    </row>
    <row r="567" spans="1:32" ht="15.6">
      <c r="A567" s="301"/>
      <c r="B567" s="266">
        <f>+'Ark1'!C2768</f>
        <v>2023</v>
      </c>
      <c r="C567" s="215">
        <f>+'Ark1'!L2768</f>
        <v>6</v>
      </c>
      <c r="D567" s="215" t="str">
        <f>VLOOKUP(C567,RNR!$D$13:$E$27,2)</f>
        <v>O+</v>
      </c>
      <c r="E567" s="215">
        <f>+'Ark1'!H2768</f>
        <v>2</v>
      </c>
      <c r="F567" s="215">
        <f>+'Ark1'!J2768</f>
        <v>175</v>
      </c>
      <c r="G567" s="215" t="str">
        <f>+VLOOKUP(F567,RNR!$A$1:$B$26,2)</f>
        <v>Ole Ringdal</v>
      </c>
      <c r="H567" s="215">
        <f>+IF(J567=0,"",'Ark1'!Q2768)</f>
        <v>19</v>
      </c>
      <c r="I567" s="215"/>
      <c r="J567" s="320">
        <f>+'Ark1'!R2768</f>
        <v>202</v>
      </c>
      <c r="K567" s="216">
        <f>+IF(J567=0,"",'Ark1'!AG2768)</f>
        <v>19.573672326499757</v>
      </c>
      <c r="L567" s="216"/>
      <c r="M567" s="216">
        <f>+IF(J567=0,"",'Ark1'!AH2768)</f>
        <v>0</v>
      </c>
      <c r="N567" s="31">
        <f>+IF(J567=0,"",'Ark1'!U2768)</f>
        <v>9.7415841584158418</v>
      </c>
      <c r="O567" s="31"/>
      <c r="P567" s="31"/>
      <c r="Q567" s="31"/>
      <c r="R567" s="31"/>
      <c r="S567" s="31"/>
      <c r="T567" s="31"/>
      <c r="U567" s="31"/>
      <c r="V567" s="217">
        <f>+IF(J567=0,"",'Ark1'!T2768)</f>
        <v>5.0148514851485153</v>
      </c>
      <c r="W567" s="218">
        <f>+IF(J567=0,"",'Ark1'!W2768)</f>
        <v>0</v>
      </c>
      <c r="X567" s="218">
        <f>+IF(J567=0,"",'Ark1'!X2768)</f>
        <v>8.9108910891089135</v>
      </c>
      <c r="Y567" s="218">
        <f>+IF(J567=0,"",'Ark1'!Y2768)</f>
        <v>0</v>
      </c>
      <c r="Z567" s="218">
        <f>+IF(J567=0,"",'Ark1'!Z2768)</f>
        <v>4.0534490222020398</v>
      </c>
      <c r="AA567" s="216">
        <f>+IF(J567=0,"",'Ark1'!AA2768)</f>
        <v>0</v>
      </c>
      <c r="AB567" s="217">
        <f>+IF(J567=0,"",'Ark1'!AC2768)</f>
        <v>0</v>
      </c>
      <c r="AC567" s="218">
        <f>+IF(J567=0,"",'Ark1'!AE2768)</f>
        <v>0</v>
      </c>
      <c r="AD567" s="216">
        <f t="shared" si="58"/>
        <v>1.6235973597359736</v>
      </c>
      <c r="AE567" s="216">
        <f t="shared" si="59"/>
        <v>10.631578947368421</v>
      </c>
      <c r="AF567" s="301"/>
    </row>
    <row r="568" spans="1:32" ht="15.6">
      <c r="A568" s="301"/>
      <c r="B568" s="266">
        <f>+'Ark1'!C2769</f>
        <v>2023</v>
      </c>
      <c r="C568" s="215">
        <f>+'Ark1'!L2769</f>
        <v>6</v>
      </c>
      <c r="D568" s="215" t="str">
        <f>VLOOKUP(C568,RNR!$D$13:$E$27,2)</f>
        <v>O+</v>
      </c>
      <c r="E568" s="215">
        <f>+'Ark1'!H2769</f>
        <v>2</v>
      </c>
      <c r="F568" s="215">
        <f>+'Ark1'!J2769</f>
        <v>177</v>
      </c>
      <c r="G568" s="215" t="str">
        <f>+VLOOKUP(F568,RNR!$A$1:$B$26,2)</f>
        <v>Slakthuset</v>
      </c>
      <c r="H568" s="215">
        <f>+IF(J568=0,"",'Ark1'!Q2769)</f>
        <v>31</v>
      </c>
      <c r="I568" s="215"/>
      <c r="J568" s="320">
        <f>+'Ark1'!R2769</f>
        <v>188</v>
      </c>
      <c r="K568" s="216">
        <f>+IF(J568=0,"",'Ark1'!AG2769)</f>
        <v>27.826408433907361</v>
      </c>
      <c r="L568" s="216"/>
      <c r="M568" s="216">
        <f>+IF(J568=0,"",'Ark1'!AH2769)</f>
        <v>0</v>
      </c>
      <c r="N568" s="31">
        <f>+IF(J568=0,"",'Ark1'!U2769)</f>
        <v>12.41117021276596</v>
      </c>
      <c r="O568" s="31"/>
      <c r="P568" s="31"/>
      <c r="Q568" s="31"/>
      <c r="R568" s="31"/>
      <c r="S568" s="31"/>
      <c r="T568" s="31"/>
      <c r="U568" s="31"/>
      <c r="V568" s="217">
        <f>+IF(J568=0,"",'Ark1'!T2769)</f>
        <v>4.3617021276595764</v>
      </c>
      <c r="W568" s="218">
        <f>+IF(J568=0,"",'Ark1'!W2769)</f>
        <v>0</v>
      </c>
      <c r="X568" s="218">
        <f>+IF(J568=0,"",'Ark1'!X2769)</f>
        <v>13.82978723404255</v>
      </c>
      <c r="Y568" s="218">
        <f>+IF(J568=0,"",'Ark1'!Y2769)</f>
        <v>0</v>
      </c>
      <c r="Z568" s="218">
        <f>+IF(J568=0,"",'Ark1'!Z2769)</f>
        <v>2.7554458095425294</v>
      </c>
      <c r="AA568" s="216">
        <f>+IF(J568=0,"",'Ark1'!AA2769)</f>
        <v>0</v>
      </c>
      <c r="AB568" s="217">
        <f>+IF(J568=0,"",'Ark1'!AC2769)</f>
        <v>0</v>
      </c>
      <c r="AC568" s="218">
        <f>+IF(J568=0,"",'Ark1'!AE2769)</f>
        <v>0</v>
      </c>
      <c r="AD568" s="216">
        <f t="shared" si="58"/>
        <v>2.0685283687943268</v>
      </c>
      <c r="AE568" s="216">
        <f t="shared" si="59"/>
        <v>6.064516129032258</v>
      </c>
      <c r="AF568" s="301"/>
    </row>
    <row r="569" spans="1:32" ht="15.6">
      <c r="A569" s="301"/>
      <c r="B569" s="266">
        <f>+'Ark1'!C2770</f>
        <v>2023</v>
      </c>
      <c r="C569" s="215">
        <f>+'Ark1'!L2770</f>
        <v>6</v>
      </c>
      <c r="D569" s="215" t="str">
        <f>VLOOKUP(C569,RNR!$D$13:$E$27,2)</f>
        <v>O+</v>
      </c>
      <c r="E569" s="215">
        <f>+'Ark1'!H2770</f>
        <v>2</v>
      </c>
      <c r="F569" s="215">
        <f>+'Ark1'!J2770</f>
        <v>178</v>
      </c>
      <c r="G569" s="215" t="str">
        <f>+VLOOKUP(F569,RNR!$A$1:$B$26,2)</f>
        <v>Røros</v>
      </c>
      <c r="H569" s="215">
        <f>+IF(J569=0,"",'Ark1'!Q2770)</f>
        <v>7</v>
      </c>
      <c r="I569" s="215"/>
      <c r="J569" s="320">
        <f>+'Ark1'!R2770</f>
        <v>61</v>
      </c>
      <c r="K569" s="216">
        <f>+IF(J569=0,"",'Ark1'!AG2770)</f>
        <v>19.853060167653812</v>
      </c>
      <c r="L569" s="216"/>
      <c r="M569" s="216">
        <f>+IF(J569=0,"",'Ark1'!AH2770)</f>
        <v>21.311475409836063</v>
      </c>
      <c r="N569" s="31">
        <f>+IF(J569=0,"",'Ark1'!U2770)</f>
        <v>10.055737704918032</v>
      </c>
      <c r="O569" s="31"/>
      <c r="P569" s="31"/>
      <c r="Q569" s="31"/>
      <c r="R569" s="31"/>
      <c r="S569" s="31"/>
      <c r="T569" s="31"/>
      <c r="U569" s="31"/>
      <c r="V569" s="217">
        <f>+IF(J569=0,"",'Ark1'!T2770)</f>
        <v>4.114754098360657</v>
      </c>
      <c r="W569" s="218">
        <f>+IF(J569=0,"",'Ark1'!W2770)</f>
        <v>0</v>
      </c>
      <c r="X569" s="218">
        <f>+IF(J569=0,"",'Ark1'!X2770)</f>
        <v>1.6393442622950822</v>
      </c>
      <c r="Y569" s="218">
        <f>+IF(J569=0,"",'Ark1'!Y2770)</f>
        <v>0</v>
      </c>
      <c r="Z569" s="218">
        <f>+IF(J569=0,"",'Ark1'!Z2770)</f>
        <v>2.1543341438440775</v>
      </c>
      <c r="AA569" s="216">
        <f>+IF(J569=0,"",'Ark1'!AA2770)</f>
        <v>0</v>
      </c>
      <c r="AB569" s="217">
        <f>+IF(J569=0,"",'Ark1'!AC2770)</f>
        <v>0</v>
      </c>
      <c r="AC569" s="218">
        <f>+IF(J569=0,"",'Ark1'!AE2770)</f>
        <v>0</v>
      </c>
      <c r="AD569" s="216">
        <f t="shared" si="58"/>
        <v>1.6759562841530053</v>
      </c>
      <c r="AE569" s="216">
        <f t="shared" si="59"/>
        <v>8.7142857142857135</v>
      </c>
      <c r="AF569" s="301"/>
    </row>
    <row r="570" spans="1:32" ht="15.6">
      <c r="A570" s="301"/>
      <c r="B570" s="266">
        <f>+'Ark1'!C2771</f>
        <v>2023</v>
      </c>
      <c r="C570" s="215">
        <f>+'Ark1'!L2771</f>
        <v>6</v>
      </c>
      <c r="D570" s="215" t="str">
        <f>VLOOKUP(C570,RNR!$D$13:$E$27,2)</f>
        <v>O+</v>
      </c>
      <c r="E570" s="215">
        <f>+'Ark1'!H2771</f>
        <v>2</v>
      </c>
      <c r="F570" s="215">
        <f>+'Ark1'!J2771</f>
        <v>181</v>
      </c>
      <c r="G570" s="215" t="str">
        <f>+VLOOKUP(F570,RNR!$A$1:$B$26,2)</f>
        <v>Horns</v>
      </c>
      <c r="H570" s="215">
        <f>+IF(J570=0,"",'Ark1'!Q2771)</f>
        <v>18</v>
      </c>
      <c r="I570" s="215"/>
      <c r="J570" s="320">
        <f>+'Ark1'!R2771</f>
        <v>258</v>
      </c>
      <c r="K570" s="216">
        <f>+IF(J570=0,"",'Ark1'!AG2771)</f>
        <v>58.453438437555157</v>
      </c>
      <c r="L570" s="216"/>
      <c r="M570" s="216">
        <f>+IF(J570=0,"",'Ark1'!AH2771)</f>
        <v>0</v>
      </c>
      <c r="N570" s="31">
        <f>+IF(J570=0,"",'Ark1'!U2771)</f>
        <v>7.702713178294573</v>
      </c>
      <c r="O570" s="31"/>
      <c r="P570" s="31"/>
      <c r="Q570" s="31"/>
      <c r="R570" s="31"/>
      <c r="S570" s="31"/>
      <c r="T570" s="31"/>
      <c r="U570" s="31"/>
      <c r="V570" s="217">
        <f>+IF(J570=0,"",'Ark1'!T2771)</f>
        <v>4.6395348837209314</v>
      </c>
      <c r="W570" s="218">
        <f>+IF(J570=0,"",'Ark1'!W2771)</f>
        <v>0</v>
      </c>
      <c r="X570" s="218">
        <f>+IF(J570=0,"",'Ark1'!X2771)</f>
        <v>0</v>
      </c>
      <c r="Y570" s="218">
        <f>+IF(J570=0,"",'Ark1'!Y2771)</f>
        <v>0</v>
      </c>
      <c r="Z570" s="218">
        <f>+IF(J570=0,"",'Ark1'!Z2771)</f>
        <v>2.5070042197897129</v>
      </c>
      <c r="AA570" s="216">
        <f>+IF(J570=0,"",'Ark1'!AA2771)</f>
        <v>0</v>
      </c>
      <c r="AB570" s="217">
        <f>+IF(J570=0,"",'Ark1'!AC2771)</f>
        <v>0</v>
      </c>
      <c r="AC570" s="218">
        <f>+IF(J570=0,"",'Ark1'!AE2771)</f>
        <v>0</v>
      </c>
      <c r="AD570" s="216">
        <f t="shared" si="58"/>
        <v>1.2837855297157621</v>
      </c>
      <c r="AE570" s="216">
        <f t="shared" si="59"/>
        <v>14.333333333333334</v>
      </c>
      <c r="AF570" s="301"/>
    </row>
    <row r="571" spans="1:32" ht="15.6">
      <c r="A571" s="301"/>
      <c r="B571" s="266">
        <f>+'Ark1'!C2772</f>
        <v>2023</v>
      </c>
      <c r="C571" s="215">
        <f>+'Ark1'!L2772</f>
        <v>6</v>
      </c>
      <c r="D571" s="215" t="str">
        <f>VLOOKUP(C571,RNR!$D$13:$E$27,2)</f>
        <v>O+</v>
      </c>
      <c r="E571" s="215">
        <f>+'Ark1'!H2772</f>
        <v>1</v>
      </c>
      <c r="F571" s="215">
        <f>+'Ark1'!J2772</f>
        <v>262</v>
      </c>
      <c r="G571" s="215" t="str">
        <f>+VLOOKUP(F571,RNR!$A$1:$B$26,2)</f>
        <v>Strilalam</v>
      </c>
      <c r="H571" s="215" t="str">
        <f>+IF(J571=0,"",'Ark1'!Q2772)</f>
        <v/>
      </c>
      <c r="I571" s="215"/>
      <c r="J571" s="320">
        <f>+'Ark1'!R2772</f>
        <v>0</v>
      </c>
      <c r="K571" s="216" t="str">
        <f>+IF(J571=0,"",'Ark1'!AG2772)</f>
        <v/>
      </c>
      <c r="L571" s="216"/>
      <c r="M571" s="216" t="str">
        <f>+IF(J571=0,"",'Ark1'!AH2772)</f>
        <v/>
      </c>
      <c r="N571" s="31" t="str">
        <f>+IF(J571=0,"",'Ark1'!U2772)</f>
        <v/>
      </c>
      <c r="O571" s="31"/>
      <c r="P571" s="31"/>
      <c r="Q571" s="31"/>
      <c r="R571" s="31"/>
      <c r="S571" s="31"/>
      <c r="T571" s="31"/>
      <c r="U571" s="31"/>
      <c r="V571" s="217" t="str">
        <f>+IF(J571=0,"",'Ark1'!T2772)</f>
        <v/>
      </c>
      <c r="W571" s="218" t="str">
        <f>+IF(J571=0,"",'Ark1'!W2772)</f>
        <v/>
      </c>
      <c r="X571" s="218" t="str">
        <f>+IF(J571=0,"",'Ark1'!X2772)</f>
        <v/>
      </c>
      <c r="Y571" s="218" t="str">
        <f>+IF(J571=0,"",'Ark1'!Y2772)</f>
        <v/>
      </c>
      <c r="Z571" s="218" t="str">
        <f>+IF(J571=0,"",'Ark1'!Z2772)</f>
        <v/>
      </c>
      <c r="AA571" s="216" t="str">
        <f>+IF(J571=0,"",'Ark1'!AA2772)</f>
        <v/>
      </c>
      <c r="AB571" s="217" t="str">
        <f>+IF(J571=0,"",'Ark1'!AC2772)</f>
        <v/>
      </c>
      <c r="AC571" s="218" t="str">
        <f>+IF(J571=0,"",'Ark1'!AE2772)</f>
        <v/>
      </c>
      <c r="AD571" s="216" t="str">
        <f t="shared" si="58"/>
        <v/>
      </c>
      <c r="AE571" s="216" t="str">
        <f t="shared" si="59"/>
        <v/>
      </c>
      <c r="AF571" s="301"/>
    </row>
    <row r="572" spans="1:32" ht="15.6">
      <c r="A572" s="301"/>
      <c r="B572" s="266">
        <f>+'Ark1'!C2773</f>
        <v>2023</v>
      </c>
      <c r="C572" s="215">
        <f>+'Ark1'!L2773</f>
        <v>6</v>
      </c>
      <c r="D572" s="215" t="str">
        <f>VLOOKUP(C572,RNR!$D$13:$E$27,2)</f>
        <v>O+</v>
      </c>
      <c r="E572" s="215">
        <f>+'Ark1'!H2773</f>
        <v>1</v>
      </c>
      <c r="F572" s="215">
        <f>+'Ark1'!J2773</f>
        <v>309</v>
      </c>
      <c r="G572" s="215" t="str">
        <f>+VLOOKUP(F572,RNR!$A$1:$B$26,2)</f>
        <v>Malvik</v>
      </c>
      <c r="H572" s="215">
        <f>+IF(J572=0,"",'Ark1'!Q2773)</f>
        <v>34</v>
      </c>
      <c r="I572" s="215"/>
      <c r="J572" s="320">
        <f>+'Ark1'!R2773</f>
        <v>307</v>
      </c>
      <c r="K572" s="216">
        <f>+IF(J572=0,"",'Ark1'!AG2773)</f>
        <v>37.714843452135874</v>
      </c>
      <c r="L572" s="216"/>
      <c r="M572" s="216">
        <f>+IF(J572=0,"",'Ark1'!AH2773)</f>
        <v>0.32573289902280123</v>
      </c>
      <c r="N572" s="31">
        <f>+IF(J572=0,"",'Ark1'!U2773)</f>
        <v>8.0553745928338749</v>
      </c>
      <c r="O572" s="31"/>
      <c r="P572" s="31"/>
      <c r="Q572" s="31"/>
      <c r="R572" s="31"/>
      <c r="S572" s="31"/>
      <c r="T572" s="31"/>
      <c r="U572" s="31"/>
      <c r="V572" s="217">
        <f>+IF(J572=0,"",'Ark1'!T2773)</f>
        <v>4.4039087947882729</v>
      </c>
      <c r="W572" s="218">
        <f>+IF(J572=0,"",'Ark1'!W2773)</f>
        <v>0</v>
      </c>
      <c r="X572" s="218">
        <f>+IF(J572=0,"",'Ark1'!X2773)</f>
        <v>0.65146579804560245</v>
      </c>
      <c r="Y572" s="218">
        <f>+IF(J572=0,"",'Ark1'!Y2773)</f>
        <v>0</v>
      </c>
      <c r="Z572" s="218">
        <f>+IF(J572=0,"",'Ark1'!Z2773)</f>
        <v>2.8047299694800705</v>
      </c>
      <c r="AA572" s="216">
        <f>+IF(J572=0,"",'Ark1'!AA2773)</f>
        <v>0</v>
      </c>
      <c r="AB572" s="217">
        <f>+IF(J572=0,"",'Ark1'!AC2773)</f>
        <v>0</v>
      </c>
      <c r="AC572" s="218">
        <f>+IF(J572=0,"",'Ark1'!AE2773)</f>
        <v>0</v>
      </c>
      <c r="AD572" s="216">
        <f t="shared" si="58"/>
        <v>1.3425624321389791</v>
      </c>
      <c r="AE572" s="216">
        <f t="shared" si="59"/>
        <v>9.0294117647058822</v>
      </c>
      <c r="AF572" s="301"/>
    </row>
    <row r="573" spans="1:32" ht="15.6">
      <c r="A573" s="301"/>
      <c r="B573" s="266">
        <f>+'Ark1'!C2774</f>
        <v>2023</v>
      </c>
      <c r="C573" s="215">
        <f>+'Ark1'!L2774</f>
        <v>6</v>
      </c>
      <c r="D573" s="215" t="str">
        <f>VLOOKUP(C573,RNR!$D$13:$E$27,2)</f>
        <v>O+</v>
      </c>
      <c r="E573" s="215">
        <f>+'Ark1'!H2774</f>
        <v>2</v>
      </c>
      <c r="F573" s="215">
        <f>+'Ark1'!J2774</f>
        <v>470</v>
      </c>
      <c r="G573" s="215" t="str">
        <f>+VLOOKUP(F573,RNR!$A$1:$B$26,2)</f>
        <v>Jens Eide</v>
      </c>
      <c r="H573" s="215">
        <f>+IF(J573=0,"",'Ark1'!Q2774)</f>
        <v>18</v>
      </c>
      <c r="I573" s="215"/>
      <c r="J573" s="320">
        <f>+'Ark1'!R2774</f>
        <v>257</v>
      </c>
      <c r="K573" s="216">
        <f>+IF(J573=0,"",'Ark1'!AG2774)</f>
        <v>28.955482557788031</v>
      </c>
      <c r="L573" s="216"/>
      <c r="M573" s="216">
        <f>+IF(J573=0,"",'Ark1'!AH2774)</f>
        <v>2.3346303501945527</v>
      </c>
      <c r="N573" s="31">
        <f>+IF(J573=0,"",'Ark1'!U2774)</f>
        <v>5.5906614785992188</v>
      </c>
      <c r="O573" s="31"/>
      <c r="P573" s="31"/>
      <c r="Q573" s="31"/>
      <c r="R573" s="31"/>
      <c r="S573" s="31"/>
      <c r="T573" s="31"/>
      <c r="U573" s="31"/>
      <c r="V573" s="217">
        <f>+IF(J573=0,"",'Ark1'!T2774)</f>
        <v>4.8832684824902737</v>
      </c>
      <c r="W573" s="218">
        <f>+IF(J573=0,"",'Ark1'!W2774)</f>
        <v>0</v>
      </c>
      <c r="X573" s="218">
        <f>+IF(J573=0,"",'Ark1'!X2774)</f>
        <v>1.1673151750972763</v>
      </c>
      <c r="Y573" s="218">
        <f>+IF(J573=0,"",'Ark1'!Y2774)</f>
        <v>0</v>
      </c>
      <c r="Z573" s="218">
        <f>+IF(J573=0,"",'Ark1'!Z2774)</f>
        <v>2.4320473733583601</v>
      </c>
      <c r="AA573" s="216">
        <f>+IF(J573=0,"",'Ark1'!AA2774)</f>
        <v>0</v>
      </c>
      <c r="AB573" s="217">
        <f>+IF(J573=0,"",'Ark1'!AC2774)</f>
        <v>0</v>
      </c>
      <c r="AC573" s="218">
        <f>+IF(J573=0,"",'Ark1'!AE2774)</f>
        <v>0</v>
      </c>
      <c r="AD573" s="216">
        <f t="shared" si="58"/>
        <v>0.93177691309986976</v>
      </c>
      <c r="AE573" s="216">
        <f t="shared" si="59"/>
        <v>14.277777777777779</v>
      </c>
      <c r="AF573" s="301"/>
    </row>
    <row r="574" spans="1:32" ht="15.6">
      <c r="A574" s="301"/>
      <c r="B574" s="266">
        <f>+'Ark1'!C2775</f>
        <v>2023</v>
      </c>
      <c r="C574" s="215">
        <f>+'Ark1'!L2775</f>
        <v>6</v>
      </c>
      <c r="D574" s="215" t="str">
        <f>VLOOKUP(C574,RNR!$D$13:$E$27,2)</f>
        <v>O+</v>
      </c>
      <c r="E574" s="215">
        <f>+'Ark1'!H2775</f>
        <v>2</v>
      </c>
      <c r="F574" s="215">
        <f>+'Ark1'!J2775</f>
        <v>629</v>
      </c>
      <c r="G574" s="215" t="str">
        <f>+VLOOKUP(F574,RNR!$A$1:$B$26,2)</f>
        <v>Bø</v>
      </c>
      <c r="H574" s="215">
        <f>+IF(J574=0,"",'Ark1'!Q2775)</f>
        <v>3</v>
      </c>
      <c r="I574" s="215"/>
      <c r="J574" s="320">
        <f>+'Ark1'!R2775</f>
        <v>13</v>
      </c>
      <c r="K574" s="216">
        <f>+IF(J574=0,"",'Ark1'!AG2775)</f>
        <v>34.2551473556722</v>
      </c>
      <c r="L574" s="216"/>
      <c r="M574" s="216">
        <f>+IF(J574=0,"",'Ark1'!AH2775)</f>
        <v>0</v>
      </c>
      <c r="N574" s="31">
        <f>+IF(J574=0,"",'Ark1'!U2775)</f>
        <v>13.053846153846155</v>
      </c>
      <c r="O574" s="31"/>
      <c r="P574" s="31"/>
      <c r="Q574" s="31"/>
      <c r="R574" s="31"/>
      <c r="S574" s="31"/>
      <c r="T574" s="31"/>
      <c r="U574" s="31"/>
      <c r="V574" s="217">
        <f>+IF(J574=0,"",'Ark1'!T2775)</f>
        <v>4.7692307692307683</v>
      </c>
      <c r="W574" s="218">
        <f>+IF(J574=0,"",'Ark1'!W2775)</f>
        <v>0</v>
      </c>
      <c r="X574" s="218">
        <f>+IF(J574=0,"",'Ark1'!X2775)</f>
        <v>23.07692307692308</v>
      </c>
      <c r="Y574" s="218">
        <f>+IF(J574=0,"",'Ark1'!Y2775)</f>
        <v>0</v>
      </c>
      <c r="Z574" s="218">
        <f>+IF(J574=0,"",'Ark1'!Z2775)</f>
        <v>4.1116374025657398</v>
      </c>
      <c r="AA574" s="216">
        <f>+IF(J574=0,"",'Ark1'!AA2775)</f>
        <v>0</v>
      </c>
      <c r="AB574" s="217">
        <f>+IF(J574=0,"",'Ark1'!AC2775)</f>
        <v>0</v>
      </c>
      <c r="AC574" s="218">
        <f>+IF(J574=0,"",'Ark1'!AE2775)</f>
        <v>0</v>
      </c>
      <c r="AD574" s="216">
        <f t="shared" si="58"/>
        <v>2.1756410256410259</v>
      </c>
      <c r="AE574" s="216">
        <f t="shared" si="59"/>
        <v>4.333333333333333</v>
      </c>
      <c r="AF574" s="301"/>
    </row>
    <row r="575" spans="1:32" ht="15.6">
      <c r="A575" s="301"/>
      <c r="B575" s="266">
        <f>+'Ark1'!C2776</f>
        <v>2023</v>
      </c>
      <c r="C575" s="215">
        <f>+'Ark1'!L2776</f>
        <v>6</v>
      </c>
      <c r="D575" s="215" t="str">
        <f>VLOOKUP(C575,RNR!$D$13:$E$27,2)</f>
        <v>O+</v>
      </c>
      <c r="E575" s="215">
        <f>+'Ark1'!H2776</f>
        <v>1</v>
      </c>
      <c r="F575" s="215">
        <f>+'Ark1'!J2776</f>
        <v>643</v>
      </c>
      <c r="G575" s="215" t="str">
        <f>+VLOOKUP(F575,RNR!$A$1:$B$26,2)</f>
        <v>Bjerka</v>
      </c>
      <c r="H575" s="215">
        <f>+IF(J575=0,"",'Ark1'!Q2776)</f>
        <v>17</v>
      </c>
      <c r="I575" s="215"/>
      <c r="J575" s="320">
        <f>+'Ark1'!R2776</f>
        <v>111</v>
      </c>
      <c r="K575" s="216">
        <f>+IF(J575=0,"",'Ark1'!AG2776)</f>
        <v>28.806530355127421</v>
      </c>
      <c r="L575" s="216"/>
      <c r="M575" s="216">
        <f>+IF(J575=0,"",'Ark1'!AH2776)</f>
        <v>0</v>
      </c>
      <c r="N575" s="31">
        <f>+IF(J575=0,"",'Ark1'!U2776)</f>
        <v>9.887387387387383</v>
      </c>
      <c r="O575" s="31"/>
      <c r="P575" s="31"/>
      <c r="Q575" s="31"/>
      <c r="R575" s="31"/>
      <c r="S575" s="31"/>
      <c r="T575" s="31"/>
      <c r="U575" s="31"/>
      <c r="V575" s="217">
        <f>+IF(J575=0,"",'Ark1'!T2776)</f>
        <v>4.6486486486486491</v>
      </c>
      <c r="W575" s="218">
        <f>+IF(J575=0,"",'Ark1'!W2776)</f>
        <v>0</v>
      </c>
      <c r="X575" s="218">
        <f>+IF(J575=0,"",'Ark1'!X2776)</f>
        <v>4.5045045045045029</v>
      </c>
      <c r="Y575" s="218">
        <f>+IF(J575=0,"",'Ark1'!Y2776)</f>
        <v>0</v>
      </c>
      <c r="Z575" s="218">
        <f>+IF(J575=0,"",'Ark1'!Z2776)</f>
        <v>2.7755404349039678</v>
      </c>
      <c r="AA575" s="216">
        <f>+IF(J575=0,"",'Ark1'!AA2776)</f>
        <v>0</v>
      </c>
      <c r="AB575" s="217">
        <f>+IF(J575=0,"",'Ark1'!AC2776)</f>
        <v>0</v>
      </c>
      <c r="AC575" s="218">
        <f>+IF(J575=0,"",'Ark1'!AE2776)</f>
        <v>0</v>
      </c>
      <c r="AD575" s="216">
        <f t="shared" si="58"/>
        <v>1.6478978978978971</v>
      </c>
      <c r="AE575" s="216">
        <f t="shared" si="59"/>
        <v>6.5294117647058822</v>
      </c>
      <c r="AF575" s="301"/>
    </row>
    <row r="576" spans="1:32" ht="15.6">
      <c r="A576" s="301"/>
      <c r="B576" s="266">
        <f>+'Ark1'!C2777</f>
        <v>2023</v>
      </c>
      <c r="C576" s="215">
        <f>+'Ark1'!L2777</f>
        <v>6</v>
      </c>
      <c r="D576" s="215" t="str">
        <f>VLOOKUP(C576,RNR!$D$13:$E$27,2)</f>
        <v>O+</v>
      </c>
      <c r="E576" s="215">
        <f>+'Ark1'!H2777</f>
        <v>2</v>
      </c>
      <c r="F576" s="215">
        <f>+'Ark1'!J2777</f>
        <v>704</v>
      </c>
      <c r="G576" s="215" t="str">
        <f>+VLOOKUP(F576,RNR!$A$1:$B$26,2)</f>
        <v>Øre Vilt</v>
      </c>
      <c r="H576" s="215" t="str">
        <f>+IF(J576=0,"",'Ark1'!Q2777)</f>
        <v/>
      </c>
      <c r="I576" s="215"/>
      <c r="J576" s="320">
        <f>+'Ark1'!R2777</f>
        <v>0</v>
      </c>
      <c r="K576" s="216" t="str">
        <f>+IF(J576=0,"",'Ark1'!AG2777)</f>
        <v/>
      </c>
      <c r="L576" s="216"/>
      <c r="M576" s="216" t="str">
        <f>+IF(J576=0,"",'Ark1'!AH2777)</f>
        <v/>
      </c>
      <c r="N576" s="31" t="str">
        <f>+IF(J576=0,"",'Ark1'!U2777)</f>
        <v/>
      </c>
      <c r="O576" s="31"/>
      <c r="P576" s="31"/>
      <c r="Q576" s="31"/>
      <c r="R576" s="31"/>
      <c r="S576" s="31"/>
      <c r="T576" s="31"/>
      <c r="U576" s="31"/>
      <c r="V576" s="217" t="str">
        <f>+IF(J576=0,"",'Ark1'!T2777)</f>
        <v/>
      </c>
      <c r="W576" s="218" t="str">
        <f>+IF(J576=0,"",'Ark1'!W2777)</f>
        <v/>
      </c>
      <c r="X576" s="218" t="str">
        <f>+IF(J576=0,"",'Ark1'!X2777)</f>
        <v/>
      </c>
      <c r="Y576" s="218" t="str">
        <f>+IF(J576=0,"",'Ark1'!Y2777)</f>
        <v/>
      </c>
      <c r="Z576" s="218" t="str">
        <f>+IF(J576=0,"",'Ark1'!Z2777)</f>
        <v/>
      </c>
      <c r="AA576" s="216" t="str">
        <f>+IF(J576=0,"",'Ark1'!AA2777)</f>
        <v/>
      </c>
      <c r="AB576" s="217" t="str">
        <f>+IF(J576=0,"",'Ark1'!AC2777)</f>
        <v/>
      </c>
      <c r="AC576" s="218" t="str">
        <f>+IF(J576=0,"",'Ark1'!AE2777)</f>
        <v/>
      </c>
      <c r="AD576" s="216" t="str">
        <f t="shared" si="58"/>
        <v/>
      </c>
      <c r="AE576" s="216" t="str">
        <f t="shared" si="59"/>
        <v/>
      </c>
      <c r="AF576" s="301"/>
    </row>
    <row r="577" spans="1:60" ht="15.6">
      <c r="A577" s="301"/>
      <c r="B577" s="266">
        <f>+'Ark1'!C2778</f>
        <v>2023</v>
      </c>
      <c r="C577" s="215">
        <f>+'Ark1'!L2778</f>
        <v>6</v>
      </c>
      <c r="D577" s="215" t="str">
        <f>VLOOKUP(C577,RNR!$D$13:$E$27,2)</f>
        <v>O+</v>
      </c>
      <c r="E577" s="215">
        <f>+'Ark1'!H2778</f>
        <v>1</v>
      </c>
      <c r="F577" s="215">
        <f>+'Ark1'!J2778</f>
        <v>802</v>
      </c>
      <c r="G577" s="215" t="str">
        <f>+VLOOKUP(F577,RNR!$A$1:$B$26,2)</f>
        <v>Karasjok</v>
      </c>
      <c r="H577" s="215" t="str">
        <f>+IF(J577=0,"",'Ark1'!Q2778)</f>
        <v/>
      </c>
      <c r="I577" s="215"/>
      <c r="J577" s="320">
        <f>+'Ark1'!R2778</f>
        <v>0</v>
      </c>
      <c r="K577" s="216" t="str">
        <f>+IF(J577=0,"",'Ark1'!AG2778)</f>
        <v/>
      </c>
      <c r="L577" s="216"/>
      <c r="M577" s="216" t="str">
        <f>+IF(J577=0,"",'Ark1'!AH2778)</f>
        <v/>
      </c>
      <c r="N577" s="31" t="str">
        <f>+IF(J577=0,"",'Ark1'!U2778)</f>
        <v/>
      </c>
      <c r="O577" s="31"/>
      <c r="P577" s="31"/>
      <c r="Q577" s="31"/>
      <c r="R577" s="31"/>
      <c r="S577" s="31"/>
      <c r="T577" s="31"/>
      <c r="U577" s="31"/>
      <c r="V577" s="217" t="str">
        <f>+IF(J577=0,"",'Ark1'!T2778)</f>
        <v/>
      </c>
      <c r="W577" s="218" t="str">
        <f>+IF(J577=0,"",'Ark1'!W2778)</f>
        <v/>
      </c>
      <c r="X577" s="218" t="str">
        <f>+IF(J577=0,"",'Ark1'!X2778)</f>
        <v/>
      </c>
      <c r="Y577" s="218" t="str">
        <f>+IF(J577=0,"",'Ark1'!Y2778)</f>
        <v/>
      </c>
      <c r="Z577" s="218" t="str">
        <f>+IF(J577=0,"",'Ark1'!Z2778)</f>
        <v/>
      </c>
      <c r="AA577" s="216" t="str">
        <f>+IF(J577=0,"",'Ark1'!AA2778)</f>
        <v/>
      </c>
      <c r="AB577" s="217" t="str">
        <f>+IF(J577=0,"",'Ark1'!AC2778)</f>
        <v/>
      </c>
      <c r="AC577" s="218" t="str">
        <f>+IF(J577=0,"",'Ark1'!AE2778)</f>
        <v/>
      </c>
      <c r="AD577" s="216" t="str">
        <f t="shared" si="58"/>
        <v/>
      </c>
      <c r="AE577" s="216" t="str">
        <f t="shared" si="59"/>
        <v/>
      </c>
      <c r="AF577" s="301"/>
    </row>
    <row r="578" spans="1:60" ht="15" customHeight="1">
      <c r="A578" s="301"/>
      <c r="B578" s="301"/>
      <c r="C578" s="301"/>
      <c r="D578" s="301"/>
      <c r="E578" s="301"/>
      <c r="F578" s="301"/>
      <c r="G578" s="301"/>
      <c r="H578" s="301"/>
      <c r="I578" s="301"/>
      <c r="J578" s="436"/>
      <c r="K578" s="301"/>
      <c r="L578" s="301"/>
      <c r="M578" s="301"/>
      <c r="N578" s="301"/>
      <c r="O578" s="301"/>
      <c r="P578" s="301"/>
      <c r="Q578" s="301"/>
      <c r="R578" s="301"/>
      <c r="S578" s="301"/>
      <c r="T578" s="301"/>
      <c r="U578" s="301"/>
      <c r="V578" s="301"/>
      <c r="W578" s="301"/>
      <c r="X578" s="301"/>
      <c r="Y578" s="301"/>
      <c r="Z578" s="301"/>
      <c r="AA578" s="301"/>
      <c r="AB578" s="301"/>
      <c r="AC578" s="301"/>
      <c r="AD578" s="301"/>
      <c r="AE578" s="301"/>
      <c r="AF578" s="301"/>
      <c r="AG578" s="198"/>
      <c r="AI578" s="28"/>
      <c r="AJ578" s="26"/>
      <c r="AK578" s="199"/>
      <c r="AL578" s="27"/>
      <c r="AP578" s="27"/>
      <c r="BH578" s="211"/>
    </row>
    <row r="579" spans="1:60" ht="22.8">
      <c r="A579" s="301"/>
      <c r="B579" s="301"/>
      <c r="C579" s="301"/>
      <c r="D579" s="388" t="str">
        <f>+D581</f>
        <v>R-</v>
      </c>
      <c r="E579" s="301"/>
      <c r="F579" s="301"/>
      <c r="G579" s="301"/>
      <c r="H579" s="301"/>
      <c r="I579" s="301"/>
      <c r="J579" s="435">
        <f>SUM(J581:J604)</f>
        <v>0</v>
      </c>
      <c r="K579" s="301"/>
      <c r="L579" s="301"/>
      <c r="M579" s="301"/>
      <c r="N579" s="243">
        <f>+Klasse!P211</f>
        <v>0</v>
      </c>
      <c r="O579" s="243"/>
      <c r="P579" s="243"/>
      <c r="Q579" s="243"/>
      <c r="R579" s="243"/>
      <c r="S579" s="243"/>
      <c r="T579" s="243"/>
      <c r="U579" s="243"/>
      <c r="V579" s="301"/>
      <c r="W579" s="301"/>
      <c r="X579" s="301"/>
      <c r="Y579" s="301"/>
      <c r="Z579" s="301"/>
      <c r="AA579" s="301"/>
      <c r="AB579" s="301"/>
      <c r="AC579" s="301"/>
      <c r="AD579" s="301"/>
      <c r="AE579" s="301"/>
      <c r="AF579" s="301"/>
      <c r="AG579" s="198"/>
      <c r="AI579" s="28"/>
      <c r="AJ579" s="26"/>
      <c r="AK579" s="199"/>
      <c r="AL579" s="27"/>
      <c r="AP579" s="27"/>
      <c r="BH579" s="211"/>
    </row>
    <row r="580" spans="1:60" ht="15" customHeight="1">
      <c r="A580" s="301"/>
      <c r="B580" s="301"/>
      <c r="C580" s="301"/>
      <c r="D580" s="301"/>
      <c r="E580" s="301"/>
      <c r="F580" s="301"/>
      <c r="G580" s="301"/>
      <c r="H580" s="301"/>
      <c r="I580" s="301"/>
      <c r="J580" s="436"/>
      <c r="K580" s="301"/>
      <c r="L580" s="301"/>
      <c r="M580" s="301"/>
      <c r="N580" s="301"/>
      <c r="O580" s="301"/>
      <c r="P580" s="301"/>
      <c r="Q580" s="301"/>
      <c r="R580" s="301"/>
      <c r="S580" s="301"/>
      <c r="T580" s="301"/>
      <c r="U580" s="301"/>
      <c r="V580" s="301"/>
      <c r="W580" s="301"/>
      <c r="X580" s="301"/>
      <c r="Y580" s="301"/>
      <c r="Z580" s="301"/>
      <c r="AA580" s="301"/>
      <c r="AB580" s="301"/>
      <c r="AC580" s="301"/>
      <c r="AD580" s="301"/>
      <c r="AE580" s="301"/>
      <c r="AF580" s="301"/>
      <c r="AG580" s="198"/>
      <c r="AI580" s="28"/>
      <c r="AJ580" s="26"/>
      <c r="AK580" s="199"/>
      <c r="AL580" s="27"/>
      <c r="AP580" s="27"/>
      <c r="BH580" s="211"/>
    </row>
    <row r="581" spans="1:60" ht="15.6">
      <c r="A581" s="301"/>
      <c r="B581" s="266">
        <f>+'Ark1'!C2779</f>
        <v>2023</v>
      </c>
      <c r="C581" s="215">
        <f>+'Ark1'!L2779</f>
        <v>7</v>
      </c>
      <c r="D581" s="215" t="str">
        <f>VLOOKUP(C581,RNR!$D$13:$E$27,2)</f>
        <v>R-</v>
      </c>
      <c r="E581" s="215">
        <f>+'Ark1'!H2779</f>
        <v>1</v>
      </c>
      <c r="F581" s="215">
        <f>+'Ark1'!J2779</f>
        <v>103</v>
      </c>
      <c r="G581" s="215" t="str">
        <f>+VLOOKUP(F581,RNR!$A$1:$B$26,2)</f>
        <v>Rudshøgda</v>
      </c>
      <c r="H581" s="215" t="str">
        <f>+IF(J581=0,"",'Ark1'!Q2779)</f>
        <v/>
      </c>
      <c r="I581" s="215"/>
      <c r="J581" s="320">
        <f>+'Ark1'!R2779</f>
        <v>0</v>
      </c>
      <c r="K581" s="216" t="str">
        <f>+IF(J581=0,"",'Ark1'!AG2779)</f>
        <v/>
      </c>
      <c r="L581" s="216"/>
      <c r="M581" s="216" t="str">
        <f>+IF(J581=0,"",'Ark1'!AH2779)</f>
        <v/>
      </c>
      <c r="N581" s="31" t="str">
        <f>+IF(J581=0,"",'Ark1'!U2779)</f>
        <v/>
      </c>
      <c r="O581" s="31"/>
      <c r="P581" s="31"/>
      <c r="Q581" s="31"/>
      <c r="R581" s="31"/>
      <c r="S581" s="31"/>
      <c r="T581" s="31"/>
      <c r="U581" s="31"/>
      <c r="V581" s="217" t="str">
        <f>+IF(J581=0,"",'Ark1'!T2779)</f>
        <v/>
      </c>
      <c r="W581" s="218" t="str">
        <f>+IF(J581=0,"",'Ark1'!W2779)</f>
        <v/>
      </c>
      <c r="X581" s="218" t="str">
        <f>+IF(J581=0,"",'Ark1'!X2779)</f>
        <v/>
      </c>
      <c r="Y581" s="218" t="str">
        <f>+IF(J581=0,"",'Ark1'!Y2779)</f>
        <v/>
      </c>
      <c r="Z581" s="218" t="str">
        <f>+IF(J581=0,"",'Ark1'!Z2779)</f>
        <v/>
      </c>
      <c r="AA581" s="216" t="str">
        <f>+IF(J581=0,"",'Ark1'!AA2779)</f>
        <v/>
      </c>
      <c r="AB581" s="217" t="str">
        <f>+IF(J581=0,"",'Ark1'!AC2779)</f>
        <v/>
      </c>
      <c r="AC581" s="218" t="str">
        <f>+IF(J581=0,"",'Ark1'!AE2779)</f>
        <v/>
      </c>
      <c r="AD581" s="216" t="str">
        <f t="shared" ref="AD581:AD604" si="60">IF(J581=0,"",N581/C581)</f>
        <v/>
      </c>
      <c r="AE581" s="216" t="str">
        <f t="shared" si="59"/>
        <v/>
      </c>
      <c r="AF581" s="301"/>
    </row>
    <row r="582" spans="1:60" ht="15.6">
      <c r="A582" s="301"/>
      <c r="B582" s="266">
        <f>+'Ark1'!C2780</f>
        <v>2023</v>
      </c>
      <c r="C582" s="215">
        <f>+'Ark1'!L2780</f>
        <v>7</v>
      </c>
      <c r="D582" s="215" t="str">
        <f>VLOOKUP(C582,RNR!$D$13:$E$27,2)</f>
        <v>R-</v>
      </c>
      <c r="E582" s="215">
        <f>+'Ark1'!H2780</f>
        <v>2</v>
      </c>
      <c r="F582" s="215">
        <f>+'Ark1'!J2780</f>
        <v>106</v>
      </c>
      <c r="G582" s="215" t="str">
        <f>+VLOOKUP(F582,RNR!$A$1:$B$26,2)</f>
        <v>Furuseth</v>
      </c>
      <c r="H582" s="215" t="str">
        <f>+IF(J582=0,"",'Ark1'!Q2780)</f>
        <v/>
      </c>
      <c r="I582" s="215"/>
      <c r="J582" s="320">
        <f>+'Ark1'!R2780</f>
        <v>0</v>
      </c>
      <c r="K582" s="216" t="str">
        <f>+IF(J582=0,"",'Ark1'!AG2780)</f>
        <v/>
      </c>
      <c r="L582" s="216"/>
      <c r="M582" s="216" t="str">
        <f>+IF(J582=0,"",'Ark1'!AH2780)</f>
        <v/>
      </c>
      <c r="N582" s="31" t="str">
        <f>+IF(J582=0,"",'Ark1'!U2780)</f>
        <v/>
      </c>
      <c r="O582" s="31"/>
      <c r="P582" s="31"/>
      <c r="Q582" s="31"/>
      <c r="R582" s="31"/>
      <c r="S582" s="31"/>
      <c r="T582" s="31"/>
      <c r="U582" s="31"/>
      <c r="V582" s="217" t="str">
        <f>+IF(J582=0,"",'Ark1'!T2780)</f>
        <v/>
      </c>
      <c r="W582" s="218" t="str">
        <f>+IF(J582=0,"",'Ark1'!W2780)</f>
        <v/>
      </c>
      <c r="X582" s="218" t="str">
        <f>+IF(J582=0,"",'Ark1'!X2780)</f>
        <v/>
      </c>
      <c r="Y582" s="218" t="str">
        <f>+IF(J582=0,"",'Ark1'!Y2780)</f>
        <v/>
      </c>
      <c r="Z582" s="218" t="str">
        <f>+IF(J582=0,"",'Ark1'!Z2780)</f>
        <v/>
      </c>
      <c r="AA582" s="216" t="str">
        <f>+IF(J582=0,"",'Ark1'!AA2780)</f>
        <v/>
      </c>
      <c r="AB582" s="217" t="str">
        <f>+IF(J582=0,"",'Ark1'!AC2780)</f>
        <v/>
      </c>
      <c r="AC582" s="218" t="str">
        <f>+IF(J582=0,"",'Ark1'!AE2780)</f>
        <v/>
      </c>
      <c r="AD582" s="216" t="str">
        <f t="shared" si="60"/>
        <v/>
      </c>
      <c r="AE582" s="216" t="str">
        <f t="shared" si="59"/>
        <v/>
      </c>
      <c r="AF582" s="301"/>
    </row>
    <row r="583" spans="1:60" ht="15.6">
      <c r="A583" s="301"/>
      <c r="B583" s="266">
        <f>+'Ark1'!C2781</f>
        <v>2023</v>
      </c>
      <c r="C583" s="215">
        <f>+'Ark1'!L2781</f>
        <v>7</v>
      </c>
      <c r="D583" s="215" t="str">
        <f>VLOOKUP(C583,RNR!$D$13:$E$27,2)</f>
        <v>R-</v>
      </c>
      <c r="E583" s="215">
        <f>+'Ark1'!H2781</f>
        <v>1</v>
      </c>
      <c r="F583" s="215">
        <f>+'Ark1'!J2781</f>
        <v>110</v>
      </c>
      <c r="G583" s="215" t="str">
        <f>+VLOOKUP(F583,RNR!$A$1:$B$26,2)</f>
        <v>Gol</v>
      </c>
      <c r="H583" s="215" t="str">
        <f>+IF(J583=0,"",'Ark1'!Q2781)</f>
        <v/>
      </c>
      <c r="I583" s="215"/>
      <c r="J583" s="320">
        <f>+'Ark1'!R2781</f>
        <v>0</v>
      </c>
      <c r="K583" s="216" t="str">
        <f>+IF(J583=0,"",'Ark1'!AG2781)</f>
        <v/>
      </c>
      <c r="L583" s="216"/>
      <c r="M583" s="216" t="str">
        <f>+IF(J583=0,"",'Ark1'!AH2781)</f>
        <v/>
      </c>
      <c r="N583" s="31" t="str">
        <f>+IF(J583=0,"",'Ark1'!U2781)</f>
        <v/>
      </c>
      <c r="O583" s="31"/>
      <c r="P583" s="31"/>
      <c r="Q583" s="31"/>
      <c r="R583" s="31"/>
      <c r="S583" s="31"/>
      <c r="T583" s="31"/>
      <c r="U583" s="31"/>
      <c r="V583" s="217" t="str">
        <f>+IF(J583=0,"",'Ark1'!T2781)</f>
        <v/>
      </c>
      <c r="W583" s="218" t="str">
        <f>+IF(J583=0,"",'Ark1'!W2781)</f>
        <v/>
      </c>
      <c r="X583" s="218" t="str">
        <f>+IF(J583=0,"",'Ark1'!X2781)</f>
        <v/>
      </c>
      <c r="Y583" s="218" t="str">
        <f>+IF(J583=0,"",'Ark1'!Y2781)</f>
        <v/>
      </c>
      <c r="Z583" s="218" t="str">
        <f>+IF(J583=0,"",'Ark1'!Z2781)</f>
        <v/>
      </c>
      <c r="AA583" s="216" t="str">
        <f>+IF(J583=0,"",'Ark1'!AA2781)</f>
        <v/>
      </c>
      <c r="AB583" s="217" t="str">
        <f>+IF(J583=0,"",'Ark1'!AC2781)</f>
        <v/>
      </c>
      <c r="AC583" s="218" t="str">
        <f>+IF(J583=0,"",'Ark1'!AE2781)</f>
        <v/>
      </c>
      <c r="AD583" s="216" t="str">
        <f t="shared" si="60"/>
        <v/>
      </c>
      <c r="AE583" s="216" t="str">
        <f t="shared" si="59"/>
        <v/>
      </c>
      <c r="AF583" s="301"/>
    </row>
    <row r="584" spans="1:60" ht="15.6">
      <c r="A584" s="301"/>
      <c r="B584" s="266">
        <f>+'Ark1'!C2782</f>
        <v>2023</v>
      </c>
      <c r="C584" s="215">
        <f>+'Ark1'!L2782</f>
        <v>7</v>
      </c>
      <c r="D584" s="215" t="str">
        <f>VLOOKUP(C584,RNR!$D$13:$E$27,2)</f>
        <v>R-</v>
      </c>
      <c r="E584" s="215">
        <f>+'Ark1'!H2782</f>
        <v>1</v>
      </c>
      <c r="F584" s="215">
        <f>+'Ark1'!J2782</f>
        <v>111</v>
      </c>
      <c r="G584" s="215" t="str">
        <f>+VLOOKUP(F584,RNR!$A$1:$B$26,2)</f>
        <v>Forus</v>
      </c>
      <c r="H584" s="215" t="str">
        <f>+IF(J584=0,"",'Ark1'!Q2782)</f>
        <v/>
      </c>
      <c r="I584" s="215"/>
      <c r="J584" s="320">
        <f>+'Ark1'!R2782</f>
        <v>0</v>
      </c>
      <c r="K584" s="216" t="str">
        <f>+IF(J584=0,"",'Ark1'!AG2782)</f>
        <v/>
      </c>
      <c r="L584" s="216"/>
      <c r="M584" s="216" t="str">
        <f>+IF(J584=0,"",'Ark1'!AH2782)</f>
        <v/>
      </c>
      <c r="N584" s="31" t="str">
        <f>+IF(J584=0,"",'Ark1'!U2782)</f>
        <v/>
      </c>
      <c r="O584" s="31"/>
      <c r="P584" s="31"/>
      <c r="Q584" s="31"/>
      <c r="R584" s="31"/>
      <c r="S584" s="31"/>
      <c r="T584" s="31"/>
      <c r="U584" s="31"/>
      <c r="V584" s="217" t="str">
        <f>+IF(J584=0,"",'Ark1'!T2782)</f>
        <v/>
      </c>
      <c r="W584" s="218" t="str">
        <f>+IF(J584=0,"",'Ark1'!W2782)</f>
        <v/>
      </c>
      <c r="X584" s="218" t="str">
        <f>+IF(J584=0,"",'Ark1'!X2782)</f>
        <v/>
      </c>
      <c r="Y584" s="218" t="str">
        <f>+IF(J584=0,"",'Ark1'!Y2782)</f>
        <v/>
      </c>
      <c r="Z584" s="218" t="str">
        <f>+IF(J584=0,"",'Ark1'!Z2782)</f>
        <v/>
      </c>
      <c r="AA584" s="216" t="str">
        <f>+IF(J584=0,"",'Ark1'!AA2782)</f>
        <v/>
      </c>
      <c r="AB584" s="217" t="str">
        <f>+IF(J584=0,"",'Ark1'!AC2782)</f>
        <v/>
      </c>
      <c r="AC584" s="218" t="str">
        <f>+IF(J584=0,"",'Ark1'!AE2782)</f>
        <v/>
      </c>
      <c r="AD584" s="216" t="str">
        <f t="shared" si="60"/>
        <v/>
      </c>
      <c r="AE584" s="216" t="str">
        <f t="shared" si="59"/>
        <v/>
      </c>
      <c r="AF584" s="301"/>
    </row>
    <row r="585" spans="1:60" ht="15.6">
      <c r="A585" s="301"/>
      <c r="B585" s="266">
        <f>+'Ark1'!C2783</f>
        <v>2023</v>
      </c>
      <c r="C585" s="215">
        <f>+'Ark1'!L2783</f>
        <v>7</v>
      </c>
      <c r="D585" s="215" t="str">
        <f>VLOOKUP(C585,RNR!$D$13:$E$27,2)</f>
        <v>R-</v>
      </c>
      <c r="E585" s="215">
        <f>+'Ark1'!H2783</f>
        <v>1</v>
      </c>
      <c r="F585" s="215">
        <f>+'Ark1'!J2783</f>
        <v>116</v>
      </c>
      <c r="G585" s="215" t="str">
        <f>+VLOOKUP(F585,RNR!$A$1:$B$26,2)</f>
        <v>Sandeid</v>
      </c>
      <c r="H585" s="215" t="str">
        <f>+IF(J585=0,"",'Ark1'!Q2783)</f>
        <v/>
      </c>
      <c r="I585" s="215"/>
      <c r="J585" s="320">
        <f>+'Ark1'!R2783</f>
        <v>0</v>
      </c>
      <c r="K585" s="216" t="str">
        <f>+IF(J585=0,"",'Ark1'!AG2783)</f>
        <v/>
      </c>
      <c r="L585" s="216"/>
      <c r="M585" s="216" t="str">
        <f>+IF(J585=0,"",'Ark1'!AH2783)</f>
        <v/>
      </c>
      <c r="N585" s="31" t="str">
        <f>+IF(J585=0,"",'Ark1'!U2783)</f>
        <v/>
      </c>
      <c r="O585" s="31"/>
      <c r="P585" s="31"/>
      <c r="Q585" s="31"/>
      <c r="R585" s="31"/>
      <c r="S585" s="31"/>
      <c r="T585" s="31"/>
      <c r="U585" s="31"/>
      <c r="V585" s="217" t="str">
        <f>+IF(J585=0,"",'Ark1'!T2783)</f>
        <v/>
      </c>
      <c r="W585" s="218" t="str">
        <f>+IF(J585=0,"",'Ark1'!W2783)</f>
        <v/>
      </c>
      <c r="X585" s="218" t="str">
        <f>+IF(J585=0,"",'Ark1'!X2783)</f>
        <v/>
      </c>
      <c r="Y585" s="218" t="str">
        <f>+IF(J585=0,"",'Ark1'!Y2783)</f>
        <v/>
      </c>
      <c r="Z585" s="218" t="str">
        <f>+IF(J585=0,"",'Ark1'!Z2783)</f>
        <v/>
      </c>
      <c r="AA585" s="216" t="str">
        <f>+IF(J585=0,"",'Ark1'!AA2783)</f>
        <v/>
      </c>
      <c r="AB585" s="217" t="str">
        <f>+IF(J585=0,"",'Ark1'!AC2783)</f>
        <v/>
      </c>
      <c r="AC585" s="218" t="str">
        <f>+IF(J585=0,"",'Ark1'!AE2783)</f>
        <v/>
      </c>
      <c r="AD585" s="216" t="str">
        <f t="shared" si="60"/>
        <v/>
      </c>
      <c r="AE585" s="216" t="str">
        <f t="shared" si="59"/>
        <v/>
      </c>
      <c r="AF585" s="301"/>
    </row>
    <row r="586" spans="1:60" ht="15.6">
      <c r="A586" s="301"/>
      <c r="B586" s="266">
        <f>+'Ark1'!C2784</f>
        <v>2023</v>
      </c>
      <c r="C586" s="215">
        <f>+'Ark1'!L2784</f>
        <v>7</v>
      </c>
      <c r="D586" s="215" t="str">
        <f>VLOOKUP(C586,RNR!$D$13:$E$27,2)</f>
        <v>R-</v>
      </c>
      <c r="E586" s="215">
        <f>+'Ark1'!H2784</f>
        <v>2</v>
      </c>
      <c r="F586" s="215">
        <f>+'Ark1'!J2784</f>
        <v>117</v>
      </c>
      <c r="G586" s="215" t="str">
        <f>+VLOOKUP(F586,RNR!$A$1:$B$26,2)</f>
        <v>Jæren</v>
      </c>
      <c r="H586" s="215" t="str">
        <f>+IF(J586=0,"",'Ark1'!Q2784)</f>
        <v/>
      </c>
      <c r="I586" s="215"/>
      <c r="J586" s="320">
        <f>+'Ark1'!R2784</f>
        <v>0</v>
      </c>
      <c r="K586" s="216" t="str">
        <f>+IF(J586=0,"",'Ark1'!AG2784)</f>
        <v/>
      </c>
      <c r="L586" s="216"/>
      <c r="M586" s="216" t="str">
        <f>+IF(J586=0,"",'Ark1'!AH2784)</f>
        <v/>
      </c>
      <c r="N586" s="31" t="str">
        <f>+IF(J586=0,"",'Ark1'!U2784)</f>
        <v/>
      </c>
      <c r="O586" s="31"/>
      <c r="P586" s="31"/>
      <c r="Q586" s="31"/>
      <c r="R586" s="31"/>
      <c r="S586" s="31"/>
      <c r="T586" s="31"/>
      <c r="U586" s="31"/>
      <c r="V586" s="217" t="str">
        <f>+IF(J586=0,"",'Ark1'!T2784)</f>
        <v/>
      </c>
      <c r="W586" s="218" t="str">
        <f>+IF(J586=0,"",'Ark1'!W2784)</f>
        <v/>
      </c>
      <c r="X586" s="218" t="str">
        <f>+IF(J586=0,"",'Ark1'!X2784)</f>
        <v/>
      </c>
      <c r="Y586" s="218" t="str">
        <f>+IF(J586=0,"",'Ark1'!Y2784)</f>
        <v/>
      </c>
      <c r="Z586" s="218" t="str">
        <f>+IF(J586=0,"",'Ark1'!Z2784)</f>
        <v/>
      </c>
      <c r="AA586" s="216" t="str">
        <f>+IF(J586=0,"",'Ark1'!AA2784)</f>
        <v/>
      </c>
      <c r="AB586" s="217" t="str">
        <f>+IF(J586=0,"",'Ark1'!AC2784)</f>
        <v/>
      </c>
      <c r="AC586" s="218" t="str">
        <f>+IF(J586=0,"",'Ark1'!AE2784)</f>
        <v/>
      </c>
      <c r="AD586" s="216" t="str">
        <f t="shared" si="60"/>
        <v/>
      </c>
      <c r="AE586" s="216" t="str">
        <f t="shared" si="59"/>
        <v/>
      </c>
      <c r="AF586" s="301"/>
    </row>
    <row r="587" spans="1:60" ht="15.6">
      <c r="A587" s="301"/>
      <c r="B587" s="266">
        <f>+'Ark1'!C2785</f>
        <v>2023</v>
      </c>
      <c r="C587" s="215">
        <f>+'Ark1'!L2785</f>
        <v>7</v>
      </c>
      <c r="D587" s="215" t="str">
        <f>VLOOKUP(C587,RNR!$D$13:$E$27,2)</f>
        <v>R-</v>
      </c>
      <c r="E587" s="215">
        <f>+'Ark1'!H2785</f>
        <v>1</v>
      </c>
      <c r="F587" s="215">
        <f>+'Ark1'!J2785</f>
        <v>134</v>
      </c>
      <c r="G587" s="215" t="str">
        <f>+VLOOKUP(F587,RNR!$A$1:$B$26,2)</f>
        <v>Førde</v>
      </c>
      <c r="H587" s="215" t="str">
        <f>+IF(J587=0,"",'Ark1'!Q2785)</f>
        <v/>
      </c>
      <c r="I587" s="215"/>
      <c r="J587" s="320">
        <f>+'Ark1'!R2785</f>
        <v>0</v>
      </c>
      <c r="K587" s="216" t="str">
        <f>+IF(J587=0,"",'Ark1'!AG2785)</f>
        <v/>
      </c>
      <c r="L587" s="216"/>
      <c r="M587" s="216" t="str">
        <f>+IF(J587=0,"",'Ark1'!AH2785)</f>
        <v/>
      </c>
      <c r="N587" s="31" t="str">
        <f>+IF(J587=0,"",'Ark1'!U2785)</f>
        <v/>
      </c>
      <c r="O587" s="31"/>
      <c r="P587" s="31"/>
      <c r="Q587" s="31"/>
      <c r="R587" s="31"/>
      <c r="S587" s="31"/>
      <c r="T587" s="31"/>
      <c r="U587" s="31"/>
      <c r="V587" s="217" t="str">
        <f>+IF(J587=0,"",'Ark1'!T2785)</f>
        <v/>
      </c>
      <c r="W587" s="218" t="str">
        <f>+IF(J587=0,"",'Ark1'!W2785)</f>
        <v/>
      </c>
      <c r="X587" s="218" t="str">
        <f>+IF(J587=0,"",'Ark1'!X2785)</f>
        <v/>
      </c>
      <c r="Y587" s="218" t="str">
        <f>+IF(J587=0,"",'Ark1'!Y2785)</f>
        <v/>
      </c>
      <c r="Z587" s="218" t="str">
        <f>+IF(J587=0,"",'Ark1'!Z2785)</f>
        <v/>
      </c>
      <c r="AA587" s="216" t="str">
        <f>+IF(J587=0,"",'Ark1'!AA2785)</f>
        <v/>
      </c>
      <c r="AB587" s="217" t="str">
        <f>+IF(J587=0,"",'Ark1'!AC2785)</f>
        <v/>
      </c>
      <c r="AC587" s="218" t="str">
        <f>+IF(J587=0,"",'Ark1'!AE2785)</f>
        <v/>
      </c>
      <c r="AD587" s="216" t="str">
        <f t="shared" si="60"/>
        <v/>
      </c>
      <c r="AE587" s="216" t="str">
        <f t="shared" si="59"/>
        <v/>
      </c>
      <c r="AF587" s="301"/>
    </row>
    <row r="588" spans="1:60" ht="15.6">
      <c r="A588" s="301"/>
      <c r="B588" s="266">
        <f>+'Ark1'!C2786</f>
        <v>2023</v>
      </c>
      <c r="C588" s="215">
        <f>+'Ark1'!L2786</f>
        <v>7</v>
      </c>
      <c r="D588" s="215" t="str">
        <f>VLOOKUP(C588,RNR!$D$13:$E$27,2)</f>
        <v>R-</v>
      </c>
      <c r="E588" s="215">
        <f>+'Ark1'!H2786</f>
        <v>2</v>
      </c>
      <c r="F588" s="215">
        <f>+'Ark1'!J2786</f>
        <v>141</v>
      </c>
      <c r="G588" s="215" t="str">
        <f>+VLOOKUP(F588,RNR!$A$1:$B$26,2)</f>
        <v>Ølen</v>
      </c>
      <c r="H588" s="215" t="str">
        <f>+IF(J588=0,"",'Ark1'!Q2786)</f>
        <v/>
      </c>
      <c r="I588" s="215"/>
      <c r="J588" s="320">
        <f>+'Ark1'!R2786</f>
        <v>0</v>
      </c>
      <c r="K588" s="216" t="str">
        <f>+IF(J588=0,"",'Ark1'!AG2786)</f>
        <v/>
      </c>
      <c r="L588" s="216"/>
      <c r="M588" s="216" t="str">
        <f>+IF(J588=0,"",'Ark1'!AH2786)</f>
        <v/>
      </c>
      <c r="N588" s="31" t="str">
        <f>+IF(J588=0,"",'Ark1'!U2786)</f>
        <v/>
      </c>
      <c r="O588" s="31"/>
      <c r="P588" s="31"/>
      <c r="Q588" s="31"/>
      <c r="R588" s="31"/>
      <c r="S588" s="31"/>
      <c r="T588" s="31"/>
      <c r="U588" s="31"/>
      <c r="V588" s="217" t="str">
        <f>+IF(J588=0,"",'Ark1'!T2786)</f>
        <v/>
      </c>
      <c r="W588" s="218" t="str">
        <f>+IF(J588=0,"",'Ark1'!W2786)</f>
        <v/>
      </c>
      <c r="X588" s="218" t="str">
        <f>+IF(J588=0,"",'Ark1'!X2786)</f>
        <v/>
      </c>
      <c r="Y588" s="218" t="str">
        <f>+IF(J588=0,"",'Ark1'!Y2786)</f>
        <v/>
      </c>
      <c r="Z588" s="218" t="str">
        <f>+IF(J588=0,"",'Ark1'!Z2786)</f>
        <v/>
      </c>
      <c r="AA588" s="216" t="str">
        <f>+IF(J588=0,"",'Ark1'!AA2786)</f>
        <v/>
      </c>
      <c r="AB588" s="217" t="str">
        <f>+IF(J588=0,"",'Ark1'!AC2786)</f>
        <v/>
      </c>
      <c r="AC588" s="218" t="str">
        <f>+IF(J588=0,"",'Ark1'!AE2786)</f>
        <v/>
      </c>
      <c r="AD588" s="216" t="str">
        <f t="shared" si="60"/>
        <v/>
      </c>
      <c r="AE588" s="216" t="str">
        <f t="shared" si="59"/>
        <v/>
      </c>
      <c r="AF588" s="301"/>
    </row>
    <row r="589" spans="1:60" ht="15.6">
      <c r="A589" s="301"/>
      <c r="B589" s="266">
        <f>+'Ark1'!C2787</f>
        <v>2023</v>
      </c>
      <c r="C589" s="215">
        <f>+'Ark1'!L2787</f>
        <v>7</v>
      </c>
      <c r="D589" s="215" t="str">
        <f>VLOOKUP(C589,RNR!$D$13:$E$27,2)</f>
        <v>R-</v>
      </c>
      <c r="E589" s="215">
        <f>+'Ark1'!H2787</f>
        <v>2</v>
      </c>
      <c r="F589" s="215">
        <f>+'Ark1'!J2787</f>
        <v>143</v>
      </c>
      <c r="G589" s="215" t="str">
        <f>+VLOOKUP(F589,RNR!$A$1:$B$26,2)</f>
        <v>Nordfjord</v>
      </c>
      <c r="H589" s="215" t="str">
        <f>+IF(J589=0,"",'Ark1'!Q2787)</f>
        <v/>
      </c>
      <c r="I589" s="215"/>
      <c r="J589" s="320">
        <f>+'Ark1'!R2787</f>
        <v>0</v>
      </c>
      <c r="K589" s="216" t="str">
        <f>+IF(J589=0,"",'Ark1'!AG2787)</f>
        <v/>
      </c>
      <c r="L589" s="216"/>
      <c r="M589" s="216" t="str">
        <f>+IF(J589=0,"",'Ark1'!AH2787)</f>
        <v/>
      </c>
      <c r="N589" s="31" t="str">
        <f>+IF(J589=0,"",'Ark1'!U2787)</f>
        <v/>
      </c>
      <c r="O589" s="31"/>
      <c r="P589" s="31"/>
      <c r="Q589" s="31"/>
      <c r="R589" s="31"/>
      <c r="S589" s="31"/>
      <c r="T589" s="31"/>
      <c r="U589" s="31"/>
      <c r="V589" s="217" t="str">
        <f>+IF(J589=0,"",'Ark1'!T2787)</f>
        <v/>
      </c>
      <c r="W589" s="218" t="str">
        <f>+IF(J589=0,"",'Ark1'!W2787)</f>
        <v/>
      </c>
      <c r="X589" s="218" t="str">
        <f>+IF(J589=0,"",'Ark1'!X2787)</f>
        <v/>
      </c>
      <c r="Y589" s="218" t="str">
        <f>+IF(J589=0,"",'Ark1'!Y2787)</f>
        <v/>
      </c>
      <c r="Z589" s="218" t="str">
        <f>+IF(J589=0,"",'Ark1'!Z2787)</f>
        <v/>
      </c>
      <c r="AA589" s="216" t="str">
        <f>+IF(J589=0,"",'Ark1'!AA2787)</f>
        <v/>
      </c>
      <c r="AB589" s="217" t="str">
        <f>+IF(J589=0,"",'Ark1'!AC2787)</f>
        <v/>
      </c>
      <c r="AC589" s="218" t="str">
        <f>+IF(J589=0,"",'Ark1'!AE2787)</f>
        <v/>
      </c>
      <c r="AD589" s="216" t="str">
        <f t="shared" si="60"/>
        <v/>
      </c>
      <c r="AE589" s="216" t="str">
        <f t="shared" si="59"/>
        <v/>
      </c>
      <c r="AF589" s="301"/>
    </row>
    <row r="590" spans="1:60" ht="15.6">
      <c r="A590" s="301"/>
      <c r="B590" s="266">
        <f>+'Ark1'!C2788</f>
        <v>2023</v>
      </c>
      <c r="C590" s="215">
        <f>+'Ark1'!L2788</f>
        <v>7</v>
      </c>
      <c r="D590" s="215" t="str">
        <f>VLOOKUP(C590,RNR!$D$13:$E$27,2)</f>
        <v>R-</v>
      </c>
      <c r="E590" s="215">
        <f>+'Ark1'!H2788</f>
        <v>2</v>
      </c>
      <c r="F590" s="215">
        <f>+'Ark1'!J2788</f>
        <v>147</v>
      </c>
      <c r="G590" s="215" t="str">
        <f>+VLOOKUP(F590,RNR!$A$1:$B$26,2)</f>
        <v>Midt-Norge</v>
      </c>
      <c r="H590" s="215" t="str">
        <f>+IF(J590=0,"",'Ark1'!Q2788)</f>
        <v/>
      </c>
      <c r="I590" s="215"/>
      <c r="J590" s="320">
        <f>+'Ark1'!R2788</f>
        <v>0</v>
      </c>
      <c r="K590" s="216" t="str">
        <f>+IF(J590=0,"",'Ark1'!AG2788)</f>
        <v/>
      </c>
      <c r="L590" s="216"/>
      <c r="M590" s="216" t="str">
        <f>+IF(J590=0,"",'Ark1'!AH2788)</f>
        <v/>
      </c>
      <c r="N590" s="31" t="str">
        <f>+IF(J590=0,"",'Ark1'!U2788)</f>
        <v/>
      </c>
      <c r="O590" s="31"/>
      <c r="P590" s="31"/>
      <c r="Q590" s="31"/>
      <c r="R590" s="31"/>
      <c r="S590" s="31"/>
      <c r="T590" s="31"/>
      <c r="U590" s="31"/>
      <c r="V590" s="217" t="str">
        <f>+IF(J590=0,"",'Ark1'!T2788)</f>
        <v/>
      </c>
      <c r="W590" s="218" t="str">
        <f>+IF(J590=0,"",'Ark1'!W2788)</f>
        <v/>
      </c>
      <c r="X590" s="218" t="str">
        <f>+IF(J590=0,"",'Ark1'!X2788)</f>
        <v/>
      </c>
      <c r="Y590" s="218" t="str">
        <f>+IF(J590=0,"",'Ark1'!Y2788)</f>
        <v/>
      </c>
      <c r="Z590" s="218" t="str">
        <f>+IF(J590=0,"",'Ark1'!Z2788)</f>
        <v/>
      </c>
      <c r="AA590" s="216" t="str">
        <f>+IF(J590=0,"",'Ark1'!AA2788)</f>
        <v/>
      </c>
      <c r="AB590" s="217" t="str">
        <f>+IF(J590=0,"",'Ark1'!AC2788)</f>
        <v/>
      </c>
      <c r="AC590" s="218" t="str">
        <f>+IF(J590=0,"",'Ark1'!AE2788)</f>
        <v/>
      </c>
      <c r="AD590" s="216" t="str">
        <f t="shared" si="60"/>
        <v/>
      </c>
      <c r="AE590" s="216" t="str">
        <f t="shared" si="59"/>
        <v/>
      </c>
      <c r="AF590" s="301"/>
    </row>
    <row r="591" spans="1:60" ht="15.6">
      <c r="A591" s="301"/>
      <c r="B591" s="266">
        <f>+'Ark1'!C2789</f>
        <v>2023</v>
      </c>
      <c r="C591" s="215">
        <f>+'Ark1'!L2789</f>
        <v>7</v>
      </c>
      <c r="D591" s="215" t="str">
        <f>VLOOKUP(C591,RNR!$D$13:$E$27,2)</f>
        <v>R-</v>
      </c>
      <c r="E591" s="215">
        <f>+'Ark1'!H2789</f>
        <v>1</v>
      </c>
      <c r="F591" s="215">
        <f>+'Ark1'!J2789</f>
        <v>155</v>
      </c>
      <c r="G591" s="215" t="str">
        <f>+VLOOKUP(F591,RNR!$A$1:$B$26,2)</f>
        <v>Målselv</v>
      </c>
      <c r="H591" s="215" t="str">
        <f>+IF(J591=0,"",'Ark1'!Q2789)</f>
        <v/>
      </c>
      <c r="I591" s="215"/>
      <c r="J591" s="320">
        <f>+'Ark1'!R2789</f>
        <v>0</v>
      </c>
      <c r="K591" s="216" t="str">
        <f>+IF(J591=0,"",'Ark1'!AG2789)</f>
        <v/>
      </c>
      <c r="L591" s="216"/>
      <c r="M591" s="216" t="str">
        <f>+IF(J591=0,"",'Ark1'!AH2789)</f>
        <v/>
      </c>
      <c r="N591" s="31" t="str">
        <f>+IF(J591=0,"",'Ark1'!U2789)</f>
        <v/>
      </c>
      <c r="O591" s="31"/>
      <c r="P591" s="31"/>
      <c r="Q591" s="31"/>
      <c r="R591" s="31"/>
      <c r="S591" s="31"/>
      <c r="T591" s="31"/>
      <c r="U591" s="31"/>
      <c r="V591" s="217" t="str">
        <f>+IF(J591=0,"",'Ark1'!T2789)</f>
        <v/>
      </c>
      <c r="W591" s="218" t="str">
        <f>+IF(J591=0,"",'Ark1'!W2789)</f>
        <v/>
      </c>
      <c r="X591" s="218" t="str">
        <f>+IF(J591=0,"",'Ark1'!X2789)</f>
        <v/>
      </c>
      <c r="Y591" s="218" t="str">
        <f>+IF(J591=0,"",'Ark1'!Y2789)</f>
        <v/>
      </c>
      <c r="Z591" s="218" t="str">
        <f>+IF(J591=0,"",'Ark1'!Z2789)</f>
        <v/>
      </c>
      <c r="AA591" s="216" t="str">
        <f>+IF(J591=0,"",'Ark1'!AA2789)</f>
        <v/>
      </c>
      <c r="AB591" s="217" t="str">
        <f>+IF(J591=0,"",'Ark1'!AC2789)</f>
        <v/>
      </c>
      <c r="AC591" s="218" t="str">
        <f>+IF(J591=0,"",'Ark1'!AE2789)</f>
        <v/>
      </c>
      <c r="AD591" s="216" t="str">
        <f t="shared" si="60"/>
        <v/>
      </c>
      <c r="AE591" s="216" t="str">
        <f t="shared" si="59"/>
        <v/>
      </c>
      <c r="AF591" s="301"/>
    </row>
    <row r="592" spans="1:60" ht="15.6">
      <c r="A592" s="301"/>
      <c r="B592" s="266">
        <f>+'Ark1'!C2790</f>
        <v>2023</v>
      </c>
      <c r="C592" s="215">
        <f>+'Ark1'!L2790</f>
        <v>7</v>
      </c>
      <c r="D592" s="215" t="str">
        <f>VLOOKUP(C592,RNR!$D$13:$E$27,2)</f>
        <v>R-</v>
      </c>
      <c r="E592" s="215">
        <f>+'Ark1'!H2790</f>
        <v>2</v>
      </c>
      <c r="F592" s="215">
        <f>+'Ark1'!J2790</f>
        <v>160</v>
      </c>
      <c r="G592" s="215" t="str">
        <f>+VLOOKUP(F592,RNR!$A$1:$B$26,2)</f>
        <v>Oslo</v>
      </c>
      <c r="H592" s="215" t="str">
        <f>+IF(J592=0,"",'Ark1'!Q2790)</f>
        <v/>
      </c>
      <c r="I592" s="215"/>
      <c r="J592" s="320">
        <f>+'Ark1'!R2790</f>
        <v>0</v>
      </c>
      <c r="K592" s="216" t="str">
        <f>+IF(J592=0,"",'Ark1'!AG2790)</f>
        <v/>
      </c>
      <c r="L592" s="216"/>
      <c r="M592" s="216" t="str">
        <f>+IF(J592=0,"",'Ark1'!AH2790)</f>
        <v/>
      </c>
      <c r="N592" s="31" t="str">
        <f>+IF(J592=0,"",'Ark1'!U2790)</f>
        <v/>
      </c>
      <c r="O592" s="31"/>
      <c r="P592" s="31"/>
      <c r="Q592" s="31"/>
      <c r="R592" s="31"/>
      <c r="S592" s="31"/>
      <c r="T592" s="31"/>
      <c r="U592" s="31"/>
      <c r="V592" s="217" t="str">
        <f>+IF(J592=0,"",'Ark1'!T2790)</f>
        <v/>
      </c>
      <c r="W592" s="218" t="str">
        <f>+IF(J592=0,"",'Ark1'!W2790)</f>
        <v/>
      </c>
      <c r="X592" s="218" t="str">
        <f>+IF(J592=0,"",'Ark1'!X2790)</f>
        <v/>
      </c>
      <c r="Y592" s="218" t="str">
        <f>+IF(J592=0,"",'Ark1'!Y2790)</f>
        <v/>
      </c>
      <c r="Z592" s="218" t="str">
        <f>+IF(J592=0,"",'Ark1'!Z2790)</f>
        <v/>
      </c>
      <c r="AA592" s="216" t="str">
        <f>+IF(J592=0,"",'Ark1'!AA2790)</f>
        <v/>
      </c>
      <c r="AB592" s="217" t="str">
        <f>+IF(J592=0,"",'Ark1'!AC2790)</f>
        <v/>
      </c>
      <c r="AC592" s="218" t="str">
        <f>+IF(J592=0,"",'Ark1'!AE2790)</f>
        <v/>
      </c>
      <c r="AD592" s="216" t="str">
        <f t="shared" si="60"/>
        <v/>
      </c>
      <c r="AE592" s="216" t="str">
        <f t="shared" si="59"/>
        <v/>
      </c>
      <c r="AF592" s="301"/>
    </row>
    <row r="593" spans="1:60" ht="15.6">
      <c r="A593" s="301"/>
      <c r="B593" s="266">
        <f>+'Ark1'!C2791</f>
        <v>2023</v>
      </c>
      <c r="C593" s="215">
        <f>+'Ark1'!L2791</f>
        <v>7</v>
      </c>
      <c r="D593" s="215" t="str">
        <f>VLOOKUP(C593,RNR!$D$13:$E$27,2)</f>
        <v>R-</v>
      </c>
      <c r="E593" s="215">
        <f>+'Ark1'!H2791</f>
        <v>1</v>
      </c>
      <c r="F593" s="215">
        <f>+'Ark1'!J2791</f>
        <v>171</v>
      </c>
      <c r="G593" s="215" t="str">
        <f>+VLOOKUP(F593,RNR!$A$1:$B$26,2)</f>
        <v>Prima</v>
      </c>
      <c r="H593" s="215" t="str">
        <f>+IF(J593=0,"",'Ark1'!Q2791)</f>
        <v/>
      </c>
      <c r="I593" s="215"/>
      <c r="J593" s="320">
        <f>+'Ark1'!R2791</f>
        <v>0</v>
      </c>
      <c r="K593" s="216" t="str">
        <f>+IF(J593=0,"",'Ark1'!AG2791)</f>
        <v/>
      </c>
      <c r="L593" s="216"/>
      <c r="M593" s="216" t="str">
        <f>+IF(J593=0,"",'Ark1'!AH2791)</f>
        <v/>
      </c>
      <c r="N593" s="31" t="str">
        <f>+IF(J593=0,"",'Ark1'!U2791)</f>
        <v/>
      </c>
      <c r="O593" s="31"/>
      <c r="P593" s="31"/>
      <c r="Q593" s="31"/>
      <c r="R593" s="31"/>
      <c r="S593" s="31"/>
      <c r="T593" s="31"/>
      <c r="U593" s="31"/>
      <c r="V593" s="217" t="str">
        <f>+IF(J593=0,"",'Ark1'!T2791)</f>
        <v/>
      </c>
      <c r="W593" s="218" t="str">
        <f>+IF(J593=0,"",'Ark1'!W2791)</f>
        <v/>
      </c>
      <c r="X593" s="218" t="str">
        <f>+IF(J593=0,"",'Ark1'!X2791)</f>
        <v/>
      </c>
      <c r="Y593" s="218" t="str">
        <f>+IF(J593=0,"",'Ark1'!Y2791)</f>
        <v/>
      </c>
      <c r="Z593" s="218" t="str">
        <f>+IF(J593=0,"",'Ark1'!Z2791)</f>
        <v/>
      </c>
      <c r="AA593" s="216" t="str">
        <f>+IF(J593=0,"",'Ark1'!AA2791)</f>
        <v/>
      </c>
      <c r="AB593" s="217" t="str">
        <f>+IF(J593=0,"",'Ark1'!AC2791)</f>
        <v/>
      </c>
      <c r="AC593" s="218" t="str">
        <f>+IF(J593=0,"",'Ark1'!AE2791)</f>
        <v/>
      </c>
      <c r="AD593" s="216" t="str">
        <f t="shared" si="60"/>
        <v/>
      </c>
      <c r="AE593" s="216" t="str">
        <f t="shared" si="59"/>
        <v/>
      </c>
      <c r="AF593" s="301"/>
    </row>
    <row r="594" spans="1:60" ht="15.6">
      <c r="A594" s="301"/>
      <c r="B594" s="266">
        <f>+'Ark1'!C2792</f>
        <v>2023</v>
      </c>
      <c r="C594" s="215">
        <f>+'Ark1'!L2792</f>
        <v>7</v>
      </c>
      <c r="D594" s="215" t="str">
        <f>VLOOKUP(C594,RNR!$D$13:$E$27,2)</f>
        <v>R-</v>
      </c>
      <c r="E594" s="215">
        <f>+'Ark1'!H2792</f>
        <v>2</v>
      </c>
      <c r="F594" s="215">
        <f>+'Ark1'!J2792</f>
        <v>175</v>
      </c>
      <c r="G594" s="215" t="str">
        <f>+VLOOKUP(F594,RNR!$A$1:$B$26,2)</f>
        <v>Ole Ringdal</v>
      </c>
      <c r="H594" s="215" t="str">
        <f>+IF(J594=0,"",'Ark1'!Q2792)</f>
        <v/>
      </c>
      <c r="I594" s="215"/>
      <c r="J594" s="320">
        <f>+'Ark1'!R2792</f>
        <v>0</v>
      </c>
      <c r="K594" s="216" t="str">
        <f>+IF(J594=0,"",'Ark1'!AG2792)</f>
        <v/>
      </c>
      <c r="L594" s="216"/>
      <c r="M594" s="216" t="str">
        <f>+IF(J594=0,"",'Ark1'!AH2792)</f>
        <v/>
      </c>
      <c r="N594" s="31" t="str">
        <f>+IF(J594=0,"",'Ark1'!U2792)</f>
        <v/>
      </c>
      <c r="O594" s="31"/>
      <c r="P594" s="31"/>
      <c r="Q594" s="31"/>
      <c r="R594" s="31"/>
      <c r="S594" s="31"/>
      <c r="T594" s="31"/>
      <c r="U594" s="31"/>
      <c r="V594" s="217" t="str">
        <f>+IF(J594=0,"",'Ark1'!T2792)</f>
        <v/>
      </c>
      <c r="W594" s="218" t="str">
        <f>+IF(J594=0,"",'Ark1'!W2792)</f>
        <v/>
      </c>
      <c r="X594" s="218" t="str">
        <f>+IF(J594=0,"",'Ark1'!X2792)</f>
        <v/>
      </c>
      <c r="Y594" s="218" t="str">
        <f>+IF(J594=0,"",'Ark1'!Y2792)</f>
        <v/>
      </c>
      <c r="Z594" s="218" t="str">
        <f>+IF(J594=0,"",'Ark1'!Z2792)</f>
        <v/>
      </c>
      <c r="AA594" s="216" t="str">
        <f>+IF(J594=0,"",'Ark1'!AA2792)</f>
        <v/>
      </c>
      <c r="AB594" s="217" t="str">
        <f>+IF(J594=0,"",'Ark1'!AC2792)</f>
        <v/>
      </c>
      <c r="AC594" s="218" t="str">
        <f>+IF(J594=0,"",'Ark1'!AE2792)</f>
        <v/>
      </c>
      <c r="AD594" s="216" t="str">
        <f t="shared" si="60"/>
        <v/>
      </c>
      <c r="AE594" s="216" t="str">
        <f t="shared" si="59"/>
        <v/>
      </c>
      <c r="AF594" s="301"/>
    </row>
    <row r="595" spans="1:60" ht="15.6">
      <c r="A595" s="301"/>
      <c r="B595" s="266">
        <f>+'Ark1'!C2793</f>
        <v>2023</v>
      </c>
      <c r="C595" s="215">
        <f>+'Ark1'!L2793</f>
        <v>7</v>
      </c>
      <c r="D595" s="215" t="str">
        <f>VLOOKUP(C595,RNR!$D$13:$E$27,2)</f>
        <v>R-</v>
      </c>
      <c r="E595" s="215">
        <f>+'Ark1'!H2793</f>
        <v>2</v>
      </c>
      <c r="F595" s="215">
        <f>+'Ark1'!J2793</f>
        <v>177</v>
      </c>
      <c r="G595" s="215" t="str">
        <f>+VLOOKUP(F595,RNR!$A$1:$B$26,2)</f>
        <v>Slakthuset</v>
      </c>
      <c r="H595" s="215" t="str">
        <f>+IF(J595=0,"",'Ark1'!Q2793)</f>
        <v/>
      </c>
      <c r="I595" s="215"/>
      <c r="J595" s="320">
        <f>+'Ark1'!R2793</f>
        <v>0</v>
      </c>
      <c r="K595" s="216" t="str">
        <f>+IF(J595=0,"",'Ark1'!AG2793)</f>
        <v/>
      </c>
      <c r="L595" s="216"/>
      <c r="M595" s="216" t="str">
        <f>+IF(J595=0,"",'Ark1'!AH2793)</f>
        <v/>
      </c>
      <c r="N595" s="31" t="str">
        <f>+IF(J595=0,"",'Ark1'!U2793)</f>
        <v/>
      </c>
      <c r="O595" s="31"/>
      <c r="P595" s="31"/>
      <c r="Q595" s="31"/>
      <c r="R595" s="31"/>
      <c r="S595" s="31"/>
      <c r="T595" s="31"/>
      <c r="U595" s="31"/>
      <c r="V595" s="217" t="str">
        <f>+IF(J595=0,"",'Ark1'!T2793)</f>
        <v/>
      </c>
      <c r="W595" s="218" t="str">
        <f>+IF(J595=0,"",'Ark1'!W2793)</f>
        <v/>
      </c>
      <c r="X595" s="218" t="str">
        <f>+IF(J595=0,"",'Ark1'!X2793)</f>
        <v/>
      </c>
      <c r="Y595" s="218" t="str">
        <f>+IF(J595=0,"",'Ark1'!Y2793)</f>
        <v/>
      </c>
      <c r="Z595" s="218" t="str">
        <f>+IF(J595=0,"",'Ark1'!Z2793)</f>
        <v/>
      </c>
      <c r="AA595" s="216" t="str">
        <f>+IF(J595=0,"",'Ark1'!AA2793)</f>
        <v/>
      </c>
      <c r="AB595" s="217" t="str">
        <f>+IF(J595=0,"",'Ark1'!AC2793)</f>
        <v/>
      </c>
      <c r="AC595" s="218" t="str">
        <f>+IF(J595=0,"",'Ark1'!AE2793)</f>
        <v/>
      </c>
      <c r="AD595" s="216" t="str">
        <f t="shared" si="60"/>
        <v/>
      </c>
      <c r="AE595" s="216" t="str">
        <f t="shared" si="59"/>
        <v/>
      </c>
      <c r="AF595" s="301"/>
    </row>
    <row r="596" spans="1:60" ht="15.6">
      <c r="A596" s="301"/>
      <c r="B596" s="266">
        <f>+'Ark1'!C2794</f>
        <v>2023</v>
      </c>
      <c r="C596" s="215">
        <f>+'Ark1'!L2794</f>
        <v>7</v>
      </c>
      <c r="D596" s="215" t="str">
        <f>VLOOKUP(C596,RNR!$D$13:$E$27,2)</f>
        <v>R-</v>
      </c>
      <c r="E596" s="215">
        <f>+'Ark1'!H2794</f>
        <v>2</v>
      </c>
      <c r="F596" s="215">
        <f>+'Ark1'!J2794</f>
        <v>178</v>
      </c>
      <c r="G596" s="215" t="str">
        <f>+VLOOKUP(F596,RNR!$A$1:$B$26,2)</f>
        <v>Røros</v>
      </c>
      <c r="H596" s="215" t="str">
        <f>+IF(J596=0,"",'Ark1'!Q2794)</f>
        <v/>
      </c>
      <c r="I596" s="215"/>
      <c r="J596" s="320">
        <f>+'Ark1'!R2794</f>
        <v>0</v>
      </c>
      <c r="K596" s="216" t="str">
        <f>+IF(J596=0,"",'Ark1'!AG2794)</f>
        <v/>
      </c>
      <c r="L596" s="216"/>
      <c r="M596" s="216" t="str">
        <f>+IF(J596=0,"",'Ark1'!AH2794)</f>
        <v/>
      </c>
      <c r="N596" s="31" t="str">
        <f>+IF(J596=0,"",'Ark1'!U2794)</f>
        <v/>
      </c>
      <c r="O596" s="31"/>
      <c r="P596" s="31"/>
      <c r="Q596" s="31"/>
      <c r="R596" s="31"/>
      <c r="S596" s="31"/>
      <c r="T596" s="31"/>
      <c r="U596" s="31"/>
      <c r="V596" s="217" t="str">
        <f>+IF(J596=0,"",'Ark1'!T2794)</f>
        <v/>
      </c>
      <c r="W596" s="218" t="str">
        <f>+IF(J596=0,"",'Ark1'!W2794)</f>
        <v/>
      </c>
      <c r="X596" s="218" t="str">
        <f>+IF(J596=0,"",'Ark1'!X2794)</f>
        <v/>
      </c>
      <c r="Y596" s="218" t="str">
        <f>+IF(J596=0,"",'Ark1'!Y2794)</f>
        <v/>
      </c>
      <c r="Z596" s="218" t="str">
        <f>+IF(J596=0,"",'Ark1'!Z2794)</f>
        <v/>
      </c>
      <c r="AA596" s="216" t="str">
        <f>+IF(J596=0,"",'Ark1'!AA2794)</f>
        <v/>
      </c>
      <c r="AB596" s="217" t="str">
        <f>+IF(J596=0,"",'Ark1'!AC2794)</f>
        <v/>
      </c>
      <c r="AC596" s="218" t="str">
        <f>+IF(J596=0,"",'Ark1'!AE2794)</f>
        <v/>
      </c>
      <c r="AD596" s="216" t="str">
        <f t="shared" si="60"/>
        <v/>
      </c>
      <c r="AE596" s="216" t="str">
        <f t="shared" si="59"/>
        <v/>
      </c>
      <c r="AF596" s="301"/>
    </row>
    <row r="597" spans="1:60" ht="15.6">
      <c r="A597" s="301"/>
      <c r="B597" s="266">
        <f>+'Ark1'!C2795</f>
        <v>2023</v>
      </c>
      <c r="C597" s="215">
        <f>+'Ark1'!L2795</f>
        <v>7</v>
      </c>
      <c r="D597" s="215" t="str">
        <f>VLOOKUP(C597,RNR!$D$13:$E$27,2)</f>
        <v>R-</v>
      </c>
      <c r="E597" s="215">
        <f>+'Ark1'!H2795</f>
        <v>2</v>
      </c>
      <c r="F597" s="215">
        <f>+'Ark1'!J2795</f>
        <v>181</v>
      </c>
      <c r="G597" s="215" t="str">
        <f>+VLOOKUP(F597,RNR!$A$1:$B$26,2)</f>
        <v>Horns</v>
      </c>
      <c r="H597" s="215" t="str">
        <f>+IF(J597=0,"",'Ark1'!Q2795)</f>
        <v/>
      </c>
      <c r="I597" s="215"/>
      <c r="J597" s="320">
        <f>+'Ark1'!R2795</f>
        <v>0</v>
      </c>
      <c r="K597" s="216" t="str">
        <f>+IF(J597=0,"",'Ark1'!AG2795)</f>
        <v/>
      </c>
      <c r="L597" s="216"/>
      <c r="M597" s="216" t="str">
        <f>+IF(J597=0,"",'Ark1'!AH2795)</f>
        <v/>
      </c>
      <c r="N597" s="31" t="str">
        <f>+IF(J597=0,"",'Ark1'!U2795)</f>
        <v/>
      </c>
      <c r="O597" s="31"/>
      <c r="P597" s="31"/>
      <c r="Q597" s="31"/>
      <c r="R597" s="31"/>
      <c r="S597" s="31"/>
      <c r="T597" s="31"/>
      <c r="U597" s="31"/>
      <c r="V597" s="217" t="str">
        <f>+IF(J597=0,"",'Ark1'!T2795)</f>
        <v/>
      </c>
      <c r="W597" s="218" t="str">
        <f>+IF(J597=0,"",'Ark1'!W2795)</f>
        <v/>
      </c>
      <c r="X597" s="218" t="str">
        <f>+IF(J597=0,"",'Ark1'!X2795)</f>
        <v/>
      </c>
      <c r="Y597" s="218" t="str">
        <f>+IF(J597=0,"",'Ark1'!Y2795)</f>
        <v/>
      </c>
      <c r="Z597" s="218" t="str">
        <f>+IF(J597=0,"",'Ark1'!Z2795)</f>
        <v/>
      </c>
      <c r="AA597" s="216" t="str">
        <f>+IF(J597=0,"",'Ark1'!AA2795)</f>
        <v/>
      </c>
      <c r="AB597" s="217" t="str">
        <f>+IF(J597=0,"",'Ark1'!AC2795)</f>
        <v/>
      </c>
      <c r="AC597" s="218" t="str">
        <f>+IF(J597=0,"",'Ark1'!AE2795)</f>
        <v/>
      </c>
      <c r="AD597" s="216" t="str">
        <f t="shared" si="60"/>
        <v/>
      </c>
      <c r="AE597" s="216" t="str">
        <f t="shared" si="59"/>
        <v/>
      </c>
      <c r="AF597" s="301"/>
    </row>
    <row r="598" spans="1:60" ht="15.6">
      <c r="A598" s="301"/>
      <c r="B598" s="266">
        <f>+'Ark1'!C2796</f>
        <v>2023</v>
      </c>
      <c r="C598" s="215">
        <f>+'Ark1'!L2796</f>
        <v>7</v>
      </c>
      <c r="D598" s="215" t="str">
        <f>VLOOKUP(C598,RNR!$D$13:$E$27,2)</f>
        <v>R-</v>
      </c>
      <c r="E598" s="215">
        <f>+'Ark1'!H2796</f>
        <v>1</v>
      </c>
      <c r="F598" s="215">
        <f>+'Ark1'!J2796</f>
        <v>262</v>
      </c>
      <c r="G598" s="215" t="str">
        <f>+VLOOKUP(F598,RNR!$A$1:$B$26,2)</f>
        <v>Strilalam</v>
      </c>
      <c r="H598" s="215" t="str">
        <f>+IF(J598=0,"",'Ark1'!Q2796)</f>
        <v/>
      </c>
      <c r="I598" s="215"/>
      <c r="J598" s="320">
        <f>+'Ark1'!R2796</f>
        <v>0</v>
      </c>
      <c r="K598" s="216" t="str">
        <f>+IF(J598=0,"",'Ark1'!AG2796)</f>
        <v/>
      </c>
      <c r="L598" s="216"/>
      <c r="M598" s="216" t="str">
        <f>+IF(J598=0,"",'Ark1'!AH2796)</f>
        <v/>
      </c>
      <c r="N598" s="31" t="str">
        <f>+IF(J598=0,"",'Ark1'!U2796)</f>
        <v/>
      </c>
      <c r="O598" s="31"/>
      <c r="P598" s="31"/>
      <c r="Q598" s="31"/>
      <c r="R598" s="31"/>
      <c r="S598" s="31"/>
      <c r="T598" s="31"/>
      <c r="U598" s="31"/>
      <c r="V598" s="217" t="str">
        <f>+IF(J598=0,"",'Ark1'!T2796)</f>
        <v/>
      </c>
      <c r="W598" s="218" t="str">
        <f>+IF(J598=0,"",'Ark1'!W2796)</f>
        <v/>
      </c>
      <c r="X598" s="218" t="str">
        <f>+IF(J598=0,"",'Ark1'!X2796)</f>
        <v/>
      </c>
      <c r="Y598" s="218" t="str">
        <f>+IF(J598=0,"",'Ark1'!Y2796)</f>
        <v/>
      </c>
      <c r="Z598" s="218" t="str">
        <f>+IF(J598=0,"",'Ark1'!Z2796)</f>
        <v/>
      </c>
      <c r="AA598" s="216" t="str">
        <f>+IF(J598=0,"",'Ark1'!AA2796)</f>
        <v/>
      </c>
      <c r="AB598" s="217" t="str">
        <f>+IF(J598=0,"",'Ark1'!AC2796)</f>
        <v/>
      </c>
      <c r="AC598" s="218" t="str">
        <f>+IF(J598=0,"",'Ark1'!AE2796)</f>
        <v/>
      </c>
      <c r="AD598" s="216" t="str">
        <f t="shared" si="60"/>
        <v/>
      </c>
      <c r="AE598" s="216" t="str">
        <f t="shared" si="59"/>
        <v/>
      </c>
      <c r="AF598" s="301"/>
    </row>
    <row r="599" spans="1:60" ht="15.6">
      <c r="A599" s="301"/>
      <c r="B599" s="266">
        <f>+'Ark1'!C2797</f>
        <v>2023</v>
      </c>
      <c r="C599" s="215">
        <f>+'Ark1'!L2797</f>
        <v>7</v>
      </c>
      <c r="D599" s="215" t="str">
        <f>VLOOKUP(C599,RNR!$D$13:$E$27,2)</f>
        <v>R-</v>
      </c>
      <c r="E599" s="215">
        <f>+'Ark1'!H2797</f>
        <v>1</v>
      </c>
      <c r="F599" s="215">
        <f>+'Ark1'!J2797</f>
        <v>309</v>
      </c>
      <c r="G599" s="215" t="str">
        <f>+VLOOKUP(F599,RNR!$A$1:$B$26,2)</f>
        <v>Malvik</v>
      </c>
      <c r="H599" s="215" t="str">
        <f>+IF(J599=0,"",'Ark1'!Q2797)</f>
        <v/>
      </c>
      <c r="I599" s="215"/>
      <c r="J599" s="320">
        <f>+'Ark1'!R2797</f>
        <v>0</v>
      </c>
      <c r="K599" s="216" t="str">
        <f>+IF(J599=0,"",'Ark1'!AG2797)</f>
        <v/>
      </c>
      <c r="L599" s="216"/>
      <c r="M599" s="216" t="str">
        <f>+IF(J599=0,"",'Ark1'!AH2797)</f>
        <v/>
      </c>
      <c r="N599" s="31" t="str">
        <f>+IF(J599=0,"",'Ark1'!U2797)</f>
        <v/>
      </c>
      <c r="O599" s="31"/>
      <c r="P599" s="31"/>
      <c r="Q599" s="31"/>
      <c r="R599" s="31"/>
      <c r="S599" s="31"/>
      <c r="T599" s="31"/>
      <c r="U599" s="31"/>
      <c r="V599" s="217" t="str">
        <f>+IF(J599=0,"",'Ark1'!T2797)</f>
        <v/>
      </c>
      <c r="W599" s="218" t="str">
        <f>+IF(J599=0,"",'Ark1'!W2797)</f>
        <v/>
      </c>
      <c r="X599" s="218" t="str">
        <f>+IF(J599=0,"",'Ark1'!X2797)</f>
        <v/>
      </c>
      <c r="Y599" s="218" t="str">
        <f>+IF(J599=0,"",'Ark1'!Y2797)</f>
        <v/>
      </c>
      <c r="Z599" s="218" t="str">
        <f>+IF(J599=0,"",'Ark1'!Z2797)</f>
        <v/>
      </c>
      <c r="AA599" s="216" t="str">
        <f>+IF(J599=0,"",'Ark1'!AA2797)</f>
        <v/>
      </c>
      <c r="AB599" s="217" t="str">
        <f>+IF(J599=0,"",'Ark1'!AC2797)</f>
        <v/>
      </c>
      <c r="AC599" s="218" t="str">
        <f>+IF(J599=0,"",'Ark1'!AE2797)</f>
        <v/>
      </c>
      <c r="AD599" s="216" t="str">
        <f t="shared" si="60"/>
        <v/>
      </c>
      <c r="AE599" s="216" t="str">
        <f t="shared" si="59"/>
        <v/>
      </c>
      <c r="AF599" s="301"/>
    </row>
    <row r="600" spans="1:60" ht="15.6">
      <c r="A600" s="301"/>
      <c r="B600" s="266">
        <f>+'Ark1'!C2798</f>
        <v>2023</v>
      </c>
      <c r="C600" s="215">
        <f>+'Ark1'!L2798</f>
        <v>7</v>
      </c>
      <c r="D600" s="215" t="str">
        <f>VLOOKUP(C600,RNR!$D$13:$E$27,2)</f>
        <v>R-</v>
      </c>
      <c r="E600" s="215">
        <f>+'Ark1'!H2798</f>
        <v>2</v>
      </c>
      <c r="F600" s="215">
        <f>+'Ark1'!J2798</f>
        <v>470</v>
      </c>
      <c r="G600" s="215" t="str">
        <f>+VLOOKUP(F600,RNR!$A$1:$B$26,2)</f>
        <v>Jens Eide</v>
      </c>
      <c r="H600" s="215" t="str">
        <f>+IF(J600=0,"",'Ark1'!Q2798)</f>
        <v/>
      </c>
      <c r="I600" s="215"/>
      <c r="J600" s="320">
        <f>+'Ark1'!R2798</f>
        <v>0</v>
      </c>
      <c r="K600" s="216" t="str">
        <f>+IF(J600=0,"",'Ark1'!AG2798)</f>
        <v/>
      </c>
      <c r="L600" s="216"/>
      <c r="M600" s="216" t="str">
        <f>+IF(J600=0,"",'Ark1'!AH2798)</f>
        <v/>
      </c>
      <c r="N600" s="31" t="str">
        <f>+IF(J600=0,"",'Ark1'!U2798)</f>
        <v/>
      </c>
      <c r="O600" s="31"/>
      <c r="P600" s="31"/>
      <c r="Q600" s="31"/>
      <c r="R600" s="31"/>
      <c r="S600" s="31"/>
      <c r="T600" s="31"/>
      <c r="U600" s="31"/>
      <c r="V600" s="217" t="str">
        <f>+IF(J600=0,"",'Ark1'!T2798)</f>
        <v/>
      </c>
      <c r="W600" s="218" t="str">
        <f>+IF(J600=0,"",'Ark1'!W2798)</f>
        <v/>
      </c>
      <c r="X600" s="218" t="str">
        <f>+IF(J600=0,"",'Ark1'!X2798)</f>
        <v/>
      </c>
      <c r="Y600" s="218" t="str">
        <f>+IF(J600=0,"",'Ark1'!Y2798)</f>
        <v/>
      </c>
      <c r="Z600" s="218" t="str">
        <f>+IF(J600=0,"",'Ark1'!Z2798)</f>
        <v/>
      </c>
      <c r="AA600" s="216" t="str">
        <f>+IF(J600=0,"",'Ark1'!AA2798)</f>
        <v/>
      </c>
      <c r="AB600" s="217" t="str">
        <f>+IF(J600=0,"",'Ark1'!AC2798)</f>
        <v/>
      </c>
      <c r="AC600" s="218" t="str">
        <f>+IF(J600=0,"",'Ark1'!AE2798)</f>
        <v/>
      </c>
      <c r="AD600" s="216" t="str">
        <f t="shared" si="60"/>
        <v/>
      </c>
      <c r="AE600" s="216" t="str">
        <f t="shared" si="59"/>
        <v/>
      </c>
      <c r="AF600" s="301"/>
    </row>
    <row r="601" spans="1:60" ht="15.6">
      <c r="A601" s="301"/>
      <c r="B601" s="266">
        <f>+'Ark1'!C2799</f>
        <v>2023</v>
      </c>
      <c r="C601" s="215">
        <f>+'Ark1'!L2799</f>
        <v>7</v>
      </c>
      <c r="D601" s="215" t="str">
        <f>VLOOKUP(C601,RNR!$D$13:$E$27,2)</f>
        <v>R-</v>
      </c>
      <c r="E601" s="215">
        <f>+'Ark1'!H2799</f>
        <v>2</v>
      </c>
      <c r="F601" s="215">
        <f>+'Ark1'!J2799</f>
        <v>629</v>
      </c>
      <c r="G601" s="215" t="str">
        <f>+VLOOKUP(F601,RNR!$A$1:$B$26,2)</f>
        <v>Bø</v>
      </c>
      <c r="H601" s="215" t="str">
        <f>+IF(J601=0,"",'Ark1'!Q2799)</f>
        <v/>
      </c>
      <c r="I601" s="215"/>
      <c r="J601" s="320">
        <f>+'Ark1'!R2799</f>
        <v>0</v>
      </c>
      <c r="K601" s="216" t="str">
        <f>+IF(J601=0,"",'Ark1'!AG2799)</f>
        <v/>
      </c>
      <c r="L601" s="216"/>
      <c r="M601" s="216" t="str">
        <f>+IF(J601=0,"",'Ark1'!AH2799)</f>
        <v/>
      </c>
      <c r="N601" s="31" t="str">
        <f>+IF(J601=0,"",'Ark1'!U2799)</f>
        <v/>
      </c>
      <c r="O601" s="31"/>
      <c r="P601" s="31"/>
      <c r="Q601" s="31"/>
      <c r="R601" s="31"/>
      <c r="S601" s="31"/>
      <c r="T601" s="31"/>
      <c r="U601" s="31"/>
      <c r="V601" s="217" t="str">
        <f>+IF(J601=0,"",'Ark1'!T2799)</f>
        <v/>
      </c>
      <c r="W601" s="218" t="str">
        <f>+IF(J601=0,"",'Ark1'!W2799)</f>
        <v/>
      </c>
      <c r="X601" s="218" t="str">
        <f>+IF(J601=0,"",'Ark1'!X2799)</f>
        <v/>
      </c>
      <c r="Y601" s="218" t="str">
        <f>+IF(J601=0,"",'Ark1'!Y2799)</f>
        <v/>
      </c>
      <c r="Z601" s="218" t="str">
        <f>+IF(J601=0,"",'Ark1'!Z2799)</f>
        <v/>
      </c>
      <c r="AA601" s="216" t="str">
        <f>+IF(J601=0,"",'Ark1'!AA2799)</f>
        <v/>
      </c>
      <c r="AB601" s="217" t="str">
        <f>+IF(J601=0,"",'Ark1'!AC2799)</f>
        <v/>
      </c>
      <c r="AC601" s="218" t="str">
        <f>+IF(J601=0,"",'Ark1'!AE2799)</f>
        <v/>
      </c>
      <c r="AD601" s="216" t="str">
        <f t="shared" si="60"/>
        <v/>
      </c>
      <c r="AE601" s="216" t="str">
        <f t="shared" si="59"/>
        <v/>
      </c>
      <c r="AF601" s="301"/>
    </row>
    <row r="602" spans="1:60" ht="15.6">
      <c r="A602" s="301"/>
      <c r="B602" s="266">
        <f>+'Ark1'!C2800</f>
        <v>2023</v>
      </c>
      <c r="C602" s="215">
        <f>+'Ark1'!L2800</f>
        <v>7</v>
      </c>
      <c r="D602" s="215" t="str">
        <f>VLOOKUP(C602,RNR!$D$13:$E$27,2)</f>
        <v>R-</v>
      </c>
      <c r="E602" s="215">
        <f>+'Ark1'!H2800</f>
        <v>1</v>
      </c>
      <c r="F602" s="215">
        <f>+'Ark1'!J2800</f>
        <v>643</v>
      </c>
      <c r="G602" s="215" t="str">
        <f>+VLOOKUP(F602,RNR!$A$1:$B$26,2)</f>
        <v>Bjerka</v>
      </c>
      <c r="H602" s="215" t="str">
        <f>+IF(J602=0,"",'Ark1'!Q2800)</f>
        <v/>
      </c>
      <c r="I602" s="215"/>
      <c r="J602" s="320">
        <f>+'Ark1'!R2800</f>
        <v>0</v>
      </c>
      <c r="K602" s="216" t="str">
        <f>+IF(J602=0,"",'Ark1'!AG2800)</f>
        <v/>
      </c>
      <c r="L602" s="216"/>
      <c r="M602" s="216" t="str">
        <f>+IF(J602=0,"",'Ark1'!AH2800)</f>
        <v/>
      </c>
      <c r="N602" s="31" t="str">
        <f>+IF(J602=0,"",'Ark1'!U2800)</f>
        <v/>
      </c>
      <c r="O602" s="31"/>
      <c r="P602" s="31"/>
      <c r="Q602" s="31"/>
      <c r="R602" s="31"/>
      <c r="S602" s="31"/>
      <c r="T602" s="31"/>
      <c r="U602" s="31"/>
      <c r="V602" s="217" t="str">
        <f>+IF(J602=0,"",'Ark1'!T2800)</f>
        <v/>
      </c>
      <c r="W602" s="218" t="str">
        <f>+IF(J602=0,"",'Ark1'!W2800)</f>
        <v/>
      </c>
      <c r="X602" s="218" t="str">
        <f>+IF(J602=0,"",'Ark1'!X2800)</f>
        <v/>
      </c>
      <c r="Y602" s="218" t="str">
        <f>+IF(J602=0,"",'Ark1'!Y2800)</f>
        <v/>
      </c>
      <c r="Z602" s="218" t="str">
        <f>+IF(J602=0,"",'Ark1'!Z2800)</f>
        <v/>
      </c>
      <c r="AA602" s="216" t="str">
        <f>+IF(J602=0,"",'Ark1'!AA2800)</f>
        <v/>
      </c>
      <c r="AB602" s="217" t="str">
        <f>+IF(J602=0,"",'Ark1'!AC2800)</f>
        <v/>
      </c>
      <c r="AC602" s="218" t="str">
        <f>+IF(J602=0,"",'Ark1'!AE2800)</f>
        <v/>
      </c>
      <c r="AD602" s="216" t="str">
        <f t="shared" si="60"/>
        <v/>
      </c>
      <c r="AE602" s="216" t="str">
        <f t="shared" si="59"/>
        <v/>
      </c>
      <c r="AF602" s="301"/>
    </row>
    <row r="603" spans="1:60" ht="15.6">
      <c r="A603" s="301"/>
      <c r="B603" s="266">
        <f>+'Ark1'!C2801</f>
        <v>2023</v>
      </c>
      <c r="C603" s="215">
        <f>+'Ark1'!L2801</f>
        <v>7</v>
      </c>
      <c r="D603" s="215" t="str">
        <f>VLOOKUP(C603,RNR!$D$13:$E$27,2)</f>
        <v>R-</v>
      </c>
      <c r="E603" s="215">
        <f>+'Ark1'!H2801</f>
        <v>2</v>
      </c>
      <c r="F603" s="215">
        <f>+'Ark1'!J2801</f>
        <v>704</v>
      </c>
      <c r="G603" s="215" t="str">
        <f>+VLOOKUP(F603,RNR!$A$1:$B$26,2)</f>
        <v>Øre Vilt</v>
      </c>
      <c r="H603" s="215" t="str">
        <f>+IF(J603=0,"",'Ark1'!Q2801)</f>
        <v/>
      </c>
      <c r="I603" s="215"/>
      <c r="J603" s="320">
        <f>+'Ark1'!R2801</f>
        <v>0</v>
      </c>
      <c r="K603" s="216" t="str">
        <f>+IF(J603=0,"",'Ark1'!AG2801)</f>
        <v/>
      </c>
      <c r="L603" s="216"/>
      <c r="M603" s="216" t="str">
        <f>+IF(J603=0,"",'Ark1'!AH2801)</f>
        <v/>
      </c>
      <c r="N603" s="31" t="str">
        <f>+IF(J603=0,"",'Ark1'!U2801)</f>
        <v/>
      </c>
      <c r="O603" s="31"/>
      <c r="P603" s="31"/>
      <c r="Q603" s="31"/>
      <c r="R603" s="31"/>
      <c r="S603" s="31"/>
      <c r="T603" s="31"/>
      <c r="U603" s="31"/>
      <c r="V603" s="217" t="str">
        <f>+IF(J603=0,"",'Ark1'!T2801)</f>
        <v/>
      </c>
      <c r="W603" s="218" t="str">
        <f>+IF(J603=0,"",'Ark1'!W2801)</f>
        <v/>
      </c>
      <c r="X603" s="218" t="str">
        <f>+IF(J603=0,"",'Ark1'!X2801)</f>
        <v/>
      </c>
      <c r="Y603" s="218" t="str">
        <f>+IF(J603=0,"",'Ark1'!Y2801)</f>
        <v/>
      </c>
      <c r="Z603" s="218" t="str">
        <f>+IF(J603=0,"",'Ark1'!Z2801)</f>
        <v/>
      </c>
      <c r="AA603" s="216" t="str">
        <f>+IF(J603=0,"",'Ark1'!AA2801)</f>
        <v/>
      </c>
      <c r="AB603" s="217" t="str">
        <f>+IF(J603=0,"",'Ark1'!AC2801)</f>
        <v/>
      </c>
      <c r="AC603" s="218" t="str">
        <f>+IF(J603=0,"",'Ark1'!AE2801)</f>
        <v/>
      </c>
      <c r="AD603" s="216" t="str">
        <f t="shared" si="60"/>
        <v/>
      </c>
      <c r="AE603" s="216" t="str">
        <f t="shared" si="59"/>
        <v/>
      </c>
      <c r="AF603" s="301"/>
    </row>
    <row r="604" spans="1:60" ht="15.6">
      <c r="A604" s="301"/>
      <c r="B604" s="266">
        <f>+'Ark1'!C2802</f>
        <v>2023</v>
      </c>
      <c r="C604" s="215">
        <f>+'Ark1'!L2802</f>
        <v>7</v>
      </c>
      <c r="D604" s="215" t="str">
        <f>VLOOKUP(C604,RNR!$D$13:$E$27,2)</f>
        <v>R-</v>
      </c>
      <c r="E604" s="215">
        <f>+'Ark1'!H2802</f>
        <v>1</v>
      </c>
      <c r="F604" s="215">
        <f>+'Ark1'!J2802</f>
        <v>802</v>
      </c>
      <c r="G604" s="215" t="str">
        <f>+VLOOKUP(F604,RNR!$A$1:$B$26,2)</f>
        <v>Karasjok</v>
      </c>
      <c r="H604" s="215" t="str">
        <f>+IF(J604=0,"",'Ark1'!Q2802)</f>
        <v/>
      </c>
      <c r="I604" s="215"/>
      <c r="J604" s="320">
        <f>+'Ark1'!R2802</f>
        <v>0</v>
      </c>
      <c r="K604" s="216" t="str">
        <f>+IF(J604=0,"",'Ark1'!AG2802)</f>
        <v/>
      </c>
      <c r="L604" s="216"/>
      <c r="M604" s="216" t="str">
        <f>+IF(J604=0,"",'Ark1'!AH2802)</f>
        <v/>
      </c>
      <c r="N604" s="31" t="str">
        <f>+IF(J604=0,"",'Ark1'!U2802)</f>
        <v/>
      </c>
      <c r="O604" s="31"/>
      <c r="P604" s="31"/>
      <c r="Q604" s="31"/>
      <c r="R604" s="31"/>
      <c r="S604" s="31"/>
      <c r="T604" s="31"/>
      <c r="U604" s="31"/>
      <c r="V604" s="217" t="str">
        <f>+IF(J604=0,"",'Ark1'!T2802)</f>
        <v/>
      </c>
      <c r="W604" s="218" t="str">
        <f>+IF(J604=0,"",'Ark1'!W2802)</f>
        <v/>
      </c>
      <c r="X604" s="218" t="str">
        <f>+IF(J604=0,"",'Ark1'!X2802)</f>
        <v/>
      </c>
      <c r="Y604" s="218" t="str">
        <f>+IF(J604=0,"",'Ark1'!Y2802)</f>
        <v/>
      </c>
      <c r="Z604" s="218" t="str">
        <f>+IF(J604=0,"",'Ark1'!Z2802)</f>
        <v/>
      </c>
      <c r="AA604" s="216" t="str">
        <f>+IF(J604=0,"",'Ark1'!AA2802)</f>
        <v/>
      </c>
      <c r="AB604" s="217" t="str">
        <f>+IF(J604=0,"",'Ark1'!AC2802)</f>
        <v/>
      </c>
      <c r="AC604" s="218" t="str">
        <f>+IF(J604=0,"",'Ark1'!AE2802)</f>
        <v/>
      </c>
      <c r="AD604" s="216" t="str">
        <f t="shared" si="60"/>
        <v/>
      </c>
      <c r="AE604" s="216" t="str">
        <f t="shared" si="59"/>
        <v/>
      </c>
      <c r="AF604" s="301"/>
    </row>
    <row r="605" spans="1:60" ht="15" customHeight="1">
      <c r="A605" s="301"/>
      <c r="B605" s="301"/>
      <c r="C605" s="301"/>
      <c r="D605" s="301"/>
      <c r="E605" s="301"/>
      <c r="F605" s="301"/>
      <c r="G605" s="301"/>
      <c r="H605" s="301"/>
      <c r="I605" s="301"/>
      <c r="J605" s="436"/>
      <c r="K605" s="301"/>
      <c r="L605" s="301"/>
      <c r="M605" s="301"/>
      <c r="N605" s="301"/>
      <c r="O605" s="301"/>
      <c r="P605" s="301"/>
      <c r="Q605" s="301"/>
      <c r="R605" s="301"/>
      <c r="S605" s="301"/>
      <c r="T605" s="301"/>
      <c r="U605" s="301"/>
      <c r="V605" s="301"/>
      <c r="W605" s="301"/>
      <c r="X605" s="301"/>
      <c r="Y605" s="301"/>
      <c r="Z605" s="301"/>
      <c r="AA605" s="301"/>
      <c r="AB605" s="301"/>
      <c r="AC605" s="301"/>
      <c r="AD605" s="301"/>
      <c r="AE605" s="301"/>
      <c r="AF605" s="301"/>
      <c r="AG605" s="198"/>
      <c r="AI605" s="28"/>
      <c r="AJ605" s="26"/>
      <c r="AK605" s="199"/>
      <c r="AL605" s="27"/>
      <c r="AP605" s="27"/>
      <c r="BH605" s="211"/>
    </row>
    <row r="606" spans="1:60" ht="22.8">
      <c r="A606" s="301"/>
      <c r="B606" s="301"/>
      <c r="C606" s="301"/>
      <c r="D606" s="388" t="str">
        <f>+D608</f>
        <v>R</v>
      </c>
      <c r="E606" s="301"/>
      <c r="F606" s="301"/>
      <c r="G606" s="301"/>
      <c r="H606" s="301"/>
      <c r="I606" s="301"/>
      <c r="J606" s="435">
        <f>SUM(J608:J646)</f>
        <v>1956</v>
      </c>
      <c r="K606" s="301"/>
      <c r="L606" s="301"/>
      <c r="M606" s="301"/>
      <c r="N606" s="243">
        <f>+Klasse!P238</f>
        <v>0</v>
      </c>
      <c r="O606" s="243"/>
      <c r="P606" s="243"/>
      <c r="Q606" s="243"/>
      <c r="R606" s="243"/>
      <c r="S606" s="243"/>
      <c r="T606" s="243"/>
      <c r="U606" s="243"/>
      <c r="V606" s="301"/>
      <c r="W606" s="301"/>
      <c r="X606" s="301"/>
      <c r="Y606" s="301"/>
      <c r="Z606" s="301"/>
      <c r="AA606" s="301"/>
      <c r="AB606" s="301"/>
      <c r="AC606" s="301"/>
      <c r="AD606" s="301"/>
      <c r="AE606" s="301"/>
      <c r="AF606" s="301"/>
      <c r="AG606" s="198"/>
      <c r="AI606" s="28"/>
      <c r="AJ606" s="26"/>
      <c r="AK606" s="199"/>
      <c r="AL606" s="27"/>
      <c r="AP606" s="27"/>
      <c r="BH606" s="211"/>
    </row>
    <row r="607" spans="1:60" ht="15" customHeight="1">
      <c r="A607" s="301"/>
      <c r="B607" s="301"/>
      <c r="C607" s="301"/>
      <c r="D607" s="301"/>
      <c r="E607" s="301"/>
      <c r="F607" s="301"/>
      <c r="G607" s="301"/>
      <c r="H607" s="301"/>
      <c r="I607" s="301"/>
      <c r="J607" s="436"/>
      <c r="K607" s="301"/>
      <c r="L607" s="301"/>
      <c r="M607" s="301"/>
      <c r="N607" s="301"/>
      <c r="O607" s="301"/>
      <c r="P607" s="301"/>
      <c r="Q607" s="301"/>
      <c r="R607" s="301"/>
      <c r="S607" s="301"/>
      <c r="T607" s="301"/>
      <c r="U607" s="301"/>
      <c r="V607" s="301"/>
      <c r="W607" s="301"/>
      <c r="X607" s="301"/>
      <c r="Y607" s="301"/>
      <c r="Z607" s="301"/>
      <c r="AA607" s="301"/>
      <c r="AB607" s="301"/>
      <c r="AC607" s="301"/>
      <c r="AD607" s="301"/>
      <c r="AE607" s="301"/>
      <c r="AF607" s="301"/>
      <c r="AG607" s="198"/>
      <c r="AI607" s="28"/>
      <c r="AJ607" s="26"/>
      <c r="AK607" s="199"/>
      <c r="AL607" s="27"/>
      <c r="AP607" s="27"/>
      <c r="BH607" s="211"/>
    </row>
    <row r="608" spans="1:60" ht="15.6">
      <c r="A608" s="301"/>
      <c r="B608" s="266">
        <f>+'Ark1'!C2803</f>
        <v>2023</v>
      </c>
      <c r="C608" s="215">
        <f>+'Ark1'!L2803</f>
        <v>8</v>
      </c>
      <c r="D608" s="215" t="str">
        <f>VLOOKUP(C608,RNR!$D$13:$E$27,2)</f>
        <v>R</v>
      </c>
      <c r="E608" s="215">
        <f>+'Ark1'!H2803</f>
        <v>1</v>
      </c>
      <c r="F608" s="215">
        <f>+'Ark1'!J2803</f>
        <v>103</v>
      </c>
      <c r="G608" s="215" t="str">
        <f>+VLOOKUP(F608,RNR!$A$1:$B$26,2)</f>
        <v>Rudshøgda</v>
      </c>
      <c r="H608" s="215">
        <f>+IF(J608=0,"",'Ark1'!Q2803)</f>
        <v>16</v>
      </c>
      <c r="I608" s="215"/>
      <c r="J608" s="320">
        <f>+'Ark1'!R2803</f>
        <v>119</v>
      </c>
      <c r="K608" s="216">
        <f>+IF(J608=0,"",'Ark1'!AG2803)</f>
        <v>70.220793739519294</v>
      </c>
      <c r="L608" s="216"/>
      <c r="M608" s="216">
        <f>+IF(J608=0,"",'Ark1'!AH2803)</f>
        <v>0</v>
      </c>
      <c r="N608" s="31">
        <f>+IF(J608=0,"",'Ark1'!U2803)</f>
        <v>12.668067226890757</v>
      </c>
      <c r="O608" s="31"/>
      <c r="P608" s="31"/>
      <c r="Q608" s="31"/>
      <c r="R608" s="31"/>
      <c r="S608" s="31"/>
      <c r="T608" s="31"/>
      <c r="U608" s="31"/>
      <c r="V608" s="217">
        <f>+IF(J608=0,"",'Ark1'!T2803)</f>
        <v>4.6974789915966397</v>
      </c>
      <c r="W608" s="218">
        <f>+IF(J608=0,"",'Ark1'!W2803)</f>
        <v>0</v>
      </c>
      <c r="X608" s="218">
        <f>+IF(J608=0,"",'Ark1'!X2803)</f>
        <v>13.445378151260501</v>
      </c>
      <c r="Y608" s="218">
        <f>+IF(J608=0,"",'Ark1'!Y2803)</f>
        <v>0</v>
      </c>
      <c r="Z608" s="218">
        <f>+IF(J608=0,"",'Ark1'!Z2803)</f>
        <v>3.0421391404901708</v>
      </c>
      <c r="AA608" s="216">
        <f>+IF(J608=0,"",'Ark1'!AA2803)</f>
        <v>0</v>
      </c>
      <c r="AB608" s="217">
        <f>+IF(J608=0,"",'Ark1'!AC2803)</f>
        <v>0</v>
      </c>
      <c r="AC608" s="218">
        <f>+IF(J608=0,"",'Ark1'!AE2803)</f>
        <v>0</v>
      </c>
      <c r="AD608" s="216">
        <f t="shared" ref="AD608:AD639" si="61">IF(J608=0,"",N608/C608)</f>
        <v>1.5835084033613447</v>
      </c>
      <c r="AE608" s="216">
        <f t="shared" si="59"/>
        <v>7.4375</v>
      </c>
      <c r="AF608" s="301"/>
    </row>
    <row r="609" spans="1:32" ht="15.6">
      <c r="A609" s="301"/>
      <c r="B609" s="266">
        <f>+'Ark1'!C2804</f>
        <v>2023</v>
      </c>
      <c r="C609" s="215">
        <f>+'Ark1'!L2804</f>
        <v>8</v>
      </c>
      <c r="D609" s="215" t="str">
        <f>VLOOKUP(C609,RNR!$D$13:$E$27,2)</f>
        <v>R</v>
      </c>
      <c r="E609" s="215">
        <f>+'Ark1'!H2804</f>
        <v>2</v>
      </c>
      <c r="F609" s="215">
        <f>+'Ark1'!J2804</f>
        <v>106</v>
      </c>
      <c r="G609" s="215" t="str">
        <f>+VLOOKUP(F609,RNR!$A$1:$B$26,2)</f>
        <v>Furuseth</v>
      </c>
      <c r="H609" s="215">
        <f>+IF(J609=0,"",'Ark1'!Q2804)</f>
        <v>16</v>
      </c>
      <c r="I609" s="215"/>
      <c r="J609" s="320">
        <f>+'Ark1'!R2804</f>
        <v>99</v>
      </c>
      <c r="K609" s="216">
        <f>+IF(J609=0,"",'Ark1'!AG2804)</f>
        <v>37.679544328875672</v>
      </c>
      <c r="L609" s="216"/>
      <c r="M609" s="216">
        <f>+IF(J609=0,"",'Ark1'!AH2804)</f>
        <v>0</v>
      </c>
      <c r="N609" s="31">
        <f>+IF(J609=0,"",'Ark1'!U2804)</f>
        <v>9.221212121212119</v>
      </c>
      <c r="O609" s="31"/>
      <c r="P609" s="31"/>
      <c r="Q609" s="31"/>
      <c r="R609" s="31"/>
      <c r="S609" s="31"/>
      <c r="T609" s="31"/>
      <c r="U609" s="31"/>
      <c r="V609" s="217">
        <f>+IF(J609=0,"",'Ark1'!T2804)</f>
        <v>3.5151515151515147</v>
      </c>
      <c r="W609" s="218">
        <f>+IF(J609=0,"",'Ark1'!W2804)</f>
        <v>0</v>
      </c>
      <c r="X609" s="218">
        <f>+IF(J609=0,"",'Ark1'!X2804)</f>
        <v>0</v>
      </c>
      <c r="Y609" s="218">
        <f>+IF(J609=0,"",'Ark1'!Y2804)</f>
        <v>0</v>
      </c>
      <c r="Z609" s="218">
        <f>+IF(J609=0,"",'Ark1'!Z2804)</f>
        <v>1.8988179591191221</v>
      </c>
      <c r="AA609" s="216">
        <f>+IF(J609=0,"",'Ark1'!AA2804)</f>
        <v>0</v>
      </c>
      <c r="AB609" s="217">
        <f>+IF(J609=0,"",'Ark1'!AC2804)</f>
        <v>0</v>
      </c>
      <c r="AC609" s="218">
        <f>+IF(J609=0,"",'Ark1'!AE2804)</f>
        <v>0</v>
      </c>
      <c r="AD609" s="216">
        <f t="shared" si="61"/>
        <v>1.1526515151515149</v>
      </c>
      <c r="AE609" s="216">
        <f t="shared" si="59"/>
        <v>6.1875</v>
      </c>
      <c r="AF609" s="301"/>
    </row>
    <row r="610" spans="1:32" ht="15.6">
      <c r="A610" s="301"/>
      <c r="B610" s="266">
        <f>+'Ark1'!C2805</f>
        <v>2023</v>
      </c>
      <c r="C610" s="215">
        <f>+'Ark1'!L2805</f>
        <v>8</v>
      </c>
      <c r="D610" s="215" t="str">
        <f>VLOOKUP(C610,RNR!$D$13:$E$27,2)</f>
        <v>R</v>
      </c>
      <c r="E610" s="215">
        <f>+'Ark1'!H2805</f>
        <v>1</v>
      </c>
      <c r="F610" s="215">
        <f>+'Ark1'!J2805</f>
        <v>110</v>
      </c>
      <c r="G610" s="215" t="str">
        <f>+VLOOKUP(F610,RNR!$A$1:$B$26,2)</f>
        <v>Gol</v>
      </c>
      <c r="H610" s="215">
        <f>+IF(J610=0,"",'Ark1'!Q2805)</f>
        <v>53</v>
      </c>
      <c r="I610" s="215"/>
      <c r="J610" s="320">
        <f>+'Ark1'!R2805</f>
        <v>266</v>
      </c>
      <c r="K610" s="216">
        <f>+IF(J610=0,"",'Ark1'!AG2805)</f>
        <v>8.2179738683051387</v>
      </c>
      <c r="L610" s="216"/>
      <c r="M610" s="216">
        <f>+IF(J610=0,"",'Ark1'!AH2805)</f>
        <v>0.37593984962406007</v>
      </c>
      <c r="N610" s="31">
        <f>+IF(J610=0,"",'Ark1'!U2805)</f>
        <v>10.016165413533828</v>
      </c>
      <c r="O610" s="31"/>
      <c r="P610" s="31"/>
      <c r="Q610" s="31"/>
      <c r="R610" s="31"/>
      <c r="S610" s="31"/>
      <c r="T610" s="31"/>
      <c r="U610" s="31"/>
      <c r="V610" s="217">
        <f>+IF(J610=0,"",'Ark1'!T2805)</f>
        <v>6.1691729323308273</v>
      </c>
      <c r="W610" s="218">
        <f>+IF(J610=0,"",'Ark1'!W2805)</f>
        <v>2.255639097744361</v>
      </c>
      <c r="X610" s="218">
        <f>+IF(J610=0,"",'Ark1'!X2805)</f>
        <v>4.511278195488722</v>
      </c>
      <c r="Y610" s="218">
        <f>+IF(J610=0,"",'Ark1'!Y2805)</f>
        <v>0</v>
      </c>
      <c r="Z610" s="218">
        <f>+IF(J610=0,"",'Ark1'!Z2805)</f>
        <v>2.9502902168457901</v>
      </c>
      <c r="AA610" s="216">
        <f>+IF(J610=0,"",'Ark1'!AA2805)</f>
        <v>0</v>
      </c>
      <c r="AB610" s="217">
        <f>+IF(J610=0,"",'Ark1'!AC2805)</f>
        <v>0</v>
      </c>
      <c r="AC610" s="218">
        <f>+IF(J610=0,"",'Ark1'!AE2805)</f>
        <v>0</v>
      </c>
      <c r="AD610" s="216">
        <f t="shared" si="61"/>
        <v>1.2520206766917286</v>
      </c>
      <c r="AE610" s="216">
        <f t="shared" si="59"/>
        <v>5.0188679245283021</v>
      </c>
      <c r="AF610" s="301"/>
    </row>
    <row r="611" spans="1:32" ht="15.6">
      <c r="A611" s="301"/>
      <c r="B611" s="266">
        <f>+'Ark1'!C2806</f>
        <v>2023</v>
      </c>
      <c r="C611" s="215">
        <f>+'Ark1'!L2806</f>
        <v>8</v>
      </c>
      <c r="D611" s="215" t="str">
        <f>VLOOKUP(C611,RNR!$D$13:$E$27,2)</f>
        <v>R</v>
      </c>
      <c r="E611" s="215">
        <f>+'Ark1'!H2806</f>
        <v>1</v>
      </c>
      <c r="F611" s="215">
        <f>+'Ark1'!J2806</f>
        <v>111</v>
      </c>
      <c r="G611" s="215" t="str">
        <f>+VLOOKUP(F611,RNR!$A$1:$B$26,2)</f>
        <v>Forus</v>
      </c>
      <c r="H611" s="215">
        <f>+IF(J611=0,"",'Ark1'!Q2806)</f>
        <v>1</v>
      </c>
      <c r="I611" s="215"/>
      <c r="J611" s="320">
        <f>+'Ark1'!R2806</f>
        <v>11</v>
      </c>
      <c r="K611" s="216">
        <f>+IF(J611=0,"",'Ark1'!AG2806)</f>
        <v>17.999352541275499</v>
      </c>
      <c r="L611" s="216"/>
      <c r="M611" s="216">
        <f>+IF(J611=0,"",'Ark1'!AH2806)</f>
        <v>0</v>
      </c>
      <c r="N611" s="31">
        <f>+IF(J611=0,"",'Ark1'!U2806)</f>
        <v>10.109090909090909</v>
      </c>
      <c r="O611" s="31"/>
      <c r="P611" s="31"/>
      <c r="Q611" s="31"/>
      <c r="R611" s="31"/>
      <c r="S611" s="31"/>
      <c r="T611" s="31"/>
      <c r="U611" s="31"/>
      <c r="V611" s="217">
        <f>+IF(J611=0,"",'Ark1'!T2806)</f>
        <v>4.7272727272727284</v>
      </c>
      <c r="W611" s="218">
        <f>+IF(J611=0,"",'Ark1'!W2806)</f>
        <v>0</v>
      </c>
      <c r="X611" s="218">
        <f>+IF(J611=0,"",'Ark1'!X2806)</f>
        <v>0</v>
      </c>
      <c r="Y611" s="218">
        <f>+IF(J611=0,"",'Ark1'!Y2806)</f>
        <v>0</v>
      </c>
      <c r="Z611" s="218">
        <f>+IF(J611=0,"",'Ark1'!Z2806)</f>
        <v>1.789593425362078</v>
      </c>
      <c r="AA611" s="216">
        <f>+IF(J611=0,"",'Ark1'!AA2806)</f>
        <v>0</v>
      </c>
      <c r="AB611" s="217">
        <f>+IF(J611=0,"",'Ark1'!AC2806)</f>
        <v>0</v>
      </c>
      <c r="AC611" s="218">
        <f>+IF(J611=0,"",'Ark1'!AE2806)</f>
        <v>0</v>
      </c>
      <c r="AD611" s="216">
        <f t="shared" si="61"/>
        <v>1.2636363636363637</v>
      </c>
      <c r="AE611" s="216">
        <f t="shared" si="59"/>
        <v>11</v>
      </c>
      <c r="AF611" s="301"/>
    </row>
    <row r="612" spans="1:32" ht="15.6">
      <c r="A612" s="301"/>
      <c r="B612" s="266">
        <f>+'Ark1'!C2807</f>
        <v>2023</v>
      </c>
      <c r="C612" s="215">
        <f>+'Ark1'!L2807</f>
        <v>8</v>
      </c>
      <c r="D612" s="215" t="str">
        <f>VLOOKUP(C612,RNR!$D$13:$E$27,2)</f>
        <v>R</v>
      </c>
      <c r="E612" s="215">
        <f>+'Ark1'!H2807</f>
        <v>1</v>
      </c>
      <c r="F612" s="215">
        <f>+'Ark1'!J2807</f>
        <v>116</v>
      </c>
      <c r="G612" s="215" t="str">
        <f>+VLOOKUP(F612,RNR!$A$1:$B$26,2)</f>
        <v>Sandeid</v>
      </c>
      <c r="H612" s="215">
        <f>+IF(J612=0,"",'Ark1'!Q2807)</f>
        <v>9</v>
      </c>
      <c r="I612" s="215"/>
      <c r="J612" s="320">
        <f>+'Ark1'!R2807</f>
        <v>24</v>
      </c>
      <c r="K612" s="216">
        <f>+IF(J612=0,"",'Ark1'!AG2807)</f>
        <v>4.184538266756241</v>
      </c>
      <c r="L612" s="216"/>
      <c r="M612" s="216">
        <f>+IF(J612=0,"",'Ark1'!AH2807)</f>
        <v>0</v>
      </c>
      <c r="N612" s="31">
        <f>+IF(J612=0,"",'Ark1'!U2807)</f>
        <v>13.495833333333337</v>
      </c>
      <c r="O612" s="31"/>
      <c r="P612" s="31"/>
      <c r="Q612" s="31"/>
      <c r="R612" s="31"/>
      <c r="S612" s="31"/>
      <c r="T612" s="31"/>
      <c r="U612" s="31"/>
      <c r="V612" s="217">
        <f>+IF(J612=0,"",'Ark1'!T2807)</f>
        <v>5.25</v>
      </c>
      <c r="W612" s="218">
        <f>+IF(J612=0,"",'Ark1'!W2807)</f>
        <v>0</v>
      </c>
      <c r="X612" s="218">
        <f>+IF(J612=0,"",'Ark1'!X2807)</f>
        <v>20.833333333333329</v>
      </c>
      <c r="Y612" s="218">
        <f>+IF(J612=0,"",'Ark1'!Y2807)</f>
        <v>4.1666666666666679</v>
      </c>
      <c r="Z612" s="218">
        <f>+IF(J612=0,"",'Ark1'!Z2807)</f>
        <v>3.9626883936988424</v>
      </c>
      <c r="AA612" s="216">
        <f>+IF(J612=0,"",'Ark1'!AA2807)</f>
        <v>0</v>
      </c>
      <c r="AB612" s="217">
        <f>+IF(J612=0,"",'Ark1'!AC2807)</f>
        <v>0</v>
      </c>
      <c r="AC612" s="218">
        <f>+IF(J612=0,"",'Ark1'!AE2807)</f>
        <v>0</v>
      </c>
      <c r="AD612" s="216">
        <f t="shared" si="61"/>
        <v>1.6869791666666671</v>
      </c>
      <c r="AE612" s="216">
        <f t="shared" si="59"/>
        <v>2.6666666666666665</v>
      </c>
      <c r="AF612" s="301"/>
    </row>
    <row r="613" spans="1:32" ht="15.6">
      <c r="A613" s="301"/>
      <c r="B613" s="266">
        <f>+'Ark1'!C2808</f>
        <v>2023</v>
      </c>
      <c r="C613" s="215">
        <f>+'Ark1'!L2808</f>
        <v>8</v>
      </c>
      <c r="D613" s="215" t="str">
        <f>VLOOKUP(C613,RNR!$D$13:$E$27,2)</f>
        <v>R</v>
      </c>
      <c r="E613" s="215">
        <f>+'Ark1'!H2808</f>
        <v>2</v>
      </c>
      <c r="F613" s="215">
        <f>+'Ark1'!J2808</f>
        <v>117</v>
      </c>
      <c r="G613" s="215" t="str">
        <f>+VLOOKUP(F613,RNR!$A$1:$B$26,2)</f>
        <v>Jæren</v>
      </c>
      <c r="H613" s="215">
        <f>+IF(J613=0,"",'Ark1'!Q2808)</f>
        <v>4</v>
      </c>
      <c r="I613" s="215"/>
      <c r="J613" s="320">
        <f>+'Ark1'!R2808</f>
        <v>11</v>
      </c>
      <c r="K613" s="216">
        <f>+IF(J613=0,"",'Ark1'!AG2808)</f>
        <v>6.1712782639486079</v>
      </c>
      <c r="L613" s="216"/>
      <c r="M613" s="216">
        <f>+IF(J613=0,"",'Ark1'!AH2808)</f>
        <v>0</v>
      </c>
      <c r="N613" s="31">
        <f>+IF(J613=0,"",'Ark1'!U2808)</f>
        <v>11.090909090909092</v>
      </c>
      <c r="O613" s="31"/>
      <c r="P613" s="31"/>
      <c r="Q613" s="31"/>
      <c r="R613" s="31"/>
      <c r="S613" s="31"/>
      <c r="T613" s="31"/>
      <c r="U613" s="31"/>
      <c r="V613" s="217">
        <f>+IF(J613=0,"",'Ark1'!T2808)</f>
        <v>4.8181818181818192</v>
      </c>
      <c r="W613" s="218">
        <f>+IF(J613=0,"",'Ark1'!W2808)</f>
        <v>0</v>
      </c>
      <c r="X613" s="218">
        <f>+IF(J613=0,"",'Ark1'!X2808)</f>
        <v>0</v>
      </c>
      <c r="Y613" s="218">
        <f>+IF(J613=0,"",'Ark1'!Y2808)</f>
        <v>0</v>
      </c>
      <c r="Z613" s="218">
        <f>+IF(J613=0,"",'Ark1'!Z2808)</f>
        <v>3.0734802735230824</v>
      </c>
      <c r="AA613" s="216">
        <f>+IF(J613=0,"",'Ark1'!AA2808)</f>
        <v>0</v>
      </c>
      <c r="AB613" s="217">
        <f>+IF(J613=0,"",'Ark1'!AC2808)</f>
        <v>0</v>
      </c>
      <c r="AC613" s="218">
        <f>+IF(J613=0,"",'Ark1'!AE2808)</f>
        <v>0</v>
      </c>
      <c r="AD613" s="216">
        <f t="shared" si="61"/>
        <v>1.3863636363636365</v>
      </c>
      <c r="AE613" s="216">
        <f t="shared" si="59"/>
        <v>2.75</v>
      </c>
      <c r="AF613" s="301"/>
    </row>
    <row r="614" spans="1:32" ht="15.6">
      <c r="A614" s="301"/>
      <c r="B614" s="266">
        <f>+'Ark1'!C2809</f>
        <v>2023</v>
      </c>
      <c r="C614" s="215">
        <f>+'Ark1'!L2809</f>
        <v>8</v>
      </c>
      <c r="D614" s="215" t="str">
        <f>VLOOKUP(C614,RNR!$D$13:$E$27,2)</f>
        <v>R</v>
      </c>
      <c r="E614" s="215">
        <f>+'Ark1'!H2809</f>
        <v>1</v>
      </c>
      <c r="F614" s="215">
        <f>+'Ark1'!J2809</f>
        <v>134</v>
      </c>
      <c r="G614" s="215" t="str">
        <f>+VLOOKUP(F614,RNR!$A$1:$B$26,2)</f>
        <v>Førde</v>
      </c>
      <c r="H614" s="215">
        <f>+IF(J614=0,"",'Ark1'!Q2809)</f>
        <v>52</v>
      </c>
      <c r="I614" s="215"/>
      <c r="J614" s="320">
        <f>+'Ark1'!R2809</f>
        <v>456</v>
      </c>
      <c r="K614" s="216">
        <f>+IF(J614=0,"",'Ark1'!AG2809)</f>
        <v>13.6574243511104</v>
      </c>
      <c r="L614" s="216"/>
      <c r="M614" s="216">
        <f>+IF(J614=0,"",'Ark1'!AH2809)</f>
        <v>0</v>
      </c>
      <c r="N614" s="31">
        <f>+IF(J614=0,"",'Ark1'!U2809)</f>
        <v>8.1835526315789497</v>
      </c>
      <c r="O614" s="31"/>
      <c r="P614" s="31"/>
      <c r="Q614" s="31"/>
      <c r="R614" s="31"/>
      <c r="S614" s="31"/>
      <c r="T614" s="31"/>
      <c r="U614" s="31"/>
      <c r="V614" s="217">
        <f>+IF(J614=0,"",'Ark1'!T2809)</f>
        <v>5.7039473684210513</v>
      </c>
      <c r="W614" s="218">
        <f>+IF(J614=0,"",'Ark1'!W2809)</f>
        <v>0</v>
      </c>
      <c r="X614" s="218">
        <f>+IF(J614=0,"",'Ark1'!X2809)</f>
        <v>1.5350877192982459</v>
      </c>
      <c r="Y614" s="218">
        <f>+IF(J614=0,"",'Ark1'!Y2809)</f>
        <v>0</v>
      </c>
      <c r="Z614" s="218">
        <f>+IF(J614=0,"",'Ark1'!Z2809)</f>
        <v>2.5757159815098638</v>
      </c>
      <c r="AA614" s="216">
        <f>+IF(J614=0,"",'Ark1'!AA2809)</f>
        <v>0</v>
      </c>
      <c r="AB614" s="217">
        <f>+IF(J614=0,"",'Ark1'!AC2809)</f>
        <v>0</v>
      </c>
      <c r="AC614" s="218">
        <f>+IF(J614=0,"",'Ark1'!AE2809)</f>
        <v>0</v>
      </c>
      <c r="AD614" s="216">
        <f t="shared" si="61"/>
        <v>1.0229440789473687</v>
      </c>
      <c r="AE614" s="216">
        <f t="shared" si="59"/>
        <v>8.7692307692307701</v>
      </c>
      <c r="AF614" s="301"/>
    </row>
    <row r="615" spans="1:32" ht="15.6">
      <c r="A615" s="301"/>
      <c r="B615" s="266">
        <f>+'Ark1'!C2810</f>
        <v>2023</v>
      </c>
      <c r="C615" s="215">
        <f>+'Ark1'!L2810</f>
        <v>8</v>
      </c>
      <c r="D615" s="215" t="str">
        <f>VLOOKUP(C615,RNR!$D$13:$E$27,2)</f>
        <v>R</v>
      </c>
      <c r="E615" s="215">
        <f>+'Ark1'!H2810</f>
        <v>2</v>
      </c>
      <c r="F615" s="215">
        <f>+'Ark1'!J2810</f>
        <v>141</v>
      </c>
      <c r="G615" s="215" t="str">
        <f>+VLOOKUP(F615,RNR!$A$1:$B$26,2)</f>
        <v>Ølen</v>
      </c>
      <c r="H615" s="215">
        <f>+IF(J615=0,"",'Ark1'!Q2810)</f>
        <v>25</v>
      </c>
      <c r="I615" s="215"/>
      <c r="J615" s="320">
        <f>+'Ark1'!R2810</f>
        <v>102</v>
      </c>
      <c r="K615" s="216">
        <f>+IF(J615=0,"",'Ark1'!AG2810)</f>
        <v>15.40730815791639</v>
      </c>
      <c r="L615" s="216"/>
      <c r="M615" s="216">
        <f>+IF(J615=0,"",'Ark1'!AH2810)</f>
        <v>0</v>
      </c>
      <c r="N615" s="31">
        <f>+IF(J615=0,"",'Ark1'!U2810)</f>
        <v>12.851960784313729</v>
      </c>
      <c r="O615" s="31"/>
      <c r="P615" s="31"/>
      <c r="Q615" s="31"/>
      <c r="R615" s="31"/>
      <c r="S615" s="31"/>
      <c r="T615" s="31"/>
      <c r="U615" s="31"/>
      <c r="V615" s="217">
        <f>+IF(J615=0,"",'Ark1'!T2810)</f>
        <v>5.6470588235294121</v>
      </c>
      <c r="W615" s="218">
        <f>+IF(J615=0,"",'Ark1'!W2810)</f>
        <v>0</v>
      </c>
      <c r="X615" s="218">
        <f>+IF(J615=0,"",'Ark1'!X2810)</f>
        <v>18.627450980392155</v>
      </c>
      <c r="Y615" s="218">
        <f>+IF(J615=0,"",'Ark1'!Y2810)</f>
        <v>0.98039215686274495</v>
      </c>
      <c r="Z615" s="218">
        <f>+IF(J615=0,"",'Ark1'!Z2810)</f>
        <v>3.8558773674705842</v>
      </c>
      <c r="AA615" s="216">
        <f>+IF(J615=0,"",'Ark1'!AA2810)</f>
        <v>0</v>
      </c>
      <c r="AB615" s="217">
        <f>+IF(J615=0,"",'Ark1'!AC2810)</f>
        <v>0</v>
      </c>
      <c r="AC615" s="218">
        <f>+IF(J615=0,"",'Ark1'!AE2810)</f>
        <v>0</v>
      </c>
      <c r="AD615" s="216">
        <f t="shared" si="61"/>
        <v>1.6064950980392161</v>
      </c>
      <c r="AE615" s="216">
        <f t="shared" si="59"/>
        <v>4.08</v>
      </c>
      <c r="AF615" s="301"/>
    </row>
    <row r="616" spans="1:32" ht="15.6">
      <c r="A616" s="301"/>
      <c r="B616" s="266">
        <f>+'Ark1'!C2811</f>
        <v>2023</v>
      </c>
      <c r="C616" s="215">
        <f>+'Ark1'!L2811</f>
        <v>8</v>
      </c>
      <c r="D616" s="215" t="str">
        <f>VLOOKUP(C616,RNR!$D$13:$E$27,2)</f>
        <v>R</v>
      </c>
      <c r="E616" s="215">
        <f>+'Ark1'!H2811</f>
        <v>2</v>
      </c>
      <c r="F616" s="215">
        <f>+'Ark1'!J2811</f>
        <v>143</v>
      </c>
      <c r="G616" s="215" t="str">
        <f>+VLOOKUP(F616,RNR!$A$1:$B$26,2)</f>
        <v>Nordfjord</v>
      </c>
      <c r="H616" s="215">
        <f>+IF(J616=0,"",'Ark1'!Q2811)</f>
        <v>12</v>
      </c>
      <c r="I616" s="215"/>
      <c r="J616" s="320">
        <f>+'Ark1'!R2811</f>
        <v>39</v>
      </c>
      <c r="K616" s="216">
        <f>+IF(J616=0,"",'Ark1'!AG2811)</f>
        <v>28.448523085747073</v>
      </c>
      <c r="L616" s="216"/>
      <c r="M616" s="216">
        <f>+IF(J616=0,"",'Ark1'!AH2811)</f>
        <v>0</v>
      </c>
      <c r="N616" s="31">
        <f>+IF(J616=0,"",'Ark1'!U2811)</f>
        <v>12.717948717948721</v>
      </c>
      <c r="O616" s="31"/>
      <c r="P616" s="31"/>
      <c r="Q616" s="31"/>
      <c r="R616" s="31"/>
      <c r="S616" s="31"/>
      <c r="T616" s="31"/>
      <c r="U616" s="31"/>
      <c r="V616" s="217">
        <f>+IF(J616=0,"",'Ark1'!T2811)</f>
        <v>5.0769230769230784</v>
      </c>
      <c r="W616" s="218">
        <f>+IF(J616=0,"",'Ark1'!W2811)</f>
        <v>0</v>
      </c>
      <c r="X616" s="218">
        <f>+IF(J616=0,"",'Ark1'!X2811)</f>
        <v>17.948717948717952</v>
      </c>
      <c r="Y616" s="218">
        <f>+IF(J616=0,"",'Ark1'!Y2811)</f>
        <v>2.5641025641025639</v>
      </c>
      <c r="Z616" s="218">
        <f>+IF(J616=0,"",'Ark1'!Z2811)</f>
        <v>3.667450158357541</v>
      </c>
      <c r="AA616" s="216">
        <f>+IF(J616=0,"",'Ark1'!AA2811)</f>
        <v>0</v>
      </c>
      <c r="AB616" s="217">
        <f>+IF(J616=0,"",'Ark1'!AC2811)</f>
        <v>0</v>
      </c>
      <c r="AC616" s="218">
        <f>+IF(J616=0,"",'Ark1'!AE2811)</f>
        <v>0</v>
      </c>
      <c r="AD616" s="216">
        <f t="shared" si="61"/>
        <v>1.5897435897435901</v>
      </c>
      <c r="AE616" s="216">
        <f t="shared" si="59"/>
        <v>3.25</v>
      </c>
      <c r="AF616" s="301"/>
    </row>
    <row r="617" spans="1:32" ht="15.6">
      <c r="A617" s="301"/>
      <c r="B617" s="266">
        <f>+'Ark1'!C2812</f>
        <v>2023</v>
      </c>
      <c r="C617" s="215">
        <f>+'Ark1'!L2812</f>
        <v>8</v>
      </c>
      <c r="D617" s="215" t="str">
        <f>VLOOKUP(C617,RNR!$D$13:$E$27,2)</f>
        <v>R</v>
      </c>
      <c r="E617" s="215">
        <f>+'Ark1'!H2812</f>
        <v>2</v>
      </c>
      <c r="F617" s="215">
        <f>+'Ark1'!J2812</f>
        <v>147</v>
      </c>
      <c r="G617" s="215" t="str">
        <f>+VLOOKUP(F617,RNR!$A$1:$B$26,2)</f>
        <v>Midt-Norge</v>
      </c>
      <c r="H617" s="215">
        <f>+IF(J617=0,"",'Ark1'!Q2812)</f>
        <v>3</v>
      </c>
      <c r="I617" s="215"/>
      <c r="J617" s="320">
        <f>+'Ark1'!R2812</f>
        <v>15</v>
      </c>
      <c r="K617" s="216">
        <f>+IF(J617=0,"",'Ark1'!AG2812)</f>
        <v>19.293208172280504</v>
      </c>
      <c r="L617" s="216"/>
      <c r="M617" s="216">
        <f>+IF(J617=0,"",'Ark1'!AH2812)</f>
        <v>6.6666666666666687</v>
      </c>
      <c r="N617" s="31">
        <f>+IF(J617=0,"",'Ark1'!U2812)</f>
        <v>11.64666666666667</v>
      </c>
      <c r="O617" s="31"/>
      <c r="P617" s="31"/>
      <c r="Q617" s="31"/>
      <c r="R617" s="31"/>
      <c r="S617" s="31"/>
      <c r="T617" s="31"/>
      <c r="U617" s="31"/>
      <c r="V617" s="217">
        <f>+IF(J617=0,"",'Ark1'!T2812)</f>
        <v>6.4666666666666668</v>
      </c>
      <c r="W617" s="218">
        <f>+IF(J617=0,"",'Ark1'!W2812)</f>
        <v>0</v>
      </c>
      <c r="X617" s="218">
        <f>+IF(J617=0,"",'Ark1'!X2812)</f>
        <v>0</v>
      </c>
      <c r="Y617" s="218">
        <f>+IF(J617=0,"",'Ark1'!Y2812)</f>
        <v>0</v>
      </c>
      <c r="Z617" s="218">
        <f>+IF(J617=0,"",'Ark1'!Z2812)</f>
        <v>1.9348959202557221</v>
      </c>
      <c r="AA617" s="216">
        <f>+IF(J617=0,"",'Ark1'!AA2812)</f>
        <v>0</v>
      </c>
      <c r="AB617" s="217">
        <f>+IF(J617=0,"",'Ark1'!AC2812)</f>
        <v>0</v>
      </c>
      <c r="AC617" s="218">
        <f>+IF(J617=0,"",'Ark1'!AE2812)</f>
        <v>0</v>
      </c>
      <c r="AD617" s="216">
        <f t="shared" si="61"/>
        <v>1.4558333333333338</v>
      </c>
      <c r="AE617" s="216">
        <f t="shared" si="59"/>
        <v>5</v>
      </c>
      <c r="AF617" s="301"/>
    </row>
    <row r="618" spans="1:32" ht="15.6">
      <c r="A618" s="301"/>
      <c r="B618" s="266">
        <f>+'Ark1'!C2813</f>
        <v>2023</v>
      </c>
      <c r="C618" s="215">
        <f>+'Ark1'!L2813</f>
        <v>8</v>
      </c>
      <c r="D618" s="215" t="str">
        <f>VLOOKUP(C618,RNR!$D$13:$E$27,2)</f>
        <v>R</v>
      </c>
      <c r="E618" s="215">
        <f>+'Ark1'!H2813</f>
        <v>1</v>
      </c>
      <c r="F618" s="215">
        <f>+'Ark1'!J2813</f>
        <v>155</v>
      </c>
      <c r="G618" s="215" t="str">
        <f>+VLOOKUP(F618,RNR!$A$1:$B$26,2)</f>
        <v>Målselv</v>
      </c>
      <c r="H618" s="215">
        <f>+IF(J618=0,"",'Ark1'!Q2813)</f>
        <v>9</v>
      </c>
      <c r="I618" s="215"/>
      <c r="J618" s="320">
        <f>+'Ark1'!R2813</f>
        <v>79</v>
      </c>
      <c r="K618" s="216">
        <f>+IF(J618=0,"",'Ark1'!AG2813)</f>
        <v>8.7726701228018822</v>
      </c>
      <c r="L618" s="216"/>
      <c r="M618" s="216">
        <f>+IF(J618=0,"",'Ark1'!AH2813)</f>
        <v>0</v>
      </c>
      <c r="N618" s="31">
        <f>+IF(J618=0,"",'Ark1'!U2813)</f>
        <v>12.894936708860763</v>
      </c>
      <c r="O618" s="31"/>
      <c r="P618" s="31"/>
      <c r="Q618" s="31"/>
      <c r="R618" s="31"/>
      <c r="S618" s="31"/>
      <c r="T618" s="31"/>
      <c r="U618" s="31"/>
      <c r="V618" s="217">
        <f>+IF(J618=0,"",'Ark1'!T2813)</f>
        <v>5.0759493670886089</v>
      </c>
      <c r="W618" s="218">
        <f>+IF(J618=0,"",'Ark1'!W2813)</f>
        <v>0</v>
      </c>
      <c r="X618" s="218">
        <f>+IF(J618=0,"",'Ark1'!X2813)</f>
        <v>12.658227848101264</v>
      </c>
      <c r="Y618" s="218">
        <f>+IF(J618=0,"",'Ark1'!Y2813)</f>
        <v>0</v>
      </c>
      <c r="Z618" s="218">
        <f>+IF(J618=0,"",'Ark1'!Z2813)</f>
        <v>2.6128164509051857</v>
      </c>
      <c r="AA618" s="216">
        <f>+IF(J618=0,"",'Ark1'!AA2813)</f>
        <v>0</v>
      </c>
      <c r="AB618" s="217">
        <f>+IF(J618=0,"",'Ark1'!AC2813)</f>
        <v>0</v>
      </c>
      <c r="AC618" s="218">
        <f>+IF(J618=0,"",'Ark1'!AE2813)</f>
        <v>0</v>
      </c>
      <c r="AD618" s="216">
        <f t="shared" si="61"/>
        <v>1.6118670886075954</v>
      </c>
      <c r="AE618" s="216">
        <f t="shared" si="59"/>
        <v>8.7777777777777786</v>
      </c>
      <c r="AF618" s="301"/>
    </row>
    <row r="619" spans="1:32" ht="15.6">
      <c r="A619" s="301"/>
      <c r="B619" s="266">
        <f>+'Ark1'!C2814</f>
        <v>2023</v>
      </c>
      <c r="C619" s="215">
        <f>+'Ark1'!L2814</f>
        <v>8</v>
      </c>
      <c r="D619" s="215" t="str">
        <f>VLOOKUP(C619,RNR!$D$13:$E$27,2)</f>
        <v>R</v>
      </c>
      <c r="E619" s="215">
        <f>+'Ark1'!H2814</f>
        <v>2</v>
      </c>
      <c r="F619" s="215">
        <f>+'Ark1'!J2814</f>
        <v>160</v>
      </c>
      <c r="G619" s="215" t="str">
        <f>+VLOOKUP(F619,RNR!$A$1:$B$26,2)</f>
        <v>Oslo</v>
      </c>
      <c r="H619" s="215">
        <f>+IF(J619=0,"",'Ark1'!Q2814)</f>
        <v>5</v>
      </c>
      <c r="I619" s="215"/>
      <c r="J619" s="320">
        <f>+'Ark1'!R2814</f>
        <v>21</v>
      </c>
      <c r="K619" s="216">
        <f>+IF(J619=0,"",'Ark1'!AG2814)</f>
        <v>10.908399847966557</v>
      </c>
      <c r="L619" s="216"/>
      <c r="M619" s="216">
        <f>+IF(J619=0,"",'Ark1'!AH2814)</f>
        <v>23.809523809523821</v>
      </c>
      <c r="N619" s="31">
        <f>+IF(J619=0,"",'Ark1'!U2814)</f>
        <v>10.933333333333335</v>
      </c>
      <c r="O619" s="31"/>
      <c r="P619" s="31"/>
      <c r="Q619" s="31"/>
      <c r="R619" s="31"/>
      <c r="S619" s="31"/>
      <c r="T619" s="31"/>
      <c r="U619" s="31"/>
      <c r="V619" s="217">
        <f>+IF(J619=0,"",'Ark1'!T2814)</f>
        <v>6.190476190476188</v>
      </c>
      <c r="W619" s="218">
        <f>+IF(J619=0,"",'Ark1'!W2814)</f>
        <v>4.7619047619047636</v>
      </c>
      <c r="X619" s="218">
        <f>+IF(J619=0,"",'Ark1'!X2814)</f>
        <v>0</v>
      </c>
      <c r="Y619" s="218">
        <f>+IF(J619=0,"",'Ark1'!Y2814)</f>
        <v>0</v>
      </c>
      <c r="Z619" s="218">
        <f>+IF(J619=0,"",'Ark1'!Z2814)</f>
        <v>2.2331556432510782</v>
      </c>
      <c r="AA619" s="216">
        <f>+IF(J619=0,"",'Ark1'!AA2814)</f>
        <v>0</v>
      </c>
      <c r="AB619" s="217">
        <f>+IF(J619=0,"",'Ark1'!AC2814)</f>
        <v>0</v>
      </c>
      <c r="AC619" s="218">
        <f>+IF(J619=0,"",'Ark1'!AE2814)</f>
        <v>0</v>
      </c>
      <c r="AD619" s="216">
        <f t="shared" si="61"/>
        <v>1.3666666666666669</v>
      </c>
      <c r="AE619" s="216">
        <f t="shared" si="59"/>
        <v>4.2</v>
      </c>
      <c r="AF619" s="301"/>
    </row>
    <row r="620" spans="1:32" ht="15.6">
      <c r="A620" s="301"/>
      <c r="B620" s="266">
        <f>+'Ark1'!C2815</f>
        <v>2023</v>
      </c>
      <c r="C620" s="215">
        <f>+'Ark1'!L2815</f>
        <v>8</v>
      </c>
      <c r="D620" s="215" t="str">
        <f>VLOOKUP(C620,RNR!$D$13:$E$27,2)</f>
        <v>R</v>
      </c>
      <c r="E620" s="215">
        <f>+'Ark1'!H2815</f>
        <v>1</v>
      </c>
      <c r="F620" s="215">
        <f>+'Ark1'!J2815</f>
        <v>171</v>
      </c>
      <c r="G620" s="215" t="str">
        <f>+VLOOKUP(F620,RNR!$A$1:$B$26,2)</f>
        <v>Prima</v>
      </c>
      <c r="H620" s="215" t="str">
        <f>+IF(J620=0,"",'Ark1'!Q2815)</f>
        <v/>
      </c>
      <c r="I620" s="215"/>
      <c r="J620" s="320">
        <f>+'Ark1'!R2815</f>
        <v>0</v>
      </c>
      <c r="K620" s="216" t="str">
        <f>+IF(J620=0,"",'Ark1'!AG2815)</f>
        <v/>
      </c>
      <c r="L620" s="216"/>
      <c r="M620" s="216" t="str">
        <f>+IF(J620=0,"",'Ark1'!AH2815)</f>
        <v/>
      </c>
      <c r="N620" s="31" t="str">
        <f>+IF(J620=0,"",'Ark1'!U2815)</f>
        <v/>
      </c>
      <c r="O620" s="31"/>
      <c r="P620" s="31"/>
      <c r="Q620" s="31"/>
      <c r="R620" s="31"/>
      <c r="S620" s="31"/>
      <c r="T620" s="31"/>
      <c r="U620" s="31"/>
      <c r="V620" s="217" t="str">
        <f>+IF(J620=0,"",'Ark1'!T2815)</f>
        <v/>
      </c>
      <c r="W620" s="218" t="str">
        <f>+IF(J620=0,"",'Ark1'!W2815)</f>
        <v/>
      </c>
      <c r="X620" s="218" t="str">
        <f>+IF(J620=0,"",'Ark1'!X2815)</f>
        <v/>
      </c>
      <c r="Y620" s="218" t="str">
        <f>+IF(J620=0,"",'Ark1'!Y2815)</f>
        <v/>
      </c>
      <c r="Z620" s="218" t="str">
        <f>+IF(J620=0,"",'Ark1'!Z2815)</f>
        <v/>
      </c>
      <c r="AA620" s="216" t="str">
        <f>+IF(J620=0,"",'Ark1'!AA2815)</f>
        <v/>
      </c>
      <c r="AB620" s="217" t="str">
        <f>+IF(J620=0,"",'Ark1'!AC2815)</f>
        <v/>
      </c>
      <c r="AC620" s="218" t="str">
        <f>+IF(J620=0,"",'Ark1'!AE2815)</f>
        <v/>
      </c>
      <c r="AD620" s="216" t="str">
        <f t="shared" si="61"/>
        <v/>
      </c>
      <c r="AE620" s="216" t="str">
        <f t="shared" si="59"/>
        <v/>
      </c>
      <c r="AF620" s="301"/>
    </row>
    <row r="621" spans="1:32" ht="15.6">
      <c r="A621" s="301"/>
      <c r="B621" s="266">
        <f>+'Ark1'!C2816</f>
        <v>2023</v>
      </c>
      <c r="C621" s="215">
        <f>+'Ark1'!L2816</f>
        <v>8</v>
      </c>
      <c r="D621" s="215" t="str">
        <f>VLOOKUP(C621,RNR!$D$13:$E$27,2)</f>
        <v>R</v>
      </c>
      <c r="E621" s="215">
        <f>+'Ark1'!H2816</f>
        <v>2</v>
      </c>
      <c r="F621" s="215">
        <f>+'Ark1'!J2816</f>
        <v>175</v>
      </c>
      <c r="G621" s="215" t="str">
        <f>+VLOOKUP(F621,RNR!$A$1:$B$26,2)</f>
        <v>Ole Ringdal</v>
      </c>
      <c r="H621" s="215">
        <f>+IF(J621=0,"",'Ark1'!Q2816)</f>
        <v>4</v>
      </c>
      <c r="I621" s="215"/>
      <c r="J621" s="320">
        <f>+'Ark1'!R2816</f>
        <v>6</v>
      </c>
      <c r="K621" s="216">
        <f>+IF(J621=0,"",'Ark1'!AG2816)</f>
        <v>0.58786667064545983</v>
      </c>
      <c r="L621" s="216"/>
      <c r="M621" s="216">
        <f>+IF(J621=0,"",'Ark1'!AH2816)</f>
        <v>0</v>
      </c>
      <c r="N621" s="31">
        <f>+IF(J621=0,"",'Ark1'!U2816)</f>
        <v>9.85</v>
      </c>
      <c r="O621" s="31"/>
      <c r="P621" s="31"/>
      <c r="Q621" s="31"/>
      <c r="R621" s="31"/>
      <c r="S621" s="31"/>
      <c r="T621" s="31"/>
      <c r="U621" s="31"/>
      <c r="V621" s="217">
        <f>+IF(J621=0,"",'Ark1'!T2816)</f>
        <v>6.5</v>
      </c>
      <c r="W621" s="218">
        <f>+IF(J621=0,"",'Ark1'!W2816)</f>
        <v>0</v>
      </c>
      <c r="X621" s="218">
        <f>+IF(J621=0,"",'Ark1'!X2816)</f>
        <v>0</v>
      </c>
      <c r="Y621" s="218">
        <f>+IF(J621=0,"",'Ark1'!Y2816)</f>
        <v>0</v>
      </c>
      <c r="Z621" s="218">
        <f>+IF(J621=0,"",'Ark1'!Z2816)</f>
        <v>2.419882917277886</v>
      </c>
      <c r="AA621" s="216">
        <f>+IF(J621=0,"",'Ark1'!AA2816)</f>
        <v>0</v>
      </c>
      <c r="AB621" s="217">
        <f>+IF(J621=0,"",'Ark1'!AC2816)</f>
        <v>0</v>
      </c>
      <c r="AC621" s="218">
        <f>+IF(J621=0,"",'Ark1'!AE2816)</f>
        <v>0</v>
      </c>
      <c r="AD621" s="216">
        <f t="shared" si="61"/>
        <v>1.23125</v>
      </c>
      <c r="AE621" s="216">
        <f t="shared" si="59"/>
        <v>1.5</v>
      </c>
      <c r="AF621" s="301"/>
    </row>
    <row r="622" spans="1:32" ht="15.6">
      <c r="A622" s="301"/>
      <c r="B622" s="266">
        <f>+'Ark1'!C2817</f>
        <v>2023</v>
      </c>
      <c r="C622" s="215">
        <f>+'Ark1'!L2817</f>
        <v>8</v>
      </c>
      <c r="D622" s="215" t="str">
        <f>VLOOKUP(C622,RNR!$D$13:$E$27,2)</f>
        <v>R</v>
      </c>
      <c r="E622" s="215">
        <f>+'Ark1'!H2817</f>
        <v>2</v>
      </c>
      <c r="F622" s="215">
        <f>+'Ark1'!J2817</f>
        <v>177</v>
      </c>
      <c r="G622" s="215" t="str">
        <f>+VLOOKUP(F622,RNR!$A$1:$B$26,2)</f>
        <v>Slakthuset</v>
      </c>
      <c r="H622" s="215">
        <f>+IF(J622=0,"",'Ark1'!Q2817)</f>
        <v>5</v>
      </c>
      <c r="I622" s="215"/>
      <c r="J622" s="320">
        <f>+'Ark1'!R2817</f>
        <v>33</v>
      </c>
      <c r="K622" s="216">
        <f>+IF(J622=0,"",'Ark1'!AG2817)</f>
        <v>5.4465009779134652</v>
      </c>
      <c r="L622" s="216"/>
      <c r="M622" s="216">
        <f>+IF(J622=0,"",'Ark1'!AH2817)</f>
        <v>0</v>
      </c>
      <c r="N622" s="31">
        <f>+IF(J622=0,"",'Ark1'!U2817)</f>
        <v>13.83939393939394</v>
      </c>
      <c r="O622" s="31"/>
      <c r="P622" s="31"/>
      <c r="Q622" s="31"/>
      <c r="R622" s="31"/>
      <c r="S622" s="31"/>
      <c r="T622" s="31"/>
      <c r="U622" s="31"/>
      <c r="V622" s="217">
        <f>+IF(J622=0,"",'Ark1'!T2817)</f>
        <v>4.7272727272727284</v>
      </c>
      <c r="W622" s="218">
        <f>+IF(J622=0,"",'Ark1'!W2817)</f>
        <v>0</v>
      </c>
      <c r="X622" s="218">
        <f>+IF(J622=0,"",'Ark1'!X2817)</f>
        <v>18.181818181818183</v>
      </c>
      <c r="Y622" s="218">
        <f>+IF(J622=0,"",'Ark1'!Y2817)</f>
        <v>0</v>
      </c>
      <c r="Z622" s="218">
        <f>+IF(J622=0,"",'Ark1'!Z2817)</f>
        <v>2.4172284898380005</v>
      </c>
      <c r="AA622" s="216">
        <f>+IF(J622=0,"",'Ark1'!AA2817)</f>
        <v>0</v>
      </c>
      <c r="AB622" s="217">
        <f>+IF(J622=0,"",'Ark1'!AC2817)</f>
        <v>0</v>
      </c>
      <c r="AC622" s="218">
        <f>+IF(J622=0,"",'Ark1'!AE2817)</f>
        <v>0</v>
      </c>
      <c r="AD622" s="216">
        <f t="shared" si="61"/>
        <v>1.7299242424242425</v>
      </c>
      <c r="AE622" s="216">
        <f t="shared" si="59"/>
        <v>6.6</v>
      </c>
      <c r="AF622" s="301"/>
    </row>
    <row r="623" spans="1:32" ht="15.6">
      <c r="A623" s="301"/>
      <c r="B623" s="266">
        <f>+'Ark1'!C2818</f>
        <v>2023</v>
      </c>
      <c r="C623" s="215">
        <f>+'Ark1'!L2818</f>
        <v>8</v>
      </c>
      <c r="D623" s="215" t="str">
        <f>VLOOKUP(C623,RNR!$D$13:$E$27,2)</f>
        <v>R</v>
      </c>
      <c r="E623" s="215">
        <f>+'Ark1'!H2818</f>
        <v>2</v>
      </c>
      <c r="F623" s="215">
        <f>+'Ark1'!J2818</f>
        <v>178</v>
      </c>
      <c r="G623" s="215" t="str">
        <f>+VLOOKUP(F623,RNR!$A$1:$B$26,2)</f>
        <v>Røros</v>
      </c>
      <c r="H623" s="215">
        <f>+IF(J623=0,"",'Ark1'!Q2818)</f>
        <v>6</v>
      </c>
      <c r="I623" s="215"/>
      <c r="J623" s="320">
        <f>+'Ark1'!R2818</f>
        <v>36</v>
      </c>
      <c r="K623" s="216">
        <f>+IF(J623=0,"",'Ark1'!AG2818)</f>
        <v>14.655144512412203</v>
      </c>
      <c r="L623" s="216"/>
      <c r="M623" s="216">
        <f>+IF(J623=0,"",'Ark1'!AH2818)</f>
        <v>33.333333333333343</v>
      </c>
      <c r="N623" s="31">
        <f>+IF(J623=0,"",'Ark1'!U2818)</f>
        <v>12.577777777777778</v>
      </c>
      <c r="O623" s="31"/>
      <c r="P623" s="31"/>
      <c r="Q623" s="31"/>
      <c r="R623" s="31"/>
      <c r="S623" s="31"/>
      <c r="T623" s="31"/>
      <c r="U623" s="31"/>
      <c r="V623" s="217">
        <f>+IF(J623=0,"",'Ark1'!T2818)</f>
        <v>4.75</v>
      </c>
      <c r="W623" s="218">
        <f>+IF(J623=0,"",'Ark1'!W2818)</f>
        <v>0</v>
      </c>
      <c r="X623" s="218">
        <f>+IF(J623=0,"",'Ark1'!X2818)</f>
        <v>11.111111111111112</v>
      </c>
      <c r="Y623" s="218">
        <f>+IF(J623=0,"",'Ark1'!Y2818)</f>
        <v>0</v>
      </c>
      <c r="Z623" s="218">
        <f>+IF(J623=0,"",'Ark1'!Z2818)</f>
        <v>2.6942439787970112</v>
      </c>
      <c r="AA623" s="216">
        <f>+IF(J623=0,"",'Ark1'!AA2818)</f>
        <v>0</v>
      </c>
      <c r="AB623" s="217">
        <f>+IF(J623=0,"",'Ark1'!AC2818)</f>
        <v>0</v>
      </c>
      <c r="AC623" s="218">
        <f>+IF(J623=0,"",'Ark1'!AE2818)</f>
        <v>0</v>
      </c>
      <c r="AD623" s="216">
        <f t="shared" si="61"/>
        <v>1.5722222222222222</v>
      </c>
      <c r="AE623" s="216">
        <f t="shared" si="59"/>
        <v>6</v>
      </c>
      <c r="AF623" s="301"/>
    </row>
    <row r="624" spans="1:32" ht="15.6">
      <c r="A624" s="301"/>
      <c r="B624" s="266">
        <f>+'Ark1'!C2819</f>
        <v>2023</v>
      </c>
      <c r="C624" s="215">
        <f>+'Ark1'!L2819</f>
        <v>8</v>
      </c>
      <c r="D624" s="215" t="str">
        <f>VLOOKUP(C624,RNR!$D$13:$E$27,2)</f>
        <v>R</v>
      </c>
      <c r="E624" s="215">
        <f>+'Ark1'!H2819</f>
        <v>2</v>
      </c>
      <c r="F624" s="215">
        <f>+'Ark1'!J2819</f>
        <v>181</v>
      </c>
      <c r="G624" s="215" t="str">
        <f>+VLOOKUP(F624,RNR!$A$1:$B$26,2)</f>
        <v>Horns</v>
      </c>
      <c r="H624" s="215">
        <f>+IF(J624=0,"",'Ark1'!Q2819)</f>
        <v>3</v>
      </c>
      <c r="I624" s="215"/>
      <c r="J624" s="320">
        <f>+'Ark1'!R2819</f>
        <v>3</v>
      </c>
      <c r="K624" s="216">
        <f>+IF(J624=0,"",'Ark1'!AG2819)</f>
        <v>1.0030001764809695</v>
      </c>
      <c r="L624" s="216"/>
      <c r="M624" s="216">
        <f>+IF(J624=0,"",'Ark1'!AH2819)</f>
        <v>0</v>
      </c>
      <c r="N624" s="31">
        <f>+IF(J624=0,"",'Ark1'!U2819)</f>
        <v>11.366666666666671</v>
      </c>
      <c r="O624" s="31"/>
      <c r="P624" s="31"/>
      <c r="Q624" s="31"/>
      <c r="R624" s="31"/>
      <c r="S624" s="31"/>
      <c r="T624" s="31"/>
      <c r="U624" s="31"/>
      <c r="V624" s="217">
        <f>+IF(J624=0,"",'Ark1'!T2819)</f>
        <v>6</v>
      </c>
      <c r="W624" s="218">
        <f>+IF(J624=0,"",'Ark1'!W2819)</f>
        <v>0</v>
      </c>
      <c r="X624" s="218">
        <f>+IF(J624=0,"",'Ark1'!X2819)</f>
        <v>33.333333333333343</v>
      </c>
      <c r="Y624" s="218">
        <f>+IF(J624=0,"",'Ark1'!Y2819)</f>
        <v>0</v>
      </c>
      <c r="Z624" s="218">
        <f>+IF(J624=0,"",'Ark1'!Z2819)</f>
        <v>4.4093335349259135</v>
      </c>
      <c r="AA624" s="216">
        <f>+IF(J624=0,"",'Ark1'!AA2819)</f>
        <v>0</v>
      </c>
      <c r="AB624" s="217">
        <f>+IF(J624=0,"",'Ark1'!AC2819)</f>
        <v>0</v>
      </c>
      <c r="AC624" s="218">
        <f>+IF(J624=0,"",'Ark1'!AE2819)</f>
        <v>0</v>
      </c>
      <c r="AD624" s="216">
        <f t="shared" si="61"/>
        <v>1.4208333333333338</v>
      </c>
      <c r="AE624" s="216">
        <f t="shared" si="59"/>
        <v>1</v>
      </c>
      <c r="AF624" s="301"/>
    </row>
    <row r="625" spans="1:32" ht="15.6">
      <c r="A625" s="301"/>
      <c r="B625" s="266">
        <f>+'Ark1'!C2820</f>
        <v>2023</v>
      </c>
      <c r="C625" s="215">
        <f>+'Ark1'!L2820</f>
        <v>8</v>
      </c>
      <c r="D625" s="215" t="str">
        <f>VLOOKUP(C625,RNR!$D$13:$E$27,2)</f>
        <v>R</v>
      </c>
      <c r="E625" s="215">
        <f>+'Ark1'!H2820</f>
        <v>1</v>
      </c>
      <c r="F625" s="215">
        <f>+'Ark1'!J2820</f>
        <v>262</v>
      </c>
      <c r="G625" s="215" t="str">
        <f>+VLOOKUP(F625,RNR!$A$1:$B$26,2)</f>
        <v>Strilalam</v>
      </c>
      <c r="H625" s="215" t="str">
        <f>+IF(J625=0,"",'Ark1'!Q2820)</f>
        <v/>
      </c>
      <c r="I625" s="215"/>
      <c r="J625" s="320">
        <f>+'Ark1'!R2820</f>
        <v>0</v>
      </c>
      <c r="K625" s="216" t="str">
        <f>+IF(J625=0,"",'Ark1'!AG2820)</f>
        <v/>
      </c>
      <c r="L625" s="216"/>
      <c r="M625" s="216" t="str">
        <f>+IF(J625=0,"",'Ark1'!AH2820)</f>
        <v/>
      </c>
      <c r="N625" s="31" t="str">
        <f>+IF(J625=0,"",'Ark1'!U2820)</f>
        <v/>
      </c>
      <c r="O625" s="31"/>
      <c r="P625" s="31"/>
      <c r="Q625" s="31"/>
      <c r="R625" s="31"/>
      <c r="S625" s="31"/>
      <c r="T625" s="31"/>
      <c r="U625" s="31"/>
      <c r="V625" s="217" t="str">
        <f>+IF(J625=0,"",'Ark1'!T2820)</f>
        <v/>
      </c>
      <c r="W625" s="218" t="str">
        <f>+IF(J625=0,"",'Ark1'!W2820)</f>
        <v/>
      </c>
      <c r="X625" s="218" t="str">
        <f>+IF(J625=0,"",'Ark1'!X2820)</f>
        <v/>
      </c>
      <c r="Y625" s="218" t="str">
        <f>+IF(J625=0,"",'Ark1'!Y2820)</f>
        <v/>
      </c>
      <c r="Z625" s="218" t="str">
        <f>+IF(J625=0,"",'Ark1'!Z2820)</f>
        <v/>
      </c>
      <c r="AA625" s="216" t="str">
        <f>+IF(J625=0,"",'Ark1'!AA2820)</f>
        <v/>
      </c>
      <c r="AB625" s="217" t="str">
        <f>+IF(J625=0,"",'Ark1'!AC2820)</f>
        <v/>
      </c>
      <c r="AC625" s="218" t="str">
        <f>+IF(J625=0,"",'Ark1'!AE2820)</f>
        <v/>
      </c>
      <c r="AD625" s="216" t="str">
        <f t="shared" si="61"/>
        <v/>
      </c>
      <c r="AE625" s="216" t="str">
        <f t="shared" si="59"/>
        <v/>
      </c>
      <c r="AF625" s="301"/>
    </row>
    <row r="626" spans="1:32" ht="15.6">
      <c r="A626" s="301"/>
      <c r="B626" s="266">
        <f>+'Ark1'!C2821</f>
        <v>2023</v>
      </c>
      <c r="C626" s="215">
        <f>+'Ark1'!L2821</f>
        <v>8</v>
      </c>
      <c r="D626" s="215" t="str">
        <f>VLOOKUP(C626,RNR!$D$13:$E$27,2)</f>
        <v>R</v>
      </c>
      <c r="E626" s="215">
        <f>+'Ark1'!H2821</f>
        <v>1</v>
      </c>
      <c r="F626" s="215">
        <f>+'Ark1'!J2821</f>
        <v>309</v>
      </c>
      <c r="G626" s="215" t="str">
        <f>+VLOOKUP(F626,RNR!$A$1:$B$26,2)</f>
        <v>Malvik</v>
      </c>
      <c r="H626" s="215">
        <f>+IF(J626=0,"",'Ark1'!Q2821)</f>
        <v>32</v>
      </c>
      <c r="I626" s="215"/>
      <c r="J626" s="320">
        <f>+'Ark1'!R2821</f>
        <v>242</v>
      </c>
      <c r="K626" s="216">
        <f>+IF(J626=0,"",'Ark1'!AG2821)</f>
        <v>32.85446310106601</v>
      </c>
      <c r="L626" s="216"/>
      <c r="M626" s="216">
        <f>+IF(J626=0,"",'Ark1'!AH2821)</f>
        <v>0</v>
      </c>
      <c r="N626" s="31">
        <f>+IF(J626=0,"",'Ark1'!U2821)</f>
        <v>8.9020661157024819</v>
      </c>
      <c r="O626" s="31"/>
      <c r="P626" s="31"/>
      <c r="Q626" s="31"/>
      <c r="R626" s="31"/>
      <c r="S626" s="31"/>
      <c r="T626" s="31"/>
      <c r="U626" s="31"/>
      <c r="V626" s="217">
        <f>+IF(J626=0,"",'Ark1'!T2821)</f>
        <v>5.2479338842975194</v>
      </c>
      <c r="W626" s="218">
        <f>+IF(J626=0,"",'Ark1'!W2821)</f>
        <v>0</v>
      </c>
      <c r="X626" s="218">
        <f>+IF(J626=0,"",'Ark1'!X2821)</f>
        <v>1.2396694214876036</v>
      </c>
      <c r="Y626" s="218">
        <f>+IF(J626=0,"",'Ark1'!Y2821)</f>
        <v>0</v>
      </c>
      <c r="Z626" s="218">
        <f>+IF(J626=0,"",'Ark1'!Z2821)</f>
        <v>2.8682855239442944</v>
      </c>
      <c r="AA626" s="216">
        <f>+IF(J626=0,"",'Ark1'!AA2821)</f>
        <v>0</v>
      </c>
      <c r="AB626" s="217">
        <f>+IF(J626=0,"",'Ark1'!AC2821)</f>
        <v>0</v>
      </c>
      <c r="AC626" s="218">
        <f>+IF(J626=0,"",'Ark1'!AE2821)</f>
        <v>0</v>
      </c>
      <c r="AD626" s="216">
        <f t="shared" si="61"/>
        <v>1.1127582644628102</v>
      </c>
      <c r="AE626" s="216">
        <f t="shared" si="59"/>
        <v>7.5625</v>
      </c>
      <c r="AF626" s="301"/>
    </row>
    <row r="627" spans="1:32" ht="15.6">
      <c r="A627" s="301"/>
      <c r="B627" s="266">
        <f>+'Ark1'!C2822</f>
        <v>2023</v>
      </c>
      <c r="C627" s="215">
        <f>+'Ark1'!L2822</f>
        <v>8</v>
      </c>
      <c r="D627" s="215" t="str">
        <f>VLOOKUP(C627,RNR!$D$13:$E$27,2)</f>
        <v>R</v>
      </c>
      <c r="E627" s="215">
        <f>+'Ark1'!H2822</f>
        <v>2</v>
      </c>
      <c r="F627" s="215">
        <f>+'Ark1'!J2822</f>
        <v>470</v>
      </c>
      <c r="G627" s="215" t="str">
        <f>+VLOOKUP(F627,RNR!$A$1:$B$26,2)</f>
        <v>Jens Eide</v>
      </c>
      <c r="H627" s="215">
        <f>+IF(J627=0,"",'Ark1'!Q2822)</f>
        <v>23</v>
      </c>
      <c r="I627" s="215"/>
      <c r="J627" s="320">
        <f>+'Ark1'!R2822</f>
        <v>384</v>
      </c>
      <c r="K627" s="216">
        <f>+IF(J627=0,"",'Ark1'!AG2822)</f>
        <v>55.927933737732019</v>
      </c>
      <c r="L627" s="216"/>
      <c r="M627" s="216">
        <f>+IF(J627=0,"",'Ark1'!AH2822)</f>
        <v>3.6458333333333344</v>
      </c>
      <c r="N627" s="31">
        <f>+IF(J627=0,"",'Ark1'!U2822)</f>
        <v>7.2270833333333364</v>
      </c>
      <c r="O627" s="31"/>
      <c r="P627" s="31"/>
      <c r="Q627" s="31"/>
      <c r="R627" s="31"/>
      <c r="S627" s="31"/>
      <c r="T627" s="31"/>
      <c r="U627" s="31"/>
      <c r="V627" s="217">
        <f>+IF(J627=0,"",'Ark1'!T2822)</f>
        <v>4.9921875</v>
      </c>
      <c r="W627" s="218">
        <f>+IF(J627=0,"",'Ark1'!W2822)</f>
        <v>0.26041666666666674</v>
      </c>
      <c r="X627" s="218">
        <f>+IF(J627=0,"",'Ark1'!X2822)</f>
        <v>0.26041666666666674</v>
      </c>
      <c r="Y627" s="218">
        <f>+IF(J627=0,"",'Ark1'!Y2822)</f>
        <v>0</v>
      </c>
      <c r="Z627" s="218">
        <f>+IF(J627=0,"",'Ark1'!Z2822)</f>
        <v>2.9157788827439477</v>
      </c>
      <c r="AA627" s="216">
        <f>+IF(J627=0,"",'Ark1'!AA2822)</f>
        <v>0</v>
      </c>
      <c r="AB627" s="217">
        <f>+IF(J627=0,"",'Ark1'!AC2822)</f>
        <v>0</v>
      </c>
      <c r="AC627" s="218">
        <f>+IF(J627=0,"",'Ark1'!AE2822)</f>
        <v>0</v>
      </c>
      <c r="AD627" s="216">
        <f t="shared" si="61"/>
        <v>0.90338541666666705</v>
      </c>
      <c r="AE627" s="216">
        <f t="shared" si="59"/>
        <v>16.695652173913043</v>
      </c>
      <c r="AF627" s="301"/>
    </row>
    <row r="628" spans="1:32" ht="15.6">
      <c r="A628" s="301"/>
      <c r="B628" s="266">
        <f>+'Ark1'!C2823</f>
        <v>2023</v>
      </c>
      <c r="C628" s="215">
        <f>+'Ark1'!L2823</f>
        <v>8</v>
      </c>
      <c r="D628" s="215" t="str">
        <f>VLOOKUP(C628,RNR!$D$13:$E$27,2)</f>
        <v>R</v>
      </c>
      <c r="E628" s="215">
        <f>+'Ark1'!H2823</f>
        <v>2</v>
      </c>
      <c r="F628" s="215">
        <f>+'Ark1'!J2823</f>
        <v>629</v>
      </c>
      <c r="G628" s="215" t="str">
        <f>+VLOOKUP(F628,RNR!$A$1:$B$26,2)</f>
        <v>Bø</v>
      </c>
      <c r="H628" s="215">
        <f>+IF(J628=0,"",'Ark1'!Q2823)</f>
        <v>2</v>
      </c>
      <c r="I628" s="215"/>
      <c r="J628" s="320">
        <f>+'Ark1'!R2823</f>
        <v>4</v>
      </c>
      <c r="K628" s="216">
        <f>+IF(J628=0,"",'Ark1'!AG2823)</f>
        <v>16.28986677432378</v>
      </c>
      <c r="L628" s="216"/>
      <c r="M628" s="216">
        <f>+IF(J628=0,"",'Ark1'!AH2823)</f>
        <v>0</v>
      </c>
      <c r="N628" s="31">
        <f>+IF(J628=0,"",'Ark1'!U2823)</f>
        <v>20.175000000000001</v>
      </c>
      <c r="O628" s="31"/>
      <c r="P628" s="31"/>
      <c r="Q628" s="31"/>
      <c r="R628" s="31"/>
      <c r="S628" s="31"/>
      <c r="T628" s="31"/>
      <c r="U628" s="31"/>
      <c r="V628" s="217">
        <f>+IF(J628=0,"",'Ark1'!T2823)</f>
        <v>5</v>
      </c>
      <c r="W628" s="218">
        <f>+IF(J628=0,"",'Ark1'!W2823)</f>
        <v>0</v>
      </c>
      <c r="X628" s="218">
        <f>+IF(J628=0,"",'Ark1'!X2823)</f>
        <v>75</v>
      </c>
      <c r="Y628" s="218">
        <f>+IF(J628=0,"",'Ark1'!Y2823)</f>
        <v>0</v>
      </c>
      <c r="Z628" s="218">
        <f>+IF(J628=0,"",'Ark1'!Z2823)</f>
        <v>2.9097895112877175</v>
      </c>
      <c r="AA628" s="216">
        <f>+IF(J628=0,"",'Ark1'!AA2823)</f>
        <v>0</v>
      </c>
      <c r="AB628" s="217">
        <f>+IF(J628=0,"",'Ark1'!AC2823)</f>
        <v>0</v>
      </c>
      <c r="AC628" s="218">
        <f>+IF(J628=0,"",'Ark1'!AE2823)</f>
        <v>0</v>
      </c>
      <c r="AD628" s="216">
        <f t="shared" si="61"/>
        <v>2.5218750000000001</v>
      </c>
      <c r="AE628" s="216">
        <f t="shared" si="59"/>
        <v>2</v>
      </c>
      <c r="AF628" s="301"/>
    </row>
    <row r="629" spans="1:32" ht="15.6">
      <c r="A629" s="301"/>
      <c r="B629" s="266">
        <f>+'Ark1'!C2824</f>
        <v>2023</v>
      </c>
      <c r="C629" s="215">
        <f>+'Ark1'!L2824</f>
        <v>8</v>
      </c>
      <c r="D629" s="215" t="str">
        <f>VLOOKUP(C629,RNR!$D$13:$E$27,2)</f>
        <v>R</v>
      </c>
      <c r="E629" s="215">
        <f>+'Ark1'!H2824</f>
        <v>1</v>
      </c>
      <c r="F629" s="215">
        <f>+'Ark1'!J2824</f>
        <v>643</v>
      </c>
      <c r="G629" s="215" t="str">
        <f>+VLOOKUP(F629,RNR!$A$1:$B$26,2)</f>
        <v>Bjerka</v>
      </c>
      <c r="H629" s="215">
        <f>+IF(J629=0,"",'Ark1'!Q2824)</f>
        <v>2</v>
      </c>
      <c r="I629" s="215"/>
      <c r="J629" s="320">
        <f>+'Ark1'!R2824</f>
        <v>3</v>
      </c>
      <c r="K629" s="216">
        <f>+IF(J629=0,"",'Ark1'!AG2824)</f>
        <v>0.85041602141788475</v>
      </c>
      <c r="L629" s="216"/>
      <c r="M629" s="216">
        <f>+IF(J629=0,"",'Ark1'!AH2824)</f>
        <v>0</v>
      </c>
      <c r="N629" s="31">
        <f>+IF(J629=0,"",'Ark1'!U2824)</f>
        <v>10.799999999999997</v>
      </c>
      <c r="O629" s="31"/>
      <c r="P629" s="31"/>
      <c r="Q629" s="31"/>
      <c r="R629" s="31"/>
      <c r="S629" s="31"/>
      <c r="T629" s="31"/>
      <c r="U629" s="31"/>
      <c r="V629" s="217">
        <f>+IF(J629=0,"",'Ark1'!T2824)</f>
        <v>6</v>
      </c>
      <c r="W629" s="218">
        <f>+IF(J629=0,"",'Ark1'!W2824)</f>
        <v>0</v>
      </c>
      <c r="X629" s="218">
        <f>+IF(J629=0,"",'Ark1'!X2824)</f>
        <v>33.333333333333343</v>
      </c>
      <c r="Y629" s="218">
        <f>+IF(J629=0,"",'Ark1'!Y2824)</f>
        <v>0</v>
      </c>
      <c r="Z629" s="218">
        <f>+IF(J629=0,"",'Ark1'!Z2824)</f>
        <v>4.1769207158703292</v>
      </c>
      <c r="AA629" s="216">
        <f>+IF(J629=0,"",'Ark1'!AA2824)</f>
        <v>0</v>
      </c>
      <c r="AB629" s="217">
        <f>+IF(J629=0,"",'Ark1'!AC2824)</f>
        <v>0</v>
      </c>
      <c r="AC629" s="218">
        <f>+IF(J629=0,"",'Ark1'!AE2824)</f>
        <v>0</v>
      </c>
      <c r="AD629" s="216">
        <f t="shared" si="61"/>
        <v>1.3499999999999996</v>
      </c>
      <c r="AE629" s="216">
        <f t="shared" si="59"/>
        <v>1.5</v>
      </c>
      <c r="AF629" s="301"/>
    </row>
    <row r="630" spans="1:32" ht="15.6">
      <c r="A630" s="301"/>
      <c r="B630" s="266">
        <f>+'Ark1'!C2825</f>
        <v>2023</v>
      </c>
      <c r="C630" s="215">
        <f>+'Ark1'!L2825</f>
        <v>8</v>
      </c>
      <c r="D630" s="215" t="str">
        <f>VLOOKUP(C630,RNR!$D$13:$E$27,2)</f>
        <v>R</v>
      </c>
      <c r="E630" s="215">
        <f>+'Ark1'!H2825</f>
        <v>2</v>
      </c>
      <c r="F630" s="215">
        <f>+'Ark1'!J2825</f>
        <v>704</v>
      </c>
      <c r="G630" s="215" t="str">
        <f>+VLOOKUP(F630,RNR!$A$1:$B$26,2)</f>
        <v>Øre Vilt</v>
      </c>
      <c r="H630" s="215" t="str">
        <f>+IF(J630=0,"",'Ark1'!Q2825)</f>
        <v/>
      </c>
      <c r="I630" s="215"/>
      <c r="J630" s="320">
        <f>+'Ark1'!R2825</f>
        <v>0</v>
      </c>
      <c r="K630" s="216" t="str">
        <f>+IF(J630=0,"",'Ark1'!AG2825)</f>
        <v/>
      </c>
      <c r="L630" s="216"/>
      <c r="M630" s="216" t="str">
        <f>+IF(J630=0,"",'Ark1'!AH2825)</f>
        <v/>
      </c>
      <c r="N630" s="31" t="str">
        <f>+IF(J630=0,"",'Ark1'!U2825)</f>
        <v/>
      </c>
      <c r="O630" s="31"/>
      <c r="P630" s="31"/>
      <c r="Q630" s="31"/>
      <c r="R630" s="31"/>
      <c r="S630" s="31"/>
      <c r="T630" s="31"/>
      <c r="U630" s="31"/>
      <c r="V630" s="217" t="str">
        <f>+IF(J630=0,"",'Ark1'!T2825)</f>
        <v/>
      </c>
      <c r="W630" s="218" t="str">
        <f>+IF(J630=0,"",'Ark1'!W2825)</f>
        <v/>
      </c>
      <c r="X630" s="218" t="str">
        <f>+IF(J630=0,"",'Ark1'!X2825)</f>
        <v/>
      </c>
      <c r="Y630" s="218" t="str">
        <f>+IF(J630=0,"",'Ark1'!Y2825)</f>
        <v/>
      </c>
      <c r="Z630" s="218" t="str">
        <f>+IF(J630=0,"",'Ark1'!Z2825)</f>
        <v/>
      </c>
      <c r="AA630" s="216" t="str">
        <f>+IF(J630=0,"",'Ark1'!AA2825)</f>
        <v/>
      </c>
      <c r="AB630" s="217" t="str">
        <f>+IF(J630=0,"",'Ark1'!AC2825)</f>
        <v/>
      </c>
      <c r="AC630" s="218" t="str">
        <f>+IF(J630=0,"",'Ark1'!AE2825)</f>
        <v/>
      </c>
      <c r="AD630" s="216" t="str">
        <f t="shared" si="61"/>
        <v/>
      </c>
      <c r="AE630" s="216" t="str">
        <f t="shared" si="59"/>
        <v/>
      </c>
      <c r="AF630" s="301"/>
    </row>
    <row r="631" spans="1:32" ht="15.6">
      <c r="A631" s="301"/>
      <c r="B631" s="266">
        <f>+'Ark1'!C2826</f>
        <v>2023</v>
      </c>
      <c r="C631" s="215">
        <f>+'Ark1'!L2826</f>
        <v>8</v>
      </c>
      <c r="D631" s="215" t="str">
        <f>VLOOKUP(C631,RNR!$D$13:$E$27,2)</f>
        <v>R</v>
      </c>
      <c r="E631" s="215">
        <f>+'Ark1'!H2826</f>
        <v>1</v>
      </c>
      <c r="F631" s="215">
        <f>+'Ark1'!J2826</f>
        <v>802</v>
      </c>
      <c r="G631" s="215" t="str">
        <f>+VLOOKUP(F631,RNR!$A$1:$B$26,2)</f>
        <v>Karasjok</v>
      </c>
      <c r="H631" s="215">
        <f>+IF(J631=0,"",'Ark1'!Q2826)</f>
        <v>1</v>
      </c>
      <c r="I631" s="215"/>
      <c r="J631" s="320">
        <f>+'Ark1'!R2826</f>
        <v>3</v>
      </c>
      <c r="K631" s="216">
        <f>+IF(J631=0,"",'Ark1'!AG2826)</f>
        <v>61.864406779661032</v>
      </c>
      <c r="L631" s="216"/>
      <c r="M631" s="216">
        <f>+IF(J631=0,"",'Ark1'!AH2826)</f>
        <v>0</v>
      </c>
      <c r="N631" s="31">
        <f>+IF(J631=0,"",'Ark1'!U2826)</f>
        <v>7.3</v>
      </c>
      <c r="O631" s="31"/>
      <c r="P631" s="31"/>
      <c r="Q631" s="31"/>
      <c r="R631" s="31"/>
      <c r="S631" s="31"/>
      <c r="T631" s="31"/>
      <c r="U631" s="31"/>
      <c r="V631" s="217">
        <f>+IF(J631=0,"",'Ark1'!T2826)</f>
        <v>3.3333333333333344</v>
      </c>
      <c r="W631" s="218">
        <f>+IF(J631=0,"",'Ark1'!W2826)</f>
        <v>0</v>
      </c>
      <c r="X631" s="218">
        <f>+IF(J631=0,"",'Ark1'!X2826)</f>
        <v>0</v>
      </c>
      <c r="Y631" s="218">
        <f>+IF(J631=0,"",'Ark1'!Y2826)</f>
        <v>0</v>
      </c>
      <c r="Z631" s="218">
        <f>+IF(J631=0,"",'Ark1'!Z2826)</f>
        <v>0.42426406871192546</v>
      </c>
      <c r="AA631" s="216">
        <f>+IF(J631=0,"",'Ark1'!AA2826)</f>
        <v>0</v>
      </c>
      <c r="AB631" s="217">
        <f>+IF(J631=0,"",'Ark1'!AC2826)</f>
        <v>0</v>
      </c>
      <c r="AC631" s="218">
        <f>+IF(J631=0,"",'Ark1'!AE2826)</f>
        <v>0</v>
      </c>
      <c r="AD631" s="216">
        <f t="shared" si="61"/>
        <v>0.91249999999999998</v>
      </c>
      <c r="AE631" s="216">
        <f t="shared" si="59"/>
        <v>3</v>
      </c>
      <c r="AF631" s="301"/>
    </row>
    <row r="632" spans="1:32" ht="15.6">
      <c r="A632" s="301"/>
      <c r="B632" s="266">
        <f>+'Ark1'!C2827</f>
        <v>2023</v>
      </c>
      <c r="C632" s="215">
        <f>+'Ark1'!L2827</f>
        <v>9</v>
      </c>
      <c r="D632" s="215" t="str">
        <f>VLOOKUP(C632,RNR!$D$13:$E$27,2)</f>
        <v>R+</v>
      </c>
      <c r="E632" s="215">
        <f>+'Ark1'!H2827</f>
        <v>1</v>
      </c>
      <c r="F632" s="215">
        <f>+'Ark1'!J2827</f>
        <v>103</v>
      </c>
      <c r="G632" s="215" t="str">
        <f>+VLOOKUP(F632,RNR!$A$1:$B$26,2)</f>
        <v>Rudshøgda</v>
      </c>
      <c r="H632" s="215" t="str">
        <f>+IF(J632=0,"",'Ark1'!Q2827)</f>
        <v/>
      </c>
      <c r="I632" s="215"/>
      <c r="J632" s="320">
        <f>+'Ark1'!R2827</f>
        <v>0</v>
      </c>
      <c r="K632" s="216" t="str">
        <f>+IF(J632=0,"",'Ark1'!AG2827)</f>
        <v/>
      </c>
      <c r="L632" s="216"/>
      <c r="M632" s="216" t="str">
        <f>+IF(J632=0,"",'Ark1'!AH2827)</f>
        <v/>
      </c>
      <c r="N632" s="31" t="str">
        <f>+IF(J632=0,"",'Ark1'!U2827)</f>
        <v/>
      </c>
      <c r="O632" s="31"/>
      <c r="P632" s="31"/>
      <c r="Q632" s="31"/>
      <c r="R632" s="31"/>
      <c r="S632" s="31"/>
      <c r="T632" s="31"/>
      <c r="U632" s="31"/>
      <c r="V632" s="217" t="str">
        <f>+IF(J632=0,"",'Ark1'!T2827)</f>
        <v/>
      </c>
      <c r="W632" s="218" t="str">
        <f>+IF(J632=0,"",'Ark1'!W2827)</f>
        <v/>
      </c>
      <c r="X632" s="218" t="str">
        <f>+IF(J632=0,"",'Ark1'!X2827)</f>
        <v/>
      </c>
      <c r="Y632" s="218" t="str">
        <f>+IF(J632=0,"",'Ark1'!Y2827)</f>
        <v/>
      </c>
      <c r="Z632" s="218" t="str">
        <f>+IF(J632=0,"",'Ark1'!Z2827)</f>
        <v/>
      </c>
      <c r="AA632" s="216" t="str">
        <f>+IF(J632=0,"",'Ark1'!AA2827)</f>
        <v/>
      </c>
      <c r="AB632" s="217" t="str">
        <f>+IF(J632=0,"",'Ark1'!AC2827)</f>
        <v/>
      </c>
      <c r="AC632" s="218" t="str">
        <f>+IF(J632=0,"",'Ark1'!AE2827)</f>
        <v/>
      </c>
      <c r="AD632" s="216" t="str">
        <f t="shared" si="61"/>
        <v/>
      </c>
      <c r="AE632" s="216" t="str">
        <f t="shared" ref="AE632:AE695" si="62">IF(J632=0,"",J632/H632)</f>
        <v/>
      </c>
      <c r="AF632" s="301"/>
    </row>
    <row r="633" spans="1:32" ht="15.6">
      <c r="A633" s="301"/>
      <c r="B633" s="266">
        <f>+'Ark1'!C2828</f>
        <v>2023</v>
      </c>
      <c r="C633" s="215">
        <f>+'Ark1'!L2828</f>
        <v>9</v>
      </c>
      <c r="D633" s="215" t="str">
        <f>VLOOKUP(C633,RNR!$D$13:$E$27,2)</f>
        <v>R+</v>
      </c>
      <c r="E633" s="215">
        <f>+'Ark1'!H2828</f>
        <v>2</v>
      </c>
      <c r="F633" s="215">
        <f>+'Ark1'!J2828</f>
        <v>106</v>
      </c>
      <c r="G633" s="215" t="str">
        <f>+VLOOKUP(F633,RNR!$A$1:$B$26,2)</f>
        <v>Furuseth</v>
      </c>
      <c r="H633" s="215" t="str">
        <f>+IF(J633=0,"",'Ark1'!Q2828)</f>
        <v/>
      </c>
      <c r="I633" s="215"/>
      <c r="J633" s="320">
        <f>+'Ark1'!R2828</f>
        <v>0</v>
      </c>
      <c r="K633" s="216" t="str">
        <f>+IF(J633=0,"",'Ark1'!AG2828)</f>
        <v/>
      </c>
      <c r="L633" s="216"/>
      <c r="M633" s="216" t="str">
        <f>+IF(J633=0,"",'Ark1'!AH2828)</f>
        <v/>
      </c>
      <c r="N633" s="31" t="str">
        <f>+IF(J633=0,"",'Ark1'!U2828)</f>
        <v/>
      </c>
      <c r="O633" s="31"/>
      <c r="P633" s="31"/>
      <c r="Q633" s="31"/>
      <c r="R633" s="31"/>
      <c r="S633" s="31"/>
      <c r="T633" s="31"/>
      <c r="U633" s="31"/>
      <c r="V633" s="217" t="str">
        <f>+IF(J633=0,"",'Ark1'!T2828)</f>
        <v/>
      </c>
      <c r="W633" s="218" t="str">
        <f>+IF(J633=0,"",'Ark1'!W2828)</f>
        <v/>
      </c>
      <c r="X633" s="218" t="str">
        <f>+IF(J633=0,"",'Ark1'!X2828)</f>
        <v/>
      </c>
      <c r="Y633" s="218" t="str">
        <f>+IF(J633=0,"",'Ark1'!Y2828)</f>
        <v/>
      </c>
      <c r="Z633" s="218" t="str">
        <f>+IF(J633=0,"",'Ark1'!Z2828)</f>
        <v/>
      </c>
      <c r="AA633" s="216" t="str">
        <f>+IF(J633=0,"",'Ark1'!AA2828)</f>
        <v/>
      </c>
      <c r="AB633" s="217" t="str">
        <f>+IF(J633=0,"",'Ark1'!AC2828)</f>
        <v/>
      </c>
      <c r="AC633" s="218" t="str">
        <f>+IF(J633=0,"",'Ark1'!AE2828)</f>
        <v/>
      </c>
      <c r="AD633" s="216" t="str">
        <f t="shared" si="61"/>
        <v/>
      </c>
      <c r="AE633" s="216" t="str">
        <f t="shared" si="62"/>
        <v/>
      </c>
      <c r="AF633" s="301"/>
    </row>
    <row r="634" spans="1:32" ht="15.6">
      <c r="A634" s="301"/>
      <c r="B634" s="266">
        <f>+'Ark1'!C2829</f>
        <v>2023</v>
      </c>
      <c r="C634" s="215">
        <f>+'Ark1'!L2829</f>
        <v>9</v>
      </c>
      <c r="D634" s="215" t="str">
        <f>VLOOKUP(C634,RNR!$D$13:$E$27,2)</f>
        <v>R+</v>
      </c>
      <c r="E634" s="215">
        <f>+'Ark1'!H2829</f>
        <v>1</v>
      </c>
      <c r="F634" s="215">
        <f>+'Ark1'!J2829</f>
        <v>110</v>
      </c>
      <c r="G634" s="215" t="str">
        <f>+VLOOKUP(F634,RNR!$A$1:$B$26,2)</f>
        <v>Gol</v>
      </c>
      <c r="H634" s="215" t="str">
        <f>+IF(J634=0,"",'Ark1'!Q2829)</f>
        <v/>
      </c>
      <c r="I634" s="215"/>
      <c r="J634" s="320">
        <f>+'Ark1'!R2829</f>
        <v>0</v>
      </c>
      <c r="K634" s="216" t="str">
        <f>+IF(J634=0,"",'Ark1'!AG2829)</f>
        <v/>
      </c>
      <c r="L634" s="216"/>
      <c r="M634" s="216" t="str">
        <f>+IF(J634=0,"",'Ark1'!AH2829)</f>
        <v/>
      </c>
      <c r="N634" s="31" t="str">
        <f>+IF(J634=0,"",'Ark1'!U2829)</f>
        <v/>
      </c>
      <c r="O634" s="31"/>
      <c r="P634" s="31"/>
      <c r="Q634" s="31"/>
      <c r="R634" s="31"/>
      <c r="S634" s="31"/>
      <c r="T634" s="31"/>
      <c r="U634" s="31"/>
      <c r="V634" s="217" t="str">
        <f>+IF(J634=0,"",'Ark1'!T2829)</f>
        <v/>
      </c>
      <c r="W634" s="218" t="str">
        <f>+IF(J634=0,"",'Ark1'!W2829)</f>
        <v/>
      </c>
      <c r="X634" s="218" t="str">
        <f>+IF(J634=0,"",'Ark1'!X2829)</f>
        <v/>
      </c>
      <c r="Y634" s="218" t="str">
        <f>+IF(J634=0,"",'Ark1'!Y2829)</f>
        <v/>
      </c>
      <c r="Z634" s="218" t="str">
        <f>+IF(J634=0,"",'Ark1'!Z2829)</f>
        <v/>
      </c>
      <c r="AA634" s="216" t="str">
        <f>+IF(J634=0,"",'Ark1'!AA2829)</f>
        <v/>
      </c>
      <c r="AB634" s="217" t="str">
        <f>+IF(J634=0,"",'Ark1'!AC2829)</f>
        <v/>
      </c>
      <c r="AC634" s="218" t="str">
        <f>+IF(J634=0,"",'Ark1'!AE2829)</f>
        <v/>
      </c>
      <c r="AD634" s="216" t="str">
        <f t="shared" si="61"/>
        <v/>
      </c>
      <c r="AE634" s="216" t="str">
        <f t="shared" si="62"/>
        <v/>
      </c>
      <c r="AF634" s="301"/>
    </row>
    <row r="635" spans="1:32" ht="15.6">
      <c r="A635" s="301"/>
      <c r="B635" s="266">
        <f>+'Ark1'!C2830</f>
        <v>2023</v>
      </c>
      <c r="C635" s="215">
        <f>+'Ark1'!L2830</f>
        <v>9</v>
      </c>
      <c r="D635" s="215" t="str">
        <f>VLOOKUP(C635,RNR!$D$13:$E$27,2)</f>
        <v>R+</v>
      </c>
      <c r="E635" s="215">
        <f>+'Ark1'!H2830</f>
        <v>1</v>
      </c>
      <c r="F635" s="215">
        <f>+'Ark1'!J2830</f>
        <v>111</v>
      </c>
      <c r="G635" s="215" t="str">
        <f>+VLOOKUP(F635,RNR!$A$1:$B$26,2)</f>
        <v>Forus</v>
      </c>
      <c r="H635" s="215" t="str">
        <f>+IF(J635=0,"",'Ark1'!Q2830)</f>
        <v/>
      </c>
      <c r="I635" s="215"/>
      <c r="J635" s="320">
        <f>+'Ark1'!R2830</f>
        <v>0</v>
      </c>
      <c r="K635" s="216" t="str">
        <f>+IF(J635=0,"",'Ark1'!AG2830)</f>
        <v/>
      </c>
      <c r="L635" s="216"/>
      <c r="M635" s="216" t="str">
        <f>+IF(J635=0,"",'Ark1'!AH2830)</f>
        <v/>
      </c>
      <c r="N635" s="31" t="str">
        <f>+IF(J635=0,"",'Ark1'!U2830)</f>
        <v/>
      </c>
      <c r="O635" s="31"/>
      <c r="P635" s="31"/>
      <c r="Q635" s="31"/>
      <c r="R635" s="31"/>
      <c r="S635" s="31"/>
      <c r="T635" s="31"/>
      <c r="U635" s="31"/>
      <c r="V635" s="217" t="str">
        <f>+IF(J635=0,"",'Ark1'!T2830)</f>
        <v/>
      </c>
      <c r="W635" s="218" t="str">
        <f>+IF(J635=0,"",'Ark1'!W2830)</f>
        <v/>
      </c>
      <c r="X635" s="218" t="str">
        <f>+IF(J635=0,"",'Ark1'!X2830)</f>
        <v/>
      </c>
      <c r="Y635" s="218" t="str">
        <f>+IF(J635=0,"",'Ark1'!Y2830)</f>
        <v/>
      </c>
      <c r="Z635" s="218" t="str">
        <f>+IF(J635=0,"",'Ark1'!Z2830)</f>
        <v/>
      </c>
      <c r="AA635" s="216" t="str">
        <f>+IF(J635=0,"",'Ark1'!AA2830)</f>
        <v/>
      </c>
      <c r="AB635" s="217" t="str">
        <f>+IF(J635=0,"",'Ark1'!AC2830)</f>
        <v/>
      </c>
      <c r="AC635" s="218" t="str">
        <f>+IF(J635=0,"",'Ark1'!AE2830)</f>
        <v/>
      </c>
      <c r="AD635" s="216" t="str">
        <f t="shared" si="61"/>
        <v/>
      </c>
      <c r="AE635" s="216" t="str">
        <f t="shared" si="62"/>
        <v/>
      </c>
      <c r="AF635" s="301"/>
    </row>
    <row r="636" spans="1:32" ht="15.6">
      <c r="A636" s="301"/>
      <c r="B636" s="266">
        <f>+'Ark1'!C2831</f>
        <v>2023</v>
      </c>
      <c r="C636" s="215">
        <f>+'Ark1'!L2831</f>
        <v>9</v>
      </c>
      <c r="D636" s="215" t="str">
        <f>VLOOKUP(C636,RNR!$D$13:$E$27,2)</f>
        <v>R+</v>
      </c>
      <c r="E636" s="215">
        <f>+'Ark1'!H2831</f>
        <v>1</v>
      </c>
      <c r="F636" s="215">
        <f>+'Ark1'!J2831</f>
        <v>116</v>
      </c>
      <c r="G636" s="215" t="str">
        <f>+VLOOKUP(F636,RNR!$A$1:$B$26,2)</f>
        <v>Sandeid</v>
      </c>
      <c r="H636" s="215" t="str">
        <f>+IF(J636=0,"",'Ark1'!Q2831)</f>
        <v/>
      </c>
      <c r="I636" s="215"/>
      <c r="J636" s="320">
        <f>+'Ark1'!R2831</f>
        <v>0</v>
      </c>
      <c r="K636" s="216" t="str">
        <f>+IF(J636=0,"",'Ark1'!AG2831)</f>
        <v/>
      </c>
      <c r="L636" s="216"/>
      <c r="M636" s="216" t="str">
        <f>+IF(J636=0,"",'Ark1'!AH2831)</f>
        <v/>
      </c>
      <c r="N636" s="31" t="str">
        <f>+IF(J636=0,"",'Ark1'!U2831)</f>
        <v/>
      </c>
      <c r="O636" s="31"/>
      <c r="P636" s="31"/>
      <c r="Q636" s="31"/>
      <c r="R636" s="31"/>
      <c r="S636" s="31"/>
      <c r="T636" s="31"/>
      <c r="U636" s="31"/>
      <c r="V636" s="217" t="str">
        <f>+IF(J636=0,"",'Ark1'!T2831)</f>
        <v/>
      </c>
      <c r="W636" s="218" t="str">
        <f>+IF(J636=0,"",'Ark1'!W2831)</f>
        <v/>
      </c>
      <c r="X636" s="218" t="str">
        <f>+IF(J636=0,"",'Ark1'!X2831)</f>
        <v/>
      </c>
      <c r="Y636" s="218" t="str">
        <f>+IF(J636=0,"",'Ark1'!Y2831)</f>
        <v/>
      </c>
      <c r="Z636" s="218" t="str">
        <f>+IF(J636=0,"",'Ark1'!Z2831)</f>
        <v/>
      </c>
      <c r="AA636" s="216" t="str">
        <f>+IF(J636=0,"",'Ark1'!AA2831)</f>
        <v/>
      </c>
      <c r="AB636" s="217" t="str">
        <f>+IF(J636=0,"",'Ark1'!AC2831)</f>
        <v/>
      </c>
      <c r="AC636" s="218" t="str">
        <f>+IF(J636=0,"",'Ark1'!AE2831)</f>
        <v/>
      </c>
      <c r="AD636" s="216" t="str">
        <f t="shared" si="61"/>
        <v/>
      </c>
      <c r="AE636" s="216" t="str">
        <f t="shared" si="62"/>
        <v/>
      </c>
      <c r="AF636" s="301"/>
    </row>
    <row r="637" spans="1:32" ht="15.6">
      <c r="A637" s="301"/>
      <c r="B637" s="266">
        <f>+'Ark1'!C2832</f>
        <v>2023</v>
      </c>
      <c r="C637" s="215">
        <f>+'Ark1'!L2832</f>
        <v>9</v>
      </c>
      <c r="D637" s="215" t="str">
        <f>VLOOKUP(C637,RNR!$D$13:$E$27,2)</f>
        <v>R+</v>
      </c>
      <c r="E637" s="215">
        <f>+'Ark1'!H2832</f>
        <v>2</v>
      </c>
      <c r="F637" s="215">
        <f>+'Ark1'!J2832</f>
        <v>117</v>
      </c>
      <c r="G637" s="215" t="str">
        <f>+VLOOKUP(F637,RNR!$A$1:$B$26,2)</f>
        <v>Jæren</v>
      </c>
      <c r="H637" s="215" t="str">
        <f>+IF(J637=0,"",'Ark1'!Q2832)</f>
        <v/>
      </c>
      <c r="I637" s="215"/>
      <c r="J637" s="320">
        <f>+'Ark1'!R2832</f>
        <v>0</v>
      </c>
      <c r="K637" s="216" t="str">
        <f>+IF(J637=0,"",'Ark1'!AG2832)</f>
        <v/>
      </c>
      <c r="L637" s="216"/>
      <c r="M637" s="216" t="str">
        <f>+IF(J637=0,"",'Ark1'!AH2832)</f>
        <v/>
      </c>
      <c r="N637" s="31" t="str">
        <f>+IF(J637=0,"",'Ark1'!U2832)</f>
        <v/>
      </c>
      <c r="O637" s="31"/>
      <c r="P637" s="31"/>
      <c r="Q637" s="31"/>
      <c r="R637" s="31"/>
      <c r="S637" s="31"/>
      <c r="T637" s="31"/>
      <c r="U637" s="31"/>
      <c r="V637" s="217" t="str">
        <f>+IF(J637=0,"",'Ark1'!T2832)</f>
        <v/>
      </c>
      <c r="W637" s="218" t="str">
        <f>+IF(J637=0,"",'Ark1'!W2832)</f>
        <v/>
      </c>
      <c r="X637" s="218" t="str">
        <f>+IF(J637=0,"",'Ark1'!X2832)</f>
        <v/>
      </c>
      <c r="Y637" s="218" t="str">
        <f>+IF(J637=0,"",'Ark1'!Y2832)</f>
        <v/>
      </c>
      <c r="Z637" s="218" t="str">
        <f>+IF(J637=0,"",'Ark1'!Z2832)</f>
        <v/>
      </c>
      <c r="AA637" s="216" t="str">
        <f>+IF(J637=0,"",'Ark1'!AA2832)</f>
        <v/>
      </c>
      <c r="AB637" s="217" t="str">
        <f>+IF(J637=0,"",'Ark1'!AC2832)</f>
        <v/>
      </c>
      <c r="AC637" s="218" t="str">
        <f>+IF(J637=0,"",'Ark1'!AE2832)</f>
        <v/>
      </c>
      <c r="AD637" s="216" t="str">
        <f t="shared" si="61"/>
        <v/>
      </c>
      <c r="AE637" s="216" t="str">
        <f t="shared" si="62"/>
        <v/>
      </c>
      <c r="AF637" s="301"/>
    </row>
    <row r="638" spans="1:32" ht="15.6">
      <c r="A638" s="301"/>
      <c r="B638" s="266">
        <f>+'Ark1'!C2833</f>
        <v>2023</v>
      </c>
      <c r="C638" s="215">
        <f>+'Ark1'!L2833</f>
        <v>9</v>
      </c>
      <c r="D638" s="215" t="str">
        <f>VLOOKUP(C638,RNR!$D$13:$E$27,2)</f>
        <v>R+</v>
      </c>
      <c r="E638" s="215">
        <f>+'Ark1'!H2833</f>
        <v>1</v>
      </c>
      <c r="F638" s="215">
        <f>+'Ark1'!J2833</f>
        <v>134</v>
      </c>
      <c r="G638" s="215" t="str">
        <f>+VLOOKUP(F638,RNR!$A$1:$B$26,2)</f>
        <v>Førde</v>
      </c>
      <c r="H638" s="215" t="str">
        <f>+IF(J638=0,"",'Ark1'!Q2833)</f>
        <v/>
      </c>
      <c r="I638" s="215"/>
      <c r="J638" s="320">
        <f>+'Ark1'!R2833</f>
        <v>0</v>
      </c>
      <c r="K638" s="216" t="str">
        <f>+IF(J638=0,"",'Ark1'!AG2833)</f>
        <v/>
      </c>
      <c r="L638" s="216"/>
      <c r="M638" s="216" t="str">
        <f>+IF(J638=0,"",'Ark1'!AH2833)</f>
        <v/>
      </c>
      <c r="N638" s="31" t="str">
        <f>+IF(J638=0,"",'Ark1'!U2833)</f>
        <v/>
      </c>
      <c r="O638" s="31"/>
      <c r="P638" s="31"/>
      <c r="Q638" s="31"/>
      <c r="R638" s="31"/>
      <c r="S638" s="31"/>
      <c r="T638" s="31"/>
      <c r="U638" s="31"/>
      <c r="V638" s="217" t="str">
        <f>+IF(J638=0,"",'Ark1'!T2833)</f>
        <v/>
      </c>
      <c r="W638" s="218" t="str">
        <f>+IF(J638=0,"",'Ark1'!W2833)</f>
        <v/>
      </c>
      <c r="X638" s="218" t="str">
        <f>+IF(J638=0,"",'Ark1'!X2833)</f>
        <v/>
      </c>
      <c r="Y638" s="218" t="str">
        <f>+IF(J638=0,"",'Ark1'!Y2833)</f>
        <v/>
      </c>
      <c r="Z638" s="218" t="str">
        <f>+IF(J638=0,"",'Ark1'!Z2833)</f>
        <v/>
      </c>
      <c r="AA638" s="216" t="str">
        <f>+IF(J638=0,"",'Ark1'!AA2833)</f>
        <v/>
      </c>
      <c r="AB638" s="217" t="str">
        <f>+IF(J638=0,"",'Ark1'!AC2833)</f>
        <v/>
      </c>
      <c r="AC638" s="218" t="str">
        <f>+IF(J638=0,"",'Ark1'!AE2833)</f>
        <v/>
      </c>
      <c r="AD638" s="216" t="str">
        <f t="shared" si="61"/>
        <v/>
      </c>
      <c r="AE638" s="216" t="str">
        <f t="shared" si="62"/>
        <v/>
      </c>
      <c r="AF638" s="301"/>
    </row>
    <row r="639" spans="1:32" ht="15.6">
      <c r="A639" s="301"/>
      <c r="B639" s="266">
        <f>+'Ark1'!C2834</f>
        <v>2023</v>
      </c>
      <c r="C639" s="215">
        <f>+'Ark1'!L2834</f>
        <v>9</v>
      </c>
      <c r="D639" s="215" t="str">
        <f>VLOOKUP(C639,RNR!$D$13:$E$27,2)</f>
        <v>R+</v>
      </c>
      <c r="E639" s="215">
        <f>+'Ark1'!H2834</f>
        <v>2</v>
      </c>
      <c r="F639" s="215">
        <f>+'Ark1'!J2834</f>
        <v>141</v>
      </c>
      <c r="G639" s="215" t="str">
        <f>+VLOOKUP(F639,RNR!$A$1:$B$26,2)</f>
        <v>Ølen</v>
      </c>
      <c r="H639" s="215" t="str">
        <f>+IF(J639=0,"",'Ark1'!Q2834)</f>
        <v/>
      </c>
      <c r="I639" s="215"/>
      <c r="J639" s="320">
        <f>+'Ark1'!R2834</f>
        <v>0</v>
      </c>
      <c r="K639" s="216" t="str">
        <f>+IF(J639=0,"",'Ark1'!AG2834)</f>
        <v/>
      </c>
      <c r="L639" s="216"/>
      <c r="M639" s="216" t="str">
        <f>+IF(J639=0,"",'Ark1'!AH2834)</f>
        <v/>
      </c>
      <c r="N639" s="31" t="str">
        <f>+IF(J639=0,"",'Ark1'!U2834)</f>
        <v/>
      </c>
      <c r="O639" s="31"/>
      <c r="P639" s="31"/>
      <c r="Q639" s="31"/>
      <c r="R639" s="31"/>
      <c r="S639" s="31"/>
      <c r="T639" s="31"/>
      <c r="U639" s="31"/>
      <c r="V639" s="217" t="str">
        <f>+IF(J639=0,"",'Ark1'!T2834)</f>
        <v/>
      </c>
      <c r="W639" s="218" t="str">
        <f>+IF(J639=0,"",'Ark1'!W2834)</f>
        <v/>
      </c>
      <c r="X639" s="218" t="str">
        <f>+IF(J639=0,"",'Ark1'!X2834)</f>
        <v/>
      </c>
      <c r="Y639" s="218" t="str">
        <f>+IF(J639=0,"",'Ark1'!Y2834)</f>
        <v/>
      </c>
      <c r="Z639" s="218" t="str">
        <f>+IF(J639=0,"",'Ark1'!Z2834)</f>
        <v/>
      </c>
      <c r="AA639" s="216" t="str">
        <f>+IF(J639=0,"",'Ark1'!AA2834)</f>
        <v/>
      </c>
      <c r="AB639" s="217" t="str">
        <f>+IF(J639=0,"",'Ark1'!AC2834)</f>
        <v/>
      </c>
      <c r="AC639" s="218" t="str">
        <f>+IF(J639=0,"",'Ark1'!AE2834)</f>
        <v/>
      </c>
      <c r="AD639" s="216" t="str">
        <f t="shared" si="61"/>
        <v/>
      </c>
      <c r="AE639" s="216" t="str">
        <f t="shared" si="62"/>
        <v/>
      </c>
      <c r="AF639" s="301"/>
    </row>
    <row r="640" spans="1:32" ht="15.6">
      <c r="A640" s="301"/>
      <c r="B640" s="266">
        <f>+'Ark1'!C2835</f>
        <v>2023</v>
      </c>
      <c r="C640" s="215">
        <f>+'Ark1'!L2835</f>
        <v>9</v>
      </c>
      <c r="D640" s="215" t="str">
        <f>VLOOKUP(C640,RNR!$D$13:$E$27,2)</f>
        <v>R+</v>
      </c>
      <c r="E640" s="215">
        <f>+'Ark1'!H2835</f>
        <v>2</v>
      </c>
      <c r="F640" s="215">
        <f>+'Ark1'!J2835</f>
        <v>143</v>
      </c>
      <c r="G640" s="215" t="str">
        <f>+VLOOKUP(F640,RNR!$A$1:$B$26,2)</f>
        <v>Nordfjord</v>
      </c>
      <c r="H640" s="215" t="str">
        <f>+IF(J640=0,"",'Ark1'!Q2835)</f>
        <v/>
      </c>
      <c r="I640" s="215"/>
      <c r="J640" s="320">
        <f>+'Ark1'!R2835</f>
        <v>0</v>
      </c>
      <c r="K640" s="216" t="str">
        <f>+IF(J640=0,"",'Ark1'!AG2835)</f>
        <v/>
      </c>
      <c r="L640" s="216"/>
      <c r="M640" s="216" t="str">
        <f>+IF(J640=0,"",'Ark1'!AH2835)</f>
        <v/>
      </c>
      <c r="N640" s="31" t="str">
        <f>+IF(J640=0,"",'Ark1'!U2835)</f>
        <v/>
      </c>
      <c r="O640" s="31"/>
      <c r="P640" s="31"/>
      <c r="Q640" s="31"/>
      <c r="R640" s="31"/>
      <c r="S640" s="31"/>
      <c r="T640" s="31"/>
      <c r="U640" s="31"/>
      <c r="V640" s="217" t="str">
        <f>+IF(J640=0,"",'Ark1'!T2835)</f>
        <v/>
      </c>
      <c r="W640" s="218" t="str">
        <f>+IF(J640=0,"",'Ark1'!W2835)</f>
        <v/>
      </c>
      <c r="X640" s="218" t="str">
        <f>+IF(J640=0,"",'Ark1'!X2835)</f>
        <v/>
      </c>
      <c r="Y640" s="218" t="str">
        <f>+IF(J640=0,"",'Ark1'!Y2835)</f>
        <v/>
      </c>
      <c r="Z640" s="218" t="str">
        <f>+IF(J640=0,"",'Ark1'!Z2835)</f>
        <v/>
      </c>
      <c r="AA640" s="216" t="str">
        <f>+IF(J640=0,"",'Ark1'!AA2835)</f>
        <v/>
      </c>
      <c r="AB640" s="217" t="str">
        <f>+IF(J640=0,"",'Ark1'!AC2835)</f>
        <v/>
      </c>
      <c r="AC640" s="218" t="str">
        <f>+IF(J640=0,"",'Ark1'!AE2835)</f>
        <v/>
      </c>
      <c r="AD640" s="216" t="str">
        <f t="shared" ref="AD640:AD671" si="63">IF(J640=0,"",N640/C640)</f>
        <v/>
      </c>
      <c r="AE640" s="216" t="str">
        <f t="shared" si="62"/>
        <v/>
      </c>
      <c r="AF640" s="301"/>
    </row>
    <row r="641" spans="1:32" ht="15.6">
      <c r="A641" s="301"/>
      <c r="B641" s="266">
        <f>+'Ark1'!C2836</f>
        <v>2023</v>
      </c>
      <c r="C641" s="215">
        <f>+'Ark1'!L2836</f>
        <v>9</v>
      </c>
      <c r="D641" s="215" t="str">
        <f>VLOOKUP(C641,RNR!$D$13:$E$27,2)</f>
        <v>R+</v>
      </c>
      <c r="E641" s="215">
        <f>+'Ark1'!H2836</f>
        <v>2</v>
      </c>
      <c r="F641" s="215">
        <f>+'Ark1'!J2836</f>
        <v>147</v>
      </c>
      <c r="G641" s="215" t="str">
        <f>+VLOOKUP(F641,RNR!$A$1:$B$26,2)</f>
        <v>Midt-Norge</v>
      </c>
      <c r="H641" s="215" t="str">
        <f>+IF(J641=0,"",'Ark1'!Q2836)</f>
        <v/>
      </c>
      <c r="I641" s="215"/>
      <c r="J641" s="320">
        <f>+'Ark1'!R2836</f>
        <v>0</v>
      </c>
      <c r="K641" s="216" t="str">
        <f>+IF(J641=0,"",'Ark1'!AG2836)</f>
        <v/>
      </c>
      <c r="L641" s="216"/>
      <c r="M641" s="216" t="str">
        <f>+IF(J641=0,"",'Ark1'!AH2836)</f>
        <v/>
      </c>
      <c r="N641" s="31" t="str">
        <f>+IF(J641=0,"",'Ark1'!U2836)</f>
        <v/>
      </c>
      <c r="O641" s="31"/>
      <c r="P641" s="31"/>
      <c r="Q641" s="31"/>
      <c r="R641" s="31"/>
      <c r="S641" s="31"/>
      <c r="T641" s="31"/>
      <c r="U641" s="31"/>
      <c r="V641" s="217" t="str">
        <f>+IF(J641=0,"",'Ark1'!T2836)</f>
        <v/>
      </c>
      <c r="W641" s="218" t="str">
        <f>+IF(J641=0,"",'Ark1'!W2836)</f>
        <v/>
      </c>
      <c r="X641" s="218" t="str">
        <f>+IF(J641=0,"",'Ark1'!X2836)</f>
        <v/>
      </c>
      <c r="Y641" s="218" t="str">
        <f>+IF(J641=0,"",'Ark1'!Y2836)</f>
        <v/>
      </c>
      <c r="Z641" s="218" t="str">
        <f>+IF(J641=0,"",'Ark1'!Z2836)</f>
        <v/>
      </c>
      <c r="AA641" s="216" t="str">
        <f>+IF(J641=0,"",'Ark1'!AA2836)</f>
        <v/>
      </c>
      <c r="AB641" s="217" t="str">
        <f>+IF(J641=0,"",'Ark1'!AC2836)</f>
        <v/>
      </c>
      <c r="AC641" s="218" t="str">
        <f>+IF(J641=0,"",'Ark1'!AE2836)</f>
        <v/>
      </c>
      <c r="AD641" s="216" t="str">
        <f t="shared" si="63"/>
        <v/>
      </c>
      <c r="AE641" s="216" t="str">
        <f t="shared" si="62"/>
        <v/>
      </c>
      <c r="AF641" s="301"/>
    </row>
    <row r="642" spans="1:32" ht="15.6">
      <c r="A642" s="301"/>
      <c r="B642" s="266">
        <f>+'Ark1'!C2837</f>
        <v>2023</v>
      </c>
      <c r="C642" s="215">
        <f>+'Ark1'!L2837</f>
        <v>9</v>
      </c>
      <c r="D642" s="215" t="str">
        <f>VLOOKUP(C642,RNR!$D$13:$E$27,2)</f>
        <v>R+</v>
      </c>
      <c r="E642" s="215">
        <f>+'Ark1'!H2837</f>
        <v>1</v>
      </c>
      <c r="F642" s="215">
        <f>+'Ark1'!J2837</f>
        <v>155</v>
      </c>
      <c r="G642" s="215" t="str">
        <f>+VLOOKUP(F642,RNR!$A$1:$B$26,2)</f>
        <v>Målselv</v>
      </c>
      <c r="H642" s="215" t="str">
        <f>+IF(J642=0,"",'Ark1'!Q2837)</f>
        <v/>
      </c>
      <c r="I642" s="215"/>
      <c r="J642" s="320">
        <f>+'Ark1'!R2837</f>
        <v>0</v>
      </c>
      <c r="K642" s="216" t="str">
        <f>+IF(J642=0,"",'Ark1'!AG2837)</f>
        <v/>
      </c>
      <c r="L642" s="216"/>
      <c r="M642" s="216" t="str">
        <f>+IF(J642=0,"",'Ark1'!AH2837)</f>
        <v/>
      </c>
      <c r="N642" s="31" t="str">
        <f>+IF(J642=0,"",'Ark1'!U2837)</f>
        <v/>
      </c>
      <c r="O642" s="31"/>
      <c r="P642" s="31"/>
      <c r="Q642" s="31"/>
      <c r="R642" s="31"/>
      <c r="S642" s="31"/>
      <c r="T642" s="31"/>
      <c r="U642" s="31"/>
      <c r="V642" s="217" t="str">
        <f>+IF(J642=0,"",'Ark1'!T2837)</f>
        <v/>
      </c>
      <c r="W642" s="218" t="str">
        <f>+IF(J642=0,"",'Ark1'!W2837)</f>
        <v/>
      </c>
      <c r="X642" s="218" t="str">
        <f>+IF(J642=0,"",'Ark1'!X2837)</f>
        <v/>
      </c>
      <c r="Y642" s="218" t="str">
        <f>+IF(J642=0,"",'Ark1'!Y2837)</f>
        <v/>
      </c>
      <c r="Z642" s="218" t="str">
        <f>+IF(J642=0,"",'Ark1'!Z2837)</f>
        <v/>
      </c>
      <c r="AA642" s="216" t="str">
        <f>+IF(J642=0,"",'Ark1'!AA2837)</f>
        <v/>
      </c>
      <c r="AB642" s="217" t="str">
        <f>+IF(J642=0,"",'Ark1'!AC2837)</f>
        <v/>
      </c>
      <c r="AC642" s="218" t="str">
        <f>+IF(J642=0,"",'Ark1'!AE2837)</f>
        <v/>
      </c>
      <c r="AD642" s="216" t="str">
        <f t="shared" si="63"/>
        <v/>
      </c>
      <c r="AE642" s="216" t="str">
        <f t="shared" si="62"/>
        <v/>
      </c>
      <c r="AF642" s="301"/>
    </row>
    <row r="643" spans="1:32" ht="15.6">
      <c r="A643" s="301"/>
      <c r="B643" s="266">
        <f>+'Ark1'!C2838</f>
        <v>2023</v>
      </c>
      <c r="C643" s="215">
        <f>+'Ark1'!L2838</f>
        <v>9</v>
      </c>
      <c r="D643" s="215" t="str">
        <f>VLOOKUP(C643,RNR!$D$13:$E$27,2)</f>
        <v>R+</v>
      </c>
      <c r="E643" s="215">
        <f>+'Ark1'!H2838</f>
        <v>2</v>
      </c>
      <c r="F643" s="215">
        <f>+'Ark1'!J2838</f>
        <v>160</v>
      </c>
      <c r="G643" s="215" t="str">
        <f>+VLOOKUP(F643,RNR!$A$1:$B$26,2)</f>
        <v>Oslo</v>
      </c>
      <c r="H643" s="215" t="str">
        <f>+IF(J643=0,"",'Ark1'!Q2838)</f>
        <v/>
      </c>
      <c r="I643" s="215"/>
      <c r="J643" s="320">
        <f>+'Ark1'!R2838</f>
        <v>0</v>
      </c>
      <c r="K643" s="216" t="str">
        <f>+IF(J643=0,"",'Ark1'!AG2838)</f>
        <v/>
      </c>
      <c r="L643" s="216"/>
      <c r="M643" s="216" t="str">
        <f>+IF(J643=0,"",'Ark1'!AH2838)</f>
        <v/>
      </c>
      <c r="N643" s="31" t="str">
        <f>+IF(J643=0,"",'Ark1'!U2838)</f>
        <v/>
      </c>
      <c r="O643" s="31"/>
      <c r="P643" s="31"/>
      <c r="Q643" s="31"/>
      <c r="R643" s="31"/>
      <c r="S643" s="31"/>
      <c r="T643" s="31"/>
      <c r="U643" s="31"/>
      <c r="V643" s="217" t="str">
        <f>+IF(J643=0,"",'Ark1'!T2838)</f>
        <v/>
      </c>
      <c r="W643" s="218" t="str">
        <f>+IF(J643=0,"",'Ark1'!W2838)</f>
        <v/>
      </c>
      <c r="X643" s="218" t="str">
        <f>+IF(J643=0,"",'Ark1'!X2838)</f>
        <v/>
      </c>
      <c r="Y643" s="218" t="str">
        <f>+IF(J643=0,"",'Ark1'!Y2838)</f>
        <v/>
      </c>
      <c r="Z643" s="218" t="str">
        <f>+IF(J643=0,"",'Ark1'!Z2838)</f>
        <v/>
      </c>
      <c r="AA643" s="216" t="str">
        <f>+IF(J643=0,"",'Ark1'!AA2838)</f>
        <v/>
      </c>
      <c r="AB643" s="217" t="str">
        <f>+IF(J643=0,"",'Ark1'!AC2838)</f>
        <v/>
      </c>
      <c r="AC643" s="218" t="str">
        <f>+IF(J643=0,"",'Ark1'!AE2838)</f>
        <v/>
      </c>
      <c r="AD643" s="216" t="str">
        <f t="shared" si="63"/>
        <v/>
      </c>
      <c r="AE643" s="216" t="str">
        <f t="shared" si="62"/>
        <v/>
      </c>
      <c r="AF643" s="301"/>
    </row>
    <row r="644" spans="1:32" ht="15.6">
      <c r="A644" s="301"/>
      <c r="B644" s="266">
        <f>+'Ark1'!C2839</f>
        <v>2023</v>
      </c>
      <c r="C644" s="215">
        <f>+'Ark1'!L2839</f>
        <v>9</v>
      </c>
      <c r="D644" s="215" t="str">
        <f>VLOOKUP(C644,RNR!$D$13:$E$27,2)</f>
        <v>R+</v>
      </c>
      <c r="E644" s="215">
        <f>+'Ark1'!H2839</f>
        <v>1</v>
      </c>
      <c r="F644" s="215">
        <f>+'Ark1'!J2839</f>
        <v>171</v>
      </c>
      <c r="G644" s="215" t="str">
        <f>+VLOOKUP(F644,RNR!$A$1:$B$26,2)</f>
        <v>Prima</v>
      </c>
      <c r="H644" s="215" t="str">
        <f>+IF(J644=0,"",'Ark1'!Q2839)</f>
        <v/>
      </c>
      <c r="I644" s="215"/>
      <c r="J644" s="320">
        <f>+'Ark1'!R2839</f>
        <v>0</v>
      </c>
      <c r="K644" s="216" t="str">
        <f>+IF(J644=0,"",'Ark1'!AG2839)</f>
        <v/>
      </c>
      <c r="L644" s="216"/>
      <c r="M644" s="216" t="str">
        <f>+IF(J644=0,"",'Ark1'!AH2839)</f>
        <v/>
      </c>
      <c r="N644" s="31" t="str">
        <f>+IF(J644=0,"",'Ark1'!U2839)</f>
        <v/>
      </c>
      <c r="O644" s="31"/>
      <c r="P644" s="31"/>
      <c r="Q644" s="31"/>
      <c r="R644" s="31"/>
      <c r="S644" s="31"/>
      <c r="T644" s="31"/>
      <c r="U644" s="31"/>
      <c r="V644" s="217" t="str">
        <f>+IF(J644=0,"",'Ark1'!T2839)</f>
        <v/>
      </c>
      <c r="W644" s="218" t="str">
        <f>+IF(J644=0,"",'Ark1'!W2839)</f>
        <v/>
      </c>
      <c r="X644" s="218" t="str">
        <f>+IF(J644=0,"",'Ark1'!X2839)</f>
        <v/>
      </c>
      <c r="Y644" s="218" t="str">
        <f>+IF(J644=0,"",'Ark1'!Y2839)</f>
        <v/>
      </c>
      <c r="Z644" s="218" t="str">
        <f>+IF(J644=0,"",'Ark1'!Z2839)</f>
        <v/>
      </c>
      <c r="AA644" s="216" t="str">
        <f>+IF(J644=0,"",'Ark1'!AA2839)</f>
        <v/>
      </c>
      <c r="AB644" s="217" t="str">
        <f>+IF(J644=0,"",'Ark1'!AC2839)</f>
        <v/>
      </c>
      <c r="AC644" s="218" t="str">
        <f>+IF(J644=0,"",'Ark1'!AE2839)</f>
        <v/>
      </c>
      <c r="AD644" s="216" t="str">
        <f t="shared" si="63"/>
        <v/>
      </c>
      <c r="AE644" s="216" t="str">
        <f t="shared" si="62"/>
        <v/>
      </c>
      <c r="AF644" s="301"/>
    </row>
    <row r="645" spans="1:32" ht="15.6">
      <c r="A645" s="301"/>
      <c r="B645" s="266">
        <f>+'Ark1'!C2840</f>
        <v>2023</v>
      </c>
      <c r="C645" s="215">
        <f>+'Ark1'!L2840</f>
        <v>9</v>
      </c>
      <c r="D645" s="215" t="str">
        <f>VLOOKUP(C645,RNR!$D$13:$E$27,2)</f>
        <v>R+</v>
      </c>
      <c r="E645" s="215">
        <f>+'Ark1'!H2840</f>
        <v>2</v>
      </c>
      <c r="F645" s="215">
        <f>+'Ark1'!J2840</f>
        <v>175</v>
      </c>
      <c r="G645" s="215" t="str">
        <f>+VLOOKUP(F645,RNR!$A$1:$B$26,2)</f>
        <v>Ole Ringdal</v>
      </c>
      <c r="H645" s="215" t="str">
        <f>+IF(J645=0,"",'Ark1'!Q2840)</f>
        <v/>
      </c>
      <c r="I645" s="215"/>
      <c r="J645" s="320">
        <f>+'Ark1'!R2840</f>
        <v>0</v>
      </c>
      <c r="K645" s="216" t="str">
        <f>+IF(J645=0,"",'Ark1'!AG2840)</f>
        <v/>
      </c>
      <c r="L645" s="216"/>
      <c r="M645" s="216" t="str">
        <f>+IF(J645=0,"",'Ark1'!AH2840)</f>
        <v/>
      </c>
      <c r="N645" s="31" t="str">
        <f>+IF(J645=0,"",'Ark1'!U2840)</f>
        <v/>
      </c>
      <c r="O645" s="31"/>
      <c r="P645" s="31"/>
      <c r="Q645" s="31"/>
      <c r="R645" s="31"/>
      <c r="S645" s="31"/>
      <c r="T645" s="31"/>
      <c r="U645" s="31"/>
      <c r="V645" s="217" t="str">
        <f>+IF(J645=0,"",'Ark1'!T2840)</f>
        <v/>
      </c>
      <c r="W645" s="218" t="str">
        <f>+IF(J645=0,"",'Ark1'!W2840)</f>
        <v/>
      </c>
      <c r="X645" s="218" t="str">
        <f>+IF(J645=0,"",'Ark1'!X2840)</f>
        <v/>
      </c>
      <c r="Y645" s="218" t="str">
        <f>+IF(J645=0,"",'Ark1'!Y2840)</f>
        <v/>
      </c>
      <c r="Z645" s="218" t="str">
        <f>+IF(J645=0,"",'Ark1'!Z2840)</f>
        <v/>
      </c>
      <c r="AA645" s="216" t="str">
        <f>+IF(J645=0,"",'Ark1'!AA2840)</f>
        <v/>
      </c>
      <c r="AB645" s="217" t="str">
        <f>+IF(J645=0,"",'Ark1'!AC2840)</f>
        <v/>
      </c>
      <c r="AC645" s="218" t="str">
        <f>+IF(J645=0,"",'Ark1'!AE2840)</f>
        <v/>
      </c>
      <c r="AD645" s="216" t="str">
        <f t="shared" si="63"/>
        <v/>
      </c>
      <c r="AE645" s="216" t="str">
        <f t="shared" si="62"/>
        <v/>
      </c>
      <c r="AF645" s="301"/>
    </row>
    <row r="646" spans="1:32" ht="15.6">
      <c r="A646" s="301"/>
      <c r="B646" s="266">
        <f>+'Ark1'!C2841</f>
        <v>2023</v>
      </c>
      <c r="C646" s="215">
        <f>+'Ark1'!L2841</f>
        <v>9</v>
      </c>
      <c r="D646" s="215" t="str">
        <f>VLOOKUP(C646,RNR!$D$13:$E$27,2)</f>
        <v>R+</v>
      </c>
      <c r="E646" s="215">
        <f>+'Ark1'!H2841</f>
        <v>2</v>
      </c>
      <c r="F646" s="215">
        <f>+'Ark1'!J2841</f>
        <v>177</v>
      </c>
      <c r="G646" s="215" t="str">
        <f>+VLOOKUP(F646,RNR!$A$1:$B$26,2)</f>
        <v>Slakthuset</v>
      </c>
      <c r="H646" s="215" t="str">
        <f>+IF(J646=0,"",'Ark1'!Q2841)</f>
        <v/>
      </c>
      <c r="I646" s="215"/>
      <c r="J646" s="320">
        <f>+'Ark1'!R2841</f>
        <v>0</v>
      </c>
      <c r="K646" s="216" t="str">
        <f>+IF(J646=0,"",'Ark1'!AG2841)</f>
        <v/>
      </c>
      <c r="L646" s="216"/>
      <c r="M646" s="216" t="str">
        <f>+IF(J646=0,"",'Ark1'!AH2841)</f>
        <v/>
      </c>
      <c r="N646" s="31" t="str">
        <f>+IF(J646=0,"",'Ark1'!U2841)</f>
        <v/>
      </c>
      <c r="O646" s="31"/>
      <c r="P646" s="31"/>
      <c r="Q646" s="31"/>
      <c r="R646" s="31"/>
      <c r="S646" s="31"/>
      <c r="T646" s="31"/>
      <c r="U646" s="31"/>
      <c r="V646" s="217" t="str">
        <f>+IF(J646=0,"",'Ark1'!T2841)</f>
        <v/>
      </c>
      <c r="W646" s="218" t="str">
        <f>+IF(J646=0,"",'Ark1'!W2841)</f>
        <v/>
      </c>
      <c r="X646" s="218" t="str">
        <f>+IF(J646=0,"",'Ark1'!X2841)</f>
        <v/>
      </c>
      <c r="Y646" s="218" t="str">
        <f>+IF(J646=0,"",'Ark1'!Y2841)</f>
        <v/>
      </c>
      <c r="Z646" s="218" t="str">
        <f>+IF(J646=0,"",'Ark1'!Z2841)</f>
        <v/>
      </c>
      <c r="AA646" s="216" t="str">
        <f>+IF(J646=0,"",'Ark1'!AA2841)</f>
        <v/>
      </c>
      <c r="AB646" s="217" t="str">
        <f>+IF(J646=0,"",'Ark1'!AC2841)</f>
        <v/>
      </c>
      <c r="AC646" s="218" t="str">
        <f>+IF(J646=0,"",'Ark1'!AE2841)</f>
        <v/>
      </c>
      <c r="AD646" s="216" t="str">
        <f t="shared" si="63"/>
        <v/>
      </c>
      <c r="AE646" s="216" t="str">
        <f t="shared" si="62"/>
        <v/>
      </c>
      <c r="AF646" s="301"/>
    </row>
    <row r="647" spans="1:32" ht="15.6">
      <c r="A647" s="301"/>
      <c r="B647" s="266">
        <f>+'Ark1'!C2842</f>
        <v>2023</v>
      </c>
      <c r="C647" s="215">
        <f>+'Ark1'!L2842</f>
        <v>9</v>
      </c>
      <c r="D647" s="215" t="str">
        <f>VLOOKUP(C647,RNR!$D$13:$E$27,2)</f>
        <v>R+</v>
      </c>
      <c r="E647" s="215">
        <f>+'Ark1'!H2842</f>
        <v>2</v>
      </c>
      <c r="F647" s="215">
        <f>+'Ark1'!J2842</f>
        <v>178</v>
      </c>
      <c r="G647" s="215" t="str">
        <f>+VLOOKUP(F647,RNR!$A$1:$B$26,2)</f>
        <v>Røros</v>
      </c>
      <c r="H647" s="215" t="str">
        <f>+IF(J647=0,"",'Ark1'!Q2842)</f>
        <v/>
      </c>
      <c r="I647" s="215"/>
      <c r="J647" s="320">
        <f>+'Ark1'!R2842</f>
        <v>0</v>
      </c>
      <c r="K647" s="216" t="str">
        <f>+IF(J647=0,"",'Ark1'!AG2842)</f>
        <v/>
      </c>
      <c r="L647" s="216"/>
      <c r="M647" s="216" t="str">
        <f>+IF(J647=0,"",'Ark1'!AH2842)</f>
        <v/>
      </c>
      <c r="N647" s="31" t="str">
        <f>+IF(J647=0,"",'Ark1'!U2842)</f>
        <v/>
      </c>
      <c r="O647" s="31"/>
      <c r="P647" s="31"/>
      <c r="Q647" s="31"/>
      <c r="R647" s="31"/>
      <c r="S647" s="31"/>
      <c r="T647" s="31"/>
      <c r="U647" s="31"/>
      <c r="V647" s="217" t="str">
        <f>+IF(J647=0,"",'Ark1'!T2842)</f>
        <v/>
      </c>
      <c r="W647" s="218" t="str">
        <f>+IF(J647=0,"",'Ark1'!W2842)</f>
        <v/>
      </c>
      <c r="X647" s="218" t="str">
        <f>+IF(J647=0,"",'Ark1'!X2842)</f>
        <v/>
      </c>
      <c r="Y647" s="218" t="str">
        <f>+IF(J647=0,"",'Ark1'!Y2842)</f>
        <v/>
      </c>
      <c r="Z647" s="218" t="str">
        <f>+IF(J647=0,"",'Ark1'!Z2842)</f>
        <v/>
      </c>
      <c r="AA647" s="216" t="str">
        <f>+IF(J647=0,"",'Ark1'!AA2842)</f>
        <v/>
      </c>
      <c r="AB647" s="217" t="str">
        <f>+IF(J647=0,"",'Ark1'!AC2842)</f>
        <v/>
      </c>
      <c r="AC647" s="218" t="str">
        <f>+IF(J647=0,"",'Ark1'!AE2842)</f>
        <v/>
      </c>
      <c r="AD647" s="216" t="str">
        <f t="shared" si="63"/>
        <v/>
      </c>
      <c r="AE647" s="216" t="str">
        <f t="shared" si="62"/>
        <v/>
      </c>
      <c r="AF647" s="301"/>
    </row>
    <row r="648" spans="1:32" ht="15.6">
      <c r="A648" s="301"/>
      <c r="B648" s="266">
        <f>+'Ark1'!C2843</f>
        <v>2023</v>
      </c>
      <c r="C648" s="215">
        <f>+'Ark1'!L2843</f>
        <v>9</v>
      </c>
      <c r="D648" s="215" t="str">
        <f>VLOOKUP(C648,RNR!$D$13:$E$27,2)</f>
        <v>R+</v>
      </c>
      <c r="E648" s="215">
        <f>+'Ark1'!H2843</f>
        <v>2</v>
      </c>
      <c r="F648" s="215">
        <f>+'Ark1'!J2843</f>
        <v>181</v>
      </c>
      <c r="G648" s="215" t="str">
        <f>+VLOOKUP(F648,RNR!$A$1:$B$26,2)</f>
        <v>Horns</v>
      </c>
      <c r="H648" s="215" t="str">
        <f>+IF(J648=0,"",'Ark1'!Q2843)</f>
        <v/>
      </c>
      <c r="I648" s="215"/>
      <c r="J648" s="320">
        <f>+'Ark1'!R2843</f>
        <v>0</v>
      </c>
      <c r="K648" s="216" t="str">
        <f>+IF(J648=0,"",'Ark1'!AG2843)</f>
        <v/>
      </c>
      <c r="L648" s="216"/>
      <c r="M648" s="216" t="str">
        <f>+IF(J648=0,"",'Ark1'!AH2843)</f>
        <v/>
      </c>
      <c r="N648" s="31" t="str">
        <f>+IF(J648=0,"",'Ark1'!U2843)</f>
        <v/>
      </c>
      <c r="O648" s="31"/>
      <c r="P648" s="31"/>
      <c r="Q648" s="31"/>
      <c r="R648" s="31"/>
      <c r="S648" s="31"/>
      <c r="T648" s="31"/>
      <c r="U648" s="31"/>
      <c r="V648" s="217" t="str">
        <f>+IF(J648=0,"",'Ark1'!T2843)</f>
        <v/>
      </c>
      <c r="W648" s="218" t="str">
        <f>+IF(J648=0,"",'Ark1'!W2843)</f>
        <v/>
      </c>
      <c r="X648" s="218" t="str">
        <f>+IF(J648=0,"",'Ark1'!X2843)</f>
        <v/>
      </c>
      <c r="Y648" s="218" t="str">
        <f>+IF(J648=0,"",'Ark1'!Y2843)</f>
        <v/>
      </c>
      <c r="Z648" s="218" t="str">
        <f>+IF(J648=0,"",'Ark1'!Z2843)</f>
        <v/>
      </c>
      <c r="AA648" s="216" t="str">
        <f>+IF(J648=0,"",'Ark1'!AA2843)</f>
        <v/>
      </c>
      <c r="AB648" s="217" t="str">
        <f>+IF(J648=0,"",'Ark1'!AC2843)</f>
        <v/>
      </c>
      <c r="AC648" s="218" t="str">
        <f>+IF(J648=0,"",'Ark1'!AE2843)</f>
        <v/>
      </c>
      <c r="AD648" s="216" t="str">
        <f t="shared" si="63"/>
        <v/>
      </c>
      <c r="AE648" s="216" t="str">
        <f t="shared" si="62"/>
        <v/>
      </c>
      <c r="AF648" s="301"/>
    </row>
    <row r="649" spans="1:32" ht="15.6">
      <c r="A649" s="301"/>
      <c r="B649" s="266">
        <f>+'Ark1'!C2844</f>
        <v>2023</v>
      </c>
      <c r="C649" s="215">
        <f>+'Ark1'!L2844</f>
        <v>9</v>
      </c>
      <c r="D649" s="215" t="str">
        <f>VLOOKUP(C649,RNR!$D$13:$E$27,2)</f>
        <v>R+</v>
      </c>
      <c r="E649" s="215">
        <f>+'Ark1'!H2844</f>
        <v>1</v>
      </c>
      <c r="F649" s="215">
        <f>+'Ark1'!J2844</f>
        <v>262</v>
      </c>
      <c r="G649" s="215" t="str">
        <f>+VLOOKUP(F649,RNR!$A$1:$B$26,2)</f>
        <v>Strilalam</v>
      </c>
      <c r="H649" s="215" t="str">
        <f>+IF(J649=0,"",'Ark1'!Q2844)</f>
        <v/>
      </c>
      <c r="I649" s="215"/>
      <c r="J649" s="320">
        <f>+'Ark1'!R2844</f>
        <v>0</v>
      </c>
      <c r="K649" s="216" t="str">
        <f>+IF(J649=0,"",'Ark1'!AG2844)</f>
        <v/>
      </c>
      <c r="L649" s="216"/>
      <c r="M649" s="216" t="str">
        <f>+IF(J649=0,"",'Ark1'!AH2844)</f>
        <v/>
      </c>
      <c r="N649" s="31" t="str">
        <f>+IF(J649=0,"",'Ark1'!U2844)</f>
        <v/>
      </c>
      <c r="O649" s="31"/>
      <c r="P649" s="31"/>
      <c r="Q649" s="31"/>
      <c r="R649" s="31"/>
      <c r="S649" s="31"/>
      <c r="T649" s="31"/>
      <c r="U649" s="31"/>
      <c r="V649" s="217" t="str">
        <f>+IF(J649=0,"",'Ark1'!T2844)</f>
        <v/>
      </c>
      <c r="W649" s="218" t="str">
        <f>+IF(J649=0,"",'Ark1'!W2844)</f>
        <v/>
      </c>
      <c r="X649" s="218" t="str">
        <f>+IF(J649=0,"",'Ark1'!X2844)</f>
        <v/>
      </c>
      <c r="Y649" s="218" t="str">
        <f>+IF(J649=0,"",'Ark1'!Y2844)</f>
        <v/>
      </c>
      <c r="Z649" s="218" t="str">
        <f>+IF(J649=0,"",'Ark1'!Z2844)</f>
        <v/>
      </c>
      <c r="AA649" s="216" t="str">
        <f>+IF(J649=0,"",'Ark1'!AA2844)</f>
        <v/>
      </c>
      <c r="AB649" s="217" t="str">
        <f>+IF(J649=0,"",'Ark1'!AC2844)</f>
        <v/>
      </c>
      <c r="AC649" s="218" t="str">
        <f>+IF(J649=0,"",'Ark1'!AE2844)</f>
        <v/>
      </c>
      <c r="AD649" s="216" t="str">
        <f t="shared" si="63"/>
        <v/>
      </c>
      <c r="AE649" s="216" t="str">
        <f t="shared" si="62"/>
        <v/>
      </c>
      <c r="AF649" s="301"/>
    </row>
    <row r="650" spans="1:32" ht="15.6">
      <c r="A650" s="301"/>
      <c r="B650" s="266">
        <f>+'Ark1'!C2845</f>
        <v>2023</v>
      </c>
      <c r="C650" s="215">
        <f>+'Ark1'!L2845</f>
        <v>9</v>
      </c>
      <c r="D650" s="215" t="str">
        <f>VLOOKUP(C650,RNR!$D$13:$E$27,2)</f>
        <v>R+</v>
      </c>
      <c r="E650" s="215">
        <f>+'Ark1'!H2845</f>
        <v>1</v>
      </c>
      <c r="F650" s="215">
        <f>+'Ark1'!J2845</f>
        <v>309</v>
      </c>
      <c r="G650" s="215" t="str">
        <f>+VLOOKUP(F650,RNR!$A$1:$B$26,2)</f>
        <v>Malvik</v>
      </c>
      <c r="H650" s="215" t="str">
        <f>+IF(J650=0,"",'Ark1'!Q2845)</f>
        <v/>
      </c>
      <c r="I650" s="215"/>
      <c r="J650" s="320">
        <f>+'Ark1'!R2845</f>
        <v>0</v>
      </c>
      <c r="K650" s="216" t="str">
        <f>+IF(J650=0,"",'Ark1'!AG2845)</f>
        <v/>
      </c>
      <c r="L650" s="216"/>
      <c r="M650" s="216" t="str">
        <f>+IF(J650=0,"",'Ark1'!AH2845)</f>
        <v/>
      </c>
      <c r="N650" s="31" t="str">
        <f>+IF(J650=0,"",'Ark1'!U2845)</f>
        <v/>
      </c>
      <c r="O650" s="31"/>
      <c r="P650" s="31"/>
      <c r="Q650" s="31"/>
      <c r="R650" s="31"/>
      <c r="S650" s="31"/>
      <c r="T650" s="31"/>
      <c r="U650" s="31"/>
      <c r="V650" s="217" t="str">
        <f>+IF(J650=0,"",'Ark1'!T2845)</f>
        <v/>
      </c>
      <c r="W650" s="218" t="str">
        <f>+IF(J650=0,"",'Ark1'!W2845)</f>
        <v/>
      </c>
      <c r="X650" s="218" t="str">
        <f>+IF(J650=0,"",'Ark1'!X2845)</f>
        <v/>
      </c>
      <c r="Y650" s="218" t="str">
        <f>+IF(J650=0,"",'Ark1'!Y2845)</f>
        <v/>
      </c>
      <c r="Z650" s="218" t="str">
        <f>+IF(J650=0,"",'Ark1'!Z2845)</f>
        <v/>
      </c>
      <c r="AA650" s="216" t="str">
        <f>+IF(J650=0,"",'Ark1'!AA2845)</f>
        <v/>
      </c>
      <c r="AB650" s="217" t="str">
        <f>+IF(J650=0,"",'Ark1'!AC2845)</f>
        <v/>
      </c>
      <c r="AC650" s="218" t="str">
        <f>+IF(J650=0,"",'Ark1'!AE2845)</f>
        <v/>
      </c>
      <c r="AD650" s="216" t="str">
        <f t="shared" si="63"/>
        <v/>
      </c>
      <c r="AE650" s="216" t="str">
        <f t="shared" si="62"/>
        <v/>
      </c>
      <c r="AF650" s="301"/>
    </row>
    <row r="651" spans="1:32" ht="15.6">
      <c r="A651" s="301"/>
      <c r="B651" s="266">
        <f>+'Ark1'!C2846</f>
        <v>2023</v>
      </c>
      <c r="C651" s="215">
        <f>+'Ark1'!L2846</f>
        <v>9</v>
      </c>
      <c r="D651" s="215" t="str">
        <f>VLOOKUP(C651,RNR!$D$13:$E$27,2)</f>
        <v>R+</v>
      </c>
      <c r="E651" s="215">
        <f>+'Ark1'!H2846</f>
        <v>2</v>
      </c>
      <c r="F651" s="215">
        <f>+'Ark1'!J2846</f>
        <v>470</v>
      </c>
      <c r="G651" s="215" t="str">
        <f>+VLOOKUP(F651,RNR!$A$1:$B$26,2)</f>
        <v>Jens Eide</v>
      </c>
      <c r="H651" s="215" t="str">
        <f>+IF(J651=0,"",'Ark1'!Q2846)</f>
        <v/>
      </c>
      <c r="I651" s="215"/>
      <c r="J651" s="320">
        <f>+'Ark1'!R2846</f>
        <v>0</v>
      </c>
      <c r="K651" s="216" t="str">
        <f>+IF(J651=0,"",'Ark1'!AG2846)</f>
        <v/>
      </c>
      <c r="L651" s="216"/>
      <c r="M651" s="216" t="str">
        <f>+IF(J651=0,"",'Ark1'!AH2846)</f>
        <v/>
      </c>
      <c r="N651" s="31" t="str">
        <f>+IF(J651=0,"",'Ark1'!U2846)</f>
        <v/>
      </c>
      <c r="O651" s="31"/>
      <c r="P651" s="31"/>
      <c r="Q651" s="31"/>
      <c r="R651" s="31"/>
      <c r="S651" s="31"/>
      <c r="T651" s="31"/>
      <c r="U651" s="31"/>
      <c r="V651" s="217" t="str">
        <f>+IF(J651=0,"",'Ark1'!T2846)</f>
        <v/>
      </c>
      <c r="W651" s="218" t="str">
        <f>+IF(J651=0,"",'Ark1'!W2846)</f>
        <v/>
      </c>
      <c r="X651" s="218" t="str">
        <f>+IF(J651=0,"",'Ark1'!X2846)</f>
        <v/>
      </c>
      <c r="Y651" s="218" t="str">
        <f>+IF(J651=0,"",'Ark1'!Y2846)</f>
        <v/>
      </c>
      <c r="Z651" s="218" t="str">
        <f>+IF(J651=0,"",'Ark1'!Z2846)</f>
        <v/>
      </c>
      <c r="AA651" s="216" t="str">
        <f>+IF(J651=0,"",'Ark1'!AA2846)</f>
        <v/>
      </c>
      <c r="AB651" s="217" t="str">
        <f>+IF(J651=0,"",'Ark1'!AC2846)</f>
        <v/>
      </c>
      <c r="AC651" s="218" t="str">
        <f>+IF(J651=0,"",'Ark1'!AE2846)</f>
        <v/>
      </c>
      <c r="AD651" s="216" t="str">
        <f t="shared" si="63"/>
        <v/>
      </c>
      <c r="AE651" s="216" t="str">
        <f t="shared" si="62"/>
        <v/>
      </c>
      <c r="AF651" s="301"/>
    </row>
    <row r="652" spans="1:32" ht="15.6">
      <c r="A652" s="301"/>
      <c r="B652" s="266">
        <f>+'Ark1'!C2847</f>
        <v>2023</v>
      </c>
      <c r="C652" s="215">
        <f>+'Ark1'!L2847</f>
        <v>9</v>
      </c>
      <c r="D652" s="215" t="str">
        <f>VLOOKUP(C652,RNR!$D$13:$E$27,2)</f>
        <v>R+</v>
      </c>
      <c r="E652" s="215">
        <f>+'Ark1'!H2847</f>
        <v>2</v>
      </c>
      <c r="F652" s="215">
        <f>+'Ark1'!J2847</f>
        <v>629</v>
      </c>
      <c r="G652" s="215" t="str">
        <f>+VLOOKUP(F652,RNR!$A$1:$B$26,2)</f>
        <v>Bø</v>
      </c>
      <c r="H652" s="215" t="str">
        <f>+IF(J652=0,"",'Ark1'!Q2847)</f>
        <v/>
      </c>
      <c r="I652" s="215"/>
      <c r="J652" s="320">
        <f>+'Ark1'!R2847</f>
        <v>0</v>
      </c>
      <c r="K652" s="216" t="str">
        <f>+IF(J652=0,"",'Ark1'!AG2847)</f>
        <v/>
      </c>
      <c r="L652" s="216"/>
      <c r="M652" s="216" t="str">
        <f>+IF(J652=0,"",'Ark1'!AH2847)</f>
        <v/>
      </c>
      <c r="N652" s="31" t="str">
        <f>+IF(J652=0,"",'Ark1'!U2847)</f>
        <v/>
      </c>
      <c r="O652" s="31"/>
      <c r="P652" s="31"/>
      <c r="Q652" s="31"/>
      <c r="R652" s="31"/>
      <c r="S652" s="31"/>
      <c r="T652" s="31"/>
      <c r="U652" s="31"/>
      <c r="V652" s="217" t="str">
        <f>+IF(J652=0,"",'Ark1'!T2847)</f>
        <v/>
      </c>
      <c r="W652" s="218" t="str">
        <f>+IF(J652=0,"",'Ark1'!W2847)</f>
        <v/>
      </c>
      <c r="X652" s="218" t="str">
        <f>+IF(J652=0,"",'Ark1'!X2847)</f>
        <v/>
      </c>
      <c r="Y652" s="218" t="str">
        <f>+IF(J652=0,"",'Ark1'!Y2847)</f>
        <v/>
      </c>
      <c r="Z652" s="218" t="str">
        <f>+IF(J652=0,"",'Ark1'!Z2847)</f>
        <v/>
      </c>
      <c r="AA652" s="216" t="str">
        <f>+IF(J652=0,"",'Ark1'!AA2847)</f>
        <v/>
      </c>
      <c r="AB652" s="217" t="str">
        <f>+IF(J652=0,"",'Ark1'!AC2847)</f>
        <v/>
      </c>
      <c r="AC652" s="218" t="str">
        <f>+IF(J652=0,"",'Ark1'!AE2847)</f>
        <v/>
      </c>
      <c r="AD652" s="216" t="str">
        <f t="shared" si="63"/>
        <v/>
      </c>
      <c r="AE652" s="216" t="str">
        <f t="shared" si="62"/>
        <v/>
      </c>
      <c r="AF652" s="301"/>
    </row>
    <row r="653" spans="1:32" ht="15.6">
      <c r="A653" s="301"/>
      <c r="B653" s="266">
        <f>+'Ark1'!C2848</f>
        <v>2023</v>
      </c>
      <c r="C653" s="215">
        <f>+'Ark1'!L2848</f>
        <v>9</v>
      </c>
      <c r="D653" s="215" t="str">
        <f>VLOOKUP(C653,RNR!$D$13:$E$27,2)</f>
        <v>R+</v>
      </c>
      <c r="E653" s="215">
        <f>+'Ark1'!H2848</f>
        <v>1</v>
      </c>
      <c r="F653" s="215">
        <f>+'Ark1'!J2848</f>
        <v>643</v>
      </c>
      <c r="G653" s="215" t="str">
        <f>+VLOOKUP(F653,RNR!$A$1:$B$26,2)</f>
        <v>Bjerka</v>
      </c>
      <c r="H653" s="215" t="str">
        <f>+IF(J653=0,"",'Ark1'!Q2848)</f>
        <v/>
      </c>
      <c r="I653" s="215"/>
      <c r="J653" s="320">
        <f>+'Ark1'!R2848</f>
        <v>0</v>
      </c>
      <c r="K653" s="216" t="str">
        <f>+IF(J653=0,"",'Ark1'!AG2848)</f>
        <v/>
      </c>
      <c r="L653" s="216"/>
      <c r="M653" s="216" t="str">
        <f>+IF(J653=0,"",'Ark1'!AH2848)</f>
        <v/>
      </c>
      <c r="N653" s="31" t="str">
        <f>+IF(J653=0,"",'Ark1'!U2848)</f>
        <v/>
      </c>
      <c r="O653" s="31"/>
      <c r="P653" s="31"/>
      <c r="Q653" s="31"/>
      <c r="R653" s="31"/>
      <c r="S653" s="31"/>
      <c r="T653" s="31"/>
      <c r="U653" s="31"/>
      <c r="V653" s="217" t="str">
        <f>+IF(J653=0,"",'Ark1'!T2848)</f>
        <v/>
      </c>
      <c r="W653" s="218" t="str">
        <f>+IF(J653=0,"",'Ark1'!W2848)</f>
        <v/>
      </c>
      <c r="X653" s="218" t="str">
        <f>+IF(J653=0,"",'Ark1'!X2848)</f>
        <v/>
      </c>
      <c r="Y653" s="218" t="str">
        <f>+IF(J653=0,"",'Ark1'!Y2848)</f>
        <v/>
      </c>
      <c r="Z653" s="218" t="str">
        <f>+IF(J653=0,"",'Ark1'!Z2848)</f>
        <v/>
      </c>
      <c r="AA653" s="216" t="str">
        <f>+IF(J653=0,"",'Ark1'!AA2848)</f>
        <v/>
      </c>
      <c r="AB653" s="217" t="str">
        <f>+IF(J653=0,"",'Ark1'!AC2848)</f>
        <v/>
      </c>
      <c r="AC653" s="218" t="str">
        <f>+IF(J653=0,"",'Ark1'!AE2848)</f>
        <v/>
      </c>
      <c r="AD653" s="216" t="str">
        <f t="shared" si="63"/>
        <v/>
      </c>
      <c r="AE653" s="216" t="str">
        <f t="shared" si="62"/>
        <v/>
      </c>
      <c r="AF653" s="301"/>
    </row>
    <row r="654" spans="1:32" ht="15.6">
      <c r="A654" s="301"/>
      <c r="B654" s="266">
        <f>+'Ark1'!C2849</f>
        <v>2023</v>
      </c>
      <c r="C654" s="215">
        <f>+'Ark1'!L2849</f>
        <v>9</v>
      </c>
      <c r="D654" s="215" t="str">
        <f>VLOOKUP(C654,RNR!$D$13:$E$27,2)</f>
        <v>R+</v>
      </c>
      <c r="E654" s="215">
        <f>+'Ark1'!H2849</f>
        <v>2</v>
      </c>
      <c r="F654" s="215">
        <f>+'Ark1'!J2849</f>
        <v>704</v>
      </c>
      <c r="G654" s="215" t="str">
        <f>+VLOOKUP(F654,RNR!$A$1:$B$26,2)</f>
        <v>Øre Vilt</v>
      </c>
      <c r="H654" s="215" t="str">
        <f>+IF(J654=0,"",'Ark1'!Q2849)</f>
        <v/>
      </c>
      <c r="I654" s="215"/>
      <c r="J654" s="320">
        <f>+'Ark1'!R2849</f>
        <v>0</v>
      </c>
      <c r="K654" s="216" t="str">
        <f>+IF(J654=0,"",'Ark1'!AG2849)</f>
        <v/>
      </c>
      <c r="L654" s="216"/>
      <c r="M654" s="216" t="str">
        <f>+IF(J654=0,"",'Ark1'!AH2849)</f>
        <v/>
      </c>
      <c r="N654" s="31" t="str">
        <f>+IF(J654=0,"",'Ark1'!U2849)</f>
        <v/>
      </c>
      <c r="O654" s="31"/>
      <c r="P654" s="31"/>
      <c r="Q654" s="31"/>
      <c r="R654" s="31"/>
      <c r="S654" s="31"/>
      <c r="T654" s="31"/>
      <c r="U654" s="31"/>
      <c r="V654" s="217" t="str">
        <f>+IF(J654=0,"",'Ark1'!T2849)</f>
        <v/>
      </c>
      <c r="W654" s="218" t="str">
        <f>+IF(J654=0,"",'Ark1'!W2849)</f>
        <v/>
      </c>
      <c r="X654" s="218" t="str">
        <f>+IF(J654=0,"",'Ark1'!X2849)</f>
        <v/>
      </c>
      <c r="Y654" s="218" t="str">
        <f>+IF(J654=0,"",'Ark1'!Y2849)</f>
        <v/>
      </c>
      <c r="Z654" s="218" t="str">
        <f>+IF(J654=0,"",'Ark1'!Z2849)</f>
        <v/>
      </c>
      <c r="AA654" s="216" t="str">
        <f>+IF(J654=0,"",'Ark1'!AA2849)</f>
        <v/>
      </c>
      <c r="AB654" s="217" t="str">
        <f>+IF(J654=0,"",'Ark1'!AC2849)</f>
        <v/>
      </c>
      <c r="AC654" s="218" t="str">
        <f>+IF(J654=0,"",'Ark1'!AE2849)</f>
        <v/>
      </c>
      <c r="AD654" s="216" t="str">
        <f t="shared" si="63"/>
        <v/>
      </c>
      <c r="AE654" s="216" t="str">
        <f t="shared" si="62"/>
        <v/>
      </c>
      <c r="AF654" s="301"/>
    </row>
    <row r="655" spans="1:32" ht="15.6">
      <c r="A655" s="301"/>
      <c r="B655" s="266">
        <f>+'Ark1'!C2850</f>
        <v>2023</v>
      </c>
      <c r="C655" s="215">
        <f>+'Ark1'!L2850</f>
        <v>9</v>
      </c>
      <c r="D655" s="215" t="str">
        <f>VLOOKUP(C655,RNR!$D$13:$E$27,2)</f>
        <v>R+</v>
      </c>
      <c r="E655" s="215">
        <f>+'Ark1'!H2850</f>
        <v>1</v>
      </c>
      <c r="F655" s="215">
        <f>+'Ark1'!J2850</f>
        <v>802</v>
      </c>
      <c r="G655" s="215" t="str">
        <f>+VLOOKUP(F655,RNR!$A$1:$B$26,2)</f>
        <v>Karasjok</v>
      </c>
      <c r="H655" s="215" t="str">
        <f>+IF(J655=0,"",'Ark1'!Q2850)</f>
        <v/>
      </c>
      <c r="I655" s="215"/>
      <c r="J655" s="320">
        <f>+'Ark1'!R2850</f>
        <v>0</v>
      </c>
      <c r="K655" s="216" t="str">
        <f>+IF(J655=0,"",'Ark1'!AG2850)</f>
        <v/>
      </c>
      <c r="L655" s="216"/>
      <c r="M655" s="216" t="str">
        <f>+IF(J655=0,"",'Ark1'!AH2850)</f>
        <v/>
      </c>
      <c r="N655" s="31" t="str">
        <f>+IF(J655=0,"",'Ark1'!U2850)</f>
        <v/>
      </c>
      <c r="O655" s="31"/>
      <c r="P655" s="31"/>
      <c r="Q655" s="31"/>
      <c r="R655" s="31"/>
      <c r="S655" s="31"/>
      <c r="T655" s="31"/>
      <c r="U655" s="31"/>
      <c r="V655" s="217" t="str">
        <f>+IF(J655=0,"",'Ark1'!T2850)</f>
        <v/>
      </c>
      <c r="W655" s="218" t="str">
        <f>+IF(J655=0,"",'Ark1'!W2850)</f>
        <v/>
      </c>
      <c r="X655" s="218" t="str">
        <f>+IF(J655=0,"",'Ark1'!X2850)</f>
        <v/>
      </c>
      <c r="Y655" s="218" t="str">
        <f>+IF(J655=0,"",'Ark1'!Y2850)</f>
        <v/>
      </c>
      <c r="Z655" s="218" t="str">
        <f>+IF(J655=0,"",'Ark1'!Z2850)</f>
        <v/>
      </c>
      <c r="AA655" s="216" t="str">
        <f>+IF(J655=0,"",'Ark1'!AA2850)</f>
        <v/>
      </c>
      <c r="AB655" s="217" t="str">
        <f>+IF(J655=0,"",'Ark1'!AC2850)</f>
        <v/>
      </c>
      <c r="AC655" s="218" t="str">
        <f>+IF(J655=0,"",'Ark1'!AE2850)</f>
        <v/>
      </c>
      <c r="AD655" s="216" t="str">
        <f t="shared" si="63"/>
        <v/>
      </c>
      <c r="AE655" s="216" t="str">
        <f t="shared" si="62"/>
        <v/>
      </c>
      <c r="AF655" s="301"/>
    </row>
    <row r="656" spans="1:32" ht="15.6">
      <c r="A656" s="301"/>
      <c r="B656" s="266">
        <f>+'Ark1'!C2851</f>
        <v>2023</v>
      </c>
      <c r="C656" s="215">
        <f>+'Ark1'!L2851</f>
        <v>10</v>
      </c>
      <c r="D656" s="215" t="str">
        <f>VLOOKUP(C656,RNR!$D$13:$E$27,2)</f>
        <v>U-</v>
      </c>
      <c r="E656" s="215">
        <f>+'Ark1'!H2851</f>
        <v>1</v>
      </c>
      <c r="F656" s="215">
        <f>+'Ark1'!J2851</f>
        <v>103</v>
      </c>
      <c r="G656" s="215" t="str">
        <f>+VLOOKUP(F656,RNR!$A$1:$B$26,2)</f>
        <v>Rudshøgda</v>
      </c>
      <c r="H656" s="215" t="str">
        <f>+IF(J656=0,"",'Ark1'!Q2851)</f>
        <v/>
      </c>
      <c r="I656" s="215"/>
      <c r="J656" s="320">
        <f>+'Ark1'!R2851</f>
        <v>0</v>
      </c>
      <c r="K656" s="216" t="str">
        <f>+IF(J656=0,"",'Ark1'!AG2851)</f>
        <v/>
      </c>
      <c r="L656" s="216"/>
      <c r="M656" s="216" t="str">
        <f>+IF(J656=0,"",'Ark1'!AH2851)</f>
        <v/>
      </c>
      <c r="N656" s="31" t="str">
        <f>+IF(J656=0,"",'Ark1'!U2851)</f>
        <v/>
      </c>
      <c r="O656" s="31"/>
      <c r="P656" s="31"/>
      <c r="Q656" s="31"/>
      <c r="R656" s="31"/>
      <c r="S656" s="31"/>
      <c r="T656" s="31"/>
      <c r="U656" s="31"/>
      <c r="V656" s="217" t="str">
        <f>+IF(J656=0,"",'Ark1'!T2851)</f>
        <v/>
      </c>
      <c r="W656" s="218" t="str">
        <f>+IF(J656=0,"",'Ark1'!W2851)</f>
        <v/>
      </c>
      <c r="X656" s="218" t="str">
        <f>+IF(J656=0,"",'Ark1'!X2851)</f>
        <v/>
      </c>
      <c r="Y656" s="218" t="str">
        <f>+IF(J656=0,"",'Ark1'!Y2851)</f>
        <v/>
      </c>
      <c r="Z656" s="218" t="str">
        <f>+IF(J656=0,"",'Ark1'!Z2851)</f>
        <v/>
      </c>
      <c r="AA656" s="216" t="str">
        <f>+IF(J656=0,"",'Ark1'!AA2851)</f>
        <v/>
      </c>
      <c r="AB656" s="217" t="str">
        <f>+IF(J656=0,"",'Ark1'!AC2851)</f>
        <v/>
      </c>
      <c r="AC656" s="218" t="str">
        <f>+IF(J656=0,"",'Ark1'!AE2851)</f>
        <v/>
      </c>
      <c r="AD656" s="216" t="str">
        <f t="shared" si="63"/>
        <v/>
      </c>
      <c r="AE656" s="216" t="str">
        <f t="shared" si="62"/>
        <v/>
      </c>
      <c r="AF656" s="301"/>
    </row>
    <row r="657" spans="1:32" ht="15.6">
      <c r="A657" s="301"/>
      <c r="B657" s="266">
        <f>+'Ark1'!C2852</f>
        <v>2023</v>
      </c>
      <c r="C657" s="215">
        <f>+'Ark1'!L2852</f>
        <v>10</v>
      </c>
      <c r="D657" s="215" t="str">
        <f>VLOOKUP(C657,RNR!$D$13:$E$27,2)</f>
        <v>U-</v>
      </c>
      <c r="E657" s="215">
        <f>+'Ark1'!H2852</f>
        <v>2</v>
      </c>
      <c r="F657" s="215">
        <f>+'Ark1'!J2852</f>
        <v>106</v>
      </c>
      <c r="G657" s="215" t="str">
        <f>+VLOOKUP(F657,RNR!$A$1:$B$26,2)</f>
        <v>Furuseth</v>
      </c>
      <c r="H657" s="215" t="str">
        <f>+IF(J657=0,"",'Ark1'!Q2852)</f>
        <v/>
      </c>
      <c r="I657" s="215"/>
      <c r="J657" s="320">
        <f>+'Ark1'!R2852</f>
        <v>0</v>
      </c>
      <c r="K657" s="216" t="str">
        <f>+IF(J657=0,"",'Ark1'!AG2852)</f>
        <v/>
      </c>
      <c r="L657" s="216"/>
      <c r="M657" s="216" t="str">
        <f>+IF(J657=0,"",'Ark1'!AH2852)</f>
        <v/>
      </c>
      <c r="N657" s="31" t="str">
        <f>+IF(J657=0,"",'Ark1'!U2852)</f>
        <v/>
      </c>
      <c r="O657" s="31"/>
      <c r="P657" s="31"/>
      <c r="Q657" s="31"/>
      <c r="R657" s="31"/>
      <c r="S657" s="31"/>
      <c r="T657" s="31"/>
      <c r="U657" s="31"/>
      <c r="V657" s="217" t="str">
        <f>+IF(J657=0,"",'Ark1'!T2852)</f>
        <v/>
      </c>
      <c r="W657" s="218" t="str">
        <f>+IF(J657=0,"",'Ark1'!W2852)</f>
        <v/>
      </c>
      <c r="X657" s="218" t="str">
        <f>+IF(J657=0,"",'Ark1'!X2852)</f>
        <v/>
      </c>
      <c r="Y657" s="218" t="str">
        <f>+IF(J657=0,"",'Ark1'!Y2852)</f>
        <v/>
      </c>
      <c r="Z657" s="218" t="str">
        <f>+IF(J657=0,"",'Ark1'!Z2852)</f>
        <v/>
      </c>
      <c r="AA657" s="216" t="str">
        <f>+IF(J657=0,"",'Ark1'!AA2852)</f>
        <v/>
      </c>
      <c r="AB657" s="217" t="str">
        <f>+IF(J657=0,"",'Ark1'!AC2852)</f>
        <v/>
      </c>
      <c r="AC657" s="218" t="str">
        <f>+IF(J657=0,"",'Ark1'!AE2852)</f>
        <v/>
      </c>
      <c r="AD657" s="216" t="str">
        <f t="shared" si="63"/>
        <v/>
      </c>
      <c r="AE657" s="216" t="str">
        <f t="shared" si="62"/>
        <v/>
      </c>
      <c r="AF657" s="301"/>
    </row>
    <row r="658" spans="1:32" ht="15.6">
      <c r="A658" s="301"/>
      <c r="B658" s="266">
        <f>+'Ark1'!C2853</f>
        <v>2023</v>
      </c>
      <c r="C658" s="215">
        <f>+'Ark1'!L2853</f>
        <v>10</v>
      </c>
      <c r="D658" s="215" t="str">
        <f>VLOOKUP(C658,RNR!$D$13:$E$27,2)</f>
        <v>U-</v>
      </c>
      <c r="E658" s="215">
        <f>+'Ark1'!H2853</f>
        <v>1</v>
      </c>
      <c r="F658" s="215">
        <f>+'Ark1'!J2853</f>
        <v>110</v>
      </c>
      <c r="G658" s="215" t="str">
        <f>+VLOOKUP(F658,RNR!$A$1:$B$26,2)</f>
        <v>Gol</v>
      </c>
      <c r="H658" s="215" t="str">
        <f>+IF(J658=0,"",'Ark1'!Q2853)</f>
        <v/>
      </c>
      <c r="I658" s="215"/>
      <c r="J658" s="320">
        <f>+'Ark1'!R2853</f>
        <v>0</v>
      </c>
      <c r="K658" s="216" t="str">
        <f>+IF(J658=0,"",'Ark1'!AG2853)</f>
        <v/>
      </c>
      <c r="L658" s="216"/>
      <c r="M658" s="216" t="str">
        <f>+IF(J658=0,"",'Ark1'!AH2853)</f>
        <v/>
      </c>
      <c r="N658" s="31" t="str">
        <f>+IF(J658=0,"",'Ark1'!U2853)</f>
        <v/>
      </c>
      <c r="O658" s="31"/>
      <c r="P658" s="31"/>
      <c r="Q658" s="31"/>
      <c r="R658" s="31"/>
      <c r="S658" s="31"/>
      <c r="T658" s="31"/>
      <c r="U658" s="31"/>
      <c r="V658" s="217" t="str">
        <f>+IF(J658=0,"",'Ark1'!T2853)</f>
        <v/>
      </c>
      <c r="W658" s="218" t="str">
        <f>+IF(J658=0,"",'Ark1'!W2853)</f>
        <v/>
      </c>
      <c r="X658" s="218" t="str">
        <f>+IF(J658=0,"",'Ark1'!X2853)</f>
        <v/>
      </c>
      <c r="Y658" s="218" t="str">
        <f>+IF(J658=0,"",'Ark1'!Y2853)</f>
        <v/>
      </c>
      <c r="Z658" s="218" t="str">
        <f>+IF(J658=0,"",'Ark1'!Z2853)</f>
        <v/>
      </c>
      <c r="AA658" s="216" t="str">
        <f>+IF(J658=0,"",'Ark1'!AA2853)</f>
        <v/>
      </c>
      <c r="AB658" s="217" t="str">
        <f>+IF(J658=0,"",'Ark1'!AC2853)</f>
        <v/>
      </c>
      <c r="AC658" s="218" t="str">
        <f>+IF(J658=0,"",'Ark1'!AE2853)</f>
        <v/>
      </c>
      <c r="AD658" s="216" t="str">
        <f t="shared" si="63"/>
        <v/>
      </c>
      <c r="AE658" s="216" t="str">
        <f t="shared" si="62"/>
        <v/>
      </c>
      <c r="AF658" s="301"/>
    </row>
    <row r="659" spans="1:32" ht="15.6">
      <c r="A659" s="301"/>
      <c r="B659" s="266">
        <f>+'Ark1'!C2854</f>
        <v>2023</v>
      </c>
      <c r="C659" s="215">
        <f>+'Ark1'!L2854</f>
        <v>10</v>
      </c>
      <c r="D659" s="215" t="str">
        <f>VLOOKUP(C659,RNR!$D$13:$E$27,2)</f>
        <v>U-</v>
      </c>
      <c r="E659" s="215">
        <f>+'Ark1'!H2854</f>
        <v>1</v>
      </c>
      <c r="F659" s="215">
        <f>+'Ark1'!J2854</f>
        <v>111</v>
      </c>
      <c r="G659" s="215" t="str">
        <f>+VLOOKUP(F659,RNR!$A$1:$B$26,2)</f>
        <v>Forus</v>
      </c>
      <c r="H659" s="215" t="str">
        <f>+IF(J659=0,"",'Ark1'!Q2854)</f>
        <v/>
      </c>
      <c r="I659" s="215"/>
      <c r="J659" s="320">
        <f>+'Ark1'!R2854</f>
        <v>0</v>
      </c>
      <c r="K659" s="216" t="str">
        <f>+IF(J659=0,"",'Ark1'!AG2854)</f>
        <v/>
      </c>
      <c r="L659" s="216"/>
      <c r="M659" s="216" t="str">
        <f>+IF(J659=0,"",'Ark1'!AH2854)</f>
        <v/>
      </c>
      <c r="N659" s="31" t="str">
        <f>+IF(J659=0,"",'Ark1'!U2854)</f>
        <v/>
      </c>
      <c r="O659" s="31"/>
      <c r="P659" s="31"/>
      <c r="Q659" s="31"/>
      <c r="R659" s="31"/>
      <c r="S659" s="31"/>
      <c r="T659" s="31"/>
      <c r="U659" s="31"/>
      <c r="V659" s="217" t="str">
        <f>+IF(J659=0,"",'Ark1'!T2854)</f>
        <v/>
      </c>
      <c r="W659" s="218" t="str">
        <f>+IF(J659=0,"",'Ark1'!W2854)</f>
        <v/>
      </c>
      <c r="X659" s="218" t="str">
        <f>+IF(J659=0,"",'Ark1'!X2854)</f>
        <v/>
      </c>
      <c r="Y659" s="218" t="str">
        <f>+IF(J659=0,"",'Ark1'!Y2854)</f>
        <v/>
      </c>
      <c r="Z659" s="218" t="str">
        <f>+IF(J659=0,"",'Ark1'!Z2854)</f>
        <v/>
      </c>
      <c r="AA659" s="216" t="str">
        <f>+IF(J659=0,"",'Ark1'!AA2854)</f>
        <v/>
      </c>
      <c r="AB659" s="217" t="str">
        <f>+IF(J659=0,"",'Ark1'!AC2854)</f>
        <v/>
      </c>
      <c r="AC659" s="218" t="str">
        <f>+IF(J659=0,"",'Ark1'!AE2854)</f>
        <v/>
      </c>
      <c r="AD659" s="216" t="str">
        <f t="shared" si="63"/>
        <v/>
      </c>
      <c r="AE659" s="216" t="str">
        <f t="shared" si="62"/>
        <v/>
      </c>
      <c r="AF659" s="301"/>
    </row>
    <row r="660" spans="1:32" ht="15.6">
      <c r="A660" s="301"/>
      <c r="B660" s="266">
        <f>+'Ark1'!C2855</f>
        <v>2023</v>
      </c>
      <c r="C660" s="215">
        <f>+'Ark1'!L2855</f>
        <v>10</v>
      </c>
      <c r="D660" s="215" t="str">
        <f>VLOOKUP(C660,RNR!$D$13:$E$27,2)</f>
        <v>U-</v>
      </c>
      <c r="E660" s="215">
        <f>+'Ark1'!H2855</f>
        <v>1</v>
      </c>
      <c r="F660" s="215">
        <f>+'Ark1'!J2855</f>
        <v>116</v>
      </c>
      <c r="G660" s="215" t="str">
        <f>+VLOOKUP(F660,RNR!$A$1:$B$26,2)</f>
        <v>Sandeid</v>
      </c>
      <c r="H660" s="215" t="str">
        <f>+IF(J660=0,"",'Ark1'!Q2855)</f>
        <v/>
      </c>
      <c r="I660" s="215"/>
      <c r="J660" s="320">
        <f>+'Ark1'!R2855</f>
        <v>0</v>
      </c>
      <c r="K660" s="216" t="str">
        <f>+IF(J660=0,"",'Ark1'!AG2855)</f>
        <v/>
      </c>
      <c r="L660" s="216"/>
      <c r="M660" s="216" t="str">
        <f>+IF(J660=0,"",'Ark1'!AH2855)</f>
        <v/>
      </c>
      <c r="N660" s="31" t="str">
        <f>+IF(J660=0,"",'Ark1'!U2855)</f>
        <v/>
      </c>
      <c r="O660" s="31"/>
      <c r="P660" s="31"/>
      <c r="Q660" s="31"/>
      <c r="R660" s="31"/>
      <c r="S660" s="31"/>
      <c r="T660" s="31"/>
      <c r="U660" s="31"/>
      <c r="V660" s="217" t="str">
        <f>+IF(J660=0,"",'Ark1'!T2855)</f>
        <v/>
      </c>
      <c r="W660" s="218" t="str">
        <f>+IF(J660=0,"",'Ark1'!W2855)</f>
        <v/>
      </c>
      <c r="X660" s="218" t="str">
        <f>+IF(J660=0,"",'Ark1'!X2855)</f>
        <v/>
      </c>
      <c r="Y660" s="218" t="str">
        <f>+IF(J660=0,"",'Ark1'!Y2855)</f>
        <v/>
      </c>
      <c r="Z660" s="218" t="str">
        <f>+IF(J660=0,"",'Ark1'!Z2855)</f>
        <v/>
      </c>
      <c r="AA660" s="216" t="str">
        <f>+IF(J660=0,"",'Ark1'!AA2855)</f>
        <v/>
      </c>
      <c r="AB660" s="217" t="str">
        <f>+IF(J660=0,"",'Ark1'!AC2855)</f>
        <v/>
      </c>
      <c r="AC660" s="218" t="str">
        <f>+IF(J660=0,"",'Ark1'!AE2855)</f>
        <v/>
      </c>
      <c r="AD660" s="216" t="str">
        <f t="shared" si="63"/>
        <v/>
      </c>
      <c r="AE660" s="216" t="str">
        <f t="shared" si="62"/>
        <v/>
      </c>
      <c r="AF660" s="301"/>
    </row>
    <row r="661" spans="1:32" ht="15.6">
      <c r="A661" s="301"/>
      <c r="B661" s="266">
        <f>+'Ark1'!C2856</f>
        <v>2023</v>
      </c>
      <c r="C661" s="215">
        <f>+'Ark1'!L2856</f>
        <v>10</v>
      </c>
      <c r="D661" s="215" t="str">
        <f>VLOOKUP(C661,RNR!$D$13:$E$27,2)</f>
        <v>U-</v>
      </c>
      <c r="E661" s="215">
        <f>+'Ark1'!H2856</f>
        <v>2</v>
      </c>
      <c r="F661" s="215">
        <f>+'Ark1'!J2856</f>
        <v>117</v>
      </c>
      <c r="G661" s="215" t="str">
        <f>+VLOOKUP(F661,RNR!$A$1:$B$26,2)</f>
        <v>Jæren</v>
      </c>
      <c r="H661" s="215" t="str">
        <f>+IF(J661=0,"",'Ark1'!Q2856)</f>
        <v/>
      </c>
      <c r="I661" s="215"/>
      <c r="J661" s="320">
        <f>+'Ark1'!R2856</f>
        <v>0</v>
      </c>
      <c r="K661" s="216" t="str">
        <f>+IF(J661=0,"",'Ark1'!AG2856)</f>
        <v/>
      </c>
      <c r="L661" s="216"/>
      <c r="M661" s="216" t="str">
        <f>+IF(J661=0,"",'Ark1'!AH2856)</f>
        <v/>
      </c>
      <c r="N661" s="31" t="str">
        <f>+IF(J661=0,"",'Ark1'!U2856)</f>
        <v/>
      </c>
      <c r="O661" s="31"/>
      <c r="P661" s="31"/>
      <c r="Q661" s="31"/>
      <c r="R661" s="31"/>
      <c r="S661" s="31"/>
      <c r="T661" s="31"/>
      <c r="U661" s="31"/>
      <c r="V661" s="217" t="str">
        <f>+IF(J661=0,"",'Ark1'!T2856)</f>
        <v/>
      </c>
      <c r="W661" s="218" t="str">
        <f>+IF(J661=0,"",'Ark1'!W2856)</f>
        <v/>
      </c>
      <c r="X661" s="218" t="str">
        <f>+IF(J661=0,"",'Ark1'!X2856)</f>
        <v/>
      </c>
      <c r="Y661" s="218" t="str">
        <f>+IF(J661=0,"",'Ark1'!Y2856)</f>
        <v/>
      </c>
      <c r="Z661" s="218" t="str">
        <f>+IF(J661=0,"",'Ark1'!Z2856)</f>
        <v/>
      </c>
      <c r="AA661" s="216" t="str">
        <f>+IF(J661=0,"",'Ark1'!AA2856)</f>
        <v/>
      </c>
      <c r="AB661" s="217" t="str">
        <f>+IF(J661=0,"",'Ark1'!AC2856)</f>
        <v/>
      </c>
      <c r="AC661" s="218" t="str">
        <f>+IF(J661=0,"",'Ark1'!AE2856)</f>
        <v/>
      </c>
      <c r="AD661" s="216" t="str">
        <f t="shared" si="63"/>
        <v/>
      </c>
      <c r="AE661" s="216" t="str">
        <f t="shared" si="62"/>
        <v/>
      </c>
      <c r="AF661" s="301"/>
    </row>
    <row r="662" spans="1:32" ht="15.6">
      <c r="A662" s="301"/>
      <c r="B662" s="266">
        <f>+'Ark1'!C2857</f>
        <v>2023</v>
      </c>
      <c r="C662" s="215">
        <f>+'Ark1'!L2857</f>
        <v>10</v>
      </c>
      <c r="D662" s="215" t="str">
        <f>VLOOKUP(C662,RNR!$D$13:$E$27,2)</f>
        <v>U-</v>
      </c>
      <c r="E662" s="215">
        <f>+'Ark1'!H2857</f>
        <v>1</v>
      </c>
      <c r="F662" s="215">
        <f>+'Ark1'!J2857</f>
        <v>134</v>
      </c>
      <c r="G662" s="215" t="str">
        <f>+VLOOKUP(F662,RNR!$A$1:$B$26,2)</f>
        <v>Førde</v>
      </c>
      <c r="H662" s="215" t="str">
        <f>+IF(J662=0,"",'Ark1'!Q2857)</f>
        <v/>
      </c>
      <c r="I662" s="215"/>
      <c r="J662" s="320">
        <f>+'Ark1'!R2857</f>
        <v>0</v>
      </c>
      <c r="K662" s="216" t="str">
        <f>+IF(J662=0,"",'Ark1'!AG2857)</f>
        <v/>
      </c>
      <c r="L662" s="216"/>
      <c r="M662" s="216" t="str">
        <f>+IF(J662=0,"",'Ark1'!AH2857)</f>
        <v/>
      </c>
      <c r="N662" s="31" t="str">
        <f>+IF(J662=0,"",'Ark1'!U2857)</f>
        <v/>
      </c>
      <c r="O662" s="31"/>
      <c r="P662" s="31"/>
      <c r="Q662" s="31"/>
      <c r="R662" s="31"/>
      <c r="S662" s="31"/>
      <c r="T662" s="31"/>
      <c r="U662" s="31"/>
      <c r="V662" s="217" t="str">
        <f>+IF(J662=0,"",'Ark1'!T2857)</f>
        <v/>
      </c>
      <c r="W662" s="218" t="str">
        <f>+IF(J662=0,"",'Ark1'!W2857)</f>
        <v/>
      </c>
      <c r="X662" s="218" t="str">
        <f>+IF(J662=0,"",'Ark1'!X2857)</f>
        <v/>
      </c>
      <c r="Y662" s="218" t="str">
        <f>+IF(J662=0,"",'Ark1'!Y2857)</f>
        <v/>
      </c>
      <c r="Z662" s="218" t="str">
        <f>+IF(J662=0,"",'Ark1'!Z2857)</f>
        <v/>
      </c>
      <c r="AA662" s="216" t="str">
        <f>+IF(J662=0,"",'Ark1'!AA2857)</f>
        <v/>
      </c>
      <c r="AB662" s="217" t="str">
        <f>+IF(J662=0,"",'Ark1'!AC2857)</f>
        <v/>
      </c>
      <c r="AC662" s="218" t="str">
        <f>+IF(J662=0,"",'Ark1'!AE2857)</f>
        <v/>
      </c>
      <c r="AD662" s="216" t="str">
        <f t="shared" si="63"/>
        <v/>
      </c>
      <c r="AE662" s="216" t="str">
        <f t="shared" si="62"/>
        <v/>
      </c>
      <c r="AF662" s="301"/>
    </row>
    <row r="663" spans="1:32" ht="15.6">
      <c r="A663" s="301"/>
      <c r="B663" s="266">
        <f>+'Ark1'!C2858</f>
        <v>2023</v>
      </c>
      <c r="C663" s="215">
        <f>+'Ark1'!L2858</f>
        <v>10</v>
      </c>
      <c r="D663" s="215" t="str">
        <f>VLOOKUP(C663,RNR!$D$13:$E$27,2)</f>
        <v>U-</v>
      </c>
      <c r="E663" s="215">
        <f>+'Ark1'!H2858</f>
        <v>2</v>
      </c>
      <c r="F663" s="215">
        <f>+'Ark1'!J2858</f>
        <v>141</v>
      </c>
      <c r="G663" s="215" t="str">
        <f>+VLOOKUP(F663,RNR!$A$1:$B$26,2)</f>
        <v>Ølen</v>
      </c>
      <c r="H663" s="215" t="str">
        <f>+IF(J663=0,"",'Ark1'!Q2858)</f>
        <v/>
      </c>
      <c r="I663" s="215"/>
      <c r="J663" s="320">
        <f>+'Ark1'!R2858</f>
        <v>0</v>
      </c>
      <c r="K663" s="216" t="str">
        <f>+IF(J663=0,"",'Ark1'!AG2858)</f>
        <v/>
      </c>
      <c r="L663" s="216"/>
      <c r="M663" s="216" t="str">
        <f>+IF(J663=0,"",'Ark1'!AH2858)</f>
        <v/>
      </c>
      <c r="N663" s="31" t="str">
        <f>+IF(J663=0,"",'Ark1'!U2858)</f>
        <v/>
      </c>
      <c r="O663" s="31"/>
      <c r="P663" s="31"/>
      <c r="Q663" s="31"/>
      <c r="R663" s="31"/>
      <c r="S663" s="31"/>
      <c r="T663" s="31"/>
      <c r="U663" s="31"/>
      <c r="V663" s="217" t="str">
        <f>+IF(J663=0,"",'Ark1'!T2858)</f>
        <v/>
      </c>
      <c r="W663" s="218" t="str">
        <f>+IF(J663=0,"",'Ark1'!W2858)</f>
        <v/>
      </c>
      <c r="X663" s="218" t="str">
        <f>+IF(J663=0,"",'Ark1'!X2858)</f>
        <v/>
      </c>
      <c r="Y663" s="218" t="str">
        <f>+IF(J663=0,"",'Ark1'!Y2858)</f>
        <v/>
      </c>
      <c r="Z663" s="218" t="str">
        <f>+IF(J663=0,"",'Ark1'!Z2858)</f>
        <v/>
      </c>
      <c r="AA663" s="216" t="str">
        <f>+IF(J663=0,"",'Ark1'!AA2858)</f>
        <v/>
      </c>
      <c r="AB663" s="217" t="str">
        <f>+IF(J663=0,"",'Ark1'!AC2858)</f>
        <v/>
      </c>
      <c r="AC663" s="218" t="str">
        <f>+IF(J663=0,"",'Ark1'!AE2858)</f>
        <v/>
      </c>
      <c r="AD663" s="216" t="str">
        <f t="shared" si="63"/>
        <v/>
      </c>
      <c r="AE663" s="216" t="str">
        <f t="shared" si="62"/>
        <v/>
      </c>
      <c r="AF663" s="301"/>
    </row>
    <row r="664" spans="1:32" ht="15.6">
      <c r="A664" s="301"/>
      <c r="B664" s="266">
        <f>+'Ark1'!C2859</f>
        <v>2023</v>
      </c>
      <c r="C664" s="215">
        <f>+'Ark1'!L2859</f>
        <v>10</v>
      </c>
      <c r="D664" s="215" t="str">
        <f>VLOOKUP(C664,RNR!$D$13:$E$27,2)</f>
        <v>U-</v>
      </c>
      <c r="E664" s="215">
        <f>+'Ark1'!H2859</f>
        <v>2</v>
      </c>
      <c r="F664" s="215">
        <f>+'Ark1'!J2859</f>
        <v>143</v>
      </c>
      <c r="G664" s="215" t="str">
        <f>+VLOOKUP(F664,RNR!$A$1:$B$26,2)</f>
        <v>Nordfjord</v>
      </c>
      <c r="H664" s="215" t="str">
        <f>+IF(J664=0,"",'Ark1'!Q2859)</f>
        <v/>
      </c>
      <c r="I664" s="215"/>
      <c r="J664" s="320">
        <f>+'Ark1'!R2859</f>
        <v>0</v>
      </c>
      <c r="K664" s="216" t="str">
        <f>+IF(J664=0,"",'Ark1'!AG2859)</f>
        <v/>
      </c>
      <c r="L664" s="216"/>
      <c r="M664" s="216" t="str">
        <f>+IF(J664=0,"",'Ark1'!AH2859)</f>
        <v/>
      </c>
      <c r="N664" s="31" t="str">
        <f>+IF(J664=0,"",'Ark1'!U2859)</f>
        <v/>
      </c>
      <c r="O664" s="31"/>
      <c r="P664" s="31"/>
      <c r="Q664" s="31"/>
      <c r="R664" s="31"/>
      <c r="S664" s="31"/>
      <c r="T664" s="31"/>
      <c r="U664" s="31"/>
      <c r="V664" s="217" t="str">
        <f>+IF(J664=0,"",'Ark1'!T2859)</f>
        <v/>
      </c>
      <c r="W664" s="218" t="str">
        <f>+IF(J664=0,"",'Ark1'!W2859)</f>
        <v/>
      </c>
      <c r="X664" s="218" t="str">
        <f>+IF(J664=0,"",'Ark1'!X2859)</f>
        <v/>
      </c>
      <c r="Y664" s="218" t="str">
        <f>+IF(J664=0,"",'Ark1'!Y2859)</f>
        <v/>
      </c>
      <c r="Z664" s="218" t="str">
        <f>+IF(J664=0,"",'Ark1'!Z2859)</f>
        <v/>
      </c>
      <c r="AA664" s="216" t="str">
        <f>+IF(J664=0,"",'Ark1'!AA2859)</f>
        <v/>
      </c>
      <c r="AB664" s="217" t="str">
        <f>+IF(J664=0,"",'Ark1'!AC2859)</f>
        <v/>
      </c>
      <c r="AC664" s="218" t="str">
        <f>+IF(J664=0,"",'Ark1'!AE2859)</f>
        <v/>
      </c>
      <c r="AD664" s="216" t="str">
        <f t="shared" si="63"/>
        <v/>
      </c>
      <c r="AE664" s="216" t="str">
        <f t="shared" si="62"/>
        <v/>
      </c>
      <c r="AF664" s="301"/>
    </row>
    <row r="665" spans="1:32" ht="15.6">
      <c r="A665" s="301"/>
      <c r="B665" s="266">
        <f>+'Ark1'!C2860</f>
        <v>2023</v>
      </c>
      <c r="C665" s="215">
        <f>+'Ark1'!L2860</f>
        <v>10</v>
      </c>
      <c r="D665" s="215" t="str">
        <f>VLOOKUP(C665,RNR!$D$13:$E$27,2)</f>
        <v>U-</v>
      </c>
      <c r="E665" s="215">
        <f>+'Ark1'!H2860</f>
        <v>2</v>
      </c>
      <c r="F665" s="215">
        <f>+'Ark1'!J2860</f>
        <v>147</v>
      </c>
      <c r="G665" s="215" t="str">
        <f>+VLOOKUP(F665,RNR!$A$1:$B$26,2)</f>
        <v>Midt-Norge</v>
      </c>
      <c r="H665" s="215" t="str">
        <f>+IF(J665=0,"",'Ark1'!Q2860)</f>
        <v/>
      </c>
      <c r="I665" s="215"/>
      <c r="J665" s="320">
        <f>+'Ark1'!R2860</f>
        <v>0</v>
      </c>
      <c r="K665" s="216" t="str">
        <f>+IF(J665=0,"",'Ark1'!AG2860)</f>
        <v/>
      </c>
      <c r="L665" s="216"/>
      <c r="M665" s="216" t="str">
        <f>+IF(J665=0,"",'Ark1'!AH2860)</f>
        <v/>
      </c>
      <c r="N665" s="31" t="str">
        <f>+IF(J665=0,"",'Ark1'!U2860)</f>
        <v/>
      </c>
      <c r="O665" s="31"/>
      <c r="P665" s="31"/>
      <c r="Q665" s="31"/>
      <c r="R665" s="31"/>
      <c r="S665" s="31"/>
      <c r="T665" s="31"/>
      <c r="U665" s="31"/>
      <c r="V665" s="217" t="str">
        <f>+IF(J665=0,"",'Ark1'!T2860)</f>
        <v/>
      </c>
      <c r="W665" s="218" t="str">
        <f>+IF(J665=0,"",'Ark1'!W2860)</f>
        <v/>
      </c>
      <c r="X665" s="218" t="str">
        <f>+IF(J665=0,"",'Ark1'!X2860)</f>
        <v/>
      </c>
      <c r="Y665" s="218" t="str">
        <f>+IF(J665=0,"",'Ark1'!Y2860)</f>
        <v/>
      </c>
      <c r="Z665" s="218" t="str">
        <f>+IF(J665=0,"",'Ark1'!Z2860)</f>
        <v/>
      </c>
      <c r="AA665" s="216" t="str">
        <f>+IF(J665=0,"",'Ark1'!AA2860)</f>
        <v/>
      </c>
      <c r="AB665" s="217" t="str">
        <f>+IF(J665=0,"",'Ark1'!AC2860)</f>
        <v/>
      </c>
      <c r="AC665" s="218" t="str">
        <f>+IF(J665=0,"",'Ark1'!AE2860)</f>
        <v/>
      </c>
      <c r="AD665" s="216" t="str">
        <f t="shared" si="63"/>
        <v/>
      </c>
      <c r="AE665" s="216" t="str">
        <f t="shared" si="62"/>
        <v/>
      </c>
      <c r="AF665" s="301"/>
    </row>
    <row r="666" spans="1:32" ht="15.6">
      <c r="A666" s="301"/>
      <c r="B666" s="266">
        <f>+'Ark1'!C2861</f>
        <v>2023</v>
      </c>
      <c r="C666" s="215">
        <f>+'Ark1'!L2861</f>
        <v>10</v>
      </c>
      <c r="D666" s="215" t="str">
        <f>VLOOKUP(C666,RNR!$D$13:$E$27,2)</f>
        <v>U-</v>
      </c>
      <c r="E666" s="215">
        <f>+'Ark1'!H2861</f>
        <v>1</v>
      </c>
      <c r="F666" s="215">
        <f>+'Ark1'!J2861</f>
        <v>155</v>
      </c>
      <c r="G666" s="215" t="str">
        <f>+VLOOKUP(F666,RNR!$A$1:$B$26,2)</f>
        <v>Målselv</v>
      </c>
      <c r="H666" s="215" t="str">
        <f>+IF(J666=0,"",'Ark1'!Q2861)</f>
        <v/>
      </c>
      <c r="I666" s="215"/>
      <c r="J666" s="320">
        <f>+'Ark1'!R2861</f>
        <v>0</v>
      </c>
      <c r="K666" s="216" t="str">
        <f>+IF(J666=0,"",'Ark1'!AG2861)</f>
        <v/>
      </c>
      <c r="L666" s="216"/>
      <c r="M666" s="216" t="str">
        <f>+IF(J666=0,"",'Ark1'!AH2861)</f>
        <v/>
      </c>
      <c r="N666" s="31" t="str">
        <f>+IF(J666=0,"",'Ark1'!U2861)</f>
        <v/>
      </c>
      <c r="O666" s="31"/>
      <c r="P666" s="31"/>
      <c r="Q666" s="31"/>
      <c r="R666" s="31"/>
      <c r="S666" s="31"/>
      <c r="T666" s="31"/>
      <c r="U666" s="31"/>
      <c r="V666" s="217" t="str">
        <f>+IF(J666=0,"",'Ark1'!T2861)</f>
        <v/>
      </c>
      <c r="W666" s="218" t="str">
        <f>+IF(J666=0,"",'Ark1'!W2861)</f>
        <v/>
      </c>
      <c r="X666" s="218" t="str">
        <f>+IF(J666=0,"",'Ark1'!X2861)</f>
        <v/>
      </c>
      <c r="Y666" s="218" t="str">
        <f>+IF(J666=0,"",'Ark1'!Y2861)</f>
        <v/>
      </c>
      <c r="Z666" s="218" t="str">
        <f>+IF(J666=0,"",'Ark1'!Z2861)</f>
        <v/>
      </c>
      <c r="AA666" s="216" t="str">
        <f>+IF(J666=0,"",'Ark1'!AA2861)</f>
        <v/>
      </c>
      <c r="AB666" s="217" t="str">
        <f>+IF(J666=0,"",'Ark1'!AC2861)</f>
        <v/>
      </c>
      <c r="AC666" s="218" t="str">
        <f>+IF(J666=0,"",'Ark1'!AE2861)</f>
        <v/>
      </c>
      <c r="AD666" s="216" t="str">
        <f t="shared" si="63"/>
        <v/>
      </c>
      <c r="AE666" s="216" t="str">
        <f t="shared" si="62"/>
        <v/>
      </c>
      <c r="AF666" s="301"/>
    </row>
    <row r="667" spans="1:32" ht="15.6">
      <c r="A667" s="301"/>
      <c r="B667" s="266">
        <f>+'Ark1'!C2862</f>
        <v>2023</v>
      </c>
      <c r="C667" s="215">
        <f>+'Ark1'!L2862</f>
        <v>10</v>
      </c>
      <c r="D667" s="215" t="str">
        <f>VLOOKUP(C667,RNR!$D$13:$E$27,2)</f>
        <v>U-</v>
      </c>
      <c r="E667" s="215">
        <f>+'Ark1'!H2862</f>
        <v>2</v>
      </c>
      <c r="F667" s="215">
        <f>+'Ark1'!J2862</f>
        <v>160</v>
      </c>
      <c r="G667" s="215" t="str">
        <f>+VLOOKUP(F667,RNR!$A$1:$B$26,2)</f>
        <v>Oslo</v>
      </c>
      <c r="H667" s="215" t="str">
        <f>+IF(J667=0,"",'Ark1'!Q2862)</f>
        <v/>
      </c>
      <c r="I667" s="215"/>
      <c r="J667" s="320">
        <f>+'Ark1'!R2862</f>
        <v>0</v>
      </c>
      <c r="K667" s="216" t="str">
        <f>+IF(J667=0,"",'Ark1'!AG2862)</f>
        <v/>
      </c>
      <c r="L667" s="216"/>
      <c r="M667" s="216" t="str">
        <f>+IF(J667=0,"",'Ark1'!AH2862)</f>
        <v/>
      </c>
      <c r="N667" s="31" t="str">
        <f>+IF(J667=0,"",'Ark1'!U2862)</f>
        <v/>
      </c>
      <c r="O667" s="31"/>
      <c r="P667" s="31"/>
      <c r="Q667" s="31"/>
      <c r="R667" s="31"/>
      <c r="S667" s="31"/>
      <c r="T667" s="31"/>
      <c r="U667" s="31"/>
      <c r="V667" s="217" t="str">
        <f>+IF(J667=0,"",'Ark1'!T2862)</f>
        <v/>
      </c>
      <c r="W667" s="218" t="str">
        <f>+IF(J667=0,"",'Ark1'!W2862)</f>
        <v/>
      </c>
      <c r="X667" s="218" t="str">
        <f>+IF(J667=0,"",'Ark1'!X2862)</f>
        <v/>
      </c>
      <c r="Y667" s="218" t="str">
        <f>+IF(J667=0,"",'Ark1'!Y2862)</f>
        <v/>
      </c>
      <c r="Z667" s="218" t="str">
        <f>+IF(J667=0,"",'Ark1'!Z2862)</f>
        <v/>
      </c>
      <c r="AA667" s="216" t="str">
        <f>+IF(J667=0,"",'Ark1'!AA2862)</f>
        <v/>
      </c>
      <c r="AB667" s="217" t="str">
        <f>+IF(J667=0,"",'Ark1'!AC2862)</f>
        <v/>
      </c>
      <c r="AC667" s="218" t="str">
        <f>+IF(J667=0,"",'Ark1'!AE2862)</f>
        <v/>
      </c>
      <c r="AD667" s="216" t="str">
        <f t="shared" si="63"/>
        <v/>
      </c>
      <c r="AE667" s="216" t="str">
        <f t="shared" si="62"/>
        <v/>
      </c>
      <c r="AF667" s="301"/>
    </row>
    <row r="668" spans="1:32" ht="15.6">
      <c r="A668" s="301"/>
      <c r="B668" s="266">
        <f>+'Ark1'!C2863</f>
        <v>2023</v>
      </c>
      <c r="C668" s="215">
        <f>+'Ark1'!L2863</f>
        <v>10</v>
      </c>
      <c r="D668" s="215" t="str">
        <f>VLOOKUP(C668,RNR!$D$13:$E$27,2)</f>
        <v>U-</v>
      </c>
      <c r="E668" s="215">
        <f>+'Ark1'!H2863</f>
        <v>1</v>
      </c>
      <c r="F668" s="215">
        <f>+'Ark1'!J2863</f>
        <v>171</v>
      </c>
      <c r="G668" s="215" t="str">
        <f>+VLOOKUP(F668,RNR!$A$1:$B$26,2)</f>
        <v>Prima</v>
      </c>
      <c r="H668" s="215" t="str">
        <f>+IF(J668=0,"",'Ark1'!Q2863)</f>
        <v/>
      </c>
      <c r="I668" s="215"/>
      <c r="J668" s="320">
        <f>+'Ark1'!R2863</f>
        <v>0</v>
      </c>
      <c r="K668" s="216" t="str">
        <f>+IF(J668=0,"",'Ark1'!AG2863)</f>
        <v/>
      </c>
      <c r="L668" s="216"/>
      <c r="M668" s="216" t="str">
        <f>+IF(J668=0,"",'Ark1'!AH2863)</f>
        <v/>
      </c>
      <c r="N668" s="31" t="str">
        <f>+IF(J668=0,"",'Ark1'!U2863)</f>
        <v/>
      </c>
      <c r="O668" s="31"/>
      <c r="P668" s="31"/>
      <c r="Q668" s="31"/>
      <c r="R668" s="31"/>
      <c r="S668" s="31"/>
      <c r="T668" s="31"/>
      <c r="U668" s="31"/>
      <c r="V668" s="217" t="str">
        <f>+IF(J668=0,"",'Ark1'!T2863)</f>
        <v/>
      </c>
      <c r="W668" s="218" t="str">
        <f>+IF(J668=0,"",'Ark1'!W2863)</f>
        <v/>
      </c>
      <c r="X668" s="218" t="str">
        <f>+IF(J668=0,"",'Ark1'!X2863)</f>
        <v/>
      </c>
      <c r="Y668" s="218" t="str">
        <f>+IF(J668=0,"",'Ark1'!Y2863)</f>
        <v/>
      </c>
      <c r="Z668" s="218" t="str">
        <f>+IF(J668=0,"",'Ark1'!Z2863)</f>
        <v/>
      </c>
      <c r="AA668" s="216" t="str">
        <f>+IF(J668=0,"",'Ark1'!AA2863)</f>
        <v/>
      </c>
      <c r="AB668" s="217" t="str">
        <f>+IF(J668=0,"",'Ark1'!AC2863)</f>
        <v/>
      </c>
      <c r="AC668" s="218" t="str">
        <f>+IF(J668=0,"",'Ark1'!AE2863)</f>
        <v/>
      </c>
      <c r="AD668" s="216" t="str">
        <f t="shared" si="63"/>
        <v/>
      </c>
      <c r="AE668" s="216" t="str">
        <f t="shared" si="62"/>
        <v/>
      </c>
      <c r="AF668" s="301"/>
    </row>
    <row r="669" spans="1:32" ht="15.6">
      <c r="A669" s="301"/>
      <c r="B669" s="266">
        <f>+'Ark1'!C2864</f>
        <v>2023</v>
      </c>
      <c r="C669" s="215">
        <f>+'Ark1'!L2864</f>
        <v>10</v>
      </c>
      <c r="D669" s="215" t="str">
        <f>VLOOKUP(C669,RNR!$D$13:$E$27,2)</f>
        <v>U-</v>
      </c>
      <c r="E669" s="215">
        <f>+'Ark1'!H2864</f>
        <v>2</v>
      </c>
      <c r="F669" s="215">
        <f>+'Ark1'!J2864</f>
        <v>175</v>
      </c>
      <c r="G669" s="215" t="str">
        <f>+VLOOKUP(F669,RNR!$A$1:$B$26,2)</f>
        <v>Ole Ringdal</v>
      </c>
      <c r="H669" s="215" t="str">
        <f>+IF(J669=0,"",'Ark1'!Q2864)</f>
        <v/>
      </c>
      <c r="I669" s="215"/>
      <c r="J669" s="320">
        <f>+'Ark1'!R2864</f>
        <v>0</v>
      </c>
      <c r="K669" s="216" t="str">
        <f>+IF(J669=0,"",'Ark1'!AG2864)</f>
        <v/>
      </c>
      <c r="L669" s="216"/>
      <c r="M669" s="216" t="str">
        <f>+IF(J669=0,"",'Ark1'!AH2864)</f>
        <v/>
      </c>
      <c r="N669" s="31" t="str">
        <f>+IF(J669=0,"",'Ark1'!U2864)</f>
        <v/>
      </c>
      <c r="O669" s="31"/>
      <c r="P669" s="31"/>
      <c r="Q669" s="31"/>
      <c r="R669" s="31"/>
      <c r="S669" s="31"/>
      <c r="T669" s="31"/>
      <c r="U669" s="31"/>
      <c r="V669" s="217" t="str">
        <f>+IF(J669=0,"",'Ark1'!T2864)</f>
        <v/>
      </c>
      <c r="W669" s="218" t="str">
        <f>+IF(J669=0,"",'Ark1'!W2864)</f>
        <v/>
      </c>
      <c r="X669" s="218" t="str">
        <f>+IF(J669=0,"",'Ark1'!X2864)</f>
        <v/>
      </c>
      <c r="Y669" s="218" t="str">
        <f>+IF(J669=0,"",'Ark1'!Y2864)</f>
        <v/>
      </c>
      <c r="Z669" s="218" t="str">
        <f>+IF(J669=0,"",'Ark1'!Z2864)</f>
        <v/>
      </c>
      <c r="AA669" s="216" t="str">
        <f>+IF(J669=0,"",'Ark1'!AA2864)</f>
        <v/>
      </c>
      <c r="AB669" s="217" t="str">
        <f>+IF(J669=0,"",'Ark1'!AC2864)</f>
        <v/>
      </c>
      <c r="AC669" s="218" t="str">
        <f>+IF(J669=0,"",'Ark1'!AE2864)</f>
        <v/>
      </c>
      <c r="AD669" s="216" t="str">
        <f t="shared" si="63"/>
        <v/>
      </c>
      <c r="AE669" s="216" t="str">
        <f t="shared" si="62"/>
        <v/>
      </c>
      <c r="AF669" s="301"/>
    </row>
    <row r="670" spans="1:32" ht="15.6">
      <c r="A670" s="301"/>
      <c r="B670" s="266">
        <f>+'Ark1'!C2865</f>
        <v>2023</v>
      </c>
      <c r="C670" s="215">
        <f>+'Ark1'!L2865</f>
        <v>10</v>
      </c>
      <c r="D670" s="215" t="str">
        <f>VLOOKUP(C670,RNR!$D$13:$E$27,2)</f>
        <v>U-</v>
      </c>
      <c r="E670" s="215">
        <f>+'Ark1'!H2865</f>
        <v>2</v>
      </c>
      <c r="F670" s="215">
        <f>+'Ark1'!J2865</f>
        <v>177</v>
      </c>
      <c r="G670" s="215" t="str">
        <f>+VLOOKUP(F670,RNR!$A$1:$B$26,2)</f>
        <v>Slakthuset</v>
      </c>
      <c r="H670" s="215" t="str">
        <f>+IF(J670=0,"",'Ark1'!Q2865)</f>
        <v/>
      </c>
      <c r="I670" s="215"/>
      <c r="J670" s="320">
        <f>+'Ark1'!R2865</f>
        <v>0</v>
      </c>
      <c r="K670" s="216" t="str">
        <f>+IF(J670=0,"",'Ark1'!AG2865)</f>
        <v/>
      </c>
      <c r="L670" s="216"/>
      <c r="M670" s="216" t="str">
        <f>+IF(J670=0,"",'Ark1'!AH2865)</f>
        <v/>
      </c>
      <c r="N670" s="31" t="str">
        <f>+IF(J670=0,"",'Ark1'!U2865)</f>
        <v/>
      </c>
      <c r="O670" s="31"/>
      <c r="P670" s="31"/>
      <c r="Q670" s="31"/>
      <c r="R670" s="31"/>
      <c r="S670" s="31"/>
      <c r="T670" s="31"/>
      <c r="U670" s="31"/>
      <c r="V670" s="217" t="str">
        <f>+IF(J670=0,"",'Ark1'!T2865)</f>
        <v/>
      </c>
      <c r="W670" s="218" t="str">
        <f>+IF(J670=0,"",'Ark1'!W2865)</f>
        <v/>
      </c>
      <c r="X670" s="218" t="str">
        <f>+IF(J670=0,"",'Ark1'!X2865)</f>
        <v/>
      </c>
      <c r="Y670" s="218" t="str">
        <f>+IF(J670=0,"",'Ark1'!Y2865)</f>
        <v/>
      </c>
      <c r="Z670" s="218" t="str">
        <f>+IF(J670=0,"",'Ark1'!Z2865)</f>
        <v/>
      </c>
      <c r="AA670" s="216" t="str">
        <f>+IF(J670=0,"",'Ark1'!AA2865)</f>
        <v/>
      </c>
      <c r="AB670" s="217" t="str">
        <f>+IF(J670=0,"",'Ark1'!AC2865)</f>
        <v/>
      </c>
      <c r="AC670" s="218" t="str">
        <f>+IF(J670=0,"",'Ark1'!AE2865)</f>
        <v/>
      </c>
      <c r="AD670" s="216" t="str">
        <f t="shared" si="63"/>
        <v/>
      </c>
      <c r="AE670" s="216" t="str">
        <f t="shared" si="62"/>
        <v/>
      </c>
      <c r="AF670" s="301"/>
    </row>
    <row r="671" spans="1:32" ht="15.6">
      <c r="A671" s="301"/>
      <c r="B671" s="266">
        <f>+'Ark1'!C2866</f>
        <v>2023</v>
      </c>
      <c r="C671" s="215">
        <f>+'Ark1'!L2866</f>
        <v>10</v>
      </c>
      <c r="D671" s="215" t="str">
        <f>VLOOKUP(C671,RNR!$D$13:$E$27,2)</f>
        <v>U-</v>
      </c>
      <c r="E671" s="215">
        <f>+'Ark1'!H2866</f>
        <v>2</v>
      </c>
      <c r="F671" s="215">
        <f>+'Ark1'!J2866</f>
        <v>178</v>
      </c>
      <c r="G671" s="215" t="str">
        <f>+VLOOKUP(F671,RNR!$A$1:$B$26,2)</f>
        <v>Røros</v>
      </c>
      <c r="H671" s="215" t="str">
        <f>+IF(J671=0,"",'Ark1'!Q2866)</f>
        <v/>
      </c>
      <c r="I671" s="215"/>
      <c r="J671" s="320">
        <f>+'Ark1'!R2866</f>
        <v>0</v>
      </c>
      <c r="K671" s="216" t="str">
        <f>+IF(J671=0,"",'Ark1'!AG2866)</f>
        <v/>
      </c>
      <c r="L671" s="216"/>
      <c r="M671" s="216" t="str">
        <f>+IF(J671=0,"",'Ark1'!AH2866)</f>
        <v/>
      </c>
      <c r="N671" s="31" t="str">
        <f>+IF(J671=0,"",'Ark1'!U2866)</f>
        <v/>
      </c>
      <c r="O671" s="31"/>
      <c r="P671" s="31"/>
      <c r="Q671" s="31"/>
      <c r="R671" s="31"/>
      <c r="S671" s="31"/>
      <c r="T671" s="31"/>
      <c r="U671" s="31"/>
      <c r="V671" s="217" t="str">
        <f>+IF(J671=0,"",'Ark1'!T2866)</f>
        <v/>
      </c>
      <c r="W671" s="218" t="str">
        <f>+IF(J671=0,"",'Ark1'!W2866)</f>
        <v/>
      </c>
      <c r="X671" s="218" t="str">
        <f>+IF(J671=0,"",'Ark1'!X2866)</f>
        <v/>
      </c>
      <c r="Y671" s="218" t="str">
        <f>+IF(J671=0,"",'Ark1'!Y2866)</f>
        <v/>
      </c>
      <c r="Z671" s="218" t="str">
        <f>+IF(J671=0,"",'Ark1'!Z2866)</f>
        <v/>
      </c>
      <c r="AA671" s="216" t="str">
        <f>+IF(J671=0,"",'Ark1'!AA2866)</f>
        <v/>
      </c>
      <c r="AB671" s="217" t="str">
        <f>+IF(J671=0,"",'Ark1'!AC2866)</f>
        <v/>
      </c>
      <c r="AC671" s="218" t="str">
        <f>+IF(J671=0,"",'Ark1'!AE2866)</f>
        <v/>
      </c>
      <c r="AD671" s="216" t="str">
        <f t="shared" si="63"/>
        <v/>
      </c>
      <c r="AE671" s="216" t="str">
        <f t="shared" si="62"/>
        <v/>
      </c>
      <c r="AF671" s="301"/>
    </row>
    <row r="672" spans="1:32" ht="15.6">
      <c r="A672" s="301"/>
      <c r="B672" s="266">
        <f>+'Ark1'!C2867</f>
        <v>2023</v>
      </c>
      <c r="C672" s="215">
        <f>+'Ark1'!L2867</f>
        <v>10</v>
      </c>
      <c r="D672" s="215" t="str">
        <f>VLOOKUP(C672,RNR!$D$13:$E$27,2)</f>
        <v>U-</v>
      </c>
      <c r="E672" s="215">
        <f>+'Ark1'!H2867</f>
        <v>2</v>
      </c>
      <c r="F672" s="215">
        <f>+'Ark1'!J2867</f>
        <v>181</v>
      </c>
      <c r="G672" s="215" t="str">
        <f>+VLOOKUP(F672,RNR!$A$1:$B$26,2)</f>
        <v>Horns</v>
      </c>
      <c r="H672" s="215" t="str">
        <f>+IF(J672=0,"",'Ark1'!Q2867)</f>
        <v/>
      </c>
      <c r="I672" s="215"/>
      <c r="J672" s="320">
        <f>+'Ark1'!R2867</f>
        <v>0</v>
      </c>
      <c r="K672" s="216" t="str">
        <f>+IF(J672=0,"",'Ark1'!AG2867)</f>
        <v/>
      </c>
      <c r="L672" s="216"/>
      <c r="M672" s="216" t="str">
        <f>+IF(J672=0,"",'Ark1'!AH2867)</f>
        <v/>
      </c>
      <c r="N672" s="31" t="str">
        <f>+IF(J672=0,"",'Ark1'!U2867)</f>
        <v/>
      </c>
      <c r="O672" s="31"/>
      <c r="P672" s="31"/>
      <c r="Q672" s="31"/>
      <c r="R672" s="31"/>
      <c r="S672" s="31"/>
      <c r="T672" s="31"/>
      <c r="U672" s="31"/>
      <c r="V672" s="217" t="str">
        <f>+IF(J672=0,"",'Ark1'!T2867)</f>
        <v/>
      </c>
      <c r="W672" s="218" t="str">
        <f>+IF(J672=0,"",'Ark1'!W2867)</f>
        <v/>
      </c>
      <c r="X672" s="218" t="str">
        <f>+IF(J672=0,"",'Ark1'!X2867)</f>
        <v/>
      </c>
      <c r="Y672" s="218" t="str">
        <f>+IF(J672=0,"",'Ark1'!Y2867)</f>
        <v/>
      </c>
      <c r="Z672" s="218" t="str">
        <f>+IF(J672=0,"",'Ark1'!Z2867)</f>
        <v/>
      </c>
      <c r="AA672" s="216" t="str">
        <f>+IF(J672=0,"",'Ark1'!AA2867)</f>
        <v/>
      </c>
      <c r="AB672" s="217" t="str">
        <f>+IF(J672=0,"",'Ark1'!AC2867)</f>
        <v/>
      </c>
      <c r="AC672" s="218" t="str">
        <f>+IF(J672=0,"",'Ark1'!AE2867)</f>
        <v/>
      </c>
      <c r="AD672" s="216" t="str">
        <f t="shared" ref="AD672:AD703" si="64">IF(J672=0,"",N672/C672)</f>
        <v/>
      </c>
      <c r="AE672" s="216" t="str">
        <f t="shared" si="62"/>
        <v/>
      </c>
      <c r="AF672" s="301"/>
    </row>
    <row r="673" spans="1:32" ht="15.6">
      <c r="A673" s="301"/>
      <c r="B673" s="266">
        <f>+'Ark1'!C2868</f>
        <v>2023</v>
      </c>
      <c r="C673" s="215">
        <f>+'Ark1'!L2868</f>
        <v>10</v>
      </c>
      <c r="D673" s="215" t="str">
        <f>VLOOKUP(C673,RNR!$D$13:$E$27,2)</f>
        <v>U-</v>
      </c>
      <c r="E673" s="215">
        <f>+'Ark1'!H2868</f>
        <v>1</v>
      </c>
      <c r="F673" s="215">
        <f>+'Ark1'!J2868</f>
        <v>262</v>
      </c>
      <c r="G673" s="215" t="str">
        <f>+VLOOKUP(F673,RNR!$A$1:$B$26,2)</f>
        <v>Strilalam</v>
      </c>
      <c r="H673" s="215" t="str">
        <f>+IF(J673=0,"",'Ark1'!Q2868)</f>
        <v/>
      </c>
      <c r="I673" s="215"/>
      <c r="J673" s="320">
        <f>+'Ark1'!R2868</f>
        <v>0</v>
      </c>
      <c r="K673" s="216" t="str">
        <f>+IF(J673=0,"",'Ark1'!AG2868)</f>
        <v/>
      </c>
      <c r="L673" s="216"/>
      <c r="M673" s="216" t="str">
        <f>+IF(J673=0,"",'Ark1'!AH2868)</f>
        <v/>
      </c>
      <c r="N673" s="31" t="str">
        <f>+IF(J673=0,"",'Ark1'!U2868)</f>
        <v/>
      </c>
      <c r="O673" s="31"/>
      <c r="P673" s="31"/>
      <c r="Q673" s="31"/>
      <c r="R673" s="31"/>
      <c r="S673" s="31"/>
      <c r="T673" s="31"/>
      <c r="U673" s="31"/>
      <c r="V673" s="217" t="str">
        <f>+IF(J673=0,"",'Ark1'!T2868)</f>
        <v/>
      </c>
      <c r="W673" s="218" t="str">
        <f>+IF(J673=0,"",'Ark1'!W2868)</f>
        <v/>
      </c>
      <c r="X673" s="218" t="str">
        <f>+IF(J673=0,"",'Ark1'!X2868)</f>
        <v/>
      </c>
      <c r="Y673" s="218" t="str">
        <f>+IF(J673=0,"",'Ark1'!Y2868)</f>
        <v/>
      </c>
      <c r="Z673" s="218" t="str">
        <f>+IF(J673=0,"",'Ark1'!Z2868)</f>
        <v/>
      </c>
      <c r="AA673" s="216" t="str">
        <f>+IF(J673=0,"",'Ark1'!AA2868)</f>
        <v/>
      </c>
      <c r="AB673" s="217" t="str">
        <f>+IF(J673=0,"",'Ark1'!AC2868)</f>
        <v/>
      </c>
      <c r="AC673" s="218" t="str">
        <f>+IF(J673=0,"",'Ark1'!AE2868)</f>
        <v/>
      </c>
      <c r="AD673" s="216" t="str">
        <f t="shared" si="64"/>
        <v/>
      </c>
      <c r="AE673" s="216" t="str">
        <f t="shared" si="62"/>
        <v/>
      </c>
      <c r="AF673" s="301"/>
    </row>
    <row r="674" spans="1:32" ht="15.6">
      <c r="A674" s="301"/>
      <c r="B674" s="266">
        <f>+'Ark1'!C2869</f>
        <v>2023</v>
      </c>
      <c r="C674" s="215">
        <f>+'Ark1'!L2869</f>
        <v>10</v>
      </c>
      <c r="D674" s="215" t="str">
        <f>VLOOKUP(C674,RNR!$D$13:$E$27,2)</f>
        <v>U-</v>
      </c>
      <c r="E674" s="215">
        <f>+'Ark1'!H2869</f>
        <v>1</v>
      </c>
      <c r="F674" s="215">
        <f>+'Ark1'!J2869</f>
        <v>309</v>
      </c>
      <c r="G674" s="215" t="str">
        <f>+VLOOKUP(F674,RNR!$A$1:$B$26,2)</f>
        <v>Malvik</v>
      </c>
      <c r="H674" s="215" t="str">
        <f>+IF(J674=0,"",'Ark1'!Q2869)</f>
        <v/>
      </c>
      <c r="I674" s="215"/>
      <c r="J674" s="320">
        <f>+'Ark1'!R2869</f>
        <v>0</v>
      </c>
      <c r="K674" s="216" t="str">
        <f>+IF(J674=0,"",'Ark1'!AG2869)</f>
        <v/>
      </c>
      <c r="L674" s="216"/>
      <c r="M674" s="216" t="str">
        <f>+IF(J674=0,"",'Ark1'!AH2869)</f>
        <v/>
      </c>
      <c r="N674" s="31" t="str">
        <f>+IF(J674=0,"",'Ark1'!U2869)</f>
        <v/>
      </c>
      <c r="O674" s="31"/>
      <c r="P674" s="31"/>
      <c r="Q674" s="31"/>
      <c r="R674" s="31"/>
      <c r="S674" s="31"/>
      <c r="T674" s="31"/>
      <c r="U674" s="31"/>
      <c r="V674" s="217" t="str">
        <f>+IF(J674=0,"",'Ark1'!T2869)</f>
        <v/>
      </c>
      <c r="W674" s="218" t="str">
        <f>+IF(J674=0,"",'Ark1'!W2869)</f>
        <v/>
      </c>
      <c r="X674" s="218" t="str">
        <f>+IF(J674=0,"",'Ark1'!X2869)</f>
        <v/>
      </c>
      <c r="Y674" s="218" t="str">
        <f>+IF(J674=0,"",'Ark1'!Y2869)</f>
        <v/>
      </c>
      <c r="Z674" s="218" t="str">
        <f>+IF(J674=0,"",'Ark1'!Z2869)</f>
        <v/>
      </c>
      <c r="AA674" s="216" t="str">
        <f>+IF(J674=0,"",'Ark1'!AA2869)</f>
        <v/>
      </c>
      <c r="AB674" s="217" t="str">
        <f>+IF(J674=0,"",'Ark1'!AC2869)</f>
        <v/>
      </c>
      <c r="AC674" s="218" t="str">
        <f>+IF(J674=0,"",'Ark1'!AE2869)</f>
        <v/>
      </c>
      <c r="AD674" s="216" t="str">
        <f t="shared" si="64"/>
        <v/>
      </c>
      <c r="AE674" s="216" t="str">
        <f t="shared" si="62"/>
        <v/>
      </c>
      <c r="AF674" s="301"/>
    </row>
    <row r="675" spans="1:32" ht="15.6">
      <c r="A675" s="301"/>
      <c r="B675" s="266">
        <f>+'Ark1'!C2870</f>
        <v>2023</v>
      </c>
      <c r="C675" s="215">
        <f>+'Ark1'!L2870</f>
        <v>10</v>
      </c>
      <c r="D675" s="215" t="str">
        <f>VLOOKUP(C675,RNR!$D$13:$E$27,2)</f>
        <v>U-</v>
      </c>
      <c r="E675" s="215">
        <f>+'Ark1'!H2870</f>
        <v>2</v>
      </c>
      <c r="F675" s="215">
        <f>+'Ark1'!J2870</f>
        <v>470</v>
      </c>
      <c r="G675" s="215" t="str">
        <f>+VLOOKUP(F675,RNR!$A$1:$B$26,2)</f>
        <v>Jens Eide</v>
      </c>
      <c r="H675" s="215" t="str">
        <f>+IF(J675=0,"",'Ark1'!Q2870)</f>
        <v/>
      </c>
      <c r="I675" s="215"/>
      <c r="J675" s="320">
        <f>+'Ark1'!R2870</f>
        <v>0</v>
      </c>
      <c r="K675" s="216" t="str">
        <f>+IF(J675=0,"",'Ark1'!AG2870)</f>
        <v/>
      </c>
      <c r="L675" s="216"/>
      <c r="M675" s="216" t="str">
        <f>+IF(J675=0,"",'Ark1'!AH2870)</f>
        <v/>
      </c>
      <c r="N675" s="31" t="str">
        <f>+IF(J675=0,"",'Ark1'!U2870)</f>
        <v/>
      </c>
      <c r="O675" s="31"/>
      <c r="P675" s="31"/>
      <c r="Q675" s="31"/>
      <c r="R675" s="31"/>
      <c r="S675" s="31"/>
      <c r="T675" s="31"/>
      <c r="U675" s="31"/>
      <c r="V675" s="217" t="str">
        <f>+IF(J675=0,"",'Ark1'!T2870)</f>
        <v/>
      </c>
      <c r="W675" s="218" t="str">
        <f>+IF(J675=0,"",'Ark1'!W2870)</f>
        <v/>
      </c>
      <c r="X675" s="218" t="str">
        <f>+IF(J675=0,"",'Ark1'!X2870)</f>
        <v/>
      </c>
      <c r="Y675" s="218" t="str">
        <f>+IF(J675=0,"",'Ark1'!Y2870)</f>
        <v/>
      </c>
      <c r="Z675" s="218" t="str">
        <f>+IF(J675=0,"",'Ark1'!Z2870)</f>
        <v/>
      </c>
      <c r="AA675" s="216" t="str">
        <f>+IF(J675=0,"",'Ark1'!AA2870)</f>
        <v/>
      </c>
      <c r="AB675" s="217" t="str">
        <f>+IF(J675=0,"",'Ark1'!AC2870)</f>
        <v/>
      </c>
      <c r="AC675" s="218" t="str">
        <f>+IF(J675=0,"",'Ark1'!AE2870)</f>
        <v/>
      </c>
      <c r="AD675" s="216" t="str">
        <f t="shared" si="64"/>
        <v/>
      </c>
      <c r="AE675" s="216" t="str">
        <f t="shared" si="62"/>
        <v/>
      </c>
      <c r="AF675" s="301"/>
    </row>
    <row r="676" spans="1:32" ht="15.6">
      <c r="A676" s="301"/>
      <c r="B676" s="266">
        <f>+'Ark1'!C2871</f>
        <v>2023</v>
      </c>
      <c r="C676" s="215">
        <f>+'Ark1'!L2871</f>
        <v>10</v>
      </c>
      <c r="D676" s="215" t="str">
        <f>VLOOKUP(C676,RNR!$D$13:$E$27,2)</f>
        <v>U-</v>
      </c>
      <c r="E676" s="215">
        <f>+'Ark1'!H2871</f>
        <v>1</v>
      </c>
      <c r="F676" s="215">
        <f>+'Ark1'!J2871</f>
        <v>629</v>
      </c>
      <c r="G676" s="215" t="str">
        <f>+VLOOKUP(F676,RNR!$A$1:$B$26,2)</f>
        <v>Bø</v>
      </c>
      <c r="H676" s="215" t="str">
        <f>+IF(J676=0,"",'Ark1'!Q2871)</f>
        <v/>
      </c>
      <c r="I676" s="215"/>
      <c r="J676" s="320">
        <f>+'Ark1'!R2871</f>
        <v>0</v>
      </c>
      <c r="K676" s="216" t="str">
        <f>+IF(J676=0,"",'Ark1'!AG2871)</f>
        <v/>
      </c>
      <c r="L676" s="216"/>
      <c r="M676" s="216" t="str">
        <f>+IF(J676=0,"",'Ark1'!AH2871)</f>
        <v/>
      </c>
      <c r="N676" s="31" t="str">
        <f>+IF(J676=0,"",'Ark1'!U2871)</f>
        <v/>
      </c>
      <c r="O676" s="31"/>
      <c r="P676" s="31"/>
      <c r="Q676" s="31"/>
      <c r="R676" s="31"/>
      <c r="S676" s="31"/>
      <c r="T676" s="31"/>
      <c r="U676" s="31"/>
      <c r="V676" s="217" t="str">
        <f>+IF(J676=0,"",'Ark1'!T2871)</f>
        <v/>
      </c>
      <c r="W676" s="218" t="str">
        <f>+IF(J676=0,"",'Ark1'!W2871)</f>
        <v/>
      </c>
      <c r="X676" s="218" t="str">
        <f>+IF(J676=0,"",'Ark1'!X2871)</f>
        <v/>
      </c>
      <c r="Y676" s="218" t="str">
        <f>+IF(J676=0,"",'Ark1'!Y2871)</f>
        <v/>
      </c>
      <c r="Z676" s="218" t="str">
        <f>+IF(J676=0,"",'Ark1'!Z2871)</f>
        <v/>
      </c>
      <c r="AA676" s="216" t="str">
        <f>+IF(J676=0,"",'Ark1'!AA2871)</f>
        <v/>
      </c>
      <c r="AB676" s="217" t="str">
        <f>+IF(J676=0,"",'Ark1'!AC2871)</f>
        <v/>
      </c>
      <c r="AC676" s="218" t="str">
        <f>+IF(J676=0,"",'Ark1'!AE2871)</f>
        <v/>
      </c>
      <c r="AD676" s="216" t="str">
        <f t="shared" si="64"/>
        <v/>
      </c>
      <c r="AE676" s="216" t="str">
        <f t="shared" si="62"/>
        <v/>
      </c>
      <c r="AF676" s="301"/>
    </row>
    <row r="677" spans="1:32" ht="15.6">
      <c r="A677" s="301"/>
      <c r="B677" s="266">
        <f>+'Ark1'!C2872</f>
        <v>2023</v>
      </c>
      <c r="C677" s="215">
        <f>+'Ark1'!L2872</f>
        <v>10</v>
      </c>
      <c r="D677" s="215" t="str">
        <f>VLOOKUP(C677,RNR!$D$13:$E$27,2)</f>
        <v>U-</v>
      </c>
      <c r="E677" s="215">
        <f>+'Ark1'!H2872</f>
        <v>1</v>
      </c>
      <c r="F677" s="215">
        <f>+'Ark1'!J2872</f>
        <v>643</v>
      </c>
      <c r="G677" s="215" t="str">
        <f>+VLOOKUP(F677,RNR!$A$1:$B$26,2)</f>
        <v>Bjerka</v>
      </c>
      <c r="H677" s="215" t="str">
        <f>+IF(J677=0,"",'Ark1'!Q2872)</f>
        <v/>
      </c>
      <c r="I677" s="215"/>
      <c r="J677" s="320">
        <f>+'Ark1'!R2872</f>
        <v>0</v>
      </c>
      <c r="K677" s="216" t="str">
        <f>+IF(J677=0,"",'Ark1'!AG2872)</f>
        <v/>
      </c>
      <c r="L677" s="216"/>
      <c r="M677" s="216" t="str">
        <f>+IF(J677=0,"",'Ark1'!AH2872)</f>
        <v/>
      </c>
      <c r="N677" s="31" t="str">
        <f>+IF(J677=0,"",'Ark1'!U2872)</f>
        <v/>
      </c>
      <c r="O677" s="31"/>
      <c r="P677" s="31"/>
      <c r="Q677" s="31"/>
      <c r="R677" s="31"/>
      <c r="S677" s="31"/>
      <c r="T677" s="31"/>
      <c r="U677" s="31"/>
      <c r="V677" s="217" t="str">
        <f>+IF(J677=0,"",'Ark1'!T2872)</f>
        <v/>
      </c>
      <c r="W677" s="218" t="str">
        <f>+IF(J677=0,"",'Ark1'!W2872)</f>
        <v/>
      </c>
      <c r="X677" s="218" t="str">
        <f>+IF(J677=0,"",'Ark1'!X2872)</f>
        <v/>
      </c>
      <c r="Y677" s="218" t="str">
        <f>+IF(J677=0,"",'Ark1'!Y2872)</f>
        <v/>
      </c>
      <c r="Z677" s="218" t="str">
        <f>+IF(J677=0,"",'Ark1'!Z2872)</f>
        <v/>
      </c>
      <c r="AA677" s="216" t="str">
        <f>+IF(J677=0,"",'Ark1'!AA2872)</f>
        <v/>
      </c>
      <c r="AB677" s="217" t="str">
        <f>+IF(J677=0,"",'Ark1'!AC2872)</f>
        <v/>
      </c>
      <c r="AC677" s="218" t="str">
        <f>+IF(J677=0,"",'Ark1'!AE2872)</f>
        <v/>
      </c>
      <c r="AD677" s="216" t="str">
        <f t="shared" si="64"/>
        <v/>
      </c>
      <c r="AE677" s="216" t="str">
        <f t="shared" si="62"/>
        <v/>
      </c>
      <c r="AF677" s="301"/>
    </row>
    <row r="678" spans="1:32" ht="15.6">
      <c r="A678" s="301"/>
      <c r="B678" s="266">
        <f>+'Ark1'!C2873</f>
        <v>2023</v>
      </c>
      <c r="C678" s="215">
        <f>+'Ark1'!L2873</f>
        <v>10</v>
      </c>
      <c r="D678" s="215" t="str">
        <f>VLOOKUP(C678,RNR!$D$13:$E$27,2)</f>
        <v>U-</v>
      </c>
      <c r="E678" s="215">
        <f>+'Ark1'!H2873</f>
        <v>2</v>
      </c>
      <c r="F678" s="215">
        <f>+'Ark1'!J2873</f>
        <v>704</v>
      </c>
      <c r="G678" s="215" t="str">
        <f>+VLOOKUP(F678,RNR!$A$1:$B$26,2)</f>
        <v>Øre Vilt</v>
      </c>
      <c r="H678" s="215" t="str">
        <f>+IF(J678=0,"",'Ark1'!Q2873)</f>
        <v/>
      </c>
      <c r="I678" s="215"/>
      <c r="J678" s="320">
        <f>+'Ark1'!R2873</f>
        <v>0</v>
      </c>
      <c r="K678" s="216" t="str">
        <f>+IF(J678=0,"",'Ark1'!AG2873)</f>
        <v/>
      </c>
      <c r="L678" s="216"/>
      <c r="M678" s="216" t="str">
        <f>+IF(J678=0,"",'Ark1'!AH2873)</f>
        <v/>
      </c>
      <c r="N678" s="31" t="str">
        <f>+IF(J678=0,"",'Ark1'!U2873)</f>
        <v/>
      </c>
      <c r="O678" s="31"/>
      <c r="P678" s="31"/>
      <c r="Q678" s="31"/>
      <c r="R678" s="31"/>
      <c r="S678" s="31"/>
      <c r="T678" s="31"/>
      <c r="U678" s="31"/>
      <c r="V678" s="217" t="str">
        <f>+IF(J678=0,"",'Ark1'!T2873)</f>
        <v/>
      </c>
      <c r="W678" s="218" t="str">
        <f>+IF(J678=0,"",'Ark1'!W2873)</f>
        <v/>
      </c>
      <c r="X678" s="218" t="str">
        <f>+IF(J678=0,"",'Ark1'!X2873)</f>
        <v/>
      </c>
      <c r="Y678" s="218" t="str">
        <f>+IF(J678=0,"",'Ark1'!Y2873)</f>
        <v/>
      </c>
      <c r="Z678" s="218" t="str">
        <f>+IF(J678=0,"",'Ark1'!Z2873)</f>
        <v/>
      </c>
      <c r="AA678" s="216" t="str">
        <f>+IF(J678=0,"",'Ark1'!AA2873)</f>
        <v/>
      </c>
      <c r="AB678" s="217" t="str">
        <f>+IF(J678=0,"",'Ark1'!AC2873)</f>
        <v/>
      </c>
      <c r="AC678" s="218" t="str">
        <f>+IF(J678=0,"",'Ark1'!AE2873)</f>
        <v/>
      </c>
      <c r="AD678" s="216" t="str">
        <f t="shared" si="64"/>
        <v/>
      </c>
      <c r="AE678" s="216" t="str">
        <f t="shared" si="62"/>
        <v/>
      </c>
      <c r="AF678" s="301"/>
    </row>
    <row r="679" spans="1:32" ht="15.6">
      <c r="A679" s="301"/>
      <c r="B679" s="266">
        <f>+'Ark1'!C2874</f>
        <v>2023</v>
      </c>
      <c r="C679" s="215">
        <f>+'Ark1'!L2874</f>
        <v>10</v>
      </c>
      <c r="D679" s="215" t="str">
        <f>VLOOKUP(C679,RNR!$D$13:$E$27,2)</f>
        <v>U-</v>
      </c>
      <c r="E679" s="215">
        <f>+'Ark1'!H2874</f>
        <v>1</v>
      </c>
      <c r="F679" s="215">
        <f>+'Ark1'!J2874</f>
        <v>802</v>
      </c>
      <c r="G679" s="215" t="str">
        <f>+VLOOKUP(F679,RNR!$A$1:$B$26,2)</f>
        <v>Karasjok</v>
      </c>
      <c r="H679" s="215" t="str">
        <f>+IF(J679=0,"",'Ark1'!Q2874)</f>
        <v/>
      </c>
      <c r="I679" s="215"/>
      <c r="J679" s="320">
        <f>+'Ark1'!R2874</f>
        <v>0</v>
      </c>
      <c r="K679" s="216" t="str">
        <f>+IF(J679=0,"",'Ark1'!AG2874)</f>
        <v/>
      </c>
      <c r="L679" s="216"/>
      <c r="M679" s="216" t="str">
        <f>+IF(J679=0,"",'Ark1'!AH2874)</f>
        <v/>
      </c>
      <c r="N679" s="31" t="str">
        <f>+IF(J679=0,"",'Ark1'!U2874)</f>
        <v/>
      </c>
      <c r="O679" s="31"/>
      <c r="P679" s="31"/>
      <c r="Q679" s="31"/>
      <c r="R679" s="31"/>
      <c r="S679" s="31"/>
      <c r="T679" s="31"/>
      <c r="U679" s="31"/>
      <c r="V679" s="217" t="str">
        <f>+IF(J679=0,"",'Ark1'!T2874)</f>
        <v/>
      </c>
      <c r="W679" s="218" t="str">
        <f>+IF(J679=0,"",'Ark1'!W2874)</f>
        <v/>
      </c>
      <c r="X679" s="218" t="str">
        <f>+IF(J679=0,"",'Ark1'!X2874)</f>
        <v/>
      </c>
      <c r="Y679" s="218" t="str">
        <f>+IF(J679=0,"",'Ark1'!Y2874)</f>
        <v/>
      </c>
      <c r="Z679" s="218" t="str">
        <f>+IF(J679=0,"",'Ark1'!Z2874)</f>
        <v/>
      </c>
      <c r="AA679" s="216" t="str">
        <f>+IF(J679=0,"",'Ark1'!AA2874)</f>
        <v/>
      </c>
      <c r="AB679" s="217" t="str">
        <f>+IF(J679=0,"",'Ark1'!AC2874)</f>
        <v/>
      </c>
      <c r="AC679" s="218" t="str">
        <f>+IF(J679=0,"",'Ark1'!AE2874)</f>
        <v/>
      </c>
      <c r="AD679" s="216" t="str">
        <f t="shared" si="64"/>
        <v/>
      </c>
      <c r="AE679" s="216" t="str">
        <f t="shared" si="62"/>
        <v/>
      </c>
      <c r="AF679" s="301"/>
    </row>
    <row r="680" spans="1:32" ht="15.6">
      <c r="A680" s="301"/>
      <c r="B680" s="266">
        <f>+'Ark1'!C2875</f>
        <v>2023</v>
      </c>
      <c r="C680" s="215">
        <f>+'Ark1'!L2875</f>
        <v>11</v>
      </c>
      <c r="D680" s="215" t="str">
        <f>VLOOKUP(C680,RNR!$D$13:$E$27,2)</f>
        <v>U</v>
      </c>
      <c r="E680" s="215">
        <f>+'Ark1'!H2875</f>
        <v>1</v>
      </c>
      <c r="F680" s="215">
        <f>+'Ark1'!J2875</f>
        <v>103</v>
      </c>
      <c r="G680" s="215" t="str">
        <f>+VLOOKUP(F680,RNR!$A$1:$B$26,2)</f>
        <v>Rudshøgda</v>
      </c>
      <c r="H680" s="215" t="str">
        <f>+IF(J680=0,"",'Ark1'!Q2875)</f>
        <v/>
      </c>
      <c r="I680" s="215"/>
      <c r="J680" s="320">
        <f>+'Ark1'!R2875</f>
        <v>0</v>
      </c>
      <c r="K680" s="216" t="str">
        <f>+IF(J680=0,"",'Ark1'!AG2875)</f>
        <v/>
      </c>
      <c r="L680" s="216"/>
      <c r="M680" s="216" t="str">
        <f>+IF(J680=0,"",'Ark1'!AH2875)</f>
        <v/>
      </c>
      <c r="N680" s="31" t="str">
        <f>+IF(J680=0,"",'Ark1'!U2875)</f>
        <v/>
      </c>
      <c r="O680" s="31"/>
      <c r="P680" s="31"/>
      <c r="Q680" s="31"/>
      <c r="R680" s="31"/>
      <c r="S680" s="31"/>
      <c r="T680" s="31"/>
      <c r="U680" s="31"/>
      <c r="V680" s="217" t="str">
        <f>+IF(J680=0,"",'Ark1'!T2875)</f>
        <v/>
      </c>
      <c r="W680" s="218" t="str">
        <f>+IF(J680=0,"",'Ark1'!W2875)</f>
        <v/>
      </c>
      <c r="X680" s="218" t="str">
        <f>+IF(J680=0,"",'Ark1'!X2875)</f>
        <v/>
      </c>
      <c r="Y680" s="218" t="str">
        <f>+IF(J680=0,"",'Ark1'!Y2875)</f>
        <v/>
      </c>
      <c r="Z680" s="218" t="str">
        <f>+IF(J680=0,"",'Ark1'!Z2875)</f>
        <v/>
      </c>
      <c r="AA680" s="216" t="str">
        <f>+IF(J680=0,"",'Ark1'!AA2875)</f>
        <v/>
      </c>
      <c r="AB680" s="217" t="str">
        <f>+IF(J680=0,"",'Ark1'!AC2875)</f>
        <v/>
      </c>
      <c r="AC680" s="218" t="str">
        <f>+IF(J680=0,"",'Ark1'!AE2875)</f>
        <v/>
      </c>
      <c r="AD680" s="216" t="str">
        <f t="shared" si="64"/>
        <v/>
      </c>
      <c r="AE680" s="216" t="str">
        <f t="shared" si="62"/>
        <v/>
      </c>
      <c r="AF680" s="301"/>
    </row>
    <row r="681" spans="1:32" ht="15.6">
      <c r="A681" s="301"/>
      <c r="B681" s="266">
        <f>+'Ark1'!C2876</f>
        <v>2023</v>
      </c>
      <c r="C681" s="215">
        <f>+'Ark1'!L2876</f>
        <v>11</v>
      </c>
      <c r="D681" s="215" t="str">
        <f>VLOOKUP(C681,RNR!$D$13:$E$27,2)</f>
        <v>U</v>
      </c>
      <c r="E681" s="215">
        <f>+'Ark1'!H2876</f>
        <v>2</v>
      </c>
      <c r="F681" s="215">
        <f>+'Ark1'!J2876</f>
        <v>106</v>
      </c>
      <c r="G681" s="215" t="str">
        <f>+VLOOKUP(F681,RNR!$A$1:$B$26,2)</f>
        <v>Furuseth</v>
      </c>
      <c r="H681" s="215">
        <f>+IF(J681=0,"",'Ark1'!Q2876)</f>
        <v>9</v>
      </c>
      <c r="I681" s="215"/>
      <c r="J681" s="320">
        <f>+'Ark1'!R2876</f>
        <v>44</v>
      </c>
      <c r="K681" s="216">
        <f>+IF(J681=0,"",'Ark1'!AG2876)</f>
        <v>28.256562654779596</v>
      </c>
      <c r="L681" s="216"/>
      <c r="M681" s="216">
        <f>+IF(J681=0,"",'Ark1'!AH2876)</f>
        <v>0</v>
      </c>
      <c r="N681" s="31">
        <f>+IF(J681=0,"",'Ark1'!U2876)</f>
        <v>15.559090909090909</v>
      </c>
      <c r="O681" s="31"/>
      <c r="P681" s="31"/>
      <c r="Q681" s="31"/>
      <c r="R681" s="31"/>
      <c r="S681" s="31"/>
      <c r="T681" s="31"/>
      <c r="U681" s="31"/>
      <c r="V681" s="217">
        <f>+IF(J681=0,"",'Ark1'!T2876)</f>
        <v>5.3409090909090899</v>
      </c>
      <c r="W681" s="218">
        <f>+IF(J681=0,"",'Ark1'!W2876)</f>
        <v>0</v>
      </c>
      <c r="X681" s="218">
        <f>+IF(J681=0,"",'Ark1'!X2876)</f>
        <v>47.72727272727272</v>
      </c>
      <c r="Y681" s="218">
        <f>+IF(J681=0,"",'Ark1'!Y2876)</f>
        <v>0</v>
      </c>
      <c r="Z681" s="218">
        <f>+IF(J681=0,"",'Ark1'!Z2876)</f>
        <v>3.1986018381487074</v>
      </c>
      <c r="AA681" s="216">
        <f>+IF(J681=0,"",'Ark1'!AA2876)</f>
        <v>0</v>
      </c>
      <c r="AB681" s="217">
        <f>+IF(J681=0,"",'Ark1'!AC2876)</f>
        <v>0</v>
      </c>
      <c r="AC681" s="218">
        <f>+IF(J681=0,"",'Ark1'!AE2876)</f>
        <v>0</v>
      </c>
      <c r="AD681" s="216">
        <f t="shared" si="64"/>
        <v>1.4144628099173553</v>
      </c>
      <c r="AE681" s="216">
        <f t="shared" si="62"/>
        <v>4.8888888888888893</v>
      </c>
      <c r="AF681" s="301"/>
    </row>
    <row r="682" spans="1:32" ht="15.6">
      <c r="A682" s="301"/>
      <c r="B682" s="266">
        <f>+'Ark1'!C2877</f>
        <v>2023</v>
      </c>
      <c r="C682" s="215">
        <f>+'Ark1'!L2877</f>
        <v>11</v>
      </c>
      <c r="D682" s="215" t="str">
        <f>VLOOKUP(C682,RNR!$D$13:$E$27,2)</f>
        <v>U</v>
      </c>
      <c r="E682" s="215">
        <f>+'Ark1'!H2877</f>
        <v>1</v>
      </c>
      <c r="F682" s="215">
        <f>+'Ark1'!J2877</f>
        <v>110</v>
      </c>
      <c r="G682" s="215" t="str">
        <f>+VLOOKUP(F682,RNR!$A$1:$B$26,2)</f>
        <v>Gol</v>
      </c>
      <c r="H682" s="215" t="str">
        <f>+IF(J682=0,"",'Ark1'!Q2877)</f>
        <v/>
      </c>
      <c r="I682" s="215"/>
      <c r="J682" s="320">
        <f>+'Ark1'!R2877</f>
        <v>0</v>
      </c>
      <c r="K682" s="216" t="str">
        <f>+IF(J682=0,"",'Ark1'!AG2877)</f>
        <v/>
      </c>
      <c r="L682" s="216"/>
      <c r="M682" s="216" t="str">
        <f>+IF(J682=0,"",'Ark1'!AH2877)</f>
        <v/>
      </c>
      <c r="N682" s="31" t="str">
        <f>+IF(J682=0,"",'Ark1'!U2877)</f>
        <v/>
      </c>
      <c r="O682" s="31"/>
      <c r="P682" s="31"/>
      <c r="Q682" s="31"/>
      <c r="R682" s="31"/>
      <c r="S682" s="31"/>
      <c r="T682" s="31"/>
      <c r="U682" s="31"/>
      <c r="V682" s="217" t="str">
        <f>+IF(J682=0,"",'Ark1'!T2877)</f>
        <v/>
      </c>
      <c r="W682" s="218" t="str">
        <f>+IF(J682=0,"",'Ark1'!W2877)</f>
        <v/>
      </c>
      <c r="X682" s="218" t="str">
        <f>+IF(J682=0,"",'Ark1'!X2877)</f>
        <v/>
      </c>
      <c r="Y682" s="218" t="str">
        <f>+IF(J682=0,"",'Ark1'!Y2877)</f>
        <v/>
      </c>
      <c r="Z682" s="218" t="str">
        <f>+IF(J682=0,"",'Ark1'!Z2877)</f>
        <v/>
      </c>
      <c r="AA682" s="216" t="str">
        <f>+IF(J682=0,"",'Ark1'!AA2877)</f>
        <v/>
      </c>
      <c r="AB682" s="217" t="str">
        <f>+IF(J682=0,"",'Ark1'!AC2877)</f>
        <v/>
      </c>
      <c r="AC682" s="218" t="str">
        <f>+IF(J682=0,"",'Ark1'!AE2877)</f>
        <v/>
      </c>
      <c r="AD682" s="216" t="str">
        <f t="shared" si="64"/>
        <v/>
      </c>
      <c r="AE682" s="216" t="str">
        <f t="shared" si="62"/>
        <v/>
      </c>
      <c r="AF682" s="301"/>
    </row>
    <row r="683" spans="1:32" ht="15.6">
      <c r="A683" s="301"/>
      <c r="B683" s="266">
        <f>+'Ark1'!C2878</f>
        <v>2023</v>
      </c>
      <c r="C683" s="215">
        <f>+'Ark1'!L2878</f>
        <v>11</v>
      </c>
      <c r="D683" s="215" t="str">
        <f>VLOOKUP(C683,RNR!$D$13:$E$27,2)</f>
        <v>U</v>
      </c>
      <c r="E683" s="215">
        <f>+'Ark1'!H2878</f>
        <v>1</v>
      </c>
      <c r="F683" s="215">
        <f>+'Ark1'!J2878</f>
        <v>111</v>
      </c>
      <c r="G683" s="215" t="str">
        <f>+VLOOKUP(F683,RNR!$A$1:$B$26,2)</f>
        <v>Forus</v>
      </c>
      <c r="H683" s="215" t="str">
        <f>+IF(J683=0,"",'Ark1'!Q2878)</f>
        <v/>
      </c>
      <c r="I683" s="215"/>
      <c r="J683" s="320">
        <f>+'Ark1'!R2878</f>
        <v>0</v>
      </c>
      <c r="K683" s="216" t="str">
        <f>+IF(J683=0,"",'Ark1'!AG2878)</f>
        <v/>
      </c>
      <c r="L683" s="216"/>
      <c r="M683" s="216" t="str">
        <f>+IF(J683=0,"",'Ark1'!AH2878)</f>
        <v/>
      </c>
      <c r="N683" s="31" t="str">
        <f>+IF(J683=0,"",'Ark1'!U2878)</f>
        <v/>
      </c>
      <c r="O683" s="31"/>
      <c r="P683" s="31"/>
      <c r="Q683" s="31"/>
      <c r="R683" s="31"/>
      <c r="S683" s="31"/>
      <c r="T683" s="31"/>
      <c r="U683" s="31"/>
      <c r="V683" s="217" t="str">
        <f>+IF(J683=0,"",'Ark1'!T2878)</f>
        <v/>
      </c>
      <c r="W683" s="218" t="str">
        <f>+IF(J683=0,"",'Ark1'!W2878)</f>
        <v/>
      </c>
      <c r="X683" s="218" t="str">
        <f>+IF(J683=0,"",'Ark1'!X2878)</f>
        <v/>
      </c>
      <c r="Y683" s="218" t="str">
        <f>+IF(J683=0,"",'Ark1'!Y2878)</f>
        <v/>
      </c>
      <c r="Z683" s="218" t="str">
        <f>+IF(J683=0,"",'Ark1'!Z2878)</f>
        <v/>
      </c>
      <c r="AA683" s="216" t="str">
        <f>+IF(J683=0,"",'Ark1'!AA2878)</f>
        <v/>
      </c>
      <c r="AB683" s="217" t="str">
        <f>+IF(J683=0,"",'Ark1'!AC2878)</f>
        <v/>
      </c>
      <c r="AC683" s="218" t="str">
        <f>+IF(J683=0,"",'Ark1'!AE2878)</f>
        <v/>
      </c>
      <c r="AD683" s="216" t="str">
        <f t="shared" si="64"/>
        <v/>
      </c>
      <c r="AE683" s="216" t="str">
        <f t="shared" si="62"/>
        <v/>
      </c>
      <c r="AF683" s="301"/>
    </row>
    <row r="684" spans="1:32" ht="15.6">
      <c r="A684" s="301"/>
      <c r="B684" s="266">
        <f>+'Ark1'!C2879</f>
        <v>2023</v>
      </c>
      <c r="C684" s="215">
        <f>+'Ark1'!L2879</f>
        <v>11</v>
      </c>
      <c r="D684" s="215" t="str">
        <f>VLOOKUP(C684,RNR!$D$13:$E$27,2)</f>
        <v>U</v>
      </c>
      <c r="E684" s="215">
        <f>+'Ark1'!H2879</f>
        <v>1</v>
      </c>
      <c r="F684" s="215">
        <f>+'Ark1'!J2879</f>
        <v>116</v>
      </c>
      <c r="G684" s="215" t="str">
        <f>+VLOOKUP(F684,RNR!$A$1:$B$26,2)</f>
        <v>Sandeid</v>
      </c>
      <c r="H684" s="215" t="str">
        <f>+IF(J684=0,"",'Ark1'!Q2879)</f>
        <v/>
      </c>
      <c r="I684" s="215"/>
      <c r="J684" s="320">
        <f>+'Ark1'!R2879</f>
        <v>0</v>
      </c>
      <c r="K684" s="216" t="str">
        <f>+IF(J684=0,"",'Ark1'!AG2879)</f>
        <v/>
      </c>
      <c r="L684" s="216"/>
      <c r="M684" s="216" t="str">
        <f>+IF(J684=0,"",'Ark1'!AH2879)</f>
        <v/>
      </c>
      <c r="N684" s="31" t="str">
        <f>+IF(J684=0,"",'Ark1'!U2879)</f>
        <v/>
      </c>
      <c r="O684" s="31"/>
      <c r="P684" s="31"/>
      <c r="Q684" s="31"/>
      <c r="R684" s="31"/>
      <c r="S684" s="31"/>
      <c r="T684" s="31"/>
      <c r="U684" s="31"/>
      <c r="V684" s="217" t="str">
        <f>+IF(J684=0,"",'Ark1'!T2879)</f>
        <v/>
      </c>
      <c r="W684" s="218" t="str">
        <f>+IF(J684=0,"",'Ark1'!W2879)</f>
        <v/>
      </c>
      <c r="X684" s="218" t="str">
        <f>+IF(J684=0,"",'Ark1'!X2879)</f>
        <v/>
      </c>
      <c r="Y684" s="218" t="str">
        <f>+IF(J684=0,"",'Ark1'!Y2879)</f>
        <v/>
      </c>
      <c r="Z684" s="218" t="str">
        <f>+IF(J684=0,"",'Ark1'!Z2879)</f>
        <v/>
      </c>
      <c r="AA684" s="216" t="str">
        <f>+IF(J684=0,"",'Ark1'!AA2879)</f>
        <v/>
      </c>
      <c r="AB684" s="217" t="str">
        <f>+IF(J684=0,"",'Ark1'!AC2879)</f>
        <v/>
      </c>
      <c r="AC684" s="218" t="str">
        <f>+IF(J684=0,"",'Ark1'!AE2879)</f>
        <v/>
      </c>
      <c r="AD684" s="216" t="str">
        <f t="shared" si="64"/>
        <v/>
      </c>
      <c r="AE684" s="216" t="str">
        <f t="shared" si="62"/>
        <v/>
      </c>
      <c r="AF684" s="301"/>
    </row>
    <row r="685" spans="1:32" ht="15.6">
      <c r="A685" s="301"/>
      <c r="B685" s="266">
        <f>+'Ark1'!C2880</f>
        <v>2023</v>
      </c>
      <c r="C685" s="215">
        <f>+'Ark1'!L2880</f>
        <v>11</v>
      </c>
      <c r="D685" s="215" t="str">
        <f>VLOOKUP(C685,RNR!$D$13:$E$27,2)</f>
        <v>U</v>
      </c>
      <c r="E685" s="215">
        <f>+'Ark1'!H2880</f>
        <v>2</v>
      </c>
      <c r="F685" s="215">
        <f>+'Ark1'!J2880</f>
        <v>117</v>
      </c>
      <c r="G685" s="215" t="str">
        <f>+VLOOKUP(F685,RNR!$A$1:$B$26,2)</f>
        <v>Jæren</v>
      </c>
      <c r="H685" s="215" t="str">
        <f>+IF(J685=0,"",'Ark1'!Q2880)</f>
        <v/>
      </c>
      <c r="I685" s="215"/>
      <c r="J685" s="320">
        <f>+'Ark1'!R2880</f>
        <v>0</v>
      </c>
      <c r="K685" s="216" t="str">
        <f>+IF(J685=0,"",'Ark1'!AG2880)</f>
        <v/>
      </c>
      <c r="L685" s="216"/>
      <c r="M685" s="216" t="str">
        <f>+IF(J685=0,"",'Ark1'!AH2880)</f>
        <v/>
      </c>
      <c r="N685" s="31" t="str">
        <f>+IF(J685=0,"",'Ark1'!U2880)</f>
        <v/>
      </c>
      <c r="O685" s="31"/>
      <c r="P685" s="31"/>
      <c r="Q685" s="31"/>
      <c r="R685" s="31"/>
      <c r="S685" s="31"/>
      <c r="T685" s="31"/>
      <c r="U685" s="31"/>
      <c r="V685" s="217" t="str">
        <f>+IF(J685=0,"",'Ark1'!T2880)</f>
        <v/>
      </c>
      <c r="W685" s="218" t="str">
        <f>+IF(J685=0,"",'Ark1'!W2880)</f>
        <v/>
      </c>
      <c r="X685" s="218" t="str">
        <f>+IF(J685=0,"",'Ark1'!X2880)</f>
        <v/>
      </c>
      <c r="Y685" s="218" t="str">
        <f>+IF(J685=0,"",'Ark1'!Y2880)</f>
        <v/>
      </c>
      <c r="Z685" s="218" t="str">
        <f>+IF(J685=0,"",'Ark1'!Z2880)</f>
        <v/>
      </c>
      <c r="AA685" s="216" t="str">
        <f>+IF(J685=0,"",'Ark1'!AA2880)</f>
        <v/>
      </c>
      <c r="AB685" s="217" t="str">
        <f>+IF(J685=0,"",'Ark1'!AC2880)</f>
        <v/>
      </c>
      <c r="AC685" s="218" t="str">
        <f>+IF(J685=0,"",'Ark1'!AE2880)</f>
        <v/>
      </c>
      <c r="AD685" s="216" t="str">
        <f t="shared" si="64"/>
        <v/>
      </c>
      <c r="AE685" s="216" t="str">
        <f t="shared" si="62"/>
        <v/>
      </c>
      <c r="AF685" s="301"/>
    </row>
    <row r="686" spans="1:32" ht="15.6">
      <c r="A686" s="301"/>
      <c r="B686" s="266">
        <f>+'Ark1'!C2881</f>
        <v>2023</v>
      </c>
      <c r="C686" s="215">
        <f>+'Ark1'!L2881</f>
        <v>11</v>
      </c>
      <c r="D686" s="215" t="str">
        <f>VLOOKUP(C686,RNR!$D$13:$E$27,2)</f>
        <v>U</v>
      </c>
      <c r="E686" s="215">
        <f>+'Ark1'!H2881</f>
        <v>1</v>
      </c>
      <c r="F686" s="215">
        <f>+'Ark1'!J2881</f>
        <v>134</v>
      </c>
      <c r="G686" s="215" t="str">
        <f>+VLOOKUP(F686,RNR!$A$1:$B$26,2)</f>
        <v>Førde</v>
      </c>
      <c r="H686" s="215" t="str">
        <f>+IF(J686=0,"",'Ark1'!Q2881)</f>
        <v/>
      </c>
      <c r="I686" s="215"/>
      <c r="J686" s="320">
        <f>+'Ark1'!R2881</f>
        <v>0</v>
      </c>
      <c r="K686" s="216" t="str">
        <f>+IF(J686=0,"",'Ark1'!AG2881)</f>
        <v/>
      </c>
      <c r="L686" s="216"/>
      <c r="M686" s="216" t="str">
        <f>+IF(J686=0,"",'Ark1'!AH2881)</f>
        <v/>
      </c>
      <c r="N686" s="31" t="str">
        <f>+IF(J686=0,"",'Ark1'!U2881)</f>
        <v/>
      </c>
      <c r="O686" s="31"/>
      <c r="P686" s="31"/>
      <c r="Q686" s="31"/>
      <c r="R686" s="31"/>
      <c r="S686" s="31"/>
      <c r="T686" s="31"/>
      <c r="U686" s="31"/>
      <c r="V686" s="217" t="str">
        <f>+IF(J686=0,"",'Ark1'!T2881)</f>
        <v/>
      </c>
      <c r="W686" s="218" t="str">
        <f>+IF(J686=0,"",'Ark1'!W2881)</f>
        <v/>
      </c>
      <c r="X686" s="218" t="str">
        <f>+IF(J686=0,"",'Ark1'!X2881)</f>
        <v/>
      </c>
      <c r="Y686" s="218" t="str">
        <f>+IF(J686=0,"",'Ark1'!Y2881)</f>
        <v/>
      </c>
      <c r="Z686" s="218" t="str">
        <f>+IF(J686=0,"",'Ark1'!Z2881)</f>
        <v/>
      </c>
      <c r="AA686" s="216" t="str">
        <f>+IF(J686=0,"",'Ark1'!AA2881)</f>
        <v/>
      </c>
      <c r="AB686" s="217" t="str">
        <f>+IF(J686=0,"",'Ark1'!AC2881)</f>
        <v/>
      </c>
      <c r="AC686" s="218" t="str">
        <f>+IF(J686=0,"",'Ark1'!AE2881)</f>
        <v/>
      </c>
      <c r="AD686" s="216" t="str">
        <f t="shared" si="64"/>
        <v/>
      </c>
      <c r="AE686" s="216" t="str">
        <f t="shared" si="62"/>
        <v/>
      </c>
      <c r="AF686" s="301"/>
    </row>
    <row r="687" spans="1:32" ht="15.6">
      <c r="A687" s="301"/>
      <c r="B687" s="266">
        <f>+'Ark1'!C2882</f>
        <v>2023</v>
      </c>
      <c r="C687" s="215">
        <f>+'Ark1'!L2882</f>
        <v>11</v>
      </c>
      <c r="D687" s="215" t="str">
        <f>VLOOKUP(C687,RNR!$D$13:$E$27,2)</f>
        <v>U</v>
      </c>
      <c r="E687" s="215">
        <f>+'Ark1'!H2882</f>
        <v>2</v>
      </c>
      <c r="F687" s="215">
        <f>+'Ark1'!J2882</f>
        <v>141</v>
      </c>
      <c r="G687" s="215" t="str">
        <f>+VLOOKUP(F687,RNR!$A$1:$B$26,2)</f>
        <v>Ølen</v>
      </c>
      <c r="H687" s="215" t="str">
        <f>+IF(J687=0,"",'Ark1'!Q2882)</f>
        <v/>
      </c>
      <c r="I687" s="215"/>
      <c r="J687" s="320">
        <f>+'Ark1'!R2882</f>
        <v>0</v>
      </c>
      <c r="K687" s="216" t="str">
        <f>+IF(J687=0,"",'Ark1'!AG2882)</f>
        <v/>
      </c>
      <c r="L687" s="216"/>
      <c r="M687" s="216" t="str">
        <f>+IF(J687=0,"",'Ark1'!AH2882)</f>
        <v/>
      </c>
      <c r="N687" s="31" t="str">
        <f>+IF(J687=0,"",'Ark1'!U2882)</f>
        <v/>
      </c>
      <c r="O687" s="31"/>
      <c r="P687" s="31"/>
      <c r="Q687" s="31"/>
      <c r="R687" s="31"/>
      <c r="S687" s="31"/>
      <c r="T687" s="31"/>
      <c r="U687" s="31"/>
      <c r="V687" s="217" t="str">
        <f>+IF(J687=0,"",'Ark1'!T2882)</f>
        <v/>
      </c>
      <c r="W687" s="218" t="str">
        <f>+IF(J687=0,"",'Ark1'!W2882)</f>
        <v/>
      </c>
      <c r="X687" s="218" t="str">
        <f>+IF(J687=0,"",'Ark1'!X2882)</f>
        <v/>
      </c>
      <c r="Y687" s="218" t="str">
        <f>+IF(J687=0,"",'Ark1'!Y2882)</f>
        <v/>
      </c>
      <c r="Z687" s="218" t="str">
        <f>+IF(J687=0,"",'Ark1'!Z2882)</f>
        <v/>
      </c>
      <c r="AA687" s="216" t="str">
        <f>+IF(J687=0,"",'Ark1'!AA2882)</f>
        <v/>
      </c>
      <c r="AB687" s="217" t="str">
        <f>+IF(J687=0,"",'Ark1'!AC2882)</f>
        <v/>
      </c>
      <c r="AC687" s="218" t="str">
        <f>+IF(J687=0,"",'Ark1'!AE2882)</f>
        <v/>
      </c>
      <c r="AD687" s="216" t="str">
        <f t="shared" si="64"/>
        <v/>
      </c>
      <c r="AE687" s="216" t="str">
        <f t="shared" si="62"/>
        <v/>
      </c>
      <c r="AF687" s="301"/>
    </row>
    <row r="688" spans="1:32" ht="15.6">
      <c r="A688" s="301"/>
      <c r="B688" s="266">
        <f>+'Ark1'!C2883</f>
        <v>2023</v>
      </c>
      <c r="C688" s="215">
        <f>+'Ark1'!L2883</f>
        <v>11</v>
      </c>
      <c r="D688" s="215" t="str">
        <f>VLOOKUP(C688,RNR!$D$13:$E$27,2)</f>
        <v>U</v>
      </c>
      <c r="E688" s="215">
        <f>+'Ark1'!H2883</f>
        <v>2</v>
      </c>
      <c r="F688" s="215">
        <f>+'Ark1'!J2883</f>
        <v>143</v>
      </c>
      <c r="G688" s="215" t="str">
        <f>+VLOOKUP(F688,RNR!$A$1:$B$26,2)</f>
        <v>Nordfjord</v>
      </c>
      <c r="H688" s="215" t="str">
        <f>+IF(J688=0,"",'Ark1'!Q2883)</f>
        <v/>
      </c>
      <c r="I688" s="215"/>
      <c r="J688" s="320">
        <f>+'Ark1'!R2883</f>
        <v>0</v>
      </c>
      <c r="K688" s="216" t="str">
        <f>+IF(J688=0,"",'Ark1'!AG2883)</f>
        <v/>
      </c>
      <c r="L688" s="216"/>
      <c r="M688" s="216" t="str">
        <f>+IF(J688=0,"",'Ark1'!AH2883)</f>
        <v/>
      </c>
      <c r="N688" s="31" t="str">
        <f>+IF(J688=0,"",'Ark1'!U2883)</f>
        <v/>
      </c>
      <c r="O688" s="31"/>
      <c r="P688" s="31"/>
      <c r="Q688" s="31"/>
      <c r="R688" s="31"/>
      <c r="S688" s="31"/>
      <c r="T688" s="31"/>
      <c r="U688" s="31"/>
      <c r="V688" s="217" t="str">
        <f>+IF(J688=0,"",'Ark1'!T2883)</f>
        <v/>
      </c>
      <c r="W688" s="218" t="str">
        <f>+IF(J688=0,"",'Ark1'!W2883)</f>
        <v/>
      </c>
      <c r="X688" s="218" t="str">
        <f>+IF(J688=0,"",'Ark1'!X2883)</f>
        <v/>
      </c>
      <c r="Y688" s="218" t="str">
        <f>+IF(J688=0,"",'Ark1'!Y2883)</f>
        <v/>
      </c>
      <c r="Z688" s="218" t="str">
        <f>+IF(J688=0,"",'Ark1'!Z2883)</f>
        <v/>
      </c>
      <c r="AA688" s="216" t="str">
        <f>+IF(J688=0,"",'Ark1'!AA2883)</f>
        <v/>
      </c>
      <c r="AB688" s="217" t="str">
        <f>+IF(J688=0,"",'Ark1'!AC2883)</f>
        <v/>
      </c>
      <c r="AC688" s="218" t="str">
        <f>+IF(J688=0,"",'Ark1'!AE2883)</f>
        <v/>
      </c>
      <c r="AD688" s="216" t="str">
        <f t="shared" si="64"/>
        <v/>
      </c>
      <c r="AE688" s="216" t="str">
        <f t="shared" si="62"/>
        <v/>
      </c>
      <c r="AF688" s="301"/>
    </row>
    <row r="689" spans="1:32" ht="15.6">
      <c r="A689" s="301"/>
      <c r="B689" s="266">
        <f>+'Ark1'!C2884</f>
        <v>2023</v>
      </c>
      <c r="C689" s="215">
        <f>+'Ark1'!L2884</f>
        <v>11</v>
      </c>
      <c r="D689" s="215" t="str">
        <f>VLOOKUP(C689,RNR!$D$13:$E$27,2)</f>
        <v>U</v>
      </c>
      <c r="E689" s="215">
        <f>+'Ark1'!H2884</f>
        <v>2</v>
      </c>
      <c r="F689" s="215">
        <f>+'Ark1'!J2884</f>
        <v>147</v>
      </c>
      <c r="G689" s="215" t="str">
        <f>+VLOOKUP(F689,RNR!$A$1:$B$26,2)</f>
        <v>Midt-Norge</v>
      </c>
      <c r="H689" s="215">
        <f>+IF(J689=0,"",'Ark1'!Q2884)</f>
        <v>2</v>
      </c>
      <c r="I689" s="215"/>
      <c r="J689" s="320">
        <f>+'Ark1'!R2884</f>
        <v>3</v>
      </c>
      <c r="K689" s="216">
        <f>+IF(J689=0,"",'Ark1'!AG2884)</f>
        <v>3.9315295416896752</v>
      </c>
      <c r="L689" s="216"/>
      <c r="M689" s="216">
        <f>+IF(J689=0,"",'Ark1'!AH2884)</f>
        <v>66.666666666666686</v>
      </c>
      <c r="N689" s="31">
        <f>+IF(J689=0,"",'Ark1'!U2884)</f>
        <v>11.866666666666671</v>
      </c>
      <c r="O689" s="31"/>
      <c r="P689" s="31"/>
      <c r="Q689" s="31"/>
      <c r="R689" s="31"/>
      <c r="S689" s="31"/>
      <c r="T689" s="31"/>
      <c r="U689" s="31"/>
      <c r="V689" s="217">
        <f>+IF(J689=0,"",'Ark1'!T2884)</f>
        <v>2.6666666666666661</v>
      </c>
      <c r="W689" s="218">
        <f>+IF(J689=0,"",'Ark1'!W2884)</f>
        <v>0</v>
      </c>
      <c r="X689" s="218">
        <f>+IF(J689=0,"",'Ark1'!X2884)</f>
        <v>33.333333333333343</v>
      </c>
      <c r="Y689" s="218">
        <f>+IF(J689=0,"",'Ark1'!Y2884)</f>
        <v>0</v>
      </c>
      <c r="Z689" s="218">
        <f>+IF(J689=0,"",'Ark1'!Z2884)</f>
        <v>3.7205137040766569</v>
      </c>
      <c r="AA689" s="216">
        <f>+IF(J689=0,"",'Ark1'!AA2884)</f>
        <v>0</v>
      </c>
      <c r="AB689" s="217">
        <f>+IF(J689=0,"",'Ark1'!AC2884)</f>
        <v>0</v>
      </c>
      <c r="AC689" s="218">
        <f>+IF(J689=0,"",'Ark1'!AE2884)</f>
        <v>0</v>
      </c>
      <c r="AD689" s="216">
        <f t="shared" si="64"/>
        <v>1.0787878787878791</v>
      </c>
      <c r="AE689" s="216">
        <f t="shared" si="62"/>
        <v>1.5</v>
      </c>
      <c r="AF689" s="301"/>
    </row>
    <row r="690" spans="1:32" ht="15.6">
      <c r="A690" s="301"/>
      <c r="B690" s="266">
        <f>+'Ark1'!C2885</f>
        <v>2023</v>
      </c>
      <c r="C690" s="215">
        <f>+'Ark1'!L2885</f>
        <v>11</v>
      </c>
      <c r="D690" s="215" t="str">
        <f>VLOOKUP(C690,RNR!$D$13:$E$27,2)</f>
        <v>U</v>
      </c>
      <c r="E690" s="215">
        <f>+'Ark1'!H2885</f>
        <v>1</v>
      </c>
      <c r="F690" s="215">
        <f>+'Ark1'!J2885</f>
        <v>155</v>
      </c>
      <c r="G690" s="215" t="str">
        <f>+VLOOKUP(F690,RNR!$A$1:$B$26,2)</f>
        <v>Målselv</v>
      </c>
      <c r="H690" s="215" t="str">
        <f>+IF(J690=0,"",'Ark1'!Q2885)</f>
        <v/>
      </c>
      <c r="I690" s="215"/>
      <c r="J690" s="320">
        <f>+'Ark1'!R2885</f>
        <v>0</v>
      </c>
      <c r="K690" s="216" t="str">
        <f>+IF(J690=0,"",'Ark1'!AG2885)</f>
        <v/>
      </c>
      <c r="L690" s="216"/>
      <c r="M690" s="216" t="str">
        <f>+IF(J690=0,"",'Ark1'!AH2885)</f>
        <v/>
      </c>
      <c r="N690" s="31" t="str">
        <f>+IF(J690=0,"",'Ark1'!U2885)</f>
        <v/>
      </c>
      <c r="O690" s="31"/>
      <c r="P690" s="31"/>
      <c r="Q690" s="31"/>
      <c r="R690" s="31"/>
      <c r="S690" s="31"/>
      <c r="T690" s="31"/>
      <c r="U690" s="31"/>
      <c r="V690" s="217" t="str">
        <f>+IF(J690=0,"",'Ark1'!T2885)</f>
        <v/>
      </c>
      <c r="W690" s="218" t="str">
        <f>+IF(J690=0,"",'Ark1'!W2885)</f>
        <v/>
      </c>
      <c r="X690" s="218" t="str">
        <f>+IF(J690=0,"",'Ark1'!X2885)</f>
        <v/>
      </c>
      <c r="Y690" s="218" t="str">
        <f>+IF(J690=0,"",'Ark1'!Y2885)</f>
        <v/>
      </c>
      <c r="Z690" s="218" t="str">
        <f>+IF(J690=0,"",'Ark1'!Z2885)</f>
        <v/>
      </c>
      <c r="AA690" s="216" t="str">
        <f>+IF(J690=0,"",'Ark1'!AA2885)</f>
        <v/>
      </c>
      <c r="AB690" s="217" t="str">
        <f>+IF(J690=0,"",'Ark1'!AC2885)</f>
        <v/>
      </c>
      <c r="AC690" s="218" t="str">
        <f>+IF(J690=0,"",'Ark1'!AE2885)</f>
        <v/>
      </c>
      <c r="AD690" s="216" t="str">
        <f t="shared" si="64"/>
        <v/>
      </c>
      <c r="AE690" s="216" t="str">
        <f t="shared" si="62"/>
        <v/>
      </c>
      <c r="AF690" s="301"/>
    </row>
    <row r="691" spans="1:32" ht="15.6">
      <c r="A691" s="301"/>
      <c r="B691" s="266">
        <f>+'Ark1'!C2886</f>
        <v>2023</v>
      </c>
      <c r="C691" s="215">
        <f>+'Ark1'!L2886</f>
        <v>11</v>
      </c>
      <c r="D691" s="215" t="str">
        <f>VLOOKUP(C691,RNR!$D$13:$E$27,2)</f>
        <v>U</v>
      </c>
      <c r="E691" s="215">
        <f>+'Ark1'!H2886</f>
        <v>2</v>
      </c>
      <c r="F691" s="215">
        <f>+'Ark1'!J2886</f>
        <v>160</v>
      </c>
      <c r="G691" s="215" t="str">
        <f>+VLOOKUP(F691,RNR!$A$1:$B$26,2)</f>
        <v>Oslo</v>
      </c>
      <c r="H691" s="215" t="str">
        <f>+IF(J691=0,"",'Ark1'!Q2886)</f>
        <v/>
      </c>
      <c r="I691" s="215"/>
      <c r="J691" s="320">
        <f>+'Ark1'!R2886</f>
        <v>0</v>
      </c>
      <c r="K691" s="216" t="str">
        <f>+IF(J691=0,"",'Ark1'!AG2886)</f>
        <v/>
      </c>
      <c r="L691" s="216"/>
      <c r="M691" s="216" t="str">
        <f>+IF(J691=0,"",'Ark1'!AH2886)</f>
        <v/>
      </c>
      <c r="N691" s="31" t="str">
        <f>+IF(J691=0,"",'Ark1'!U2886)</f>
        <v/>
      </c>
      <c r="O691" s="31"/>
      <c r="P691" s="31"/>
      <c r="Q691" s="31"/>
      <c r="R691" s="31"/>
      <c r="S691" s="31"/>
      <c r="T691" s="31"/>
      <c r="U691" s="31"/>
      <c r="V691" s="217" t="str">
        <f>+IF(J691=0,"",'Ark1'!T2886)</f>
        <v/>
      </c>
      <c r="W691" s="218" t="str">
        <f>+IF(J691=0,"",'Ark1'!W2886)</f>
        <v/>
      </c>
      <c r="X691" s="218" t="str">
        <f>+IF(J691=0,"",'Ark1'!X2886)</f>
        <v/>
      </c>
      <c r="Y691" s="218" t="str">
        <f>+IF(J691=0,"",'Ark1'!Y2886)</f>
        <v/>
      </c>
      <c r="Z691" s="218" t="str">
        <f>+IF(J691=0,"",'Ark1'!Z2886)</f>
        <v/>
      </c>
      <c r="AA691" s="216" t="str">
        <f>+IF(J691=0,"",'Ark1'!AA2886)</f>
        <v/>
      </c>
      <c r="AB691" s="217" t="str">
        <f>+IF(J691=0,"",'Ark1'!AC2886)</f>
        <v/>
      </c>
      <c r="AC691" s="218" t="str">
        <f>+IF(J691=0,"",'Ark1'!AE2886)</f>
        <v/>
      </c>
      <c r="AD691" s="216" t="str">
        <f t="shared" si="64"/>
        <v/>
      </c>
      <c r="AE691" s="216" t="str">
        <f t="shared" si="62"/>
        <v/>
      </c>
      <c r="AF691" s="301"/>
    </row>
    <row r="692" spans="1:32" ht="15.6">
      <c r="A692" s="301"/>
      <c r="B692" s="266">
        <f>+'Ark1'!C2887</f>
        <v>2023</v>
      </c>
      <c r="C692" s="215">
        <f>+'Ark1'!L2887</f>
        <v>11</v>
      </c>
      <c r="D692" s="215" t="str">
        <f>VLOOKUP(C692,RNR!$D$13:$E$27,2)</f>
        <v>U</v>
      </c>
      <c r="E692" s="215">
        <f>+'Ark1'!H2887</f>
        <v>1</v>
      </c>
      <c r="F692" s="215">
        <f>+'Ark1'!J2887</f>
        <v>171</v>
      </c>
      <c r="G692" s="215" t="str">
        <f>+VLOOKUP(F692,RNR!$A$1:$B$26,2)</f>
        <v>Prima</v>
      </c>
      <c r="H692" s="215" t="str">
        <f>+IF(J692=0,"",'Ark1'!Q2887)</f>
        <v/>
      </c>
      <c r="I692" s="215"/>
      <c r="J692" s="320">
        <f>+'Ark1'!R2887</f>
        <v>0</v>
      </c>
      <c r="K692" s="216" t="str">
        <f>+IF(J692=0,"",'Ark1'!AG2887)</f>
        <v/>
      </c>
      <c r="L692" s="216"/>
      <c r="M692" s="216" t="str">
        <f>+IF(J692=0,"",'Ark1'!AH2887)</f>
        <v/>
      </c>
      <c r="N692" s="31" t="str">
        <f>+IF(J692=0,"",'Ark1'!U2887)</f>
        <v/>
      </c>
      <c r="O692" s="31"/>
      <c r="P692" s="31"/>
      <c r="Q692" s="31"/>
      <c r="R692" s="31"/>
      <c r="S692" s="31"/>
      <c r="T692" s="31"/>
      <c r="U692" s="31"/>
      <c r="V692" s="217" t="str">
        <f>+IF(J692=0,"",'Ark1'!T2887)</f>
        <v/>
      </c>
      <c r="W692" s="218" t="str">
        <f>+IF(J692=0,"",'Ark1'!W2887)</f>
        <v/>
      </c>
      <c r="X692" s="218" t="str">
        <f>+IF(J692=0,"",'Ark1'!X2887)</f>
        <v/>
      </c>
      <c r="Y692" s="218" t="str">
        <f>+IF(J692=0,"",'Ark1'!Y2887)</f>
        <v/>
      </c>
      <c r="Z692" s="218" t="str">
        <f>+IF(J692=0,"",'Ark1'!Z2887)</f>
        <v/>
      </c>
      <c r="AA692" s="216" t="str">
        <f>+IF(J692=0,"",'Ark1'!AA2887)</f>
        <v/>
      </c>
      <c r="AB692" s="217" t="str">
        <f>+IF(J692=0,"",'Ark1'!AC2887)</f>
        <v/>
      </c>
      <c r="AC692" s="218" t="str">
        <f>+IF(J692=0,"",'Ark1'!AE2887)</f>
        <v/>
      </c>
      <c r="AD692" s="216" t="str">
        <f t="shared" si="64"/>
        <v/>
      </c>
      <c r="AE692" s="216" t="str">
        <f t="shared" si="62"/>
        <v/>
      </c>
      <c r="AF692" s="301"/>
    </row>
    <row r="693" spans="1:32" ht="15.6">
      <c r="A693" s="301"/>
      <c r="B693" s="266">
        <f>+'Ark1'!C2888</f>
        <v>2023</v>
      </c>
      <c r="C693" s="215">
        <f>+'Ark1'!L2888</f>
        <v>11</v>
      </c>
      <c r="D693" s="215" t="str">
        <f>VLOOKUP(C693,RNR!$D$13:$E$27,2)</f>
        <v>U</v>
      </c>
      <c r="E693" s="215">
        <f>+'Ark1'!H2888</f>
        <v>2</v>
      </c>
      <c r="F693" s="215">
        <f>+'Ark1'!J2888</f>
        <v>175</v>
      </c>
      <c r="G693" s="215" t="str">
        <f>+VLOOKUP(F693,RNR!$A$1:$B$26,2)</f>
        <v>Ole Ringdal</v>
      </c>
      <c r="H693" s="215" t="str">
        <f>+IF(J693=0,"",'Ark1'!Q2888)</f>
        <v/>
      </c>
      <c r="I693" s="215"/>
      <c r="J693" s="320">
        <f>+'Ark1'!R2888</f>
        <v>0</v>
      </c>
      <c r="K693" s="216" t="str">
        <f>+IF(J693=0,"",'Ark1'!AG2888)</f>
        <v/>
      </c>
      <c r="L693" s="216"/>
      <c r="M693" s="216" t="str">
        <f>+IF(J693=0,"",'Ark1'!AH2888)</f>
        <v/>
      </c>
      <c r="N693" s="31" t="str">
        <f>+IF(J693=0,"",'Ark1'!U2888)</f>
        <v/>
      </c>
      <c r="O693" s="31"/>
      <c r="P693" s="31"/>
      <c r="Q693" s="31"/>
      <c r="R693" s="31"/>
      <c r="S693" s="31"/>
      <c r="T693" s="31"/>
      <c r="U693" s="31"/>
      <c r="V693" s="217" t="str">
        <f>+IF(J693=0,"",'Ark1'!T2888)</f>
        <v/>
      </c>
      <c r="W693" s="218" t="str">
        <f>+IF(J693=0,"",'Ark1'!W2888)</f>
        <v/>
      </c>
      <c r="X693" s="218" t="str">
        <f>+IF(J693=0,"",'Ark1'!X2888)</f>
        <v/>
      </c>
      <c r="Y693" s="218" t="str">
        <f>+IF(J693=0,"",'Ark1'!Y2888)</f>
        <v/>
      </c>
      <c r="Z693" s="218" t="str">
        <f>+IF(J693=0,"",'Ark1'!Z2888)</f>
        <v/>
      </c>
      <c r="AA693" s="216" t="str">
        <f>+IF(J693=0,"",'Ark1'!AA2888)</f>
        <v/>
      </c>
      <c r="AB693" s="217" t="str">
        <f>+IF(J693=0,"",'Ark1'!AC2888)</f>
        <v/>
      </c>
      <c r="AC693" s="218" t="str">
        <f>+IF(J693=0,"",'Ark1'!AE2888)</f>
        <v/>
      </c>
      <c r="AD693" s="216" t="str">
        <f t="shared" si="64"/>
        <v/>
      </c>
      <c r="AE693" s="216" t="str">
        <f t="shared" si="62"/>
        <v/>
      </c>
      <c r="AF693" s="301"/>
    </row>
    <row r="694" spans="1:32" ht="15.6">
      <c r="A694" s="301"/>
      <c r="B694" s="266">
        <f>+'Ark1'!C2889</f>
        <v>2023</v>
      </c>
      <c r="C694" s="215">
        <f>+'Ark1'!L2889</f>
        <v>11</v>
      </c>
      <c r="D694" s="215" t="str">
        <f>VLOOKUP(C694,RNR!$D$13:$E$27,2)</f>
        <v>U</v>
      </c>
      <c r="E694" s="215">
        <f>+'Ark1'!H2889</f>
        <v>2</v>
      </c>
      <c r="F694" s="215">
        <f>+'Ark1'!J2889</f>
        <v>177</v>
      </c>
      <c r="G694" s="215" t="str">
        <f>+VLOOKUP(F694,RNR!$A$1:$B$26,2)</f>
        <v>Slakthuset</v>
      </c>
      <c r="H694" s="215" t="str">
        <f>+IF(J694=0,"",'Ark1'!Q2889)</f>
        <v/>
      </c>
      <c r="I694" s="215"/>
      <c r="J694" s="320">
        <f>+'Ark1'!R2889</f>
        <v>0</v>
      </c>
      <c r="K694" s="216" t="str">
        <f>+IF(J694=0,"",'Ark1'!AG2889)</f>
        <v/>
      </c>
      <c r="L694" s="216"/>
      <c r="M694" s="216" t="str">
        <f>+IF(J694=0,"",'Ark1'!AH2889)</f>
        <v/>
      </c>
      <c r="N694" s="31" t="str">
        <f>+IF(J694=0,"",'Ark1'!U2889)</f>
        <v/>
      </c>
      <c r="O694" s="31"/>
      <c r="P694" s="31"/>
      <c r="Q694" s="31"/>
      <c r="R694" s="31"/>
      <c r="S694" s="31"/>
      <c r="T694" s="31"/>
      <c r="U694" s="31"/>
      <c r="V694" s="217" t="str">
        <f>+IF(J694=0,"",'Ark1'!T2889)</f>
        <v/>
      </c>
      <c r="W694" s="218" t="str">
        <f>+IF(J694=0,"",'Ark1'!W2889)</f>
        <v/>
      </c>
      <c r="X694" s="218" t="str">
        <f>+IF(J694=0,"",'Ark1'!X2889)</f>
        <v/>
      </c>
      <c r="Y694" s="218" t="str">
        <f>+IF(J694=0,"",'Ark1'!Y2889)</f>
        <v/>
      </c>
      <c r="Z694" s="218" t="str">
        <f>+IF(J694=0,"",'Ark1'!Z2889)</f>
        <v/>
      </c>
      <c r="AA694" s="216" t="str">
        <f>+IF(J694=0,"",'Ark1'!AA2889)</f>
        <v/>
      </c>
      <c r="AB694" s="217" t="str">
        <f>+IF(J694=0,"",'Ark1'!AC2889)</f>
        <v/>
      </c>
      <c r="AC694" s="218" t="str">
        <f>+IF(J694=0,"",'Ark1'!AE2889)</f>
        <v/>
      </c>
      <c r="AD694" s="216" t="str">
        <f t="shared" si="64"/>
        <v/>
      </c>
      <c r="AE694" s="216" t="str">
        <f t="shared" si="62"/>
        <v/>
      </c>
      <c r="AF694" s="301"/>
    </row>
    <row r="695" spans="1:32" ht="15.6">
      <c r="A695" s="301"/>
      <c r="B695" s="266">
        <f>+'Ark1'!C2890</f>
        <v>2023</v>
      </c>
      <c r="C695" s="215">
        <f>+'Ark1'!L2890</f>
        <v>11</v>
      </c>
      <c r="D695" s="215" t="str">
        <f>VLOOKUP(C695,RNR!$D$13:$E$27,2)</f>
        <v>U</v>
      </c>
      <c r="E695" s="215">
        <f>+'Ark1'!H2890</f>
        <v>2</v>
      </c>
      <c r="F695" s="215">
        <f>+'Ark1'!J2890</f>
        <v>178</v>
      </c>
      <c r="G695" s="215" t="str">
        <f>+VLOOKUP(F695,RNR!$A$1:$B$26,2)</f>
        <v>Røros</v>
      </c>
      <c r="H695" s="215">
        <f>+IF(J695=0,"",'Ark1'!Q2890)</f>
        <v>1</v>
      </c>
      <c r="I695" s="215"/>
      <c r="J695" s="320">
        <f>+'Ark1'!R2890</f>
        <v>1</v>
      </c>
      <c r="K695" s="216">
        <f>+IF(J695=0,"",'Ark1'!AG2890)</f>
        <v>0.37220442114121105</v>
      </c>
      <c r="L695" s="216"/>
      <c r="M695" s="216">
        <f>+IF(J695=0,"",'Ark1'!AH2890)</f>
        <v>100</v>
      </c>
      <c r="N695" s="31">
        <f>+IF(J695=0,"",'Ark1'!U2890)</f>
        <v>11.5</v>
      </c>
      <c r="O695" s="31"/>
      <c r="P695" s="31"/>
      <c r="Q695" s="31"/>
      <c r="R695" s="31"/>
      <c r="S695" s="31"/>
      <c r="T695" s="31"/>
      <c r="U695" s="31"/>
      <c r="V695" s="217">
        <f>+IF(J695=0,"",'Ark1'!T2890)</f>
        <v>5</v>
      </c>
      <c r="W695" s="218">
        <f>+IF(J695=0,"",'Ark1'!W2890)</f>
        <v>0</v>
      </c>
      <c r="X695" s="218">
        <f>+IF(J695=0,"",'Ark1'!X2890)</f>
        <v>0</v>
      </c>
      <c r="Y695" s="218">
        <f>+IF(J695=0,"",'Ark1'!Y2890)</f>
        <v>0</v>
      </c>
      <c r="Z695" s="218">
        <f>+IF(J695=0,"",'Ark1'!Z2890)</f>
        <v>0</v>
      </c>
      <c r="AA695" s="216">
        <f>+IF(J695=0,"",'Ark1'!AA2890)</f>
        <v>0</v>
      </c>
      <c r="AB695" s="217">
        <f>+IF(J695=0,"",'Ark1'!AC2890)</f>
        <v>0</v>
      </c>
      <c r="AC695" s="218">
        <f>+IF(J695=0,"",'Ark1'!AE2890)</f>
        <v>0</v>
      </c>
      <c r="AD695" s="216">
        <f t="shared" si="64"/>
        <v>1.0454545454545454</v>
      </c>
      <c r="AE695" s="216">
        <f t="shared" si="62"/>
        <v>1</v>
      </c>
      <c r="AF695" s="301"/>
    </row>
    <row r="696" spans="1:32" ht="15.6">
      <c r="A696" s="301"/>
      <c r="B696" s="266">
        <f>+'Ark1'!C2891</f>
        <v>2023</v>
      </c>
      <c r="C696" s="215">
        <f>+'Ark1'!L2891</f>
        <v>11</v>
      </c>
      <c r="D696" s="215" t="str">
        <f>VLOOKUP(C696,RNR!$D$13:$E$27,2)</f>
        <v>U</v>
      </c>
      <c r="E696" s="215">
        <f>+'Ark1'!H2891</f>
        <v>2</v>
      </c>
      <c r="F696" s="215">
        <f>+'Ark1'!J2891</f>
        <v>181</v>
      </c>
      <c r="G696" s="215" t="str">
        <f>+VLOOKUP(F696,RNR!$A$1:$B$26,2)</f>
        <v>Horns</v>
      </c>
      <c r="H696" s="215" t="str">
        <f>+IF(J696=0,"",'Ark1'!Q2891)</f>
        <v/>
      </c>
      <c r="I696" s="215"/>
      <c r="J696" s="320">
        <f>+'Ark1'!R2891</f>
        <v>0</v>
      </c>
      <c r="K696" s="216" t="str">
        <f>+IF(J696=0,"",'Ark1'!AG2891)</f>
        <v/>
      </c>
      <c r="L696" s="216"/>
      <c r="M696" s="216" t="str">
        <f>+IF(J696=0,"",'Ark1'!AH2891)</f>
        <v/>
      </c>
      <c r="N696" s="31" t="str">
        <f>+IF(J696=0,"",'Ark1'!U2891)</f>
        <v/>
      </c>
      <c r="O696" s="31"/>
      <c r="P696" s="31"/>
      <c r="Q696" s="31"/>
      <c r="R696" s="31"/>
      <c r="S696" s="31"/>
      <c r="T696" s="31"/>
      <c r="U696" s="31"/>
      <c r="V696" s="217" t="str">
        <f>+IF(J696=0,"",'Ark1'!T2891)</f>
        <v/>
      </c>
      <c r="W696" s="218" t="str">
        <f>+IF(J696=0,"",'Ark1'!W2891)</f>
        <v/>
      </c>
      <c r="X696" s="218" t="str">
        <f>+IF(J696=0,"",'Ark1'!X2891)</f>
        <v/>
      </c>
      <c r="Y696" s="218" t="str">
        <f>+IF(J696=0,"",'Ark1'!Y2891)</f>
        <v/>
      </c>
      <c r="Z696" s="218" t="str">
        <f>+IF(J696=0,"",'Ark1'!Z2891)</f>
        <v/>
      </c>
      <c r="AA696" s="216" t="str">
        <f>+IF(J696=0,"",'Ark1'!AA2891)</f>
        <v/>
      </c>
      <c r="AB696" s="217" t="str">
        <f>+IF(J696=0,"",'Ark1'!AC2891)</f>
        <v/>
      </c>
      <c r="AC696" s="218" t="str">
        <f>+IF(J696=0,"",'Ark1'!AE2891)</f>
        <v/>
      </c>
      <c r="AD696" s="216" t="str">
        <f t="shared" si="64"/>
        <v/>
      </c>
      <c r="AE696" s="216" t="str">
        <f t="shared" ref="AE696:AE759" si="65">IF(J696=0,"",J696/H696)</f>
        <v/>
      </c>
      <c r="AF696" s="301"/>
    </row>
    <row r="697" spans="1:32" ht="15.6">
      <c r="A697" s="301"/>
      <c r="B697" s="266">
        <f>+'Ark1'!C2892</f>
        <v>2023</v>
      </c>
      <c r="C697" s="215">
        <f>+'Ark1'!L2892</f>
        <v>11</v>
      </c>
      <c r="D697" s="215" t="str">
        <f>VLOOKUP(C697,RNR!$D$13:$E$27,2)</f>
        <v>U</v>
      </c>
      <c r="E697" s="215">
        <f>+'Ark1'!H2892</f>
        <v>1</v>
      </c>
      <c r="F697" s="215">
        <f>+'Ark1'!J2892</f>
        <v>262</v>
      </c>
      <c r="G697" s="215" t="str">
        <f>+VLOOKUP(F697,RNR!$A$1:$B$26,2)</f>
        <v>Strilalam</v>
      </c>
      <c r="H697" s="215" t="str">
        <f>+IF(J697=0,"",'Ark1'!Q2892)</f>
        <v/>
      </c>
      <c r="I697" s="215"/>
      <c r="J697" s="320">
        <f>+'Ark1'!R2892</f>
        <v>0</v>
      </c>
      <c r="K697" s="216" t="str">
        <f>+IF(J697=0,"",'Ark1'!AG2892)</f>
        <v/>
      </c>
      <c r="L697" s="216"/>
      <c r="M697" s="216" t="str">
        <f>+IF(J697=0,"",'Ark1'!AH2892)</f>
        <v/>
      </c>
      <c r="N697" s="31" t="str">
        <f>+IF(J697=0,"",'Ark1'!U2892)</f>
        <v/>
      </c>
      <c r="O697" s="31"/>
      <c r="P697" s="31"/>
      <c r="Q697" s="31"/>
      <c r="R697" s="31"/>
      <c r="S697" s="31"/>
      <c r="T697" s="31"/>
      <c r="U697" s="31"/>
      <c r="V697" s="217" t="str">
        <f>+IF(J697=0,"",'Ark1'!T2892)</f>
        <v/>
      </c>
      <c r="W697" s="218" t="str">
        <f>+IF(J697=0,"",'Ark1'!W2892)</f>
        <v/>
      </c>
      <c r="X697" s="218" t="str">
        <f>+IF(J697=0,"",'Ark1'!X2892)</f>
        <v/>
      </c>
      <c r="Y697" s="218" t="str">
        <f>+IF(J697=0,"",'Ark1'!Y2892)</f>
        <v/>
      </c>
      <c r="Z697" s="218" t="str">
        <f>+IF(J697=0,"",'Ark1'!Z2892)</f>
        <v/>
      </c>
      <c r="AA697" s="216" t="str">
        <f>+IF(J697=0,"",'Ark1'!AA2892)</f>
        <v/>
      </c>
      <c r="AB697" s="217" t="str">
        <f>+IF(J697=0,"",'Ark1'!AC2892)</f>
        <v/>
      </c>
      <c r="AC697" s="218" t="str">
        <f>+IF(J697=0,"",'Ark1'!AE2892)</f>
        <v/>
      </c>
      <c r="AD697" s="216" t="str">
        <f t="shared" si="64"/>
        <v/>
      </c>
      <c r="AE697" s="216" t="str">
        <f t="shared" si="65"/>
        <v/>
      </c>
      <c r="AF697" s="301"/>
    </row>
    <row r="698" spans="1:32" ht="15.6">
      <c r="A698" s="301"/>
      <c r="B698" s="266">
        <f>+'Ark1'!C2893</f>
        <v>2023</v>
      </c>
      <c r="C698" s="215">
        <f>+'Ark1'!L2893</f>
        <v>11</v>
      </c>
      <c r="D698" s="215" t="str">
        <f>VLOOKUP(C698,RNR!$D$13:$E$27,2)</f>
        <v>U</v>
      </c>
      <c r="E698" s="215">
        <f>+'Ark1'!H2893</f>
        <v>1</v>
      </c>
      <c r="F698" s="215">
        <f>+'Ark1'!J2893</f>
        <v>309</v>
      </c>
      <c r="G698" s="215" t="str">
        <f>+VLOOKUP(F698,RNR!$A$1:$B$26,2)</f>
        <v>Malvik</v>
      </c>
      <c r="H698" s="215">
        <f>+IF(J698=0,"",'Ark1'!Q2893)</f>
        <v>2</v>
      </c>
      <c r="I698" s="215"/>
      <c r="J698" s="320">
        <f>+'Ark1'!R2893</f>
        <v>25</v>
      </c>
      <c r="K698" s="216">
        <f>+IF(J698=0,"",'Ark1'!AG2893)</f>
        <v>3.3886931722865272</v>
      </c>
      <c r="L698" s="216"/>
      <c r="M698" s="216">
        <f>+IF(J698=0,"",'Ark1'!AH2893)</f>
        <v>0</v>
      </c>
      <c r="N698" s="31">
        <f>+IF(J698=0,"",'Ark1'!U2893)</f>
        <v>8.8879999999999999</v>
      </c>
      <c r="O698" s="31"/>
      <c r="P698" s="31"/>
      <c r="Q698" s="31"/>
      <c r="R698" s="31"/>
      <c r="S698" s="31"/>
      <c r="T698" s="31"/>
      <c r="U698" s="31"/>
      <c r="V698" s="217">
        <f>+IF(J698=0,"",'Ark1'!T2893)</f>
        <v>6.08</v>
      </c>
      <c r="W698" s="218">
        <f>+IF(J698=0,"",'Ark1'!W2893)</f>
        <v>0</v>
      </c>
      <c r="X698" s="218">
        <f>+IF(J698=0,"",'Ark1'!X2893)</f>
        <v>4</v>
      </c>
      <c r="Y698" s="218">
        <f>+IF(J698=0,"",'Ark1'!Y2893)</f>
        <v>0</v>
      </c>
      <c r="Z698" s="218">
        <f>+IF(J698=0,"",'Ark1'!Z2893)</f>
        <v>1.9250599990649673</v>
      </c>
      <c r="AA698" s="216">
        <f>+IF(J698=0,"",'Ark1'!AA2893)</f>
        <v>0</v>
      </c>
      <c r="AB698" s="217">
        <f>+IF(J698=0,"",'Ark1'!AC2893)</f>
        <v>0</v>
      </c>
      <c r="AC698" s="218">
        <f>+IF(J698=0,"",'Ark1'!AE2893)</f>
        <v>0</v>
      </c>
      <c r="AD698" s="216">
        <f t="shared" si="64"/>
        <v>0.80799999999999994</v>
      </c>
      <c r="AE698" s="216">
        <f t="shared" si="65"/>
        <v>12.5</v>
      </c>
      <c r="AF698" s="301"/>
    </row>
    <row r="699" spans="1:32" ht="15.6">
      <c r="A699" s="301"/>
      <c r="B699" s="266">
        <f>+'Ark1'!C2894</f>
        <v>2023</v>
      </c>
      <c r="C699" s="215">
        <f>+'Ark1'!L2894</f>
        <v>11</v>
      </c>
      <c r="D699" s="215" t="str">
        <f>VLOOKUP(C699,RNR!$D$13:$E$27,2)</f>
        <v>U</v>
      </c>
      <c r="E699" s="215">
        <f>+'Ark1'!H2894</f>
        <v>2</v>
      </c>
      <c r="F699" s="215">
        <f>+'Ark1'!J2894</f>
        <v>470</v>
      </c>
      <c r="G699" s="215" t="str">
        <f>+VLOOKUP(F699,RNR!$A$1:$B$26,2)</f>
        <v>Jens Eide</v>
      </c>
      <c r="H699" s="215" t="str">
        <f>+IF(J699=0,"",'Ark1'!Q2894)</f>
        <v/>
      </c>
      <c r="I699" s="215"/>
      <c r="J699" s="320">
        <f>+'Ark1'!R2894</f>
        <v>0</v>
      </c>
      <c r="K699" s="216" t="str">
        <f>+IF(J699=0,"",'Ark1'!AG2894)</f>
        <v/>
      </c>
      <c r="L699" s="216"/>
      <c r="M699" s="216" t="str">
        <f>+IF(J699=0,"",'Ark1'!AH2894)</f>
        <v/>
      </c>
      <c r="N699" s="31" t="str">
        <f>+IF(J699=0,"",'Ark1'!U2894)</f>
        <v/>
      </c>
      <c r="O699" s="31"/>
      <c r="P699" s="31"/>
      <c r="Q699" s="31"/>
      <c r="R699" s="31"/>
      <c r="S699" s="31"/>
      <c r="T699" s="31"/>
      <c r="U699" s="31"/>
      <c r="V699" s="217" t="str">
        <f>+IF(J699=0,"",'Ark1'!T2894)</f>
        <v/>
      </c>
      <c r="W699" s="218" t="str">
        <f>+IF(J699=0,"",'Ark1'!W2894)</f>
        <v/>
      </c>
      <c r="X699" s="218" t="str">
        <f>+IF(J699=0,"",'Ark1'!X2894)</f>
        <v/>
      </c>
      <c r="Y699" s="218" t="str">
        <f>+IF(J699=0,"",'Ark1'!Y2894)</f>
        <v/>
      </c>
      <c r="Z699" s="218" t="str">
        <f>+IF(J699=0,"",'Ark1'!Z2894)</f>
        <v/>
      </c>
      <c r="AA699" s="216" t="str">
        <f>+IF(J699=0,"",'Ark1'!AA2894)</f>
        <v/>
      </c>
      <c r="AB699" s="217" t="str">
        <f>+IF(J699=0,"",'Ark1'!AC2894)</f>
        <v/>
      </c>
      <c r="AC699" s="218" t="str">
        <f>+IF(J699=0,"",'Ark1'!AE2894)</f>
        <v/>
      </c>
      <c r="AD699" s="216" t="str">
        <f t="shared" si="64"/>
        <v/>
      </c>
      <c r="AE699" s="216" t="str">
        <f t="shared" si="65"/>
        <v/>
      </c>
      <c r="AF699" s="301"/>
    </row>
    <row r="700" spans="1:32" ht="15.6">
      <c r="A700" s="301"/>
      <c r="B700" s="266">
        <f>+'Ark1'!C2895</f>
        <v>2023</v>
      </c>
      <c r="C700" s="215">
        <f>+'Ark1'!L2895</f>
        <v>11</v>
      </c>
      <c r="D700" s="215" t="str">
        <f>VLOOKUP(C700,RNR!$D$13:$E$27,2)</f>
        <v>U</v>
      </c>
      <c r="E700" s="215">
        <f>+'Ark1'!H2895</f>
        <v>2</v>
      </c>
      <c r="F700" s="215">
        <f>+'Ark1'!J2895</f>
        <v>629</v>
      </c>
      <c r="G700" s="215" t="str">
        <f>+VLOOKUP(F700,RNR!$A$1:$B$26,2)</f>
        <v>Bø</v>
      </c>
      <c r="H700" s="215" t="str">
        <f>+IF(J700=0,"",'Ark1'!Q2895)</f>
        <v/>
      </c>
      <c r="I700" s="215"/>
      <c r="J700" s="320">
        <f>+'Ark1'!R2895</f>
        <v>0</v>
      </c>
      <c r="K700" s="216" t="str">
        <f>+IF(J700=0,"",'Ark1'!AG2895)</f>
        <v/>
      </c>
      <c r="L700" s="216"/>
      <c r="M700" s="216" t="str">
        <f>+IF(J700=0,"",'Ark1'!AH2895)</f>
        <v/>
      </c>
      <c r="N700" s="31" t="str">
        <f>+IF(J700=0,"",'Ark1'!U2895)</f>
        <v/>
      </c>
      <c r="O700" s="31"/>
      <c r="P700" s="31"/>
      <c r="Q700" s="31"/>
      <c r="R700" s="31"/>
      <c r="S700" s="31"/>
      <c r="T700" s="31"/>
      <c r="U700" s="31"/>
      <c r="V700" s="217" t="str">
        <f>+IF(J700=0,"",'Ark1'!T2895)</f>
        <v/>
      </c>
      <c r="W700" s="218" t="str">
        <f>+IF(J700=0,"",'Ark1'!W2895)</f>
        <v/>
      </c>
      <c r="X700" s="218" t="str">
        <f>+IF(J700=0,"",'Ark1'!X2895)</f>
        <v/>
      </c>
      <c r="Y700" s="218" t="str">
        <f>+IF(J700=0,"",'Ark1'!Y2895)</f>
        <v/>
      </c>
      <c r="Z700" s="218" t="str">
        <f>+IF(J700=0,"",'Ark1'!Z2895)</f>
        <v/>
      </c>
      <c r="AA700" s="216" t="str">
        <f>+IF(J700=0,"",'Ark1'!AA2895)</f>
        <v/>
      </c>
      <c r="AB700" s="217" t="str">
        <f>+IF(J700=0,"",'Ark1'!AC2895)</f>
        <v/>
      </c>
      <c r="AC700" s="218" t="str">
        <f>+IF(J700=0,"",'Ark1'!AE2895)</f>
        <v/>
      </c>
      <c r="AD700" s="216" t="str">
        <f t="shared" si="64"/>
        <v/>
      </c>
      <c r="AE700" s="216" t="str">
        <f t="shared" si="65"/>
        <v/>
      </c>
      <c r="AF700" s="301"/>
    </row>
    <row r="701" spans="1:32" ht="15.6">
      <c r="A701" s="301"/>
      <c r="B701" s="266">
        <f>+'Ark1'!C2896</f>
        <v>2023</v>
      </c>
      <c r="C701" s="215">
        <f>+'Ark1'!L2896</f>
        <v>11</v>
      </c>
      <c r="D701" s="215" t="str">
        <f>VLOOKUP(C701,RNR!$D$13:$E$27,2)</f>
        <v>U</v>
      </c>
      <c r="E701" s="215">
        <f>+'Ark1'!H2896</f>
        <v>1</v>
      </c>
      <c r="F701" s="215">
        <f>+'Ark1'!J2896</f>
        <v>643</v>
      </c>
      <c r="G701" s="215" t="str">
        <f>+VLOOKUP(F701,RNR!$A$1:$B$26,2)</f>
        <v>Bjerka</v>
      </c>
      <c r="H701" s="215" t="str">
        <f>+IF(J701=0,"",'Ark1'!Q2896)</f>
        <v/>
      </c>
      <c r="I701" s="215"/>
      <c r="J701" s="320">
        <f>+'Ark1'!R2896</f>
        <v>0</v>
      </c>
      <c r="K701" s="216" t="str">
        <f>+IF(J701=0,"",'Ark1'!AG2896)</f>
        <v/>
      </c>
      <c r="L701" s="216"/>
      <c r="M701" s="216" t="str">
        <f>+IF(J701=0,"",'Ark1'!AH2896)</f>
        <v/>
      </c>
      <c r="N701" s="31" t="str">
        <f>+IF(J701=0,"",'Ark1'!U2896)</f>
        <v/>
      </c>
      <c r="O701" s="31"/>
      <c r="P701" s="31"/>
      <c r="Q701" s="31"/>
      <c r="R701" s="31"/>
      <c r="S701" s="31"/>
      <c r="T701" s="31"/>
      <c r="U701" s="31"/>
      <c r="V701" s="217" t="str">
        <f>+IF(J701=0,"",'Ark1'!T2896)</f>
        <v/>
      </c>
      <c r="W701" s="218" t="str">
        <f>+IF(J701=0,"",'Ark1'!W2896)</f>
        <v/>
      </c>
      <c r="X701" s="218" t="str">
        <f>+IF(J701=0,"",'Ark1'!X2896)</f>
        <v/>
      </c>
      <c r="Y701" s="218" t="str">
        <f>+IF(J701=0,"",'Ark1'!Y2896)</f>
        <v/>
      </c>
      <c r="Z701" s="218" t="str">
        <f>+IF(J701=0,"",'Ark1'!Z2896)</f>
        <v/>
      </c>
      <c r="AA701" s="216" t="str">
        <f>+IF(J701=0,"",'Ark1'!AA2896)</f>
        <v/>
      </c>
      <c r="AB701" s="217" t="str">
        <f>+IF(J701=0,"",'Ark1'!AC2896)</f>
        <v/>
      </c>
      <c r="AC701" s="218" t="str">
        <f>+IF(J701=0,"",'Ark1'!AE2896)</f>
        <v/>
      </c>
      <c r="AD701" s="216" t="str">
        <f t="shared" si="64"/>
        <v/>
      </c>
      <c r="AE701" s="216" t="str">
        <f t="shared" si="65"/>
        <v/>
      </c>
      <c r="AF701" s="301"/>
    </row>
    <row r="702" spans="1:32" ht="15.6">
      <c r="A702" s="301"/>
      <c r="B702" s="266">
        <f>+'Ark1'!C2897</f>
        <v>2023</v>
      </c>
      <c r="C702" s="215">
        <f>+'Ark1'!L2897</f>
        <v>11</v>
      </c>
      <c r="D702" s="215" t="str">
        <f>VLOOKUP(C702,RNR!$D$13:$E$27,2)</f>
        <v>U</v>
      </c>
      <c r="E702" s="215">
        <f>+'Ark1'!H2897</f>
        <v>2</v>
      </c>
      <c r="F702" s="215">
        <f>+'Ark1'!J2897</f>
        <v>704</v>
      </c>
      <c r="G702" s="215" t="str">
        <f>+VLOOKUP(F702,RNR!$A$1:$B$26,2)</f>
        <v>Øre Vilt</v>
      </c>
      <c r="H702" s="215" t="str">
        <f>+IF(J702=0,"",'Ark1'!Q2897)</f>
        <v/>
      </c>
      <c r="I702" s="215"/>
      <c r="J702" s="320">
        <f>+'Ark1'!R2897</f>
        <v>0</v>
      </c>
      <c r="K702" s="216" t="str">
        <f>+IF(J702=0,"",'Ark1'!AG2897)</f>
        <v/>
      </c>
      <c r="L702" s="216"/>
      <c r="M702" s="216" t="str">
        <f>+IF(J702=0,"",'Ark1'!AH2897)</f>
        <v/>
      </c>
      <c r="N702" s="31" t="str">
        <f>+IF(J702=0,"",'Ark1'!U2897)</f>
        <v/>
      </c>
      <c r="O702" s="31"/>
      <c r="P702" s="31"/>
      <c r="Q702" s="31"/>
      <c r="R702" s="31"/>
      <c r="S702" s="31"/>
      <c r="T702" s="31"/>
      <c r="U702" s="31"/>
      <c r="V702" s="217" t="str">
        <f>+IF(J702=0,"",'Ark1'!T2897)</f>
        <v/>
      </c>
      <c r="W702" s="218" t="str">
        <f>+IF(J702=0,"",'Ark1'!W2897)</f>
        <v/>
      </c>
      <c r="X702" s="218" t="str">
        <f>+IF(J702=0,"",'Ark1'!X2897)</f>
        <v/>
      </c>
      <c r="Y702" s="218" t="str">
        <f>+IF(J702=0,"",'Ark1'!Y2897)</f>
        <v/>
      </c>
      <c r="Z702" s="218" t="str">
        <f>+IF(J702=0,"",'Ark1'!Z2897)</f>
        <v/>
      </c>
      <c r="AA702" s="216" t="str">
        <f>+IF(J702=0,"",'Ark1'!AA2897)</f>
        <v/>
      </c>
      <c r="AB702" s="217" t="str">
        <f>+IF(J702=0,"",'Ark1'!AC2897)</f>
        <v/>
      </c>
      <c r="AC702" s="218" t="str">
        <f>+IF(J702=0,"",'Ark1'!AE2897)</f>
        <v/>
      </c>
      <c r="AD702" s="216" t="str">
        <f t="shared" si="64"/>
        <v/>
      </c>
      <c r="AE702" s="216" t="str">
        <f t="shared" si="65"/>
        <v/>
      </c>
      <c r="AF702" s="301"/>
    </row>
    <row r="703" spans="1:32" ht="15.6">
      <c r="A703" s="301"/>
      <c r="B703" s="266">
        <f>+'Ark1'!C2898</f>
        <v>2023</v>
      </c>
      <c r="C703" s="215">
        <f>+'Ark1'!L2898</f>
        <v>11</v>
      </c>
      <c r="D703" s="215" t="str">
        <f>VLOOKUP(C703,RNR!$D$13:$E$27,2)</f>
        <v>U</v>
      </c>
      <c r="E703" s="215">
        <f>+'Ark1'!H2898</f>
        <v>1</v>
      </c>
      <c r="F703" s="215">
        <f>+'Ark1'!J2898</f>
        <v>802</v>
      </c>
      <c r="G703" s="215" t="str">
        <f>+VLOOKUP(F703,RNR!$A$1:$B$26,2)</f>
        <v>Karasjok</v>
      </c>
      <c r="H703" s="215" t="str">
        <f>+IF(J703=0,"",'Ark1'!Q2898)</f>
        <v/>
      </c>
      <c r="I703" s="215"/>
      <c r="J703" s="320">
        <f>+'Ark1'!R2898</f>
        <v>0</v>
      </c>
      <c r="K703" s="216" t="str">
        <f>+IF(J703=0,"",'Ark1'!AG2898)</f>
        <v/>
      </c>
      <c r="L703" s="216"/>
      <c r="M703" s="216" t="str">
        <f>+IF(J703=0,"",'Ark1'!AH2898)</f>
        <v/>
      </c>
      <c r="N703" s="31" t="str">
        <f>+IF(J703=0,"",'Ark1'!U2898)</f>
        <v/>
      </c>
      <c r="O703" s="31"/>
      <c r="P703" s="31"/>
      <c r="Q703" s="31"/>
      <c r="R703" s="31"/>
      <c r="S703" s="31"/>
      <c r="T703" s="31"/>
      <c r="U703" s="31"/>
      <c r="V703" s="217" t="str">
        <f>+IF(J703=0,"",'Ark1'!T2898)</f>
        <v/>
      </c>
      <c r="W703" s="218" t="str">
        <f>+IF(J703=0,"",'Ark1'!W2898)</f>
        <v/>
      </c>
      <c r="X703" s="218" t="str">
        <f>+IF(J703=0,"",'Ark1'!X2898)</f>
        <v/>
      </c>
      <c r="Y703" s="218" t="str">
        <f>+IF(J703=0,"",'Ark1'!Y2898)</f>
        <v/>
      </c>
      <c r="Z703" s="218" t="str">
        <f>+IF(J703=0,"",'Ark1'!Z2898)</f>
        <v/>
      </c>
      <c r="AA703" s="216" t="str">
        <f>+IF(J703=0,"",'Ark1'!AA2898)</f>
        <v/>
      </c>
      <c r="AB703" s="217" t="str">
        <f>+IF(J703=0,"",'Ark1'!AC2898)</f>
        <v/>
      </c>
      <c r="AC703" s="218" t="str">
        <f>+IF(J703=0,"",'Ark1'!AE2898)</f>
        <v/>
      </c>
      <c r="AD703" s="216" t="str">
        <f t="shared" si="64"/>
        <v/>
      </c>
      <c r="AE703" s="216" t="str">
        <f t="shared" si="65"/>
        <v/>
      </c>
      <c r="AF703" s="301"/>
    </row>
    <row r="704" spans="1:32" ht="15.6">
      <c r="A704" s="301"/>
      <c r="B704" s="266">
        <f>+'Ark1'!C2899</f>
        <v>2023</v>
      </c>
      <c r="C704" s="215">
        <f>+'Ark1'!L2899</f>
        <v>12</v>
      </c>
      <c r="D704" s="215" t="str">
        <f>VLOOKUP(C704,RNR!$D$13:$E$27,2)</f>
        <v>U+</v>
      </c>
      <c r="E704" s="215">
        <f>+'Ark1'!H2899</f>
        <v>1</v>
      </c>
      <c r="F704" s="215">
        <f>+'Ark1'!J2899</f>
        <v>103</v>
      </c>
      <c r="G704" s="215" t="str">
        <f>+VLOOKUP(F704,RNR!$A$1:$B$26,2)</f>
        <v>Rudshøgda</v>
      </c>
      <c r="H704" s="215" t="str">
        <f>+IF(J704=0,"",'Ark1'!Q2899)</f>
        <v/>
      </c>
      <c r="I704" s="215"/>
      <c r="J704" s="320">
        <f>+'Ark1'!R2899</f>
        <v>0</v>
      </c>
      <c r="K704" s="216" t="str">
        <f>+IF(J704=0,"",'Ark1'!AG2899)</f>
        <v/>
      </c>
      <c r="L704" s="216"/>
      <c r="M704" s="216" t="str">
        <f>+IF(J704=0,"",'Ark1'!AH2899)</f>
        <v/>
      </c>
      <c r="N704" s="31" t="str">
        <f>+IF(J704=0,"",'Ark1'!U2899)</f>
        <v/>
      </c>
      <c r="O704" s="31"/>
      <c r="P704" s="31"/>
      <c r="Q704" s="31"/>
      <c r="R704" s="31"/>
      <c r="S704" s="31"/>
      <c r="T704" s="31"/>
      <c r="U704" s="31"/>
      <c r="V704" s="217" t="str">
        <f>+IF(J704=0,"",'Ark1'!T2899)</f>
        <v/>
      </c>
      <c r="W704" s="218" t="str">
        <f>+IF(J704=0,"",'Ark1'!W2899)</f>
        <v/>
      </c>
      <c r="X704" s="218" t="str">
        <f>+IF(J704=0,"",'Ark1'!X2899)</f>
        <v/>
      </c>
      <c r="Y704" s="218" t="str">
        <f>+IF(J704=0,"",'Ark1'!Y2899)</f>
        <v/>
      </c>
      <c r="Z704" s="218" t="str">
        <f>+IF(J704=0,"",'Ark1'!Z2899)</f>
        <v/>
      </c>
      <c r="AA704" s="216" t="str">
        <f>+IF(J704=0,"",'Ark1'!AA2899)</f>
        <v/>
      </c>
      <c r="AB704" s="217" t="str">
        <f>+IF(J704=0,"",'Ark1'!AC2899)</f>
        <v/>
      </c>
      <c r="AC704" s="218" t="str">
        <f>+IF(J704=0,"",'Ark1'!AE2899)</f>
        <v/>
      </c>
      <c r="AD704" s="216" t="str">
        <f t="shared" ref="AD704:AD735" si="66">IF(J704=0,"",N704/C704)</f>
        <v/>
      </c>
      <c r="AE704" s="216" t="str">
        <f t="shared" si="65"/>
        <v/>
      </c>
      <c r="AF704" s="301"/>
    </row>
    <row r="705" spans="1:32" ht="15.6">
      <c r="A705" s="301"/>
      <c r="B705" s="266">
        <f>+'Ark1'!C2900</f>
        <v>2023</v>
      </c>
      <c r="C705" s="215">
        <f>+'Ark1'!L2900</f>
        <v>12</v>
      </c>
      <c r="D705" s="215" t="str">
        <f>VLOOKUP(C705,RNR!$D$13:$E$27,2)</f>
        <v>U+</v>
      </c>
      <c r="E705" s="215">
        <f>+'Ark1'!H2900</f>
        <v>2</v>
      </c>
      <c r="F705" s="215">
        <f>+'Ark1'!J2900</f>
        <v>106</v>
      </c>
      <c r="G705" s="215" t="str">
        <f>+VLOOKUP(F705,RNR!$A$1:$B$26,2)</f>
        <v>Furuseth</v>
      </c>
      <c r="H705" s="215" t="str">
        <f>+IF(J705=0,"",'Ark1'!Q2900)</f>
        <v/>
      </c>
      <c r="I705" s="215"/>
      <c r="J705" s="320">
        <f>+'Ark1'!R2900</f>
        <v>0</v>
      </c>
      <c r="K705" s="216" t="str">
        <f>+IF(J705=0,"",'Ark1'!AG2900)</f>
        <v/>
      </c>
      <c r="L705" s="216"/>
      <c r="M705" s="216" t="str">
        <f>+IF(J705=0,"",'Ark1'!AH2900)</f>
        <v/>
      </c>
      <c r="N705" s="31" t="str">
        <f>+IF(J705=0,"",'Ark1'!U2900)</f>
        <v/>
      </c>
      <c r="O705" s="31"/>
      <c r="P705" s="31"/>
      <c r="Q705" s="31"/>
      <c r="R705" s="31"/>
      <c r="S705" s="31"/>
      <c r="T705" s="31"/>
      <c r="U705" s="31"/>
      <c r="V705" s="217" t="str">
        <f>+IF(J705=0,"",'Ark1'!T2900)</f>
        <v/>
      </c>
      <c r="W705" s="218" t="str">
        <f>+IF(J705=0,"",'Ark1'!W2900)</f>
        <v/>
      </c>
      <c r="X705" s="218" t="str">
        <f>+IF(J705=0,"",'Ark1'!X2900)</f>
        <v/>
      </c>
      <c r="Y705" s="218" t="str">
        <f>+IF(J705=0,"",'Ark1'!Y2900)</f>
        <v/>
      </c>
      <c r="Z705" s="218" t="str">
        <f>+IF(J705=0,"",'Ark1'!Z2900)</f>
        <v/>
      </c>
      <c r="AA705" s="216" t="str">
        <f>+IF(J705=0,"",'Ark1'!AA2900)</f>
        <v/>
      </c>
      <c r="AB705" s="217" t="str">
        <f>+IF(J705=0,"",'Ark1'!AC2900)</f>
        <v/>
      </c>
      <c r="AC705" s="218" t="str">
        <f>+IF(J705=0,"",'Ark1'!AE2900)</f>
        <v/>
      </c>
      <c r="AD705" s="216" t="str">
        <f t="shared" si="66"/>
        <v/>
      </c>
      <c r="AE705" s="216" t="str">
        <f t="shared" si="65"/>
        <v/>
      </c>
      <c r="AF705" s="301"/>
    </row>
    <row r="706" spans="1:32" ht="15.6">
      <c r="A706" s="301"/>
      <c r="B706" s="266">
        <f>+'Ark1'!C2901</f>
        <v>2023</v>
      </c>
      <c r="C706" s="215">
        <f>+'Ark1'!L2901</f>
        <v>12</v>
      </c>
      <c r="D706" s="215" t="str">
        <f>VLOOKUP(C706,RNR!$D$13:$E$27,2)</f>
        <v>U+</v>
      </c>
      <c r="E706" s="215">
        <f>+'Ark1'!H2901</f>
        <v>1</v>
      </c>
      <c r="F706" s="215">
        <f>+'Ark1'!J2901</f>
        <v>110</v>
      </c>
      <c r="G706" s="215" t="str">
        <f>+VLOOKUP(F706,RNR!$A$1:$B$26,2)</f>
        <v>Gol</v>
      </c>
      <c r="H706" s="215" t="str">
        <f>+IF(J706=0,"",'Ark1'!Q2901)</f>
        <v/>
      </c>
      <c r="I706" s="215"/>
      <c r="J706" s="320">
        <f>+'Ark1'!R2901</f>
        <v>0</v>
      </c>
      <c r="K706" s="216" t="str">
        <f>+IF(J706=0,"",'Ark1'!AG2901)</f>
        <v/>
      </c>
      <c r="L706" s="216"/>
      <c r="M706" s="216" t="str">
        <f>+IF(J706=0,"",'Ark1'!AH2901)</f>
        <v/>
      </c>
      <c r="N706" s="31" t="str">
        <f>+IF(J706=0,"",'Ark1'!U2901)</f>
        <v/>
      </c>
      <c r="O706" s="31"/>
      <c r="P706" s="31"/>
      <c r="Q706" s="31"/>
      <c r="R706" s="31"/>
      <c r="S706" s="31"/>
      <c r="T706" s="31"/>
      <c r="U706" s="31"/>
      <c r="V706" s="217" t="str">
        <f>+IF(J706=0,"",'Ark1'!T2901)</f>
        <v/>
      </c>
      <c r="W706" s="218" t="str">
        <f>+IF(J706=0,"",'Ark1'!W2901)</f>
        <v/>
      </c>
      <c r="X706" s="218" t="str">
        <f>+IF(J706=0,"",'Ark1'!X2901)</f>
        <v/>
      </c>
      <c r="Y706" s="218" t="str">
        <f>+IF(J706=0,"",'Ark1'!Y2901)</f>
        <v/>
      </c>
      <c r="Z706" s="218" t="str">
        <f>+IF(J706=0,"",'Ark1'!Z2901)</f>
        <v/>
      </c>
      <c r="AA706" s="216" t="str">
        <f>+IF(J706=0,"",'Ark1'!AA2901)</f>
        <v/>
      </c>
      <c r="AB706" s="217" t="str">
        <f>+IF(J706=0,"",'Ark1'!AC2901)</f>
        <v/>
      </c>
      <c r="AC706" s="218" t="str">
        <f>+IF(J706=0,"",'Ark1'!AE2901)</f>
        <v/>
      </c>
      <c r="AD706" s="216" t="str">
        <f t="shared" si="66"/>
        <v/>
      </c>
      <c r="AE706" s="216" t="str">
        <f t="shared" si="65"/>
        <v/>
      </c>
      <c r="AF706" s="301"/>
    </row>
    <row r="707" spans="1:32" ht="15.6">
      <c r="A707" s="301"/>
      <c r="B707" s="266">
        <f>+'Ark1'!C2902</f>
        <v>2023</v>
      </c>
      <c r="C707" s="215">
        <f>+'Ark1'!L2902</f>
        <v>12</v>
      </c>
      <c r="D707" s="215" t="str">
        <f>VLOOKUP(C707,RNR!$D$13:$E$27,2)</f>
        <v>U+</v>
      </c>
      <c r="E707" s="215">
        <f>+'Ark1'!H2902</f>
        <v>1</v>
      </c>
      <c r="F707" s="215">
        <f>+'Ark1'!J2902</f>
        <v>111</v>
      </c>
      <c r="G707" s="215" t="str">
        <f>+VLOOKUP(F707,RNR!$A$1:$B$26,2)</f>
        <v>Forus</v>
      </c>
      <c r="H707" s="215" t="str">
        <f>+IF(J707=0,"",'Ark1'!Q2902)</f>
        <v/>
      </c>
      <c r="I707" s="215"/>
      <c r="J707" s="320">
        <f>+'Ark1'!R2902</f>
        <v>0</v>
      </c>
      <c r="K707" s="216" t="str">
        <f>+IF(J707=0,"",'Ark1'!AG2902)</f>
        <v/>
      </c>
      <c r="L707" s="216"/>
      <c r="M707" s="216" t="str">
        <f>+IF(J707=0,"",'Ark1'!AH2902)</f>
        <v/>
      </c>
      <c r="N707" s="31" t="str">
        <f>+IF(J707=0,"",'Ark1'!U2902)</f>
        <v/>
      </c>
      <c r="O707" s="31"/>
      <c r="P707" s="31"/>
      <c r="Q707" s="31"/>
      <c r="R707" s="31"/>
      <c r="S707" s="31"/>
      <c r="T707" s="31"/>
      <c r="U707" s="31"/>
      <c r="V707" s="217" t="str">
        <f>+IF(J707=0,"",'Ark1'!T2902)</f>
        <v/>
      </c>
      <c r="W707" s="218" t="str">
        <f>+IF(J707=0,"",'Ark1'!W2902)</f>
        <v/>
      </c>
      <c r="X707" s="218" t="str">
        <f>+IF(J707=0,"",'Ark1'!X2902)</f>
        <v/>
      </c>
      <c r="Y707" s="218" t="str">
        <f>+IF(J707=0,"",'Ark1'!Y2902)</f>
        <v/>
      </c>
      <c r="Z707" s="218" t="str">
        <f>+IF(J707=0,"",'Ark1'!Z2902)</f>
        <v/>
      </c>
      <c r="AA707" s="216" t="str">
        <f>+IF(J707=0,"",'Ark1'!AA2902)</f>
        <v/>
      </c>
      <c r="AB707" s="217" t="str">
        <f>+IF(J707=0,"",'Ark1'!AC2902)</f>
        <v/>
      </c>
      <c r="AC707" s="218" t="str">
        <f>+IF(J707=0,"",'Ark1'!AE2902)</f>
        <v/>
      </c>
      <c r="AD707" s="216" t="str">
        <f t="shared" si="66"/>
        <v/>
      </c>
      <c r="AE707" s="216" t="str">
        <f t="shared" si="65"/>
        <v/>
      </c>
      <c r="AF707" s="301"/>
    </row>
    <row r="708" spans="1:32" ht="15.6">
      <c r="A708" s="301"/>
      <c r="B708" s="266">
        <f>+'Ark1'!C2903</f>
        <v>2023</v>
      </c>
      <c r="C708" s="215">
        <f>+'Ark1'!L2903</f>
        <v>12</v>
      </c>
      <c r="D708" s="215" t="str">
        <f>VLOOKUP(C708,RNR!$D$13:$E$27,2)</f>
        <v>U+</v>
      </c>
      <c r="E708" s="215">
        <f>+'Ark1'!H2903</f>
        <v>1</v>
      </c>
      <c r="F708" s="215">
        <f>+'Ark1'!J2903</f>
        <v>116</v>
      </c>
      <c r="G708" s="215" t="str">
        <f>+VLOOKUP(F708,RNR!$A$1:$B$26,2)</f>
        <v>Sandeid</v>
      </c>
      <c r="H708" s="215" t="str">
        <f>+IF(J708=0,"",'Ark1'!Q2903)</f>
        <v/>
      </c>
      <c r="I708" s="215"/>
      <c r="J708" s="320">
        <f>+'Ark1'!R2903</f>
        <v>0</v>
      </c>
      <c r="K708" s="216" t="str">
        <f>+IF(J708=0,"",'Ark1'!AG2903)</f>
        <v/>
      </c>
      <c r="L708" s="216"/>
      <c r="M708" s="216" t="str">
        <f>+IF(J708=0,"",'Ark1'!AH2903)</f>
        <v/>
      </c>
      <c r="N708" s="31" t="str">
        <f>+IF(J708=0,"",'Ark1'!U2903)</f>
        <v/>
      </c>
      <c r="O708" s="31"/>
      <c r="P708" s="31"/>
      <c r="Q708" s="31"/>
      <c r="R708" s="31"/>
      <c r="S708" s="31"/>
      <c r="T708" s="31"/>
      <c r="U708" s="31"/>
      <c r="V708" s="217" t="str">
        <f>+IF(J708=0,"",'Ark1'!T2903)</f>
        <v/>
      </c>
      <c r="W708" s="218" t="str">
        <f>+IF(J708=0,"",'Ark1'!W2903)</f>
        <v/>
      </c>
      <c r="X708" s="218" t="str">
        <f>+IF(J708=0,"",'Ark1'!X2903)</f>
        <v/>
      </c>
      <c r="Y708" s="218" t="str">
        <f>+IF(J708=0,"",'Ark1'!Y2903)</f>
        <v/>
      </c>
      <c r="Z708" s="218" t="str">
        <f>+IF(J708=0,"",'Ark1'!Z2903)</f>
        <v/>
      </c>
      <c r="AA708" s="216" t="str">
        <f>+IF(J708=0,"",'Ark1'!AA2903)</f>
        <v/>
      </c>
      <c r="AB708" s="217" t="str">
        <f>+IF(J708=0,"",'Ark1'!AC2903)</f>
        <v/>
      </c>
      <c r="AC708" s="218" t="str">
        <f>+IF(J708=0,"",'Ark1'!AE2903)</f>
        <v/>
      </c>
      <c r="AD708" s="216" t="str">
        <f t="shared" si="66"/>
        <v/>
      </c>
      <c r="AE708" s="216" t="str">
        <f t="shared" si="65"/>
        <v/>
      </c>
      <c r="AF708" s="301"/>
    </row>
    <row r="709" spans="1:32" ht="15.6">
      <c r="A709" s="301"/>
      <c r="B709" s="266">
        <f>+'Ark1'!C2904</f>
        <v>2023</v>
      </c>
      <c r="C709" s="215">
        <f>+'Ark1'!L2904</f>
        <v>12</v>
      </c>
      <c r="D709" s="215" t="str">
        <f>VLOOKUP(C709,RNR!$D$13:$E$27,2)</f>
        <v>U+</v>
      </c>
      <c r="E709" s="215">
        <f>+'Ark1'!H2904</f>
        <v>2</v>
      </c>
      <c r="F709" s="215">
        <f>+'Ark1'!J2904</f>
        <v>117</v>
      </c>
      <c r="G709" s="215" t="str">
        <f>+VLOOKUP(F709,RNR!$A$1:$B$26,2)</f>
        <v>Jæren</v>
      </c>
      <c r="H709" s="215" t="str">
        <f>+IF(J709=0,"",'Ark1'!Q2904)</f>
        <v/>
      </c>
      <c r="I709" s="215"/>
      <c r="J709" s="320">
        <f>+'Ark1'!R2904</f>
        <v>0</v>
      </c>
      <c r="K709" s="216" t="str">
        <f>+IF(J709=0,"",'Ark1'!AG2904)</f>
        <v/>
      </c>
      <c r="L709" s="216"/>
      <c r="M709" s="216" t="str">
        <f>+IF(J709=0,"",'Ark1'!AH2904)</f>
        <v/>
      </c>
      <c r="N709" s="31" t="str">
        <f>+IF(J709=0,"",'Ark1'!U2904)</f>
        <v/>
      </c>
      <c r="O709" s="31"/>
      <c r="P709" s="31"/>
      <c r="Q709" s="31"/>
      <c r="R709" s="31"/>
      <c r="S709" s="31"/>
      <c r="T709" s="31"/>
      <c r="U709" s="31"/>
      <c r="V709" s="217" t="str">
        <f>+IF(J709=0,"",'Ark1'!T2904)</f>
        <v/>
      </c>
      <c r="W709" s="218" t="str">
        <f>+IF(J709=0,"",'Ark1'!W2904)</f>
        <v/>
      </c>
      <c r="X709" s="218" t="str">
        <f>+IF(J709=0,"",'Ark1'!X2904)</f>
        <v/>
      </c>
      <c r="Y709" s="218" t="str">
        <f>+IF(J709=0,"",'Ark1'!Y2904)</f>
        <v/>
      </c>
      <c r="Z709" s="218" t="str">
        <f>+IF(J709=0,"",'Ark1'!Z2904)</f>
        <v/>
      </c>
      <c r="AA709" s="216" t="str">
        <f>+IF(J709=0,"",'Ark1'!AA2904)</f>
        <v/>
      </c>
      <c r="AB709" s="217" t="str">
        <f>+IF(J709=0,"",'Ark1'!AC2904)</f>
        <v/>
      </c>
      <c r="AC709" s="218" t="str">
        <f>+IF(J709=0,"",'Ark1'!AE2904)</f>
        <v/>
      </c>
      <c r="AD709" s="216" t="str">
        <f t="shared" si="66"/>
        <v/>
      </c>
      <c r="AE709" s="216" t="str">
        <f t="shared" si="65"/>
        <v/>
      </c>
      <c r="AF709" s="301"/>
    </row>
    <row r="710" spans="1:32" ht="15.6">
      <c r="A710" s="301"/>
      <c r="B710" s="266">
        <f>+'Ark1'!C2905</f>
        <v>2023</v>
      </c>
      <c r="C710" s="215">
        <f>+'Ark1'!L2905</f>
        <v>12</v>
      </c>
      <c r="D710" s="215" t="str">
        <f>VLOOKUP(C710,RNR!$D$13:$E$27,2)</f>
        <v>U+</v>
      </c>
      <c r="E710" s="215">
        <f>+'Ark1'!H2905</f>
        <v>1</v>
      </c>
      <c r="F710" s="215">
        <f>+'Ark1'!J2905</f>
        <v>134</v>
      </c>
      <c r="G710" s="215" t="str">
        <f>+VLOOKUP(F710,RNR!$A$1:$B$26,2)</f>
        <v>Førde</v>
      </c>
      <c r="H710" s="215" t="str">
        <f>+IF(J710=0,"",'Ark1'!Q2905)</f>
        <v/>
      </c>
      <c r="I710" s="215"/>
      <c r="J710" s="320">
        <f>+'Ark1'!R2905</f>
        <v>0</v>
      </c>
      <c r="K710" s="216" t="str">
        <f>+IF(J710=0,"",'Ark1'!AG2905)</f>
        <v/>
      </c>
      <c r="L710" s="216"/>
      <c r="M710" s="216" t="str">
        <f>+IF(J710=0,"",'Ark1'!AH2905)</f>
        <v/>
      </c>
      <c r="N710" s="31" t="str">
        <f>+IF(J710=0,"",'Ark1'!U2905)</f>
        <v/>
      </c>
      <c r="O710" s="31"/>
      <c r="P710" s="31"/>
      <c r="Q710" s="31"/>
      <c r="R710" s="31"/>
      <c r="S710" s="31"/>
      <c r="T710" s="31"/>
      <c r="U710" s="31"/>
      <c r="V710" s="217" t="str">
        <f>+IF(J710=0,"",'Ark1'!T2905)</f>
        <v/>
      </c>
      <c r="W710" s="218" t="str">
        <f>+IF(J710=0,"",'Ark1'!W2905)</f>
        <v/>
      </c>
      <c r="X710" s="218" t="str">
        <f>+IF(J710=0,"",'Ark1'!X2905)</f>
        <v/>
      </c>
      <c r="Y710" s="218" t="str">
        <f>+IF(J710=0,"",'Ark1'!Y2905)</f>
        <v/>
      </c>
      <c r="Z710" s="218" t="str">
        <f>+IF(J710=0,"",'Ark1'!Z2905)</f>
        <v/>
      </c>
      <c r="AA710" s="216" t="str">
        <f>+IF(J710=0,"",'Ark1'!AA2905)</f>
        <v/>
      </c>
      <c r="AB710" s="217" t="str">
        <f>+IF(J710=0,"",'Ark1'!AC2905)</f>
        <v/>
      </c>
      <c r="AC710" s="218" t="str">
        <f>+IF(J710=0,"",'Ark1'!AE2905)</f>
        <v/>
      </c>
      <c r="AD710" s="216" t="str">
        <f t="shared" si="66"/>
        <v/>
      </c>
      <c r="AE710" s="216" t="str">
        <f t="shared" si="65"/>
        <v/>
      </c>
      <c r="AF710" s="301"/>
    </row>
    <row r="711" spans="1:32" ht="15.6">
      <c r="A711" s="301"/>
      <c r="B711" s="266">
        <f>+'Ark1'!C2906</f>
        <v>2023</v>
      </c>
      <c r="C711" s="215">
        <f>+'Ark1'!L2906</f>
        <v>12</v>
      </c>
      <c r="D711" s="215" t="str">
        <f>VLOOKUP(C711,RNR!$D$13:$E$27,2)</f>
        <v>U+</v>
      </c>
      <c r="E711" s="215">
        <f>+'Ark1'!H2906</f>
        <v>2</v>
      </c>
      <c r="F711" s="215">
        <f>+'Ark1'!J2906</f>
        <v>141</v>
      </c>
      <c r="G711" s="215" t="str">
        <f>+VLOOKUP(F711,RNR!$A$1:$B$26,2)</f>
        <v>Ølen</v>
      </c>
      <c r="H711" s="215" t="str">
        <f>+IF(J711=0,"",'Ark1'!Q2906)</f>
        <v/>
      </c>
      <c r="I711" s="215"/>
      <c r="J711" s="320">
        <f>+'Ark1'!R2906</f>
        <v>0</v>
      </c>
      <c r="K711" s="216" t="str">
        <f>+IF(J711=0,"",'Ark1'!AG2906)</f>
        <v/>
      </c>
      <c r="L711" s="216"/>
      <c r="M711" s="216" t="str">
        <f>+IF(J711=0,"",'Ark1'!AH2906)</f>
        <v/>
      </c>
      <c r="N711" s="31" t="str">
        <f>+IF(J711=0,"",'Ark1'!U2906)</f>
        <v/>
      </c>
      <c r="O711" s="31"/>
      <c r="P711" s="31"/>
      <c r="Q711" s="31"/>
      <c r="R711" s="31"/>
      <c r="S711" s="31"/>
      <c r="T711" s="31"/>
      <c r="U711" s="31"/>
      <c r="V711" s="217" t="str">
        <f>+IF(J711=0,"",'Ark1'!T2906)</f>
        <v/>
      </c>
      <c r="W711" s="218" t="str">
        <f>+IF(J711=0,"",'Ark1'!W2906)</f>
        <v/>
      </c>
      <c r="X711" s="218" t="str">
        <f>+IF(J711=0,"",'Ark1'!X2906)</f>
        <v/>
      </c>
      <c r="Y711" s="218" t="str">
        <f>+IF(J711=0,"",'Ark1'!Y2906)</f>
        <v/>
      </c>
      <c r="Z711" s="218" t="str">
        <f>+IF(J711=0,"",'Ark1'!Z2906)</f>
        <v/>
      </c>
      <c r="AA711" s="216" t="str">
        <f>+IF(J711=0,"",'Ark1'!AA2906)</f>
        <v/>
      </c>
      <c r="AB711" s="217" t="str">
        <f>+IF(J711=0,"",'Ark1'!AC2906)</f>
        <v/>
      </c>
      <c r="AC711" s="218" t="str">
        <f>+IF(J711=0,"",'Ark1'!AE2906)</f>
        <v/>
      </c>
      <c r="AD711" s="216" t="str">
        <f t="shared" si="66"/>
        <v/>
      </c>
      <c r="AE711" s="216" t="str">
        <f t="shared" si="65"/>
        <v/>
      </c>
      <c r="AF711" s="301"/>
    </row>
    <row r="712" spans="1:32" ht="15.6">
      <c r="A712" s="301"/>
      <c r="B712" s="266">
        <f>+'Ark1'!C2907</f>
        <v>2023</v>
      </c>
      <c r="C712" s="215">
        <f>+'Ark1'!L2907</f>
        <v>12</v>
      </c>
      <c r="D712" s="215" t="str">
        <f>VLOOKUP(C712,RNR!$D$13:$E$27,2)</f>
        <v>U+</v>
      </c>
      <c r="E712" s="215">
        <f>+'Ark1'!H2907</f>
        <v>2</v>
      </c>
      <c r="F712" s="215">
        <f>+'Ark1'!J2907</f>
        <v>143</v>
      </c>
      <c r="G712" s="215" t="str">
        <f>+VLOOKUP(F712,RNR!$A$1:$B$26,2)</f>
        <v>Nordfjord</v>
      </c>
      <c r="H712" s="215" t="str">
        <f>+IF(J712=0,"",'Ark1'!Q2907)</f>
        <v/>
      </c>
      <c r="I712" s="215"/>
      <c r="J712" s="320">
        <f>+'Ark1'!R2907</f>
        <v>0</v>
      </c>
      <c r="K712" s="216" t="str">
        <f>+IF(J712=0,"",'Ark1'!AG2907)</f>
        <v/>
      </c>
      <c r="L712" s="216"/>
      <c r="M712" s="216" t="str">
        <f>+IF(J712=0,"",'Ark1'!AH2907)</f>
        <v/>
      </c>
      <c r="N712" s="31" t="str">
        <f>+IF(J712=0,"",'Ark1'!U2907)</f>
        <v/>
      </c>
      <c r="O712" s="31"/>
      <c r="P712" s="31"/>
      <c r="Q712" s="31"/>
      <c r="R712" s="31"/>
      <c r="S712" s="31"/>
      <c r="T712" s="31"/>
      <c r="U712" s="31"/>
      <c r="V712" s="217" t="str">
        <f>+IF(J712=0,"",'Ark1'!T2907)</f>
        <v/>
      </c>
      <c r="W712" s="218" t="str">
        <f>+IF(J712=0,"",'Ark1'!W2907)</f>
        <v/>
      </c>
      <c r="X712" s="218" t="str">
        <f>+IF(J712=0,"",'Ark1'!X2907)</f>
        <v/>
      </c>
      <c r="Y712" s="218" t="str">
        <f>+IF(J712=0,"",'Ark1'!Y2907)</f>
        <v/>
      </c>
      <c r="Z712" s="218" t="str">
        <f>+IF(J712=0,"",'Ark1'!Z2907)</f>
        <v/>
      </c>
      <c r="AA712" s="216" t="str">
        <f>+IF(J712=0,"",'Ark1'!AA2907)</f>
        <v/>
      </c>
      <c r="AB712" s="217" t="str">
        <f>+IF(J712=0,"",'Ark1'!AC2907)</f>
        <v/>
      </c>
      <c r="AC712" s="218" t="str">
        <f>+IF(J712=0,"",'Ark1'!AE2907)</f>
        <v/>
      </c>
      <c r="AD712" s="216" t="str">
        <f t="shared" si="66"/>
        <v/>
      </c>
      <c r="AE712" s="216" t="str">
        <f t="shared" si="65"/>
        <v/>
      </c>
      <c r="AF712" s="301"/>
    </row>
    <row r="713" spans="1:32" ht="15.6">
      <c r="A713" s="301"/>
      <c r="B713" s="266">
        <f>+'Ark1'!C2908</f>
        <v>2023</v>
      </c>
      <c r="C713" s="215">
        <f>+'Ark1'!L2908</f>
        <v>12</v>
      </c>
      <c r="D713" s="215" t="str">
        <f>VLOOKUP(C713,RNR!$D$13:$E$27,2)</f>
        <v>U+</v>
      </c>
      <c r="E713" s="215">
        <f>+'Ark1'!H2908</f>
        <v>2</v>
      </c>
      <c r="F713" s="215">
        <f>+'Ark1'!J2908</f>
        <v>147</v>
      </c>
      <c r="G713" s="215" t="str">
        <f>+VLOOKUP(F713,RNR!$A$1:$B$26,2)</f>
        <v>Midt-Norge</v>
      </c>
      <c r="H713" s="215" t="str">
        <f>+IF(J713=0,"",'Ark1'!Q2908)</f>
        <v/>
      </c>
      <c r="I713" s="215"/>
      <c r="J713" s="320">
        <f>+'Ark1'!R2908</f>
        <v>0</v>
      </c>
      <c r="K713" s="216" t="str">
        <f>+IF(J713=0,"",'Ark1'!AG2908)</f>
        <v/>
      </c>
      <c r="L713" s="216"/>
      <c r="M713" s="216" t="str">
        <f>+IF(J713=0,"",'Ark1'!AH2908)</f>
        <v/>
      </c>
      <c r="N713" s="31" t="str">
        <f>+IF(J713=0,"",'Ark1'!U2908)</f>
        <v/>
      </c>
      <c r="O713" s="31"/>
      <c r="P713" s="31"/>
      <c r="Q713" s="31"/>
      <c r="R713" s="31"/>
      <c r="S713" s="31"/>
      <c r="T713" s="31"/>
      <c r="U713" s="31"/>
      <c r="V713" s="217" t="str">
        <f>+IF(J713=0,"",'Ark1'!T2908)</f>
        <v/>
      </c>
      <c r="W713" s="218" t="str">
        <f>+IF(J713=0,"",'Ark1'!W2908)</f>
        <v/>
      </c>
      <c r="X713" s="218" t="str">
        <f>+IF(J713=0,"",'Ark1'!X2908)</f>
        <v/>
      </c>
      <c r="Y713" s="218" t="str">
        <f>+IF(J713=0,"",'Ark1'!Y2908)</f>
        <v/>
      </c>
      <c r="Z713" s="218" t="str">
        <f>+IF(J713=0,"",'Ark1'!Z2908)</f>
        <v/>
      </c>
      <c r="AA713" s="216" t="str">
        <f>+IF(J713=0,"",'Ark1'!AA2908)</f>
        <v/>
      </c>
      <c r="AB713" s="217" t="str">
        <f>+IF(J713=0,"",'Ark1'!AC2908)</f>
        <v/>
      </c>
      <c r="AC713" s="218" t="str">
        <f>+IF(J713=0,"",'Ark1'!AE2908)</f>
        <v/>
      </c>
      <c r="AD713" s="216" t="str">
        <f t="shared" si="66"/>
        <v/>
      </c>
      <c r="AE713" s="216" t="str">
        <f t="shared" si="65"/>
        <v/>
      </c>
      <c r="AF713" s="301"/>
    </row>
    <row r="714" spans="1:32" ht="15.6">
      <c r="A714" s="301"/>
      <c r="B714" s="266">
        <f>+'Ark1'!C2909</f>
        <v>2023</v>
      </c>
      <c r="C714" s="215">
        <f>+'Ark1'!L2909</f>
        <v>12</v>
      </c>
      <c r="D714" s="215" t="str">
        <f>VLOOKUP(C714,RNR!$D$13:$E$27,2)</f>
        <v>U+</v>
      </c>
      <c r="E714" s="215">
        <f>+'Ark1'!H2909</f>
        <v>1</v>
      </c>
      <c r="F714" s="215">
        <f>+'Ark1'!J2909</f>
        <v>155</v>
      </c>
      <c r="G714" s="215" t="str">
        <f>+VLOOKUP(F714,RNR!$A$1:$B$26,2)</f>
        <v>Målselv</v>
      </c>
      <c r="H714" s="215" t="str">
        <f>+IF(J714=0,"",'Ark1'!Q2909)</f>
        <v/>
      </c>
      <c r="I714" s="215"/>
      <c r="J714" s="320">
        <f>+'Ark1'!R2909</f>
        <v>0</v>
      </c>
      <c r="K714" s="216" t="str">
        <f>+IF(J714=0,"",'Ark1'!AG2909)</f>
        <v/>
      </c>
      <c r="L714" s="216"/>
      <c r="M714" s="216" t="str">
        <f>+IF(J714=0,"",'Ark1'!AH2909)</f>
        <v/>
      </c>
      <c r="N714" s="31" t="str">
        <f>+IF(J714=0,"",'Ark1'!U2909)</f>
        <v/>
      </c>
      <c r="O714" s="31"/>
      <c r="P714" s="31"/>
      <c r="Q714" s="31"/>
      <c r="R714" s="31"/>
      <c r="S714" s="31"/>
      <c r="T714" s="31"/>
      <c r="U714" s="31"/>
      <c r="V714" s="217" t="str">
        <f>+IF(J714=0,"",'Ark1'!T2909)</f>
        <v/>
      </c>
      <c r="W714" s="218" t="str">
        <f>+IF(J714=0,"",'Ark1'!W2909)</f>
        <v/>
      </c>
      <c r="X714" s="218" t="str">
        <f>+IF(J714=0,"",'Ark1'!X2909)</f>
        <v/>
      </c>
      <c r="Y714" s="218" t="str">
        <f>+IF(J714=0,"",'Ark1'!Y2909)</f>
        <v/>
      </c>
      <c r="Z714" s="218" t="str">
        <f>+IF(J714=0,"",'Ark1'!Z2909)</f>
        <v/>
      </c>
      <c r="AA714" s="216" t="str">
        <f>+IF(J714=0,"",'Ark1'!AA2909)</f>
        <v/>
      </c>
      <c r="AB714" s="217" t="str">
        <f>+IF(J714=0,"",'Ark1'!AC2909)</f>
        <v/>
      </c>
      <c r="AC714" s="218" t="str">
        <f>+IF(J714=0,"",'Ark1'!AE2909)</f>
        <v/>
      </c>
      <c r="AD714" s="216" t="str">
        <f t="shared" si="66"/>
        <v/>
      </c>
      <c r="AE714" s="216" t="str">
        <f t="shared" si="65"/>
        <v/>
      </c>
      <c r="AF714" s="301"/>
    </row>
    <row r="715" spans="1:32" ht="15.6">
      <c r="A715" s="301"/>
      <c r="B715" s="266">
        <f>+'Ark1'!C2910</f>
        <v>2023</v>
      </c>
      <c r="C715" s="215">
        <f>+'Ark1'!L2910</f>
        <v>12</v>
      </c>
      <c r="D715" s="215" t="str">
        <f>VLOOKUP(C715,RNR!$D$13:$E$27,2)</f>
        <v>U+</v>
      </c>
      <c r="E715" s="215">
        <f>+'Ark1'!H2910</f>
        <v>2</v>
      </c>
      <c r="F715" s="215">
        <f>+'Ark1'!J2910</f>
        <v>160</v>
      </c>
      <c r="G715" s="215" t="str">
        <f>+VLOOKUP(F715,RNR!$A$1:$B$26,2)</f>
        <v>Oslo</v>
      </c>
      <c r="H715" s="215" t="str">
        <f>+IF(J715=0,"",'Ark1'!Q2910)</f>
        <v/>
      </c>
      <c r="I715" s="215"/>
      <c r="J715" s="320">
        <f>+'Ark1'!R2910</f>
        <v>0</v>
      </c>
      <c r="K715" s="216" t="str">
        <f>+IF(J715=0,"",'Ark1'!AG2910)</f>
        <v/>
      </c>
      <c r="L715" s="216"/>
      <c r="M715" s="216" t="str">
        <f>+IF(J715=0,"",'Ark1'!AH2910)</f>
        <v/>
      </c>
      <c r="N715" s="31" t="str">
        <f>+IF(J715=0,"",'Ark1'!U2910)</f>
        <v/>
      </c>
      <c r="O715" s="31"/>
      <c r="P715" s="31"/>
      <c r="Q715" s="31"/>
      <c r="R715" s="31"/>
      <c r="S715" s="31"/>
      <c r="T715" s="31"/>
      <c r="U715" s="31"/>
      <c r="V715" s="217" t="str">
        <f>+IF(J715=0,"",'Ark1'!T2910)</f>
        <v/>
      </c>
      <c r="W715" s="218" t="str">
        <f>+IF(J715=0,"",'Ark1'!W2910)</f>
        <v/>
      </c>
      <c r="X715" s="218" t="str">
        <f>+IF(J715=0,"",'Ark1'!X2910)</f>
        <v/>
      </c>
      <c r="Y715" s="218" t="str">
        <f>+IF(J715=0,"",'Ark1'!Y2910)</f>
        <v/>
      </c>
      <c r="Z715" s="218" t="str">
        <f>+IF(J715=0,"",'Ark1'!Z2910)</f>
        <v/>
      </c>
      <c r="AA715" s="216" t="str">
        <f>+IF(J715=0,"",'Ark1'!AA2910)</f>
        <v/>
      </c>
      <c r="AB715" s="217" t="str">
        <f>+IF(J715=0,"",'Ark1'!AC2910)</f>
        <v/>
      </c>
      <c r="AC715" s="218" t="str">
        <f>+IF(J715=0,"",'Ark1'!AE2910)</f>
        <v/>
      </c>
      <c r="AD715" s="216" t="str">
        <f t="shared" si="66"/>
        <v/>
      </c>
      <c r="AE715" s="216" t="str">
        <f t="shared" si="65"/>
        <v/>
      </c>
      <c r="AF715" s="301"/>
    </row>
    <row r="716" spans="1:32" ht="15.6">
      <c r="A716" s="301"/>
      <c r="B716" s="266">
        <f>+'Ark1'!C2911</f>
        <v>2023</v>
      </c>
      <c r="C716" s="215">
        <f>+'Ark1'!L2911</f>
        <v>12</v>
      </c>
      <c r="D716" s="215" t="str">
        <f>VLOOKUP(C716,RNR!$D$13:$E$27,2)</f>
        <v>U+</v>
      </c>
      <c r="E716" s="215">
        <f>+'Ark1'!H2911</f>
        <v>1</v>
      </c>
      <c r="F716" s="215">
        <f>+'Ark1'!J2911</f>
        <v>171</v>
      </c>
      <c r="G716" s="215" t="str">
        <f>+VLOOKUP(F716,RNR!$A$1:$B$26,2)</f>
        <v>Prima</v>
      </c>
      <c r="H716" s="215" t="str">
        <f>+IF(J716=0,"",'Ark1'!Q2911)</f>
        <v/>
      </c>
      <c r="I716" s="215"/>
      <c r="J716" s="320">
        <f>+'Ark1'!R2911</f>
        <v>0</v>
      </c>
      <c r="K716" s="216" t="str">
        <f>+IF(J716=0,"",'Ark1'!AG2911)</f>
        <v/>
      </c>
      <c r="L716" s="216"/>
      <c r="M716" s="216" t="str">
        <f>+IF(J716=0,"",'Ark1'!AH2911)</f>
        <v/>
      </c>
      <c r="N716" s="31" t="str">
        <f>+IF(J716=0,"",'Ark1'!U2911)</f>
        <v/>
      </c>
      <c r="O716" s="31"/>
      <c r="P716" s="31"/>
      <c r="Q716" s="31"/>
      <c r="R716" s="31"/>
      <c r="S716" s="31"/>
      <c r="T716" s="31"/>
      <c r="U716" s="31"/>
      <c r="V716" s="217" t="str">
        <f>+IF(J716=0,"",'Ark1'!T2911)</f>
        <v/>
      </c>
      <c r="W716" s="218" t="str">
        <f>+IF(J716=0,"",'Ark1'!W2911)</f>
        <v/>
      </c>
      <c r="X716" s="218" t="str">
        <f>+IF(J716=0,"",'Ark1'!X2911)</f>
        <v/>
      </c>
      <c r="Y716" s="218" t="str">
        <f>+IF(J716=0,"",'Ark1'!Y2911)</f>
        <v/>
      </c>
      <c r="Z716" s="218" t="str">
        <f>+IF(J716=0,"",'Ark1'!Z2911)</f>
        <v/>
      </c>
      <c r="AA716" s="216" t="str">
        <f>+IF(J716=0,"",'Ark1'!AA2911)</f>
        <v/>
      </c>
      <c r="AB716" s="217" t="str">
        <f>+IF(J716=0,"",'Ark1'!AC2911)</f>
        <v/>
      </c>
      <c r="AC716" s="218" t="str">
        <f>+IF(J716=0,"",'Ark1'!AE2911)</f>
        <v/>
      </c>
      <c r="AD716" s="216" t="str">
        <f t="shared" si="66"/>
        <v/>
      </c>
      <c r="AE716" s="216" t="str">
        <f t="shared" si="65"/>
        <v/>
      </c>
      <c r="AF716" s="301"/>
    </row>
    <row r="717" spans="1:32" ht="15.6">
      <c r="A717" s="301"/>
      <c r="B717" s="266">
        <f>+'Ark1'!C2912</f>
        <v>2023</v>
      </c>
      <c r="C717" s="215">
        <f>+'Ark1'!L2912</f>
        <v>12</v>
      </c>
      <c r="D717" s="215" t="str">
        <f>VLOOKUP(C717,RNR!$D$13:$E$27,2)</f>
        <v>U+</v>
      </c>
      <c r="E717" s="215">
        <f>+'Ark1'!H2912</f>
        <v>2</v>
      </c>
      <c r="F717" s="215">
        <f>+'Ark1'!J2912</f>
        <v>175</v>
      </c>
      <c r="G717" s="215" t="str">
        <f>+VLOOKUP(F717,RNR!$A$1:$B$26,2)</f>
        <v>Ole Ringdal</v>
      </c>
      <c r="H717" s="215" t="str">
        <f>+IF(J717=0,"",'Ark1'!Q2912)</f>
        <v/>
      </c>
      <c r="I717" s="215"/>
      <c r="J717" s="320">
        <f>+'Ark1'!R2912</f>
        <v>0</v>
      </c>
      <c r="K717" s="216" t="str">
        <f>+IF(J717=0,"",'Ark1'!AG2912)</f>
        <v/>
      </c>
      <c r="L717" s="216"/>
      <c r="M717" s="216" t="str">
        <f>+IF(J717=0,"",'Ark1'!AH2912)</f>
        <v/>
      </c>
      <c r="N717" s="31" t="str">
        <f>+IF(J717=0,"",'Ark1'!U2912)</f>
        <v/>
      </c>
      <c r="O717" s="31"/>
      <c r="P717" s="31"/>
      <c r="Q717" s="31"/>
      <c r="R717" s="31"/>
      <c r="S717" s="31"/>
      <c r="T717" s="31"/>
      <c r="U717" s="31"/>
      <c r="V717" s="217" t="str">
        <f>+IF(J717=0,"",'Ark1'!T2912)</f>
        <v/>
      </c>
      <c r="W717" s="218" t="str">
        <f>+IF(J717=0,"",'Ark1'!W2912)</f>
        <v/>
      </c>
      <c r="X717" s="218" t="str">
        <f>+IF(J717=0,"",'Ark1'!X2912)</f>
        <v/>
      </c>
      <c r="Y717" s="218" t="str">
        <f>+IF(J717=0,"",'Ark1'!Y2912)</f>
        <v/>
      </c>
      <c r="Z717" s="218" t="str">
        <f>+IF(J717=0,"",'Ark1'!Z2912)</f>
        <v/>
      </c>
      <c r="AA717" s="216" t="str">
        <f>+IF(J717=0,"",'Ark1'!AA2912)</f>
        <v/>
      </c>
      <c r="AB717" s="217" t="str">
        <f>+IF(J717=0,"",'Ark1'!AC2912)</f>
        <v/>
      </c>
      <c r="AC717" s="218" t="str">
        <f>+IF(J717=0,"",'Ark1'!AE2912)</f>
        <v/>
      </c>
      <c r="AD717" s="216" t="str">
        <f t="shared" si="66"/>
        <v/>
      </c>
      <c r="AE717" s="216" t="str">
        <f t="shared" si="65"/>
        <v/>
      </c>
      <c r="AF717" s="301"/>
    </row>
    <row r="718" spans="1:32" ht="15.6">
      <c r="A718" s="301"/>
      <c r="B718" s="266">
        <f>+'Ark1'!C2913</f>
        <v>2023</v>
      </c>
      <c r="C718" s="215">
        <f>+'Ark1'!L2913</f>
        <v>12</v>
      </c>
      <c r="D718" s="215" t="str">
        <f>VLOOKUP(C718,RNR!$D$13:$E$27,2)</f>
        <v>U+</v>
      </c>
      <c r="E718" s="215">
        <f>+'Ark1'!H2913</f>
        <v>2</v>
      </c>
      <c r="F718" s="215">
        <f>+'Ark1'!J2913</f>
        <v>177</v>
      </c>
      <c r="G718" s="215" t="str">
        <f>+VLOOKUP(F718,RNR!$A$1:$B$26,2)</f>
        <v>Slakthuset</v>
      </c>
      <c r="H718" s="215" t="str">
        <f>+IF(J718=0,"",'Ark1'!Q2913)</f>
        <v/>
      </c>
      <c r="I718" s="215"/>
      <c r="J718" s="320">
        <f>+'Ark1'!R2913</f>
        <v>0</v>
      </c>
      <c r="K718" s="216" t="str">
        <f>+IF(J718=0,"",'Ark1'!AG2913)</f>
        <v/>
      </c>
      <c r="L718" s="216"/>
      <c r="M718" s="216" t="str">
        <f>+IF(J718=0,"",'Ark1'!AH2913)</f>
        <v/>
      </c>
      <c r="N718" s="31" t="str">
        <f>+IF(J718=0,"",'Ark1'!U2913)</f>
        <v/>
      </c>
      <c r="O718" s="31"/>
      <c r="P718" s="31"/>
      <c r="Q718" s="31"/>
      <c r="R718" s="31"/>
      <c r="S718" s="31"/>
      <c r="T718" s="31"/>
      <c r="U718" s="31"/>
      <c r="V718" s="217" t="str">
        <f>+IF(J718=0,"",'Ark1'!T2913)</f>
        <v/>
      </c>
      <c r="W718" s="218" t="str">
        <f>+IF(J718=0,"",'Ark1'!W2913)</f>
        <v/>
      </c>
      <c r="X718" s="218" t="str">
        <f>+IF(J718=0,"",'Ark1'!X2913)</f>
        <v/>
      </c>
      <c r="Y718" s="218" t="str">
        <f>+IF(J718=0,"",'Ark1'!Y2913)</f>
        <v/>
      </c>
      <c r="Z718" s="218" t="str">
        <f>+IF(J718=0,"",'Ark1'!Z2913)</f>
        <v/>
      </c>
      <c r="AA718" s="216" t="str">
        <f>+IF(J718=0,"",'Ark1'!AA2913)</f>
        <v/>
      </c>
      <c r="AB718" s="217" t="str">
        <f>+IF(J718=0,"",'Ark1'!AC2913)</f>
        <v/>
      </c>
      <c r="AC718" s="218" t="str">
        <f>+IF(J718=0,"",'Ark1'!AE2913)</f>
        <v/>
      </c>
      <c r="AD718" s="216" t="str">
        <f t="shared" si="66"/>
        <v/>
      </c>
      <c r="AE718" s="216" t="str">
        <f t="shared" si="65"/>
        <v/>
      </c>
      <c r="AF718" s="301"/>
    </row>
    <row r="719" spans="1:32" ht="15.6">
      <c r="A719" s="301"/>
      <c r="B719" s="266">
        <f>+'Ark1'!C2914</f>
        <v>2023</v>
      </c>
      <c r="C719" s="215">
        <f>+'Ark1'!L2914</f>
        <v>12</v>
      </c>
      <c r="D719" s="215" t="str">
        <f>VLOOKUP(C719,RNR!$D$13:$E$27,2)</f>
        <v>U+</v>
      </c>
      <c r="E719" s="215">
        <f>+'Ark1'!H2914</f>
        <v>2</v>
      </c>
      <c r="F719" s="215">
        <f>+'Ark1'!J2914</f>
        <v>178</v>
      </c>
      <c r="G719" s="215" t="str">
        <f>+VLOOKUP(F719,RNR!$A$1:$B$26,2)</f>
        <v>Røros</v>
      </c>
      <c r="H719" s="215" t="str">
        <f>+IF(J719=0,"",'Ark1'!Q2914)</f>
        <v/>
      </c>
      <c r="I719" s="215"/>
      <c r="J719" s="320">
        <f>+'Ark1'!R2914</f>
        <v>0</v>
      </c>
      <c r="K719" s="216" t="str">
        <f>+IF(J719=0,"",'Ark1'!AG2914)</f>
        <v/>
      </c>
      <c r="L719" s="216"/>
      <c r="M719" s="216" t="str">
        <f>+IF(J719=0,"",'Ark1'!AH2914)</f>
        <v/>
      </c>
      <c r="N719" s="31" t="str">
        <f>+IF(J719=0,"",'Ark1'!U2914)</f>
        <v/>
      </c>
      <c r="O719" s="31"/>
      <c r="P719" s="31"/>
      <c r="Q719" s="31"/>
      <c r="R719" s="31"/>
      <c r="S719" s="31"/>
      <c r="T719" s="31"/>
      <c r="U719" s="31"/>
      <c r="V719" s="217" t="str">
        <f>+IF(J719=0,"",'Ark1'!T2914)</f>
        <v/>
      </c>
      <c r="W719" s="218" t="str">
        <f>+IF(J719=0,"",'Ark1'!W2914)</f>
        <v/>
      </c>
      <c r="X719" s="218" t="str">
        <f>+IF(J719=0,"",'Ark1'!X2914)</f>
        <v/>
      </c>
      <c r="Y719" s="218" t="str">
        <f>+IF(J719=0,"",'Ark1'!Y2914)</f>
        <v/>
      </c>
      <c r="Z719" s="218" t="str">
        <f>+IF(J719=0,"",'Ark1'!Z2914)</f>
        <v/>
      </c>
      <c r="AA719" s="216" t="str">
        <f>+IF(J719=0,"",'Ark1'!AA2914)</f>
        <v/>
      </c>
      <c r="AB719" s="217" t="str">
        <f>+IF(J719=0,"",'Ark1'!AC2914)</f>
        <v/>
      </c>
      <c r="AC719" s="218" t="str">
        <f>+IF(J719=0,"",'Ark1'!AE2914)</f>
        <v/>
      </c>
      <c r="AD719" s="216" t="str">
        <f t="shared" si="66"/>
        <v/>
      </c>
      <c r="AE719" s="216" t="str">
        <f t="shared" si="65"/>
        <v/>
      </c>
      <c r="AF719" s="301"/>
    </row>
    <row r="720" spans="1:32" ht="15.6">
      <c r="A720" s="301"/>
      <c r="B720" s="266">
        <f>+'Ark1'!C2915</f>
        <v>2023</v>
      </c>
      <c r="C720" s="215">
        <f>+'Ark1'!L2915</f>
        <v>12</v>
      </c>
      <c r="D720" s="215" t="str">
        <f>VLOOKUP(C720,RNR!$D$13:$E$27,2)</f>
        <v>U+</v>
      </c>
      <c r="E720" s="215">
        <f>+'Ark1'!H2915</f>
        <v>2</v>
      </c>
      <c r="F720" s="215">
        <f>+'Ark1'!J2915</f>
        <v>181</v>
      </c>
      <c r="G720" s="215" t="str">
        <f>+VLOOKUP(F720,RNR!$A$1:$B$26,2)</f>
        <v>Horns</v>
      </c>
      <c r="H720" s="215" t="str">
        <f>+IF(J720=0,"",'Ark1'!Q2915)</f>
        <v/>
      </c>
      <c r="I720" s="215"/>
      <c r="J720" s="320">
        <f>+'Ark1'!R2915</f>
        <v>0</v>
      </c>
      <c r="K720" s="216" t="str">
        <f>+IF(J720=0,"",'Ark1'!AG2915)</f>
        <v/>
      </c>
      <c r="L720" s="216"/>
      <c r="M720" s="216" t="str">
        <f>+IF(J720=0,"",'Ark1'!AH2915)</f>
        <v/>
      </c>
      <c r="N720" s="31" t="str">
        <f>+IF(J720=0,"",'Ark1'!U2915)</f>
        <v/>
      </c>
      <c r="O720" s="31"/>
      <c r="P720" s="31"/>
      <c r="Q720" s="31"/>
      <c r="R720" s="31"/>
      <c r="S720" s="31"/>
      <c r="T720" s="31"/>
      <c r="U720" s="31"/>
      <c r="V720" s="217" t="str">
        <f>+IF(J720=0,"",'Ark1'!T2915)</f>
        <v/>
      </c>
      <c r="W720" s="218" t="str">
        <f>+IF(J720=0,"",'Ark1'!W2915)</f>
        <v/>
      </c>
      <c r="X720" s="218" t="str">
        <f>+IF(J720=0,"",'Ark1'!X2915)</f>
        <v/>
      </c>
      <c r="Y720" s="218" t="str">
        <f>+IF(J720=0,"",'Ark1'!Y2915)</f>
        <v/>
      </c>
      <c r="Z720" s="218" t="str">
        <f>+IF(J720=0,"",'Ark1'!Z2915)</f>
        <v/>
      </c>
      <c r="AA720" s="216" t="str">
        <f>+IF(J720=0,"",'Ark1'!AA2915)</f>
        <v/>
      </c>
      <c r="AB720" s="217" t="str">
        <f>+IF(J720=0,"",'Ark1'!AC2915)</f>
        <v/>
      </c>
      <c r="AC720" s="218" t="str">
        <f>+IF(J720=0,"",'Ark1'!AE2915)</f>
        <v/>
      </c>
      <c r="AD720" s="216" t="str">
        <f t="shared" si="66"/>
        <v/>
      </c>
      <c r="AE720" s="216" t="str">
        <f t="shared" si="65"/>
        <v/>
      </c>
      <c r="AF720" s="301"/>
    </row>
    <row r="721" spans="1:32" ht="15.6">
      <c r="A721" s="301"/>
      <c r="B721" s="266">
        <f>+'Ark1'!C2916</f>
        <v>2023</v>
      </c>
      <c r="C721" s="215">
        <f>+'Ark1'!L2916</f>
        <v>12</v>
      </c>
      <c r="D721" s="215" t="str">
        <f>VLOOKUP(C721,RNR!$D$13:$E$27,2)</f>
        <v>U+</v>
      </c>
      <c r="E721" s="215">
        <f>+'Ark1'!H2916</f>
        <v>1</v>
      </c>
      <c r="F721" s="215">
        <f>+'Ark1'!J2916</f>
        <v>262</v>
      </c>
      <c r="G721" s="215" t="str">
        <f>+VLOOKUP(F721,RNR!$A$1:$B$26,2)</f>
        <v>Strilalam</v>
      </c>
      <c r="H721" s="215" t="str">
        <f>+IF(J721=0,"",'Ark1'!Q2916)</f>
        <v/>
      </c>
      <c r="I721" s="215"/>
      <c r="J721" s="320">
        <f>+'Ark1'!R2916</f>
        <v>0</v>
      </c>
      <c r="K721" s="216" t="str">
        <f>+IF(J721=0,"",'Ark1'!AG2916)</f>
        <v/>
      </c>
      <c r="L721" s="216"/>
      <c r="M721" s="216" t="str">
        <f>+IF(J721=0,"",'Ark1'!AH2916)</f>
        <v/>
      </c>
      <c r="N721" s="31" t="str">
        <f>+IF(J721=0,"",'Ark1'!U2916)</f>
        <v/>
      </c>
      <c r="O721" s="31"/>
      <c r="P721" s="31"/>
      <c r="Q721" s="31"/>
      <c r="R721" s="31"/>
      <c r="S721" s="31"/>
      <c r="T721" s="31"/>
      <c r="U721" s="31"/>
      <c r="V721" s="217" t="str">
        <f>+IF(J721=0,"",'Ark1'!T2916)</f>
        <v/>
      </c>
      <c r="W721" s="218" t="str">
        <f>+IF(J721=0,"",'Ark1'!W2916)</f>
        <v/>
      </c>
      <c r="X721" s="218" t="str">
        <f>+IF(J721=0,"",'Ark1'!X2916)</f>
        <v/>
      </c>
      <c r="Y721" s="218" t="str">
        <f>+IF(J721=0,"",'Ark1'!Y2916)</f>
        <v/>
      </c>
      <c r="Z721" s="218" t="str">
        <f>+IF(J721=0,"",'Ark1'!Z2916)</f>
        <v/>
      </c>
      <c r="AA721" s="216" t="str">
        <f>+IF(J721=0,"",'Ark1'!AA2916)</f>
        <v/>
      </c>
      <c r="AB721" s="217" t="str">
        <f>+IF(J721=0,"",'Ark1'!AC2916)</f>
        <v/>
      </c>
      <c r="AC721" s="218" t="str">
        <f>+IF(J721=0,"",'Ark1'!AE2916)</f>
        <v/>
      </c>
      <c r="AD721" s="216" t="str">
        <f t="shared" si="66"/>
        <v/>
      </c>
      <c r="AE721" s="216" t="str">
        <f t="shared" si="65"/>
        <v/>
      </c>
      <c r="AF721" s="301"/>
    </row>
    <row r="722" spans="1:32" ht="15.6">
      <c r="A722" s="301"/>
      <c r="B722" s="266">
        <f>+'Ark1'!C2917</f>
        <v>2023</v>
      </c>
      <c r="C722" s="215">
        <f>+'Ark1'!L2917</f>
        <v>12</v>
      </c>
      <c r="D722" s="215" t="str">
        <f>VLOOKUP(C722,RNR!$D$13:$E$27,2)</f>
        <v>U+</v>
      </c>
      <c r="E722" s="215">
        <f>+'Ark1'!H2917</f>
        <v>1</v>
      </c>
      <c r="F722" s="215">
        <f>+'Ark1'!J2917</f>
        <v>309</v>
      </c>
      <c r="G722" s="215" t="str">
        <f>+VLOOKUP(F722,RNR!$A$1:$B$26,2)</f>
        <v>Malvik</v>
      </c>
      <c r="H722" s="215" t="str">
        <f>+IF(J722=0,"",'Ark1'!Q2917)</f>
        <v/>
      </c>
      <c r="I722" s="215"/>
      <c r="J722" s="320">
        <f>+'Ark1'!R2917</f>
        <v>0</v>
      </c>
      <c r="K722" s="216" t="str">
        <f>+IF(J722=0,"",'Ark1'!AG2917)</f>
        <v/>
      </c>
      <c r="L722" s="216"/>
      <c r="M722" s="216" t="str">
        <f>+IF(J722=0,"",'Ark1'!AH2917)</f>
        <v/>
      </c>
      <c r="N722" s="31" t="str">
        <f>+IF(J722=0,"",'Ark1'!U2917)</f>
        <v/>
      </c>
      <c r="O722" s="31"/>
      <c r="P722" s="31"/>
      <c r="Q722" s="31"/>
      <c r="R722" s="31"/>
      <c r="S722" s="31"/>
      <c r="T722" s="31"/>
      <c r="U722" s="31"/>
      <c r="V722" s="217" t="str">
        <f>+IF(J722=0,"",'Ark1'!T2917)</f>
        <v/>
      </c>
      <c r="W722" s="218" t="str">
        <f>+IF(J722=0,"",'Ark1'!W2917)</f>
        <v/>
      </c>
      <c r="X722" s="218" t="str">
        <f>+IF(J722=0,"",'Ark1'!X2917)</f>
        <v/>
      </c>
      <c r="Y722" s="218" t="str">
        <f>+IF(J722=0,"",'Ark1'!Y2917)</f>
        <v/>
      </c>
      <c r="Z722" s="218" t="str">
        <f>+IF(J722=0,"",'Ark1'!Z2917)</f>
        <v/>
      </c>
      <c r="AA722" s="216" t="str">
        <f>+IF(J722=0,"",'Ark1'!AA2917)</f>
        <v/>
      </c>
      <c r="AB722" s="217" t="str">
        <f>+IF(J722=0,"",'Ark1'!AC2917)</f>
        <v/>
      </c>
      <c r="AC722" s="218" t="str">
        <f>+IF(J722=0,"",'Ark1'!AE2917)</f>
        <v/>
      </c>
      <c r="AD722" s="216" t="str">
        <f t="shared" si="66"/>
        <v/>
      </c>
      <c r="AE722" s="216" t="str">
        <f t="shared" si="65"/>
        <v/>
      </c>
      <c r="AF722" s="301"/>
    </row>
    <row r="723" spans="1:32" ht="15.6">
      <c r="A723" s="301"/>
      <c r="B723" s="266">
        <f>+'Ark1'!C2918</f>
        <v>2023</v>
      </c>
      <c r="C723" s="215">
        <f>+'Ark1'!L2918</f>
        <v>12</v>
      </c>
      <c r="D723" s="215" t="str">
        <f>VLOOKUP(C723,RNR!$D$13:$E$27,2)</f>
        <v>U+</v>
      </c>
      <c r="E723" s="215">
        <f>+'Ark1'!H2918</f>
        <v>2</v>
      </c>
      <c r="F723" s="215">
        <f>+'Ark1'!J2918</f>
        <v>470</v>
      </c>
      <c r="G723" s="215" t="str">
        <f>+VLOOKUP(F723,RNR!$A$1:$B$26,2)</f>
        <v>Jens Eide</v>
      </c>
      <c r="H723" s="215" t="str">
        <f>+IF(J723=0,"",'Ark1'!Q2918)</f>
        <v/>
      </c>
      <c r="I723" s="215"/>
      <c r="J723" s="320">
        <f>+'Ark1'!R2918</f>
        <v>0</v>
      </c>
      <c r="K723" s="216" t="str">
        <f>+IF(J723=0,"",'Ark1'!AG2918)</f>
        <v/>
      </c>
      <c r="L723" s="216"/>
      <c r="M723" s="216" t="str">
        <f>+IF(J723=0,"",'Ark1'!AH2918)</f>
        <v/>
      </c>
      <c r="N723" s="31" t="str">
        <f>+IF(J723=0,"",'Ark1'!U2918)</f>
        <v/>
      </c>
      <c r="O723" s="31"/>
      <c r="P723" s="31"/>
      <c r="Q723" s="31"/>
      <c r="R723" s="31"/>
      <c r="S723" s="31"/>
      <c r="T723" s="31"/>
      <c r="U723" s="31"/>
      <c r="V723" s="217" t="str">
        <f>+IF(J723=0,"",'Ark1'!T2918)</f>
        <v/>
      </c>
      <c r="W723" s="218" t="str">
        <f>+IF(J723=0,"",'Ark1'!W2918)</f>
        <v/>
      </c>
      <c r="X723" s="218" t="str">
        <f>+IF(J723=0,"",'Ark1'!X2918)</f>
        <v/>
      </c>
      <c r="Y723" s="218" t="str">
        <f>+IF(J723=0,"",'Ark1'!Y2918)</f>
        <v/>
      </c>
      <c r="Z723" s="218" t="str">
        <f>+IF(J723=0,"",'Ark1'!Z2918)</f>
        <v/>
      </c>
      <c r="AA723" s="216" t="str">
        <f>+IF(J723=0,"",'Ark1'!AA2918)</f>
        <v/>
      </c>
      <c r="AB723" s="217" t="str">
        <f>+IF(J723=0,"",'Ark1'!AC2918)</f>
        <v/>
      </c>
      <c r="AC723" s="218" t="str">
        <f>+IF(J723=0,"",'Ark1'!AE2918)</f>
        <v/>
      </c>
      <c r="AD723" s="216" t="str">
        <f t="shared" si="66"/>
        <v/>
      </c>
      <c r="AE723" s="216" t="str">
        <f t="shared" si="65"/>
        <v/>
      </c>
      <c r="AF723" s="301"/>
    </row>
    <row r="724" spans="1:32" ht="15.6">
      <c r="A724" s="301"/>
      <c r="B724" s="266">
        <f>+'Ark1'!C2919</f>
        <v>2023</v>
      </c>
      <c r="C724" s="215">
        <f>+'Ark1'!L2919</f>
        <v>12</v>
      </c>
      <c r="D724" s="215" t="str">
        <f>VLOOKUP(C724,RNR!$D$13:$E$27,2)</f>
        <v>U+</v>
      </c>
      <c r="E724" s="215">
        <f>+'Ark1'!H2919</f>
        <v>2</v>
      </c>
      <c r="F724" s="215">
        <f>+'Ark1'!J2919</f>
        <v>629</v>
      </c>
      <c r="G724" s="215" t="str">
        <f>+VLOOKUP(F724,RNR!$A$1:$B$26,2)</f>
        <v>Bø</v>
      </c>
      <c r="H724" s="215" t="str">
        <f>+IF(J724=0,"",'Ark1'!Q2919)</f>
        <v/>
      </c>
      <c r="I724" s="215"/>
      <c r="J724" s="320">
        <f>+'Ark1'!R2919</f>
        <v>0</v>
      </c>
      <c r="K724" s="216" t="str">
        <f>+IF(J724=0,"",'Ark1'!AG2919)</f>
        <v/>
      </c>
      <c r="L724" s="216"/>
      <c r="M724" s="216" t="str">
        <f>+IF(J724=0,"",'Ark1'!AH2919)</f>
        <v/>
      </c>
      <c r="N724" s="31" t="str">
        <f>+IF(J724=0,"",'Ark1'!U2919)</f>
        <v/>
      </c>
      <c r="O724" s="31"/>
      <c r="P724" s="31"/>
      <c r="Q724" s="31"/>
      <c r="R724" s="31"/>
      <c r="S724" s="31"/>
      <c r="T724" s="31"/>
      <c r="U724" s="31"/>
      <c r="V724" s="217" t="str">
        <f>+IF(J724=0,"",'Ark1'!T2919)</f>
        <v/>
      </c>
      <c r="W724" s="218" t="str">
        <f>+IF(J724=0,"",'Ark1'!W2919)</f>
        <v/>
      </c>
      <c r="X724" s="218" t="str">
        <f>+IF(J724=0,"",'Ark1'!X2919)</f>
        <v/>
      </c>
      <c r="Y724" s="218" t="str">
        <f>+IF(J724=0,"",'Ark1'!Y2919)</f>
        <v/>
      </c>
      <c r="Z724" s="218" t="str">
        <f>+IF(J724=0,"",'Ark1'!Z2919)</f>
        <v/>
      </c>
      <c r="AA724" s="216" t="str">
        <f>+IF(J724=0,"",'Ark1'!AA2919)</f>
        <v/>
      </c>
      <c r="AB724" s="217" t="str">
        <f>+IF(J724=0,"",'Ark1'!AC2919)</f>
        <v/>
      </c>
      <c r="AC724" s="218" t="str">
        <f>+IF(J724=0,"",'Ark1'!AE2919)</f>
        <v/>
      </c>
      <c r="AD724" s="216" t="str">
        <f t="shared" si="66"/>
        <v/>
      </c>
      <c r="AE724" s="216" t="str">
        <f t="shared" si="65"/>
        <v/>
      </c>
      <c r="AF724" s="301"/>
    </row>
    <row r="725" spans="1:32" ht="15.6">
      <c r="A725" s="301"/>
      <c r="B725" s="266">
        <f>+'Ark1'!C2920</f>
        <v>2023</v>
      </c>
      <c r="C725" s="215">
        <f>+'Ark1'!L2920</f>
        <v>12</v>
      </c>
      <c r="D725" s="215" t="str">
        <f>VLOOKUP(C725,RNR!$D$13:$E$27,2)</f>
        <v>U+</v>
      </c>
      <c r="E725" s="215">
        <f>+'Ark1'!H2920</f>
        <v>1</v>
      </c>
      <c r="F725" s="215">
        <f>+'Ark1'!J2920</f>
        <v>643</v>
      </c>
      <c r="G725" s="215" t="str">
        <f>+VLOOKUP(F725,RNR!$A$1:$B$26,2)</f>
        <v>Bjerka</v>
      </c>
      <c r="H725" s="215" t="str">
        <f>+IF(J725=0,"",'Ark1'!Q2920)</f>
        <v/>
      </c>
      <c r="I725" s="215"/>
      <c r="J725" s="320">
        <f>+'Ark1'!R2920</f>
        <v>0</v>
      </c>
      <c r="K725" s="216" t="str">
        <f>+IF(J725=0,"",'Ark1'!AG2920)</f>
        <v/>
      </c>
      <c r="L725" s="216"/>
      <c r="M725" s="216" t="str">
        <f>+IF(J725=0,"",'Ark1'!AH2920)</f>
        <v/>
      </c>
      <c r="N725" s="31" t="str">
        <f>+IF(J725=0,"",'Ark1'!U2920)</f>
        <v/>
      </c>
      <c r="O725" s="31"/>
      <c r="P725" s="31"/>
      <c r="Q725" s="31"/>
      <c r="R725" s="31"/>
      <c r="S725" s="31"/>
      <c r="T725" s="31"/>
      <c r="U725" s="31"/>
      <c r="V725" s="217" t="str">
        <f>+IF(J725=0,"",'Ark1'!T2920)</f>
        <v/>
      </c>
      <c r="W725" s="218" t="str">
        <f>+IF(J725=0,"",'Ark1'!W2920)</f>
        <v/>
      </c>
      <c r="X725" s="218" t="str">
        <f>+IF(J725=0,"",'Ark1'!X2920)</f>
        <v/>
      </c>
      <c r="Y725" s="218" t="str">
        <f>+IF(J725=0,"",'Ark1'!Y2920)</f>
        <v/>
      </c>
      <c r="Z725" s="218" t="str">
        <f>+IF(J725=0,"",'Ark1'!Z2920)</f>
        <v/>
      </c>
      <c r="AA725" s="216" t="str">
        <f>+IF(J725=0,"",'Ark1'!AA2920)</f>
        <v/>
      </c>
      <c r="AB725" s="217" t="str">
        <f>+IF(J725=0,"",'Ark1'!AC2920)</f>
        <v/>
      </c>
      <c r="AC725" s="218" t="str">
        <f>+IF(J725=0,"",'Ark1'!AE2920)</f>
        <v/>
      </c>
      <c r="AD725" s="216" t="str">
        <f t="shared" si="66"/>
        <v/>
      </c>
      <c r="AE725" s="216" t="str">
        <f t="shared" si="65"/>
        <v/>
      </c>
      <c r="AF725" s="301"/>
    </row>
    <row r="726" spans="1:32" ht="15.6">
      <c r="A726" s="301"/>
      <c r="B726" s="266">
        <f>+'Ark1'!C2921</f>
        <v>2023</v>
      </c>
      <c r="C726" s="215">
        <f>+'Ark1'!L2921</f>
        <v>12</v>
      </c>
      <c r="D726" s="215" t="str">
        <f>VLOOKUP(C726,RNR!$D$13:$E$27,2)</f>
        <v>U+</v>
      </c>
      <c r="E726" s="215">
        <f>+'Ark1'!H2921</f>
        <v>2</v>
      </c>
      <c r="F726" s="215">
        <f>+'Ark1'!J2921</f>
        <v>704</v>
      </c>
      <c r="G726" s="215" t="str">
        <f>+VLOOKUP(F726,RNR!$A$1:$B$26,2)</f>
        <v>Øre Vilt</v>
      </c>
      <c r="H726" s="215" t="str">
        <f>+IF(J726=0,"",'Ark1'!Q2921)</f>
        <v/>
      </c>
      <c r="I726" s="215"/>
      <c r="J726" s="320">
        <f>+'Ark1'!R2921</f>
        <v>0</v>
      </c>
      <c r="K726" s="216" t="str">
        <f>+IF(J726=0,"",'Ark1'!AG2921)</f>
        <v/>
      </c>
      <c r="L726" s="216"/>
      <c r="M726" s="216" t="str">
        <f>+IF(J726=0,"",'Ark1'!AH2921)</f>
        <v/>
      </c>
      <c r="N726" s="31" t="str">
        <f>+IF(J726=0,"",'Ark1'!U2921)</f>
        <v/>
      </c>
      <c r="O726" s="31"/>
      <c r="P726" s="31"/>
      <c r="Q726" s="31"/>
      <c r="R726" s="31"/>
      <c r="S726" s="31"/>
      <c r="T726" s="31"/>
      <c r="U726" s="31"/>
      <c r="V726" s="217" t="str">
        <f>+IF(J726=0,"",'Ark1'!T2921)</f>
        <v/>
      </c>
      <c r="W726" s="218" t="str">
        <f>+IF(J726=0,"",'Ark1'!W2921)</f>
        <v/>
      </c>
      <c r="X726" s="218" t="str">
        <f>+IF(J726=0,"",'Ark1'!X2921)</f>
        <v/>
      </c>
      <c r="Y726" s="218" t="str">
        <f>+IF(J726=0,"",'Ark1'!Y2921)</f>
        <v/>
      </c>
      <c r="Z726" s="218" t="str">
        <f>+IF(J726=0,"",'Ark1'!Z2921)</f>
        <v/>
      </c>
      <c r="AA726" s="216" t="str">
        <f>+IF(J726=0,"",'Ark1'!AA2921)</f>
        <v/>
      </c>
      <c r="AB726" s="217" t="str">
        <f>+IF(J726=0,"",'Ark1'!AC2921)</f>
        <v/>
      </c>
      <c r="AC726" s="218" t="str">
        <f>+IF(J726=0,"",'Ark1'!AE2921)</f>
        <v/>
      </c>
      <c r="AD726" s="216" t="str">
        <f t="shared" si="66"/>
        <v/>
      </c>
      <c r="AE726" s="216" t="str">
        <f t="shared" si="65"/>
        <v/>
      </c>
      <c r="AF726" s="301"/>
    </row>
    <row r="727" spans="1:32" ht="15.6">
      <c r="A727" s="301"/>
      <c r="B727" s="266">
        <f>+'Ark1'!C2922</f>
        <v>2023</v>
      </c>
      <c r="C727" s="215">
        <f>+'Ark1'!L2922</f>
        <v>12</v>
      </c>
      <c r="D727" s="215" t="str">
        <f>VLOOKUP(C727,RNR!$D$13:$E$27,2)</f>
        <v>U+</v>
      </c>
      <c r="E727" s="215">
        <f>+'Ark1'!H2922</f>
        <v>1</v>
      </c>
      <c r="F727" s="215">
        <f>+'Ark1'!J2922</f>
        <v>802</v>
      </c>
      <c r="G727" s="215" t="str">
        <f>+VLOOKUP(F727,RNR!$A$1:$B$26,2)</f>
        <v>Karasjok</v>
      </c>
      <c r="H727" s="215" t="str">
        <f>+IF(J727=0,"",'Ark1'!Q2922)</f>
        <v/>
      </c>
      <c r="I727" s="215"/>
      <c r="J727" s="320">
        <f>+'Ark1'!R2922</f>
        <v>0</v>
      </c>
      <c r="K727" s="216" t="str">
        <f>+IF(J727=0,"",'Ark1'!AG2922)</f>
        <v/>
      </c>
      <c r="L727" s="216"/>
      <c r="M727" s="216" t="str">
        <f>+IF(J727=0,"",'Ark1'!AH2922)</f>
        <v/>
      </c>
      <c r="N727" s="31" t="str">
        <f>+IF(J727=0,"",'Ark1'!U2922)</f>
        <v/>
      </c>
      <c r="O727" s="31"/>
      <c r="P727" s="31"/>
      <c r="Q727" s="31"/>
      <c r="R727" s="31"/>
      <c r="S727" s="31"/>
      <c r="T727" s="31"/>
      <c r="U727" s="31"/>
      <c r="V727" s="217" t="str">
        <f>+IF(J727=0,"",'Ark1'!T2922)</f>
        <v/>
      </c>
      <c r="W727" s="218" t="str">
        <f>+IF(J727=0,"",'Ark1'!W2922)</f>
        <v/>
      </c>
      <c r="X727" s="218" t="str">
        <f>+IF(J727=0,"",'Ark1'!X2922)</f>
        <v/>
      </c>
      <c r="Y727" s="218" t="str">
        <f>+IF(J727=0,"",'Ark1'!Y2922)</f>
        <v/>
      </c>
      <c r="Z727" s="218" t="str">
        <f>+IF(J727=0,"",'Ark1'!Z2922)</f>
        <v/>
      </c>
      <c r="AA727" s="216" t="str">
        <f>+IF(J727=0,"",'Ark1'!AA2922)</f>
        <v/>
      </c>
      <c r="AB727" s="217" t="str">
        <f>+IF(J727=0,"",'Ark1'!AC2922)</f>
        <v/>
      </c>
      <c r="AC727" s="218" t="str">
        <f>+IF(J727=0,"",'Ark1'!AE2922)</f>
        <v/>
      </c>
      <c r="AD727" s="216" t="str">
        <f t="shared" si="66"/>
        <v/>
      </c>
      <c r="AE727" s="216" t="str">
        <f t="shared" si="65"/>
        <v/>
      </c>
      <c r="AF727" s="301"/>
    </row>
    <row r="728" spans="1:32" ht="15.6">
      <c r="A728" s="301"/>
      <c r="B728" s="266">
        <f>+'Ark1'!C2923</f>
        <v>2023</v>
      </c>
      <c r="C728" s="215">
        <f>+'Ark1'!L2923</f>
        <v>13</v>
      </c>
      <c r="D728" s="215" t="str">
        <f>VLOOKUP(C728,RNR!$D$13:$E$27,2)</f>
        <v>E-</v>
      </c>
      <c r="E728" s="215">
        <f>+'Ark1'!H2923</f>
        <v>1</v>
      </c>
      <c r="F728" s="215">
        <f>+'Ark1'!J2923</f>
        <v>103</v>
      </c>
      <c r="G728" s="215" t="str">
        <f>+VLOOKUP(F728,RNR!$A$1:$B$26,2)</f>
        <v>Rudshøgda</v>
      </c>
      <c r="H728" s="215" t="str">
        <f>+IF(J728=0,"",'Ark1'!Q2923)</f>
        <v/>
      </c>
      <c r="I728" s="215"/>
      <c r="J728" s="320">
        <f>+'Ark1'!R2923</f>
        <v>0</v>
      </c>
      <c r="K728" s="216" t="str">
        <f>+IF(J728=0,"",'Ark1'!AG2923)</f>
        <v/>
      </c>
      <c r="L728" s="216"/>
      <c r="M728" s="216" t="str">
        <f>+IF(J728=0,"",'Ark1'!AH2923)</f>
        <v/>
      </c>
      <c r="N728" s="31" t="str">
        <f>+IF(J728=0,"",'Ark1'!U2923)</f>
        <v/>
      </c>
      <c r="O728" s="31"/>
      <c r="P728" s="31"/>
      <c r="Q728" s="31"/>
      <c r="R728" s="31"/>
      <c r="S728" s="31"/>
      <c r="T728" s="31"/>
      <c r="U728" s="31"/>
      <c r="V728" s="217" t="str">
        <f>+IF(J728=0,"",'Ark1'!T2923)</f>
        <v/>
      </c>
      <c r="W728" s="218" t="str">
        <f>+IF(J728=0,"",'Ark1'!W2923)</f>
        <v/>
      </c>
      <c r="X728" s="218" t="str">
        <f>+IF(J728=0,"",'Ark1'!X2923)</f>
        <v/>
      </c>
      <c r="Y728" s="218" t="str">
        <f>+IF(J728=0,"",'Ark1'!Y2923)</f>
        <v/>
      </c>
      <c r="Z728" s="218" t="str">
        <f>+IF(J728=0,"",'Ark1'!Z2923)</f>
        <v/>
      </c>
      <c r="AA728" s="216" t="str">
        <f>+IF(J728=0,"",'Ark1'!AA2923)</f>
        <v/>
      </c>
      <c r="AB728" s="217" t="str">
        <f>+IF(J728=0,"",'Ark1'!AC2923)</f>
        <v/>
      </c>
      <c r="AC728" s="218" t="str">
        <f>+IF(J728=0,"",'Ark1'!AE2923)</f>
        <v/>
      </c>
      <c r="AD728" s="216" t="str">
        <f t="shared" si="66"/>
        <v/>
      </c>
      <c r="AE728" s="216" t="str">
        <f t="shared" si="65"/>
        <v/>
      </c>
      <c r="AF728" s="301"/>
    </row>
    <row r="729" spans="1:32" ht="15.6">
      <c r="A729" s="301"/>
      <c r="B729" s="266">
        <f>+'Ark1'!C2924</f>
        <v>2023</v>
      </c>
      <c r="C729" s="215">
        <f>+'Ark1'!L2924</f>
        <v>13</v>
      </c>
      <c r="D729" s="215" t="str">
        <f>VLOOKUP(C729,RNR!$D$13:$E$27,2)</f>
        <v>E-</v>
      </c>
      <c r="E729" s="215">
        <f>+'Ark1'!H2924</f>
        <v>2</v>
      </c>
      <c r="F729" s="215">
        <f>+'Ark1'!J2924</f>
        <v>106</v>
      </c>
      <c r="G729" s="215" t="str">
        <f>+VLOOKUP(F729,RNR!$A$1:$B$26,2)</f>
        <v>Furuseth</v>
      </c>
      <c r="H729" s="215" t="str">
        <f>+IF(J729=0,"",'Ark1'!Q2924)</f>
        <v/>
      </c>
      <c r="I729" s="215"/>
      <c r="J729" s="320">
        <f>+'Ark1'!R2924</f>
        <v>0</v>
      </c>
      <c r="K729" s="216" t="str">
        <f>+IF(J729=0,"",'Ark1'!AG2924)</f>
        <v/>
      </c>
      <c r="L729" s="216"/>
      <c r="M729" s="216" t="str">
        <f>+IF(J729=0,"",'Ark1'!AH2924)</f>
        <v/>
      </c>
      <c r="N729" s="31" t="str">
        <f>+IF(J729=0,"",'Ark1'!U2924)</f>
        <v/>
      </c>
      <c r="O729" s="31"/>
      <c r="P729" s="31"/>
      <c r="Q729" s="31"/>
      <c r="R729" s="31"/>
      <c r="S729" s="31"/>
      <c r="T729" s="31"/>
      <c r="U729" s="31"/>
      <c r="V729" s="217" t="str">
        <f>+IF(J729=0,"",'Ark1'!T2924)</f>
        <v/>
      </c>
      <c r="W729" s="218" t="str">
        <f>+IF(J729=0,"",'Ark1'!W2924)</f>
        <v/>
      </c>
      <c r="X729" s="218" t="str">
        <f>+IF(J729=0,"",'Ark1'!X2924)</f>
        <v/>
      </c>
      <c r="Y729" s="218" t="str">
        <f>+IF(J729=0,"",'Ark1'!Y2924)</f>
        <v/>
      </c>
      <c r="Z729" s="218" t="str">
        <f>+IF(J729=0,"",'Ark1'!Z2924)</f>
        <v/>
      </c>
      <c r="AA729" s="216" t="str">
        <f>+IF(J729=0,"",'Ark1'!AA2924)</f>
        <v/>
      </c>
      <c r="AB729" s="217" t="str">
        <f>+IF(J729=0,"",'Ark1'!AC2924)</f>
        <v/>
      </c>
      <c r="AC729" s="218" t="str">
        <f>+IF(J729=0,"",'Ark1'!AE2924)</f>
        <v/>
      </c>
      <c r="AD729" s="216" t="str">
        <f t="shared" si="66"/>
        <v/>
      </c>
      <c r="AE729" s="216" t="str">
        <f t="shared" si="65"/>
        <v/>
      </c>
      <c r="AF729" s="301"/>
    </row>
    <row r="730" spans="1:32" ht="15.6">
      <c r="A730" s="301"/>
      <c r="B730" s="266">
        <f>+'Ark1'!C2925</f>
        <v>2023</v>
      </c>
      <c r="C730" s="215">
        <f>+'Ark1'!L2925</f>
        <v>13</v>
      </c>
      <c r="D730" s="215" t="str">
        <f>VLOOKUP(C730,RNR!$D$13:$E$27,2)</f>
        <v>E-</v>
      </c>
      <c r="E730" s="215">
        <f>+'Ark1'!H2925</f>
        <v>1</v>
      </c>
      <c r="F730" s="215">
        <f>+'Ark1'!J2925</f>
        <v>110</v>
      </c>
      <c r="G730" s="215" t="str">
        <f>+VLOOKUP(F730,RNR!$A$1:$B$26,2)</f>
        <v>Gol</v>
      </c>
      <c r="H730" s="215" t="str">
        <f>+IF(J730=0,"",'Ark1'!Q2925)</f>
        <v/>
      </c>
      <c r="I730" s="215"/>
      <c r="J730" s="320">
        <f>+'Ark1'!R2925</f>
        <v>0</v>
      </c>
      <c r="K730" s="216" t="str">
        <f>+IF(J730=0,"",'Ark1'!AG2925)</f>
        <v/>
      </c>
      <c r="L730" s="216"/>
      <c r="M730" s="216" t="str">
        <f>+IF(J730=0,"",'Ark1'!AH2925)</f>
        <v/>
      </c>
      <c r="N730" s="31" t="str">
        <f>+IF(J730=0,"",'Ark1'!U2925)</f>
        <v/>
      </c>
      <c r="O730" s="31"/>
      <c r="P730" s="31"/>
      <c r="Q730" s="31"/>
      <c r="R730" s="31"/>
      <c r="S730" s="31"/>
      <c r="T730" s="31"/>
      <c r="U730" s="31"/>
      <c r="V730" s="217" t="str">
        <f>+IF(J730=0,"",'Ark1'!T2925)</f>
        <v/>
      </c>
      <c r="W730" s="218" t="str">
        <f>+IF(J730=0,"",'Ark1'!W2925)</f>
        <v/>
      </c>
      <c r="X730" s="218" t="str">
        <f>+IF(J730=0,"",'Ark1'!X2925)</f>
        <v/>
      </c>
      <c r="Y730" s="218" t="str">
        <f>+IF(J730=0,"",'Ark1'!Y2925)</f>
        <v/>
      </c>
      <c r="Z730" s="218" t="str">
        <f>+IF(J730=0,"",'Ark1'!Z2925)</f>
        <v/>
      </c>
      <c r="AA730" s="216" t="str">
        <f>+IF(J730=0,"",'Ark1'!AA2925)</f>
        <v/>
      </c>
      <c r="AB730" s="217" t="str">
        <f>+IF(J730=0,"",'Ark1'!AC2925)</f>
        <v/>
      </c>
      <c r="AC730" s="218" t="str">
        <f>+IF(J730=0,"",'Ark1'!AE2925)</f>
        <v/>
      </c>
      <c r="AD730" s="216" t="str">
        <f t="shared" si="66"/>
        <v/>
      </c>
      <c r="AE730" s="216" t="str">
        <f t="shared" si="65"/>
        <v/>
      </c>
      <c r="AF730" s="301"/>
    </row>
    <row r="731" spans="1:32" ht="15.6">
      <c r="A731" s="301"/>
      <c r="B731" s="266">
        <f>+'Ark1'!C2926</f>
        <v>2023</v>
      </c>
      <c r="C731" s="215">
        <f>+'Ark1'!L2926</f>
        <v>13</v>
      </c>
      <c r="D731" s="215" t="str">
        <f>VLOOKUP(C731,RNR!$D$13:$E$27,2)</f>
        <v>E-</v>
      </c>
      <c r="E731" s="215">
        <f>+'Ark1'!H2926</f>
        <v>1</v>
      </c>
      <c r="F731" s="215">
        <f>+'Ark1'!J2926</f>
        <v>111</v>
      </c>
      <c r="G731" s="215" t="str">
        <f>+VLOOKUP(F731,RNR!$A$1:$B$26,2)</f>
        <v>Forus</v>
      </c>
      <c r="H731" s="215" t="str">
        <f>+IF(J731=0,"",'Ark1'!Q2926)</f>
        <v/>
      </c>
      <c r="I731" s="215"/>
      <c r="J731" s="320">
        <f>+'Ark1'!R2926</f>
        <v>0</v>
      </c>
      <c r="K731" s="216" t="str">
        <f>+IF(J731=0,"",'Ark1'!AG2926)</f>
        <v/>
      </c>
      <c r="L731" s="216"/>
      <c r="M731" s="216" t="str">
        <f>+IF(J731=0,"",'Ark1'!AH2926)</f>
        <v/>
      </c>
      <c r="N731" s="31" t="str">
        <f>+IF(J731=0,"",'Ark1'!U2926)</f>
        <v/>
      </c>
      <c r="O731" s="31"/>
      <c r="P731" s="31"/>
      <c r="Q731" s="31"/>
      <c r="R731" s="31"/>
      <c r="S731" s="31"/>
      <c r="T731" s="31"/>
      <c r="U731" s="31"/>
      <c r="V731" s="217" t="str">
        <f>+IF(J731=0,"",'Ark1'!T2926)</f>
        <v/>
      </c>
      <c r="W731" s="218" t="str">
        <f>+IF(J731=0,"",'Ark1'!W2926)</f>
        <v/>
      </c>
      <c r="X731" s="218" t="str">
        <f>+IF(J731=0,"",'Ark1'!X2926)</f>
        <v/>
      </c>
      <c r="Y731" s="218" t="str">
        <f>+IF(J731=0,"",'Ark1'!Y2926)</f>
        <v/>
      </c>
      <c r="Z731" s="218" t="str">
        <f>+IF(J731=0,"",'Ark1'!Z2926)</f>
        <v/>
      </c>
      <c r="AA731" s="216" t="str">
        <f>+IF(J731=0,"",'Ark1'!AA2926)</f>
        <v/>
      </c>
      <c r="AB731" s="217" t="str">
        <f>+IF(J731=0,"",'Ark1'!AC2926)</f>
        <v/>
      </c>
      <c r="AC731" s="218" t="str">
        <f>+IF(J731=0,"",'Ark1'!AE2926)</f>
        <v/>
      </c>
      <c r="AD731" s="216" t="str">
        <f t="shared" si="66"/>
        <v/>
      </c>
      <c r="AE731" s="216" t="str">
        <f t="shared" si="65"/>
        <v/>
      </c>
      <c r="AF731" s="301"/>
    </row>
    <row r="732" spans="1:32" ht="15.6">
      <c r="A732" s="301"/>
      <c r="B732" s="266">
        <f>+'Ark1'!C2927</f>
        <v>2023</v>
      </c>
      <c r="C732" s="215">
        <f>+'Ark1'!L2927</f>
        <v>13</v>
      </c>
      <c r="D732" s="215" t="str">
        <f>VLOOKUP(C732,RNR!$D$13:$E$27,2)</f>
        <v>E-</v>
      </c>
      <c r="E732" s="215">
        <f>+'Ark1'!H2927</f>
        <v>1</v>
      </c>
      <c r="F732" s="215">
        <f>+'Ark1'!J2927</f>
        <v>116</v>
      </c>
      <c r="G732" s="215" t="str">
        <f>+VLOOKUP(F732,RNR!$A$1:$B$26,2)</f>
        <v>Sandeid</v>
      </c>
      <c r="H732" s="215" t="str">
        <f>+IF(J732=0,"",'Ark1'!Q2927)</f>
        <v/>
      </c>
      <c r="I732" s="215"/>
      <c r="J732" s="320">
        <f>+'Ark1'!R2927</f>
        <v>0</v>
      </c>
      <c r="K732" s="216" t="str">
        <f>+IF(J732=0,"",'Ark1'!AG2927)</f>
        <v/>
      </c>
      <c r="L732" s="216"/>
      <c r="M732" s="216" t="str">
        <f>+IF(J732=0,"",'Ark1'!AH2927)</f>
        <v/>
      </c>
      <c r="N732" s="31" t="str">
        <f>+IF(J732=0,"",'Ark1'!U2927)</f>
        <v/>
      </c>
      <c r="O732" s="31"/>
      <c r="P732" s="31"/>
      <c r="Q732" s="31"/>
      <c r="R732" s="31"/>
      <c r="S732" s="31"/>
      <c r="T732" s="31"/>
      <c r="U732" s="31"/>
      <c r="V732" s="217" t="str">
        <f>+IF(J732=0,"",'Ark1'!T2927)</f>
        <v/>
      </c>
      <c r="W732" s="218" t="str">
        <f>+IF(J732=0,"",'Ark1'!W2927)</f>
        <v/>
      </c>
      <c r="X732" s="218" t="str">
        <f>+IF(J732=0,"",'Ark1'!X2927)</f>
        <v/>
      </c>
      <c r="Y732" s="218" t="str">
        <f>+IF(J732=0,"",'Ark1'!Y2927)</f>
        <v/>
      </c>
      <c r="Z732" s="218" t="str">
        <f>+IF(J732=0,"",'Ark1'!Z2927)</f>
        <v/>
      </c>
      <c r="AA732" s="216" t="str">
        <f>+IF(J732=0,"",'Ark1'!AA2927)</f>
        <v/>
      </c>
      <c r="AB732" s="217" t="str">
        <f>+IF(J732=0,"",'Ark1'!AC2927)</f>
        <v/>
      </c>
      <c r="AC732" s="218" t="str">
        <f>+IF(J732=0,"",'Ark1'!AE2927)</f>
        <v/>
      </c>
      <c r="AD732" s="216" t="str">
        <f t="shared" si="66"/>
        <v/>
      </c>
      <c r="AE732" s="216" t="str">
        <f t="shared" si="65"/>
        <v/>
      </c>
      <c r="AF732" s="301"/>
    </row>
    <row r="733" spans="1:32" ht="15.6">
      <c r="A733" s="301"/>
      <c r="B733" s="266">
        <f>+'Ark1'!C2928</f>
        <v>2023</v>
      </c>
      <c r="C733" s="215">
        <f>+'Ark1'!L2928</f>
        <v>13</v>
      </c>
      <c r="D733" s="215" t="str">
        <f>VLOOKUP(C733,RNR!$D$13:$E$27,2)</f>
        <v>E-</v>
      </c>
      <c r="E733" s="215">
        <f>+'Ark1'!H2928</f>
        <v>2</v>
      </c>
      <c r="F733" s="215">
        <f>+'Ark1'!J2928</f>
        <v>117</v>
      </c>
      <c r="G733" s="215" t="str">
        <f>+VLOOKUP(F733,RNR!$A$1:$B$26,2)</f>
        <v>Jæren</v>
      </c>
      <c r="H733" s="215" t="str">
        <f>+IF(J733=0,"",'Ark1'!Q2928)</f>
        <v/>
      </c>
      <c r="I733" s="215"/>
      <c r="J733" s="320">
        <f>+'Ark1'!R2928</f>
        <v>0</v>
      </c>
      <c r="K733" s="216" t="str">
        <f>+IF(J733=0,"",'Ark1'!AG2928)</f>
        <v/>
      </c>
      <c r="L733" s="216"/>
      <c r="M733" s="216" t="str">
        <f>+IF(J733=0,"",'Ark1'!AH2928)</f>
        <v/>
      </c>
      <c r="N733" s="31" t="str">
        <f>+IF(J733=0,"",'Ark1'!U2928)</f>
        <v/>
      </c>
      <c r="O733" s="31"/>
      <c r="P733" s="31"/>
      <c r="Q733" s="31"/>
      <c r="R733" s="31"/>
      <c r="S733" s="31"/>
      <c r="T733" s="31"/>
      <c r="U733" s="31"/>
      <c r="V733" s="217" t="str">
        <f>+IF(J733=0,"",'Ark1'!T2928)</f>
        <v/>
      </c>
      <c r="W733" s="218" t="str">
        <f>+IF(J733=0,"",'Ark1'!W2928)</f>
        <v/>
      </c>
      <c r="X733" s="218" t="str">
        <f>+IF(J733=0,"",'Ark1'!X2928)</f>
        <v/>
      </c>
      <c r="Y733" s="218" t="str">
        <f>+IF(J733=0,"",'Ark1'!Y2928)</f>
        <v/>
      </c>
      <c r="Z733" s="218" t="str">
        <f>+IF(J733=0,"",'Ark1'!Z2928)</f>
        <v/>
      </c>
      <c r="AA733" s="216" t="str">
        <f>+IF(J733=0,"",'Ark1'!AA2928)</f>
        <v/>
      </c>
      <c r="AB733" s="217" t="str">
        <f>+IF(J733=0,"",'Ark1'!AC2928)</f>
        <v/>
      </c>
      <c r="AC733" s="218" t="str">
        <f>+IF(J733=0,"",'Ark1'!AE2928)</f>
        <v/>
      </c>
      <c r="AD733" s="216" t="str">
        <f t="shared" si="66"/>
        <v/>
      </c>
      <c r="AE733" s="216" t="str">
        <f t="shared" si="65"/>
        <v/>
      </c>
      <c r="AF733" s="301"/>
    </row>
    <row r="734" spans="1:32" ht="15.6">
      <c r="A734" s="301"/>
      <c r="B734" s="266">
        <f>+'Ark1'!C2929</f>
        <v>2023</v>
      </c>
      <c r="C734" s="215">
        <f>+'Ark1'!L2929</f>
        <v>13</v>
      </c>
      <c r="D734" s="215" t="str">
        <f>VLOOKUP(C734,RNR!$D$13:$E$27,2)</f>
        <v>E-</v>
      </c>
      <c r="E734" s="215">
        <f>+'Ark1'!H2929</f>
        <v>1</v>
      </c>
      <c r="F734" s="215">
        <f>+'Ark1'!J2929</f>
        <v>134</v>
      </c>
      <c r="G734" s="215" t="str">
        <f>+VLOOKUP(F734,RNR!$A$1:$B$26,2)</f>
        <v>Førde</v>
      </c>
      <c r="H734" s="215" t="str">
        <f>+IF(J734=0,"",'Ark1'!Q2929)</f>
        <v/>
      </c>
      <c r="I734" s="215"/>
      <c r="J734" s="320">
        <f>+'Ark1'!R2929</f>
        <v>0</v>
      </c>
      <c r="K734" s="216" t="str">
        <f>+IF(J734=0,"",'Ark1'!AG2929)</f>
        <v/>
      </c>
      <c r="L734" s="216"/>
      <c r="M734" s="216" t="str">
        <f>+IF(J734=0,"",'Ark1'!AH2929)</f>
        <v/>
      </c>
      <c r="N734" s="31" t="str">
        <f>+IF(J734=0,"",'Ark1'!U2929)</f>
        <v/>
      </c>
      <c r="O734" s="31"/>
      <c r="P734" s="31"/>
      <c r="Q734" s="31"/>
      <c r="R734" s="31"/>
      <c r="S734" s="31"/>
      <c r="T734" s="31"/>
      <c r="U734" s="31"/>
      <c r="V734" s="217" t="str">
        <f>+IF(J734=0,"",'Ark1'!T2929)</f>
        <v/>
      </c>
      <c r="W734" s="218" t="str">
        <f>+IF(J734=0,"",'Ark1'!W2929)</f>
        <v/>
      </c>
      <c r="X734" s="218" t="str">
        <f>+IF(J734=0,"",'Ark1'!X2929)</f>
        <v/>
      </c>
      <c r="Y734" s="218" t="str">
        <f>+IF(J734=0,"",'Ark1'!Y2929)</f>
        <v/>
      </c>
      <c r="Z734" s="218" t="str">
        <f>+IF(J734=0,"",'Ark1'!Z2929)</f>
        <v/>
      </c>
      <c r="AA734" s="216" t="str">
        <f>+IF(J734=0,"",'Ark1'!AA2929)</f>
        <v/>
      </c>
      <c r="AB734" s="217" t="str">
        <f>+IF(J734=0,"",'Ark1'!AC2929)</f>
        <v/>
      </c>
      <c r="AC734" s="218" t="str">
        <f>+IF(J734=0,"",'Ark1'!AE2929)</f>
        <v/>
      </c>
      <c r="AD734" s="216" t="str">
        <f t="shared" si="66"/>
        <v/>
      </c>
      <c r="AE734" s="216" t="str">
        <f t="shared" si="65"/>
        <v/>
      </c>
      <c r="AF734" s="301"/>
    </row>
    <row r="735" spans="1:32" ht="15.6">
      <c r="A735" s="301"/>
      <c r="B735" s="266">
        <f>+'Ark1'!C2930</f>
        <v>2023</v>
      </c>
      <c r="C735" s="215">
        <f>+'Ark1'!L2930</f>
        <v>13</v>
      </c>
      <c r="D735" s="215" t="str">
        <f>VLOOKUP(C735,RNR!$D$13:$E$27,2)</f>
        <v>E-</v>
      </c>
      <c r="E735" s="215">
        <f>+'Ark1'!H2930</f>
        <v>2</v>
      </c>
      <c r="F735" s="215">
        <f>+'Ark1'!J2930</f>
        <v>141</v>
      </c>
      <c r="G735" s="215" t="str">
        <f>+VLOOKUP(F735,RNR!$A$1:$B$26,2)</f>
        <v>Ølen</v>
      </c>
      <c r="H735" s="215" t="str">
        <f>+IF(J735=0,"",'Ark1'!Q2930)</f>
        <v/>
      </c>
      <c r="I735" s="215"/>
      <c r="J735" s="320">
        <f>+'Ark1'!R2930</f>
        <v>0</v>
      </c>
      <c r="K735" s="216" t="str">
        <f>+IF(J735=0,"",'Ark1'!AG2930)</f>
        <v/>
      </c>
      <c r="L735" s="216"/>
      <c r="M735" s="216" t="str">
        <f>+IF(J735=0,"",'Ark1'!AH2930)</f>
        <v/>
      </c>
      <c r="N735" s="31" t="str">
        <f>+IF(J735=0,"",'Ark1'!U2930)</f>
        <v/>
      </c>
      <c r="O735" s="31"/>
      <c r="P735" s="31"/>
      <c r="Q735" s="31"/>
      <c r="R735" s="31"/>
      <c r="S735" s="31"/>
      <c r="T735" s="31"/>
      <c r="U735" s="31"/>
      <c r="V735" s="217" t="str">
        <f>+IF(J735=0,"",'Ark1'!T2930)</f>
        <v/>
      </c>
      <c r="W735" s="218" t="str">
        <f>+IF(J735=0,"",'Ark1'!W2930)</f>
        <v/>
      </c>
      <c r="X735" s="218" t="str">
        <f>+IF(J735=0,"",'Ark1'!X2930)</f>
        <v/>
      </c>
      <c r="Y735" s="218" t="str">
        <f>+IF(J735=0,"",'Ark1'!Y2930)</f>
        <v/>
      </c>
      <c r="Z735" s="218" t="str">
        <f>+IF(J735=0,"",'Ark1'!Z2930)</f>
        <v/>
      </c>
      <c r="AA735" s="216" t="str">
        <f>+IF(J735=0,"",'Ark1'!AA2930)</f>
        <v/>
      </c>
      <c r="AB735" s="217" t="str">
        <f>+IF(J735=0,"",'Ark1'!AC2930)</f>
        <v/>
      </c>
      <c r="AC735" s="218" t="str">
        <f>+IF(J735=0,"",'Ark1'!AE2930)</f>
        <v/>
      </c>
      <c r="AD735" s="216" t="str">
        <f t="shared" si="66"/>
        <v/>
      </c>
      <c r="AE735" s="216" t="str">
        <f t="shared" si="65"/>
        <v/>
      </c>
      <c r="AF735" s="301"/>
    </row>
    <row r="736" spans="1:32" ht="15.6">
      <c r="A736" s="301"/>
      <c r="B736" s="266">
        <f>+'Ark1'!C2931</f>
        <v>2023</v>
      </c>
      <c r="C736" s="215">
        <f>+'Ark1'!L2931</f>
        <v>13</v>
      </c>
      <c r="D736" s="215" t="str">
        <f>VLOOKUP(C736,RNR!$D$13:$E$27,2)</f>
        <v>E-</v>
      </c>
      <c r="E736" s="215">
        <f>+'Ark1'!H2931</f>
        <v>2</v>
      </c>
      <c r="F736" s="215">
        <f>+'Ark1'!J2931</f>
        <v>143</v>
      </c>
      <c r="G736" s="215" t="str">
        <f>+VLOOKUP(F736,RNR!$A$1:$B$26,2)</f>
        <v>Nordfjord</v>
      </c>
      <c r="H736" s="215" t="str">
        <f>+IF(J736=0,"",'Ark1'!Q2931)</f>
        <v/>
      </c>
      <c r="I736" s="215"/>
      <c r="J736" s="320">
        <f>+'Ark1'!R2931</f>
        <v>0</v>
      </c>
      <c r="K736" s="216" t="str">
        <f>+IF(J736=0,"",'Ark1'!AG2931)</f>
        <v/>
      </c>
      <c r="L736" s="216"/>
      <c r="M736" s="216" t="str">
        <f>+IF(J736=0,"",'Ark1'!AH2931)</f>
        <v/>
      </c>
      <c r="N736" s="31" t="str">
        <f>+IF(J736=0,"",'Ark1'!U2931)</f>
        <v/>
      </c>
      <c r="O736" s="31"/>
      <c r="P736" s="31"/>
      <c r="Q736" s="31"/>
      <c r="R736" s="31"/>
      <c r="S736" s="31"/>
      <c r="T736" s="31"/>
      <c r="U736" s="31"/>
      <c r="V736" s="217" t="str">
        <f>+IF(J736=0,"",'Ark1'!T2931)</f>
        <v/>
      </c>
      <c r="W736" s="218" t="str">
        <f>+IF(J736=0,"",'Ark1'!W2931)</f>
        <v/>
      </c>
      <c r="X736" s="218" t="str">
        <f>+IF(J736=0,"",'Ark1'!X2931)</f>
        <v/>
      </c>
      <c r="Y736" s="218" t="str">
        <f>+IF(J736=0,"",'Ark1'!Y2931)</f>
        <v/>
      </c>
      <c r="Z736" s="218" t="str">
        <f>+IF(J736=0,"",'Ark1'!Z2931)</f>
        <v/>
      </c>
      <c r="AA736" s="216" t="str">
        <f>+IF(J736=0,"",'Ark1'!AA2931)</f>
        <v/>
      </c>
      <c r="AB736" s="217" t="str">
        <f>+IF(J736=0,"",'Ark1'!AC2931)</f>
        <v/>
      </c>
      <c r="AC736" s="218" t="str">
        <f>+IF(J736=0,"",'Ark1'!AE2931)</f>
        <v/>
      </c>
      <c r="AD736" s="216" t="str">
        <f t="shared" ref="AD736:AD767" si="67">IF(J736=0,"",N736/C736)</f>
        <v/>
      </c>
      <c r="AE736" s="216" t="str">
        <f t="shared" si="65"/>
        <v/>
      </c>
      <c r="AF736" s="301"/>
    </row>
    <row r="737" spans="1:32" ht="15.6">
      <c r="A737" s="301"/>
      <c r="B737" s="266">
        <f>+'Ark1'!C2932</f>
        <v>2023</v>
      </c>
      <c r="C737" s="215">
        <f>+'Ark1'!L2932</f>
        <v>13</v>
      </c>
      <c r="D737" s="215" t="str">
        <f>VLOOKUP(C737,RNR!$D$13:$E$27,2)</f>
        <v>E-</v>
      </c>
      <c r="E737" s="215">
        <f>+'Ark1'!H2932</f>
        <v>2</v>
      </c>
      <c r="F737" s="215">
        <f>+'Ark1'!J2932</f>
        <v>147</v>
      </c>
      <c r="G737" s="215" t="str">
        <f>+VLOOKUP(F737,RNR!$A$1:$B$26,2)</f>
        <v>Midt-Norge</v>
      </c>
      <c r="H737" s="215" t="str">
        <f>+IF(J737=0,"",'Ark1'!Q2932)</f>
        <v/>
      </c>
      <c r="I737" s="215"/>
      <c r="J737" s="320">
        <f>+'Ark1'!R2932</f>
        <v>0</v>
      </c>
      <c r="K737" s="216" t="str">
        <f>+IF(J737=0,"",'Ark1'!AG2932)</f>
        <v/>
      </c>
      <c r="L737" s="216"/>
      <c r="M737" s="216" t="str">
        <f>+IF(J737=0,"",'Ark1'!AH2932)</f>
        <v/>
      </c>
      <c r="N737" s="31" t="str">
        <f>+IF(J737=0,"",'Ark1'!U2932)</f>
        <v/>
      </c>
      <c r="O737" s="31"/>
      <c r="P737" s="31"/>
      <c r="Q737" s="31"/>
      <c r="R737" s="31"/>
      <c r="S737" s="31"/>
      <c r="T737" s="31"/>
      <c r="U737" s="31"/>
      <c r="V737" s="217" t="str">
        <f>+IF(J737=0,"",'Ark1'!T2932)</f>
        <v/>
      </c>
      <c r="W737" s="218" t="str">
        <f>+IF(J737=0,"",'Ark1'!W2932)</f>
        <v/>
      </c>
      <c r="X737" s="218" t="str">
        <f>+IF(J737=0,"",'Ark1'!X2932)</f>
        <v/>
      </c>
      <c r="Y737" s="218" t="str">
        <f>+IF(J737=0,"",'Ark1'!Y2932)</f>
        <v/>
      </c>
      <c r="Z737" s="218" t="str">
        <f>+IF(J737=0,"",'Ark1'!Z2932)</f>
        <v/>
      </c>
      <c r="AA737" s="216" t="str">
        <f>+IF(J737=0,"",'Ark1'!AA2932)</f>
        <v/>
      </c>
      <c r="AB737" s="217" t="str">
        <f>+IF(J737=0,"",'Ark1'!AC2932)</f>
        <v/>
      </c>
      <c r="AC737" s="218" t="str">
        <f>+IF(J737=0,"",'Ark1'!AE2932)</f>
        <v/>
      </c>
      <c r="AD737" s="216" t="str">
        <f t="shared" si="67"/>
        <v/>
      </c>
      <c r="AE737" s="216" t="str">
        <f t="shared" si="65"/>
        <v/>
      </c>
      <c r="AF737" s="301"/>
    </row>
    <row r="738" spans="1:32" ht="15.6">
      <c r="A738" s="301"/>
      <c r="B738" s="266">
        <f>+'Ark1'!C2933</f>
        <v>2023</v>
      </c>
      <c r="C738" s="215">
        <f>+'Ark1'!L2933</f>
        <v>13</v>
      </c>
      <c r="D738" s="215" t="str">
        <f>VLOOKUP(C738,RNR!$D$13:$E$27,2)</f>
        <v>E-</v>
      </c>
      <c r="E738" s="215">
        <f>+'Ark1'!H2933</f>
        <v>1</v>
      </c>
      <c r="F738" s="215">
        <f>+'Ark1'!J2933</f>
        <v>155</v>
      </c>
      <c r="G738" s="215" t="str">
        <f>+VLOOKUP(F738,RNR!$A$1:$B$26,2)</f>
        <v>Målselv</v>
      </c>
      <c r="H738" s="215" t="str">
        <f>+IF(J738=0,"",'Ark1'!Q2933)</f>
        <v/>
      </c>
      <c r="I738" s="215"/>
      <c r="J738" s="320">
        <f>+'Ark1'!R2933</f>
        <v>0</v>
      </c>
      <c r="K738" s="216" t="str">
        <f>+IF(J738=0,"",'Ark1'!AG2933)</f>
        <v/>
      </c>
      <c r="L738" s="216"/>
      <c r="M738" s="216" t="str">
        <f>+IF(J738=0,"",'Ark1'!AH2933)</f>
        <v/>
      </c>
      <c r="N738" s="31" t="str">
        <f>+IF(J738=0,"",'Ark1'!U2933)</f>
        <v/>
      </c>
      <c r="O738" s="31"/>
      <c r="P738" s="31"/>
      <c r="Q738" s="31"/>
      <c r="R738" s="31"/>
      <c r="S738" s="31"/>
      <c r="T738" s="31"/>
      <c r="U738" s="31"/>
      <c r="V738" s="217" t="str">
        <f>+IF(J738=0,"",'Ark1'!T2933)</f>
        <v/>
      </c>
      <c r="W738" s="218" t="str">
        <f>+IF(J738=0,"",'Ark1'!W2933)</f>
        <v/>
      </c>
      <c r="X738" s="218" t="str">
        <f>+IF(J738=0,"",'Ark1'!X2933)</f>
        <v/>
      </c>
      <c r="Y738" s="218" t="str">
        <f>+IF(J738=0,"",'Ark1'!Y2933)</f>
        <v/>
      </c>
      <c r="Z738" s="218" t="str">
        <f>+IF(J738=0,"",'Ark1'!Z2933)</f>
        <v/>
      </c>
      <c r="AA738" s="216" t="str">
        <f>+IF(J738=0,"",'Ark1'!AA2933)</f>
        <v/>
      </c>
      <c r="AB738" s="217" t="str">
        <f>+IF(J738=0,"",'Ark1'!AC2933)</f>
        <v/>
      </c>
      <c r="AC738" s="218" t="str">
        <f>+IF(J738=0,"",'Ark1'!AE2933)</f>
        <v/>
      </c>
      <c r="AD738" s="216" t="str">
        <f t="shared" si="67"/>
        <v/>
      </c>
      <c r="AE738" s="216" t="str">
        <f t="shared" si="65"/>
        <v/>
      </c>
      <c r="AF738" s="301"/>
    </row>
    <row r="739" spans="1:32" ht="15.6">
      <c r="A739" s="301"/>
      <c r="B739" s="266">
        <f>+'Ark1'!C2934</f>
        <v>2023</v>
      </c>
      <c r="C739" s="215">
        <f>+'Ark1'!L2934</f>
        <v>13</v>
      </c>
      <c r="D739" s="215" t="str">
        <f>VLOOKUP(C739,RNR!$D$13:$E$27,2)</f>
        <v>E-</v>
      </c>
      <c r="E739" s="215">
        <f>+'Ark1'!H2934</f>
        <v>2</v>
      </c>
      <c r="F739" s="215">
        <f>+'Ark1'!J2934</f>
        <v>160</v>
      </c>
      <c r="G739" s="215" t="str">
        <f>+VLOOKUP(F739,RNR!$A$1:$B$26,2)</f>
        <v>Oslo</v>
      </c>
      <c r="H739" s="215" t="str">
        <f>+IF(J739=0,"",'Ark1'!Q2934)</f>
        <v/>
      </c>
      <c r="I739" s="215"/>
      <c r="J739" s="320">
        <f>+'Ark1'!R2934</f>
        <v>0</v>
      </c>
      <c r="K739" s="216" t="str">
        <f>+IF(J739=0,"",'Ark1'!AG2934)</f>
        <v/>
      </c>
      <c r="L739" s="216"/>
      <c r="M739" s="216" t="str">
        <f>+IF(J739=0,"",'Ark1'!AH2934)</f>
        <v/>
      </c>
      <c r="N739" s="31" t="str">
        <f>+IF(J739=0,"",'Ark1'!U2934)</f>
        <v/>
      </c>
      <c r="O739" s="31"/>
      <c r="P739" s="31"/>
      <c r="Q739" s="31"/>
      <c r="R739" s="31"/>
      <c r="S739" s="31"/>
      <c r="T739" s="31"/>
      <c r="U739" s="31"/>
      <c r="V739" s="217" t="str">
        <f>+IF(J739=0,"",'Ark1'!T2934)</f>
        <v/>
      </c>
      <c r="W739" s="218" t="str">
        <f>+IF(J739=0,"",'Ark1'!W2934)</f>
        <v/>
      </c>
      <c r="X739" s="218" t="str">
        <f>+IF(J739=0,"",'Ark1'!X2934)</f>
        <v/>
      </c>
      <c r="Y739" s="218" t="str">
        <f>+IF(J739=0,"",'Ark1'!Y2934)</f>
        <v/>
      </c>
      <c r="Z739" s="218" t="str">
        <f>+IF(J739=0,"",'Ark1'!Z2934)</f>
        <v/>
      </c>
      <c r="AA739" s="216" t="str">
        <f>+IF(J739=0,"",'Ark1'!AA2934)</f>
        <v/>
      </c>
      <c r="AB739" s="217" t="str">
        <f>+IF(J739=0,"",'Ark1'!AC2934)</f>
        <v/>
      </c>
      <c r="AC739" s="218" t="str">
        <f>+IF(J739=0,"",'Ark1'!AE2934)</f>
        <v/>
      </c>
      <c r="AD739" s="216" t="str">
        <f t="shared" si="67"/>
        <v/>
      </c>
      <c r="AE739" s="216" t="str">
        <f t="shared" si="65"/>
        <v/>
      </c>
      <c r="AF739" s="301"/>
    </row>
    <row r="740" spans="1:32" ht="15.6">
      <c r="A740" s="301"/>
      <c r="B740" s="266">
        <f>+'Ark1'!C2935</f>
        <v>2023</v>
      </c>
      <c r="C740" s="215">
        <f>+'Ark1'!L2935</f>
        <v>13</v>
      </c>
      <c r="D740" s="215" t="str">
        <f>VLOOKUP(C740,RNR!$D$13:$E$27,2)</f>
        <v>E-</v>
      </c>
      <c r="E740" s="215">
        <f>+'Ark1'!H2935</f>
        <v>1</v>
      </c>
      <c r="F740" s="215">
        <f>+'Ark1'!J2935</f>
        <v>171</v>
      </c>
      <c r="G740" s="215" t="str">
        <f>+VLOOKUP(F740,RNR!$A$1:$B$26,2)</f>
        <v>Prima</v>
      </c>
      <c r="H740" s="215" t="str">
        <f>+IF(J740=0,"",'Ark1'!Q2935)</f>
        <v/>
      </c>
      <c r="I740" s="215"/>
      <c r="J740" s="320">
        <f>+'Ark1'!R2935</f>
        <v>0</v>
      </c>
      <c r="K740" s="216" t="str">
        <f>+IF(J740=0,"",'Ark1'!AG2935)</f>
        <v/>
      </c>
      <c r="L740" s="216"/>
      <c r="M740" s="216" t="str">
        <f>+IF(J740=0,"",'Ark1'!AH2935)</f>
        <v/>
      </c>
      <c r="N740" s="31" t="str">
        <f>+IF(J740=0,"",'Ark1'!U2935)</f>
        <v/>
      </c>
      <c r="O740" s="31"/>
      <c r="P740" s="31"/>
      <c r="Q740" s="31"/>
      <c r="R740" s="31"/>
      <c r="S740" s="31"/>
      <c r="T740" s="31"/>
      <c r="U740" s="31"/>
      <c r="V740" s="217" t="str">
        <f>+IF(J740=0,"",'Ark1'!T2935)</f>
        <v/>
      </c>
      <c r="W740" s="218" t="str">
        <f>+IF(J740=0,"",'Ark1'!W2935)</f>
        <v/>
      </c>
      <c r="X740" s="218" t="str">
        <f>+IF(J740=0,"",'Ark1'!X2935)</f>
        <v/>
      </c>
      <c r="Y740" s="218" t="str">
        <f>+IF(J740=0,"",'Ark1'!Y2935)</f>
        <v/>
      </c>
      <c r="Z740" s="218" t="str">
        <f>+IF(J740=0,"",'Ark1'!Z2935)</f>
        <v/>
      </c>
      <c r="AA740" s="216" t="str">
        <f>+IF(J740=0,"",'Ark1'!AA2935)</f>
        <v/>
      </c>
      <c r="AB740" s="217" t="str">
        <f>+IF(J740=0,"",'Ark1'!AC2935)</f>
        <v/>
      </c>
      <c r="AC740" s="218" t="str">
        <f>+IF(J740=0,"",'Ark1'!AE2935)</f>
        <v/>
      </c>
      <c r="AD740" s="216" t="str">
        <f t="shared" si="67"/>
        <v/>
      </c>
      <c r="AE740" s="216" t="str">
        <f t="shared" si="65"/>
        <v/>
      </c>
      <c r="AF740" s="301"/>
    </row>
    <row r="741" spans="1:32" ht="15.6">
      <c r="A741" s="301"/>
      <c r="B741" s="266">
        <f>+'Ark1'!C2936</f>
        <v>2023</v>
      </c>
      <c r="C741" s="215">
        <f>+'Ark1'!L2936</f>
        <v>13</v>
      </c>
      <c r="D741" s="215" t="str">
        <f>VLOOKUP(C741,RNR!$D$13:$E$27,2)</f>
        <v>E-</v>
      </c>
      <c r="E741" s="215">
        <f>+'Ark1'!H2936</f>
        <v>2</v>
      </c>
      <c r="F741" s="215">
        <f>+'Ark1'!J2936</f>
        <v>175</v>
      </c>
      <c r="G741" s="215" t="str">
        <f>+VLOOKUP(F741,RNR!$A$1:$B$26,2)</f>
        <v>Ole Ringdal</v>
      </c>
      <c r="H741" s="215" t="str">
        <f>+IF(J741=0,"",'Ark1'!Q2936)</f>
        <v/>
      </c>
      <c r="I741" s="215"/>
      <c r="J741" s="320">
        <f>+'Ark1'!R2936</f>
        <v>0</v>
      </c>
      <c r="K741" s="216" t="str">
        <f>+IF(J741=0,"",'Ark1'!AG2936)</f>
        <v/>
      </c>
      <c r="L741" s="216"/>
      <c r="M741" s="216" t="str">
        <f>+IF(J741=0,"",'Ark1'!AH2936)</f>
        <v/>
      </c>
      <c r="N741" s="31" t="str">
        <f>+IF(J741=0,"",'Ark1'!U2936)</f>
        <v/>
      </c>
      <c r="O741" s="31"/>
      <c r="P741" s="31"/>
      <c r="Q741" s="31"/>
      <c r="R741" s="31"/>
      <c r="S741" s="31"/>
      <c r="T741" s="31"/>
      <c r="U741" s="31"/>
      <c r="V741" s="217" t="str">
        <f>+IF(J741=0,"",'Ark1'!T2936)</f>
        <v/>
      </c>
      <c r="W741" s="218" t="str">
        <f>+IF(J741=0,"",'Ark1'!W2936)</f>
        <v/>
      </c>
      <c r="X741" s="218" t="str">
        <f>+IF(J741=0,"",'Ark1'!X2936)</f>
        <v/>
      </c>
      <c r="Y741" s="218" t="str">
        <f>+IF(J741=0,"",'Ark1'!Y2936)</f>
        <v/>
      </c>
      <c r="Z741" s="218" t="str">
        <f>+IF(J741=0,"",'Ark1'!Z2936)</f>
        <v/>
      </c>
      <c r="AA741" s="216" t="str">
        <f>+IF(J741=0,"",'Ark1'!AA2936)</f>
        <v/>
      </c>
      <c r="AB741" s="217" t="str">
        <f>+IF(J741=0,"",'Ark1'!AC2936)</f>
        <v/>
      </c>
      <c r="AC741" s="218" t="str">
        <f>+IF(J741=0,"",'Ark1'!AE2936)</f>
        <v/>
      </c>
      <c r="AD741" s="216" t="str">
        <f t="shared" si="67"/>
        <v/>
      </c>
      <c r="AE741" s="216" t="str">
        <f t="shared" si="65"/>
        <v/>
      </c>
      <c r="AF741" s="301"/>
    </row>
    <row r="742" spans="1:32" ht="15.6">
      <c r="A742" s="301"/>
      <c r="B742" s="266">
        <f>+'Ark1'!C2937</f>
        <v>2023</v>
      </c>
      <c r="C742" s="215">
        <f>+'Ark1'!L2937</f>
        <v>13</v>
      </c>
      <c r="D742" s="215" t="str">
        <f>VLOOKUP(C742,RNR!$D$13:$E$27,2)</f>
        <v>E-</v>
      </c>
      <c r="E742" s="215">
        <f>+'Ark1'!H2937</f>
        <v>2</v>
      </c>
      <c r="F742" s="215">
        <f>+'Ark1'!J2937</f>
        <v>177</v>
      </c>
      <c r="G742" s="215" t="str">
        <f>+VLOOKUP(F742,RNR!$A$1:$B$26,2)</f>
        <v>Slakthuset</v>
      </c>
      <c r="H742" s="215" t="str">
        <f>+IF(J742=0,"",'Ark1'!Q2937)</f>
        <v/>
      </c>
      <c r="I742" s="215"/>
      <c r="J742" s="320">
        <f>+'Ark1'!R2937</f>
        <v>0</v>
      </c>
      <c r="K742" s="216" t="str">
        <f>+IF(J742=0,"",'Ark1'!AG2937)</f>
        <v/>
      </c>
      <c r="L742" s="216"/>
      <c r="M742" s="216" t="str">
        <f>+IF(J742=0,"",'Ark1'!AH2937)</f>
        <v/>
      </c>
      <c r="N742" s="31" t="str">
        <f>+IF(J742=0,"",'Ark1'!U2937)</f>
        <v/>
      </c>
      <c r="O742" s="31"/>
      <c r="P742" s="31"/>
      <c r="Q742" s="31"/>
      <c r="R742" s="31"/>
      <c r="S742" s="31"/>
      <c r="T742" s="31"/>
      <c r="U742" s="31"/>
      <c r="V742" s="217" t="str">
        <f>+IF(J742=0,"",'Ark1'!T2937)</f>
        <v/>
      </c>
      <c r="W742" s="218" t="str">
        <f>+IF(J742=0,"",'Ark1'!W2937)</f>
        <v/>
      </c>
      <c r="X742" s="218" t="str">
        <f>+IF(J742=0,"",'Ark1'!X2937)</f>
        <v/>
      </c>
      <c r="Y742" s="218" t="str">
        <f>+IF(J742=0,"",'Ark1'!Y2937)</f>
        <v/>
      </c>
      <c r="Z742" s="218" t="str">
        <f>+IF(J742=0,"",'Ark1'!Z2937)</f>
        <v/>
      </c>
      <c r="AA742" s="216" t="str">
        <f>+IF(J742=0,"",'Ark1'!AA2937)</f>
        <v/>
      </c>
      <c r="AB742" s="217" t="str">
        <f>+IF(J742=0,"",'Ark1'!AC2937)</f>
        <v/>
      </c>
      <c r="AC742" s="218" t="str">
        <f>+IF(J742=0,"",'Ark1'!AE2937)</f>
        <v/>
      </c>
      <c r="AD742" s="216" t="str">
        <f t="shared" si="67"/>
        <v/>
      </c>
      <c r="AE742" s="216" t="str">
        <f t="shared" si="65"/>
        <v/>
      </c>
      <c r="AF742" s="301"/>
    </row>
    <row r="743" spans="1:32" ht="15.6">
      <c r="A743" s="301"/>
      <c r="B743" s="266">
        <f>+'Ark1'!C2938</f>
        <v>2023</v>
      </c>
      <c r="C743" s="215">
        <f>+'Ark1'!L2938</f>
        <v>13</v>
      </c>
      <c r="D743" s="215" t="str">
        <f>VLOOKUP(C743,RNR!$D$13:$E$27,2)</f>
        <v>E-</v>
      </c>
      <c r="E743" s="215">
        <f>+'Ark1'!H2938</f>
        <v>2</v>
      </c>
      <c r="F743" s="215">
        <f>+'Ark1'!J2938</f>
        <v>178</v>
      </c>
      <c r="G743" s="215" t="str">
        <f>+VLOOKUP(F743,RNR!$A$1:$B$26,2)</f>
        <v>Røros</v>
      </c>
      <c r="H743" s="215" t="str">
        <f>+IF(J743=0,"",'Ark1'!Q2938)</f>
        <v/>
      </c>
      <c r="I743" s="215"/>
      <c r="J743" s="320">
        <f>+'Ark1'!R2938</f>
        <v>0</v>
      </c>
      <c r="K743" s="216" t="str">
        <f>+IF(J743=0,"",'Ark1'!AG2938)</f>
        <v/>
      </c>
      <c r="L743" s="216"/>
      <c r="M743" s="216" t="str">
        <f>+IF(J743=0,"",'Ark1'!AH2938)</f>
        <v/>
      </c>
      <c r="N743" s="31" t="str">
        <f>+IF(J743=0,"",'Ark1'!U2938)</f>
        <v/>
      </c>
      <c r="O743" s="31"/>
      <c r="P743" s="31"/>
      <c r="Q743" s="31"/>
      <c r="R743" s="31"/>
      <c r="S743" s="31"/>
      <c r="T743" s="31"/>
      <c r="U743" s="31"/>
      <c r="V743" s="217" t="str">
        <f>+IF(J743=0,"",'Ark1'!T2938)</f>
        <v/>
      </c>
      <c r="W743" s="218" t="str">
        <f>+IF(J743=0,"",'Ark1'!W2938)</f>
        <v/>
      </c>
      <c r="X743" s="218" t="str">
        <f>+IF(J743=0,"",'Ark1'!X2938)</f>
        <v/>
      </c>
      <c r="Y743" s="218" t="str">
        <f>+IF(J743=0,"",'Ark1'!Y2938)</f>
        <v/>
      </c>
      <c r="Z743" s="218" t="str">
        <f>+IF(J743=0,"",'Ark1'!Z2938)</f>
        <v/>
      </c>
      <c r="AA743" s="216" t="str">
        <f>+IF(J743=0,"",'Ark1'!AA2938)</f>
        <v/>
      </c>
      <c r="AB743" s="217" t="str">
        <f>+IF(J743=0,"",'Ark1'!AC2938)</f>
        <v/>
      </c>
      <c r="AC743" s="218" t="str">
        <f>+IF(J743=0,"",'Ark1'!AE2938)</f>
        <v/>
      </c>
      <c r="AD743" s="216" t="str">
        <f t="shared" si="67"/>
        <v/>
      </c>
      <c r="AE743" s="216" t="str">
        <f t="shared" si="65"/>
        <v/>
      </c>
      <c r="AF743" s="301"/>
    </row>
    <row r="744" spans="1:32" ht="15.6">
      <c r="A744" s="301"/>
      <c r="B744" s="266">
        <f>+'Ark1'!C2939</f>
        <v>2023</v>
      </c>
      <c r="C744" s="215">
        <f>+'Ark1'!L2939</f>
        <v>13</v>
      </c>
      <c r="D744" s="215" t="str">
        <f>VLOOKUP(C744,RNR!$D$13:$E$27,2)</f>
        <v>E-</v>
      </c>
      <c r="E744" s="215">
        <f>+'Ark1'!H2939</f>
        <v>2</v>
      </c>
      <c r="F744" s="215">
        <f>+'Ark1'!J2939</f>
        <v>181</v>
      </c>
      <c r="G744" s="215" t="str">
        <f>+VLOOKUP(F744,RNR!$A$1:$B$26,2)</f>
        <v>Horns</v>
      </c>
      <c r="H744" s="215" t="str">
        <f>+IF(J744=0,"",'Ark1'!Q2939)</f>
        <v/>
      </c>
      <c r="I744" s="215"/>
      <c r="J744" s="320">
        <f>+'Ark1'!R2939</f>
        <v>0</v>
      </c>
      <c r="K744" s="216" t="str">
        <f>+IF(J744=0,"",'Ark1'!AG2939)</f>
        <v/>
      </c>
      <c r="L744" s="216"/>
      <c r="M744" s="216" t="str">
        <f>+IF(J744=0,"",'Ark1'!AH2939)</f>
        <v/>
      </c>
      <c r="N744" s="31" t="str">
        <f>+IF(J744=0,"",'Ark1'!U2939)</f>
        <v/>
      </c>
      <c r="O744" s="31"/>
      <c r="P744" s="31"/>
      <c r="Q744" s="31"/>
      <c r="R744" s="31"/>
      <c r="S744" s="31"/>
      <c r="T744" s="31"/>
      <c r="U744" s="31"/>
      <c r="V744" s="217" t="str">
        <f>+IF(J744=0,"",'Ark1'!T2939)</f>
        <v/>
      </c>
      <c r="W744" s="218" t="str">
        <f>+IF(J744=0,"",'Ark1'!W2939)</f>
        <v/>
      </c>
      <c r="X744" s="218" t="str">
        <f>+IF(J744=0,"",'Ark1'!X2939)</f>
        <v/>
      </c>
      <c r="Y744" s="218" t="str">
        <f>+IF(J744=0,"",'Ark1'!Y2939)</f>
        <v/>
      </c>
      <c r="Z744" s="218" t="str">
        <f>+IF(J744=0,"",'Ark1'!Z2939)</f>
        <v/>
      </c>
      <c r="AA744" s="216" t="str">
        <f>+IF(J744=0,"",'Ark1'!AA2939)</f>
        <v/>
      </c>
      <c r="AB744" s="217" t="str">
        <f>+IF(J744=0,"",'Ark1'!AC2939)</f>
        <v/>
      </c>
      <c r="AC744" s="218" t="str">
        <f>+IF(J744=0,"",'Ark1'!AE2939)</f>
        <v/>
      </c>
      <c r="AD744" s="216" t="str">
        <f t="shared" si="67"/>
        <v/>
      </c>
      <c r="AE744" s="216" t="str">
        <f t="shared" si="65"/>
        <v/>
      </c>
      <c r="AF744" s="301"/>
    </row>
    <row r="745" spans="1:32" ht="15.6">
      <c r="A745" s="301"/>
      <c r="B745" s="266">
        <f>+'Ark1'!C2940</f>
        <v>2023</v>
      </c>
      <c r="C745" s="215">
        <f>+'Ark1'!L2940</f>
        <v>13</v>
      </c>
      <c r="D745" s="215" t="str">
        <f>VLOOKUP(C745,RNR!$D$13:$E$27,2)</f>
        <v>E-</v>
      </c>
      <c r="E745" s="215">
        <f>+'Ark1'!H2940</f>
        <v>1</v>
      </c>
      <c r="F745" s="215">
        <f>+'Ark1'!J2940</f>
        <v>262</v>
      </c>
      <c r="G745" s="215" t="str">
        <f>+VLOOKUP(F745,RNR!$A$1:$B$26,2)</f>
        <v>Strilalam</v>
      </c>
      <c r="H745" s="215" t="str">
        <f>+IF(J745=0,"",'Ark1'!Q2940)</f>
        <v/>
      </c>
      <c r="I745" s="215"/>
      <c r="J745" s="320">
        <f>+'Ark1'!R2940</f>
        <v>0</v>
      </c>
      <c r="K745" s="216" t="str">
        <f>+IF(J745=0,"",'Ark1'!AG2940)</f>
        <v/>
      </c>
      <c r="L745" s="216"/>
      <c r="M745" s="216" t="str">
        <f>+IF(J745=0,"",'Ark1'!AH2940)</f>
        <v/>
      </c>
      <c r="N745" s="31" t="str">
        <f>+IF(J745=0,"",'Ark1'!U2940)</f>
        <v/>
      </c>
      <c r="O745" s="31"/>
      <c r="P745" s="31"/>
      <c r="Q745" s="31"/>
      <c r="R745" s="31"/>
      <c r="S745" s="31"/>
      <c r="T745" s="31"/>
      <c r="U745" s="31"/>
      <c r="V745" s="217" t="str">
        <f>+IF(J745=0,"",'Ark1'!T2940)</f>
        <v/>
      </c>
      <c r="W745" s="218" t="str">
        <f>+IF(J745=0,"",'Ark1'!W2940)</f>
        <v/>
      </c>
      <c r="X745" s="218" t="str">
        <f>+IF(J745=0,"",'Ark1'!X2940)</f>
        <v/>
      </c>
      <c r="Y745" s="218" t="str">
        <f>+IF(J745=0,"",'Ark1'!Y2940)</f>
        <v/>
      </c>
      <c r="Z745" s="218" t="str">
        <f>+IF(J745=0,"",'Ark1'!Z2940)</f>
        <v/>
      </c>
      <c r="AA745" s="216" t="str">
        <f>+IF(J745=0,"",'Ark1'!AA2940)</f>
        <v/>
      </c>
      <c r="AB745" s="217" t="str">
        <f>+IF(J745=0,"",'Ark1'!AC2940)</f>
        <v/>
      </c>
      <c r="AC745" s="218" t="str">
        <f>+IF(J745=0,"",'Ark1'!AE2940)</f>
        <v/>
      </c>
      <c r="AD745" s="216" t="str">
        <f t="shared" si="67"/>
        <v/>
      </c>
      <c r="AE745" s="216" t="str">
        <f t="shared" si="65"/>
        <v/>
      </c>
      <c r="AF745" s="301"/>
    </row>
    <row r="746" spans="1:32" ht="15.6">
      <c r="A746" s="301"/>
      <c r="B746" s="266">
        <f>+'Ark1'!C2941</f>
        <v>2023</v>
      </c>
      <c r="C746" s="215">
        <f>+'Ark1'!L2941</f>
        <v>13</v>
      </c>
      <c r="D746" s="215" t="str">
        <f>VLOOKUP(C746,RNR!$D$13:$E$27,2)</f>
        <v>E-</v>
      </c>
      <c r="E746" s="215">
        <f>+'Ark1'!H2941</f>
        <v>1</v>
      </c>
      <c r="F746" s="215">
        <f>+'Ark1'!J2941</f>
        <v>309</v>
      </c>
      <c r="G746" s="215" t="str">
        <f>+VLOOKUP(F746,RNR!$A$1:$B$26,2)</f>
        <v>Malvik</v>
      </c>
      <c r="H746" s="215" t="str">
        <f>+IF(J746=0,"",'Ark1'!Q2941)</f>
        <v/>
      </c>
      <c r="I746" s="215"/>
      <c r="J746" s="320">
        <f>+'Ark1'!R2941</f>
        <v>0</v>
      </c>
      <c r="K746" s="216" t="str">
        <f>+IF(J746=0,"",'Ark1'!AG2941)</f>
        <v/>
      </c>
      <c r="L746" s="216"/>
      <c r="M746" s="216" t="str">
        <f>+IF(J746=0,"",'Ark1'!AH2941)</f>
        <v/>
      </c>
      <c r="N746" s="31" t="str">
        <f>+IF(J746=0,"",'Ark1'!U2941)</f>
        <v/>
      </c>
      <c r="O746" s="31"/>
      <c r="P746" s="31"/>
      <c r="Q746" s="31"/>
      <c r="R746" s="31"/>
      <c r="S746" s="31"/>
      <c r="T746" s="31"/>
      <c r="U746" s="31"/>
      <c r="V746" s="217" t="str">
        <f>+IF(J746=0,"",'Ark1'!T2941)</f>
        <v/>
      </c>
      <c r="W746" s="218" t="str">
        <f>+IF(J746=0,"",'Ark1'!W2941)</f>
        <v/>
      </c>
      <c r="X746" s="218" t="str">
        <f>+IF(J746=0,"",'Ark1'!X2941)</f>
        <v/>
      </c>
      <c r="Y746" s="218" t="str">
        <f>+IF(J746=0,"",'Ark1'!Y2941)</f>
        <v/>
      </c>
      <c r="Z746" s="218" t="str">
        <f>+IF(J746=0,"",'Ark1'!Z2941)</f>
        <v/>
      </c>
      <c r="AA746" s="216" t="str">
        <f>+IF(J746=0,"",'Ark1'!AA2941)</f>
        <v/>
      </c>
      <c r="AB746" s="217" t="str">
        <f>+IF(J746=0,"",'Ark1'!AC2941)</f>
        <v/>
      </c>
      <c r="AC746" s="218" t="str">
        <f>+IF(J746=0,"",'Ark1'!AE2941)</f>
        <v/>
      </c>
      <c r="AD746" s="216" t="str">
        <f t="shared" si="67"/>
        <v/>
      </c>
      <c r="AE746" s="216" t="str">
        <f t="shared" si="65"/>
        <v/>
      </c>
      <c r="AF746" s="301"/>
    </row>
    <row r="747" spans="1:32" ht="15.6">
      <c r="A747" s="301"/>
      <c r="B747" s="266">
        <f>+'Ark1'!C2942</f>
        <v>2023</v>
      </c>
      <c r="C747" s="215">
        <f>+'Ark1'!L2942</f>
        <v>13</v>
      </c>
      <c r="D747" s="215" t="str">
        <f>VLOOKUP(C747,RNR!$D$13:$E$27,2)</f>
        <v>E-</v>
      </c>
      <c r="E747" s="215">
        <f>+'Ark1'!H2942</f>
        <v>2</v>
      </c>
      <c r="F747" s="215">
        <f>+'Ark1'!J2942</f>
        <v>470</v>
      </c>
      <c r="G747" s="215" t="str">
        <f>+VLOOKUP(F747,RNR!$A$1:$B$26,2)</f>
        <v>Jens Eide</v>
      </c>
      <c r="H747" s="215" t="str">
        <f>+IF(J747=0,"",'Ark1'!Q2942)</f>
        <v/>
      </c>
      <c r="I747" s="215"/>
      <c r="J747" s="320">
        <f>+'Ark1'!R2942</f>
        <v>0</v>
      </c>
      <c r="K747" s="216" t="str">
        <f>+IF(J747=0,"",'Ark1'!AG2942)</f>
        <v/>
      </c>
      <c r="L747" s="216"/>
      <c r="M747" s="216" t="str">
        <f>+IF(J747=0,"",'Ark1'!AH2942)</f>
        <v/>
      </c>
      <c r="N747" s="31" t="str">
        <f>+IF(J747=0,"",'Ark1'!U2942)</f>
        <v/>
      </c>
      <c r="O747" s="31"/>
      <c r="P747" s="31"/>
      <c r="Q747" s="31"/>
      <c r="R747" s="31"/>
      <c r="S747" s="31"/>
      <c r="T747" s="31"/>
      <c r="U747" s="31"/>
      <c r="V747" s="217" t="str">
        <f>+IF(J747=0,"",'Ark1'!T2942)</f>
        <v/>
      </c>
      <c r="W747" s="218" t="str">
        <f>+IF(J747=0,"",'Ark1'!W2942)</f>
        <v/>
      </c>
      <c r="X747" s="218" t="str">
        <f>+IF(J747=0,"",'Ark1'!X2942)</f>
        <v/>
      </c>
      <c r="Y747" s="218" t="str">
        <f>+IF(J747=0,"",'Ark1'!Y2942)</f>
        <v/>
      </c>
      <c r="Z747" s="218" t="str">
        <f>+IF(J747=0,"",'Ark1'!Z2942)</f>
        <v/>
      </c>
      <c r="AA747" s="216" t="str">
        <f>+IF(J747=0,"",'Ark1'!AA2942)</f>
        <v/>
      </c>
      <c r="AB747" s="217" t="str">
        <f>+IF(J747=0,"",'Ark1'!AC2942)</f>
        <v/>
      </c>
      <c r="AC747" s="218" t="str">
        <f>+IF(J747=0,"",'Ark1'!AE2942)</f>
        <v/>
      </c>
      <c r="AD747" s="216" t="str">
        <f t="shared" si="67"/>
        <v/>
      </c>
      <c r="AE747" s="216" t="str">
        <f t="shared" si="65"/>
        <v/>
      </c>
      <c r="AF747" s="301"/>
    </row>
    <row r="748" spans="1:32" ht="15.6">
      <c r="A748" s="301"/>
      <c r="B748" s="266">
        <f>+'Ark1'!C2943</f>
        <v>2023</v>
      </c>
      <c r="C748" s="215">
        <f>+'Ark1'!L2943</f>
        <v>13</v>
      </c>
      <c r="D748" s="215" t="str">
        <f>VLOOKUP(C748,RNR!$D$13:$E$27,2)</f>
        <v>E-</v>
      </c>
      <c r="E748" s="215">
        <f>+'Ark1'!H2943</f>
        <v>2</v>
      </c>
      <c r="F748" s="215">
        <f>+'Ark1'!J2943</f>
        <v>629</v>
      </c>
      <c r="G748" s="215" t="str">
        <f>+VLOOKUP(F748,RNR!$A$1:$B$26,2)</f>
        <v>Bø</v>
      </c>
      <c r="H748" s="215" t="str">
        <f>+IF(J748=0,"",'Ark1'!Q2943)</f>
        <v/>
      </c>
      <c r="I748" s="215"/>
      <c r="J748" s="320">
        <f>+'Ark1'!R2943</f>
        <v>0</v>
      </c>
      <c r="K748" s="216" t="str">
        <f>+IF(J748=0,"",'Ark1'!AG2943)</f>
        <v/>
      </c>
      <c r="L748" s="216"/>
      <c r="M748" s="216" t="str">
        <f>+IF(J748=0,"",'Ark1'!AH2943)</f>
        <v/>
      </c>
      <c r="N748" s="31" t="str">
        <f>+IF(J748=0,"",'Ark1'!U2943)</f>
        <v/>
      </c>
      <c r="O748" s="31"/>
      <c r="P748" s="31"/>
      <c r="Q748" s="31"/>
      <c r="R748" s="31"/>
      <c r="S748" s="31"/>
      <c r="T748" s="31"/>
      <c r="U748" s="31"/>
      <c r="V748" s="217" t="str">
        <f>+IF(J748=0,"",'Ark1'!T2943)</f>
        <v/>
      </c>
      <c r="W748" s="218" t="str">
        <f>+IF(J748=0,"",'Ark1'!W2943)</f>
        <v/>
      </c>
      <c r="X748" s="218" t="str">
        <f>+IF(J748=0,"",'Ark1'!X2943)</f>
        <v/>
      </c>
      <c r="Y748" s="218" t="str">
        <f>+IF(J748=0,"",'Ark1'!Y2943)</f>
        <v/>
      </c>
      <c r="Z748" s="218" t="str">
        <f>+IF(J748=0,"",'Ark1'!Z2943)</f>
        <v/>
      </c>
      <c r="AA748" s="216" t="str">
        <f>+IF(J748=0,"",'Ark1'!AA2943)</f>
        <v/>
      </c>
      <c r="AB748" s="217" t="str">
        <f>+IF(J748=0,"",'Ark1'!AC2943)</f>
        <v/>
      </c>
      <c r="AC748" s="218" t="str">
        <f>+IF(J748=0,"",'Ark1'!AE2943)</f>
        <v/>
      </c>
      <c r="AD748" s="216" t="str">
        <f t="shared" si="67"/>
        <v/>
      </c>
      <c r="AE748" s="216" t="str">
        <f t="shared" si="65"/>
        <v/>
      </c>
      <c r="AF748" s="301"/>
    </row>
    <row r="749" spans="1:32" ht="15.6">
      <c r="A749" s="301"/>
      <c r="B749" s="266">
        <f>+'Ark1'!C2944</f>
        <v>2023</v>
      </c>
      <c r="C749" s="215">
        <f>+'Ark1'!L2944</f>
        <v>13</v>
      </c>
      <c r="D749" s="215" t="str">
        <f>VLOOKUP(C749,RNR!$D$13:$E$27,2)</f>
        <v>E-</v>
      </c>
      <c r="E749" s="215">
        <f>+'Ark1'!H2944</f>
        <v>1</v>
      </c>
      <c r="F749" s="215">
        <f>+'Ark1'!J2944</f>
        <v>643</v>
      </c>
      <c r="G749" s="215" t="str">
        <f>+VLOOKUP(F749,RNR!$A$1:$B$26,2)</f>
        <v>Bjerka</v>
      </c>
      <c r="H749" s="215" t="str">
        <f>+IF(J749=0,"",'Ark1'!Q2944)</f>
        <v/>
      </c>
      <c r="I749" s="215"/>
      <c r="J749" s="320">
        <f>+'Ark1'!R2944</f>
        <v>0</v>
      </c>
      <c r="K749" s="216" t="str">
        <f>+IF(J749=0,"",'Ark1'!AG2944)</f>
        <v/>
      </c>
      <c r="L749" s="216"/>
      <c r="M749" s="216" t="str">
        <f>+IF(J749=0,"",'Ark1'!AH2944)</f>
        <v/>
      </c>
      <c r="N749" s="31" t="str">
        <f>+IF(J749=0,"",'Ark1'!U2944)</f>
        <v/>
      </c>
      <c r="O749" s="31"/>
      <c r="P749" s="31"/>
      <c r="Q749" s="31"/>
      <c r="R749" s="31"/>
      <c r="S749" s="31"/>
      <c r="T749" s="31"/>
      <c r="U749" s="31"/>
      <c r="V749" s="217" t="str">
        <f>+IF(J749=0,"",'Ark1'!T2944)</f>
        <v/>
      </c>
      <c r="W749" s="218" t="str">
        <f>+IF(J749=0,"",'Ark1'!W2944)</f>
        <v/>
      </c>
      <c r="X749" s="218" t="str">
        <f>+IF(J749=0,"",'Ark1'!X2944)</f>
        <v/>
      </c>
      <c r="Y749" s="218" t="str">
        <f>+IF(J749=0,"",'Ark1'!Y2944)</f>
        <v/>
      </c>
      <c r="Z749" s="218" t="str">
        <f>+IF(J749=0,"",'Ark1'!Z2944)</f>
        <v/>
      </c>
      <c r="AA749" s="216" t="str">
        <f>+IF(J749=0,"",'Ark1'!AA2944)</f>
        <v/>
      </c>
      <c r="AB749" s="217" t="str">
        <f>+IF(J749=0,"",'Ark1'!AC2944)</f>
        <v/>
      </c>
      <c r="AC749" s="218" t="str">
        <f>+IF(J749=0,"",'Ark1'!AE2944)</f>
        <v/>
      </c>
      <c r="AD749" s="216" t="str">
        <f t="shared" si="67"/>
        <v/>
      </c>
      <c r="AE749" s="216" t="str">
        <f t="shared" si="65"/>
        <v/>
      </c>
      <c r="AF749" s="301"/>
    </row>
    <row r="750" spans="1:32" ht="15.6">
      <c r="A750" s="301"/>
      <c r="B750" s="266">
        <f>+'Ark1'!C2945</f>
        <v>2023</v>
      </c>
      <c r="C750" s="215">
        <f>+'Ark1'!L2945</f>
        <v>13</v>
      </c>
      <c r="D750" s="215" t="str">
        <f>VLOOKUP(C750,RNR!$D$13:$E$27,2)</f>
        <v>E-</v>
      </c>
      <c r="E750" s="215">
        <f>+'Ark1'!H2945</f>
        <v>2</v>
      </c>
      <c r="F750" s="215">
        <f>+'Ark1'!J2945</f>
        <v>704</v>
      </c>
      <c r="G750" s="215" t="str">
        <f>+VLOOKUP(F750,RNR!$A$1:$B$26,2)</f>
        <v>Øre Vilt</v>
      </c>
      <c r="H750" s="215" t="str">
        <f>+IF(J750=0,"",'Ark1'!Q2945)</f>
        <v/>
      </c>
      <c r="I750" s="215"/>
      <c r="J750" s="320">
        <f>+'Ark1'!R2945</f>
        <v>0</v>
      </c>
      <c r="K750" s="216" t="str">
        <f>+IF(J750=0,"",'Ark1'!AG2945)</f>
        <v/>
      </c>
      <c r="L750" s="216"/>
      <c r="M750" s="216" t="str">
        <f>+IF(J750=0,"",'Ark1'!AH2945)</f>
        <v/>
      </c>
      <c r="N750" s="31" t="str">
        <f>+IF(J750=0,"",'Ark1'!U2945)</f>
        <v/>
      </c>
      <c r="O750" s="31"/>
      <c r="P750" s="31"/>
      <c r="Q750" s="31"/>
      <c r="R750" s="31"/>
      <c r="S750" s="31"/>
      <c r="T750" s="31"/>
      <c r="U750" s="31"/>
      <c r="V750" s="217" t="str">
        <f>+IF(J750=0,"",'Ark1'!T2945)</f>
        <v/>
      </c>
      <c r="W750" s="218" t="str">
        <f>+IF(J750=0,"",'Ark1'!W2945)</f>
        <v/>
      </c>
      <c r="X750" s="218" t="str">
        <f>+IF(J750=0,"",'Ark1'!X2945)</f>
        <v/>
      </c>
      <c r="Y750" s="218" t="str">
        <f>+IF(J750=0,"",'Ark1'!Y2945)</f>
        <v/>
      </c>
      <c r="Z750" s="218" t="str">
        <f>+IF(J750=0,"",'Ark1'!Z2945)</f>
        <v/>
      </c>
      <c r="AA750" s="216" t="str">
        <f>+IF(J750=0,"",'Ark1'!AA2945)</f>
        <v/>
      </c>
      <c r="AB750" s="217" t="str">
        <f>+IF(J750=0,"",'Ark1'!AC2945)</f>
        <v/>
      </c>
      <c r="AC750" s="218" t="str">
        <f>+IF(J750=0,"",'Ark1'!AE2945)</f>
        <v/>
      </c>
      <c r="AD750" s="216" t="str">
        <f t="shared" si="67"/>
        <v/>
      </c>
      <c r="AE750" s="216" t="str">
        <f t="shared" si="65"/>
        <v/>
      </c>
      <c r="AF750" s="301"/>
    </row>
    <row r="751" spans="1:32" ht="15.6">
      <c r="A751" s="301"/>
      <c r="B751" s="266">
        <f>+'Ark1'!C2946</f>
        <v>2023</v>
      </c>
      <c r="C751" s="215">
        <f>+'Ark1'!L2946</f>
        <v>13</v>
      </c>
      <c r="D751" s="215" t="str">
        <f>VLOOKUP(C751,RNR!$D$13:$E$27,2)</f>
        <v>E-</v>
      </c>
      <c r="E751" s="215">
        <f>+'Ark1'!H2946</f>
        <v>1</v>
      </c>
      <c r="F751" s="215">
        <f>+'Ark1'!J2946</f>
        <v>802</v>
      </c>
      <c r="G751" s="215" t="str">
        <f>+VLOOKUP(F751,RNR!$A$1:$B$26,2)</f>
        <v>Karasjok</v>
      </c>
      <c r="H751" s="215" t="str">
        <f>+IF(J751=0,"",'Ark1'!Q2946)</f>
        <v/>
      </c>
      <c r="I751" s="215"/>
      <c r="J751" s="320">
        <f>+'Ark1'!R2946</f>
        <v>0</v>
      </c>
      <c r="K751" s="216" t="str">
        <f>+IF(J751=0,"",'Ark1'!AG2946)</f>
        <v/>
      </c>
      <c r="L751" s="216"/>
      <c r="M751" s="216" t="str">
        <f>+IF(J751=0,"",'Ark1'!AH2946)</f>
        <v/>
      </c>
      <c r="N751" s="31" t="str">
        <f>+IF(J751=0,"",'Ark1'!U2946)</f>
        <v/>
      </c>
      <c r="O751" s="31"/>
      <c r="P751" s="31"/>
      <c r="Q751" s="31"/>
      <c r="R751" s="31"/>
      <c r="S751" s="31"/>
      <c r="T751" s="31"/>
      <c r="U751" s="31"/>
      <c r="V751" s="217" t="str">
        <f>+IF(J751=0,"",'Ark1'!T2946)</f>
        <v/>
      </c>
      <c r="W751" s="218" t="str">
        <f>+IF(J751=0,"",'Ark1'!W2946)</f>
        <v/>
      </c>
      <c r="X751" s="218" t="str">
        <f>+IF(J751=0,"",'Ark1'!X2946)</f>
        <v/>
      </c>
      <c r="Y751" s="218" t="str">
        <f>+IF(J751=0,"",'Ark1'!Y2946)</f>
        <v/>
      </c>
      <c r="Z751" s="218" t="str">
        <f>+IF(J751=0,"",'Ark1'!Z2946)</f>
        <v/>
      </c>
      <c r="AA751" s="216" t="str">
        <f>+IF(J751=0,"",'Ark1'!AA2946)</f>
        <v/>
      </c>
      <c r="AB751" s="217" t="str">
        <f>+IF(J751=0,"",'Ark1'!AC2946)</f>
        <v/>
      </c>
      <c r="AC751" s="218" t="str">
        <f>+IF(J751=0,"",'Ark1'!AE2946)</f>
        <v/>
      </c>
      <c r="AD751" s="216" t="str">
        <f t="shared" si="67"/>
        <v/>
      </c>
      <c r="AE751" s="216" t="str">
        <f t="shared" si="65"/>
        <v/>
      </c>
      <c r="AF751" s="301"/>
    </row>
    <row r="752" spans="1:32" ht="15.6">
      <c r="A752" s="301"/>
      <c r="B752" s="266">
        <f>+'Ark1'!C2947</f>
        <v>2023</v>
      </c>
      <c r="C752" s="215">
        <f>+'Ark1'!L2947</f>
        <v>14</v>
      </c>
      <c r="D752" s="215" t="str">
        <f>VLOOKUP(C752,RNR!$D$13:$E$27,2)</f>
        <v>E</v>
      </c>
      <c r="E752" s="215">
        <f>+'Ark1'!H2947</f>
        <v>1</v>
      </c>
      <c r="F752" s="215">
        <f>+'Ark1'!J2947</f>
        <v>103</v>
      </c>
      <c r="G752" s="215" t="str">
        <f>+VLOOKUP(F752,RNR!$A$1:$B$26,2)</f>
        <v>Rudshøgda</v>
      </c>
      <c r="H752" s="215" t="str">
        <f>+IF(J752=0,"",'Ark1'!Q2947)</f>
        <v/>
      </c>
      <c r="I752" s="215"/>
      <c r="J752" s="320">
        <f>+'Ark1'!R2947</f>
        <v>0</v>
      </c>
      <c r="K752" s="216" t="str">
        <f>+IF(J752=0,"",'Ark1'!AG2947)</f>
        <v/>
      </c>
      <c r="L752" s="216"/>
      <c r="M752" s="216" t="str">
        <f>+IF(J752=0,"",'Ark1'!AH2947)</f>
        <v/>
      </c>
      <c r="N752" s="31" t="str">
        <f>+IF(J752=0,"",'Ark1'!U2947)</f>
        <v/>
      </c>
      <c r="O752" s="31"/>
      <c r="P752" s="31"/>
      <c r="Q752" s="31"/>
      <c r="R752" s="31"/>
      <c r="S752" s="31"/>
      <c r="T752" s="31"/>
      <c r="U752" s="31"/>
      <c r="V752" s="217" t="str">
        <f>+IF(J752=0,"",'Ark1'!T2947)</f>
        <v/>
      </c>
      <c r="W752" s="218" t="str">
        <f>+IF(J752=0,"",'Ark1'!W2947)</f>
        <v/>
      </c>
      <c r="X752" s="218" t="str">
        <f>+IF(J752=0,"",'Ark1'!X2947)</f>
        <v/>
      </c>
      <c r="Y752" s="218" t="str">
        <f>+IF(J752=0,"",'Ark1'!Y2947)</f>
        <v/>
      </c>
      <c r="Z752" s="218" t="str">
        <f>+IF(J752=0,"",'Ark1'!Z2947)</f>
        <v/>
      </c>
      <c r="AA752" s="216" t="str">
        <f>+IF(J752=0,"",'Ark1'!AA2947)</f>
        <v/>
      </c>
      <c r="AB752" s="217" t="str">
        <f>+IF(J752=0,"",'Ark1'!AC2947)</f>
        <v/>
      </c>
      <c r="AC752" s="218" t="str">
        <f>+IF(J752=0,"",'Ark1'!AE2947)</f>
        <v/>
      </c>
      <c r="AD752" s="216" t="str">
        <f t="shared" si="67"/>
        <v/>
      </c>
      <c r="AE752" s="216" t="str">
        <f t="shared" si="65"/>
        <v/>
      </c>
      <c r="AF752" s="301"/>
    </row>
    <row r="753" spans="1:32" ht="15.6">
      <c r="A753" s="301"/>
      <c r="B753" s="266">
        <f>+'Ark1'!C2948</f>
        <v>2023</v>
      </c>
      <c r="C753" s="215">
        <f>+'Ark1'!L2948</f>
        <v>14</v>
      </c>
      <c r="D753" s="215" t="str">
        <f>VLOOKUP(C753,RNR!$D$13:$E$27,2)</f>
        <v>E</v>
      </c>
      <c r="E753" s="215">
        <f>+'Ark1'!H2948</f>
        <v>2</v>
      </c>
      <c r="F753" s="215">
        <f>+'Ark1'!J2948</f>
        <v>106</v>
      </c>
      <c r="G753" s="215" t="str">
        <f>+VLOOKUP(F753,RNR!$A$1:$B$26,2)</f>
        <v>Furuseth</v>
      </c>
      <c r="H753" s="215" t="str">
        <f>+IF(J753=0,"",'Ark1'!Q2948)</f>
        <v/>
      </c>
      <c r="I753" s="215"/>
      <c r="J753" s="320">
        <f>+'Ark1'!R2948</f>
        <v>0</v>
      </c>
      <c r="K753" s="216" t="str">
        <f>+IF(J753=0,"",'Ark1'!AG2948)</f>
        <v/>
      </c>
      <c r="L753" s="216"/>
      <c r="M753" s="216" t="str">
        <f>+IF(J753=0,"",'Ark1'!AH2948)</f>
        <v/>
      </c>
      <c r="N753" s="31" t="str">
        <f>+IF(J753=0,"",'Ark1'!U2948)</f>
        <v/>
      </c>
      <c r="O753" s="31"/>
      <c r="P753" s="31"/>
      <c r="Q753" s="31"/>
      <c r="R753" s="31"/>
      <c r="S753" s="31"/>
      <c r="T753" s="31"/>
      <c r="U753" s="31"/>
      <c r="V753" s="217" t="str">
        <f>+IF(J753=0,"",'Ark1'!T2948)</f>
        <v/>
      </c>
      <c r="W753" s="218" t="str">
        <f>+IF(J753=0,"",'Ark1'!W2948)</f>
        <v/>
      </c>
      <c r="X753" s="218" t="str">
        <f>+IF(J753=0,"",'Ark1'!X2948)</f>
        <v/>
      </c>
      <c r="Y753" s="218" t="str">
        <f>+IF(J753=0,"",'Ark1'!Y2948)</f>
        <v/>
      </c>
      <c r="Z753" s="218" t="str">
        <f>+IF(J753=0,"",'Ark1'!Z2948)</f>
        <v/>
      </c>
      <c r="AA753" s="216" t="str">
        <f>+IF(J753=0,"",'Ark1'!AA2948)</f>
        <v/>
      </c>
      <c r="AB753" s="217" t="str">
        <f>+IF(J753=0,"",'Ark1'!AC2948)</f>
        <v/>
      </c>
      <c r="AC753" s="218" t="str">
        <f>+IF(J753=0,"",'Ark1'!AE2948)</f>
        <v/>
      </c>
      <c r="AD753" s="216" t="str">
        <f t="shared" si="67"/>
        <v/>
      </c>
      <c r="AE753" s="216" t="str">
        <f t="shared" si="65"/>
        <v/>
      </c>
      <c r="AF753" s="301"/>
    </row>
    <row r="754" spans="1:32" ht="15.6">
      <c r="A754" s="301"/>
      <c r="B754" s="266">
        <f>+'Ark1'!C2949</f>
        <v>2023</v>
      </c>
      <c r="C754" s="215">
        <f>+'Ark1'!L2949</f>
        <v>14</v>
      </c>
      <c r="D754" s="215" t="str">
        <f>VLOOKUP(C754,RNR!$D$13:$E$27,2)</f>
        <v>E</v>
      </c>
      <c r="E754" s="215">
        <f>+'Ark1'!H2949</f>
        <v>1</v>
      </c>
      <c r="F754" s="215">
        <f>+'Ark1'!J2949</f>
        <v>110</v>
      </c>
      <c r="G754" s="215" t="str">
        <f>+VLOOKUP(F754,RNR!$A$1:$B$26,2)</f>
        <v>Gol</v>
      </c>
      <c r="H754" s="215" t="str">
        <f>+IF(J754=0,"",'Ark1'!Q2949)</f>
        <v/>
      </c>
      <c r="I754" s="215"/>
      <c r="J754" s="320">
        <f>+'Ark1'!R2949</f>
        <v>0</v>
      </c>
      <c r="K754" s="216" t="str">
        <f>+IF(J754=0,"",'Ark1'!AG2949)</f>
        <v/>
      </c>
      <c r="L754" s="216"/>
      <c r="M754" s="216" t="str">
        <f>+IF(J754=0,"",'Ark1'!AH2949)</f>
        <v/>
      </c>
      <c r="N754" s="31" t="str">
        <f>+IF(J754=0,"",'Ark1'!U2949)</f>
        <v/>
      </c>
      <c r="O754" s="31"/>
      <c r="P754" s="31"/>
      <c r="Q754" s="31"/>
      <c r="R754" s="31"/>
      <c r="S754" s="31"/>
      <c r="T754" s="31"/>
      <c r="U754" s="31"/>
      <c r="V754" s="217" t="str">
        <f>+IF(J754=0,"",'Ark1'!T2949)</f>
        <v/>
      </c>
      <c r="W754" s="218" t="str">
        <f>+IF(J754=0,"",'Ark1'!W2949)</f>
        <v/>
      </c>
      <c r="X754" s="218" t="str">
        <f>+IF(J754=0,"",'Ark1'!X2949)</f>
        <v/>
      </c>
      <c r="Y754" s="218" t="str">
        <f>+IF(J754=0,"",'Ark1'!Y2949)</f>
        <v/>
      </c>
      <c r="Z754" s="218" t="str">
        <f>+IF(J754=0,"",'Ark1'!Z2949)</f>
        <v/>
      </c>
      <c r="AA754" s="216" t="str">
        <f>+IF(J754=0,"",'Ark1'!AA2949)</f>
        <v/>
      </c>
      <c r="AB754" s="217" t="str">
        <f>+IF(J754=0,"",'Ark1'!AC2949)</f>
        <v/>
      </c>
      <c r="AC754" s="218" t="str">
        <f>+IF(J754=0,"",'Ark1'!AE2949)</f>
        <v/>
      </c>
      <c r="AD754" s="216" t="str">
        <f t="shared" si="67"/>
        <v/>
      </c>
      <c r="AE754" s="216" t="str">
        <f t="shared" si="65"/>
        <v/>
      </c>
      <c r="AF754" s="301"/>
    </row>
    <row r="755" spans="1:32" ht="15.6">
      <c r="A755" s="301"/>
      <c r="B755" s="266">
        <f>+'Ark1'!C2950</f>
        <v>2023</v>
      </c>
      <c r="C755" s="215">
        <f>+'Ark1'!L2950</f>
        <v>14</v>
      </c>
      <c r="D755" s="215" t="str">
        <f>VLOOKUP(C755,RNR!$D$13:$E$27,2)</f>
        <v>E</v>
      </c>
      <c r="E755" s="215">
        <f>+'Ark1'!H2950</f>
        <v>1</v>
      </c>
      <c r="F755" s="215">
        <f>+'Ark1'!J2950</f>
        <v>111</v>
      </c>
      <c r="G755" s="215" t="str">
        <f>+VLOOKUP(F755,RNR!$A$1:$B$26,2)</f>
        <v>Forus</v>
      </c>
      <c r="H755" s="215" t="str">
        <f>+IF(J755=0,"",'Ark1'!Q2950)</f>
        <v/>
      </c>
      <c r="I755" s="215"/>
      <c r="J755" s="320">
        <f>+'Ark1'!R2950</f>
        <v>0</v>
      </c>
      <c r="K755" s="216" t="str">
        <f>+IF(J755=0,"",'Ark1'!AG2950)</f>
        <v/>
      </c>
      <c r="L755" s="216"/>
      <c r="M755" s="216" t="str">
        <f>+IF(J755=0,"",'Ark1'!AH2950)</f>
        <v/>
      </c>
      <c r="N755" s="31" t="str">
        <f>+IF(J755=0,"",'Ark1'!U2950)</f>
        <v/>
      </c>
      <c r="O755" s="31"/>
      <c r="P755" s="31"/>
      <c r="Q755" s="31"/>
      <c r="R755" s="31"/>
      <c r="S755" s="31"/>
      <c r="T755" s="31"/>
      <c r="U755" s="31"/>
      <c r="V755" s="217" t="str">
        <f>+IF(J755=0,"",'Ark1'!T2950)</f>
        <v/>
      </c>
      <c r="W755" s="218" t="str">
        <f>+IF(J755=0,"",'Ark1'!W2950)</f>
        <v/>
      </c>
      <c r="X755" s="218" t="str">
        <f>+IF(J755=0,"",'Ark1'!X2950)</f>
        <v/>
      </c>
      <c r="Y755" s="218" t="str">
        <f>+IF(J755=0,"",'Ark1'!Y2950)</f>
        <v/>
      </c>
      <c r="Z755" s="218" t="str">
        <f>+IF(J755=0,"",'Ark1'!Z2950)</f>
        <v/>
      </c>
      <c r="AA755" s="216" t="str">
        <f>+IF(J755=0,"",'Ark1'!AA2950)</f>
        <v/>
      </c>
      <c r="AB755" s="217" t="str">
        <f>+IF(J755=0,"",'Ark1'!AC2950)</f>
        <v/>
      </c>
      <c r="AC755" s="218" t="str">
        <f>+IF(J755=0,"",'Ark1'!AE2950)</f>
        <v/>
      </c>
      <c r="AD755" s="216" t="str">
        <f t="shared" si="67"/>
        <v/>
      </c>
      <c r="AE755" s="216" t="str">
        <f t="shared" si="65"/>
        <v/>
      </c>
      <c r="AF755" s="301"/>
    </row>
    <row r="756" spans="1:32" ht="15.6">
      <c r="A756" s="301"/>
      <c r="B756" s="266">
        <f>+'Ark1'!C2951</f>
        <v>2023</v>
      </c>
      <c r="C756" s="215">
        <f>+'Ark1'!L2951</f>
        <v>14</v>
      </c>
      <c r="D756" s="215" t="str">
        <f>VLOOKUP(C756,RNR!$D$13:$E$27,2)</f>
        <v>E</v>
      </c>
      <c r="E756" s="215">
        <f>+'Ark1'!H2951</f>
        <v>1</v>
      </c>
      <c r="F756" s="215">
        <f>+'Ark1'!J2951</f>
        <v>116</v>
      </c>
      <c r="G756" s="215" t="str">
        <f>+VLOOKUP(F756,RNR!$A$1:$B$26,2)</f>
        <v>Sandeid</v>
      </c>
      <c r="H756" s="215" t="str">
        <f>+IF(J756=0,"",'Ark1'!Q2951)</f>
        <v/>
      </c>
      <c r="I756" s="215"/>
      <c r="J756" s="320">
        <f>+'Ark1'!R2951</f>
        <v>0</v>
      </c>
      <c r="K756" s="216" t="str">
        <f>+IF(J756=0,"",'Ark1'!AG2951)</f>
        <v/>
      </c>
      <c r="L756" s="216"/>
      <c r="M756" s="216" t="str">
        <f>+IF(J756=0,"",'Ark1'!AH2951)</f>
        <v/>
      </c>
      <c r="N756" s="31" t="str">
        <f>+IF(J756=0,"",'Ark1'!U2951)</f>
        <v/>
      </c>
      <c r="O756" s="31"/>
      <c r="P756" s="31"/>
      <c r="Q756" s="31"/>
      <c r="R756" s="31"/>
      <c r="S756" s="31"/>
      <c r="T756" s="31"/>
      <c r="U756" s="31"/>
      <c r="V756" s="217" t="str">
        <f>+IF(J756=0,"",'Ark1'!T2951)</f>
        <v/>
      </c>
      <c r="W756" s="218" t="str">
        <f>+IF(J756=0,"",'Ark1'!W2951)</f>
        <v/>
      </c>
      <c r="X756" s="218" t="str">
        <f>+IF(J756=0,"",'Ark1'!X2951)</f>
        <v/>
      </c>
      <c r="Y756" s="218" t="str">
        <f>+IF(J756=0,"",'Ark1'!Y2951)</f>
        <v/>
      </c>
      <c r="Z756" s="218" t="str">
        <f>+IF(J756=0,"",'Ark1'!Z2951)</f>
        <v/>
      </c>
      <c r="AA756" s="216" t="str">
        <f>+IF(J756=0,"",'Ark1'!AA2951)</f>
        <v/>
      </c>
      <c r="AB756" s="217" t="str">
        <f>+IF(J756=0,"",'Ark1'!AC2951)</f>
        <v/>
      </c>
      <c r="AC756" s="218" t="str">
        <f>+IF(J756=0,"",'Ark1'!AE2951)</f>
        <v/>
      </c>
      <c r="AD756" s="216" t="str">
        <f t="shared" si="67"/>
        <v/>
      </c>
      <c r="AE756" s="216" t="str">
        <f t="shared" si="65"/>
        <v/>
      </c>
      <c r="AF756" s="301"/>
    </row>
    <row r="757" spans="1:32" ht="15.6">
      <c r="A757" s="301"/>
      <c r="B757" s="266">
        <f>+'Ark1'!C2952</f>
        <v>2023</v>
      </c>
      <c r="C757" s="215">
        <f>+'Ark1'!L2952</f>
        <v>14</v>
      </c>
      <c r="D757" s="215" t="str">
        <f>VLOOKUP(C757,RNR!$D$13:$E$27,2)</f>
        <v>E</v>
      </c>
      <c r="E757" s="215">
        <f>+'Ark1'!H2952</f>
        <v>2</v>
      </c>
      <c r="F757" s="215">
        <f>+'Ark1'!J2952</f>
        <v>117</v>
      </c>
      <c r="G757" s="215" t="str">
        <f>+VLOOKUP(F757,RNR!$A$1:$B$26,2)</f>
        <v>Jæren</v>
      </c>
      <c r="H757" s="215" t="str">
        <f>+IF(J757=0,"",'Ark1'!Q2952)</f>
        <v/>
      </c>
      <c r="I757" s="215"/>
      <c r="J757" s="320">
        <f>+'Ark1'!R2952</f>
        <v>0</v>
      </c>
      <c r="K757" s="216" t="str">
        <f>+IF(J757=0,"",'Ark1'!AG2952)</f>
        <v/>
      </c>
      <c r="L757" s="216"/>
      <c r="M757" s="216" t="str">
        <f>+IF(J757=0,"",'Ark1'!AH2952)</f>
        <v/>
      </c>
      <c r="N757" s="31" t="str">
        <f>+IF(J757=0,"",'Ark1'!U2952)</f>
        <v/>
      </c>
      <c r="O757" s="31"/>
      <c r="P757" s="31"/>
      <c r="Q757" s="31"/>
      <c r="R757" s="31"/>
      <c r="S757" s="31"/>
      <c r="T757" s="31"/>
      <c r="U757" s="31"/>
      <c r="V757" s="217" t="str">
        <f>+IF(J757=0,"",'Ark1'!T2952)</f>
        <v/>
      </c>
      <c r="W757" s="218" t="str">
        <f>+IF(J757=0,"",'Ark1'!W2952)</f>
        <v/>
      </c>
      <c r="X757" s="218" t="str">
        <f>+IF(J757=0,"",'Ark1'!X2952)</f>
        <v/>
      </c>
      <c r="Y757" s="218" t="str">
        <f>+IF(J757=0,"",'Ark1'!Y2952)</f>
        <v/>
      </c>
      <c r="Z757" s="218" t="str">
        <f>+IF(J757=0,"",'Ark1'!Z2952)</f>
        <v/>
      </c>
      <c r="AA757" s="216" t="str">
        <f>+IF(J757=0,"",'Ark1'!AA2952)</f>
        <v/>
      </c>
      <c r="AB757" s="217" t="str">
        <f>+IF(J757=0,"",'Ark1'!AC2952)</f>
        <v/>
      </c>
      <c r="AC757" s="218" t="str">
        <f>+IF(J757=0,"",'Ark1'!AE2952)</f>
        <v/>
      </c>
      <c r="AD757" s="216" t="str">
        <f t="shared" si="67"/>
        <v/>
      </c>
      <c r="AE757" s="216" t="str">
        <f t="shared" si="65"/>
        <v/>
      </c>
      <c r="AF757" s="301"/>
    </row>
    <row r="758" spans="1:32" ht="15.6">
      <c r="A758" s="301"/>
      <c r="B758" s="266">
        <f>+'Ark1'!C2953</f>
        <v>2023</v>
      </c>
      <c r="C758" s="215">
        <f>+'Ark1'!L2953</f>
        <v>14</v>
      </c>
      <c r="D758" s="215" t="str">
        <f>VLOOKUP(C758,RNR!$D$13:$E$27,2)</f>
        <v>E</v>
      </c>
      <c r="E758" s="215">
        <f>+'Ark1'!H2953</f>
        <v>1</v>
      </c>
      <c r="F758" s="215">
        <f>+'Ark1'!J2953</f>
        <v>134</v>
      </c>
      <c r="G758" s="215" t="str">
        <f>+VLOOKUP(F758,RNR!$A$1:$B$26,2)</f>
        <v>Førde</v>
      </c>
      <c r="H758" s="215" t="str">
        <f>+IF(J758=0,"",'Ark1'!Q2953)</f>
        <v/>
      </c>
      <c r="I758" s="215"/>
      <c r="J758" s="320">
        <f>+'Ark1'!R2953</f>
        <v>0</v>
      </c>
      <c r="K758" s="216" t="str">
        <f>+IF(J758=0,"",'Ark1'!AG2953)</f>
        <v/>
      </c>
      <c r="L758" s="216"/>
      <c r="M758" s="216" t="str">
        <f>+IF(J758=0,"",'Ark1'!AH2953)</f>
        <v/>
      </c>
      <c r="N758" s="31" t="str">
        <f>+IF(J758=0,"",'Ark1'!U2953)</f>
        <v/>
      </c>
      <c r="O758" s="31"/>
      <c r="P758" s="31"/>
      <c r="Q758" s="31"/>
      <c r="R758" s="31"/>
      <c r="S758" s="31"/>
      <c r="T758" s="31"/>
      <c r="U758" s="31"/>
      <c r="V758" s="217" t="str">
        <f>+IF(J758=0,"",'Ark1'!T2953)</f>
        <v/>
      </c>
      <c r="W758" s="218" t="str">
        <f>+IF(J758=0,"",'Ark1'!W2953)</f>
        <v/>
      </c>
      <c r="X758" s="218" t="str">
        <f>+IF(J758=0,"",'Ark1'!X2953)</f>
        <v/>
      </c>
      <c r="Y758" s="218" t="str">
        <f>+IF(J758=0,"",'Ark1'!Y2953)</f>
        <v/>
      </c>
      <c r="Z758" s="218" t="str">
        <f>+IF(J758=0,"",'Ark1'!Z2953)</f>
        <v/>
      </c>
      <c r="AA758" s="216" t="str">
        <f>+IF(J758=0,"",'Ark1'!AA2953)</f>
        <v/>
      </c>
      <c r="AB758" s="217" t="str">
        <f>+IF(J758=0,"",'Ark1'!AC2953)</f>
        <v/>
      </c>
      <c r="AC758" s="218" t="str">
        <f>+IF(J758=0,"",'Ark1'!AE2953)</f>
        <v/>
      </c>
      <c r="AD758" s="216" t="str">
        <f t="shared" si="67"/>
        <v/>
      </c>
      <c r="AE758" s="216" t="str">
        <f t="shared" si="65"/>
        <v/>
      </c>
      <c r="AF758" s="301"/>
    </row>
    <row r="759" spans="1:32" ht="15.6">
      <c r="A759" s="301"/>
      <c r="B759" s="266">
        <f>+'Ark1'!C2954</f>
        <v>2023</v>
      </c>
      <c r="C759" s="215">
        <f>+'Ark1'!L2954</f>
        <v>14</v>
      </c>
      <c r="D759" s="215" t="str">
        <f>VLOOKUP(C759,RNR!$D$13:$E$27,2)</f>
        <v>E</v>
      </c>
      <c r="E759" s="215">
        <f>+'Ark1'!H2954</f>
        <v>2</v>
      </c>
      <c r="F759" s="215">
        <f>+'Ark1'!J2954</f>
        <v>141</v>
      </c>
      <c r="G759" s="215" t="str">
        <f>+VLOOKUP(F759,RNR!$A$1:$B$26,2)</f>
        <v>Ølen</v>
      </c>
      <c r="H759" s="215" t="str">
        <f>+IF(J759=0,"",'Ark1'!Q2954)</f>
        <v/>
      </c>
      <c r="I759" s="215"/>
      <c r="J759" s="320">
        <f>+'Ark1'!R2954</f>
        <v>0</v>
      </c>
      <c r="K759" s="216" t="str">
        <f>+IF(J759=0,"",'Ark1'!AG2954)</f>
        <v/>
      </c>
      <c r="L759" s="216"/>
      <c r="M759" s="216" t="str">
        <f>+IF(J759=0,"",'Ark1'!AH2954)</f>
        <v/>
      </c>
      <c r="N759" s="31" t="str">
        <f>+IF(J759=0,"",'Ark1'!U2954)</f>
        <v/>
      </c>
      <c r="O759" s="31"/>
      <c r="P759" s="31"/>
      <c r="Q759" s="31"/>
      <c r="R759" s="31"/>
      <c r="S759" s="31"/>
      <c r="T759" s="31"/>
      <c r="U759" s="31"/>
      <c r="V759" s="217" t="str">
        <f>+IF(J759=0,"",'Ark1'!T2954)</f>
        <v/>
      </c>
      <c r="W759" s="218" t="str">
        <f>+IF(J759=0,"",'Ark1'!W2954)</f>
        <v/>
      </c>
      <c r="X759" s="218" t="str">
        <f>+IF(J759=0,"",'Ark1'!X2954)</f>
        <v/>
      </c>
      <c r="Y759" s="218" t="str">
        <f>+IF(J759=0,"",'Ark1'!Y2954)</f>
        <v/>
      </c>
      <c r="Z759" s="218" t="str">
        <f>+IF(J759=0,"",'Ark1'!Z2954)</f>
        <v/>
      </c>
      <c r="AA759" s="216" t="str">
        <f>+IF(J759=0,"",'Ark1'!AA2954)</f>
        <v/>
      </c>
      <c r="AB759" s="217" t="str">
        <f>+IF(J759=0,"",'Ark1'!AC2954)</f>
        <v/>
      </c>
      <c r="AC759" s="218" t="str">
        <f>+IF(J759=0,"",'Ark1'!AE2954)</f>
        <v/>
      </c>
      <c r="AD759" s="216" t="str">
        <f t="shared" si="67"/>
        <v/>
      </c>
      <c r="AE759" s="216" t="str">
        <f t="shared" si="65"/>
        <v/>
      </c>
      <c r="AF759" s="301"/>
    </row>
    <row r="760" spans="1:32" ht="15.6">
      <c r="A760" s="301"/>
      <c r="B760" s="266">
        <f>+'Ark1'!C2955</f>
        <v>2023</v>
      </c>
      <c r="C760" s="215">
        <f>+'Ark1'!L2955</f>
        <v>14</v>
      </c>
      <c r="D760" s="215" t="str">
        <f>VLOOKUP(C760,RNR!$D$13:$E$27,2)</f>
        <v>E</v>
      </c>
      <c r="E760" s="215">
        <f>+'Ark1'!H2955</f>
        <v>2</v>
      </c>
      <c r="F760" s="215">
        <f>+'Ark1'!J2955</f>
        <v>143</v>
      </c>
      <c r="G760" s="215" t="str">
        <f>+VLOOKUP(F760,RNR!$A$1:$B$26,2)</f>
        <v>Nordfjord</v>
      </c>
      <c r="H760" s="215" t="str">
        <f>+IF(J760=0,"",'Ark1'!Q2955)</f>
        <v/>
      </c>
      <c r="I760" s="215"/>
      <c r="J760" s="320">
        <f>+'Ark1'!R2955</f>
        <v>0</v>
      </c>
      <c r="K760" s="216" t="str">
        <f>+IF(J760=0,"",'Ark1'!AG2955)</f>
        <v/>
      </c>
      <c r="L760" s="216"/>
      <c r="M760" s="216" t="str">
        <f>+IF(J760=0,"",'Ark1'!AH2955)</f>
        <v/>
      </c>
      <c r="N760" s="31" t="str">
        <f>+IF(J760=0,"",'Ark1'!U2955)</f>
        <v/>
      </c>
      <c r="O760" s="31"/>
      <c r="P760" s="31"/>
      <c r="Q760" s="31"/>
      <c r="R760" s="31"/>
      <c r="S760" s="31"/>
      <c r="T760" s="31"/>
      <c r="U760" s="31"/>
      <c r="V760" s="217" t="str">
        <f>+IF(J760=0,"",'Ark1'!T2955)</f>
        <v/>
      </c>
      <c r="W760" s="218" t="str">
        <f>+IF(J760=0,"",'Ark1'!W2955)</f>
        <v/>
      </c>
      <c r="X760" s="218" t="str">
        <f>+IF(J760=0,"",'Ark1'!X2955)</f>
        <v/>
      </c>
      <c r="Y760" s="218" t="str">
        <f>+IF(J760=0,"",'Ark1'!Y2955)</f>
        <v/>
      </c>
      <c r="Z760" s="218" t="str">
        <f>+IF(J760=0,"",'Ark1'!Z2955)</f>
        <v/>
      </c>
      <c r="AA760" s="216" t="str">
        <f>+IF(J760=0,"",'Ark1'!AA2955)</f>
        <v/>
      </c>
      <c r="AB760" s="217" t="str">
        <f>+IF(J760=0,"",'Ark1'!AC2955)</f>
        <v/>
      </c>
      <c r="AC760" s="218" t="str">
        <f>+IF(J760=0,"",'Ark1'!AE2955)</f>
        <v/>
      </c>
      <c r="AD760" s="216" t="str">
        <f t="shared" si="67"/>
        <v/>
      </c>
      <c r="AE760" s="216" t="str">
        <f t="shared" ref="AE760:AE799" si="68">IF(J760=0,"",J760/H760)</f>
        <v/>
      </c>
      <c r="AF760" s="301"/>
    </row>
    <row r="761" spans="1:32" ht="15.6">
      <c r="A761" s="301"/>
      <c r="B761" s="266">
        <f>+'Ark1'!C2956</f>
        <v>2023</v>
      </c>
      <c r="C761" s="215">
        <f>+'Ark1'!L2956</f>
        <v>14</v>
      </c>
      <c r="D761" s="215" t="str">
        <f>VLOOKUP(C761,RNR!$D$13:$E$27,2)</f>
        <v>E</v>
      </c>
      <c r="E761" s="215">
        <f>+'Ark1'!H2956</f>
        <v>2</v>
      </c>
      <c r="F761" s="215">
        <f>+'Ark1'!J2956</f>
        <v>147</v>
      </c>
      <c r="G761" s="215" t="str">
        <f>+VLOOKUP(F761,RNR!$A$1:$B$26,2)</f>
        <v>Midt-Norge</v>
      </c>
      <c r="H761" s="215" t="str">
        <f>+IF(J761=0,"",'Ark1'!Q2956)</f>
        <v/>
      </c>
      <c r="I761" s="215"/>
      <c r="J761" s="320">
        <f>+'Ark1'!R2956</f>
        <v>0</v>
      </c>
      <c r="K761" s="216" t="str">
        <f>+IF(J761=0,"",'Ark1'!AG2956)</f>
        <v/>
      </c>
      <c r="L761" s="216"/>
      <c r="M761" s="216" t="str">
        <f>+IF(J761=0,"",'Ark1'!AH2956)</f>
        <v/>
      </c>
      <c r="N761" s="31" t="str">
        <f>+IF(J761=0,"",'Ark1'!U2956)</f>
        <v/>
      </c>
      <c r="O761" s="31"/>
      <c r="P761" s="31"/>
      <c r="Q761" s="31"/>
      <c r="R761" s="31"/>
      <c r="S761" s="31"/>
      <c r="T761" s="31"/>
      <c r="U761" s="31"/>
      <c r="V761" s="217" t="str">
        <f>+IF(J761=0,"",'Ark1'!T2956)</f>
        <v/>
      </c>
      <c r="W761" s="218" t="str">
        <f>+IF(J761=0,"",'Ark1'!W2956)</f>
        <v/>
      </c>
      <c r="X761" s="218" t="str">
        <f>+IF(J761=0,"",'Ark1'!X2956)</f>
        <v/>
      </c>
      <c r="Y761" s="218" t="str">
        <f>+IF(J761=0,"",'Ark1'!Y2956)</f>
        <v/>
      </c>
      <c r="Z761" s="218" t="str">
        <f>+IF(J761=0,"",'Ark1'!Z2956)</f>
        <v/>
      </c>
      <c r="AA761" s="216" t="str">
        <f>+IF(J761=0,"",'Ark1'!AA2956)</f>
        <v/>
      </c>
      <c r="AB761" s="217" t="str">
        <f>+IF(J761=0,"",'Ark1'!AC2956)</f>
        <v/>
      </c>
      <c r="AC761" s="218" t="str">
        <f>+IF(J761=0,"",'Ark1'!AE2956)</f>
        <v/>
      </c>
      <c r="AD761" s="216" t="str">
        <f t="shared" si="67"/>
        <v/>
      </c>
      <c r="AE761" s="216" t="str">
        <f t="shared" si="68"/>
        <v/>
      </c>
      <c r="AF761" s="301"/>
    </row>
    <row r="762" spans="1:32" ht="15.6">
      <c r="A762" s="301"/>
      <c r="B762" s="266">
        <f>+'Ark1'!C2957</f>
        <v>2023</v>
      </c>
      <c r="C762" s="215">
        <f>+'Ark1'!L2957</f>
        <v>14</v>
      </c>
      <c r="D762" s="215" t="str">
        <f>VLOOKUP(C762,RNR!$D$13:$E$27,2)</f>
        <v>E</v>
      </c>
      <c r="E762" s="215">
        <f>+'Ark1'!H2957</f>
        <v>1</v>
      </c>
      <c r="F762" s="215">
        <f>+'Ark1'!J2957</f>
        <v>155</v>
      </c>
      <c r="G762" s="215" t="str">
        <f>+VLOOKUP(F762,RNR!$A$1:$B$26,2)</f>
        <v>Målselv</v>
      </c>
      <c r="H762" s="215" t="str">
        <f>+IF(J762=0,"",'Ark1'!Q2957)</f>
        <v/>
      </c>
      <c r="I762" s="215"/>
      <c r="J762" s="320">
        <f>+'Ark1'!R2957</f>
        <v>0</v>
      </c>
      <c r="K762" s="216" t="str">
        <f>+IF(J762=0,"",'Ark1'!AG2957)</f>
        <v/>
      </c>
      <c r="L762" s="216"/>
      <c r="M762" s="216" t="str">
        <f>+IF(J762=0,"",'Ark1'!AH2957)</f>
        <v/>
      </c>
      <c r="N762" s="31" t="str">
        <f>+IF(J762=0,"",'Ark1'!U2957)</f>
        <v/>
      </c>
      <c r="O762" s="31"/>
      <c r="P762" s="31"/>
      <c r="Q762" s="31"/>
      <c r="R762" s="31"/>
      <c r="S762" s="31"/>
      <c r="T762" s="31"/>
      <c r="U762" s="31"/>
      <c r="V762" s="217" t="str">
        <f>+IF(J762=0,"",'Ark1'!T2957)</f>
        <v/>
      </c>
      <c r="W762" s="218" t="str">
        <f>+IF(J762=0,"",'Ark1'!W2957)</f>
        <v/>
      </c>
      <c r="X762" s="218" t="str">
        <f>+IF(J762=0,"",'Ark1'!X2957)</f>
        <v/>
      </c>
      <c r="Y762" s="218" t="str">
        <f>+IF(J762=0,"",'Ark1'!Y2957)</f>
        <v/>
      </c>
      <c r="Z762" s="218" t="str">
        <f>+IF(J762=0,"",'Ark1'!Z2957)</f>
        <v/>
      </c>
      <c r="AA762" s="216" t="str">
        <f>+IF(J762=0,"",'Ark1'!AA2957)</f>
        <v/>
      </c>
      <c r="AB762" s="217" t="str">
        <f>+IF(J762=0,"",'Ark1'!AC2957)</f>
        <v/>
      </c>
      <c r="AC762" s="218" t="str">
        <f>+IF(J762=0,"",'Ark1'!AE2957)</f>
        <v/>
      </c>
      <c r="AD762" s="216" t="str">
        <f t="shared" si="67"/>
        <v/>
      </c>
      <c r="AE762" s="216" t="str">
        <f t="shared" si="68"/>
        <v/>
      </c>
      <c r="AF762" s="301"/>
    </row>
    <row r="763" spans="1:32" ht="15.6">
      <c r="A763" s="301"/>
      <c r="B763" s="266">
        <f>+'Ark1'!C2958</f>
        <v>2023</v>
      </c>
      <c r="C763" s="215">
        <f>+'Ark1'!L2958</f>
        <v>14</v>
      </c>
      <c r="D763" s="215" t="str">
        <f>VLOOKUP(C763,RNR!$D$13:$E$27,2)</f>
        <v>E</v>
      </c>
      <c r="E763" s="215">
        <f>+'Ark1'!H2958</f>
        <v>2</v>
      </c>
      <c r="F763" s="215">
        <f>+'Ark1'!J2958</f>
        <v>160</v>
      </c>
      <c r="G763" s="215" t="str">
        <f>+VLOOKUP(F763,RNR!$A$1:$B$26,2)</f>
        <v>Oslo</v>
      </c>
      <c r="H763" s="215" t="str">
        <f>+IF(J763=0,"",'Ark1'!Q2958)</f>
        <v/>
      </c>
      <c r="I763" s="215"/>
      <c r="J763" s="320">
        <f>+'Ark1'!R2958</f>
        <v>0</v>
      </c>
      <c r="K763" s="216" t="str">
        <f>+IF(J763=0,"",'Ark1'!AG2958)</f>
        <v/>
      </c>
      <c r="L763" s="216"/>
      <c r="M763" s="216" t="str">
        <f>+IF(J763=0,"",'Ark1'!AH2958)</f>
        <v/>
      </c>
      <c r="N763" s="31" t="str">
        <f>+IF(J763=0,"",'Ark1'!U2958)</f>
        <v/>
      </c>
      <c r="O763" s="31"/>
      <c r="P763" s="31"/>
      <c r="Q763" s="31"/>
      <c r="R763" s="31"/>
      <c r="S763" s="31"/>
      <c r="T763" s="31"/>
      <c r="U763" s="31"/>
      <c r="V763" s="217" t="str">
        <f>+IF(J763=0,"",'Ark1'!T2958)</f>
        <v/>
      </c>
      <c r="W763" s="218" t="str">
        <f>+IF(J763=0,"",'Ark1'!W2958)</f>
        <v/>
      </c>
      <c r="X763" s="218" t="str">
        <f>+IF(J763=0,"",'Ark1'!X2958)</f>
        <v/>
      </c>
      <c r="Y763" s="218" t="str">
        <f>+IF(J763=0,"",'Ark1'!Y2958)</f>
        <v/>
      </c>
      <c r="Z763" s="218" t="str">
        <f>+IF(J763=0,"",'Ark1'!Z2958)</f>
        <v/>
      </c>
      <c r="AA763" s="216" t="str">
        <f>+IF(J763=0,"",'Ark1'!AA2958)</f>
        <v/>
      </c>
      <c r="AB763" s="217" t="str">
        <f>+IF(J763=0,"",'Ark1'!AC2958)</f>
        <v/>
      </c>
      <c r="AC763" s="218" t="str">
        <f>+IF(J763=0,"",'Ark1'!AE2958)</f>
        <v/>
      </c>
      <c r="AD763" s="216" t="str">
        <f t="shared" si="67"/>
        <v/>
      </c>
      <c r="AE763" s="216" t="str">
        <f t="shared" si="68"/>
        <v/>
      </c>
      <c r="AF763" s="301"/>
    </row>
    <row r="764" spans="1:32" ht="15.6">
      <c r="A764" s="301"/>
      <c r="B764" s="266">
        <f>+'Ark1'!C2959</f>
        <v>2023</v>
      </c>
      <c r="C764" s="215">
        <f>+'Ark1'!L2959</f>
        <v>14</v>
      </c>
      <c r="D764" s="215" t="str">
        <f>VLOOKUP(C764,RNR!$D$13:$E$27,2)</f>
        <v>E</v>
      </c>
      <c r="E764" s="215">
        <f>+'Ark1'!H2959</f>
        <v>1</v>
      </c>
      <c r="F764" s="215">
        <f>+'Ark1'!J2959</f>
        <v>171</v>
      </c>
      <c r="G764" s="215" t="str">
        <f>+VLOOKUP(F764,RNR!$A$1:$B$26,2)</f>
        <v>Prima</v>
      </c>
      <c r="H764" s="215" t="str">
        <f>+IF(J764=0,"",'Ark1'!Q2959)</f>
        <v/>
      </c>
      <c r="I764" s="215"/>
      <c r="J764" s="320">
        <f>+'Ark1'!R2959</f>
        <v>0</v>
      </c>
      <c r="K764" s="216" t="str">
        <f>+IF(J764=0,"",'Ark1'!AG2959)</f>
        <v/>
      </c>
      <c r="L764" s="216"/>
      <c r="M764" s="216" t="str">
        <f>+IF(J764=0,"",'Ark1'!AH2959)</f>
        <v/>
      </c>
      <c r="N764" s="31" t="str">
        <f>+IF(J764=0,"",'Ark1'!U2959)</f>
        <v/>
      </c>
      <c r="O764" s="31"/>
      <c r="P764" s="31"/>
      <c r="Q764" s="31"/>
      <c r="R764" s="31"/>
      <c r="S764" s="31"/>
      <c r="T764" s="31"/>
      <c r="U764" s="31"/>
      <c r="V764" s="217" t="str">
        <f>+IF(J764=0,"",'Ark1'!T2959)</f>
        <v/>
      </c>
      <c r="W764" s="218" t="str">
        <f>+IF(J764=0,"",'Ark1'!W2959)</f>
        <v/>
      </c>
      <c r="X764" s="218" t="str">
        <f>+IF(J764=0,"",'Ark1'!X2959)</f>
        <v/>
      </c>
      <c r="Y764" s="218" t="str">
        <f>+IF(J764=0,"",'Ark1'!Y2959)</f>
        <v/>
      </c>
      <c r="Z764" s="218" t="str">
        <f>+IF(J764=0,"",'Ark1'!Z2959)</f>
        <v/>
      </c>
      <c r="AA764" s="216" t="str">
        <f>+IF(J764=0,"",'Ark1'!AA2959)</f>
        <v/>
      </c>
      <c r="AB764" s="217" t="str">
        <f>+IF(J764=0,"",'Ark1'!AC2959)</f>
        <v/>
      </c>
      <c r="AC764" s="218" t="str">
        <f>+IF(J764=0,"",'Ark1'!AE2959)</f>
        <v/>
      </c>
      <c r="AD764" s="216" t="str">
        <f t="shared" si="67"/>
        <v/>
      </c>
      <c r="AE764" s="216" t="str">
        <f t="shared" si="68"/>
        <v/>
      </c>
      <c r="AF764" s="301"/>
    </row>
    <row r="765" spans="1:32" ht="15.6">
      <c r="A765" s="301"/>
      <c r="B765" s="266">
        <f>+'Ark1'!C2960</f>
        <v>2023</v>
      </c>
      <c r="C765" s="215">
        <f>+'Ark1'!L2960</f>
        <v>14</v>
      </c>
      <c r="D765" s="215" t="str">
        <f>VLOOKUP(C765,RNR!$D$13:$E$27,2)</f>
        <v>E</v>
      </c>
      <c r="E765" s="215">
        <f>+'Ark1'!H2960</f>
        <v>2</v>
      </c>
      <c r="F765" s="215">
        <f>+'Ark1'!J2960</f>
        <v>175</v>
      </c>
      <c r="G765" s="215" t="str">
        <f>+VLOOKUP(F765,RNR!$A$1:$B$26,2)</f>
        <v>Ole Ringdal</v>
      </c>
      <c r="H765" s="215" t="str">
        <f>+IF(J765=0,"",'Ark1'!Q2960)</f>
        <v/>
      </c>
      <c r="I765" s="215"/>
      <c r="J765" s="320">
        <f>+'Ark1'!R2960</f>
        <v>0</v>
      </c>
      <c r="K765" s="216" t="str">
        <f>+IF(J765=0,"",'Ark1'!AG2960)</f>
        <v/>
      </c>
      <c r="L765" s="216"/>
      <c r="M765" s="216" t="str">
        <f>+IF(J765=0,"",'Ark1'!AH2960)</f>
        <v/>
      </c>
      <c r="N765" s="31" t="str">
        <f>+IF(J765=0,"",'Ark1'!U2960)</f>
        <v/>
      </c>
      <c r="O765" s="31"/>
      <c r="P765" s="31"/>
      <c r="Q765" s="31"/>
      <c r="R765" s="31"/>
      <c r="S765" s="31"/>
      <c r="T765" s="31"/>
      <c r="U765" s="31"/>
      <c r="V765" s="217" t="str">
        <f>+IF(J765=0,"",'Ark1'!T2960)</f>
        <v/>
      </c>
      <c r="W765" s="218" t="str">
        <f>+IF(J765=0,"",'Ark1'!W2960)</f>
        <v/>
      </c>
      <c r="X765" s="218" t="str">
        <f>+IF(J765=0,"",'Ark1'!X2960)</f>
        <v/>
      </c>
      <c r="Y765" s="218" t="str">
        <f>+IF(J765=0,"",'Ark1'!Y2960)</f>
        <v/>
      </c>
      <c r="Z765" s="218" t="str">
        <f>+IF(J765=0,"",'Ark1'!Z2960)</f>
        <v/>
      </c>
      <c r="AA765" s="216" t="str">
        <f>+IF(J765=0,"",'Ark1'!AA2960)</f>
        <v/>
      </c>
      <c r="AB765" s="217" t="str">
        <f>+IF(J765=0,"",'Ark1'!AC2960)</f>
        <v/>
      </c>
      <c r="AC765" s="218" t="str">
        <f>+IF(J765=0,"",'Ark1'!AE2960)</f>
        <v/>
      </c>
      <c r="AD765" s="216" t="str">
        <f t="shared" si="67"/>
        <v/>
      </c>
      <c r="AE765" s="216" t="str">
        <f t="shared" si="68"/>
        <v/>
      </c>
      <c r="AF765" s="301"/>
    </row>
    <row r="766" spans="1:32" ht="15.6">
      <c r="A766" s="301"/>
      <c r="B766" s="266">
        <f>+'Ark1'!C2961</f>
        <v>2023</v>
      </c>
      <c r="C766" s="215">
        <f>+'Ark1'!L2961</f>
        <v>14</v>
      </c>
      <c r="D766" s="215" t="str">
        <f>VLOOKUP(C766,RNR!$D$13:$E$27,2)</f>
        <v>E</v>
      </c>
      <c r="E766" s="215">
        <f>+'Ark1'!H2961</f>
        <v>2</v>
      </c>
      <c r="F766" s="215">
        <f>+'Ark1'!J2961</f>
        <v>177</v>
      </c>
      <c r="G766" s="215" t="str">
        <f>+VLOOKUP(F766,RNR!$A$1:$B$26,2)</f>
        <v>Slakthuset</v>
      </c>
      <c r="H766" s="215" t="str">
        <f>+IF(J766=0,"",'Ark1'!Q2961)</f>
        <v/>
      </c>
      <c r="I766" s="215"/>
      <c r="J766" s="320">
        <f>+'Ark1'!R2961</f>
        <v>0</v>
      </c>
      <c r="K766" s="216" t="str">
        <f>+IF(J766=0,"",'Ark1'!AG2961)</f>
        <v/>
      </c>
      <c r="L766" s="216"/>
      <c r="M766" s="216" t="str">
        <f>+IF(J766=0,"",'Ark1'!AH2961)</f>
        <v/>
      </c>
      <c r="N766" s="31" t="str">
        <f>+IF(J766=0,"",'Ark1'!U2961)</f>
        <v/>
      </c>
      <c r="O766" s="31"/>
      <c r="P766" s="31"/>
      <c r="Q766" s="31"/>
      <c r="R766" s="31"/>
      <c r="S766" s="31"/>
      <c r="T766" s="31"/>
      <c r="U766" s="31"/>
      <c r="V766" s="217" t="str">
        <f>+IF(J766=0,"",'Ark1'!T2961)</f>
        <v/>
      </c>
      <c r="W766" s="218" t="str">
        <f>+IF(J766=0,"",'Ark1'!W2961)</f>
        <v/>
      </c>
      <c r="X766" s="218" t="str">
        <f>+IF(J766=0,"",'Ark1'!X2961)</f>
        <v/>
      </c>
      <c r="Y766" s="218" t="str">
        <f>+IF(J766=0,"",'Ark1'!Y2961)</f>
        <v/>
      </c>
      <c r="Z766" s="218" t="str">
        <f>+IF(J766=0,"",'Ark1'!Z2961)</f>
        <v/>
      </c>
      <c r="AA766" s="216" t="str">
        <f>+IF(J766=0,"",'Ark1'!AA2961)</f>
        <v/>
      </c>
      <c r="AB766" s="217" t="str">
        <f>+IF(J766=0,"",'Ark1'!AC2961)</f>
        <v/>
      </c>
      <c r="AC766" s="218" t="str">
        <f>+IF(J766=0,"",'Ark1'!AE2961)</f>
        <v/>
      </c>
      <c r="AD766" s="216" t="str">
        <f t="shared" si="67"/>
        <v/>
      </c>
      <c r="AE766" s="216" t="str">
        <f t="shared" si="68"/>
        <v/>
      </c>
      <c r="AF766" s="301"/>
    </row>
    <row r="767" spans="1:32" ht="15.6">
      <c r="A767" s="301"/>
      <c r="B767" s="266">
        <f>+'Ark1'!C2962</f>
        <v>2023</v>
      </c>
      <c r="C767" s="215">
        <f>+'Ark1'!L2962</f>
        <v>14</v>
      </c>
      <c r="D767" s="215" t="str">
        <f>VLOOKUP(C767,RNR!$D$13:$E$27,2)</f>
        <v>E</v>
      </c>
      <c r="E767" s="215">
        <f>+'Ark1'!H2962</f>
        <v>2</v>
      </c>
      <c r="F767" s="215">
        <f>+'Ark1'!J2962</f>
        <v>178</v>
      </c>
      <c r="G767" s="215" t="str">
        <f>+VLOOKUP(F767,RNR!$A$1:$B$26,2)</f>
        <v>Røros</v>
      </c>
      <c r="H767" s="215" t="str">
        <f>+IF(J767=0,"",'Ark1'!Q2962)</f>
        <v/>
      </c>
      <c r="I767" s="215"/>
      <c r="J767" s="320">
        <f>+'Ark1'!R2962</f>
        <v>0</v>
      </c>
      <c r="K767" s="216" t="str">
        <f>+IF(J767=0,"",'Ark1'!AG2962)</f>
        <v/>
      </c>
      <c r="L767" s="216"/>
      <c r="M767" s="216" t="str">
        <f>+IF(J767=0,"",'Ark1'!AH2962)</f>
        <v/>
      </c>
      <c r="N767" s="31" t="str">
        <f>+IF(J767=0,"",'Ark1'!U2962)</f>
        <v/>
      </c>
      <c r="O767" s="31"/>
      <c r="P767" s="31"/>
      <c r="Q767" s="31"/>
      <c r="R767" s="31"/>
      <c r="S767" s="31"/>
      <c r="T767" s="31"/>
      <c r="U767" s="31"/>
      <c r="V767" s="217" t="str">
        <f>+IF(J767=0,"",'Ark1'!T2962)</f>
        <v/>
      </c>
      <c r="W767" s="218" t="str">
        <f>+IF(J767=0,"",'Ark1'!W2962)</f>
        <v/>
      </c>
      <c r="X767" s="218" t="str">
        <f>+IF(J767=0,"",'Ark1'!X2962)</f>
        <v/>
      </c>
      <c r="Y767" s="218" t="str">
        <f>+IF(J767=0,"",'Ark1'!Y2962)</f>
        <v/>
      </c>
      <c r="Z767" s="218" t="str">
        <f>+IF(J767=0,"",'Ark1'!Z2962)</f>
        <v/>
      </c>
      <c r="AA767" s="216" t="str">
        <f>+IF(J767=0,"",'Ark1'!AA2962)</f>
        <v/>
      </c>
      <c r="AB767" s="217" t="str">
        <f>+IF(J767=0,"",'Ark1'!AC2962)</f>
        <v/>
      </c>
      <c r="AC767" s="218" t="str">
        <f>+IF(J767=0,"",'Ark1'!AE2962)</f>
        <v/>
      </c>
      <c r="AD767" s="216" t="str">
        <f t="shared" si="67"/>
        <v/>
      </c>
      <c r="AE767" s="216" t="str">
        <f t="shared" si="68"/>
        <v/>
      </c>
      <c r="AF767" s="301"/>
    </row>
    <row r="768" spans="1:32" ht="15.6">
      <c r="A768" s="301"/>
      <c r="B768" s="266">
        <f>+'Ark1'!C2963</f>
        <v>2023</v>
      </c>
      <c r="C768" s="215">
        <f>+'Ark1'!L2963</f>
        <v>14</v>
      </c>
      <c r="D768" s="215" t="str">
        <f>VLOOKUP(C768,RNR!$D$13:$E$27,2)</f>
        <v>E</v>
      </c>
      <c r="E768" s="215">
        <f>+'Ark1'!H2963</f>
        <v>2</v>
      </c>
      <c r="F768" s="215">
        <f>+'Ark1'!J2963</f>
        <v>181</v>
      </c>
      <c r="G768" s="215" t="str">
        <f>+VLOOKUP(F768,RNR!$A$1:$B$26,2)</f>
        <v>Horns</v>
      </c>
      <c r="H768" s="215" t="str">
        <f>+IF(J768=0,"",'Ark1'!Q2963)</f>
        <v/>
      </c>
      <c r="I768" s="215"/>
      <c r="J768" s="320">
        <f>+'Ark1'!R2963</f>
        <v>0</v>
      </c>
      <c r="K768" s="216" t="str">
        <f>+IF(J768=0,"",'Ark1'!AG2963)</f>
        <v/>
      </c>
      <c r="L768" s="216"/>
      <c r="M768" s="216" t="str">
        <f>+IF(J768=0,"",'Ark1'!AH2963)</f>
        <v/>
      </c>
      <c r="N768" s="31" t="str">
        <f>+IF(J768=0,"",'Ark1'!U2963)</f>
        <v/>
      </c>
      <c r="O768" s="31"/>
      <c r="P768" s="31"/>
      <c r="Q768" s="31"/>
      <c r="R768" s="31"/>
      <c r="S768" s="31"/>
      <c r="T768" s="31"/>
      <c r="U768" s="31"/>
      <c r="V768" s="217" t="str">
        <f>+IF(J768=0,"",'Ark1'!T2963)</f>
        <v/>
      </c>
      <c r="W768" s="218" t="str">
        <f>+IF(J768=0,"",'Ark1'!W2963)</f>
        <v/>
      </c>
      <c r="X768" s="218" t="str">
        <f>+IF(J768=0,"",'Ark1'!X2963)</f>
        <v/>
      </c>
      <c r="Y768" s="218" t="str">
        <f>+IF(J768=0,"",'Ark1'!Y2963)</f>
        <v/>
      </c>
      <c r="Z768" s="218" t="str">
        <f>+IF(J768=0,"",'Ark1'!Z2963)</f>
        <v/>
      </c>
      <c r="AA768" s="216" t="str">
        <f>+IF(J768=0,"",'Ark1'!AA2963)</f>
        <v/>
      </c>
      <c r="AB768" s="217" t="str">
        <f>+IF(J768=0,"",'Ark1'!AC2963)</f>
        <v/>
      </c>
      <c r="AC768" s="218" t="str">
        <f>+IF(J768=0,"",'Ark1'!AE2963)</f>
        <v/>
      </c>
      <c r="AD768" s="216" t="str">
        <f t="shared" ref="AD768:AD799" si="69">IF(J768=0,"",N768/C768)</f>
        <v/>
      </c>
      <c r="AE768" s="216" t="str">
        <f t="shared" si="68"/>
        <v/>
      </c>
      <c r="AF768" s="301"/>
    </row>
    <row r="769" spans="1:32" ht="15.6">
      <c r="A769" s="301"/>
      <c r="B769" s="266">
        <f>+'Ark1'!C2964</f>
        <v>2023</v>
      </c>
      <c r="C769" s="215">
        <f>+'Ark1'!L2964</f>
        <v>14</v>
      </c>
      <c r="D769" s="215" t="str">
        <f>VLOOKUP(C769,RNR!$D$13:$E$27,2)</f>
        <v>E</v>
      </c>
      <c r="E769" s="215">
        <f>+'Ark1'!H2964</f>
        <v>1</v>
      </c>
      <c r="F769" s="215">
        <f>+'Ark1'!J2964</f>
        <v>262</v>
      </c>
      <c r="G769" s="215" t="str">
        <f>+VLOOKUP(F769,RNR!$A$1:$B$26,2)</f>
        <v>Strilalam</v>
      </c>
      <c r="H769" s="215" t="str">
        <f>+IF(J769=0,"",'Ark1'!Q2964)</f>
        <v/>
      </c>
      <c r="I769" s="215"/>
      <c r="J769" s="320">
        <f>+'Ark1'!R2964</f>
        <v>0</v>
      </c>
      <c r="K769" s="216" t="str">
        <f>+IF(J769=0,"",'Ark1'!AG2964)</f>
        <v/>
      </c>
      <c r="L769" s="216"/>
      <c r="M769" s="216" t="str">
        <f>+IF(J769=0,"",'Ark1'!AH2964)</f>
        <v/>
      </c>
      <c r="N769" s="31" t="str">
        <f>+IF(J769=0,"",'Ark1'!U2964)</f>
        <v/>
      </c>
      <c r="O769" s="31"/>
      <c r="P769" s="31"/>
      <c r="Q769" s="31"/>
      <c r="R769" s="31"/>
      <c r="S769" s="31"/>
      <c r="T769" s="31"/>
      <c r="U769" s="31"/>
      <c r="V769" s="217" t="str">
        <f>+IF(J769=0,"",'Ark1'!T2964)</f>
        <v/>
      </c>
      <c r="W769" s="218" t="str">
        <f>+IF(J769=0,"",'Ark1'!W2964)</f>
        <v/>
      </c>
      <c r="X769" s="218" t="str">
        <f>+IF(J769=0,"",'Ark1'!X2964)</f>
        <v/>
      </c>
      <c r="Y769" s="218" t="str">
        <f>+IF(J769=0,"",'Ark1'!Y2964)</f>
        <v/>
      </c>
      <c r="Z769" s="218" t="str">
        <f>+IF(J769=0,"",'Ark1'!Z2964)</f>
        <v/>
      </c>
      <c r="AA769" s="216" t="str">
        <f>+IF(J769=0,"",'Ark1'!AA2964)</f>
        <v/>
      </c>
      <c r="AB769" s="217" t="str">
        <f>+IF(J769=0,"",'Ark1'!AC2964)</f>
        <v/>
      </c>
      <c r="AC769" s="218" t="str">
        <f>+IF(J769=0,"",'Ark1'!AE2964)</f>
        <v/>
      </c>
      <c r="AD769" s="216" t="str">
        <f t="shared" si="69"/>
        <v/>
      </c>
      <c r="AE769" s="216" t="str">
        <f t="shared" si="68"/>
        <v/>
      </c>
      <c r="AF769" s="301"/>
    </row>
    <row r="770" spans="1:32" ht="15.6">
      <c r="A770" s="301"/>
      <c r="B770" s="266">
        <f>+'Ark1'!C2965</f>
        <v>2023</v>
      </c>
      <c r="C770" s="215">
        <f>+'Ark1'!L2965</f>
        <v>14</v>
      </c>
      <c r="D770" s="215" t="str">
        <f>VLOOKUP(C770,RNR!$D$13:$E$27,2)</f>
        <v>E</v>
      </c>
      <c r="E770" s="215">
        <f>+'Ark1'!H2965</f>
        <v>1</v>
      </c>
      <c r="F770" s="215">
        <f>+'Ark1'!J2965</f>
        <v>309</v>
      </c>
      <c r="G770" s="215" t="str">
        <f>+VLOOKUP(F770,RNR!$A$1:$B$26,2)</f>
        <v>Malvik</v>
      </c>
      <c r="H770" s="215" t="str">
        <f>+IF(J770=0,"",'Ark1'!Q2965)</f>
        <v/>
      </c>
      <c r="I770" s="215"/>
      <c r="J770" s="320">
        <f>+'Ark1'!R2965</f>
        <v>0</v>
      </c>
      <c r="K770" s="216" t="str">
        <f>+IF(J770=0,"",'Ark1'!AG2965)</f>
        <v/>
      </c>
      <c r="L770" s="216"/>
      <c r="M770" s="216" t="str">
        <f>+IF(J770=0,"",'Ark1'!AH2965)</f>
        <v/>
      </c>
      <c r="N770" s="31" t="str">
        <f>+IF(J770=0,"",'Ark1'!U2965)</f>
        <v/>
      </c>
      <c r="O770" s="31"/>
      <c r="P770" s="31"/>
      <c r="Q770" s="31"/>
      <c r="R770" s="31"/>
      <c r="S770" s="31"/>
      <c r="T770" s="31"/>
      <c r="U770" s="31"/>
      <c r="V770" s="217" t="str">
        <f>+IF(J770=0,"",'Ark1'!T2965)</f>
        <v/>
      </c>
      <c r="W770" s="218" t="str">
        <f>+IF(J770=0,"",'Ark1'!W2965)</f>
        <v/>
      </c>
      <c r="X770" s="218" t="str">
        <f>+IF(J770=0,"",'Ark1'!X2965)</f>
        <v/>
      </c>
      <c r="Y770" s="218" t="str">
        <f>+IF(J770=0,"",'Ark1'!Y2965)</f>
        <v/>
      </c>
      <c r="Z770" s="218" t="str">
        <f>+IF(J770=0,"",'Ark1'!Z2965)</f>
        <v/>
      </c>
      <c r="AA770" s="216" t="str">
        <f>+IF(J770=0,"",'Ark1'!AA2965)</f>
        <v/>
      </c>
      <c r="AB770" s="217" t="str">
        <f>+IF(J770=0,"",'Ark1'!AC2965)</f>
        <v/>
      </c>
      <c r="AC770" s="218" t="str">
        <f>+IF(J770=0,"",'Ark1'!AE2965)</f>
        <v/>
      </c>
      <c r="AD770" s="216" t="str">
        <f t="shared" si="69"/>
        <v/>
      </c>
      <c r="AE770" s="216" t="str">
        <f t="shared" si="68"/>
        <v/>
      </c>
      <c r="AF770" s="301"/>
    </row>
    <row r="771" spans="1:32" ht="15.6">
      <c r="A771" s="301"/>
      <c r="B771" s="266">
        <f>+'Ark1'!C2966</f>
        <v>2023</v>
      </c>
      <c r="C771" s="215">
        <f>+'Ark1'!L2966</f>
        <v>14</v>
      </c>
      <c r="D771" s="215" t="str">
        <f>VLOOKUP(C771,RNR!$D$13:$E$27,2)</f>
        <v>E</v>
      </c>
      <c r="E771" s="215">
        <f>+'Ark1'!H2966</f>
        <v>2</v>
      </c>
      <c r="F771" s="215">
        <f>+'Ark1'!J2966</f>
        <v>470</v>
      </c>
      <c r="G771" s="215" t="str">
        <f>+VLOOKUP(F771,RNR!$A$1:$B$26,2)</f>
        <v>Jens Eide</v>
      </c>
      <c r="H771" s="215" t="str">
        <f>+IF(J771=0,"",'Ark1'!Q2966)</f>
        <v/>
      </c>
      <c r="I771" s="215"/>
      <c r="J771" s="320">
        <f>+'Ark1'!R2966</f>
        <v>0</v>
      </c>
      <c r="K771" s="216" t="str">
        <f>+IF(J771=0,"",'Ark1'!AG2966)</f>
        <v/>
      </c>
      <c r="L771" s="216"/>
      <c r="M771" s="216" t="str">
        <f>+IF(J771=0,"",'Ark1'!AH2966)</f>
        <v/>
      </c>
      <c r="N771" s="31" t="str">
        <f>+IF(J771=0,"",'Ark1'!U2966)</f>
        <v/>
      </c>
      <c r="O771" s="31"/>
      <c r="P771" s="31"/>
      <c r="Q771" s="31"/>
      <c r="R771" s="31"/>
      <c r="S771" s="31"/>
      <c r="T771" s="31"/>
      <c r="U771" s="31"/>
      <c r="V771" s="217" t="str">
        <f>+IF(J771=0,"",'Ark1'!T2966)</f>
        <v/>
      </c>
      <c r="W771" s="218" t="str">
        <f>+IF(J771=0,"",'Ark1'!W2966)</f>
        <v/>
      </c>
      <c r="X771" s="218" t="str">
        <f>+IF(J771=0,"",'Ark1'!X2966)</f>
        <v/>
      </c>
      <c r="Y771" s="218" t="str">
        <f>+IF(J771=0,"",'Ark1'!Y2966)</f>
        <v/>
      </c>
      <c r="Z771" s="218" t="str">
        <f>+IF(J771=0,"",'Ark1'!Z2966)</f>
        <v/>
      </c>
      <c r="AA771" s="216" t="str">
        <f>+IF(J771=0,"",'Ark1'!AA2966)</f>
        <v/>
      </c>
      <c r="AB771" s="217" t="str">
        <f>+IF(J771=0,"",'Ark1'!AC2966)</f>
        <v/>
      </c>
      <c r="AC771" s="218" t="str">
        <f>+IF(J771=0,"",'Ark1'!AE2966)</f>
        <v/>
      </c>
      <c r="AD771" s="216" t="str">
        <f t="shared" si="69"/>
        <v/>
      </c>
      <c r="AE771" s="216" t="str">
        <f t="shared" si="68"/>
        <v/>
      </c>
      <c r="AF771" s="301"/>
    </row>
    <row r="772" spans="1:32" ht="15.6">
      <c r="A772" s="301"/>
      <c r="B772" s="266">
        <f>+'Ark1'!C2967</f>
        <v>2023</v>
      </c>
      <c r="C772" s="215">
        <f>+'Ark1'!L2967</f>
        <v>14</v>
      </c>
      <c r="D772" s="215" t="str">
        <f>VLOOKUP(C772,RNR!$D$13:$E$27,2)</f>
        <v>E</v>
      </c>
      <c r="E772" s="215">
        <f>+'Ark1'!H2967</f>
        <v>2</v>
      </c>
      <c r="F772" s="215">
        <f>+'Ark1'!J2967</f>
        <v>629</v>
      </c>
      <c r="G772" s="215" t="str">
        <f>+VLOOKUP(F772,RNR!$A$1:$B$26,2)</f>
        <v>Bø</v>
      </c>
      <c r="H772" s="215" t="str">
        <f>+IF(J772=0,"",'Ark1'!Q2967)</f>
        <v/>
      </c>
      <c r="I772" s="215"/>
      <c r="J772" s="320">
        <f>+'Ark1'!R2967</f>
        <v>0</v>
      </c>
      <c r="K772" s="216" t="str">
        <f>+IF(J772=0,"",'Ark1'!AG2967)</f>
        <v/>
      </c>
      <c r="L772" s="216"/>
      <c r="M772" s="216" t="str">
        <f>+IF(J772=0,"",'Ark1'!AH2967)</f>
        <v/>
      </c>
      <c r="N772" s="31" t="str">
        <f>+IF(J772=0,"",'Ark1'!U2967)</f>
        <v/>
      </c>
      <c r="O772" s="31"/>
      <c r="P772" s="31"/>
      <c r="Q772" s="31"/>
      <c r="R772" s="31"/>
      <c r="S772" s="31"/>
      <c r="T772" s="31"/>
      <c r="U772" s="31"/>
      <c r="V772" s="217" t="str">
        <f>+IF(J772=0,"",'Ark1'!T2967)</f>
        <v/>
      </c>
      <c r="W772" s="218" t="str">
        <f>+IF(J772=0,"",'Ark1'!W2967)</f>
        <v/>
      </c>
      <c r="X772" s="218" t="str">
        <f>+IF(J772=0,"",'Ark1'!X2967)</f>
        <v/>
      </c>
      <c r="Y772" s="218" t="str">
        <f>+IF(J772=0,"",'Ark1'!Y2967)</f>
        <v/>
      </c>
      <c r="Z772" s="218" t="str">
        <f>+IF(J772=0,"",'Ark1'!Z2967)</f>
        <v/>
      </c>
      <c r="AA772" s="216" t="str">
        <f>+IF(J772=0,"",'Ark1'!AA2967)</f>
        <v/>
      </c>
      <c r="AB772" s="217" t="str">
        <f>+IF(J772=0,"",'Ark1'!AC2967)</f>
        <v/>
      </c>
      <c r="AC772" s="218" t="str">
        <f>+IF(J772=0,"",'Ark1'!AE2967)</f>
        <v/>
      </c>
      <c r="AD772" s="216" t="str">
        <f t="shared" si="69"/>
        <v/>
      </c>
      <c r="AE772" s="216" t="str">
        <f t="shared" si="68"/>
        <v/>
      </c>
      <c r="AF772" s="301"/>
    </row>
    <row r="773" spans="1:32" ht="15.6">
      <c r="A773" s="301"/>
      <c r="B773" s="266">
        <f>+'Ark1'!C2968</f>
        <v>2023</v>
      </c>
      <c r="C773" s="215">
        <f>+'Ark1'!L2968</f>
        <v>14</v>
      </c>
      <c r="D773" s="215" t="str">
        <f>VLOOKUP(C773,RNR!$D$13:$E$27,2)</f>
        <v>E</v>
      </c>
      <c r="E773" s="215">
        <f>+'Ark1'!H2968</f>
        <v>1</v>
      </c>
      <c r="F773" s="215">
        <f>+'Ark1'!J2968</f>
        <v>643</v>
      </c>
      <c r="G773" s="215" t="str">
        <f>+VLOOKUP(F773,RNR!$A$1:$B$26,2)</f>
        <v>Bjerka</v>
      </c>
      <c r="H773" s="215" t="str">
        <f>+IF(J773=0,"",'Ark1'!Q2968)</f>
        <v/>
      </c>
      <c r="I773" s="215"/>
      <c r="J773" s="320">
        <f>+'Ark1'!R2968</f>
        <v>0</v>
      </c>
      <c r="K773" s="216" t="str">
        <f>+IF(J773=0,"",'Ark1'!AG2968)</f>
        <v/>
      </c>
      <c r="L773" s="216"/>
      <c r="M773" s="216" t="str">
        <f>+IF(J773=0,"",'Ark1'!AH2968)</f>
        <v/>
      </c>
      <c r="N773" s="31" t="str">
        <f>+IF(J773=0,"",'Ark1'!U2968)</f>
        <v/>
      </c>
      <c r="O773" s="31"/>
      <c r="P773" s="31"/>
      <c r="Q773" s="31"/>
      <c r="R773" s="31"/>
      <c r="S773" s="31"/>
      <c r="T773" s="31"/>
      <c r="U773" s="31"/>
      <c r="V773" s="217" t="str">
        <f>+IF(J773=0,"",'Ark1'!T2968)</f>
        <v/>
      </c>
      <c r="W773" s="218" t="str">
        <f>+IF(J773=0,"",'Ark1'!W2968)</f>
        <v/>
      </c>
      <c r="X773" s="218" t="str">
        <f>+IF(J773=0,"",'Ark1'!X2968)</f>
        <v/>
      </c>
      <c r="Y773" s="218" t="str">
        <f>+IF(J773=0,"",'Ark1'!Y2968)</f>
        <v/>
      </c>
      <c r="Z773" s="218" t="str">
        <f>+IF(J773=0,"",'Ark1'!Z2968)</f>
        <v/>
      </c>
      <c r="AA773" s="216" t="str">
        <f>+IF(J773=0,"",'Ark1'!AA2968)</f>
        <v/>
      </c>
      <c r="AB773" s="217" t="str">
        <f>+IF(J773=0,"",'Ark1'!AC2968)</f>
        <v/>
      </c>
      <c r="AC773" s="218" t="str">
        <f>+IF(J773=0,"",'Ark1'!AE2968)</f>
        <v/>
      </c>
      <c r="AD773" s="216" t="str">
        <f t="shared" si="69"/>
        <v/>
      </c>
      <c r="AE773" s="216" t="str">
        <f t="shared" si="68"/>
        <v/>
      </c>
      <c r="AF773" s="301"/>
    </row>
    <row r="774" spans="1:32" ht="15.6">
      <c r="A774" s="301"/>
      <c r="B774" s="266">
        <f>+'Ark1'!C2969</f>
        <v>2023</v>
      </c>
      <c r="C774" s="215">
        <f>+'Ark1'!L2969</f>
        <v>14</v>
      </c>
      <c r="D774" s="215" t="str">
        <f>VLOOKUP(C774,RNR!$D$13:$E$27,2)</f>
        <v>E</v>
      </c>
      <c r="E774" s="215">
        <f>+'Ark1'!H2969</f>
        <v>2</v>
      </c>
      <c r="F774" s="215">
        <f>+'Ark1'!J2969</f>
        <v>704</v>
      </c>
      <c r="G774" s="215" t="str">
        <f>+VLOOKUP(F774,RNR!$A$1:$B$26,2)</f>
        <v>Øre Vilt</v>
      </c>
      <c r="H774" s="215" t="str">
        <f>+IF(J774=0,"",'Ark1'!Q2969)</f>
        <v/>
      </c>
      <c r="I774" s="215"/>
      <c r="J774" s="320">
        <f>+'Ark1'!R2969</f>
        <v>0</v>
      </c>
      <c r="K774" s="216" t="str">
        <f>+IF(J774=0,"",'Ark1'!AG2969)</f>
        <v/>
      </c>
      <c r="L774" s="216"/>
      <c r="M774" s="216" t="str">
        <f>+IF(J774=0,"",'Ark1'!AH2969)</f>
        <v/>
      </c>
      <c r="N774" s="31" t="str">
        <f>+IF(J774=0,"",'Ark1'!U2969)</f>
        <v/>
      </c>
      <c r="O774" s="31"/>
      <c r="P774" s="31"/>
      <c r="Q774" s="31"/>
      <c r="R774" s="31"/>
      <c r="S774" s="31"/>
      <c r="T774" s="31"/>
      <c r="U774" s="31"/>
      <c r="V774" s="217" t="str">
        <f>+IF(J774=0,"",'Ark1'!T2969)</f>
        <v/>
      </c>
      <c r="W774" s="218" t="str">
        <f>+IF(J774=0,"",'Ark1'!W2969)</f>
        <v/>
      </c>
      <c r="X774" s="218" t="str">
        <f>+IF(J774=0,"",'Ark1'!X2969)</f>
        <v/>
      </c>
      <c r="Y774" s="218" t="str">
        <f>+IF(J774=0,"",'Ark1'!Y2969)</f>
        <v/>
      </c>
      <c r="Z774" s="218" t="str">
        <f>+IF(J774=0,"",'Ark1'!Z2969)</f>
        <v/>
      </c>
      <c r="AA774" s="216" t="str">
        <f>+IF(J774=0,"",'Ark1'!AA2969)</f>
        <v/>
      </c>
      <c r="AB774" s="217" t="str">
        <f>+IF(J774=0,"",'Ark1'!AC2969)</f>
        <v/>
      </c>
      <c r="AC774" s="218" t="str">
        <f>+IF(J774=0,"",'Ark1'!AE2969)</f>
        <v/>
      </c>
      <c r="AD774" s="216" t="str">
        <f t="shared" si="69"/>
        <v/>
      </c>
      <c r="AE774" s="216" t="str">
        <f t="shared" si="68"/>
        <v/>
      </c>
      <c r="AF774" s="301"/>
    </row>
    <row r="775" spans="1:32" ht="15.6">
      <c r="A775" s="301"/>
      <c r="B775" s="266">
        <f>+'Ark1'!C2970</f>
        <v>2023</v>
      </c>
      <c r="C775" s="215">
        <f>+'Ark1'!L2970</f>
        <v>14</v>
      </c>
      <c r="D775" s="215" t="str">
        <f>VLOOKUP(C775,RNR!$D$13:$E$27,2)</f>
        <v>E</v>
      </c>
      <c r="E775" s="215">
        <f>+'Ark1'!H2970</f>
        <v>1</v>
      </c>
      <c r="F775" s="215">
        <f>+'Ark1'!J2970</f>
        <v>802</v>
      </c>
      <c r="G775" s="215" t="str">
        <f>+VLOOKUP(F775,RNR!$A$1:$B$26,2)</f>
        <v>Karasjok</v>
      </c>
      <c r="H775" s="215" t="str">
        <f>+IF(J775=0,"",'Ark1'!Q2970)</f>
        <v/>
      </c>
      <c r="I775" s="215"/>
      <c r="J775" s="320">
        <f>+'Ark1'!R2970</f>
        <v>0</v>
      </c>
      <c r="K775" s="216" t="str">
        <f>+IF(J775=0,"",'Ark1'!AG2970)</f>
        <v/>
      </c>
      <c r="L775" s="216"/>
      <c r="M775" s="216" t="str">
        <f>+IF(J775=0,"",'Ark1'!AH2970)</f>
        <v/>
      </c>
      <c r="N775" s="31" t="str">
        <f>+IF(J775=0,"",'Ark1'!U2970)</f>
        <v/>
      </c>
      <c r="O775" s="31"/>
      <c r="P775" s="31"/>
      <c r="Q775" s="31"/>
      <c r="R775" s="31"/>
      <c r="S775" s="31"/>
      <c r="T775" s="31"/>
      <c r="U775" s="31"/>
      <c r="V775" s="217" t="str">
        <f>+IF(J775=0,"",'Ark1'!T2970)</f>
        <v/>
      </c>
      <c r="W775" s="218" t="str">
        <f>+IF(J775=0,"",'Ark1'!W2970)</f>
        <v/>
      </c>
      <c r="X775" s="218" t="str">
        <f>+IF(J775=0,"",'Ark1'!X2970)</f>
        <v/>
      </c>
      <c r="Y775" s="218" t="str">
        <f>+IF(J775=0,"",'Ark1'!Y2970)</f>
        <v/>
      </c>
      <c r="Z775" s="218" t="str">
        <f>+IF(J775=0,"",'Ark1'!Z2970)</f>
        <v/>
      </c>
      <c r="AA775" s="216" t="str">
        <f>+IF(J775=0,"",'Ark1'!AA2970)</f>
        <v/>
      </c>
      <c r="AB775" s="217" t="str">
        <f>+IF(J775=0,"",'Ark1'!AC2970)</f>
        <v/>
      </c>
      <c r="AC775" s="218" t="str">
        <f>+IF(J775=0,"",'Ark1'!AE2970)</f>
        <v/>
      </c>
      <c r="AD775" s="216" t="str">
        <f t="shared" si="69"/>
        <v/>
      </c>
      <c r="AE775" s="216" t="str">
        <f t="shared" si="68"/>
        <v/>
      </c>
      <c r="AF775" s="301"/>
    </row>
    <row r="776" spans="1:32" ht="15.6">
      <c r="A776" s="301"/>
      <c r="B776" s="266">
        <f>+'Ark1'!C2971</f>
        <v>2023</v>
      </c>
      <c r="C776" s="215">
        <f>+'Ark1'!L2971</f>
        <v>15</v>
      </c>
      <c r="D776" s="215" t="str">
        <f>VLOOKUP(C776,RNR!$D$13:$E$27,2)</f>
        <v>E+</v>
      </c>
      <c r="E776" s="215">
        <f>+'Ark1'!H2971</f>
        <v>1</v>
      </c>
      <c r="F776" s="215">
        <f>+'Ark1'!J2971</f>
        <v>103</v>
      </c>
      <c r="G776" s="215" t="str">
        <f>+VLOOKUP(F776,RNR!$A$1:$B$26,2)</f>
        <v>Rudshøgda</v>
      </c>
      <c r="H776" s="215" t="str">
        <f>+IF(J776=0,"",'Ark1'!Q2971)</f>
        <v/>
      </c>
      <c r="I776" s="215"/>
      <c r="J776" s="320">
        <f>+'Ark1'!R2971</f>
        <v>0</v>
      </c>
      <c r="K776" s="216" t="str">
        <f>+IF(J776=0,"",'Ark1'!AG2971)</f>
        <v/>
      </c>
      <c r="L776" s="216"/>
      <c r="M776" s="216" t="str">
        <f>+IF(J776=0,"",'Ark1'!AH2971)</f>
        <v/>
      </c>
      <c r="N776" s="31" t="str">
        <f>+IF(J776=0,"",'Ark1'!U2971)</f>
        <v/>
      </c>
      <c r="O776" s="31"/>
      <c r="P776" s="31"/>
      <c r="Q776" s="31"/>
      <c r="R776" s="31"/>
      <c r="S776" s="31"/>
      <c r="T776" s="31"/>
      <c r="U776" s="31"/>
      <c r="V776" s="217" t="str">
        <f>+IF(J776=0,"",'Ark1'!T2971)</f>
        <v/>
      </c>
      <c r="W776" s="218" t="str">
        <f>+IF(J776=0,"",'Ark1'!W2971)</f>
        <v/>
      </c>
      <c r="X776" s="218" t="str">
        <f>+IF(J776=0,"",'Ark1'!X2971)</f>
        <v/>
      </c>
      <c r="Y776" s="218" t="str">
        <f>+IF(J776=0,"",'Ark1'!Y2971)</f>
        <v/>
      </c>
      <c r="Z776" s="218" t="str">
        <f>+IF(J776=0,"",'Ark1'!Z2971)</f>
        <v/>
      </c>
      <c r="AA776" s="216" t="str">
        <f>+IF(J776=0,"",'Ark1'!AA2971)</f>
        <v/>
      </c>
      <c r="AB776" s="217" t="str">
        <f>+IF(J776=0,"",'Ark1'!AC2971)</f>
        <v/>
      </c>
      <c r="AC776" s="218" t="str">
        <f>+IF(J776=0,"",'Ark1'!AE2971)</f>
        <v/>
      </c>
      <c r="AD776" s="216" t="str">
        <f t="shared" si="69"/>
        <v/>
      </c>
      <c r="AE776" s="216" t="str">
        <f t="shared" si="68"/>
        <v/>
      </c>
      <c r="AF776" s="301"/>
    </row>
    <row r="777" spans="1:32" ht="15.6">
      <c r="A777" s="301"/>
      <c r="B777" s="266">
        <f>+'Ark1'!C2972</f>
        <v>2023</v>
      </c>
      <c r="C777" s="215">
        <f>+'Ark1'!L2972</f>
        <v>15</v>
      </c>
      <c r="D777" s="215" t="str">
        <f>VLOOKUP(C777,RNR!$D$13:$E$27,2)</f>
        <v>E+</v>
      </c>
      <c r="E777" s="215">
        <f>+'Ark1'!H2972</f>
        <v>2</v>
      </c>
      <c r="F777" s="215">
        <f>+'Ark1'!J2972</f>
        <v>106</v>
      </c>
      <c r="G777" s="215" t="str">
        <f>+VLOOKUP(F777,RNR!$A$1:$B$26,2)</f>
        <v>Furuseth</v>
      </c>
      <c r="H777" s="215" t="str">
        <f>+IF(J777=0,"",'Ark1'!Q2972)</f>
        <v/>
      </c>
      <c r="I777" s="215"/>
      <c r="J777" s="320">
        <f>+'Ark1'!R2972</f>
        <v>0</v>
      </c>
      <c r="K777" s="216" t="str">
        <f>+IF(J777=0,"",'Ark1'!AG2972)</f>
        <v/>
      </c>
      <c r="L777" s="216"/>
      <c r="M777" s="216" t="str">
        <f>+IF(J777=0,"",'Ark1'!AH2972)</f>
        <v/>
      </c>
      <c r="N777" s="31" t="str">
        <f>+IF(J777=0,"",'Ark1'!U2972)</f>
        <v/>
      </c>
      <c r="O777" s="31"/>
      <c r="P777" s="31"/>
      <c r="Q777" s="31"/>
      <c r="R777" s="31"/>
      <c r="S777" s="31"/>
      <c r="T777" s="31"/>
      <c r="U777" s="31"/>
      <c r="V777" s="217" t="str">
        <f>+IF(J777=0,"",'Ark1'!T2972)</f>
        <v/>
      </c>
      <c r="W777" s="218" t="str">
        <f>+IF(J777=0,"",'Ark1'!W2972)</f>
        <v/>
      </c>
      <c r="X777" s="218" t="str">
        <f>+IF(J777=0,"",'Ark1'!X2972)</f>
        <v/>
      </c>
      <c r="Y777" s="218" t="str">
        <f>+IF(J777=0,"",'Ark1'!Y2972)</f>
        <v/>
      </c>
      <c r="Z777" s="218" t="str">
        <f>+IF(J777=0,"",'Ark1'!Z2972)</f>
        <v/>
      </c>
      <c r="AA777" s="216" t="str">
        <f>+IF(J777=0,"",'Ark1'!AA2972)</f>
        <v/>
      </c>
      <c r="AB777" s="217" t="str">
        <f>+IF(J777=0,"",'Ark1'!AC2972)</f>
        <v/>
      </c>
      <c r="AC777" s="218" t="str">
        <f>+IF(J777=0,"",'Ark1'!AE2972)</f>
        <v/>
      </c>
      <c r="AD777" s="216" t="str">
        <f t="shared" si="69"/>
        <v/>
      </c>
      <c r="AE777" s="216" t="str">
        <f t="shared" si="68"/>
        <v/>
      </c>
      <c r="AF777" s="301"/>
    </row>
    <row r="778" spans="1:32" ht="15.6">
      <c r="A778" s="301"/>
      <c r="B778" s="266">
        <f>+'Ark1'!C2973</f>
        <v>2023</v>
      </c>
      <c r="C778" s="215">
        <f>+'Ark1'!L2973</f>
        <v>15</v>
      </c>
      <c r="D778" s="215" t="str">
        <f>VLOOKUP(C778,RNR!$D$13:$E$27,2)</f>
        <v>E+</v>
      </c>
      <c r="E778" s="215">
        <f>+'Ark1'!H2973</f>
        <v>1</v>
      </c>
      <c r="F778" s="215">
        <f>+'Ark1'!J2973</f>
        <v>110</v>
      </c>
      <c r="G778" s="215" t="str">
        <f>+VLOOKUP(F778,RNR!$A$1:$B$26,2)</f>
        <v>Gol</v>
      </c>
      <c r="H778" s="215" t="str">
        <f>+IF(J778=0,"",'Ark1'!Q2973)</f>
        <v/>
      </c>
      <c r="I778" s="215"/>
      <c r="J778" s="320">
        <f>+'Ark1'!R2973</f>
        <v>0</v>
      </c>
      <c r="K778" s="216" t="str">
        <f>+IF(J778=0,"",'Ark1'!AG2973)</f>
        <v/>
      </c>
      <c r="L778" s="216"/>
      <c r="M778" s="216" t="str">
        <f>+IF(J778=0,"",'Ark1'!AH2973)</f>
        <v/>
      </c>
      <c r="N778" s="31" t="str">
        <f>+IF(J778=0,"",'Ark1'!U2973)</f>
        <v/>
      </c>
      <c r="O778" s="31"/>
      <c r="P778" s="31"/>
      <c r="Q778" s="31"/>
      <c r="R778" s="31"/>
      <c r="S778" s="31"/>
      <c r="T778" s="31"/>
      <c r="U778" s="31"/>
      <c r="V778" s="217" t="str">
        <f>+IF(J778=0,"",'Ark1'!T2973)</f>
        <v/>
      </c>
      <c r="W778" s="218" t="str">
        <f>+IF(J778=0,"",'Ark1'!W2973)</f>
        <v/>
      </c>
      <c r="X778" s="218" t="str">
        <f>+IF(J778=0,"",'Ark1'!X2973)</f>
        <v/>
      </c>
      <c r="Y778" s="218" t="str">
        <f>+IF(J778=0,"",'Ark1'!Y2973)</f>
        <v/>
      </c>
      <c r="Z778" s="218" t="str">
        <f>+IF(J778=0,"",'Ark1'!Z2973)</f>
        <v/>
      </c>
      <c r="AA778" s="216" t="str">
        <f>+IF(J778=0,"",'Ark1'!AA2973)</f>
        <v/>
      </c>
      <c r="AB778" s="217" t="str">
        <f>+IF(J778=0,"",'Ark1'!AC2973)</f>
        <v/>
      </c>
      <c r="AC778" s="218" t="str">
        <f>+IF(J778=0,"",'Ark1'!AE2973)</f>
        <v/>
      </c>
      <c r="AD778" s="216" t="str">
        <f t="shared" si="69"/>
        <v/>
      </c>
      <c r="AE778" s="216" t="str">
        <f t="shared" si="68"/>
        <v/>
      </c>
      <c r="AF778" s="301"/>
    </row>
    <row r="779" spans="1:32" ht="15.6">
      <c r="A779" s="301"/>
      <c r="B779" s="266">
        <f>+'Ark1'!C2974</f>
        <v>2023</v>
      </c>
      <c r="C779" s="215">
        <f>+'Ark1'!L2974</f>
        <v>15</v>
      </c>
      <c r="D779" s="215" t="str">
        <f>VLOOKUP(C779,RNR!$D$13:$E$27,2)</f>
        <v>E+</v>
      </c>
      <c r="E779" s="215">
        <f>+'Ark1'!H2974</f>
        <v>1</v>
      </c>
      <c r="F779" s="215">
        <f>+'Ark1'!J2974</f>
        <v>111</v>
      </c>
      <c r="G779" s="215" t="str">
        <f>+VLOOKUP(F779,RNR!$A$1:$B$26,2)</f>
        <v>Forus</v>
      </c>
      <c r="H779" s="215" t="str">
        <f>+IF(J779=0,"",'Ark1'!Q2974)</f>
        <v/>
      </c>
      <c r="I779" s="215"/>
      <c r="J779" s="320">
        <f>+'Ark1'!R2974</f>
        <v>0</v>
      </c>
      <c r="K779" s="216" t="str">
        <f>+IF(J779=0,"",'Ark1'!AG2974)</f>
        <v/>
      </c>
      <c r="L779" s="216"/>
      <c r="M779" s="216" t="str">
        <f>+IF(J779=0,"",'Ark1'!AH2974)</f>
        <v/>
      </c>
      <c r="N779" s="31" t="str">
        <f>+IF(J779=0,"",'Ark1'!U2974)</f>
        <v/>
      </c>
      <c r="O779" s="31"/>
      <c r="P779" s="31"/>
      <c r="Q779" s="31"/>
      <c r="R779" s="31"/>
      <c r="S779" s="31"/>
      <c r="T779" s="31"/>
      <c r="U779" s="31"/>
      <c r="V779" s="217" t="str">
        <f>+IF(J779=0,"",'Ark1'!T2974)</f>
        <v/>
      </c>
      <c r="W779" s="218" t="str">
        <f>+IF(J779=0,"",'Ark1'!W2974)</f>
        <v/>
      </c>
      <c r="X779" s="218" t="str">
        <f>+IF(J779=0,"",'Ark1'!X2974)</f>
        <v/>
      </c>
      <c r="Y779" s="218" t="str">
        <f>+IF(J779=0,"",'Ark1'!Y2974)</f>
        <v/>
      </c>
      <c r="Z779" s="218" t="str">
        <f>+IF(J779=0,"",'Ark1'!Z2974)</f>
        <v/>
      </c>
      <c r="AA779" s="216" t="str">
        <f>+IF(J779=0,"",'Ark1'!AA2974)</f>
        <v/>
      </c>
      <c r="AB779" s="217" t="str">
        <f>+IF(J779=0,"",'Ark1'!AC2974)</f>
        <v/>
      </c>
      <c r="AC779" s="218" t="str">
        <f>+IF(J779=0,"",'Ark1'!AE2974)</f>
        <v/>
      </c>
      <c r="AD779" s="216" t="str">
        <f t="shared" si="69"/>
        <v/>
      </c>
      <c r="AE779" s="216" t="str">
        <f t="shared" si="68"/>
        <v/>
      </c>
      <c r="AF779" s="301"/>
    </row>
    <row r="780" spans="1:32" ht="15.6">
      <c r="A780" s="301"/>
      <c r="B780" s="266">
        <f>+'Ark1'!C2975</f>
        <v>2023</v>
      </c>
      <c r="C780" s="215">
        <f>+'Ark1'!L2975</f>
        <v>15</v>
      </c>
      <c r="D780" s="215" t="str">
        <f>VLOOKUP(C780,RNR!$D$13:$E$27,2)</f>
        <v>E+</v>
      </c>
      <c r="E780" s="215">
        <f>+'Ark1'!H2975</f>
        <v>1</v>
      </c>
      <c r="F780" s="215">
        <f>+'Ark1'!J2975</f>
        <v>116</v>
      </c>
      <c r="G780" s="215" t="str">
        <f>+VLOOKUP(F780,RNR!$A$1:$B$26,2)</f>
        <v>Sandeid</v>
      </c>
      <c r="H780" s="215" t="str">
        <f>+IF(J780=0,"",'Ark1'!Q2975)</f>
        <v/>
      </c>
      <c r="I780" s="215"/>
      <c r="J780" s="320">
        <f>+'Ark1'!R2975</f>
        <v>0</v>
      </c>
      <c r="K780" s="216" t="str">
        <f>+IF(J780=0,"",'Ark1'!AG2975)</f>
        <v/>
      </c>
      <c r="L780" s="216"/>
      <c r="M780" s="216" t="str">
        <f>+IF(J780=0,"",'Ark1'!AH2975)</f>
        <v/>
      </c>
      <c r="N780" s="31" t="str">
        <f>+IF(J780=0,"",'Ark1'!U2975)</f>
        <v/>
      </c>
      <c r="O780" s="31"/>
      <c r="P780" s="31"/>
      <c r="Q780" s="31"/>
      <c r="R780" s="31"/>
      <c r="S780" s="31"/>
      <c r="T780" s="31"/>
      <c r="U780" s="31"/>
      <c r="V780" s="217" t="str">
        <f>+IF(J780=0,"",'Ark1'!T2975)</f>
        <v/>
      </c>
      <c r="W780" s="218" t="str">
        <f>+IF(J780=0,"",'Ark1'!W2975)</f>
        <v/>
      </c>
      <c r="X780" s="218" t="str">
        <f>+IF(J780=0,"",'Ark1'!X2975)</f>
        <v/>
      </c>
      <c r="Y780" s="218" t="str">
        <f>+IF(J780=0,"",'Ark1'!Y2975)</f>
        <v/>
      </c>
      <c r="Z780" s="218" t="str">
        <f>+IF(J780=0,"",'Ark1'!Z2975)</f>
        <v/>
      </c>
      <c r="AA780" s="216" t="str">
        <f>+IF(J780=0,"",'Ark1'!AA2975)</f>
        <v/>
      </c>
      <c r="AB780" s="217" t="str">
        <f>+IF(J780=0,"",'Ark1'!AC2975)</f>
        <v/>
      </c>
      <c r="AC780" s="218" t="str">
        <f>+IF(J780=0,"",'Ark1'!AE2975)</f>
        <v/>
      </c>
      <c r="AD780" s="216" t="str">
        <f t="shared" si="69"/>
        <v/>
      </c>
      <c r="AE780" s="216" t="str">
        <f t="shared" si="68"/>
        <v/>
      </c>
      <c r="AF780" s="301"/>
    </row>
    <row r="781" spans="1:32" ht="15.6">
      <c r="A781" s="301"/>
      <c r="B781" s="266">
        <f>+'Ark1'!C2976</f>
        <v>2023</v>
      </c>
      <c r="C781" s="215">
        <f>+'Ark1'!L2976</f>
        <v>15</v>
      </c>
      <c r="D781" s="215" t="str">
        <f>VLOOKUP(C781,RNR!$D$13:$E$27,2)</f>
        <v>E+</v>
      </c>
      <c r="E781" s="215">
        <f>+'Ark1'!H2976</f>
        <v>2</v>
      </c>
      <c r="F781" s="215">
        <f>+'Ark1'!J2976</f>
        <v>117</v>
      </c>
      <c r="G781" s="215" t="str">
        <f>+VLOOKUP(F781,RNR!$A$1:$B$26,2)</f>
        <v>Jæren</v>
      </c>
      <c r="H781" s="215" t="str">
        <f>+IF(J781=0,"",'Ark1'!Q2976)</f>
        <v/>
      </c>
      <c r="I781" s="215"/>
      <c r="J781" s="320">
        <f>+'Ark1'!R2976</f>
        <v>0</v>
      </c>
      <c r="K781" s="216" t="str">
        <f>+IF(J781=0,"",'Ark1'!AG2976)</f>
        <v/>
      </c>
      <c r="L781" s="216"/>
      <c r="M781" s="216" t="str">
        <f>+IF(J781=0,"",'Ark1'!AH2976)</f>
        <v/>
      </c>
      <c r="N781" s="31" t="str">
        <f>+IF(J781=0,"",'Ark1'!U2976)</f>
        <v/>
      </c>
      <c r="O781" s="31"/>
      <c r="P781" s="31"/>
      <c r="Q781" s="31"/>
      <c r="R781" s="31"/>
      <c r="S781" s="31"/>
      <c r="T781" s="31"/>
      <c r="U781" s="31"/>
      <c r="V781" s="217" t="str">
        <f>+IF(J781=0,"",'Ark1'!T2976)</f>
        <v/>
      </c>
      <c r="W781" s="218" t="str">
        <f>+IF(J781=0,"",'Ark1'!W2976)</f>
        <v/>
      </c>
      <c r="X781" s="218" t="str">
        <f>+IF(J781=0,"",'Ark1'!X2976)</f>
        <v/>
      </c>
      <c r="Y781" s="218" t="str">
        <f>+IF(J781=0,"",'Ark1'!Y2976)</f>
        <v/>
      </c>
      <c r="Z781" s="218" t="str">
        <f>+IF(J781=0,"",'Ark1'!Z2976)</f>
        <v/>
      </c>
      <c r="AA781" s="216" t="str">
        <f>+IF(J781=0,"",'Ark1'!AA2976)</f>
        <v/>
      </c>
      <c r="AB781" s="217" t="str">
        <f>+IF(J781=0,"",'Ark1'!AC2976)</f>
        <v/>
      </c>
      <c r="AC781" s="218" t="str">
        <f>+IF(J781=0,"",'Ark1'!AE2976)</f>
        <v/>
      </c>
      <c r="AD781" s="216" t="str">
        <f t="shared" si="69"/>
        <v/>
      </c>
      <c r="AE781" s="216" t="str">
        <f t="shared" si="68"/>
        <v/>
      </c>
      <c r="AF781" s="301"/>
    </row>
    <row r="782" spans="1:32" ht="15.6">
      <c r="A782" s="301"/>
      <c r="B782" s="266">
        <f>+'Ark1'!C2977</f>
        <v>2023</v>
      </c>
      <c r="C782" s="215">
        <f>+'Ark1'!L2977</f>
        <v>15</v>
      </c>
      <c r="D782" s="215" t="str">
        <f>VLOOKUP(C782,RNR!$D$13:$E$27,2)</f>
        <v>E+</v>
      </c>
      <c r="E782" s="215">
        <f>+'Ark1'!H2977</f>
        <v>1</v>
      </c>
      <c r="F782" s="215">
        <f>+'Ark1'!J2977</f>
        <v>134</v>
      </c>
      <c r="G782" s="215" t="str">
        <f>+VLOOKUP(F782,RNR!$A$1:$B$26,2)</f>
        <v>Førde</v>
      </c>
      <c r="H782" s="215" t="str">
        <f>+IF(J782=0,"",'Ark1'!Q2977)</f>
        <v/>
      </c>
      <c r="I782" s="215"/>
      <c r="J782" s="320">
        <f>+'Ark1'!R2977</f>
        <v>0</v>
      </c>
      <c r="K782" s="216" t="str">
        <f>+IF(J782=0,"",'Ark1'!AG2977)</f>
        <v/>
      </c>
      <c r="L782" s="216"/>
      <c r="M782" s="216" t="str">
        <f>+IF(J782=0,"",'Ark1'!AH2977)</f>
        <v/>
      </c>
      <c r="N782" s="31" t="str">
        <f>+IF(J782=0,"",'Ark1'!U2977)</f>
        <v/>
      </c>
      <c r="O782" s="31"/>
      <c r="P782" s="31"/>
      <c r="Q782" s="31"/>
      <c r="R782" s="31"/>
      <c r="S782" s="31"/>
      <c r="T782" s="31"/>
      <c r="U782" s="31"/>
      <c r="V782" s="217" t="str">
        <f>+IF(J782=0,"",'Ark1'!T2977)</f>
        <v/>
      </c>
      <c r="W782" s="218" t="str">
        <f>+IF(J782=0,"",'Ark1'!W2977)</f>
        <v/>
      </c>
      <c r="X782" s="218" t="str">
        <f>+IF(J782=0,"",'Ark1'!X2977)</f>
        <v/>
      </c>
      <c r="Y782" s="218" t="str">
        <f>+IF(J782=0,"",'Ark1'!Y2977)</f>
        <v/>
      </c>
      <c r="Z782" s="218" t="str">
        <f>+IF(J782=0,"",'Ark1'!Z2977)</f>
        <v/>
      </c>
      <c r="AA782" s="216" t="str">
        <f>+IF(J782=0,"",'Ark1'!AA2977)</f>
        <v/>
      </c>
      <c r="AB782" s="217" t="str">
        <f>+IF(J782=0,"",'Ark1'!AC2977)</f>
        <v/>
      </c>
      <c r="AC782" s="218" t="str">
        <f>+IF(J782=0,"",'Ark1'!AE2977)</f>
        <v/>
      </c>
      <c r="AD782" s="216" t="str">
        <f t="shared" si="69"/>
        <v/>
      </c>
      <c r="AE782" s="216" t="str">
        <f t="shared" si="68"/>
        <v/>
      </c>
      <c r="AF782" s="301"/>
    </row>
    <row r="783" spans="1:32" ht="15.6">
      <c r="A783" s="301"/>
      <c r="B783" s="266">
        <f>+'Ark1'!C2978</f>
        <v>2023</v>
      </c>
      <c r="C783" s="215">
        <f>+'Ark1'!L2978</f>
        <v>15</v>
      </c>
      <c r="D783" s="215" t="str">
        <f>VLOOKUP(C783,RNR!$D$13:$E$27,2)</f>
        <v>E+</v>
      </c>
      <c r="E783" s="215">
        <f>+'Ark1'!H2978</f>
        <v>2</v>
      </c>
      <c r="F783" s="215">
        <f>+'Ark1'!J2978</f>
        <v>141</v>
      </c>
      <c r="G783" s="215" t="str">
        <f>+VLOOKUP(F783,RNR!$A$1:$B$26,2)</f>
        <v>Ølen</v>
      </c>
      <c r="H783" s="215" t="str">
        <f>+IF(J783=0,"",'Ark1'!Q2978)</f>
        <v/>
      </c>
      <c r="I783" s="215"/>
      <c r="J783" s="320">
        <f>+'Ark1'!R2978</f>
        <v>0</v>
      </c>
      <c r="K783" s="216" t="str">
        <f>+IF(J783=0,"",'Ark1'!AG2978)</f>
        <v/>
      </c>
      <c r="L783" s="216"/>
      <c r="M783" s="216" t="str">
        <f>+IF(J783=0,"",'Ark1'!AH2978)</f>
        <v/>
      </c>
      <c r="N783" s="31" t="str">
        <f>+IF(J783=0,"",'Ark1'!U2978)</f>
        <v/>
      </c>
      <c r="O783" s="31"/>
      <c r="P783" s="31"/>
      <c r="Q783" s="31"/>
      <c r="R783" s="31"/>
      <c r="S783" s="31"/>
      <c r="T783" s="31"/>
      <c r="U783" s="31"/>
      <c r="V783" s="217" t="str">
        <f>+IF(J783=0,"",'Ark1'!T2978)</f>
        <v/>
      </c>
      <c r="W783" s="218" t="str">
        <f>+IF(J783=0,"",'Ark1'!W2978)</f>
        <v/>
      </c>
      <c r="X783" s="218" t="str">
        <f>+IF(J783=0,"",'Ark1'!X2978)</f>
        <v/>
      </c>
      <c r="Y783" s="218" t="str">
        <f>+IF(J783=0,"",'Ark1'!Y2978)</f>
        <v/>
      </c>
      <c r="Z783" s="218" t="str">
        <f>+IF(J783=0,"",'Ark1'!Z2978)</f>
        <v/>
      </c>
      <c r="AA783" s="216" t="str">
        <f>+IF(J783=0,"",'Ark1'!AA2978)</f>
        <v/>
      </c>
      <c r="AB783" s="217" t="str">
        <f>+IF(J783=0,"",'Ark1'!AC2978)</f>
        <v/>
      </c>
      <c r="AC783" s="218" t="str">
        <f>+IF(J783=0,"",'Ark1'!AE2978)</f>
        <v/>
      </c>
      <c r="AD783" s="216" t="str">
        <f t="shared" si="69"/>
        <v/>
      </c>
      <c r="AE783" s="216" t="str">
        <f t="shared" si="68"/>
        <v/>
      </c>
      <c r="AF783" s="301"/>
    </row>
    <row r="784" spans="1:32" ht="15.6">
      <c r="A784" s="301"/>
      <c r="B784" s="266">
        <f>+'Ark1'!C2979</f>
        <v>2023</v>
      </c>
      <c r="C784" s="215">
        <f>+'Ark1'!L2979</f>
        <v>15</v>
      </c>
      <c r="D784" s="215" t="str">
        <f>VLOOKUP(C784,RNR!$D$13:$E$27,2)</f>
        <v>E+</v>
      </c>
      <c r="E784" s="215">
        <f>+'Ark1'!H2979</f>
        <v>2</v>
      </c>
      <c r="F784" s="215">
        <f>+'Ark1'!J2979</f>
        <v>143</v>
      </c>
      <c r="G784" s="215" t="str">
        <f>+VLOOKUP(F784,RNR!$A$1:$B$26,2)</f>
        <v>Nordfjord</v>
      </c>
      <c r="H784" s="215" t="str">
        <f>+IF(J784=0,"",'Ark1'!Q2979)</f>
        <v/>
      </c>
      <c r="I784" s="215"/>
      <c r="J784" s="320">
        <f>+'Ark1'!R2979</f>
        <v>0</v>
      </c>
      <c r="K784" s="216" t="str">
        <f>+IF(J784=0,"",'Ark1'!AG2979)</f>
        <v/>
      </c>
      <c r="L784" s="216"/>
      <c r="M784" s="216" t="str">
        <f>+IF(J784=0,"",'Ark1'!AH2979)</f>
        <v/>
      </c>
      <c r="N784" s="31" t="str">
        <f>+IF(J784=0,"",'Ark1'!U2979)</f>
        <v/>
      </c>
      <c r="O784" s="31"/>
      <c r="P784" s="31"/>
      <c r="Q784" s="31"/>
      <c r="R784" s="31"/>
      <c r="S784" s="31"/>
      <c r="T784" s="31"/>
      <c r="U784" s="31"/>
      <c r="V784" s="217" t="str">
        <f>+IF(J784=0,"",'Ark1'!T2979)</f>
        <v/>
      </c>
      <c r="W784" s="218" t="str">
        <f>+IF(J784=0,"",'Ark1'!W2979)</f>
        <v/>
      </c>
      <c r="X784" s="218" t="str">
        <f>+IF(J784=0,"",'Ark1'!X2979)</f>
        <v/>
      </c>
      <c r="Y784" s="218" t="str">
        <f>+IF(J784=0,"",'Ark1'!Y2979)</f>
        <v/>
      </c>
      <c r="Z784" s="218" t="str">
        <f>+IF(J784=0,"",'Ark1'!Z2979)</f>
        <v/>
      </c>
      <c r="AA784" s="216" t="str">
        <f>+IF(J784=0,"",'Ark1'!AA2979)</f>
        <v/>
      </c>
      <c r="AB784" s="217" t="str">
        <f>+IF(J784=0,"",'Ark1'!AC2979)</f>
        <v/>
      </c>
      <c r="AC784" s="218" t="str">
        <f>+IF(J784=0,"",'Ark1'!AE2979)</f>
        <v/>
      </c>
      <c r="AD784" s="216" t="str">
        <f t="shared" si="69"/>
        <v/>
      </c>
      <c r="AE784" s="216" t="str">
        <f t="shared" si="68"/>
        <v/>
      </c>
      <c r="AF784" s="301"/>
    </row>
    <row r="785" spans="1:32" ht="15.6">
      <c r="A785" s="301"/>
      <c r="B785" s="266">
        <f>+'Ark1'!C2980</f>
        <v>2023</v>
      </c>
      <c r="C785" s="215">
        <f>+'Ark1'!L2980</f>
        <v>15</v>
      </c>
      <c r="D785" s="215" t="str">
        <f>VLOOKUP(C785,RNR!$D$13:$E$27,2)</f>
        <v>E+</v>
      </c>
      <c r="E785" s="215">
        <f>+'Ark1'!H2980</f>
        <v>2</v>
      </c>
      <c r="F785" s="215">
        <f>+'Ark1'!J2980</f>
        <v>147</v>
      </c>
      <c r="G785" s="215" t="str">
        <f>+VLOOKUP(F785,RNR!$A$1:$B$26,2)</f>
        <v>Midt-Norge</v>
      </c>
      <c r="H785" s="215" t="str">
        <f>+IF(J785=0,"",'Ark1'!Q2980)</f>
        <v/>
      </c>
      <c r="I785" s="215"/>
      <c r="J785" s="320">
        <f>+'Ark1'!R2980</f>
        <v>0</v>
      </c>
      <c r="K785" s="216" t="str">
        <f>+IF(J785=0,"",'Ark1'!AG2980)</f>
        <v/>
      </c>
      <c r="L785" s="216"/>
      <c r="M785" s="216" t="str">
        <f>+IF(J785=0,"",'Ark1'!AH2980)</f>
        <v/>
      </c>
      <c r="N785" s="31" t="str">
        <f>+IF(J785=0,"",'Ark1'!U2980)</f>
        <v/>
      </c>
      <c r="O785" s="31"/>
      <c r="P785" s="31"/>
      <c r="Q785" s="31"/>
      <c r="R785" s="31"/>
      <c r="S785" s="31"/>
      <c r="T785" s="31"/>
      <c r="U785" s="31"/>
      <c r="V785" s="217" t="str">
        <f>+IF(J785=0,"",'Ark1'!T2980)</f>
        <v/>
      </c>
      <c r="W785" s="218" t="str">
        <f>+IF(J785=0,"",'Ark1'!W2980)</f>
        <v/>
      </c>
      <c r="X785" s="218" t="str">
        <f>+IF(J785=0,"",'Ark1'!X2980)</f>
        <v/>
      </c>
      <c r="Y785" s="218" t="str">
        <f>+IF(J785=0,"",'Ark1'!Y2980)</f>
        <v/>
      </c>
      <c r="Z785" s="218" t="str">
        <f>+IF(J785=0,"",'Ark1'!Z2980)</f>
        <v/>
      </c>
      <c r="AA785" s="216" t="str">
        <f>+IF(J785=0,"",'Ark1'!AA2980)</f>
        <v/>
      </c>
      <c r="AB785" s="217" t="str">
        <f>+IF(J785=0,"",'Ark1'!AC2980)</f>
        <v/>
      </c>
      <c r="AC785" s="218" t="str">
        <f>+IF(J785=0,"",'Ark1'!AE2980)</f>
        <v/>
      </c>
      <c r="AD785" s="216" t="str">
        <f t="shared" si="69"/>
        <v/>
      </c>
      <c r="AE785" s="216" t="str">
        <f t="shared" si="68"/>
        <v/>
      </c>
      <c r="AF785" s="301"/>
    </row>
    <row r="786" spans="1:32" ht="15.6">
      <c r="A786" s="301"/>
      <c r="B786" s="266">
        <f>+'Ark1'!C2981</f>
        <v>2023</v>
      </c>
      <c r="C786" s="215">
        <f>+'Ark1'!L2981</f>
        <v>15</v>
      </c>
      <c r="D786" s="215" t="str">
        <f>VLOOKUP(C786,RNR!$D$13:$E$27,2)</f>
        <v>E+</v>
      </c>
      <c r="E786" s="215">
        <f>+'Ark1'!H2981</f>
        <v>1</v>
      </c>
      <c r="F786" s="215">
        <f>+'Ark1'!J2981</f>
        <v>155</v>
      </c>
      <c r="G786" s="215" t="str">
        <f>+VLOOKUP(F786,RNR!$A$1:$B$26,2)</f>
        <v>Målselv</v>
      </c>
      <c r="H786" s="215" t="str">
        <f>+IF(J786=0,"",'Ark1'!Q2981)</f>
        <v/>
      </c>
      <c r="I786" s="215"/>
      <c r="J786" s="320">
        <f>+'Ark1'!R2981</f>
        <v>0</v>
      </c>
      <c r="K786" s="216" t="str">
        <f>+IF(J786=0,"",'Ark1'!AG2981)</f>
        <v/>
      </c>
      <c r="L786" s="216"/>
      <c r="M786" s="216" t="str">
        <f>+IF(J786=0,"",'Ark1'!AH2981)</f>
        <v/>
      </c>
      <c r="N786" s="31" t="str">
        <f>+IF(J786=0,"",'Ark1'!U2981)</f>
        <v/>
      </c>
      <c r="O786" s="31"/>
      <c r="P786" s="31"/>
      <c r="Q786" s="31"/>
      <c r="R786" s="31"/>
      <c r="S786" s="31"/>
      <c r="T786" s="31"/>
      <c r="U786" s="31"/>
      <c r="V786" s="217" t="str">
        <f>+IF(J786=0,"",'Ark1'!T2981)</f>
        <v/>
      </c>
      <c r="W786" s="218" t="str">
        <f>+IF(J786=0,"",'Ark1'!W2981)</f>
        <v/>
      </c>
      <c r="X786" s="218" t="str">
        <f>+IF(J786=0,"",'Ark1'!X2981)</f>
        <v/>
      </c>
      <c r="Y786" s="218" t="str">
        <f>+IF(J786=0,"",'Ark1'!Y2981)</f>
        <v/>
      </c>
      <c r="Z786" s="218" t="str">
        <f>+IF(J786=0,"",'Ark1'!Z2981)</f>
        <v/>
      </c>
      <c r="AA786" s="216" t="str">
        <f>+IF(J786=0,"",'Ark1'!AA2981)</f>
        <v/>
      </c>
      <c r="AB786" s="217" t="str">
        <f>+IF(J786=0,"",'Ark1'!AC2981)</f>
        <v/>
      </c>
      <c r="AC786" s="218" t="str">
        <f>+IF(J786=0,"",'Ark1'!AE2981)</f>
        <v/>
      </c>
      <c r="AD786" s="216" t="str">
        <f t="shared" si="69"/>
        <v/>
      </c>
      <c r="AE786" s="216" t="str">
        <f t="shared" si="68"/>
        <v/>
      </c>
      <c r="AF786" s="301"/>
    </row>
    <row r="787" spans="1:32" ht="15.6">
      <c r="A787" s="301"/>
      <c r="B787" s="266">
        <f>+'Ark1'!C2982</f>
        <v>2023</v>
      </c>
      <c r="C787" s="215">
        <f>+'Ark1'!L2982</f>
        <v>15</v>
      </c>
      <c r="D787" s="215" t="str">
        <f>VLOOKUP(C787,RNR!$D$13:$E$27,2)</f>
        <v>E+</v>
      </c>
      <c r="E787" s="215">
        <f>+'Ark1'!H2982</f>
        <v>2</v>
      </c>
      <c r="F787" s="215">
        <f>+'Ark1'!J2982</f>
        <v>160</v>
      </c>
      <c r="G787" s="215" t="str">
        <f>+VLOOKUP(F787,RNR!$A$1:$B$26,2)</f>
        <v>Oslo</v>
      </c>
      <c r="H787" s="215" t="str">
        <f>+IF(J787=0,"",'Ark1'!Q2982)</f>
        <v/>
      </c>
      <c r="I787" s="215"/>
      <c r="J787" s="320">
        <f>+'Ark1'!R2982</f>
        <v>0</v>
      </c>
      <c r="K787" s="216" t="str">
        <f>+IF(J787=0,"",'Ark1'!AG2982)</f>
        <v/>
      </c>
      <c r="L787" s="216"/>
      <c r="M787" s="216" t="str">
        <f>+IF(J787=0,"",'Ark1'!AH2982)</f>
        <v/>
      </c>
      <c r="N787" s="31" t="str">
        <f>+IF(J787=0,"",'Ark1'!U2982)</f>
        <v/>
      </c>
      <c r="O787" s="31"/>
      <c r="P787" s="31"/>
      <c r="Q787" s="31"/>
      <c r="R787" s="31"/>
      <c r="S787" s="31"/>
      <c r="T787" s="31"/>
      <c r="U787" s="31"/>
      <c r="V787" s="217" t="str">
        <f>+IF(J787=0,"",'Ark1'!T2982)</f>
        <v/>
      </c>
      <c r="W787" s="218" t="str">
        <f>+IF(J787=0,"",'Ark1'!W2982)</f>
        <v/>
      </c>
      <c r="X787" s="218" t="str">
        <f>+IF(J787=0,"",'Ark1'!X2982)</f>
        <v/>
      </c>
      <c r="Y787" s="218" t="str">
        <f>+IF(J787=0,"",'Ark1'!Y2982)</f>
        <v/>
      </c>
      <c r="Z787" s="218" t="str">
        <f>+IF(J787=0,"",'Ark1'!Z2982)</f>
        <v/>
      </c>
      <c r="AA787" s="216" t="str">
        <f>+IF(J787=0,"",'Ark1'!AA2982)</f>
        <v/>
      </c>
      <c r="AB787" s="217" t="str">
        <f>+IF(J787=0,"",'Ark1'!AC2982)</f>
        <v/>
      </c>
      <c r="AC787" s="218" t="str">
        <f>+IF(J787=0,"",'Ark1'!AE2982)</f>
        <v/>
      </c>
      <c r="AD787" s="216" t="str">
        <f t="shared" si="69"/>
        <v/>
      </c>
      <c r="AE787" s="216" t="str">
        <f t="shared" si="68"/>
        <v/>
      </c>
      <c r="AF787" s="301"/>
    </row>
    <row r="788" spans="1:32" ht="15.6">
      <c r="A788" s="301"/>
      <c r="B788" s="266">
        <f>+'Ark1'!C2983</f>
        <v>2023</v>
      </c>
      <c r="C788" s="215">
        <f>+'Ark1'!L2983</f>
        <v>15</v>
      </c>
      <c r="D788" s="215" t="str">
        <f>VLOOKUP(C788,RNR!$D$13:$E$27,2)</f>
        <v>E+</v>
      </c>
      <c r="E788" s="215">
        <f>+'Ark1'!H2983</f>
        <v>1</v>
      </c>
      <c r="F788" s="215">
        <f>+'Ark1'!J2983</f>
        <v>171</v>
      </c>
      <c r="G788" s="215" t="str">
        <f>+VLOOKUP(F788,RNR!$A$1:$B$26,2)</f>
        <v>Prima</v>
      </c>
      <c r="H788" s="215" t="str">
        <f>+IF(J788=0,"",'Ark1'!Q2983)</f>
        <v/>
      </c>
      <c r="I788" s="215"/>
      <c r="J788" s="320">
        <f>+'Ark1'!R2983</f>
        <v>0</v>
      </c>
      <c r="K788" s="216" t="str">
        <f>+IF(J788=0,"",'Ark1'!AG2983)</f>
        <v/>
      </c>
      <c r="L788" s="216"/>
      <c r="M788" s="216" t="str">
        <f>+IF(J788=0,"",'Ark1'!AH2983)</f>
        <v/>
      </c>
      <c r="N788" s="31" t="str">
        <f>+IF(J788=0,"",'Ark1'!U2983)</f>
        <v/>
      </c>
      <c r="O788" s="31"/>
      <c r="P788" s="31"/>
      <c r="Q788" s="31"/>
      <c r="R788" s="31"/>
      <c r="S788" s="31"/>
      <c r="T788" s="31"/>
      <c r="U788" s="31"/>
      <c r="V788" s="217" t="str">
        <f>+IF(J788=0,"",'Ark1'!T2983)</f>
        <v/>
      </c>
      <c r="W788" s="218" t="str">
        <f>+IF(J788=0,"",'Ark1'!W2983)</f>
        <v/>
      </c>
      <c r="X788" s="218" t="str">
        <f>+IF(J788=0,"",'Ark1'!X2983)</f>
        <v/>
      </c>
      <c r="Y788" s="218" t="str">
        <f>+IF(J788=0,"",'Ark1'!Y2983)</f>
        <v/>
      </c>
      <c r="Z788" s="218" t="str">
        <f>+IF(J788=0,"",'Ark1'!Z2983)</f>
        <v/>
      </c>
      <c r="AA788" s="216" t="str">
        <f>+IF(J788=0,"",'Ark1'!AA2983)</f>
        <v/>
      </c>
      <c r="AB788" s="217" t="str">
        <f>+IF(J788=0,"",'Ark1'!AC2983)</f>
        <v/>
      </c>
      <c r="AC788" s="218" t="str">
        <f>+IF(J788=0,"",'Ark1'!AE2983)</f>
        <v/>
      </c>
      <c r="AD788" s="216" t="str">
        <f t="shared" si="69"/>
        <v/>
      </c>
      <c r="AE788" s="216" t="str">
        <f t="shared" si="68"/>
        <v/>
      </c>
      <c r="AF788" s="301"/>
    </row>
    <row r="789" spans="1:32" ht="15.6">
      <c r="A789" s="301"/>
      <c r="B789" s="266">
        <f>+'Ark1'!C2984</f>
        <v>2023</v>
      </c>
      <c r="C789" s="215">
        <f>+'Ark1'!L2984</f>
        <v>15</v>
      </c>
      <c r="D789" s="215" t="str">
        <f>VLOOKUP(C789,RNR!$D$13:$E$27,2)</f>
        <v>E+</v>
      </c>
      <c r="E789" s="215">
        <f>+'Ark1'!H2984</f>
        <v>2</v>
      </c>
      <c r="F789" s="215">
        <f>+'Ark1'!J2984</f>
        <v>175</v>
      </c>
      <c r="G789" s="215" t="str">
        <f>+VLOOKUP(F789,RNR!$A$1:$B$26,2)</f>
        <v>Ole Ringdal</v>
      </c>
      <c r="H789" s="215" t="str">
        <f>+IF(J789=0,"",'Ark1'!Q2984)</f>
        <v/>
      </c>
      <c r="I789" s="215"/>
      <c r="J789" s="320">
        <f>+'Ark1'!R2984</f>
        <v>0</v>
      </c>
      <c r="K789" s="216" t="str">
        <f>+IF(J789=0,"",'Ark1'!AG2984)</f>
        <v/>
      </c>
      <c r="L789" s="216"/>
      <c r="M789" s="216" t="str">
        <f>+IF(J789=0,"",'Ark1'!AH2984)</f>
        <v/>
      </c>
      <c r="N789" s="31" t="str">
        <f>+IF(J789=0,"",'Ark1'!U2984)</f>
        <v/>
      </c>
      <c r="O789" s="31"/>
      <c r="P789" s="31"/>
      <c r="Q789" s="31"/>
      <c r="R789" s="31"/>
      <c r="S789" s="31"/>
      <c r="T789" s="31"/>
      <c r="U789" s="31"/>
      <c r="V789" s="217" t="str">
        <f>+IF(J789=0,"",'Ark1'!T2984)</f>
        <v/>
      </c>
      <c r="W789" s="218" t="str">
        <f>+IF(J789=0,"",'Ark1'!W2984)</f>
        <v/>
      </c>
      <c r="X789" s="218" t="str">
        <f>+IF(J789=0,"",'Ark1'!X2984)</f>
        <v/>
      </c>
      <c r="Y789" s="218" t="str">
        <f>+IF(J789=0,"",'Ark1'!Y2984)</f>
        <v/>
      </c>
      <c r="Z789" s="218" t="str">
        <f>+IF(J789=0,"",'Ark1'!Z2984)</f>
        <v/>
      </c>
      <c r="AA789" s="216" t="str">
        <f>+IF(J789=0,"",'Ark1'!AA2984)</f>
        <v/>
      </c>
      <c r="AB789" s="217" t="str">
        <f>+IF(J789=0,"",'Ark1'!AC2984)</f>
        <v/>
      </c>
      <c r="AC789" s="218" t="str">
        <f>+IF(J789=0,"",'Ark1'!AE2984)</f>
        <v/>
      </c>
      <c r="AD789" s="216" t="str">
        <f t="shared" si="69"/>
        <v/>
      </c>
      <c r="AE789" s="216" t="str">
        <f t="shared" si="68"/>
        <v/>
      </c>
      <c r="AF789" s="301"/>
    </row>
    <row r="790" spans="1:32" ht="15.6">
      <c r="A790" s="301"/>
      <c r="B790" s="266">
        <f>+'Ark1'!C2985</f>
        <v>2023</v>
      </c>
      <c r="C790" s="215">
        <f>+'Ark1'!L2985</f>
        <v>15</v>
      </c>
      <c r="D790" s="215" t="str">
        <f>VLOOKUP(C790,RNR!$D$13:$E$27,2)</f>
        <v>E+</v>
      </c>
      <c r="E790" s="215">
        <f>+'Ark1'!H2985</f>
        <v>2</v>
      </c>
      <c r="F790" s="215">
        <f>+'Ark1'!J2985</f>
        <v>177</v>
      </c>
      <c r="G790" s="215" t="str">
        <f>+VLOOKUP(F790,RNR!$A$1:$B$26,2)</f>
        <v>Slakthuset</v>
      </c>
      <c r="H790" s="215" t="str">
        <f>+IF(J790=0,"",'Ark1'!Q2985)</f>
        <v/>
      </c>
      <c r="I790" s="215"/>
      <c r="J790" s="320">
        <f>+'Ark1'!R2985</f>
        <v>0</v>
      </c>
      <c r="K790" s="216" t="str">
        <f>+IF(J790=0,"",'Ark1'!AG2985)</f>
        <v/>
      </c>
      <c r="L790" s="216"/>
      <c r="M790" s="216" t="str">
        <f>+IF(J790=0,"",'Ark1'!AH2985)</f>
        <v/>
      </c>
      <c r="N790" s="31" t="str">
        <f>+IF(J790=0,"",'Ark1'!U2985)</f>
        <v/>
      </c>
      <c r="O790" s="31"/>
      <c r="P790" s="31"/>
      <c r="Q790" s="31"/>
      <c r="R790" s="31"/>
      <c r="S790" s="31"/>
      <c r="T790" s="31"/>
      <c r="U790" s="31"/>
      <c r="V790" s="217" t="str">
        <f>+IF(J790=0,"",'Ark1'!T2985)</f>
        <v/>
      </c>
      <c r="W790" s="218" t="str">
        <f>+IF(J790=0,"",'Ark1'!W2985)</f>
        <v/>
      </c>
      <c r="X790" s="218" t="str">
        <f>+IF(J790=0,"",'Ark1'!X2985)</f>
        <v/>
      </c>
      <c r="Y790" s="218" t="str">
        <f>+IF(J790=0,"",'Ark1'!Y2985)</f>
        <v/>
      </c>
      <c r="Z790" s="218" t="str">
        <f>+IF(J790=0,"",'Ark1'!Z2985)</f>
        <v/>
      </c>
      <c r="AA790" s="216" t="str">
        <f>+IF(J790=0,"",'Ark1'!AA2985)</f>
        <v/>
      </c>
      <c r="AB790" s="217" t="str">
        <f>+IF(J790=0,"",'Ark1'!AC2985)</f>
        <v/>
      </c>
      <c r="AC790" s="218" t="str">
        <f>+IF(J790=0,"",'Ark1'!AE2985)</f>
        <v/>
      </c>
      <c r="AD790" s="216" t="str">
        <f t="shared" si="69"/>
        <v/>
      </c>
      <c r="AE790" s="216" t="str">
        <f t="shared" si="68"/>
        <v/>
      </c>
      <c r="AF790" s="301"/>
    </row>
    <row r="791" spans="1:32" ht="15.6">
      <c r="A791" s="301"/>
      <c r="B791" s="266">
        <f>+'Ark1'!C2986</f>
        <v>2023</v>
      </c>
      <c r="C791" s="215">
        <f>+'Ark1'!L2986</f>
        <v>15</v>
      </c>
      <c r="D791" s="215" t="str">
        <f>VLOOKUP(C791,RNR!$D$13:$E$27,2)</f>
        <v>E+</v>
      </c>
      <c r="E791" s="215">
        <f>+'Ark1'!H2986</f>
        <v>2</v>
      </c>
      <c r="F791" s="215">
        <f>+'Ark1'!J2986</f>
        <v>178</v>
      </c>
      <c r="G791" s="215" t="str">
        <f>+VLOOKUP(F791,RNR!$A$1:$B$26,2)</f>
        <v>Røros</v>
      </c>
      <c r="H791" s="215" t="str">
        <f>+IF(J791=0,"",'Ark1'!Q2986)</f>
        <v/>
      </c>
      <c r="I791" s="215"/>
      <c r="J791" s="320">
        <f>+'Ark1'!R2986</f>
        <v>0</v>
      </c>
      <c r="K791" s="216" t="str">
        <f>+IF(J791=0,"",'Ark1'!AG2986)</f>
        <v/>
      </c>
      <c r="L791" s="216"/>
      <c r="M791" s="216" t="str">
        <f>+IF(J791=0,"",'Ark1'!AH2986)</f>
        <v/>
      </c>
      <c r="N791" s="31" t="str">
        <f>+IF(J791=0,"",'Ark1'!U2986)</f>
        <v/>
      </c>
      <c r="O791" s="31"/>
      <c r="P791" s="31"/>
      <c r="Q791" s="31"/>
      <c r="R791" s="31"/>
      <c r="S791" s="31"/>
      <c r="T791" s="31"/>
      <c r="U791" s="31"/>
      <c r="V791" s="217" t="str">
        <f>+IF(J791=0,"",'Ark1'!T2986)</f>
        <v/>
      </c>
      <c r="W791" s="218" t="str">
        <f>+IF(J791=0,"",'Ark1'!W2986)</f>
        <v/>
      </c>
      <c r="X791" s="218" t="str">
        <f>+IF(J791=0,"",'Ark1'!X2986)</f>
        <v/>
      </c>
      <c r="Y791" s="218" t="str">
        <f>+IF(J791=0,"",'Ark1'!Y2986)</f>
        <v/>
      </c>
      <c r="Z791" s="218" t="str">
        <f>+IF(J791=0,"",'Ark1'!Z2986)</f>
        <v/>
      </c>
      <c r="AA791" s="216" t="str">
        <f>+IF(J791=0,"",'Ark1'!AA2986)</f>
        <v/>
      </c>
      <c r="AB791" s="217" t="str">
        <f>+IF(J791=0,"",'Ark1'!AC2986)</f>
        <v/>
      </c>
      <c r="AC791" s="218" t="str">
        <f>+IF(J791=0,"",'Ark1'!AE2986)</f>
        <v/>
      </c>
      <c r="AD791" s="216" t="str">
        <f t="shared" si="69"/>
        <v/>
      </c>
      <c r="AE791" s="216" t="str">
        <f t="shared" si="68"/>
        <v/>
      </c>
      <c r="AF791" s="301"/>
    </row>
    <row r="792" spans="1:32" ht="15.6">
      <c r="A792" s="301"/>
      <c r="B792" s="266">
        <f>+'Ark1'!C2987</f>
        <v>2023</v>
      </c>
      <c r="C792" s="215">
        <f>+'Ark1'!L2987</f>
        <v>15</v>
      </c>
      <c r="D792" s="215" t="str">
        <f>VLOOKUP(C792,RNR!$D$13:$E$27,2)</f>
        <v>E+</v>
      </c>
      <c r="E792" s="215">
        <f>+'Ark1'!H2987</f>
        <v>2</v>
      </c>
      <c r="F792" s="215">
        <f>+'Ark1'!J2987</f>
        <v>181</v>
      </c>
      <c r="G792" s="215" t="str">
        <f>+VLOOKUP(F792,RNR!$A$1:$B$26,2)</f>
        <v>Horns</v>
      </c>
      <c r="H792" s="215" t="str">
        <f>+IF(J792=0,"",'Ark1'!Q2987)</f>
        <v/>
      </c>
      <c r="I792" s="215"/>
      <c r="J792" s="320">
        <f>+'Ark1'!R2987</f>
        <v>0</v>
      </c>
      <c r="K792" s="216" t="str">
        <f>+IF(J792=0,"",'Ark1'!AG2987)</f>
        <v/>
      </c>
      <c r="L792" s="216"/>
      <c r="M792" s="216" t="str">
        <f>+IF(J792=0,"",'Ark1'!AH2987)</f>
        <v/>
      </c>
      <c r="N792" s="31" t="str">
        <f>+IF(J792=0,"",'Ark1'!U2987)</f>
        <v/>
      </c>
      <c r="O792" s="31"/>
      <c r="P792" s="31"/>
      <c r="Q792" s="31"/>
      <c r="R792" s="31"/>
      <c r="S792" s="31"/>
      <c r="T792" s="31"/>
      <c r="U792" s="31"/>
      <c r="V792" s="217" t="str">
        <f>+IF(J792=0,"",'Ark1'!T2987)</f>
        <v/>
      </c>
      <c r="W792" s="218" t="str">
        <f>+IF(J792=0,"",'Ark1'!W2987)</f>
        <v/>
      </c>
      <c r="X792" s="218" t="str">
        <f>+IF(J792=0,"",'Ark1'!X2987)</f>
        <v/>
      </c>
      <c r="Y792" s="218" t="str">
        <f>+IF(J792=0,"",'Ark1'!Y2987)</f>
        <v/>
      </c>
      <c r="Z792" s="218" t="str">
        <f>+IF(J792=0,"",'Ark1'!Z2987)</f>
        <v/>
      </c>
      <c r="AA792" s="216" t="str">
        <f>+IF(J792=0,"",'Ark1'!AA2987)</f>
        <v/>
      </c>
      <c r="AB792" s="217" t="str">
        <f>+IF(J792=0,"",'Ark1'!AC2987)</f>
        <v/>
      </c>
      <c r="AC792" s="218" t="str">
        <f>+IF(J792=0,"",'Ark1'!AE2987)</f>
        <v/>
      </c>
      <c r="AD792" s="216" t="str">
        <f t="shared" si="69"/>
        <v/>
      </c>
      <c r="AE792" s="216" t="str">
        <f t="shared" si="68"/>
        <v/>
      </c>
      <c r="AF792" s="301"/>
    </row>
    <row r="793" spans="1:32" ht="15.6">
      <c r="A793" s="301"/>
      <c r="B793" s="266">
        <f>+'Ark1'!C2988</f>
        <v>2023</v>
      </c>
      <c r="C793" s="215">
        <f>+'Ark1'!L2988</f>
        <v>15</v>
      </c>
      <c r="D793" s="215" t="str">
        <f>VLOOKUP(C793,RNR!$D$13:$E$27,2)</f>
        <v>E+</v>
      </c>
      <c r="E793" s="215">
        <f>+'Ark1'!H2988</f>
        <v>1</v>
      </c>
      <c r="F793" s="215">
        <f>+'Ark1'!J2988</f>
        <v>262</v>
      </c>
      <c r="G793" s="215" t="str">
        <f>+VLOOKUP(F793,RNR!$A$1:$B$26,2)</f>
        <v>Strilalam</v>
      </c>
      <c r="H793" s="215" t="str">
        <f>+IF(J793=0,"",'Ark1'!Q2988)</f>
        <v/>
      </c>
      <c r="I793" s="215"/>
      <c r="J793" s="320">
        <f>+'Ark1'!R2988</f>
        <v>0</v>
      </c>
      <c r="K793" s="216" t="str">
        <f>+IF(J793=0,"",'Ark1'!AG2988)</f>
        <v/>
      </c>
      <c r="L793" s="216"/>
      <c r="M793" s="216" t="str">
        <f>+IF(J793=0,"",'Ark1'!AH2988)</f>
        <v/>
      </c>
      <c r="N793" s="31" t="str">
        <f>+IF(J793=0,"",'Ark1'!U2988)</f>
        <v/>
      </c>
      <c r="O793" s="31"/>
      <c r="P793" s="31"/>
      <c r="Q793" s="31"/>
      <c r="R793" s="31"/>
      <c r="S793" s="31"/>
      <c r="T793" s="31"/>
      <c r="U793" s="31"/>
      <c r="V793" s="217" t="str">
        <f>+IF(J793=0,"",'Ark1'!T2988)</f>
        <v/>
      </c>
      <c r="W793" s="218" t="str">
        <f>+IF(J793=0,"",'Ark1'!W2988)</f>
        <v/>
      </c>
      <c r="X793" s="218" t="str">
        <f>+IF(J793=0,"",'Ark1'!X2988)</f>
        <v/>
      </c>
      <c r="Y793" s="218" t="str">
        <f>+IF(J793=0,"",'Ark1'!Y2988)</f>
        <v/>
      </c>
      <c r="Z793" s="218" t="str">
        <f>+IF(J793=0,"",'Ark1'!Z2988)</f>
        <v/>
      </c>
      <c r="AA793" s="216" t="str">
        <f>+IF(J793=0,"",'Ark1'!AA2988)</f>
        <v/>
      </c>
      <c r="AB793" s="217" t="str">
        <f>+IF(J793=0,"",'Ark1'!AC2988)</f>
        <v/>
      </c>
      <c r="AC793" s="218" t="str">
        <f>+IF(J793=0,"",'Ark1'!AE2988)</f>
        <v/>
      </c>
      <c r="AD793" s="216" t="str">
        <f t="shared" si="69"/>
        <v/>
      </c>
      <c r="AE793" s="216" t="str">
        <f t="shared" si="68"/>
        <v/>
      </c>
      <c r="AF793" s="301"/>
    </row>
    <row r="794" spans="1:32" ht="15.6">
      <c r="A794" s="301"/>
      <c r="B794" s="266">
        <f>+'Ark1'!C2989</f>
        <v>2023</v>
      </c>
      <c r="C794" s="215">
        <f>+'Ark1'!L2989</f>
        <v>15</v>
      </c>
      <c r="D794" s="215" t="str">
        <f>VLOOKUP(C794,RNR!$D$13:$E$27,2)</f>
        <v>E+</v>
      </c>
      <c r="E794" s="215">
        <f>+'Ark1'!H2989</f>
        <v>1</v>
      </c>
      <c r="F794" s="215">
        <f>+'Ark1'!J2989</f>
        <v>309</v>
      </c>
      <c r="G794" s="215" t="str">
        <f>+VLOOKUP(F794,RNR!$A$1:$B$26,2)</f>
        <v>Malvik</v>
      </c>
      <c r="H794" s="215" t="str">
        <f>+IF(J794=0,"",'Ark1'!Q2989)</f>
        <v/>
      </c>
      <c r="I794" s="215"/>
      <c r="J794" s="320">
        <f>+'Ark1'!R2989</f>
        <v>0</v>
      </c>
      <c r="K794" s="216" t="str">
        <f>+IF(J794=0,"",'Ark1'!AG2989)</f>
        <v/>
      </c>
      <c r="L794" s="216"/>
      <c r="M794" s="216" t="str">
        <f>+IF(J794=0,"",'Ark1'!AH2989)</f>
        <v/>
      </c>
      <c r="N794" s="31" t="str">
        <f>+IF(J794=0,"",'Ark1'!U2989)</f>
        <v/>
      </c>
      <c r="O794" s="31"/>
      <c r="P794" s="31"/>
      <c r="Q794" s="31"/>
      <c r="R794" s="31"/>
      <c r="S794" s="31"/>
      <c r="T794" s="31"/>
      <c r="U794" s="31"/>
      <c r="V794" s="217" t="str">
        <f>+IF(J794=0,"",'Ark1'!T2989)</f>
        <v/>
      </c>
      <c r="W794" s="218" t="str">
        <f>+IF(J794=0,"",'Ark1'!W2989)</f>
        <v/>
      </c>
      <c r="X794" s="218" t="str">
        <f>+IF(J794=0,"",'Ark1'!X2989)</f>
        <v/>
      </c>
      <c r="Y794" s="218" t="str">
        <f>+IF(J794=0,"",'Ark1'!Y2989)</f>
        <v/>
      </c>
      <c r="Z794" s="218" t="str">
        <f>+IF(J794=0,"",'Ark1'!Z2989)</f>
        <v/>
      </c>
      <c r="AA794" s="216" t="str">
        <f>+IF(J794=0,"",'Ark1'!AA2989)</f>
        <v/>
      </c>
      <c r="AB794" s="217" t="str">
        <f>+IF(J794=0,"",'Ark1'!AC2989)</f>
        <v/>
      </c>
      <c r="AC794" s="218" t="str">
        <f>+IF(J794=0,"",'Ark1'!AE2989)</f>
        <v/>
      </c>
      <c r="AD794" s="216" t="str">
        <f t="shared" si="69"/>
        <v/>
      </c>
      <c r="AE794" s="216" t="str">
        <f t="shared" si="68"/>
        <v/>
      </c>
      <c r="AF794" s="301"/>
    </row>
    <row r="795" spans="1:32" ht="15.6">
      <c r="A795" s="301"/>
      <c r="B795" s="266">
        <f>+'Ark1'!C2990</f>
        <v>2023</v>
      </c>
      <c r="C795" s="215">
        <f>+'Ark1'!L2990</f>
        <v>15</v>
      </c>
      <c r="D795" s="215" t="str">
        <f>VLOOKUP(C795,RNR!$D$13:$E$27,2)</f>
        <v>E+</v>
      </c>
      <c r="E795" s="215">
        <f>+'Ark1'!H2990</f>
        <v>2</v>
      </c>
      <c r="F795" s="215">
        <f>+'Ark1'!J2990</f>
        <v>470</v>
      </c>
      <c r="G795" s="215" t="str">
        <f>+VLOOKUP(F795,RNR!$A$1:$B$26,2)</f>
        <v>Jens Eide</v>
      </c>
      <c r="H795" s="215" t="str">
        <f>+IF(J795=0,"",'Ark1'!Q2990)</f>
        <v/>
      </c>
      <c r="I795" s="215"/>
      <c r="J795" s="320">
        <f>+'Ark1'!R2990</f>
        <v>0</v>
      </c>
      <c r="K795" s="216" t="str">
        <f>+IF(J795=0,"",'Ark1'!AG2990)</f>
        <v/>
      </c>
      <c r="L795" s="216"/>
      <c r="M795" s="216" t="str">
        <f>+IF(J795=0,"",'Ark1'!AH2990)</f>
        <v/>
      </c>
      <c r="N795" s="31" t="str">
        <f>+IF(J795=0,"",'Ark1'!U2990)</f>
        <v/>
      </c>
      <c r="O795" s="31"/>
      <c r="P795" s="31"/>
      <c r="Q795" s="31"/>
      <c r="R795" s="31"/>
      <c r="S795" s="31"/>
      <c r="T795" s="31"/>
      <c r="U795" s="31"/>
      <c r="V795" s="217" t="str">
        <f>+IF(J795=0,"",'Ark1'!T2990)</f>
        <v/>
      </c>
      <c r="W795" s="218" t="str">
        <f>+IF(J795=0,"",'Ark1'!W2990)</f>
        <v/>
      </c>
      <c r="X795" s="218" t="str">
        <f>+IF(J795=0,"",'Ark1'!X2990)</f>
        <v/>
      </c>
      <c r="Y795" s="218" t="str">
        <f>+IF(J795=0,"",'Ark1'!Y2990)</f>
        <v/>
      </c>
      <c r="Z795" s="218" t="str">
        <f>+IF(J795=0,"",'Ark1'!Z2990)</f>
        <v/>
      </c>
      <c r="AA795" s="216" t="str">
        <f>+IF(J795=0,"",'Ark1'!AA2990)</f>
        <v/>
      </c>
      <c r="AB795" s="217" t="str">
        <f>+IF(J795=0,"",'Ark1'!AC2990)</f>
        <v/>
      </c>
      <c r="AC795" s="218" t="str">
        <f>+IF(J795=0,"",'Ark1'!AE2990)</f>
        <v/>
      </c>
      <c r="AD795" s="216" t="str">
        <f t="shared" si="69"/>
        <v/>
      </c>
      <c r="AE795" s="216" t="str">
        <f t="shared" si="68"/>
        <v/>
      </c>
      <c r="AF795" s="301"/>
    </row>
    <row r="796" spans="1:32" ht="15.6">
      <c r="A796" s="301"/>
      <c r="B796" s="266">
        <f>+'Ark1'!C2991</f>
        <v>2023</v>
      </c>
      <c r="C796" s="215">
        <f>+'Ark1'!L2991</f>
        <v>15</v>
      </c>
      <c r="D796" s="215" t="str">
        <f>VLOOKUP(C796,RNR!$D$13:$E$27,2)</f>
        <v>E+</v>
      </c>
      <c r="E796" s="215">
        <f>+'Ark1'!H2991</f>
        <v>2</v>
      </c>
      <c r="F796" s="215">
        <f>+'Ark1'!J2991</f>
        <v>629</v>
      </c>
      <c r="G796" s="215" t="str">
        <f>+VLOOKUP(F796,RNR!$A$1:$B$26,2)</f>
        <v>Bø</v>
      </c>
      <c r="H796" s="215" t="str">
        <f>+IF(J796=0,"",'Ark1'!Q2991)</f>
        <v/>
      </c>
      <c r="I796" s="215"/>
      <c r="J796" s="320">
        <f>+'Ark1'!R2991</f>
        <v>0</v>
      </c>
      <c r="K796" s="216" t="str">
        <f>+IF(J796=0,"",'Ark1'!AG2991)</f>
        <v/>
      </c>
      <c r="L796" s="216"/>
      <c r="M796" s="216" t="str">
        <f>+IF(J796=0,"",'Ark1'!AH2991)</f>
        <v/>
      </c>
      <c r="N796" s="31" t="str">
        <f>+IF(J796=0,"",'Ark1'!U2991)</f>
        <v/>
      </c>
      <c r="O796" s="31"/>
      <c r="P796" s="31"/>
      <c r="Q796" s="31"/>
      <c r="R796" s="31"/>
      <c r="S796" s="31"/>
      <c r="T796" s="31"/>
      <c r="U796" s="31"/>
      <c r="V796" s="217" t="str">
        <f>+IF(J796=0,"",'Ark1'!T2991)</f>
        <v/>
      </c>
      <c r="W796" s="218" t="str">
        <f>+IF(J796=0,"",'Ark1'!W2991)</f>
        <v/>
      </c>
      <c r="X796" s="218" t="str">
        <f>+IF(J796=0,"",'Ark1'!X2991)</f>
        <v/>
      </c>
      <c r="Y796" s="218" t="str">
        <f>+IF(J796=0,"",'Ark1'!Y2991)</f>
        <v/>
      </c>
      <c r="Z796" s="218" t="str">
        <f>+IF(J796=0,"",'Ark1'!Z2991)</f>
        <v/>
      </c>
      <c r="AA796" s="216" t="str">
        <f>+IF(J796=0,"",'Ark1'!AA2991)</f>
        <v/>
      </c>
      <c r="AB796" s="217" t="str">
        <f>+IF(J796=0,"",'Ark1'!AC2991)</f>
        <v/>
      </c>
      <c r="AC796" s="218" t="str">
        <f>+IF(J796=0,"",'Ark1'!AE2991)</f>
        <v/>
      </c>
      <c r="AD796" s="216" t="str">
        <f t="shared" si="69"/>
        <v/>
      </c>
      <c r="AE796" s="216" t="str">
        <f t="shared" si="68"/>
        <v/>
      </c>
      <c r="AF796" s="301"/>
    </row>
    <row r="797" spans="1:32" ht="15.6">
      <c r="A797" s="301"/>
      <c r="B797" s="266">
        <f>+'Ark1'!C2992</f>
        <v>2023</v>
      </c>
      <c r="C797" s="215">
        <f>+'Ark1'!L2992</f>
        <v>15</v>
      </c>
      <c r="D797" s="215" t="str">
        <f>VLOOKUP(C797,RNR!$D$13:$E$27,2)</f>
        <v>E+</v>
      </c>
      <c r="E797" s="215">
        <f>+'Ark1'!H2992</f>
        <v>1</v>
      </c>
      <c r="F797" s="215">
        <f>+'Ark1'!J2992</f>
        <v>643</v>
      </c>
      <c r="G797" s="215" t="str">
        <f>+VLOOKUP(F797,RNR!$A$1:$B$26,2)</f>
        <v>Bjerka</v>
      </c>
      <c r="H797" s="215" t="str">
        <f>+IF(J797=0,"",'Ark1'!Q2992)</f>
        <v/>
      </c>
      <c r="I797" s="215"/>
      <c r="J797" s="320">
        <f>+'Ark1'!R2992</f>
        <v>0</v>
      </c>
      <c r="K797" s="216" t="str">
        <f>+IF(J797=0,"",'Ark1'!AG2992)</f>
        <v/>
      </c>
      <c r="L797" s="216"/>
      <c r="M797" s="216" t="str">
        <f>+IF(J797=0,"",'Ark1'!AH2992)</f>
        <v/>
      </c>
      <c r="N797" s="31" t="str">
        <f>+IF(J797=0,"",'Ark1'!U2992)</f>
        <v/>
      </c>
      <c r="O797" s="31"/>
      <c r="P797" s="31"/>
      <c r="Q797" s="31"/>
      <c r="R797" s="31"/>
      <c r="S797" s="31"/>
      <c r="T797" s="31"/>
      <c r="U797" s="31"/>
      <c r="V797" s="217" t="str">
        <f>+IF(J797=0,"",'Ark1'!T2992)</f>
        <v/>
      </c>
      <c r="W797" s="218" t="str">
        <f>+IF(J797=0,"",'Ark1'!W2992)</f>
        <v/>
      </c>
      <c r="X797" s="218" t="str">
        <f>+IF(J797=0,"",'Ark1'!X2992)</f>
        <v/>
      </c>
      <c r="Y797" s="218" t="str">
        <f>+IF(J797=0,"",'Ark1'!Y2992)</f>
        <v/>
      </c>
      <c r="Z797" s="218" t="str">
        <f>+IF(J797=0,"",'Ark1'!Z2992)</f>
        <v/>
      </c>
      <c r="AA797" s="216" t="str">
        <f>+IF(J797=0,"",'Ark1'!AA2992)</f>
        <v/>
      </c>
      <c r="AB797" s="217" t="str">
        <f>+IF(J797=0,"",'Ark1'!AC2992)</f>
        <v/>
      </c>
      <c r="AC797" s="218" t="str">
        <f>+IF(J797=0,"",'Ark1'!AE2992)</f>
        <v/>
      </c>
      <c r="AD797" s="216" t="str">
        <f t="shared" si="69"/>
        <v/>
      </c>
      <c r="AE797" s="216" t="str">
        <f t="shared" si="68"/>
        <v/>
      </c>
      <c r="AF797" s="301"/>
    </row>
    <row r="798" spans="1:32" ht="15.6">
      <c r="A798" s="301"/>
      <c r="B798" s="266">
        <f>+'Ark1'!C2993</f>
        <v>2023</v>
      </c>
      <c r="C798" s="215">
        <f>+'Ark1'!L2993</f>
        <v>15</v>
      </c>
      <c r="D798" s="215" t="str">
        <f>VLOOKUP(C798,RNR!$D$13:$E$27,2)</f>
        <v>E+</v>
      </c>
      <c r="E798" s="215">
        <f>+'Ark1'!H2993</f>
        <v>2</v>
      </c>
      <c r="F798" s="215">
        <f>+'Ark1'!J2993</f>
        <v>704</v>
      </c>
      <c r="G798" s="215" t="str">
        <f>+VLOOKUP(F798,RNR!$A$1:$B$26,2)</f>
        <v>Øre Vilt</v>
      </c>
      <c r="H798" s="215" t="str">
        <f>+IF(J798=0,"",'Ark1'!Q2993)</f>
        <v/>
      </c>
      <c r="I798" s="215"/>
      <c r="J798" s="320">
        <f>+'Ark1'!R2993</f>
        <v>0</v>
      </c>
      <c r="K798" s="216" t="str">
        <f>+IF(J798=0,"",'Ark1'!AG2993)</f>
        <v/>
      </c>
      <c r="L798" s="216"/>
      <c r="M798" s="216" t="str">
        <f>+IF(J798=0,"",'Ark1'!AH2993)</f>
        <v/>
      </c>
      <c r="N798" s="31" t="str">
        <f>+IF(J798=0,"",'Ark1'!U2993)</f>
        <v/>
      </c>
      <c r="O798" s="31"/>
      <c r="P798" s="31"/>
      <c r="Q798" s="31"/>
      <c r="R798" s="31"/>
      <c r="S798" s="31"/>
      <c r="T798" s="31"/>
      <c r="U798" s="31"/>
      <c r="V798" s="217" t="str">
        <f>+IF(J798=0,"",'Ark1'!T2993)</f>
        <v/>
      </c>
      <c r="W798" s="218" t="str">
        <f>+IF(J798=0,"",'Ark1'!W2993)</f>
        <v/>
      </c>
      <c r="X798" s="218" t="str">
        <f>+IF(J798=0,"",'Ark1'!X2993)</f>
        <v/>
      </c>
      <c r="Y798" s="218" t="str">
        <f>+IF(J798=0,"",'Ark1'!Y2993)</f>
        <v/>
      </c>
      <c r="Z798" s="218" t="str">
        <f>+IF(J798=0,"",'Ark1'!Z2993)</f>
        <v/>
      </c>
      <c r="AA798" s="216" t="str">
        <f>+IF(J798=0,"",'Ark1'!AA2993)</f>
        <v/>
      </c>
      <c r="AB798" s="217" t="str">
        <f>+IF(J798=0,"",'Ark1'!AC2993)</f>
        <v/>
      </c>
      <c r="AC798" s="218" t="str">
        <f>+IF(J798=0,"",'Ark1'!AE2993)</f>
        <v/>
      </c>
      <c r="AD798" s="216" t="str">
        <f t="shared" si="69"/>
        <v/>
      </c>
      <c r="AE798" s="216" t="str">
        <f t="shared" si="68"/>
        <v/>
      </c>
      <c r="AF798" s="301"/>
    </row>
    <row r="799" spans="1:32" ht="15.6">
      <c r="A799" s="301"/>
      <c r="B799" s="266">
        <f>+'Ark1'!C2994</f>
        <v>2023</v>
      </c>
      <c r="C799" s="215">
        <f>+'Ark1'!L2994</f>
        <v>15</v>
      </c>
      <c r="D799" s="215" t="str">
        <f>VLOOKUP(C799,RNR!$D$13:$E$27,2)</f>
        <v>E+</v>
      </c>
      <c r="E799" s="215">
        <f>+'Ark1'!H2994</f>
        <v>1</v>
      </c>
      <c r="F799" s="215">
        <f>+'Ark1'!J2994</f>
        <v>802</v>
      </c>
      <c r="G799" s="215" t="str">
        <f>+VLOOKUP(F799,RNR!$A$1:$B$26,2)</f>
        <v>Karasjok</v>
      </c>
      <c r="H799" s="215" t="str">
        <f>+IF(J799=0,"",'Ark1'!Q2994)</f>
        <v/>
      </c>
      <c r="I799" s="215"/>
      <c r="J799" s="320">
        <f>+'Ark1'!R2994</f>
        <v>0</v>
      </c>
      <c r="K799" s="216" t="str">
        <f>+IF(J799=0,"",'Ark1'!AG2994)</f>
        <v/>
      </c>
      <c r="L799" s="216"/>
      <c r="M799" s="216" t="str">
        <f>+IF(J799=0,"",'Ark1'!AH2994)</f>
        <v/>
      </c>
      <c r="N799" s="31" t="str">
        <f>+IF(J799=0,"",'Ark1'!U2994)</f>
        <v/>
      </c>
      <c r="O799" s="31"/>
      <c r="P799" s="31"/>
      <c r="Q799" s="31"/>
      <c r="R799" s="31"/>
      <c r="S799" s="31"/>
      <c r="T799" s="31"/>
      <c r="U799" s="31"/>
      <c r="V799" s="217" t="str">
        <f>+IF(J799=0,"",'Ark1'!T2994)</f>
        <v/>
      </c>
      <c r="W799" s="218" t="str">
        <f>+IF(J799=0,"",'Ark1'!W2994)</f>
        <v/>
      </c>
      <c r="X799" s="218" t="str">
        <f>+IF(J799=0,"",'Ark1'!X2994)</f>
        <v/>
      </c>
      <c r="Y799" s="218" t="str">
        <f>+IF(J799=0,"",'Ark1'!Y2994)</f>
        <v/>
      </c>
      <c r="Z799" s="218" t="str">
        <f>+IF(J799=0,"",'Ark1'!Z2994)</f>
        <v/>
      </c>
      <c r="AA799" s="216" t="str">
        <f>+IF(J799=0,"",'Ark1'!AA2994)</f>
        <v/>
      </c>
      <c r="AB799" s="217" t="str">
        <f>+IF(J799=0,"",'Ark1'!AC2994)</f>
        <v/>
      </c>
      <c r="AC799" s="218" t="str">
        <f>+IF(J799=0,"",'Ark1'!AE2994)</f>
        <v/>
      </c>
      <c r="AD799" s="216" t="str">
        <f t="shared" si="69"/>
        <v/>
      </c>
      <c r="AE799" s="216" t="str">
        <f t="shared" si="68"/>
        <v/>
      </c>
      <c r="AF799" s="301"/>
    </row>
    <row r="800" spans="1:32" ht="15.6">
      <c r="A800" s="301"/>
      <c r="B800" s="301"/>
      <c r="C800" s="301"/>
      <c r="D800" s="301"/>
      <c r="E800" s="301"/>
      <c r="F800" s="301"/>
      <c r="G800" s="301"/>
      <c r="H800" s="301"/>
      <c r="I800" s="301"/>
      <c r="J800" s="436"/>
      <c r="K800" s="300"/>
      <c r="L800" s="300"/>
      <c r="M800" s="300"/>
      <c r="N800" s="433"/>
      <c r="O800" s="433"/>
      <c r="P800" s="433"/>
      <c r="Q800" s="433"/>
      <c r="R800" s="433"/>
      <c r="S800" s="433"/>
      <c r="T800" s="433"/>
      <c r="U800" s="433"/>
      <c r="V800" s="302"/>
      <c r="W800" s="434"/>
      <c r="X800" s="434"/>
      <c r="Y800" s="434"/>
      <c r="Z800" s="434"/>
      <c r="AA800" s="300"/>
      <c r="AB800" s="302"/>
      <c r="AC800" s="434"/>
      <c r="AD800" s="300"/>
      <c r="AE800" s="300"/>
      <c r="AF800" s="301"/>
    </row>
    <row r="801" spans="1:32" ht="15.6">
      <c r="A801" s="301"/>
      <c r="B801" s="301"/>
      <c r="C801" s="301"/>
      <c r="D801" s="301"/>
      <c r="E801" s="301"/>
      <c r="F801" s="301"/>
      <c r="G801" s="301"/>
      <c r="H801" s="301"/>
      <c r="I801" s="301"/>
      <c r="J801" s="436"/>
      <c r="K801" s="300"/>
      <c r="L801" s="300"/>
      <c r="M801" s="300"/>
      <c r="N801" s="433"/>
      <c r="O801" s="433"/>
      <c r="P801" s="433"/>
      <c r="Q801" s="433"/>
      <c r="R801" s="433"/>
      <c r="S801" s="433"/>
      <c r="T801" s="433"/>
      <c r="U801" s="433"/>
      <c r="V801" s="302"/>
      <c r="W801" s="434"/>
      <c r="X801" s="434"/>
      <c r="Y801" s="434"/>
      <c r="Z801" s="434"/>
      <c r="AA801" s="300"/>
      <c r="AB801" s="302"/>
      <c r="AC801" s="434"/>
      <c r="AD801" s="300"/>
      <c r="AE801" s="300"/>
      <c r="AF801" s="301"/>
    </row>
    <row r="802" spans="1:32">
      <c r="A802" s="28"/>
      <c r="B802" s="28"/>
      <c r="C802" s="28"/>
      <c r="D802" s="28"/>
      <c r="E802" s="28"/>
      <c r="F802" s="28"/>
      <c r="G802" s="28"/>
      <c r="H802" s="28"/>
      <c r="I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</row>
    <row r="803" spans="1:32">
      <c r="A803" s="28"/>
      <c r="B803" s="28"/>
      <c r="C803" s="28"/>
      <c r="D803" s="28"/>
      <c r="E803" s="28"/>
      <c r="F803" s="28"/>
      <c r="G803" s="28"/>
      <c r="H803" s="28"/>
      <c r="I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</row>
    <row r="804" spans="1:32">
      <c r="A804" s="28"/>
      <c r="B804" s="28"/>
      <c r="C804" s="28"/>
      <c r="D804" s="28"/>
      <c r="E804" s="28"/>
      <c r="F804" s="28"/>
      <c r="G804" s="28"/>
      <c r="H804" s="28"/>
      <c r="I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</row>
    <row r="805" spans="1:32">
      <c r="A805" s="28"/>
      <c r="B805" s="28"/>
      <c r="C805" s="28"/>
      <c r="D805" s="28"/>
      <c r="E805" s="28"/>
      <c r="F805" s="28"/>
      <c r="G805" s="28"/>
      <c r="H805" s="28"/>
      <c r="I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</row>
    <row r="806" spans="1:32">
      <c r="A806" s="28"/>
      <c r="B806" s="28"/>
      <c r="C806" s="28"/>
      <c r="D806" s="28"/>
      <c r="E806" s="28"/>
      <c r="F806" s="28"/>
      <c r="G806" s="28"/>
      <c r="H806" s="28"/>
      <c r="I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</row>
    <row r="807" spans="1:32">
      <c r="A807" s="28"/>
      <c r="B807" s="28"/>
      <c r="C807" s="28"/>
      <c r="D807" s="28"/>
      <c r="E807" s="28"/>
      <c r="F807" s="28"/>
      <c r="G807" s="28"/>
      <c r="H807" s="28"/>
      <c r="I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</row>
    <row r="808" spans="1:32">
      <c r="A808" s="28"/>
      <c r="B808" s="28"/>
      <c r="C808" s="28"/>
      <c r="D808" s="28"/>
      <c r="E808" s="28"/>
      <c r="F808" s="28"/>
      <c r="G808" s="28"/>
      <c r="H808" s="28"/>
      <c r="I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</row>
    <row r="809" spans="1:32">
      <c r="A809" s="28"/>
      <c r="B809" s="28"/>
      <c r="C809" s="28"/>
      <c r="D809" s="28"/>
      <c r="E809" s="28"/>
      <c r="F809" s="28"/>
      <c r="G809" s="28"/>
      <c r="H809" s="28"/>
      <c r="I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</row>
    <row r="810" spans="1:32">
      <c r="A810" s="28"/>
      <c r="B810" s="28"/>
      <c r="C810" s="28"/>
      <c r="D810" s="28"/>
      <c r="E810" s="28"/>
      <c r="F810" s="28"/>
      <c r="G810" s="28"/>
      <c r="H810" s="28"/>
      <c r="I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</row>
    <row r="811" spans="1:32">
      <c r="A811" s="28"/>
      <c r="B811" s="28"/>
      <c r="C811" s="28"/>
      <c r="D811" s="28"/>
      <c r="E811" s="28"/>
      <c r="F811" s="28"/>
      <c r="G811" s="28"/>
      <c r="H811" s="28"/>
      <c r="I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</row>
    <row r="812" spans="1:32">
      <c r="A812" s="28"/>
      <c r="B812" s="28"/>
      <c r="C812" s="28"/>
      <c r="D812" s="28"/>
      <c r="E812" s="28"/>
      <c r="F812" s="28"/>
      <c r="G812" s="28"/>
      <c r="H812" s="28"/>
      <c r="I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</row>
    <row r="813" spans="1:32">
      <c r="A813" s="28"/>
      <c r="B813" s="28"/>
      <c r="C813" s="28"/>
      <c r="D813" s="28"/>
      <c r="E813" s="28"/>
      <c r="F813" s="28"/>
      <c r="G813" s="28"/>
      <c r="H813" s="28"/>
      <c r="I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</row>
    <row r="814" spans="1:32">
      <c r="A814" s="28"/>
      <c r="B814" s="28"/>
      <c r="C814" s="28"/>
      <c r="D814" s="28"/>
      <c r="E814" s="28"/>
      <c r="F814" s="28"/>
      <c r="G814" s="28"/>
      <c r="H814" s="28"/>
      <c r="I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</row>
    <row r="815" spans="1:32">
      <c r="A815" s="28"/>
      <c r="B815" s="28"/>
      <c r="C815" s="28"/>
      <c r="D815" s="28"/>
      <c r="E815" s="28"/>
      <c r="F815" s="28"/>
      <c r="G815" s="28"/>
      <c r="H815" s="28"/>
      <c r="I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</row>
    <row r="816" spans="1:32">
      <c r="A816" s="28"/>
      <c r="B816" s="28"/>
      <c r="C816" s="28"/>
      <c r="D816" s="28"/>
      <c r="E816" s="28"/>
      <c r="F816" s="28"/>
      <c r="G816" s="28"/>
      <c r="H816" s="28"/>
      <c r="I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</row>
    <row r="817" spans="1:30">
      <c r="A817" s="28"/>
      <c r="B817" s="28"/>
      <c r="C817" s="28"/>
      <c r="D817" s="28"/>
      <c r="E817" s="28"/>
      <c r="F817" s="28"/>
      <c r="G817" s="28"/>
      <c r="H817" s="28"/>
      <c r="I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</row>
    <row r="818" spans="1:30">
      <c r="A818" s="28"/>
      <c r="B818" s="28"/>
      <c r="C818" s="28"/>
      <c r="D818" s="28"/>
      <c r="E818" s="28"/>
      <c r="F818" s="28"/>
      <c r="G818" s="28"/>
      <c r="H818" s="28"/>
      <c r="I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</row>
    <row r="819" spans="1:30">
      <c r="A819" s="28"/>
      <c r="B819" s="28"/>
      <c r="C819" s="28"/>
      <c r="D819" s="28"/>
      <c r="E819" s="28"/>
      <c r="F819" s="28"/>
      <c r="G819" s="28"/>
      <c r="H819" s="28"/>
      <c r="I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</row>
    <row r="820" spans="1:30">
      <c r="A820" s="28"/>
      <c r="B820" s="28"/>
      <c r="C820" s="28"/>
      <c r="D820" s="28"/>
      <c r="E820" s="28"/>
      <c r="F820" s="28"/>
      <c r="G820" s="28"/>
      <c r="H820" s="28"/>
      <c r="I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</row>
    <row r="821" spans="1:30">
      <c r="A821" s="28"/>
      <c r="B821" s="28"/>
      <c r="C821" s="28"/>
      <c r="D821" s="28"/>
      <c r="E821" s="28"/>
      <c r="F821" s="28"/>
      <c r="G821" s="28"/>
      <c r="H821" s="28"/>
      <c r="I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</row>
    <row r="822" spans="1:30">
      <c r="A822" s="28"/>
      <c r="B822" s="28"/>
      <c r="C822" s="28"/>
      <c r="D822" s="28"/>
      <c r="E822" s="28"/>
      <c r="F822" s="28"/>
      <c r="G822" s="28"/>
      <c r="H822" s="28"/>
      <c r="I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</row>
    <row r="823" spans="1:30">
      <c r="A823" s="28"/>
      <c r="B823" s="28"/>
      <c r="C823" s="28"/>
      <c r="D823" s="28"/>
      <c r="E823" s="28"/>
      <c r="F823" s="28"/>
      <c r="G823" s="28"/>
      <c r="H823" s="28"/>
      <c r="I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</row>
    <row r="824" spans="1:30">
      <c r="A824" s="28"/>
      <c r="B824" s="28"/>
      <c r="C824" s="28"/>
      <c r="D824" s="28"/>
      <c r="E824" s="28"/>
      <c r="F824" s="28"/>
      <c r="G824" s="28"/>
      <c r="H824" s="28"/>
      <c r="I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</row>
    <row r="825" spans="1:30">
      <c r="A825" s="28"/>
      <c r="B825" s="28"/>
      <c r="C825" s="28"/>
      <c r="D825" s="28"/>
      <c r="E825" s="28"/>
      <c r="F825" s="28"/>
      <c r="G825" s="28"/>
      <c r="H825" s="28"/>
      <c r="I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</row>
    <row r="826" spans="1:30">
      <c r="A826" s="28"/>
      <c r="B826" s="28"/>
      <c r="C826" s="28"/>
      <c r="D826" s="28"/>
      <c r="E826" s="28"/>
      <c r="F826" s="28"/>
      <c r="G826" s="28"/>
      <c r="H826" s="28"/>
      <c r="I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</row>
    <row r="827" spans="1:30">
      <c r="A827" s="28"/>
      <c r="B827" s="28"/>
      <c r="C827" s="28"/>
      <c r="D827" s="28"/>
      <c r="E827" s="28"/>
      <c r="F827" s="28"/>
      <c r="G827" s="28"/>
      <c r="H827" s="28"/>
      <c r="I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</row>
    <row r="828" spans="1:30">
      <c r="A828" s="28"/>
      <c r="B828" s="28"/>
      <c r="C828" s="28"/>
      <c r="D828" s="28"/>
      <c r="E828" s="28"/>
      <c r="F828" s="28"/>
      <c r="G828" s="28"/>
      <c r="H828" s="28"/>
      <c r="I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</row>
    <row r="829" spans="1:30">
      <c r="A829" s="28"/>
      <c r="B829" s="28"/>
      <c r="C829" s="28"/>
      <c r="D829" s="28"/>
      <c r="E829" s="28"/>
      <c r="F829" s="28"/>
      <c r="G829" s="28"/>
      <c r="H829" s="28"/>
      <c r="I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</row>
    <row r="830" spans="1:30">
      <c r="A830" s="28"/>
      <c r="B830" s="28"/>
      <c r="C830" s="28"/>
      <c r="D830" s="28"/>
      <c r="E830" s="28"/>
      <c r="F830" s="28"/>
      <c r="G830" s="28"/>
      <c r="H830" s="28"/>
      <c r="I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</row>
    <row r="831" spans="1:30">
      <c r="A831" s="28"/>
      <c r="B831" s="28"/>
      <c r="C831" s="28"/>
      <c r="D831" s="28"/>
      <c r="E831" s="28"/>
      <c r="F831" s="28"/>
      <c r="G831" s="28"/>
      <c r="H831" s="28"/>
      <c r="I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</row>
    <row r="832" spans="1:30">
      <c r="A832" s="28"/>
      <c r="B832" s="28"/>
      <c r="C832" s="28"/>
      <c r="D832" s="28"/>
      <c r="E832" s="28"/>
      <c r="F832" s="28"/>
      <c r="G832" s="28"/>
      <c r="H832" s="28"/>
      <c r="I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</row>
    <row r="833" spans="1:30">
      <c r="A833" s="28"/>
      <c r="B833" s="28"/>
      <c r="C833" s="28"/>
      <c r="D833" s="28"/>
      <c r="E833" s="28"/>
      <c r="F833" s="28"/>
      <c r="G833" s="28"/>
      <c r="H833" s="28"/>
      <c r="I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</row>
    <row r="834" spans="1:30">
      <c r="A834" s="28"/>
      <c r="B834" s="28"/>
      <c r="C834" s="28"/>
      <c r="D834" s="28"/>
      <c r="E834" s="28"/>
      <c r="F834" s="28"/>
      <c r="G834" s="28"/>
      <c r="H834" s="28"/>
      <c r="I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</row>
    <row r="835" spans="1:30">
      <c r="A835" s="28"/>
      <c r="B835" s="28"/>
      <c r="C835" s="28"/>
      <c r="D835" s="28"/>
      <c r="E835" s="28"/>
      <c r="F835" s="28"/>
      <c r="G835" s="28"/>
      <c r="H835" s="28"/>
      <c r="I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</row>
    <row r="836" spans="1:30">
      <c r="A836" s="28"/>
      <c r="B836" s="28"/>
      <c r="C836" s="28"/>
      <c r="D836" s="28"/>
      <c r="E836" s="28"/>
      <c r="F836" s="28"/>
      <c r="G836" s="28"/>
      <c r="H836" s="28"/>
      <c r="I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</row>
    <row r="837" spans="1:30">
      <c r="A837" s="28"/>
      <c r="B837" s="28"/>
      <c r="C837" s="28"/>
      <c r="D837" s="28"/>
      <c r="E837" s="28"/>
      <c r="F837" s="28"/>
      <c r="G837" s="28"/>
      <c r="H837" s="28"/>
      <c r="I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</row>
    <row r="838" spans="1:30">
      <c r="A838" s="28"/>
      <c r="B838" s="28"/>
      <c r="C838" s="28"/>
      <c r="D838" s="28"/>
      <c r="E838" s="28"/>
      <c r="F838" s="28"/>
      <c r="G838" s="28"/>
      <c r="H838" s="28"/>
      <c r="I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</row>
    <row r="839" spans="1:30">
      <c r="A839" s="28"/>
      <c r="B839" s="28"/>
      <c r="C839" s="28"/>
      <c r="D839" s="28"/>
      <c r="E839" s="28"/>
      <c r="F839" s="28"/>
      <c r="G839" s="28"/>
      <c r="H839" s="28"/>
      <c r="I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</row>
    <row r="840" spans="1:30">
      <c r="A840" s="28"/>
      <c r="B840" s="28"/>
      <c r="C840" s="28"/>
      <c r="D840" s="28"/>
      <c r="E840" s="28"/>
      <c r="F840" s="28"/>
      <c r="G840" s="28"/>
      <c r="H840" s="28"/>
      <c r="I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</row>
    <row r="841" spans="1:30">
      <c r="A841" s="28"/>
      <c r="B841" s="28"/>
      <c r="C841" s="28"/>
      <c r="D841" s="28"/>
      <c r="E841" s="28"/>
      <c r="F841" s="28"/>
      <c r="G841" s="28"/>
      <c r="H841" s="28"/>
      <c r="I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</row>
    <row r="842" spans="1:30">
      <c r="A842" s="28"/>
      <c r="B842" s="28"/>
      <c r="C842" s="28"/>
      <c r="D842" s="28"/>
      <c r="E842" s="28"/>
      <c r="F842" s="28"/>
      <c r="G842" s="28"/>
      <c r="H842" s="28"/>
      <c r="I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</row>
    <row r="843" spans="1:30">
      <c r="A843" s="28"/>
      <c r="B843" s="28"/>
      <c r="C843" s="28"/>
      <c r="D843" s="28"/>
      <c r="E843" s="28"/>
      <c r="F843" s="28"/>
      <c r="G843" s="28"/>
      <c r="H843" s="28"/>
      <c r="I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</row>
    <row r="844" spans="1:30">
      <c r="A844" s="28"/>
      <c r="B844" s="28"/>
      <c r="C844" s="28"/>
      <c r="D844" s="28"/>
      <c r="E844" s="28"/>
      <c r="F844" s="28"/>
      <c r="G844" s="28"/>
      <c r="H844" s="28"/>
      <c r="I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</row>
    <row r="845" spans="1:30">
      <c r="A845" s="28"/>
      <c r="B845" s="28"/>
      <c r="C845" s="28"/>
      <c r="D845" s="28"/>
      <c r="E845" s="28"/>
      <c r="F845" s="28"/>
      <c r="G845" s="28"/>
      <c r="H845" s="28"/>
      <c r="I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</row>
    <row r="846" spans="1:30">
      <c r="A846" s="28"/>
      <c r="B846" s="28"/>
      <c r="C846" s="28"/>
      <c r="D846" s="28"/>
      <c r="E846" s="28"/>
      <c r="F846" s="28"/>
      <c r="G846" s="28"/>
      <c r="H846" s="28"/>
      <c r="I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</row>
    <row r="847" spans="1:30">
      <c r="A847" s="28"/>
      <c r="B847" s="28"/>
      <c r="C847" s="28"/>
      <c r="D847" s="28"/>
      <c r="E847" s="28"/>
      <c r="F847" s="28"/>
      <c r="G847" s="28"/>
      <c r="H847" s="28"/>
      <c r="I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</row>
    <row r="848" spans="1:30">
      <c r="A848" s="28"/>
      <c r="B848" s="28"/>
      <c r="C848" s="28"/>
      <c r="D848" s="28"/>
      <c r="E848" s="28"/>
      <c r="F848" s="28"/>
      <c r="G848" s="28"/>
      <c r="H848" s="28"/>
      <c r="I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</row>
    <row r="849" spans="1:30">
      <c r="A849" s="28"/>
      <c r="B849" s="28"/>
      <c r="C849" s="28"/>
      <c r="D849" s="28"/>
      <c r="E849" s="28"/>
      <c r="F849" s="28"/>
      <c r="G849" s="28"/>
      <c r="H849" s="28"/>
      <c r="I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</row>
    <row r="850" spans="1:30">
      <c r="A850" s="28"/>
      <c r="B850" s="28"/>
      <c r="C850" s="28"/>
      <c r="D850" s="28"/>
      <c r="E850" s="28"/>
      <c r="F850" s="28"/>
      <c r="G850" s="28"/>
      <c r="H850" s="28"/>
      <c r="I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</row>
    <row r="851" spans="1:30">
      <c r="A851" s="28"/>
      <c r="B851" s="28"/>
      <c r="C851" s="28"/>
      <c r="D851" s="28"/>
      <c r="E851" s="28"/>
      <c r="F851" s="28"/>
      <c r="G851" s="28"/>
      <c r="H851" s="28"/>
      <c r="I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</row>
    <row r="852" spans="1:30">
      <c r="A852" s="28"/>
      <c r="B852" s="28"/>
      <c r="C852" s="28"/>
      <c r="D852" s="28"/>
      <c r="E852" s="28"/>
      <c r="F852" s="28"/>
      <c r="G852" s="28"/>
      <c r="H852" s="28"/>
      <c r="I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</row>
    <row r="853" spans="1:30">
      <c r="A853" s="28"/>
      <c r="B853" s="28"/>
      <c r="C853" s="28"/>
      <c r="D853" s="28"/>
      <c r="E853" s="28"/>
      <c r="F853" s="28"/>
      <c r="G853" s="28"/>
      <c r="H853" s="28"/>
      <c r="I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</row>
    <row r="854" spans="1:30">
      <c r="A854" s="28"/>
      <c r="B854" s="28"/>
      <c r="C854" s="28"/>
      <c r="D854" s="28"/>
      <c r="E854" s="28"/>
      <c r="F854" s="28"/>
      <c r="G854" s="28"/>
      <c r="H854" s="28"/>
      <c r="I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</row>
    <row r="855" spans="1:30">
      <c r="A855" s="28"/>
      <c r="B855" s="28"/>
      <c r="C855" s="28"/>
      <c r="D855" s="28"/>
      <c r="E855" s="28"/>
      <c r="F855" s="28"/>
      <c r="G855" s="28"/>
      <c r="H855" s="28"/>
      <c r="I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</row>
    <row r="856" spans="1:30">
      <c r="A856" s="28"/>
      <c r="B856" s="28"/>
      <c r="C856" s="28"/>
      <c r="D856" s="28"/>
      <c r="E856" s="28"/>
      <c r="F856" s="28"/>
      <c r="G856" s="28"/>
      <c r="H856" s="28"/>
      <c r="I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</row>
  </sheetData>
  <mergeCells count="5">
    <mergeCell ref="AA4:AB4"/>
    <mergeCell ref="E309:F309"/>
    <mergeCell ref="E336:F336"/>
    <mergeCell ref="E363:F363"/>
    <mergeCell ref="E390:F390"/>
  </mergeCells>
  <conditionalFormatting sqref="L13:L36">
    <cfRule type="cellIs" dxfId="55" priority="8" operator="greaterThan">
      <formula>10</formula>
    </cfRule>
  </conditionalFormatting>
  <conditionalFormatting sqref="L40:L63">
    <cfRule type="cellIs" dxfId="54" priority="7" operator="greaterThan">
      <formula>10</formula>
    </cfRule>
  </conditionalFormatting>
  <conditionalFormatting sqref="P67:P90">
    <cfRule type="cellIs" dxfId="53" priority="6" operator="greaterThan">
      <formula>0</formula>
    </cfRule>
  </conditionalFormatting>
  <conditionalFormatting sqref="P94:P117">
    <cfRule type="cellIs" dxfId="52" priority="5" operator="greaterThan">
      <formula>0</formula>
    </cfRule>
  </conditionalFormatting>
  <conditionalFormatting sqref="P121:P144">
    <cfRule type="cellIs" dxfId="51" priority="4" operator="greaterThan">
      <formula>0</formula>
    </cfRule>
  </conditionalFormatting>
  <conditionalFormatting sqref="P148:P171">
    <cfRule type="cellIs" dxfId="50" priority="3" operator="greaterThan">
      <formula>0</formula>
    </cfRule>
  </conditionalFormatting>
  <conditionalFormatting sqref="P202:P225">
    <cfRule type="cellIs" dxfId="49" priority="2" operator="greaterThan">
      <formula>0</formula>
    </cfRule>
  </conditionalFormatting>
  <conditionalFormatting sqref="P283:P306">
    <cfRule type="cellIs" dxfId="48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topLeftCell="A161" workbookViewId="0">
      <selection activeCell="O174" sqref="O17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P153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style="296" customWidth="1"/>
    <col min="7" max="7" width="5.36328125" style="89" customWidth="1"/>
    <col min="8" max="8" width="5.36328125" customWidth="1"/>
    <col min="9" max="9" width="6.36328125" style="89" customWidth="1"/>
    <col min="10" max="10" width="3.08984375" style="89" customWidth="1"/>
    <col min="11" max="11" width="7.08984375" style="89" customWidth="1"/>
    <col min="12" max="12" width="3.90625" style="89" customWidth="1"/>
    <col min="13" max="13" width="1.26953125" style="89" customWidth="1"/>
    <col min="14" max="14" width="5.7265625" style="473" customWidth="1"/>
    <col min="15" max="15" width="1.36328125" style="89" customWidth="1"/>
    <col min="16" max="16" width="4.54296875" style="89" customWidth="1"/>
    <col min="17" max="17" width="1.6328125" style="89" customWidth="1"/>
    <col min="18" max="18" width="6.36328125" style="89" customWidth="1"/>
    <col min="19" max="19" width="1.36328125" style="89" customWidth="1"/>
    <col min="20" max="20" width="7.36328125" customWidth="1"/>
    <col min="21" max="21" width="5.36328125" customWidth="1"/>
    <col min="22" max="22" width="2.26953125" style="11" customWidth="1"/>
    <col min="23" max="23" width="6.08984375" style="89" customWidth="1"/>
    <col min="24" max="24" width="5.90625" style="89" customWidth="1"/>
    <col min="25" max="25" width="5.453125" style="89" customWidth="1"/>
    <col min="26" max="26" width="6.54296875" customWidth="1"/>
    <col min="27" max="27" width="8" customWidth="1"/>
    <col min="28" max="28" width="8.1796875" style="11" customWidth="1"/>
    <col min="29" max="29" width="10" customWidth="1"/>
    <col min="30" max="30" width="10" style="11" customWidth="1"/>
    <col min="31" max="31" width="6.54296875" customWidth="1"/>
    <col min="43" max="43" width="14" customWidth="1"/>
    <col min="44" max="44" width="12.54296875" customWidth="1"/>
    <col min="45" max="45" width="10.90625" customWidth="1"/>
  </cols>
  <sheetData>
    <row r="1" spans="1:68">
      <c r="A1" s="45"/>
      <c r="B1" s="45"/>
      <c r="C1" s="45"/>
      <c r="D1" s="45"/>
      <c r="E1" s="45"/>
      <c r="F1" s="310"/>
      <c r="G1" s="87"/>
      <c r="H1" s="45"/>
      <c r="I1" s="87"/>
      <c r="J1" s="87"/>
      <c r="K1" s="87"/>
      <c r="L1" s="87"/>
      <c r="M1" s="87"/>
      <c r="N1" s="310"/>
      <c r="O1" s="87"/>
      <c r="P1" s="87"/>
      <c r="Q1" s="87"/>
      <c r="R1" s="87"/>
      <c r="S1" s="87"/>
      <c r="T1" s="45"/>
      <c r="U1" s="45"/>
      <c r="V1" s="69"/>
      <c r="W1" s="87"/>
      <c r="X1" s="87"/>
      <c r="Y1" s="87"/>
      <c r="Z1" s="45"/>
      <c r="AA1" s="45"/>
      <c r="AB1" s="69"/>
      <c r="AC1" s="45"/>
      <c r="AD1" s="69"/>
      <c r="AE1" s="45"/>
      <c r="AF1" s="4"/>
      <c r="AG1" s="4"/>
      <c r="AH1" s="4"/>
      <c r="AI1" s="4"/>
      <c r="AJ1" s="4"/>
    </row>
    <row r="2" spans="1:68" s="169" customFormat="1" ht="31.8">
      <c r="A2" s="168"/>
      <c r="B2" s="168"/>
      <c r="C2" s="168"/>
      <c r="D2" s="131" t="s">
        <v>435</v>
      </c>
      <c r="E2" s="168"/>
      <c r="F2" s="311"/>
      <c r="G2" s="175"/>
      <c r="H2" s="168"/>
      <c r="I2" s="175"/>
      <c r="J2" s="175"/>
      <c r="K2" s="168"/>
      <c r="L2" s="168"/>
      <c r="M2" s="168"/>
      <c r="N2" s="311"/>
      <c r="O2" s="168"/>
      <c r="P2" s="168"/>
      <c r="Q2" s="168"/>
      <c r="R2" s="168"/>
      <c r="S2" s="168"/>
      <c r="T2" s="168"/>
      <c r="U2" s="159" t="str">
        <f>+År!B2</f>
        <v>KJE</v>
      </c>
      <c r="V2" s="175"/>
      <c r="W2" s="178"/>
      <c r="X2" s="175"/>
      <c r="Y2" s="175"/>
      <c r="Z2" s="175"/>
      <c r="AA2" s="168"/>
      <c r="AB2" s="168"/>
      <c r="AC2" s="178"/>
      <c r="AD2" s="168"/>
      <c r="AE2" s="45"/>
      <c r="AF2" s="4"/>
      <c r="AG2" s="4"/>
      <c r="AH2" s="4"/>
      <c r="AI2" s="4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</row>
    <row r="3" spans="1:68">
      <c r="A3" s="45"/>
      <c r="B3" s="45"/>
      <c r="C3" s="45"/>
      <c r="D3" s="45"/>
      <c r="E3" s="45"/>
      <c r="F3" s="310"/>
      <c r="G3" s="87"/>
      <c r="H3" s="45"/>
      <c r="I3" s="87"/>
      <c r="J3" s="87"/>
      <c r="K3" s="87"/>
      <c r="L3" s="87"/>
      <c r="M3" s="87"/>
      <c r="N3" s="310"/>
      <c r="O3" s="87"/>
      <c r="P3" s="87"/>
      <c r="Q3" s="87"/>
      <c r="R3" s="87"/>
      <c r="S3" s="87"/>
      <c r="T3" s="45"/>
      <c r="U3" s="69"/>
      <c r="V3" s="87"/>
      <c r="W3" s="87"/>
      <c r="X3" s="87"/>
      <c r="Y3" s="45"/>
      <c r="Z3" s="45"/>
      <c r="AA3" s="69"/>
      <c r="AB3" s="45"/>
      <c r="AC3" s="69"/>
      <c r="AD3" s="45"/>
      <c r="AE3" s="45"/>
      <c r="AF3" s="4"/>
      <c r="AG3" s="4"/>
      <c r="AH3" s="4"/>
      <c r="AI3" s="4"/>
    </row>
    <row r="4" spans="1:68">
      <c r="A4" s="45"/>
      <c r="B4" s="45"/>
      <c r="C4" s="45"/>
      <c r="D4" s="45"/>
      <c r="E4" s="45"/>
      <c r="F4" s="310"/>
      <c r="G4" s="87"/>
      <c r="H4" s="45"/>
      <c r="I4" s="87"/>
      <c r="J4" s="87"/>
      <c r="K4" s="87"/>
      <c r="L4" s="87"/>
      <c r="M4" s="87"/>
      <c r="N4" s="310"/>
      <c r="O4" s="87"/>
      <c r="P4" s="87"/>
      <c r="Q4" s="87"/>
      <c r="R4" s="87"/>
      <c r="S4" s="87"/>
      <c r="T4" s="45"/>
      <c r="U4" s="69"/>
      <c r="V4" s="87"/>
      <c r="W4" s="87"/>
      <c r="X4" s="87"/>
      <c r="Y4" s="45"/>
      <c r="Z4" s="45"/>
      <c r="AA4" s="69"/>
      <c r="AB4" s="45"/>
      <c r="AC4" s="69"/>
      <c r="AD4" s="45"/>
      <c r="AE4" s="45"/>
      <c r="AF4" s="4"/>
      <c r="AG4" s="4"/>
      <c r="AH4" s="4"/>
      <c r="AI4" s="4"/>
    </row>
    <row r="5" spans="1:68" s="170" customFormat="1" ht="19.8">
      <c r="A5" s="167"/>
      <c r="B5" s="167"/>
      <c r="C5" s="167"/>
      <c r="D5" s="167"/>
      <c r="E5" s="167" t="s">
        <v>5</v>
      </c>
      <c r="F5" s="323">
        <f>+År!P2</f>
        <v>52</v>
      </c>
      <c r="G5" s="185"/>
      <c r="H5" s="171"/>
      <c r="I5" s="185"/>
      <c r="J5" s="185"/>
      <c r="K5" s="171"/>
      <c r="L5" s="171"/>
      <c r="M5" s="171"/>
      <c r="N5" s="312"/>
      <c r="O5" s="171"/>
      <c r="P5" s="171"/>
      <c r="Q5" s="171"/>
      <c r="R5" s="171"/>
      <c r="S5" s="171"/>
      <c r="T5" s="167"/>
      <c r="U5" s="185" t="s">
        <v>422</v>
      </c>
      <c r="V5" s="181"/>
      <c r="W5" s="186"/>
      <c r="X5" s="185"/>
      <c r="Y5" s="185"/>
      <c r="Z5" s="527">
        <f>SUM(F10:F24)</f>
        <v>16562</v>
      </c>
      <c r="AA5" s="528"/>
      <c r="AB5" s="167"/>
      <c r="AC5" s="186"/>
      <c r="AD5" s="167"/>
      <c r="AE5" s="45"/>
      <c r="AF5" s="4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</row>
    <row r="6" spans="1:68" ht="21">
      <c r="A6" s="49"/>
      <c r="B6" s="49"/>
      <c r="C6" s="49"/>
      <c r="D6" s="49"/>
      <c r="E6" s="49"/>
      <c r="F6" s="313"/>
      <c r="G6" s="91"/>
      <c r="H6" s="49"/>
      <c r="I6" s="91"/>
      <c r="J6" s="91"/>
      <c r="K6" s="163"/>
      <c r="L6" s="91"/>
      <c r="M6" s="91"/>
      <c r="N6" s="313"/>
      <c r="O6" s="91"/>
      <c r="P6" s="91"/>
      <c r="Q6" s="91"/>
      <c r="R6" s="91"/>
      <c r="S6" s="91"/>
      <c r="T6" s="49"/>
      <c r="U6" s="49"/>
      <c r="V6" s="179"/>
      <c r="W6" s="87"/>
      <c r="X6" s="87"/>
      <c r="Y6" s="87"/>
      <c r="Z6" s="45"/>
      <c r="AA6" s="45"/>
      <c r="AB6" s="69"/>
      <c r="AC6" s="45"/>
      <c r="AD6" s="69"/>
      <c r="AE6" s="45"/>
      <c r="AF6" s="4"/>
      <c r="AG6" s="4"/>
      <c r="AH6" s="4"/>
      <c r="AI6" s="4"/>
      <c r="AJ6" s="4"/>
    </row>
    <row r="7" spans="1:68" ht="15.6">
      <c r="A7" s="45"/>
      <c r="B7" s="45"/>
      <c r="C7" s="45"/>
      <c r="D7" s="45"/>
      <c r="E7" s="49" t="s">
        <v>2</v>
      </c>
      <c r="F7" s="310"/>
      <c r="G7" s="87"/>
      <c r="H7" s="45"/>
      <c r="I7" s="87"/>
      <c r="J7" s="87"/>
      <c r="K7" s="87"/>
      <c r="L7" s="87"/>
      <c r="M7" s="87"/>
      <c r="N7" s="310"/>
      <c r="O7" s="87"/>
      <c r="P7" s="87"/>
      <c r="Q7" s="87"/>
      <c r="R7" s="351" t="s">
        <v>22</v>
      </c>
      <c r="S7" s="138"/>
      <c r="T7" s="45"/>
      <c r="U7" s="45"/>
      <c r="V7" s="69"/>
      <c r="W7" s="91" t="s">
        <v>486</v>
      </c>
      <c r="X7" s="87"/>
      <c r="Y7" s="87"/>
      <c r="Z7" s="45"/>
      <c r="AA7" s="45"/>
      <c r="AB7" s="70" t="s">
        <v>514</v>
      </c>
      <c r="AC7" s="49" t="s">
        <v>73</v>
      </c>
      <c r="AD7" s="70" t="s">
        <v>2</v>
      </c>
      <c r="AE7" s="45"/>
      <c r="AF7" s="4"/>
      <c r="AG7" s="4"/>
      <c r="AH7" s="4"/>
      <c r="AI7" s="4"/>
      <c r="AJ7" s="4"/>
    </row>
    <row r="8" spans="1:68" ht="15.6">
      <c r="A8" s="45"/>
      <c r="B8" s="45"/>
      <c r="C8" s="49" t="s">
        <v>410</v>
      </c>
      <c r="D8" s="45"/>
      <c r="E8" s="49" t="s">
        <v>462</v>
      </c>
      <c r="F8" s="313" t="s">
        <v>2</v>
      </c>
      <c r="G8" s="91" t="s">
        <v>2</v>
      </c>
      <c r="H8" s="106"/>
      <c r="I8" s="91" t="s">
        <v>1</v>
      </c>
      <c r="J8" s="91"/>
      <c r="K8" s="91" t="s">
        <v>22</v>
      </c>
      <c r="L8" s="191"/>
      <c r="M8" s="191"/>
      <c r="N8" s="485" t="s">
        <v>2</v>
      </c>
      <c r="O8" s="191"/>
      <c r="P8" s="191" t="s">
        <v>22</v>
      </c>
      <c r="Q8" s="191"/>
      <c r="R8" s="191" t="s">
        <v>686</v>
      </c>
      <c r="S8" s="191"/>
      <c r="T8" s="49" t="s">
        <v>22</v>
      </c>
      <c r="U8" s="106"/>
      <c r="V8" s="69"/>
      <c r="W8" s="91" t="s">
        <v>510</v>
      </c>
      <c r="X8" s="91"/>
      <c r="Y8" s="91"/>
      <c r="Z8" s="49" t="s">
        <v>423</v>
      </c>
      <c r="AA8" s="49"/>
      <c r="AB8" s="70" t="s">
        <v>459</v>
      </c>
      <c r="AC8" s="49" t="s">
        <v>425</v>
      </c>
      <c r="AD8" s="70" t="s">
        <v>427</v>
      </c>
      <c r="AE8" s="45"/>
      <c r="AF8" s="4"/>
      <c r="AG8" s="56"/>
      <c r="AH8" s="56"/>
      <c r="AI8" s="1"/>
      <c r="AJ8" s="5"/>
    </row>
    <row r="9" spans="1:68" ht="15.6">
      <c r="A9" s="45"/>
      <c r="B9" s="49" t="s">
        <v>85</v>
      </c>
      <c r="C9" s="49" t="s">
        <v>411</v>
      </c>
      <c r="D9" s="46"/>
      <c r="E9" s="50" t="s">
        <v>463</v>
      </c>
      <c r="F9" s="314" t="s">
        <v>8</v>
      </c>
      <c r="G9" s="92" t="s">
        <v>400</v>
      </c>
      <c r="H9" s="106" t="s">
        <v>465</v>
      </c>
      <c r="I9" s="92" t="s">
        <v>400</v>
      </c>
      <c r="J9" s="92"/>
      <c r="K9" s="92" t="s">
        <v>44</v>
      </c>
      <c r="L9" s="191" t="s">
        <v>465</v>
      </c>
      <c r="M9" s="191"/>
      <c r="N9" s="485" t="s">
        <v>637</v>
      </c>
      <c r="O9" s="191"/>
      <c r="P9" s="191" t="s">
        <v>637</v>
      </c>
      <c r="Q9" s="191"/>
      <c r="R9" s="191" t="s">
        <v>687</v>
      </c>
      <c r="S9" s="191"/>
      <c r="T9" s="50" t="s">
        <v>0</v>
      </c>
      <c r="U9" s="106" t="s">
        <v>465</v>
      </c>
      <c r="V9" s="69"/>
      <c r="W9" s="92" t="s">
        <v>499</v>
      </c>
      <c r="X9" s="92" t="s">
        <v>494</v>
      </c>
      <c r="Y9" s="92" t="s">
        <v>495</v>
      </c>
      <c r="Z9" s="50" t="s">
        <v>1</v>
      </c>
      <c r="AA9" s="50" t="s">
        <v>0</v>
      </c>
      <c r="AB9" s="71" t="s">
        <v>43</v>
      </c>
      <c r="AC9" s="50" t="s">
        <v>426</v>
      </c>
      <c r="AD9" s="71" t="s">
        <v>64</v>
      </c>
      <c r="AE9" s="45"/>
      <c r="AF9" s="4"/>
      <c r="AG9" s="56"/>
      <c r="AH9" s="56"/>
      <c r="AI9" s="1"/>
      <c r="AJ9" s="5"/>
    </row>
    <row r="10" spans="1:68" ht="15.6">
      <c r="A10" s="45"/>
      <c r="B10" s="63">
        <f>+'Ark1'!C770</f>
        <v>2024</v>
      </c>
      <c r="C10" s="63">
        <f>+'Ark1'!M770</f>
        <v>1</v>
      </c>
      <c r="D10" s="63" t="s">
        <v>88</v>
      </c>
      <c r="E10" s="63">
        <f>+'Ark1'!Q770</f>
        <v>12</v>
      </c>
      <c r="F10" s="315">
        <f>+'Ark1'!R770</f>
        <v>16</v>
      </c>
      <c r="G10" s="176">
        <f>+'Ark1'!AF770</f>
        <v>9.6606690013283425E-2</v>
      </c>
      <c r="H10" s="107">
        <f t="shared" ref="H10:H24" si="0">+G10-G26</f>
        <v>7.3787362042492172E-2</v>
      </c>
      <c r="I10" s="176">
        <f>+'Ark1'!AG770</f>
        <v>5.462782508857824E-2</v>
      </c>
      <c r="J10" s="92"/>
      <c r="K10" s="233">
        <f>+IF(F10=0,"",'Ark1'!U770)</f>
        <v>4.6687500000000002</v>
      </c>
      <c r="L10" s="192">
        <f t="shared" ref="L10:L24" si="1">+IF(F10=0,"",K10-K26)</f>
        <v>-1.7562499999999996</v>
      </c>
      <c r="M10" s="191"/>
      <c r="N10" s="486">
        <f>+'Ark1'!AI770</f>
        <v>15</v>
      </c>
      <c r="O10" s="191"/>
      <c r="P10" s="192">
        <f>+IF(N10=0,"",'Ark1'!AJ770)</f>
        <v>72.466666666666683</v>
      </c>
      <c r="Q10" s="191"/>
      <c r="R10" s="107">
        <f>+IF(N10=0,"",'Ark1'!AK770)</f>
        <v>10.758280147856023</v>
      </c>
      <c r="S10" s="191"/>
      <c r="T10" s="235">
        <f>+IF(F10=0,"",'Ark1'!S770)</f>
        <v>2.5</v>
      </c>
      <c r="U10" s="107">
        <f t="shared" ref="U10:U24" si="2">+IF(F10=0,"",T10-T26)</f>
        <v>-0.5</v>
      </c>
      <c r="V10" s="69"/>
      <c r="W10" s="129">
        <f>+'Ark1'!X770</f>
        <v>0</v>
      </c>
      <c r="X10" s="129">
        <f>+'Ark1'!Y770</f>
        <v>0</v>
      </c>
      <c r="Y10" s="129">
        <f>+'Ark1'!Z770</f>
        <v>2.2734111897103002</v>
      </c>
      <c r="Z10" s="64">
        <f>+'Ark1'!AA770</f>
        <v>1.58113883008419</v>
      </c>
      <c r="AA10" s="64">
        <f>+'Ark1'!AB770</f>
        <v>0</v>
      </c>
      <c r="AB10" s="130">
        <f>+'Ark1'!AD770</f>
        <v>0</v>
      </c>
      <c r="AC10" s="64">
        <f t="shared" ref="AC10:AC24" si="3">+IF(F10=0,"",K10/T10)</f>
        <v>1.8675000000000002</v>
      </c>
      <c r="AD10" s="130">
        <f>+IF(F10=0,"",F10/E10)</f>
        <v>1.3333333333333333</v>
      </c>
      <c r="AE10" s="45"/>
      <c r="AF10" s="4"/>
      <c r="AG10" s="56"/>
      <c r="AH10" s="56"/>
      <c r="AI10" s="1"/>
      <c r="AJ10" s="5"/>
    </row>
    <row r="11" spans="1:68" ht="15.6">
      <c r="A11" s="45"/>
      <c r="B11" s="63">
        <f>+'Ark1'!C771</f>
        <v>2024</v>
      </c>
      <c r="C11" s="63">
        <f>+'Ark1'!M771</f>
        <v>2</v>
      </c>
      <c r="D11" s="286" t="s">
        <v>89</v>
      </c>
      <c r="E11" s="63">
        <f>+'Ark1'!Q771</f>
        <v>248</v>
      </c>
      <c r="F11" s="315">
        <f>+'Ark1'!R771</f>
        <v>1691</v>
      </c>
      <c r="G11" s="176">
        <f>+'Ark1'!AF771</f>
        <v>10.210119550778892</v>
      </c>
      <c r="H11" s="107">
        <f t="shared" si="0"/>
        <v>-14.189446881989664</v>
      </c>
      <c r="I11" s="176">
        <f>+'Ark1'!AG771</f>
        <v>7.8626040725884385</v>
      </c>
      <c r="J11" s="92"/>
      <c r="K11" s="233">
        <f>+IF(F11=0,"",'Ark1'!U771)</f>
        <v>6.3581312832643277</v>
      </c>
      <c r="L11" s="192">
        <f t="shared" si="1"/>
        <v>-0.66929448245930345</v>
      </c>
      <c r="M11" s="191"/>
      <c r="N11" s="486">
        <f>+'Ark1'!AI771</f>
        <v>1426</v>
      </c>
      <c r="O11" s="191"/>
      <c r="P11" s="192">
        <f>+IF(N11=0,"",'Ark1'!AJ771)</f>
        <v>78.843828892005604</v>
      </c>
      <c r="Q11" s="191"/>
      <c r="R11" s="107">
        <f>+IF(N11=0,"",'Ark1'!AK771)</f>
        <v>12.600710864949052</v>
      </c>
      <c r="S11" s="191"/>
      <c r="T11" s="235">
        <f>+IF(F11=0,"",'Ark1'!S771)</f>
        <v>3.887049083382613</v>
      </c>
      <c r="U11" s="107">
        <f t="shared" si="2"/>
        <v>-0.38627333887597981</v>
      </c>
      <c r="V11" s="69"/>
      <c r="W11" s="129">
        <f>+'Ark1'!X771</f>
        <v>0.17740981667652275</v>
      </c>
      <c r="X11" s="129">
        <f>+'Ark1'!Y771</f>
        <v>0</v>
      </c>
      <c r="Y11" s="129">
        <f>+'Ark1'!Z771</f>
        <v>2.3399843432603049</v>
      </c>
      <c r="Z11" s="64">
        <f>+'Ark1'!AA771</f>
        <v>1.3638542401898317</v>
      </c>
      <c r="AA11" s="64">
        <f>+'Ark1'!AB771</f>
        <v>0</v>
      </c>
      <c r="AB11" s="130">
        <f>+'Ark1'!AD771</f>
        <v>0</v>
      </c>
      <c r="AC11" s="64">
        <f t="shared" si="3"/>
        <v>1.6357218925908992</v>
      </c>
      <c r="AD11" s="130">
        <f t="shared" ref="AD11:AD24" si="4">+IF(F11=0,"",F11/E11)</f>
        <v>6.818548387096774</v>
      </c>
      <c r="AE11" s="45"/>
      <c r="AF11" s="4"/>
      <c r="AG11" s="56"/>
      <c r="AH11" s="56"/>
      <c r="AI11" s="1"/>
      <c r="AJ11" s="5"/>
    </row>
    <row r="12" spans="1:68" ht="15.6">
      <c r="A12" s="45"/>
      <c r="B12" s="63">
        <f>+'Ark1'!C772</f>
        <v>2024</v>
      </c>
      <c r="C12" s="63">
        <f>+'Ark1'!M772</f>
        <v>3</v>
      </c>
      <c r="D12" s="63" t="s">
        <v>90</v>
      </c>
      <c r="E12" s="63">
        <f>+'Ark1'!Q772</f>
        <v>360</v>
      </c>
      <c r="F12" s="315">
        <f>+'Ark1'!R772</f>
        <v>2321</v>
      </c>
      <c r="G12" s="176">
        <f>+'Ark1'!AF772</f>
        <v>14.014007970051923</v>
      </c>
      <c r="H12" s="107">
        <f t="shared" si="0"/>
        <v>11.811942820870566</v>
      </c>
      <c r="I12" s="176">
        <f>+'Ark1'!AG772</f>
        <v>13.250282463151828</v>
      </c>
      <c r="J12" s="92"/>
      <c r="K12" s="233">
        <f>+IF(F12=0,"",'Ark1'!U772)</f>
        <v>7.8065058164584356</v>
      </c>
      <c r="L12" s="192">
        <f t="shared" si="1"/>
        <v>-0.45903822499234526</v>
      </c>
      <c r="M12" s="191"/>
      <c r="N12" s="486">
        <f>+'Ark1'!AI772</f>
        <v>2259</v>
      </c>
      <c r="O12" s="191"/>
      <c r="P12" s="192">
        <f>+IF(N12=0,"",'Ark1'!AJ772)</f>
        <v>82.433466135458261</v>
      </c>
      <c r="Q12" s="191"/>
      <c r="R12" s="107">
        <f>+IF(N12=0,"",'Ark1'!AK772)</f>
        <v>13.564446489205077</v>
      </c>
      <c r="S12" s="191"/>
      <c r="T12" s="235">
        <f>+IF(F12=0,"",'Ark1'!S772)</f>
        <v>4.422662645411461</v>
      </c>
      <c r="U12" s="107">
        <f t="shared" si="2"/>
        <v>-0.44262232868180362</v>
      </c>
      <c r="V12" s="69"/>
      <c r="W12" s="129">
        <f>+'Ark1'!X772</f>
        <v>1.077121930202499</v>
      </c>
      <c r="X12" s="129">
        <f>+'Ark1'!Y772</f>
        <v>4.3084877208099941E-2</v>
      </c>
      <c r="Y12" s="129">
        <f>+'Ark1'!Z772</f>
        <v>2.6868880534057089</v>
      </c>
      <c r="Z12" s="64">
        <f>+'Ark1'!AA772</f>
        <v>1.0842112242659965</v>
      </c>
      <c r="AA12" s="64">
        <f>+'Ark1'!AB772</f>
        <v>0</v>
      </c>
      <c r="AB12" s="130">
        <f>+'Ark1'!AD772</f>
        <v>0</v>
      </c>
      <c r="AC12" s="64">
        <f t="shared" si="3"/>
        <v>1.7651144666341965</v>
      </c>
      <c r="AD12" s="130">
        <f t="shared" si="4"/>
        <v>6.447222222222222</v>
      </c>
      <c r="AE12" s="45"/>
      <c r="AF12" s="4"/>
      <c r="AG12" s="56"/>
      <c r="AH12" s="56"/>
      <c r="AI12" s="1"/>
      <c r="AJ12" s="5"/>
    </row>
    <row r="13" spans="1:68" ht="15.6">
      <c r="A13" s="45"/>
      <c r="B13" s="63">
        <f>+'Ark1'!C773</f>
        <v>2024</v>
      </c>
      <c r="C13" s="63">
        <f>+'Ark1'!M773</f>
        <v>4</v>
      </c>
      <c r="D13" s="63" t="s">
        <v>91</v>
      </c>
      <c r="E13" s="63">
        <f>+'Ark1'!Q773</f>
        <v>443</v>
      </c>
      <c r="F13" s="315">
        <f>+'Ark1'!R773</f>
        <v>3205</v>
      </c>
      <c r="G13" s="176">
        <f>+'Ark1'!AF773</f>
        <v>19.351527593285837</v>
      </c>
      <c r="H13" s="107">
        <f t="shared" si="0"/>
        <v>15.717549613937329</v>
      </c>
      <c r="I13" s="176">
        <f>+'Ark1'!AG773</f>
        <v>19.946176600715937</v>
      </c>
      <c r="J13" s="92"/>
      <c r="K13" s="233">
        <f>+IF(F13=0,"",'Ark1'!U773)</f>
        <v>8.5101716068642723</v>
      </c>
      <c r="L13" s="192">
        <f t="shared" si="1"/>
        <v>-1.3807232126019766</v>
      </c>
      <c r="M13" s="191"/>
      <c r="N13" s="486">
        <f>+'Ark1'!AI773</f>
        <v>3123</v>
      </c>
      <c r="O13" s="191"/>
      <c r="P13" s="192">
        <f>+IF(N13=0,"",'Ark1'!AJ773)</f>
        <v>82.84998398975344</v>
      </c>
      <c r="Q13" s="191"/>
      <c r="R13" s="107">
        <f>+IF(N13=0,"",'Ark1'!AK773)</f>
        <v>14.463570241079452</v>
      </c>
      <c r="S13" s="191"/>
      <c r="T13" s="235">
        <f>+IF(F13=0,"",'Ark1'!S773)</f>
        <v>5.6695787831513282</v>
      </c>
      <c r="U13" s="107">
        <f t="shared" si="2"/>
        <v>0.46392729178555037</v>
      </c>
      <c r="V13" s="69"/>
      <c r="W13" s="129">
        <f>+'Ark1'!X773</f>
        <v>2.0280811232449296</v>
      </c>
      <c r="X13" s="129">
        <f>+'Ark1'!Y773</f>
        <v>3.1201248049921994E-2</v>
      </c>
      <c r="Y13" s="129">
        <f>+'Ark1'!Z773</f>
        <v>3.0475210972109577</v>
      </c>
      <c r="Z13" s="64">
        <f>+'Ark1'!AA773</f>
        <v>1.0629315027407165</v>
      </c>
      <c r="AA13" s="64">
        <f>+'Ark1'!AB773</f>
        <v>0.14128895299179589</v>
      </c>
      <c r="AB13" s="130">
        <f>+'Ark1'!AD773</f>
        <v>11.020291005410311</v>
      </c>
      <c r="AC13" s="64">
        <f t="shared" si="3"/>
        <v>1.5010236090473823</v>
      </c>
      <c r="AD13" s="130">
        <f t="shared" si="4"/>
        <v>7.234762979683973</v>
      </c>
      <c r="AE13" s="45"/>
      <c r="AF13" s="4"/>
      <c r="AG13" s="56"/>
      <c r="AH13" s="56"/>
      <c r="AI13" s="1"/>
      <c r="AJ13" s="5"/>
      <c r="AL13" s="2"/>
      <c r="AM13" s="2"/>
      <c r="AN13" s="2"/>
    </row>
    <row r="14" spans="1:68" ht="15.6">
      <c r="A14" s="45"/>
      <c r="B14" s="63">
        <f>+'Ark1'!C774</f>
        <v>2024</v>
      </c>
      <c r="C14" s="63">
        <f>+'Ark1'!M774</f>
        <v>5</v>
      </c>
      <c r="D14" s="286" t="s">
        <v>92</v>
      </c>
      <c r="E14" s="63">
        <f>+'Ark1'!Q774</f>
        <v>489</v>
      </c>
      <c r="F14" s="315">
        <f>+'Ark1'!R774</f>
        <v>6192</v>
      </c>
      <c r="G14" s="176">
        <f>+'Ark1'!AF774</f>
        <v>37.38678903514068</v>
      </c>
      <c r="H14" s="107">
        <f t="shared" si="0"/>
        <v>-23.004562439558406</v>
      </c>
      <c r="I14" s="176">
        <f>+'Ark1'!AG774</f>
        <v>37.137487339434806</v>
      </c>
      <c r="J14" s="92"/>
      <c r="K14" s="233">
        <f>+IF(F14=0,"",'Ark1'!U774)</f>
        <v>8.2014050387596953</v>
      </c>
      <c r="L14" s="192">
        <f t="shared" si="1"/>
        <v>0.18836895336385595</v>
      </c>
      <c r="M14" s="191"/>
      <c r="N14" s="486">
        <f>+'Ark1'!AI774</f>
        <v>4992</v>
      </c>
      <c r="O14" s="191"/>
      <c r="P14" s="192">
        <f>+IF(N14=0,"",'Ark1'!AJ774)</f>
        <v>81.10030048076905</v>
      </c>
      <c r="Q14" s="191"/>
      <c r="R14" s="107">
        <f>+IF(N14=0,"",'Ark1'!AK774)</f>
        <v>15.270833965473447</v>
      </c>
      <c r="S14" s="191"/>
      <c r="T14" s="235">
        <f>+IF(F14=0,"",'Ark1'!S774)</f>
        <v>5.8217054263565906</v>
      </c>
      <c r="U14" s="107">
        <f t="shared" si="2"/>
        <v>0.20551423043745043</v>
      </c>
      <c r="V14" s="69"/>
      <c r="W14" s="129">
        <f>+'Ark1'!X774</f>
        <v>2.2771317829457369</v>
      </c>
      <c r="X14" s="129">
        <f>+'Ark1'!Y774</f>
        <v>0.12919896640826872</v>
      </c>
      <c r="Y14" s="129">
        <f>+'Ark1'!Z774</f>
        <v>3.3370763329930919</v>
      </c>
      <c r="Z14" s="64">
        <f>+'Ark1'!AA774</f>
        <v>1.2094296543978751</v>
      </c>
      <c r="AA14" s="64">
        <f>+'Ark1'!AB774</f>
        <v>0.37518395351714784</v>
      </c>
      <c r="AB14" s="130">
        <f>+'Ark1'!AD774</f>
        <v>-0.24890407639564455</v>
      </c>
      <c r="AC14" s="64">
        <f t="shared" si="3"/>
        <v>1.4087633155792283</v>
      </c>
      <c r="AD14" s="130">
        <f t="shared" si="4"/>
        <v>12.662576687116564</v>
      </c>
      <c r="AE14" s="45"/>
      <c r="AF14" s="4"/>
      <c r="AG14" s="56"/>
      <c r="AH14" s="56"/>
      <c r="AI14" s="13"/>
      <c r="AJ14" s="5"/>
      <c r="AL14" s="2"/>
      <c r="AM14" s="2"/>
      <c r="AN14" s="4"/>
      <c r="AO14" s="4"/>
      <c r="AP14" s="4"/>
    </row>
    <row r="15" spans="1:68" ht="15.6">
      <c r="A15" s="45"/>
      <c r="B15" s="63">
        <f>+'Ark1'!C775</f>
        <v>2024</v>
      </c>
      <c r="C15" s="63">
        <f>+'Ark1'!M775</f>
        <v>6</v>
      </c>
      <c r="D15" s="63" t="s">
        <v>93</v>
      </c>
      <c r="E15" s="63">
        <f>+'Ark1'!Q775</f>
        <v>313</v>
      </c>
      <c r="F15" s="315">
        <f>+'Ark1'!R775</f>
        <v>2043</v>
      </c>
      <c r="G15" s="176">
        <f>+'Ark1'!AF775</f>
        <v>12.335466731071127</v>
      </c>
      <c r="H15" s="107">
        <f t="shared" si="0"/>
        <v>10.087762925948189</v>
      </c>
      <c r="I15" s="176">
        <f>+'Ark1'!AG775</f>
        <v>13.750196535849962</v>
      </c>
      <c r="J15" s="92"/>
      <c r="K15" s="233">
        <f>+IF(F15=0,"",'Ark1'!U775)</f>
        <v>9.2033773861967685</v>
      </c>
      <c r="L15" s="192">
        <f t="shared" si="1"/>
        <v>-0.12530281684891875</v>
      </c>
      <c r="M15" s="191"/>
      <c r="N15" s="486">
        <f>+'Ark1'!AI775</f>
        <v>1968</v>
      </c>
      <c r="O15" s="191"/>
      <c r="P15" s="192">
        <f>+IF(N15=0,"",'Ark1'!AJ775)</f>
        <v>82.187500000000071</v>
      </c>
      <c r="Q15" s="191"/>
      <c r="R15" s="107">
        <f>+IF(N15=0,"",'Ark1'!AK775)</f>
        <v>16.0833933995442</v>
      </c>
      <c r="S15" s="191"/>
      <c r="T15" s="235">
        <f>+IF(F15=0,"",'Ark1'!S775)</f>
        <v>6.4224180127263821</v>
      </c>
      <c r="U15" s="107">
        <f t="shared" si="2"/>
        <v>0.56962613455379518</v>
      </c>
      <c r="V15" s="69"/>
      <c r="W15" s="129">
        <f>+'Ark1'!X775</f>
        <v>5.3842388644150763</v>
      </c>
      <c r="X15" s="129">
        <f>+'Ark1'!Y775</f>
        <v>9.7895252080274095E-2</v>
      </c>
      <c r="Y15" s="129">
        <f>+'Ark1'!Z775</f>
        <v>3.4674972669276234</v>
      </c>
      <c r="Z15" s="64">
        <f>+'Ark1'!AA775</f>
        <v>1.0500106647052108</v>
      </c>
      <c r="AA15" s="64">
        <f>+'Ark1'!AB775</f>
        <v>0.37527478049841217</v>
      </c>
      <c r="AB15" s="130">
        <f>+'Ark1'!AD775</f>
        <v>17.697351168216038</v>
      </c>
      <c r="AC15" s="64">
        <f t="shared" si="3"/>
        <v>1.433008154866245</v>
      </c>
      <c r="AD15" s="130">
        <f t="shared" si="4"/>
        <v>6.5271565495207664</v>
      </c>
      <c r="AE15" s="45"/>
      <c r="AF15" s="4"/>
      <c r="AG15" s="56"/>
      <c r="AH15" s="56"/>
      <c r="AI15" s="1"/>
      <c r="AJ15" s="5"/>
    </row>
    <row r="16" spans="1:68" ht="15.6">
      <c r="A16" s="45"/>
      <c r="B16" s="63">
        <f>+'Ark1'!C776</f>
        <v>2024</v>
      </c>
      <c r="C16" s="63">
        <f>+'Ark1'!M776</f>
        <v>7</v>
      </c>
      <c r="D16" s="63" t="s">
        <v>94</v>
      </c>
      <c r="E16" s="63">
        <f>+'Ark1'!Q776</f>
        <v>161</v>
      </c>
      <c r="F16" s="315">
        <f>+'Ark1'!R776</f>
        <v>780</v>
      </c>
      <c r="G16" s="176">
        <f>+'Ark1'!AF776</f>
        <v>4.7095761381475665</v>
      </c>
      <c r="H16" s="107">
        <f t="shared" si="0"/>
        <v>3.4202841077978601</v>
      </c>
      <c r="I16" s="176">
        <f>+'Ark1'!AG776</f>
        <v>5.4690716560567836</v>
      </c>
      <c r="J16" s="92"/>
      <c r="K16" s="233">
        <f>+IF(F16=0,"",'Ark1'!U776)</f>
        <v>9.5879487179487288</v>
      </c>
      <c r="L16" s="192">
        <f t="shared" si="1"/>
        <v>-0.46249375992738351</v>
      </c>
      <c r="M16" s="191"/>
      <c r="N16" s="486">
        <f>+'Ark1'!AI776</f>
        <v>761</v>
      </c>
      <c r="O16" s="191"/>
      <c r="P16" s="192">
        <f>+IF(N16=0,"",'Ark1'!AJ776)</f>
        <v>82.882917214191849</v>
      </c>
      <c r="Q16" s="191"/>
      <c r="R16" s="107">
        <f>+IF(N16=0,"",'Ark1'!AK776)</f>
        <v>16.489605860856102</v>
      </c>
      <c r="S16" s="191"/>
      <c r="T16" s="235">
        <f>+IF(F16=0,"",'Ark1'!S776)</f>
        <v>6.8358974358974356</v>
      </c>
      <c r="U16" s="107">
        <f t="shared" si="2"/>
        <v>0.6102337190832765</v>
      </c>
      <c r="V16" s="69"/>
      <c r="W16" s="129">
        <f>+'Ark1'!X776</f>
        <v>7.564102564102563</v>
      </c>
      <c r="X16" s="129">
        <f>+'Ark1'!Y776</f>
        <v>0.12820512820512819</v>
      </c>
      <c r="Y16" s="129">
        <f>+'Ark1'!Z776</f>
        <v>3.8531683130447343</v>
      </c>
      <c r="Z16" s="64">
        <f>+'Ark1'!AA776</f>
        <v>1.1053453293758071</v>
      </c>
      <c r="AA16" s="64">
        <f>+'Ark1'!AB776</f>
        <v>0.50095897517266219</v>
      </c>
      <c r="AB16" s="130">
        <f>+'Ark1'!AD776</f>
        <v>18.120885621579806</v>
      </c>
      <c r="AC16" s="64">
        <f t="shared" si="3"/>
        <v>1.4025881470367609</v>
      </c>
      <c r="AD16" s="130">
        <f t="shared" si="4"/>
        <v>4.8447204968944098</v>
      </c>
      <c r="AE16" s="45"/>
      <c r="AF16" s="4"/>
      <c r="AG16" s="56"/>
      <c r="AH16" s="56"/>
      <c r="AI16" s="1"/>
      <c r="AJ16" s="5"/>
    </row>
    <row r="17" spans="1:42" ht="15.6">
      <c r="A17" s="45"/>
      <c r="B17" s="63">
        <f>+'Ark1'!C777</f>
        <v>2024</v>
      </c>
      <c r="C17" s="63">
        <f>+'Ark1'!M777</f>
        <v>8</v>
      </c>
      <c r="D17" s="286" t="s">
        <v>95</v>
      </c>
      <c r="E17" s="63">
        <f>+'Ark1'!Q777</f>
        <v>95</v>
      </c>
      <c r="F17" s="315">
        <f>+'Ark1'!R777</f>
        <v>308</v>
      </c>
      <c r="G17" s="176">
        <f>+'Ark1'!AF777</f>
        <v>1.8596787827557064</v>
      </c>
      <c r="H17" s="107">
        <f t="shared" si="0"/>
        <v>-3.8736773699055984</v>
      </c>
      <c r="I17" s="176">
        <f>+'Ark1'!AG777</f>
        <v>2.4478677231458903</v>
      </c>
      <c r="J17" s="92"/>
      <c r="K17" s="233">
        <f>+IF(F17=0,"",'Ark1'!U777)</f>
        <v>10.867857142857147</v>
      </c>
      <c r="L17" s="192">
        <f t="shared" si="1"/>
        <v>1.1188024164889896</v>
      </c>
      <c r="M17" s="191"/>
      <c r="N17" s="486">
        <f>+'Ark1'!AI777</f>
        <v>229</v>
      </c>
      <c r="O17" s="191"/>
      <c r="P17" s="192">
        <f>+IF(N17=0,"",'Ark1'!AJ777)</f>
        <v>87.27554585152842</v>
      </c>
      <c r="Q17" s="191"/>
      <c r="R17" s="107">
        <f>+IF(N17=0,"",'Ark1'!AK777)</f>
        <v>17.550222277784805</v>
      </c>
      <c r="S17" s="191"/>
      <c r="T17" s="235">
        <f>+IF(F17=0,"",'Ark1'!S777)</f>
        <v>7.1136363636363624</v>
      </c>
      <c r="U17" s="107">
        <f t="shared" si="2"/>
        <v>0.58229308005427161</v>
      </c>
      <c r="V17" s="69"/>
      <c r="W17" s="129">
        <f>+'Ark1'!X777</f>
        <v>15.259740259740262</v>
      </c>
      <c r="X17" s="129">
        <f>+'Ark1'!Y777</f>
        <v>0.32467532467532462</v>
      </c>
      <c r="Y17" s="129">
        <f>+'Ark1'!Z777</f>
        <v>4.6505731338296652</v>
      </c>
      <c r="Z17" s="64">
        <f>+'Ark1'!AA777</f>
        <v>1.2981289323142984</v>
      </c>
      <c r="AA17" s="64">
        <f>+'Ark1'!AB777</f>
        <v>0</v>
      </c>
      <c r="AB17" s="130">
        <f>+'Ark1'!AD777</f>
        <v>0</v>
      </c>
      <c r="AC17" s="64">
        <f t="shared" si="3"/>
        <v>1.5277498858968517</v>
      </c>
      <c r="AD17" s="130">
        <f t="shared" si="4"/>
        <v>3.2421052631578946</v>
      </c>
      <c r="AE17" s="45"/>
      <c r="AF17" s="4"/>
      <c r="AG17" s="56"/>
      <c r="AH17" s="56"/>
      <c r="AI17" s="1"/>
      <c r="AJ17" s="5"/>
      <c r="AL17" s="2"/>
      <c r="AM17" s="2"/>
      <c r="AN17" s="2"/>
    </row>
    <row r="18" spans="1:42" ht="15.6">
      <c r="A18" s="45"/>
      <c r="B18" s="63">
        <f>+'Ark1'!C778</f>
        <v>2024</v>
      </c>
      <c r="C18" s="63">
        <f>+'Ark1'!M778</f>
        <v>9</v>
      </c>
      <c r="D18" s="63" t="s">
        <v>96</v>
      </c>
      <c r="E18" s="63">
        <f>+'Ark1'!Q778</f>
        <v>4</v>
      </c>
      <c r="F18" s="315">
        <f>+'Ark1'!R778</f>
        <v>6</v>
      </c>
      <c r="G18" s="176">
        <f>+'Ark1'!AF778</f>
        <v>3.622750875498127E-2</v>
      </c>
      <c r="H18" s="107">
        <f t="shared" si="0"/>
        <v>-2.6525643164694711E-2</v>
      </c>
      <c r="I18" s="176">
        <f>+'Ark1'!AG778</f>
        <v>8.1685783967793676E-2</v>
      </c>
      <c r="J18" s="92"/>
      <c r="K18" s="233">
        <f>+IF(F18=0,"",'Ark1'!U778)</f>
        <v>18.616666666666664</v>
      </c>
      <c r="L18" s="192">
        <f t="shared" si="1"/>
        <v>5.6166666666666636</v>
      </c>
      <c r="M18" s="191"/>
      <c r="N18" s="486">
        <f>+'Ark1'!AI778</f>
        <v>6</v>
      </c>
      <c r="O18" s="191"/>
      <c r="P18" s="192">
        <f>+IF(N18=0,"",'Ark1'!AJ778)</f>
        <v>101.59999999999998</v>
      </c>
      <c r="Q18" s="191"/>
      <c r="R18" s="107">
        <f>+IF(N18=0,"",'Ark1'!AK778)</f>
        <v>17.645442603197676</v>
      </c>
      <c r="S18" s="191"/>
      <c r="T18" s="235">
        <f>+IF(F18=0,"",'Ark1'!S778)</f>
        <v>8.3333333333333357</v>
      </c>
      <c r="U18" s="107">
        <f t="shared" si="2"/>
        <v>1.1515151515151549</v>
      </c>
      <c r="V18" s="69"/>
      <c r="W18" s="129">
        <f>+'Ark1'!X778</f>
        <v>83.333333333333314</v>
      </c>
      <c r="X18" s="129">
        <f>+'Ark1'!Y778</f>
        <v>16.666666666666671</v>
      </c>
      <c r="Y18" s="129">
        <f>+'Ark1'!Z778</f>
        <v>2.8210025798562568</v>
      </c>
      <c r="Z18" s="64">
        <f>+'Ark1'!AA778</f>
        <v>0.47140452079101841</v>
      </c>
      <c r="AA18" s="64">
        <f>+'Ark1'!AB778</f>
        <v>0</v>
      </c>
      <c r="AB18" s="130">
        <f>+'Ark1'!AD778</f>
        <v>0</v>
      </c>
      <c r="AC18" s="64">
        <f t="shared" si="3"/>
        <v>2.2339999999999991</v>
      </c>
      <c r="AD18" s="130">
        <f t="shared" si="4"/>
        <v>1.5</v>
      </c>
      <c r="AE18" s="45"/>
      <c r="AF18" s="4"/>
      <c r="AG18" s="56"/>
      <c r="AH18" s="56"/>
      <c r="AI18" s="1"/>
      <c r="AJ18" s="5"/>
      <c r="AL18" s="2"/>
      <c r="AM18" s="2"/>
      <c r="AN18" s="2"/>
    </row>
    <row r="19" spans="1:42" ht="15.6">
      <c r="A19" s="45"/>
      <c r="B19" s="63">
        <f>+'Ark1'!C779</f>
        <v>2024</v>
      </c>
      <c r="C19" s="63">
        <f>+'Ark1'!M779</f>
        <v>10</v>
      </c>
      <c r="D19" s="63" t="s">
        <v>97</v>
      </c>
      <c r="E19" s="63">
        <f>+'Ark1'!Q779</f>
        <v>0</v>
      </c>
      <c r="F19" s="315">
        <f>+'Ark1'!R779</f>
        <v>0</v>
      </c>
      <c r="G19" s="176">
        <f>+'Ark1'!AF779</f>
        <v>0</v>
      </c>
      <c r="H19" s="107">
        <f t="shared" si="0"/>
        <v>0</v>
      </c>
      <c r="I19" s="176">
        <f>+'Ark1'!AG779</f>
        <v>0</v>
      </c>
      <c r="J19" s="92"/>
      <c r="K19" s="233" t="str">
        <f>+IF(F19=0,"",'Ark1'!U779)</f>
        <v/>
      </c>
      <c r="L19" s="192" t="str">
        <f t="shared" si="1"/>
        <v/>
      </c>
      <c r="M19" s="191"/>
      <c r="N19" s="486">
        <f>+'Ark1'!AI779</f>
        <v>0</v>
      </c>
      <c r="O19" s="191"/>
      <c r="P19" s="192" t="str">
        <f>+IF(N19=0,"",'Ark1'!AJ779)</f>
        <v/>
      </c>
      <c r="Q19" s="191"/>
      <c r="R19" s="107" t="str">
        <f>+IF(N19=0,"",'Ark1'!AK779)</f>
        <v/>
      </c>
      <c r="S19" s="191"/>
      <c r="T19" s="235" t="str">
        <f>+IF(F19=0,"",'Ark1'!S779)</f>
        <v/>
      </c>
      <c r="U19" s="107" t="str">
        <f t="shared" si="2"/>
        <v/>
      </c>
      <c r="V19" s="69"/>
      <c r="W19" s="129">
        <f>+'Ark1'!X779</f>
        <v>0</v>
      </c>
      <c r="X19" s="129">
        <f>+'Ark1'!Y779</f>
        <v>0</v>
      </c>
      <c r="Y19" s="129">
        <f>+'Ark1'!Z779</f>
        <v>0</v>
      </c>
      <c r="Z19" s="64">
        <f>+'Ark1'!AA779</f>
        <v>0</v>
      </c>
      <c r="AA19" s="64">
        <f>+'Ark1'!AB779</f>
        <v>0</v>
      </c>
      <c r="AB19" s="130">
        <f>+'Ark1'!AD779</f>
        <v>0</v>
      </c>
      <c r="AC19" s="64" t="str">
        <f t="shared" si="3"/>
        <v/>
      </c>
      <c r="AD19" s="130" t="str">
        <f t="shared" si="4"/>
        <v/>
      </c>
      <c r="AE19" s="45"/>
      <c r="AF19" s="4"/>
      <c r="AG19" s="56"/>
      <c r="AH19" s="56"/>
      <c r="AI19" s="1"/>
      <c r="AJ19" s="5"/>
      <c r="AL19" s="2"/>
      <c r="AM19" s="2"/>
      <c r="AN19" s="2"/>
    </row>
    <row r="20" spans="1:42" ht="15.6">
      <c r="A20" s="45"/>
      <c r="B20" s="63">
        <f>+'Ark1'!C780</f>
        <v>2024</v>
      </c>
      <c r="C20" s="63">
        <f>+'Ark1'!M780</f>
        <v>11</v>
      </c>
      <c r="D20" s="286" t="s">
        <v>98</v>
      </c>
      <c r="E20" s="63">
        <f>+'Ark1'!Q780</f>
        <v>0</v>
      </c>
      <c r="F20" s="315">
        <f>+'Ark1'!R780</f>
        <v>0</v>
      </c>
      <c r="G20" s="176">
        <f>+'Ark1'!AF780</f>
        <v>0</v>
      </c>
      <c r="H20" s="107">
        <f t="shared" si="0"/>
        <v>-1.7114495978093443E-2</v>
      </c>
      <c r="I20" s="176">
        <f>+'Ark1'!AG780</f>
        <v>0</v>
      </c>
      <c r="J20" s="92"/>
      <c r="K20" s="233" t="str">
        <f>+IF(F20=0,"",'Ark1'!U780)</f>
        <v/>
      </c>
      <c r="L20" s="192" t="str">
        <f t="shared" si="1"/>
        <v/>
      </c>
      <c r="M20" s="191"/>
      <c r="N20" s="486">
        <f>+'Ark1'!AI780</f>
        <v>0</v>
      </c>
      <c r="O20" s="191"/>
      <c r="P20" s="192" t="str">
        <f>+IF(N20=0,"",'Ark1'!AJ780)</f>
        <v/>
      </c>
      <c r="Q20" s="191"/>
      <c r="R20" s="107" t="str">
        <f>+IF(N20=0,"",'Ark1'!AK780)</f>
        <v/>
      </c>
      <c r="S20" s="191"/>
      <c r="T20" s="235" t="str">
        <f>+IF(F20=0,"",'Ark1'!S780)</f>
        <v/>
      </c>
      <c r="U20" s="107" t="str">
        <f t="shared" si="2"/>
        <v/>
      </c>
      <c r="V20" s="69"/>
      <c r="W20" s="129">
        <f>+'Ark1'!X780</f>
        <v>0</v>
      </c>
      <c r="X20" s="129">
        <f>+'Ark1'!Y780</f>
        <v>0</v>
      </c>
      <c r="Y20" s="129">
        <f>+'Ark1'!Z780</f>
        <v>0</v>
      </c>
      <c r="Z20" s="64">
        <f>+'Ark1'!AA780</f>
        <v>0</v>
      </c>
      <c r="AA20" s="64">
        <f>+'Ark1'!AB780</f>
        <v>0</v>
      </c>
      <c r="AB20" s="130">
        <f>+'Ark1'!AD780</f>
        <v>0</v>
      </c>
      <c r="AC20" s="64" t="str">
        <f t="shared" si="3"/>
        <v/>
      </c>
      <c r="AD20" s="130" t="str">
        <f t="shared" si="4"/>
        <v/>
      </c>
      <c r="AE20" s="45"/>
      <c r="AF20" s="4"/>
      <c r="AG20" s="56"/>
      <c r="AH20" s="56"/>
      <c r="AI20" s="1"/>
      <c r="AJ20" s="5"/>
      <c r="AL20" s="2"/>
      <c r="AM20" s="2"/>
      <c r="AN20" s="2"/>
    </row>
    <row r="21" spans="1:42" ht="15.6">
      <c r="A21" s="45"/>
      <c r="B21" s="63">
        <f>+'Ark1'!C781</f>
        <v>2024</v>
      </c>
      <c r="C21" s="63">
        <f>+'Ark1'!M781</f>
        <v>12</v>
      </c>
      <c r="D21" s="63" t="s">
        <v>99</v>
      </c>
      <c r="E21" s="63">
        <f>+'Ark1'!Q781</f>
        <v>0</v>
      </c>
      <c r="F21" s="315">
        <f>+'Ark1'!R781</f>
        <v>0</v>
      </c>
      <c r="G21" s="176">
        <f>+'Ark1'!AF781</f>
        <v>0</v>
      </c>
      <c r="H21" s="107">
        <f t="shared" si="0"/>
        <v>0</v>
      </c>
      <c r="I21" s="176">
        <f>+'Ark1'!AG781</f>
        <v>0</v>
      </c>
      <c r="J21" s="92"/>
      <c r="K21" s="233" t="str">
        <f>+IF(F21=0,"",'Ark1'!U781)</f>
        <v/>
      </c>
      <c r="L21" s="192" t="str">
        <f t="shared" si="1"/>
        <v/>
      </c>
      <c r="M21" s="191"/>
      <c r="N21" s="486">
        <f>+'Ark1'!AI781</f>
        <v>0</v>
      </c>
      <c r="O21" s="191"/>
      <c r="P21" s="192" t="str">
        <f>+IF(N21=0,"",'Ark1'!AJ781)</f>
        <v/>
      </c>
      <c r="Q21" s="191"/>
      <c r="R21" s="107" t="str">
        <f>+IF(N21=0,"",'Ark1'!AK781)</f>
        <v/>
      </c>
      <c r="S21" s="191"/>
      <c r="T21" s="235" t="str">
        <f>+IF(F21=0,"",'Ark1'!S781)</f>
        <v/>
      </c>
      <c r="U21" s="107" t="str">
        <f t="shared" si="2"/>
        <v/>
      </c>
      <c r="V21" s="69"/>
      <c r="W21" s="129">
        <f>+'Ark1'!X781</f>
        <v>0</v>
      </c>
      <c r="X21" s="129">
        <f>+'Ark1'!Y781</f>
        <v>0</v>
      </c>
      <c r="Y21" s="129">
        <f>+'Ark1'!Z781</f>
        <v>0</v>
      </c>
      <c r="Z21" s="64">
        <f>+'Ark1'!AA781</f>
        <v>0</v>
      </c>
      <c r="AA21" s="64">
        <f>+'Ark1'!AB781</f>
        <v>0</v>
      </c>
      <c r="AB21" s="130">
        <f>+'Ark1'!AD781</f>
        <v>0</v>
      </c>
      <c r="AC21" s="64" t="str">
        <f t="shared" si="3"/>
        <v/>
      </c>
      <c r="AD21" s="130" t="str">
        <f t="shared" si="4"/>
        <v/>
      </c>
      <c r="AE21" s="45"/>
      <c r="AF21" s="4"/>
      <c r="AG21" s="56"/>
      <c r="AH21" s="56"/>
      <c r="AI21" s="13"/>
      <c r="AJ21" s="5"/>
      <c r="AL21" s="2"/>
      <c r="AM21" s="2"/>
      <c r="AN21" s="4"/>
      <c r="AO21" s="4"/>
      <c r="AP21" s="4"/>
    </row>
    <row r="22" spans="1:42" ht="15.6">
      <c r="A22" s="45"/>
      <c r="B22" s="63">
        <f>+'Ark1'!C782</f>
        <v>2024</v>
      </c>
      <c r="C22" s="63">
        <f>+'Ark1'!M782</f>
        <v>13</v>
      </c>
      <c r="D22" s="63" t="s">
        <v>100</v>
      </c>
      <c r="E22" s="63">
        <f>+'Ark1'!Q782</f>
        <v>0</v>
      </c>
      <c r="F22" s="315">
        <f>+'Ark1'!R782</f>
        <v>0</v>
      </c>
      <c r="G22" s="176">
        <f>+'Ark1'!AF782</f>
        <v>0</v>
      </c>
      <c r="H22" s="107">
        <f t="shared" si="0"/>
        <v>0</v>
      </c>
      <c r="I22" s="176">
        <f>+'Ark1'!AG782</f>
        <v>0</v>
      </c>
      <c r="J22" s="92"/>
      <c r="K22" s="233" t="str">
        <f>+IF(F22=0,"",'Ark1'!U782)</f>
        <v/>
      </c>
      <c r="L22" s="192" t="str">
        <f t="shared" si="1"/>
        <v/>
      </c>
      <c r="M22" s="191"/>
      <c r="N22" s="486">
        <f>+'Ark1'!AI782</f>
        <v>0</v>
      </c>
      <c r="O22" s="191"/>
      <c r="P22" s="192" t="str">
        <f>+IF(N22=0,"",'Ark1'!AJ782)</f>
        <v/>
      </c>
      <c r="Q22" s="191"/>
      <c r="R22" s="107" t="str">
        <f>+IF(N22=0,"",'Ark1'!AK782)</f>
        <v/>
      </c>
      <c r="S22" s="191"/>
      <c r="T22" s="235" t="str">
        <f>+IF(F22=0,"",'Ark1'!S782)</f>
        <v/>
      </c>
      <c r="U22" s="107" t="str">
        <f t="shared" si="2"/>
        <v/>
      </c>
      <c r="V22" s="69"/>
      <c r="W22" s="129">
        <f>+'Ark1'!X782</f>
        <v>0</v>
      </c>
      <c r="X22" s="129">
        <f>+'Ark1'!Y782</f>
        <v>0</v>
      </c>
      <c r="Y22" s="129">
        <f>+'Ark1'!Z782</f>
        <v>0</v>
      </c>
      <c r="Z22" s="64">
        <f>+'Ark1'!AA782</f>
        <v>0</v>
      </c>
      <c r="AA22" s="64">
        <f>+'Ark1'!AB782</f>
        <v>0</v>
      </c>
      <c r="AB22" s="130">
        <f>+'Ark1'!AD782</f>
        <v>0</v>
      </c>
      <c r="AC22" s="64" t="str">
        <f t="shared" si="3"/>
        <v/>
      </c>
      <c r="AD22" s="130" t="str">
        <f t="shared" si="4"/>
        <v/>
      </c>
      <c r="AE22" s="45"/>
      <c r="AF22" s="4"/>
      <c r="AG22" s="56"/>
      <c r="AH22" s="56"/>
      <c r="AI22" s="13"/>
      <c r="AJ22" s="5"/>
      <c r="AL22" s="1"/>
      <c r="AM22" s="1"/>
      <c r="AN22" s="11"/>
      <c r="AO22" s="11"/>
      <c r="AP22" s="11"/>
    </row>
    <row r="23" spans="1:42" ht="15.6">
      <c r="A23" s="45"/>
      <c r="B23" s="63">
        <f>+'Ark1'!C783</f>
        <v>2024</v>
      </c>
      <c r="C23" s="63">
        <f>+'Ark1'!M783</f>
        <v>14</v>
      </c>
      <c r="D23" s="286" t="s">
        <v>101</v>
      </c>
      <c r="E23" s="63">
        <f>+'Ark1'!Q783</f>
        <v>0</v>
      </c>
      <c r="F23" s="315">
        <f>+'Ark1'!R783</f>
        <v>0</v>
      </c>
      <c r="G23" s="176">
        <f>+'Ark1'!AF783</f>
        <v>0</v>
      </c>
      <c r="H23" s="107">
        <f t="shared" si="0"/>
        <v>0</v>
      </c>
      <c r="I23" s="176">
        <f>+'Ark1'!AG783</f>
        <v>0</v>
      </c>
      <c r="J23" s="92"/>
      <c r="K23" s="233" t="str">
        <f>+IF(F23=0,"",'Ark1'!U783)</f>
        <v/>
      </c>
      <c r="L23" s="192" t="str">
        <f t="shared" si="1"/>
        <v/>
      </c>
      <c r="M23" s="191"/>
      <c r="N23" s="486">
        <f>+'Ark1'!AI783</f>
        <v>0</v>
      </c>
      <c r="O23" s="191"/>
      <c r="P23" s="192" t="str">
        <f>+IF(N23=0,"",'Ark1'!AJ783)</f>
        <v/>
      </c>
      <c r="Q23" s="191"/>
      <c r="R23" s="107" t="str">
        <f>+IF(N23=0,"",'Ark1'!AK783)</f>
        <v/>
      </c>
      <c r="S23" s="191"/>
      <c r="T23" s="235" t="str">
        <f>+IF(F23=0,"",'Ark1'!S783)</f>
        <v/>
      </c>
      <c r="U23" s="107" t="str">
        <f t="shared" si="2"/>
        <v/>
      </c>
      <c r="V23" s="69"/>
      <c r="W23" s="129">
        <f>+'Ark1'!X783</f>
        <v>0</v>
      </c>
      <c r="X23" s="129">
        <f>+'Ark1'!Y783</f>
        <v>0</v>
      </c>
      <c r="Y23" s="129">
        <f>+'Ark1'!Z783</f>
        <v>0</v>
      </c>
      <c r="Z23" s="64">
        <f>+'Ark1'!AA783</f>
        <v>0</v>
      </c>
      <c r="AA23" s="64">
        <f>+'Ark1'!AB783</f>
        <v>0</v>
      </c>
      <c r="AB23" s="130">
        <f>+'Ark1'!AD783</f>
        <v>0</v>
      </c>
      <c r="AC23" s="64" t="str">
        <f t="shared" si="3"/>
        <v/>
      </c>
      <c r="AD23" s="130" t="str">
        <f t="shared" si="4"/>
        <v/>
      </c>
      <c r="AE23" s="45"/>
      <c r="AF23" s="4"/>
      <c r="AG23" s="56"/>
      <c r="AH23" s="56"/>
      <c r="AI23" s="13"/>
      <c r="AJ23" s="5"/>
      <c r="AL23" s="1"/>
      <c r="AM23" s="1"/>
      <c r="AN23" s="11"/>
      <c r="AO23" s="11"/>
      <c r="AP23" s="11"/>
    </row>
    <row r="24" spans="1:42" ht="15.6">
      <c r="A24" s="45"/>
      <c r="B24" s="63">
        <f>+'Ark1'!C784</f>
        <v>2024</v>
      </c>
      <c r="C24" s="63">
        <f>+'Ark1'!M784</f>
        <v>15</v>
      </c>
      <c r="D24" s="63" t="s">
        <v>102</v>
      </c>
      <c r="E24" s="63">
        <f>+'Ark1'!Q784</f>
        <v>0</v>
      </c>
      <c r="F24" s="315">
        <f>+'Ark1'!R784</f>
        <v>0</v>
      </c>
      <c r="G24" s="176">
        <f>+'Ark1'!AF784</f>
        <v>0</v>
      </c>
      <c r="H24" s="107">
        <f t="shared" si="0"/>
        <v>0</v>
      </c>
      <c r="I24" s="176">
        <f>+'Ark1'!AG784</f>
        <v>0</v>
      </c>
      <c r="J24" s="92"/>
      <c r="K24" s="233" t="str">
        <f>+IF(F24=0,"",'Ark1'!U784)</f>
        <v/>
      </c>
      <c r="L24" s="192" t="str">
        <f t="shared" si="1"/>
        <v/>
      </c>
      <c r="M24" s="191"/>
      <c r="N24" s="486">
        <f>+'Ark1'!AI784</f>
        <v>0</v>
      </c>
      <c r="O24" s="191"/>
      <c r="P24" s="192" t="str">
        <f>+IF(N24=0,"",'Ark1'!AJ784)</f>
        <v/>
      </c>
      <c r="Q24" s="191"/>
      <c r="R24" s="107" t="str">
        <f>+IF(N24=0,"",'Ark1'!AK784)</f>
        <v/>
      </c>
      <c r="S24" s="191"/>
      <c r="T24" s="235" t="str">
        <f>+IF(F24=0,"",'Ark1'!S784)</f>
        <v/>
      </c>
      <c r="U24" s="107" t="str">
        <f t="shared" si="2"/>
        <v/>
      </c>
      <c r="V24" s="69"/>
      <c r="W24" s="129">
        <f>+'Ark1'!X784</f>
        <v>0</v>
      </c>
      <c r="X24" s="129">
        <f>+'Ark1'!Y784</f>
        <v>0</v>
      </c>
      <c r="Y24" s="129">
        <f>+'Ark1'!Z784</f>
        <v>0</v>
      </c>
      <c r="Z24" s="64">
        <f>+'Ark1'!AA784</f>
        <v>0</v>
      </c>
      <c r="AA24" s="64">
        <f>+'Ark1'!AB784</f>
        <v>0</v>
      </c>
      <c r="AB24" s="130">
        <f>+'Ark1'!AD784</f>
        <v>0</v>
      </c>
      <c r="AC24" s="64" t="str">
        <f t="shared" si="3"/>
        <v/>
      </c>
      <c r="AD24" s="130" t="str">
        <f t="shared" si="4"/>
        <v/>
      </c>
      <c r="AE24" s="45"/>
      <c r="AF24" s="4"/>
      <c r="AG24" s="56"/>
      <c r="AH24" s="56"/>
      <c r="AI24" s="13"/>
      <c r="AJ24" s="5"/>
      <c r="AL24" s="1"/>
      <c r="AM24" s="1"/>
      <c r="AN24" s="11"/>
      <c r="AO24" s="11"/>
      <c r="AP24" s="11"/>
    </row>
    <row r="25" spans="1:42" s="472" customFormat="1" ht="15.6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69"/>
      <c r="W25" s="45"/>
      <c r="X25" s="45"/>
      <c r="Y25" s="45"/>
      <c r="Z25" s="45"/>
      <c r="AA25" s="45"/>
      <c r="AB25" s="45"/>
      <c r="AC25" s="45"/>
      <c r="AD25" s="45"/>
      <c r="AE25" s="45"/>
      <c r="AF25" s="4"/>
      <c r="AG25" s="56"/>
      <c r="AH25" s="56"/>
      <c r="AI25" s="13"/>
      <c r="AJ25" s="5"/>
      <c r="AL25" s="1"/>
      <c r="AM25" s="1"/>
      <c r="AN25" s="474"/>
      <c r="AO25" s="474"/>
      <c r="AP25" s="474"/>
    </row>
    <row r="26" spans="1:42" ht="15.6">
      <c r="A26" s="45"/>
      <c r="B26" s="44">
        <f>+'Ark1'!C785</f>
        <v>2023</v>
      </c>
      <c r="C26" s="44">
        <f>+'Ark1'!M785</f>
        <v>1</v>
      </c>
      <c r="D26" s="280" t="str">
        <f t="shared" ref="D26:D40" si="5">+D10</f>
        <v>1-</v>
      </c>
      <c r="E26" s="44">
        <f>+'Ark1'!Q785</f>
        <v>3</v>
      </c>
      <c r="F26" s="324">
        <f>+'Ark1'!R785</f>
        <v>4</v>
      </c>
      <c r="G26" s="287">
        <f>+'Ark1'!AF785</f>
        <v>2.2819327970791257E-2</v>
      </c>
      <c r="H26" s="288">
        <f t="shared" ref="H26" si="6">+G26-G42</f>
        <v>2.2819327970791257E-2</v>
      </c>
      <c r="I26" s="287">
        <f>+'Ark1'!AG785</f>
        <v>1.8314848638821879E-2</v>
      </c>
      <c r="J26" s="92"/>
      <c r="K26" s="233">
        <f>+IF(F26=0,"",'Ark1'!U785)</f>
        <v>6.4249999999999998</v>
      </c>
      <c r="L26" s="192">
        <f t="shared" ref="L26:L40" si="7">+IF(F26=0,"",K26-K41)</f>
        <v>6.4249999999999998</v>
      </c>
      <c r="M26" s="191"/>
      <c r="N26" s="486">
        <f>+'Ark1'!AI785</f>
        <v>3</v>
      </c>
      <c r="O26" s="191"/>
      <c r="P26" s="192">
        <f>+IF(N26=0,"",'Ark1'!AJ785)</f>
        <v>81.766666666666652</v>
      </c>
      <c r="Q26" s="191"/>
      <c r="R26" s="107">
        <f>+IF(N26=0,"",'Ark1'!AK785)</f>
        <v>13.125717414715091</v>
      </c>
      <c r="S26" s="191"/>
      <c r="T26" s="235">
        <f>+IF(F26=0,"",'Ark1'!S785)</f>
        <v>3</v>
      </c>
      <c r="U26" s="107">
        <f t="shared" ref="U26:U40" si="8">+IF(F26=0,"",T26-T41)</f>
        <v>3</v>
      </c>
      <c r="V26" s="69"/>
      <c r="W26" s="99">
        <f>+'Ark1'!X785</f>
        <v>0</v>
      </c>
      <c r="X26" s="99">
        <f>+'Ark1'!Y785</f>
        <v>0</v>
      </c>
      <c r="Y26" s="99">
        <f>+'Ark1'!Z785</f>
        <v>1.5642490210960651</v>
      </c>
      <c r="Z26" s="38">
        <f>+'Ark1'!AA785</f>
        <v>2</v>
      </c>
      <c r="AA26" s="38">
        <f>+'Ark1'!AB785</f>
        <v>0</v>
      </c>
      <c r="AB26" s="121">
        <f>+'Ark1'!AD785</f>
        <v>0</v>
      </c>
      <c r="AC26" s="38">
        <f t="shared" ref="AC26:AC40" si="9">+K26/T26</f>
        <v>2.1416666666666666</v>
      </c>
      <c r="AD26" s="121">
        <f t="shared" ref="AD26" si="10">+F26/E26</f>
        <v>1.3333333333333333</v>
      </c>
      <c r="AE26" s="45"/>
      <c r="AF26" s="4"/>
      <c r="AG26" s="56"/>
      <c r="AH26" s="56"/>
      <c r="AI26" s="5"/>
      <c r="AJ26" s="5"/>
      <c r="AL26" s="1"/>
      <c r="AM26" s="1"/>
      <c r="AN26" s="11"/>
      <c r="AO26" s="11"/>
      <c r="AP26" s="11"/>
    </row>
    <row r="27" spans="1:42" ht="15.6">
      <c r="A27" s="45"/>
      <c r="B27" s="44">
        <f>+'Ark1'!C786</f>
        <v>2023</v>
      </c>
      <c r="C27" s="44">
        <f>+'Ark1'!M786</f>
        <v>2</v>
      </c>
      <c r="D27" s="280" t="str">
        <f t="shared" si="5"/>
        <v>1</v>
      </c>
      <c r="E27" s="44">
        <f>+'Ark1'!Q786</f>
        <v>402</v>
      </c>
      <c r="F27" s="324">
        <f>+'Ark1'!R786</f>
        <v>4277</v>
      </c>
      <c r="G27" s="287">
        <f>+'Ark1'!AF786</f>
        <v>24.399566432768555</v>
      </c>
      <c r="H27" s="288">
        <f t="shared" ref="H27:H40" si="11">+G27-G43</f>
        <v>-0.70513342763163678</v>
      </c>
      <c r="I27" s="287">
        <f>+'Ark1'!AG786</f>
        <v>21.419322379105896</v>
      </c>
      <c r="J27" s="92"/>
      <c r="K27" s="233">
        <f>+IF(F27=0,"",'Ark1'!U786)</f>
        <v>7.0274257657236312</v>
      </c>
      <c r="L27" s="192">
        <f t="shared" si="7"/>
        <v>7.0274257657236312</v>
      </c>
      <c r="M27" s="191"/>
      <c r="N27" s="486">
        <f>+'Ark1'!AI786</f>
        <v>331</v>
      </c>
      <c r="O27" s="191"/>
      <c r="P27" s="192">
        <f>+IF(N27=0,"",'Ark1'!AJ786)</f>
        <v>81.49033232628399</v>
      </c>
      <c r="Q27" s="191"/>
      <c r="R27" s="107">
        <f>+IF(N27=0,"",'Ark1'!AK786)</f>
        <v>12.29649132808154</v>
      </c>
      <c r="S27" s="191"/>
      <c r="T27" s="235">
        <f>+IF(F27=0,"",'Ark1'!S786)</f>
        <v>4.2733224222585928</v>
      </c>
      <c r="U27" s="107">
        <f t="shared" si="8"/>
        <v>4.2733224222585928</v>
      </c>
      <c r="V27" s="69"/>
      <c r="W27" s="99">
        <f>+'Ark1'!X786</f>
        <v>0.70142623334112708</v>
      </c>
      <c r="X27" s="99">
        <f>+'Ark1'!Y786</f>
        <v>0</v>
      </c>
      <c r="Y27" s="99">
        <f>+'Ark1'!Z786</f>
        <v>2.6910494686743904</v>
      </c>
      <c r="Z27" s="38">
        <f>+'Ark1'!AA786</f>
        <v>1.5391004001385786</v>
      </c>
      <c r="AA27" s="38">
        <f>+'Ark1'!AB786</f>
        <v>0</v>
      </c>
      <c r="AB27" s="121">
        <f>+'Ark1'!AD786</f>
        <v>0</v>
      </c>
      <c r="AC27" s="38">
        <f t="shared" si="9"/>
        <v>1.644487607375388</v>
      </c>
      <c r="AD27" s="121">
        <f t="shared" ref="AD27:AD40" si="12">+F27/E27</f>
        <v>10.639303482587065</v>
      </c>
      <c r="AE27" s="45"/>
      <c r="AF27" s="4"/>
      <c r="AG27" s="56"/>
      <c r="AH27" s="56"/>
      <c r="AI27" s="5"/>
      <c r="AJ27" s="5"/>
      <c r="AL27" s="1"/>
      <c r="AM27" s="1"/>
      <c r="AN27" s="11"/>
      <c r="AO27" s="11"/>
      <c r="AP27" s="11"/>
    </row>
    <row r="28" spans="1:42" ht="15.6">
      <c r="A28" s="45"/>
      <c r="B28" s="44">
        <f>+'Ark1'!C787</f>
        <v>2023</v>
      </c>
      <c r="C28" s="44">
        <f>+'Ark1'!M787</f>
        <v>3</v>
      </c>
      <c r="D28" s="280" t="str">
        <f t="shared" si="5"/>
        <v>1+</v>
      </c>
      <c r="E28" s="44">
        <f>+'Ark1'!Q787</f>
        <v>73</v>
      </c>
      <c r="F28" s="324">
        <f>+'Ark1'!R787</f>
        <v>386</v>
      </c>
      <c r="G28" s="287">
        <f>+'Ark1'!AF787</f>
        <v>2.2020651491813568</v>
      </c>
      <c r="H28" s="288">
        <f t="shared" si="11"/>
        <v>1.5622326689579973</v>
      </c>
      <c r="I28" s="287">
        <f>+'Ark1'!AG787</f>
        <v>2.2736779993058849</v>
      </c>
      <c r="J28" s="92"/>
      <c r="K28" s="233">
        <f>+IF(F28=0,"",'Ark1'!U787)</f>
        <v>8.2655440414507808</v>
      </c>
      <c r="L28" s="192">
        <f t="shared" si="7"/>
        <v>0.90112791540812331</v>
      </c>
      <c r="M28" s="191"/>
      <c r="N28" s="486">
        <f>+'Ark1'!AI787</f>
        <v>234</v>
      </c>
      <c r="O28" s="191"/>
      <c r="P28" s="192">
        <f>+IF(N28=0,"",'Ark1'!AJ787)</f>
        <v>81.758119658119654</v>
      </c>
      <c r="Q28" s="191"/>
      <c r="R28" s="107">
        <f>+IF(N28=0,"",'Ark1'!AK787)</f>
        <v>13.636726866017904</v>
      </c>
      <c r="S28" s="191"/>
      <c r="T28" s="235">
        <f>+IF(F28=0,"",'Ark1'!S787)</f>
        <v>4.8652849740932647</v>
      </c>
      <c r="U28" s="107">
        <f t="shared" si="8"/>
        <v>0.64957598428788987</v>
      </c>
      <c r="V28" s="69"/>
      <c r="W28" s="99">
        <f>+'Ark1'!X787</f>
        <v>2.0725388601036276</v>
      </c>
      <c r="X28" s="99">
        <f>+'Ark1'!Y787</f>
        <v>0</v>
      </c>
      <c r="Y28" s="99">
        <f>+'Ark1'!Z787</f>
        <v>3.0364588284665111</v>
      </c>
      <c r="Z28" s="38">
        <f>+'Ark1'!AA787</f>
        <v>1.0517624225086022</v>
      </c>
      <c r="AA28" s="38">
        <f>+'Ark1'!AB787</f>
        <v>0</v>
      </c>
      <c r="AB28" s="121">
        <f>+'Ark1'!AD787</f>
        <v>0</v>
      </c>
      <c r="AC28" s="38">
        <f t="shared" si="9"/>
        <v>1.6988817891373809</v>
      </c>
      <c r="AD28" s="121">
        <f t="shared" si="12"/>
        <v>5.2876712328767121</v>
      </c>
      <c r="AE28" s="45"/>
      <c r="AF28" s="4"/>
      <c r="AG28" s="56"/>
      <c r="AH28" s="56"/>
      <c r="AI28" s="5"/>
      <c r="AJ28" s="5"/>
      <c r="AL28" s="1"/>
      <c r="AM28" s="1"/>
      <c r="AN28" s="11"/>
      <c r="AO28" s="11"/>
      <c r="AP28" s="11"/>
    </row>
    <row r="29" spans="1:42" ht="15.6">
      <c r="A29" s="45"/>
      <c r="B29" s="44">
        <f>+'Ark1'!C788</f>
        <v>2023</v>
      </c>
      <c r="C29" s="44">
        <f>+'Ark1'!M788</f>
        <v>4</v>
      </c>
      <c r="D29" s="280" t="str">
        <f t="shared" si="5"/>
        <v>2-</v>
      </c>
      <c r="E29" s="44">
        <f>+'Ark1'!Q788</f>
        <v>115</v>
      </c>
      <c r="F29" s="324">
        <f>+'Ark1'!R788</f>
        <v>637</v>
      </c>
      <c r="G29" s="287">
        <f>+'Ark1'!AF788</f>
        <v>3.6339779793485074</v>
      </c>
      <c r="H29" s="288">
        <f t="shared" si="11"/>
        <v>2.8719956619915972</v>
      </c>
      <c r="I29" s="287">
        <f>+'Ark1'!AG788</f>
        <v>4.4899884766107903</v>
      </c>
      <c r="J29" s="92"/>
      <c r="K29" s="233">
        <f>+IF(F29=0,"",'Ark1'!U788)</f>
        <v>9.8908948194662489</v>
      </c>
      <c r="L29" s="192">
        <f t="shared" si="7"/>
        <v>1.2099857285571538</v>
      </c>
      <c r="M29" s="191"/>
      <c r="N29" s="486">
        <f>+'Ark1'!AI788</f>
        <v>345</v>
      </c>
      <c r="O29" s="191"/>
      <c r="P29" s="192">
        <f>+IF(N29=0,"",'Ark1'!AJ788)</f>
        <v>85.952753623188357</v>
      </c>
      <c r="Q29" s="191"/>
      <c r="R29" s="107">
        <f>+IF(N29=0,"",'Ark1'!AK788)</f>
        <v>13.71010306691165</v>
      </c>
      <c r="S29" s="191"/>
      <c r="T29" s="235">
        <f>+IF(F29=0,"",'Ark1'!S788)</f>
        <v>5.2056514913657779</v>
      </c>
      <c r="U29" s="107">
        <f t="shared" si="8"/>
        <v>0.62383330954759586</v>
      </c>
      <c r="V29" s="69"/>
      <c r="W29" s="99">
        <f>+'Ark1'!X788</f>
        <v>3.2967032967032961</v>
      </c>
      <c r="X29" s="99">
        <f>+'Ark1'!Y788</f>
        <v>0</v>
      </c>
      <c r="Y29" s="99">
        <f>+'Ark1'!Z788</f>
        <v>3.1080053596265818</v>
      </c>
      <c r="Z29" s="38">
        <f>+'Ark1'!AA788</f>
        <v>0.86992272580465702</v>
      </c>
      <c r="AA29" s="38">
        <f>+'Ark1'!AB788</f>
        <v>0</v>
      </c>
      <c r="AB29" s="121">
        <f>+'Ark1'!AD788</f>
        <v>0</v>
      </c>
      <c r="AC29" s="38">
        <f t="shared" si="9"/>
        <v>1.9000301568154401</v>
      </c>
      <c r="AD29" s="121">
        <f t="shared" si="12"/>
        <v>5.5391304347826091</v>
      </c>
      <c r="AE29" s="45"/>
      <c r="AF29" s="4"/>
      <c r="AG29" s="56"/>
      <c r="AH29" s="56"/>
      <c r="AI29" s="5"/>
      <c r="AJ29" s="5"/>
      <c r="AL29" s="1"/>
      <c r="AM29" s="1"/>
      <c r="AN29" s="11"/>
      <c r="AO29" s="11"/>
      <c r="AP29" s="11"/>
    </row>
    <row r="30" spans="1:42" ht="15.6">
      <c r="A30" s="45"/>
      <c r="B30" s="44">
        <f>+'Ark1'!C789</f>
        <v>2023</v>
      </c>
      <c r="C30" s="44">
        <f>+'Ark1'!M789</f>
        <v>5</v>
      </c>
      <c r="D30" s="280" t="str">
        <f t="shared" si="5"/>
        <v>2</v>
      </c>
      <c r="E30" s="44">
        <f>+'Ark1'!Q789</f>
        <v>543</v>
      </c>
      <c r="F30" s="324">
        <f>+'Ark1'!R789</f>
        <v>10586</v>
      </c>
      <c r="G30" s="287">
        <f>+'Ark1'!AF789</f>
        <v>60.391351474699086</v>
      </c>
      <c r="H30" s="288">
        <f t="shared" si="11"/>
        <v>-6.2501096700193912</v>
      </c>
      <c r="I30" s="287">
        <f>+'Ark1'!AG789</f>
        <v>60.450402748510157</v>
      </c>
      <c r="J30" s="92"/>
      <c r="K30" s="233">
        <f>+IF(F30=0,"",'Ark1'!U789)</f>
        <v>8.0130360853958393</v>
      </c>
      <c r="L30" s="192">
        <f t="shared" si="7"/>
        <v>-2.3159715481919498</v>
      </c>
      <c r="M30" s="191"/>
      <c r="N30" s="486">
        <f>+'Ark1'!AI789</f>
        <v>790</v>
      </c>
      <c r="O30" s="191"/>
      <c r="P30" s="192">
        <f>+IF(N30=0,"",'Ark1'!AJ789)</f>
        <v>84.764303797468514</v>
      </c>
      <c r="Q30" s="191"/>
      <c r="R30" s="107">
        <f>+IF(N30=0,"",'Ark1'!AK789)</f>
        <v>14.329254121445119</v>
      </c>
      <c r="S30" s="191"/>
      <c r="T30" s="235">
        <f>+IF(F30=0,"",'Ark1'!S789)</f>
        <v>5.6161911959191402</v>
      </c>
      <c r="U30" s="107">
        <f t="shared" si="8"/>
        <v>0.16580951652982812</v>
      </c>
      <c r="V30" s="69"/>
      <c r="W30" s="99">
        <f>+'Ark1'!X789</f>
        <v>2.1160022671452872</v>
      </c>
      <c r="X30" s="99">
        <f>+'Ark1'!Y789</f>
        <v>0</v>
      </c>
      <c r="Y30" s="99">
        <f>+'Ark1'!Z789</f>
        <v>3.0409451715525675</v>
      </c>
      <c r="Z30" s="38">
        <f>+'Ark1'!AA789</f>
        <v>1.227463951649745</v>
      </c>
      <c r="AA30" s="38">
        <f>+'Ark1'!AB789</f>
        <v>8.4159498735267915E-2</v>
      </c>
      <c r="AB30" s="121">
        <f>+'Ark1'!AD789</f>
        <v>-0.62027018856274252</v>
      </c>
      <c r="AC30" s="38">
        <f t="shared" si="9"/>
        <v>1.4267740904580144</v>
      </c>
      <c r="AD30" s="121">
        <f t="shared" si="12"/>
        <v>19.495395948434624</v>
      </c>
      <c r="AE30" s="45"/>
      <c r="AF30" s="4"/>
      <c r="AG30" s="56"/>
      <c r="AH30" s="56"/>
      <c r="AI30" s="5"/>
      <c r="AJ30" s="5"/>
      <c r="AL30" s="1"/>
      <c r="AM30" s="1"/>
      <c r="AN30" s="11"/>
      <c r="AO30" s="11"/>
      <c r="AP30" s="11"/>
    </row>
    <row r="31" spans="1:42" ht="15.6">
      <c r="A31" s="45"/>
      <c r="B31" s="44">
        <f>+'Ark1'!C790</f>
        <v>2023</v>
      </c>
      <c r="C31" s="44">
        <f>+'Ark1'!M790</f>
        <v>6</v>
      </c>
      <c r="D31" s="280" t="str">
        <f t="shared" si="5"/>
        <v>2+</v>
      </c>
      <c r="E31" s="44">
        <f>+'Ark1'!Q790</f>
        <v>78</v>
      </c>
      <c r="F31" s="324">
        <f>+'Ark1'!R790</f>
        <v>394</v>
      </c>
      <c r="G31" s="287">
        <f>+'Ark1'!AF790</f>
        <v>2.2477038051229381</v>
      </c>
      <c r="H31" s="288">
        <f t="shared" si="11"/>
        <v>2.0790206967004159</v>
      </c>
      <c r="I31" s="287">
        <f>+'Ark1'!AG790</f>
        <v>2.6193084113614722</v>
      </c>
      <c r="J31" s="92"/>
      <c r="K31" s="233">
        <f>+IF(F31=0,"",'Ark1'!U790)</f>
        <v>9.3286802030456872</v>
      </c>
      <c r="L31" s="192">
        <f t="shared" si="7"/>
        <v>1.180393566055189</v>
      </c>
      <c r="M31" s="191"/>
      <c r="N31" s="486">
        <f>+'Ark1'!AI790</f>
        <v>364</v>
      </c>
      <c r="O31" s="191"/>
      <c r="P31" s="192">
        <f>+IF(N31=0,"",'Ark1'!AJ790)</f>
        <v>83.389835164835148</v>
      </c>
      <c r="Q31" s="191"/>
      <c r="R31" s="107">
        <f>+IF(N31=0,"",'Ark1'!AK790)</f>
        <v>15.133960204702086</v>
      </c>
      <c r="S31" s="191"/>
      <c r="T31" s="235">
        <f>+IF(F31=0,"",'Ark1'!S790)</f>
        <v>5.8527918781725869</v>
      </c>
      <c r="U31" s="107">
        <f t="shared" si="8"/>
        <v>0.33180034461231855</v>
      </c>
      <c r="V31" s="69"/>
      <c r="W31" s="99">
        <f>+'Ark1'!X790</f>
        <v>2.5380710659898478</v>
      </c>
      <c r="X31" s="99">
        <f>+'Ark1'!Y790</f>
        <v>0.25380710659898476</v>
      </c>
      <c r="Y31" s="99">
        <f>+'Ark1'!Z790</f>
        <v>3.0851889154349568</v>
      </c>
      <c r="Z31" s="38">
        <f>+'Ark1'!AA790</f>
        <v>0.91443851032894163</v>
      </c>
      <c r="AA31" s="38">
        <f>+'Ark1'!AB790</f>
        <v>0</v>
      </c>
      <c r="AB31" s="121">
        <f>+'Ark1'!AD790</f>
        <v>0</v>
      </c>
      <c r="AC31" s="38">
        <f t="shared" si="9"/>
        <v>1.5938855160451006</v>
      </c>
      <c r="AD31" s="121">
        <f t="shared" si="12"/>
        <v>5.0512820512820511</v>
      </c>
      <c r="AE31" s="45"/>
      <c r="AF31" s="4"/>
      <c r="AG31" s="56"/>
      <c r="AH31" s="56"/>
      <c r="AI31" s="5"/>
      <c r="AJ31" s="5"/>
      <c r="AL31" s="1"/>
      <c r="AM31" s="1"/>
      <c r="AN31" s="11"/>
      <c r="AO31" s="11"/>
      <c r="AP31" s="11"/>
    </row>
    <row r="32" spans="1:42" ht="15.6">
      <c r="A32" s="45"/>
      <c r="B32" s="44">
        <f>+'Ark1'!C791</f>
        <v>2023</v>
      </c>
      <c r="C32" s="44">
        <f>+'Ark1'!M791</f>
        <v>7</v>
      </c>
      <c r="D32" s="280" t="str">
        <f t="shared" si="5"/>
        <v>3-</v>
      </c>
      <c r="E32" s="44">
        <f>+'Ark1'!Q791</f>
        <v>57</v>
      </c>
      <c r="F32" s="324">
        <f>+'Ark1'!R791</f>
        <v>226</v>
      </c>
      <c r="G32" s="287">
        <f>+'Ark1'!AF791</f>
        <v>1.2892920303497062</v>
      </c>
      <c r="H32" s="288">
        <f t="shared" si="11"/>
        <v>1.2427587590607345</v>
      </c>
      <c r="I32" s="287">
        <f>+'Ark1'!AG791</f>
        <v>1.6186905524599229</v>
      </c>
      <c r="J32" s="92"/>
      <c r="K32" s="233">
        <f>+IF(F32=0,"",'Ark1'!U791)</f>
        <v>10.050442477876112</v>
      </c>
      <c r="L32" s="192">
        <f t="shared" si="7"/>
        <v>-2.201281660054919</v>
      </c>
      <c r="M32" s="191"/>
      <c r="N32" s="486">
        <f>+'Ark1'!AI791</f>
        <v>210</v>
      </c>
      <c r="O32" s="191"/>
      <c r="P32" s="192">
        <f>+IF(N32=0,"",'Ark1'!AJ791)</f>
        <v>86.346190476190529</v>
      </c>
      <c r="Q32" s="191"/>
      <c r="R32" s="107">
        <f>+IF(N32=0,"",'Ark1'!AK791)</f>
        <v>15.327089430547257</v>
      </c>
      <c r="S32" s="191"/>
      <c r="T32" s="235">
        <f>+IF(F32=0,"",'Ark1'!S791)</f>
        <v>6.2256637168141591</v>
      </c>
      <c r="U32" s="107">
        <f t="shared" si="8"/>
        <v>-0.29157766249618788</v>
      </c>
      <c r="V32" s="69"/>
      <c r="W32" s="99">
        <f>+'Ark1'!X791</f>
        <v>4.4247787610619476</v>
      </c>
      <c r="X32" s="99">
        <f>+'Ark1'!Y791</f>
        <v>0</v>
      </c>
      <c r="Y32" s="99">
        <f>+'Ark1'!Z791</f>
        <v>3.0153332017353671</v>
      </c>
      <c r="Z32" s="38">
        <f>+'Ark1'!AA791</f>
        <v>1.042230314520999</v>
      </c>
      <c r="AA32" s="38">
        <f>+'Ark1'!AB791</f>
        <v>0</v>
      </c>
      <c r="AB32" s="121">
        <f>+'Ark1'!AD791</f>
        <v>0</v>
      </c>
      <c r="AC32" s="38">
        <f t="shared" si="9"/>
        <v>1.6143567874911169</v>
      </c>
      <c r="AD32" s="121">
        <f t="shared" si="12"/>
        <v>3.9649122807017543</v>
      </c>
      <c r="AE32" s="45"/>
      <c r="AF32" s="4"/>
      <c r="AG32" s="56"/>
      <c r="AH32" s="56"/>
      <c r="AI32" s="5"/>
      <c r="AJ32" s="5"/>
      <c r="AL32" s="13"/>
      <c r="AM32" s="13"/>
      <c r="AN32" s="11"/>
      <c r="AO32" s="11"/>
      <c r="AP32" s="11"/>
    </row>
    <row r="33" spans="1:42" ht="16.5" customHeight="1">
      <c r="A33" s="45"/>
      <c r="B33" s="44">
        <f>+'Ark1'!C792</f>
        <v>2023</v>
      </c>
      <c r="C33" s="44">
        <f>+'Ark1'!M792</f>
        <v>8</v>
      </c>
      <c r="D33" s="280" t="str">
        <f t="shared" si="5"/>
        <v>3</v>
      </c>
      <c r="E33" s="44">
        <f>+'Ark1'!Q792</f>
        <v>193</v>
      </c>
      <c r="F33" s="324">
        <f>+'Ark1'!R792</f>
        <v>1005</v>
      </c>
      <c r="G33" s="287">
        <f>+'Ark1'!AF792</f>
        <v>5.7333561526613046</v>
      </c>
      <c r="H33" s="288">
        <f t="shared" si="11"/>
        <v>-0.88018502928378783</v>
      </c>
      <c r="I33" s="287">
        <f>+'Ark1'!AG792</f>
        <v>6.982304435542761</v>
      </c>
      <c r="J33" s="92"/>
      <c r="K33" s="233">
        <f>+IF(F33=0,"",'Ark1'!U792)</f>
        <v>9.7490547263681577</v>
      </c>
      <c r="L33" s="192">
        <f t="shared" si="7"/>
        <v>-2.1634452736318437</v>
      </c>
      <c r="M33" s="191"/>
      <c r="N33" s="486">
        <f>+'Ark1'!AI792</f>
        <v>101</v>
      </c>
      <c r="O33" s="191"/>
      <c r="P33" s="192">
        <f>+IF(N33=0,"",'Ark1'!AJ792)</f>
        <v>88.264356435643606</v>
      </c>
      <c r="Q33" s="191"/>
      <c r="R33" s="107">
        <f>+IF(N33=0,"",'Ark1'!AK792)</f>
        <v>16.570865979091131</v>
      </c>
      <c r="S33" s="191"/>
      <c r="T33" s="235">
        <f>+IF(F33=0,"",'Ark1'!S792)</f>
        <v>6.5313432835820908</v>
      </c>
      <c r="U33" s="107">
        <f t="shared" si="8"/>
        <v>-0.59365671641790918</v>
      </c>
      <c r="V33" s="69"/>
      <c r="W33" s="99">
        <f>+'Ark1'!X792</f>
        <v>8.258706467661689</v>
      </c>
      <c r="X33" s="99">
        <f>+'Ark1'!Y792</f>
        <v>0.59701492537313428</v>
      </c>
      <c r="Y33" s="99">
        <f>+'Ark1'!Z792</f>
        <v>3.9695096131820145</v>
      </c>
      <c r="Z33" s="38">
        <f>+'Ark1'!AA792</f>
        <v>1.3369091428686295</v>
      </c>
      <c r="AA33" s="38">
        <f>+'Ark1'!AB792</f>
        <v>0</v>
      </c>
      <c r="AB33" s="121">
        <f>+'Ark1'!AD792</f>
        <v>0</v>
      </c>
      <c r="AC33" s="38">
        <f t="shared" si="9"/>
        <v>1.49265691651432</v>
      </c>
      <c r="AD33" s="121">
        <f t="shared" si="12"/>
        <v>5.2072538860103625</v>
      </c>
      <c r="AE33" s="45"/>
      <c r="AF33" s="4"/>
      <c r="AG33" s="56"/>
      <c r="AH33" s="56"/>
      <c r="AI33" s="5"/>
      <c r="AJ33" s="5"/>
      <c r="AL33" s="13"/>
      <c r="AM33" s="13"/>
      <c r="AN33" s="11"/>
      <c r="AO33" s="11"/>
      <c r="AP33" s="11"/>
    </row>
    <row r="34" spans="1:42" ht="16.5" customHeight="1">
      <c r="A34" s="45"/>
      <c r="B34" s="44">
        <f>+'Ark1'!C793</f>
        <v>2023</v>
      </c>
      <c r="C34" s="44">
        <f>+'Ark1'!M793</f>
        <v>9</v>
      </c>
      <c r="D34" s="280" t="str">
        <f t="shared" si="5"/>
        <v>3+</v>
      </c>
      <c r="E34" s="44">
        <f>+'Ark1'!Q793</f>
        <v>9</v>
      </c>
      <c r="F34" s="324">
        <f>+'Ark1'!R793</f>
        <v>11</v>
      </c>
      <c r="G34" s="287">
        <f>+'Ark1'!AF793</f>
        <v>6.2753151919675981E-2</v>
      </c>
      <c r="H34" s="288">
        <f t="shared" si="11"/>
        <v>5.693649300855453E-2</v>
      </c>
      <c r="I34" s="287">
        <f>+'Ark1'!AG793</f>
        <v>0.10190752355453418</v>
      </c>
      <c r="J34" s="92"/>
      <c r="K34" s="233">
        <f>+IF(F34=0,"",'Ark1'!U793)</f>
        <v>13</v>
      </c>
      <c r="L34" s="192">
        <f t="shared" si="7"/>
        <v>3.245294635004413</v>
      </c>
      <c r="M34" s="191"/>
      <c r="N34" s="486">
        <f>+'Ark1'!AI793</f>
        <v>11</v>
      </c>
      <c r="O34" s="191"/>
      <c r="P34" s="192">
        <f>+IF(N34=0,"",'Ark1'!AJ793)</f>
        <v>88.545454545454533</v>
      </c>
      <c r="Q34" s="191"/>
      <c r="R34" s="107">
        <f>+IF(N34=0,"",'Ark1'!AK793)</f>
        <v>18.103536546060901</v>
      </c>
      <c r="S34" s="191"/>
      <c r="T34" s="235">
        <f>+IF(F34=0,"",'Ark1'!S793)</f>
        <v>7.1818181818181808</v>
      </c>
      <c r="U34" s="107">
        <f t="shared" si="8"/>
        <v>1.0498920604461501</v>
      </c>
      <c r="V34" s="69"/>
      <c r="W34" s="99">
        <f>+'Ark1'!X793</f>
        <v>27.272727272727277</v>
      </c>
      <c r="X34" s="99">
        <f>+'Ark1'!Y793</f>
        <v>0</v>
      </c>
      <c r="Y34" s="99">
        <f>+'Ark1'!Z793</f>
        <v>4.0682808520195755</v>
      </c>
      <c r="Z34" s="38">
        <f>+'Ark1'!AA793</f>
        <v>1.1134044285378077</v>
      </c>
      <c r="AA34" s="38">
        <f>+'Ark1'!AB793</f>
        <v>0</v>
      </c>
      <c r="AB34" s="121">
        <f>+'Ark1'!AD793</f>
        <v>0</v>
      </c>
      <c r="AC34" s="38">
        <f t="shared" si="9"/>
        <v>1.8101265822784813</v>
      </c>
      <c r="AD34" s="121">
        <f t="shared" si="12"/>
        <v>1.2222222222222223</v>
      </c>
      <c r="AE34" s="45"/>
      <c r="AF34" s="4"/>
      <c r="AG34" s="55"/>
      <c r="AH34" s="56"/>
      <c r="AI34" s="5"/>
      <c r="AJ34" s="5"/>
      <c r="AL34" s="13"/>
      <c r="AM34" s="13"/>
      <c r="AN34" s="11"/>
      <c r="AO34" s="11"/>
      <c r="AP34" s="11"/>
    </row>
    <row r="35" spans="1:42" ht="15.6">
      <c r="A35" s="45"/>
      <c r="B35" s="44">
        <f>+'Ark1'!C794</f>
        <v>2023</v>
      </c>
      <c r="C35" s="44">
        <f>+'Ark1'!M794</f>
        <v>10</v>
      </c>
      <c r="D35" s="280" t="str">
        <f t="shared" si="5"/>
        <v>4-</v>
      </c>
      <c r="E35" s="44">
        <f>+'Ark1'!Q794</f>
        <v>0</v>
      </c>
      <c r="F35" s="324">
        <f>+'Ark1'!R794</f>
        <v>0</v>
      </c>
      <c r="G35" s="287">
        <f>+'Ark1'!AF794</f>
        <v>0</v>
      </c>
      <c r="H35" s="288">
        <f t="shared" si="11"/>
        <v>0</v>
      </c>
      <c r="I35" s="287">
        <f>+'Ark1'!AG794</f>
        <v>0</v>
      </c>
      <c r="J35" s="92"/>
      <c r="K35" s="233" t="str">
        <f>+IF(F35=0,"",'Ark1'!U794)</f>
        <v/>
      </c>
      <c r="L35" s="192" t="str">
        <f t="shared" si="7"/>
        <v/>
      </c>
      <c r="M35" s="191"/>
      <c r="N35" s="486">
        <f>+'Ark1'!AI794</f>
        <v>0</v>
      </c>
      <c r="O35" s="191"/>
      <c r="P35" s="192" t="str">
        <f>+IF(N35=0,"",'Ark1'!AJ794)</f>
        <v/>
      </c>
      <c r="Q35" s="191"/>
      <c r="R35" s="107" t="str">
        <f>+IF(N35=0,"",'Ark1'!AK794)</f>
        <v/>
      </c>
      <c r="S35" s="191"/>
      <c r="T35" s="235" t="str">
        <f>+IF(F35=0,"",'Ark1'!S794)</f>
        <v/>
      </c>
      <c r="U35" s="107" t="str">
        <f t="shared" si="8"/>
        <v/>
      </c>
      <c r="V35" s="69"/>
      <c r="W35" s="99">
        <f>+'Ark1'!X794</f>
        <v>0</v>
      </c>
      <c r="X35" s="99">
        <f>+'Ark1'!Y794</f>
        <v>0</v>
      </c>
      <c r="Y35" s="99">
        <f>+'Ark1'!Z794</f>
        <v>0</v>
      </c>
      <c r="Z35" s="38">
        <f>+'Ark1'!AA794</f>
        <v>0</v>
      </c>
      <c r="AA35" s="38">
        <f>+'Ark1'!AB794</f>
        <v>0</v>
      </c>
      <c r="AB35" s="121">
        <f>+'Ark1'!AD794</f>
        <v>0</v>
      </c>
      <c r="AC35" s="38" t="e">
        <f t="shared" si="9"/>
        <v>#VALUE!</v>
      </c>
      <c r="AD35" s="121" t="e">
        <f t="shared" si="12"/>
        <v>#DIV/0!</v>
      </c>
      <c r="AE35" s="45"/>
      <c r="AH35" s="56"/>
      <c r="AL35" s="13"/>
      <c r="AM35" s="13"/>
      <c r="AN35" s="11"/>
      <c r="AO35" s="11"/>
      <c r="AP35" s="11"/>
    </row>
    <row r="36" spans="1:42" ht="17.25" customHeight="1">
      <c r="A36" s="45"/>
      <c r="B36" s="44">
        <f>+'Ark1'!C795</f>
        <v>2023</v>
      </c>
      <c r="C36" s="44">
        <f>+'Ark1'!M795</f>
        <v>11</v>
      </c>
      <c r="D36" s="280" t="str">
        <f t="shared" si="5"/>
        <v>4</v>
      </c>
      <c r="E36" s="44">
        <f>+'Ark1'!Q795</f>
        <v>3</v>
      </c>
      <c r="F36" s="324">
        <f>+'Ark1'!R795</f>
        <v>3</v>
      </c>
      <c r="G36" s="287">
        <f>+'Ark1'!AF795</f>
        <v>1.7114495978093443E-2</v>
      </c>
      <c r="H36" s="288">
        <f t="shared" si="11"/>
        <v>-3.3548075527090396E-4</v>
      </c>
      <c r="I36" s="287">
        <f>+'Ark1'!AG795</f>
        <v>2.6082624909761903E-2</v>
      </c>
      <c r="J36" s="92"/>
      <c r="K36" s="233">
        <f>+IF(F36=0,"",'Ark1'!U795)</f>
        <v>12.200000000000003</v>
      </c>
      <c r="L36" s="192">
        <f t="shared" si="7"/>
        <v>12.200000000000003</v>
      </c>
      <c r="M36" s="191"/>
      <c r="N36" s="486">
        <f>+'Ark1'!AI795</f>
        <v>2</v>
      </c>
      <c r="O36" s="191"/>
      <c r="P36" s="192">
        <f>+IF(N36=0,"",'Ark1'!AJ795)</f>
        <v>91</v>
      </c>
      <c r="Q36" s="191"/>
      <c r="R36" s="107">
        <f>+IF(N36=0,"",'Ark1'!AK795)</f>
        <v>16.111825817303679</v>
      </c>
      <c r="S36" s="191"/>
      <c r="T36" s="235">
        <f>+IF(F36=0,"",'Ark1'!S795)</f>
        <v>6.6666666666666687</v>
      </c>
      <c r="U36" s="107">
        <f t="shared" si="8"/>
        <v>6.6666666666666687</v>
      </c>
      <c r="V36" s="69"/>
      <c r="W36" s="99">
        <f>+'Ark1'!X795</f>
        <v>0</v>
      </c>
      <c r="X36" s="99">
        <f>+'Ark1'!Y795</f>
        <v>0</v>
      </c>
      <c r="Y36" s="99">
        <f>+'Ark1'!Z795</f>
        <v>1.2247448713915889</v>
      </c>
      <c r="Z36" s="38">
        <f>+'Ark1'!AA795</f>
        <v>0.9428090415820618</v>
      </c>
      <c r="AA36" s="38">
        <f>+'Ark1'!AB795</f>
        <v>0</v>
      </c>
      <c r="AB36" s="121">
        <f>+'Ark1'!AD795</f>
        <v>0</v>
      </c>
      <c r="AC36" s="38">
        <f t="shared" si="9"/>
        <v>1.8299999999999998</v>
      </c>
      <c r="AD36" s="121">
        <f t="shared" si="12"/>
        <v>1</v>
      </c>
      <c r="AE36" s="45"/>
      <c r="AF36" s="2"/>
      <c r="AG36" s="55"/>
      <c r="AH36" s="56"/>
      <c r="AJ36" s="5"/>
      <c r="AL36" s="13"/>
      <c r="AM36" s="13"/>
      <c r="AN36" s="11"/>
      <c r="AO36" s="11"/>
      <c r="AP36" s="11"/>
    </row>
    <row r="37" spans="1:42" ht="15.6">
      <c r="A37" s="45"/>
      <c r="B37" s="44">
        <f>+'Ark1'!C796</f>
        <v>2023</v>
      </c>
      <c r="C37" s="44">
        <f>+'Ark1'!M796</f>
        <v>12</v>
      </c>
      <c r="D37" s="280" t="str">
        <f t="shared" si="5"/>
        <v>4+</v>
      </c>
      <c r="E37" s="44">
        <f>+'Ark1'!Q796</f>
        <v>0</v>
      </c>
      <c r="F37" s="324">
        <f>+'Ark1'!R796</f>
        <v>0</v>
      </c>
      <c r="G37" s="287">
        <f>+'Ark1'!AF796</f>
        <v>0</v>
      </c>
      <c r="H37" s="288">
        <f t="shared" si="11"/>
        <v>0</v>
      </c>
      <c r="I37" s="287">
        <f>+'Ark1'!AG796</f>
        <v>0</v>
      </c>
      <c r="J37" s="92"/>
      <c r="K37" s="233" t="str">
        <f>+IF(F37=0,"",'Ark1'!U796)</f>
        <v/>
      </c>
      <c r="L37" s="192" t="str">
        <f t="shared" si="7"/>
        <v/>
      </c>
      <c r="M37" s="191"/>
      <c r="N37" s="486">
        <f>+'Ark1'!AI796</f>
        <v>0</v>
      </c>
      <c r="O37" s="191"/>
      <c r="P37" s="192" t="str">
        <f>+IF(N37=0,"",'Ark1'!AJ796)</f>
        <v/>
      </c>
      <c r="Q37" s="191"/>
      <c r="R37" s="107" t="str">
        <f>+IF(N37=0,"",'Ark1'!AK796)</f>
        <v/>
      </c>
      <c r="S37" s="191"/>
      <c r="T37" s="235" t="str">
        <f>+IF(F37=0,"",'Ark1'!S796)</f>
        <v/>
      </c>
      <c r="U37" s="107" t="str">
        <f t="shared" si="8"/>
        <v/>
      </c>
      <c r="V37" s="69"/>
      <c r="W37" s="99">
        <f>+'Ark1'!X796</f>
        <v>0</v>
      </c>
      <c r="X37" s="99">
        <f>+'Ark1'!Y796</f>
        <v>0</v>
      </c>
      <c r="Y37" s="99">
        <f>+'Ark1'!Z796</f>
        <v>0</v>
      </c>
      <c r="Z37" s="38">
        <f>+'Ark1'!AA796</f>
        <v>0</v>
      </c>
      <c r="AA37" s="38">
        <f>+'Ark1'!AB796</f>
        <v>0</v>
      </c>
      <c r="AB37" s="121">
        <f>+'Ark1'!AD796</f>
        <v>0</v>
      </c>
      <c r="AC37" s="38" t="e">
        <f t="shared" si="9"/>
        <v>#VALUE!</v>
      </c>
      <c r="AD37" s="121" t="e">
        <f t="shared" si="12"/>
        <v>#DIV/0!</v>
      </c>
      <c r="AE37" s="45"/>
      <c r="AF37" s="2"/>
      <c r="AG37" s="55"/>
      <c r="AH37" s="56"/>
      <c r="AL37" s="13"/>
      <c r="AM37" s="13"/>
      <c r="AN37" s="11"/>
      <c r="AO37" s="11"/>
      <c r="AP37" s="11"/>
    </row>
    <row r="38" spans="1:42" ht="15.6">
      <c r="A38" s="45"/>
      <c r="B38" s="44">
        <f>+'Ark1'!C797</f>
        <v>2023</v>
      </c>
      <c r="C38" s="44">
        <f>+'Ark1'!M797</f>
        <v>13</v>
      </c>
      <c r="D38" s="280" t="str">
        <f t="shared" si="5"/>
        <v>5-</v>
      </c>
      <c r="E38" s="44">
        <f>+'Ark1'!Q797</f>
        <v>0</v>
      </c>
      <c r="F38" s="324">
        <f>+'Ark1'!R797</f>
        <v>0</v>
      </c>
      <c r="G38" s="287">
        <f>+'Ark1'!AF797</f>
        <v>0</v>
      </c>
      <c r="H38" s="288">
        <f t="shared" si="11"/>
        <v>0</v>
      </c>
      <c r="I38" s="287">
        <f>+'Ark1'!AG797</f>
        <v>0</v>
      </c>
      <c r="J38" s="92"/>
      <c r="K38" s="233" t="str">
        <f>+IF(F38=0,"",'Ark1'!U797)</f>
        <v/>
      </c>
      <c r="L38" s="192" t="str">
        <f t="shared" si="7"/>
        <v/>
      </c>
      <c r="M38" s="191"/>
      <c r="N38" s="486">
        <f>+'Ark1'!AI797</f>
        <v>0</v>
      </c>
      <c r="O38" s="191"/>
      <c r="P38" s="192" t="str">
        <f>+IF(N38=0,"",'Ark1'!AJ797)</f>
        <v/>
      </c>
      <c r="Q38" s="191"/>
      <c r="R38" s="107" t="str">
        <f>+IF(N38=0,"",'Ark1'!AK797)</f>
        <v/>
      </c>
      <c r="S38" s="191"/>
      <c r="T38" s="235" t="str">
        <f>+IF(F38=0,"",'Ark1'!S797)</f>
        <v/>
      </c>
      <c r="U38" s="107" t="str">
        <f t="shared" si="8"/>
        <v/>
      </c>
      <c r="V38" s="69"/>
      <c r="W38" s="99">
        <f>+'Ark1'!X797</f>
        <v>0</v>
      </c>
      <c r="X38" s="99">
        <f>+'Ark1'!Y797</f>
        <v>0</v>
      </c>
      <c r="Y38" s="99">
        <f>+'Ark1'!Z797</f>
        <v>0</v>
      </c>
      <c r="Z38" s="38">
        <f>+'Ark1'!AA797</f>
        <v>0</v>
      </c>
      <c r="AA38" s="38">
        <f>+'Ark1'!AB797</f>
        <v>0</v>
      </c>
      <c r="AB38" s="121">
        <f>+'Ark1'!AD797</f>
        <v>0</v>
      </c>
      <c r="AC38" s="38" t="e">
        <f t="shared" si="9"/>
        <v>#VALUE!</v>
      </c>
      <c r="AD38" s="121" t="e">
        <f t="shared" si="12"/>
        <v>#DIV/0!</v>
      </c>
      <c r="AE38" s="45"/>
      <c r="AF38" s="14"/>
      <c r="AG38" s="13"/>
      <c r="AH38" s="56"/>
      <c r="AL38" s="13"/>
      <c r="AM38" s="13"/>
      <c r="AN38" s="11"/>
      <c r="AO38" s="11"/>
      <c r="AP38" s="11"/>
    </row>
    <row r="39" spans="1:42" ht="21">
      <c r="A39" s="45"/>
      <c r="B39" s="44">
        <f>+'Ark1'!C798</f>
        <v>2023</v>
      </c>
      <c r="C39" s="44">
        <f>+'Ark1'!M798</f>
        <v>14</v>
      </c>
      <c r="D39" s="280" t="str">
        <f t="shared" si="5"/>
        <v>5</v>
      </c>
      <c r="E39" s="44">
        <f>+'Ark1'!Q798</f>
        <v>0</v>
      </c>
      <c r="F39" s="324">
        <f>+'Ark1'!R798</f>
        <v>0</v>
      </c>
      <c r="G39" s="287">
        <f>+'Ark1'!AF798</f>
        <v>0</v>
      </c>
      <c r="H39" s="288">
        <f t="shared" si="11"/>
        <v>0</v>
      </c>
      <c r="I39" s="287">
        <f>+'Ark1'!AG798</f>
        <v>0</v>
      </c>
      <c r="J39" s="92"/>
      <c r="K39" s="233" t="str">
        <f>+IF(F39=0,"",'Ark1'!U798)</f>
        <v/>
      </c>
      <c r="L39" s="192" t="str">
        <f t="shared" si="7"/>
        <v/>
      </c>
      <c r="M39" s="191"/>
      <c r="N39" s="486">
        <f>+'Ark1'!AI798</f>
        <v>0</v>
      </c>
      <c r="O39" s="191"/>
      <c r="P39" s="192" t="str">
        <f>+IF(N39=0,"",'Ark1'!AJ798)</f>
        <v/>
      </c>
      <c r="Q39" s="191"/>
      <c r="R39" s="107" t="str">
        <f>+IF(N39=0,"",'Ark1'!AK798)</f>
        <v/>
      </c>
      <c r="S39" s="191"/>
      <c r="T39" s="235" t="str">
        <f>+IF(F39=0,"",'Ark1'!S798)</f>
        <v/>
      </c>
      <c r="U39" s="107" t="str">
        <f t="shared" si="8"/>
        <v/>
      </c>
      <c r="V39" s="69"/>
      <c r="W39" s="99">
        <f>+'Ark1'!X798</f>
        <v>0</v>
      </c>
      <c r="X39" s="99">
        <f>+'Ark1'!Y798</f>
        <v>0</v>
      </c>
      <c r="Y39" s="99">
        <f>+'Ark1'!Z798</f>
        <v>0</v>
      </c>
      <c r="Z39" s="38">
        <f>+'Ark1'!AA798</f>
        <v>0</v>
      </c>
      <c r="AA39" s="38">
        <f>+'Ark1'!AB798</f>
        <v>0</v>
      </c>
      <c r="AB39" s="121">
        <f>+'Ark1'!AD798</f>
        <v>0</v>
      </c>
      <c r="AC39" s="38" t="e">
        <f t="shared" si="9"/>
        <v>#VALUE!</v>
      </c>
      <c r="AD39" s="121" t="e">
        <f t="shared" si="12"/>
        <v>#DIV/0!</v>
      </c>
      <c r="AE39" s="45"/>
      <c r="AF39" s="2"/>
      <c r="AG39" s="5"/>
      <c r="AH39" s="56"/>
      <c r="AL39" s="54"/>
      <c r="AM39" s="54"/>
      <c r="AN39" s="11"/>
      <c r="AO39" s="11"/>
      <c r="AP39" s="11"/>
    </row>
    <row r="40" spans="1:42" ht="15.6">
      <c r="A40" s="45"/>
      <c r="B40" s="44">
        <f>+'Ark1'!C799</f>
        <v>2023</v>
      </c>
      <c r="C40" s="44">
        <f>+'Ark1'!M799</f>
        <v>15</v>
      </c>
      <c r="D40" s="280" t="str">
        <f t="shared" si="5"/>
        <v>5+</v>
      </c>
      <c r="E40" s="44">
        <f>+'Ark1'!Q799</f>
        <v>0</v>
      </c>
      <c r="F40" s="324">
        <f>+'Ark1'!R799</f>
        <v>0</v>
      </c>
      <c r="G40" s="287">
        <f>+'Ark1'!AF799</f>
        <v>0</v>
      </c>
      <c r="H40" s="288">
        <f t="shared" si="11"/>
        <v>0</v>
      </c>
      <c r="I40" s="287">
        <f>+'Ark1'!AG799</f>
        <v>0</v>
      </c>
      <c r="J40" s="92"/>
      <c r="K40" s="233" t="str">
        <f>+IF(F40=0,"",'Ark1'!U799)</f>
        <v/>
      </c>
      <c r="L40" s="192" t="str">
        <f t="shared" si="7"/>
        <v/>
      </c>
      <c r="M40" s="191"/>
      <c r="N40" s="486">
        <f>+'Ark1'!AI799</f>
        <v>0</v>
      </c>
      <c r="O40" s="191"/>
      <c r="P40" s="192" t="str">
        <f>+IF(N40=0,"",'Ark1'!AJ799)</f>
        <v/>
      </c>
      <c r="Q40" s="191"/>
      <c r="R40" s="107" t="str">
        <f>+IF(N40=0,"",'Ark1'!AK799)</f>
        <v/>
      </c>
      <c r="S40" s="191"/>
      <c r="T40" s="235" t="str">
        <f>+IF(F40=0,"",'Ark1'!S799)</f>
        <v/>
      </c>
      <c r="U40" s="107" t="str">
        <f t="shared" si="8"/>
        <v/>
      </c>
      <c r="V40" s="69"/>
      <c r="W40" s="99">
        <f>+'Ark1'!X799</f>
        <v>0</v>
      </c>
      <c r="X40" s="99">
        <f>+'Ark1'!Y799</f>
        <v>0</v>
      </c>
      <c r="Y40" s="99">
        <f>+'Ark1'!Z799</f>
        <v>0</v>
      </c>
      <c r="Z40" s="38">
        <f>+'Ark1'!AA799</f>
        <v>0</v>
      </c>
      <c r="AA40" s="38">
        <f>+'Ark1'!AB799</f>
        <v>0</v>
      </c>
      <c r="AB40" s="121">
        <f>+'Ark1'!AD799</f>
        <v>0</v>
      </c>
      <c r="AC40" s="38" t="e">
        <f t="shared" si="9"/>
        <v>#VALUE!</v>
      </c>
      <c r="AD40" s="121" t="e">
        <f t="shared" si="12"/>
        <v>#DIV/0!</v>
      </c>
      <c r="AE40" s="45"/>
      <c r="AF40" s="4"/>
      <c r="AG40" s="4"/>
      <c r="AH40" s="56"/>
      <c r="AI40" s="4"/>
      <c r="AJ40" s="4"/>
    </row>
    <row r="41" spans="1:42" ht="15.6">
      <c r="A41" s="45"/>
      <c r="B41" s="45"/>
      <c r="C41" s="45"/>
      <c r="D41" s="45"/>
      <c r="E41" s="45"/>
      <c r="F41" s="310"/>
      <c r="G41" s="45"/>
      <c r="H41" s="45"/>
      <c r="I41" s="45"/>
      <c r="J41" s="92"/>
      <c r="K41" s="45"/>
      <c r="L41" s="45"/>
      <c r="M41" s="45"/>
      <c r="N41" s="310"/>
      <c r="O41" s="45"/>
      <c r="P41" s="45"/>
      <c r="Q41" s="45"/>
      <c r="R41" s="45"/>
      <c r="S41" s="45"/>
      <c r="T41" s="45"/>
      <c r="U41" s="45"/>
      <c r="V41" s="69"/>
      <c r="W41" s="45"/>
      <c r="X41" s="45"/>
      <c r="Y41" s="45"/>
      <c r="Z41" s="45"/>
      <c r="AA41" s="45"/>
      <c r="AB41" s="45"/>
      <c r="AC41" s="45"/>
      <c r="AD41" s="45"/>
      <c r="AE41" s="45"/>
      <c r="AF41" s="4"/>
      <c r="AG41" s="4"/>
      <c r="AH41" s="56"/>
      <c r="AI41" s="4"/>
      <c r="AJ41" s="4"/>
    </row>
    <row r="42" spans="1:42" ht="15.6">
      <c r="A42" s="45"/>
      <c r="B42" s="51">
        <f>+'Ark1'!C800</f>
        <v>2022</v>
      </c>
      <c r="C42" s="51">
        <f>+'Ark1'!M800</f>
        <v>1</v>
      </c>
      <c r="D42" s="52" t="str">
        <f>+D26</f>
        <v>1-</v>
      </c>
      <c r="E42" s="51">
        <f>+'Ark1'!Q800</f>
        <v>0</v>
      </c>
      <c r="F42" s="325">
        <f>+'Ark1'!R800</f>
        <v>0</v>
      </c>
      <c r="G42" s="165">
        <f>+'Ark1'!AF800</f>
        <v>0</v>
      </c>
      <c r="H42" s="57">
        <f t="shared" ref="H42:H56" si="13">+G42-G58</f>
        <v>0</v>
      </c>
      <c r="I42" s="165">
        <f>+'Ark1'!AG800</f>
        <v>0</v>
      </c>
      <c r="J42" s="92"/>
      <c r="K42" s="145">
        <f>+'Ark1'!U800</f>
        <v>0</v>
      </c>
      <c r="L42" s="165"/>
      <c r="M42" s="165"/>
      <c r="N42" s="488"/>
      <c r="O42" s="165"/>
      <c r="P42" s="165"/>
      <c r="Q42" s="165"/>
      <c r="R42" s="165"/>
      <c r="S42" s="165"/>
      <c r="T42" s="53">
        <f>+'Ark1'!S800</f>
        <v>0</v>
      </c>
      <c r="U42" s="57">
        <f t="shared" ref="U42:U56" si="14">+T42-T58</f>
        <v>0</v>
      </c>
      <c r="V42" s="72">
        <f>+'Ark1'!V800</f>
        <v>0</v>
      </c>
      <c r="W42" s="145">
        <f>+'Ark1'!X800</f>
        <v>0</v>
      </c>
      <c r="X42" s="145">
        <f>+'Ark1'!Y800</f>
        <v>0</v>
      </c>
      <c r="Y42" s="145">
        <f>+'Ark1'!Z800</f>
        <v>0</v>
      </c>
      <c r="Z42" s="53">
        <f>+'Ark1'!AA800</f>
        <v>0</v>
      </c>
      <c r="AA42" s="53">
        <f>+'Ark1'!AB800</f>
        <v>0</v>
      </c>
      <c r="AB42" s="72">
        <f>+'Ark1'!AD800</f>
        <v>0</v>
      </c>
      <c r="AC42" s="53" t="e">
        <f t="shared" ref="AC42:AC56" si="15">+K42/T42</f>
        <v>#DIV/0!</v>
      </c>
      <c r="AD42" s="72" t="e">
        <f t="shared" ref="AD42" si="16">+F42/E42</f>
        <v>#DIV/0!</v>
      </c>
      <c r="AE42" s="45"/>
      <c r="AF42" s="4"/>
      <c r="AG42" s="16"/>
      <c r="AH42" s="56"/>
      <c r="AI42" s="1"/>
      <c r="AJ42" s="18"/>
      <c r="AL42" s="1"/>
      <c r="AM42" s="5"/>
    </row>
    <row r="43" spans="1:42" ht="15.6">
      <c r="A43" s="45"/>
      <c r="B43" s="51">
        <f>+'Ark1'!C801</f>
        <v>2022</v>
      </c>
      <c r="C43" s="51">
        <f>+'Ark1'!M801</f>
        <v>2</v>
      </c>
      <c r="D43" s="52" t="str">
        <f t="shared" ref="D43:D56" si="17">+D27</f>
        <v>1</v>
      </c>
      <c r="E43" s="51">
        <f>+'Ark1'!Q801</f>
        <v>419</v>
      </c>
      <c r="F43" s="325">
        <f>+'Ark1'!R801</f>
        <v>4316</v>
      </c>
      <c r="G43" s="165">
        <f>+'Ark1'!AF801</f>
        <v>25.104699860400192</v>
      </c>
      <c r="H43" s="57">
        <f t="shared" si="13"/>
        <v>-5.3236154402915083</v>
      </c>
      <c r="I43" s="165">
        <f>+'Ark1'!AG801</f>
        <v>22.859994631808551</v>
      </c>
      <c r="J43" s="92"/>
      <c r="K43" s="145">
        <f>+'Ark1'!U801</f>
        <v>7.3644161260426575</v>
      </c>
      <c r="L43" s="165"/>
      <c r="M43" s="165"/>
      <c r="N43" s="488"/>
      <c r="O43" s="165"/>
      <c r="P43" s="165"/>
      <c r="Q43" s="165"/>
      <c r="R43" s="165"/>
      <c r="S43" s="165"/>
      <c r="T43" s="53">
        <f>+'Ark1'!S801</f>
        <v>4.2157089898053748</v>
      </c>
      <c r="U43" s="57">
        <f t="shared" si="14"/>
        <v>-6.8120006477154327E-2</v>
      </c>
      <c r="V43" s="72">
        <f>+'Ark1'!V801</f>
        <v>0</v>
      </c>
      <c r="W43" s="145">
        <f>+'Ark1'!X801</f>
        <v>0.83410565338276188</v>
      </c>
      <c r="X43" s="145">
        <f>+'Ark1'!Y801</f>
        <v>0</v>
      </c>
      <c r="Y43" s="145">
        <f>+'Ark1'!Z801</f>
        <v>2.8456521242407002</v>
      </c>
      <c r="Z43" s="53">
        <f>+'Ark1'!AA801</f>
        <v>1.5739549933986301</v>
      </c>
      <c r="AA43" s="53">
        <f>+'Ark1'!AB801</f>
        <v>0</v>
      </c>
      <c r="AB43" s="72">
        <f>+'Ark1'!AD801</f>
        <v>0</v>
      </c>
      <c r="AC43" s="53">
        <f t="shared" si="15"/>
        <v>1.7468985985160821</v>
      </c>
      <c r="AD43" s="72">
        <f t="shared" ref="AD43:AD58" si="18">+F43/E43</f>
        <v>10.30071599045346</v>
      </c>
      <c r="AE43" s="45"/>
      <c r="AF43" s="4"/>
      <c r="AG43" s="16"/>
      <c r="AH43" s="56"/>
      <c r="AI43" s="1"/>
      <c r="AJ43" s="18"/>
    </row>
    <row r="44" spans="1:42" ht="15.6">
      <c r="A44" s="45"/>
      <c r="B44" s="51">
        <f>+'Ark1'!C802</f>
        <v>2022</v>
      </c>
      <c r="C44" s="51">
        <f>+'Ark1'!M802</f>
        <v>3</v>
      </c>
      <c r="D44" s="52" t="str">
        <f t="shared" si="17"/>
        <v>1+</v>
      </c>
      <c r="E44" s="51">
        <f>+'Ark1'!Q802</f>
        <v>18</v>
      </c>
      <c r="F44" s="325">
        <f>+'Ark1'!R802</f>
        <v>110</v>
      </c>
      <c r="G44" s="165">
        <f>+'Ark1'!AF802</f>
        <v>0.63983248022335948</v>
      </c>
      <c r="H44" s="57">
        <f t="shared" si="13"/>
        <v>0.63983248022335948</v>
      </c>
      <c r="I44" s="165">
        <f>+'Ark1'!AG802</f>
        <v>0.6867746576483339</v>
      </c>
      <c r="J44" s="92"/>
      <c r="K44" s="145">
        <f>+'Ark1'!U802</f>
        <v>8.6809090909090951</v>
      </c>
      <c r="L44" s="165"/>
      <c r="M44" s="165"/>
      <c r="N44" s="488"/>
      <c r="O44" s="165"/>
      <c r="P44" s="165"/>
      <c r="Q44" s="165"/>
      <c r="R44" s="165"/>
      <c r="S44" s="165"/>
      <c r="T44" s="53">
        <f>+'Ark1'!S802</f>
        <v>4.581818181818182</v>
      </c>
      <c r="U44" s="57">
        <f t="shared" si="14"/>
        <v>4.581818181818182</v>
      </c>
      <c r="V44" s="72">
        <f>+'Ark1'!V802</f>
        <v>0</v>
      </c>
      <c r="W44" s="145">
        <f>+'Ark1'!X802</f>
        <v>0</v>
      </c>
      <c r="X44" s="145">
        <f>+'Ark1'!Y802</f>
        <v>0</v>
      </c>
      <c r="Y44" s="145">
        <f>+'Ark1'!Z802</f>
        <v>1.9356697433632328</v>
      </c>
      <c r="Z44" s="53">
        <f>+'Ark1'!AA802</f>
        <v>0.9083633452215838</v>
      </c>
      <c r="AA44" s="53">
        <f>+'Ark1'!AB802</f>
        <v>0</v>
      </c>
      <c r="AB44" s="72">
        <f>+'Ark1'!AD802</f>
        <v>0</v>
      </c>
      <c r="AC44" s="53">
        <f t="shared" si="15"/>
        <v>1.894642857142858</v>
      </c>
      <c r="AD44" s="72">
        <f t="shared" si="18"/>
        <v>6.1111111111111107</v>
      </c>
      <c r="AE44" s="45"/>
      <c r="AF44" s="4"/>
      <c r="AG44" s="16"/>
      <c r="AH44" s="56"/>
      <c r="AI44" s="1"/>
      <c r="AJ44" s="18"/>
    </row>
    <row r="45" spans="1:42" ht="15.6">
      <c r="A45" s="45"/>
      <c r="B45" s="51">
        <f>+'Ark1'!C803</f>
        <v>2022</v>
      </c>
      <c r="C45" s="51">
        <f>+'Ark1'!M803</f>
        <v>4</v>
      </c>
      <c r="D45" s="52" t="str">
        <f t="shared" si="17"/>
        <v>2-</v>
      </c>
      <c r="E45" s="51">
        <f>+'Ark1'!Q803</f>
        <v>17</v>
      </c>
      <c r="F45" s="325">
        <f>+'Ark1'!R803</f>
        <v>131</v>
      </c>
      <c r="G45" s="165">
        <f>+'Ark1'!AF803</f>
        <v>0.76198231735691013</v>
      </c>
      <c r="H45" s="57">
        <f t="shared" si="13"/>
        <v>0.76198231735691013</v>
      </c>
      <c r="I45" s="165">
        <f>+'Ark1'!AG803</f>
        <v>0.9731645086019064</v>
      </c>
      <c r="J45" s="92"/>
      <c r="K45" s="145">
        <f>+'Ark1'!U803</f>
        <v>10.329007633587789</v>
      </c>
      <c r="L45" s="165"/>
      <c r="M45" s="165"/>
      <c r="N45" s="488"/>
      <c r="O45" s="165"/>
      <c r="P45" s="165"/>
      <c r="Q45" s="165"/>
      <c r="R45" s="165"/>
      <c r="S45" s="165"/>
      <c r="T45" s="53">
        <f>+'Ark1'!S803</f>
        <v>5.4503816793893121</v>
      </c>
      <c r="U45" s="57">
        <f t="shared" si="14"/>
        <v>5.4503816793893121</v>
      </c>
      <c r="V45" s="72">
        <f>+'Ark1'!V803</f>
        <v>0</v>
      </c>
      <c r="W45" s="145">
        <f>+'Ark1'!X803</f>
        <v>0.76335877862595458</v>
      </c>
      <c r="X45" s="145">
        <f>+'Ark1'!Y803</f>
        <v>0</v>
      </c>
      <c r="Y45" s="145">
        <f>+'Ark1'!Z803</f>
        <v>2.4376026437458287</v>
      </c>
      <c r="Z45" s="53">
        <f>+'Ark1'!AA803</f>
        <v>0.86680725432641903</v>
      </c>
      <c r="AA45" s="53">
        <f>+'Ark1'!AB803</f>
        <v>0</v>
      </c>
      <c r="AB45" s="72">
        <f>+'Ark1'!AD803</f>
        <v>0</v>
      </c>
      <c r="AC45" s="53">
        <f t="shared" si="15"/>
        <v>1.8950980392156871</v>
      </c>
      <c r="AD45" s="72">
        <f t="shared" si="18"/>
        <v>7.7058823529411766</v>
      </c>
      <c r="AE45" s="45"/>
      <c r="AF45" s="4"/>
      <c r="AG45" s="16"/>
      <c r="AH45" s="56"/>
      <c r="AI45" s="1"/>
      <c r="AJ45" s="18"/>
    </row>
    <row r="46" spans="1:42" ht="15.6">
      <c r="A46" s="45"/>
      <c r="B46" s="51">
        <f>+'Ark1'!C804</f>
        <v>2022</v>
      </c>
      <c r="C46" s="51">
        <f>+'Ark1'!M804</f>
        <v>5</v>
      </c>
      <c r="D46" s="52" t="str">
        <f t="shared" si="17"/>
        <v>2</v>
      </c>
      <c r="E46" s="51">
        <f>+'Ark1'!Q804</f>
        <v>529</v>
      </c>
      <c r="F46" s="325">
        <f>+'Ark1'!R804</f>
        <v>11457</v>
      </c>
      <c r="G46" s="165">
        <f>+'Ark1'!AF804</f>
        <v>66.641461144718477</v>
      </c>
      <c r="H46" s="57">
        <f t="shared" si="13"/>
        <v>6.1869593942419812</v>
      </c>
      <c r="I46" s="165">
        <f>+'Ark1'!AG804</f>
        <v>67.141892578058119</v>
      </c>
      <c r="J46" s="92"/>
      <c r="K46" s="145">
        <f>+'Ark1'!U804</f>
        <v>8.1482866369904983</v>
      </c>
      <c r="L46" s="165"/>
      <c r="M46" s="165"/>
      <c r="N46" s="488"/>
      <c r="O46" s="165"/>
      <c r="P46" s="165"/>
      <c r="Q46" s="165"/>
      <c r="R46" s="165"/>
      <c r="S46" s="165"/>
      <c r="T46" s="53">
        <f>+'Ark1'!S804</f>
        <v>5.5209915335602684</v>
      </c>
      <c r="U46" s="57">
        <f t="shared" si="14"/>
        <v>8.5567869759501924E-2</v>
      </c>
      <c r="V46" s="72">
        <f>+'Ark1'!V804</f>
        <v>1.7456576765296324E-2</v>
      </c>
      <c r="W46" s="145">
        <f>+'Ark1'!X804</f>
        <v>2.688312821855634</v>
      </c>
      <c r="X46" s="145">
        <f>+'Ark1'!Y804</f>
        <v>3.4913153530592649E-2</v>
      </c>
      <c r="Y46" s="145">
        <f>+'Ark1'!Z804</f>
        <v>3.2369905036741522</v>
      </c>
      <c r="Z46" s="53">
        <f>+'Ark1'!AA804</f>
        <v>1.2454403715711519</v>
      </c>
      <c r="AA46" s="53">
        <f>+'Ark1'!AB804</f>
        <v>0.13211180660552263</v>
      </c>
      <c r="AB46" s="72">
        <f>+'Ark1'!AD804</f>
        <v>5.7753708372881905</v>
      </c>
      <c r="AC46" s="53">
        <f t="shared" si="15"/>
        <v>1.4758737787333631</v>
      </c>
      <c r="AD46" s="72">
        <f t="shared" si="18"/>
        <v>21.657844990548202</v>
      </c>
      <c r="AE46" s="45"/>
      <c r="AF46" s="4"/>
      <c r="AG46" s="16"/>
      <c r="AH46" s="56"/>
      <c r="AI46" s="13"/>
      <c r="AJ46" s="18"/>
    </row>
    <row r="47" spans="1:42" ht="15.6">
      <c r="A47" s="45"/>
      <c r="B47" s="51">
        <f>+'Ark1'!C805</f>
        <v>2022</v>
      </c>
      <c r="C47" s="51">
        <f>+'Ark1'!M805</f>
        <v>6</v>
      </c>
      <c r="D47" s="52" t="str">
        <f t="shared" si="17"/>
        <v>2+</v>
      </c>
      <c r="E47" s="51">
        <f>+'Ark1'!Q805</f>
        <v>7</v>
      </c>
      <c r="F47" s="325">
        <f>+'Ark1'!R805</f>
        <v>29</v>
      </c>
      <c r="G47" s="165">
        <f>+'Ark1'!AF805</f>
        <v>0.16868310842252213</v>
      </c>
      <c r="H47" s="57">
        <f t="shared" si="13"/>
        <v>0.16302728773466121</v>
      </c>
      <c r="I47" s="165">
        <f>+'Ark1'!AG805</f>
        <v>0.25553569574034235</v>
      </c>
      <c r="J47" s="92"/>
      <c r="K47" s="145">
        <f>+'Ark1'!U805</f>
        <v>12.251724137931031</v>
      </c>
      <c r="L47" s="165"/>
      <c r="M47" s="165"/>
      <c r="N47" s="488"/>
      <c r="O47" s="165"/>
      <c r="P47" s="165"/>
      <c r="Q47" s="165"/>
      <c r="R47" s="165"/>
      <c r="S47" s="165"/>
      <c r="T47" s="53">
        <f>+'Ark1'!S805</f>
        <v>6.517241379310347</v>
      </c>
      <c r="U47" s="57">
        <f t="shared" si="14"/>
        <v>1.517241379310347</v>
      </c>
      <c r="V47" s="72">
        <f>+'Ark1'!V805</f>
        <v>0</v>
      </c>
      <c r="W47" s="145">
        <f>+'Ark1'!X805</f>
        <v>10.344827586206899</v>
      </c>
      <c r="X47" s="145">
        <f>+'Ark1'!Y805</f>
        <v>0</v>
      </c>
      <c r="Y47" s="145">
        <f>+'Ark1'!Z805</f>
        <v>2.6342074237778621</v>
      </c>
      <c r="Z47" s="53">
        <f>+'Ark1'!AA805</f>
        <v>1.163250192650549</v>
      </c>
      <c r="AA47" s="53">
        <f>+'Ark1'!AB805</f>
        <v>0</v>
      </c>
      <c r="AB47" s="72">
        <f>+'Ark1'!AD805</f>
        <v>0</v>
      </c>
      <c r="AC47" s="53">
        <f t="shared" si="15"/>
        <v>1.8798941798941788</v>
      </c>
      <c r="AD47" s="72">
        <f t="shared" si="18"/>
        <v>4.1428571428571432</v>
      </c>
      <c r="AE47" s="45"/>
      <c r="AF47" s="4"/>
      <c r="AG47" s="16"/>
      <c r="AH47" s="56"/>
      <c r="AI47" s="13"/>
      <c r="AJ47" s="18"/>
    </row>
    <row r="48" spans="1:42" ht="15.6">
      <c r="A48" s="45"/>
      <c r="B48" s="51">
        <f>+'Ark1'!C806</f>
        <v>2022</v>
      </c>
      <c r="C48" s="51">
        <f>+'Ark1'!M806</f>
        <v>7</v>
      </c>
      <c r="D48" s="52" t="str">
        <f t="shared" si="17"/>
        <v>3-</v>
      </c>
      <c r="E48" s="51">
        <f>+'Ark1'!Q806</f>
        <v>2</v>
      </c>
      <c r="F48" s="325">
        <f>+'Ark1'!R806</f>
        <v>8</v>
      </c>
      <c r="G48" s="165">
        <f>+'Ark1'!AF806</f>
        <v>4.6533271288971598E-2</v>
      </c>
      <c r="H48" s="57">
        <f t="shared" si="13"/>
        <v>4.0877450601110685E-2</v>
      </c>
      <c r="I48" s="165">
        <f>+'Ark1'!AG806</f>
        <v>6.8540815660159404E-2</v>
      </c>
      <c r="J48" s="92"/>
      <c r="K48" s="145">
        <f>+'Ark1'!U806</f>
        <v>11.912500000000001</v>
      </c>
      <c r="L48" s="165"/>
      <c r="M48" s="165"/>
      <c r="N48" s="488"/>
      <c r="O48" s="165"/>
      <c r="P48" s="165"/>
      <c r="Q48" s="165"/>
      <c r="R48" s="165"/>
      <c r="S48" s="165"/>
      <c r="T48" s="53">
        <f>+'Ark1'!S806</f>
        <v>7.125</v>
      </c>
      <c r="U48" s="57">
        <f t="shared" si="14"/>
        <v>1.125</v>
      </c>
      <c r="V48" s="72">
        <f>+'Ark1'!V806</f>
        <v>0</v>
      </c>
      <c r="W48" s="145">
        <f>+'Ark1'!X806</f>
        <v>0</v>
      </c>
      <c r="X48" s="145">
        <f>+'Ark1'!Y806</f>
        <v>0</v>
      </c>
      <c r="Y48" s="145">
        <f>+'Ark1'!Z806</f>
        <v>1.5243338709088587</v>
      </c>
      <c r="Z48" s="53">
        <f>+'Ark1'!AA806</f>
        <v>1.165922381636102</v>
      </c>
      <c r="AA48" s="53">
        <f>+'Ark1'!AB806</f>
        <v>0</v>
      </c>
      <c r="AB48" s="72">
        <f>+'Ark1'!AD806</f>
        <v>0</v>
      </c>
      <c r="AC48" s="53">
        <f t="shared" si="15"/>
        <v>1.6719298245614036</v>
      </c>
      <c r="AD48" s="72">
        <f t="shared" si="18"/>
        <v>4</v>
      </c>
      <c r="AE48" s="45"/>
      <c r="AF48" s="4"/>
      <c r="AG48" s="16"/>
      <c r="AH48" s="56"/>
      <c r="AI48" s="13"/>
      <c r="AJ48" s="18"/>
    </row>
    <row r="49" spans="1:36" ht="15.6">
      <c r="A49" s="45"/>
      <c r="B49" s="51">
        <f>+'Ark1'!C807</f>
        <v>2022</v>
      </c>
      <c r="C49" s="51">
        <f>+'Ark1'!M807</f>
        <v>8</v>
      </c>
      <c r="D49" s="52" t="str">
        <f t="shared" si="17"/>
        <v>3</v>
      </c>
      <c r="E49" s="51">
        <f>+'Ark1'!Q807</f>
        <v>171</v>
      </c>
      <c r="F49" s="325">
        <f>+'Ark1'!R807</f>
        <v>1137</v>
      </c>
      <c r="G49" s="165">
        <f>+'Ark1'!AF807</f>
        <v>6.6135411819450924</v>
      </c>
      <c r="H49" s="57">
        <f t="shared" si="13"/>
        <v>-2.4753626634473944</v>
      </c>
      <c r="I49" s="165">
        <f>+'Ark1'!AG807</f>
        <v>7.9768419786819811</v>
      </c>
      <c r="J49" s="92"/>
      <c r="K49" s="145">
        <f>+'Ark1'!U807</f>
        <v>9.754705364995587</v>
      </c>
      <c r="L49" s="165"/>
      <c r="M49" s="165"/>
      <c r="N49" s="488"/>
      <c r="O49" s="165"/>
      <c r="P49" s="165"/>
      <c r="Q49" s="165"/>
      <c r="R49" s="165"/>
      <c r="S49" s="165"/>
      <c r="T49" s="53">
        <f>+'Ark1'!S807</f>
        <v>6.1319261213720306</v>
      </c>
      <c r="U49" s="57">
        <f t="shared" si="14"/>
        <v>0.23335735970432925</v>
      </c>
      <c r="V49" s="72">
        <f>+'Ark1'!V807</f>
        <v>0</v>
      </c>
      <c r="W49" s="145">
        <f>+'Ark1'!X807</f>
        <v>6.3324538258575211</v>
      </c>
      <c r="X49" s="145">
        <f>+'Ark1'!Y807</f>
        <v>0.43975373790677214</v>
      </c>
      <c r="Y49" s="145">
        <f>+'Ark1'!Z807</f>
        <v>3.7025885696842815</v>
      </c>
      <c r="Z49" s="53">
        <f>+'Ark1'!AA807</f>
        <v>1.187819699794934</v>
      </c>
      <c r="AA49" s="53">
        <f>+'Ark1'!AB807</f>
        <v>0</v>
      </c>
      <c r="AB49" s="72">
        <f>+'Ark1'!AD807</f>
        <v>0</v>
      </c>
      <c r="AC49" s="53">
        <f t="shared" si="15"/>
        <v>1.5908060814687299</v>
      </c>
      <c r="AD49" s="72">
        <f t="shared" si="18"/>
        <v>6.6491228070175437</v>
      </c>
      <c r="AE49" s="45"/>
      <c r="AF49" s="4"/>
      <c r="AG49" s="16"/>
      <c r="AH49" s="56"/>
      <c r="AI49" s="13"/>
      <c r="AJ49" s="18"/>
    </row>
    <row r="50" spans="1:36" ht="15.6">
      <c r="A50" s="45"/>
      <c r="B50" s="51">
        <f>+'Ark1'!C808</f>
        <v>2022</v>
      </c>
      <c r="C50" s="51">
        <f>+'Ark1'!M808</f>
        <v>9</v>
      </c>
      <c r="D50" s="52" t="str">
        <f t="shared" si="17"/>
        <v>3+</v>
      </c>
      <c r="E50" s="51">
        <f>+'Ark1'!Q808</f>
        <v>1</v>
      </c>
      <c r="F50" s="325">
        <f>+'Ark1'!R808</f>
        <v>1</v>
      </c>
      <c r="G50" s="165">
        <f>+'Ark1'!AF808</f>
        <v>5.8166589111214488E-3</v>
      </c>
      <c r="H50" s="57">
        <f t="shared" si="13"/>
        <v>5.8166589111214488E-3</v>
      </c>
      <c r="I50" s="165">
        <f>+'Ark1'!AG808</f>
        <v>1.1291613912534131E-2</v>
      </c>
      <c r="J50" s="92"/>
      <c r="K50" s="145">
        <f>+'Ark1'!U808</f>
        <v>15.7</v>
      </c>
      <c r="L50" s="165"/>
      <c r="M50" s="165"/>
      <c r="N50" s="488"/>
      <c r="O50" s="165"/>
      <c r="P50" s="165"/>
      <c r="Q50" s="165"/>
      <c r="R50" s="165"/>
      <c r="S50" s="165"/>
      <c r="T50" s="53">
        <f>+'Ark1'!S808</f>
        <v>8</v>
      </c>
      <c r="U50" s="57">
        <f t="shared" si="14"/>
        <v>8</v>
      </c>
      <c r="V50" s="72">
        <f>+'Ark1'!V808</f>
        <v>0</v>
      </c>
      <c r="W50" s="145">
        <f>+'Ark1'!X808</f>
        <v>0</v>
      </c>
      <c r="X50" s="145">
        <f>+'Ark1'!Y808</f>
        <v>0</v>
      </c>
      <c r="Y50" s="145">
        <f>+'Ark1'!Z808</f>
        <v>0</v>
      </c>
      <c r="Z50" s="53">
        <f>+'Ark1'!AA808</f>
        <v>0</v>
      </c>
      <c r="AA50" s="53">
        <f>+'Ark1'!AB808</f>
        <v>0</v>
      </c>
      <c r="AB50" s="72">
        <f>+'Ark1'!AD808</f>
        <v>0</v>
      </c>
      <c r="AC50" s="53">
        <f t="shared" si="15"/>
        <v>1.9624999999999999</v>
      </c>
      <c r="AD50" s="72">
        <f t="shared" si="18"/>
        <v>1</v>
      </c>
      <c r="AE50" s="45"/>
      <c r="AF50" s="4"/>
      <c r="AG50" s="16"/>
      <c r="AH50" s="56"/>
      <c r="AI50" s="5"/>
      <c r="AJ50" s="18"/>
    </row>
    <row r="51" spans="1:36" ht="15.6">
      <c r="A51" s="45"/>
      <c r="B51" s="51">
        <f>+'Ark1'!C809</f>
        <v>2022</v>
      </c>
      <c r="C51" s="51">
        <f>+'Ark1'!M809</f>
        <v>10</v>
      </c>
      <c r="D51" s="52" t="str">
        <f t="shared" si="17"/>
        <v>4-</v>
      </c>
      <c r="E51" s="51">
        <f>+'Ark1'!Q809</f>
        <v>0</v>
      </c>
      <c r="F51" s="325">
        <f>+'Ark1'!R809</f>
        <v>0</v>
      </c>
      <c r="G51" s="165">
        <f>+'Ark1'!AF809</f>
        <v>0</v>
      </c>
      <c r="H51" s="57">
        <f t="shared" si="13"/>
        <v>0</v>
      </c>
      <c r="I51" s="165">
        <f>+'Ark1'!AG809</f>
        <v>0</v>
      </c>
      <c r="J51" s="92"/>
      <c r="K51" s="145">
        <f>+'Ark1'!U809</f>
        <v>0</v>
      </c>
      <c r="L51" s="165"/>
      <c r="M51" s="165"/>
      <c r="N51" s="488"/>
      <c r="O51" s="165"/>
      <c r="P51" s="165"/>
      <c r="Q51" s="165"/>
      <c r="R51" s="165"/>
      <c r="S51" s="165"/>
      <c r="T51" s="53">
        <f>+'Ark1'!S809</f>
        <v>0</v>
      </c>
      <c r="U51" s="57">
        <f t="shared" si="14"/>
        <v>0</v>
      </c>
      <c r="V51" s="72">
        <f>+'Ark1'!V809</f>
        <v>0</v>
      </c>
      <c r="W51" s="145">
        <f>+'Ark1'!X809</f>
        <v>0</v>
      </c>
      <c r="X51" s="145">
        <f>+'Ark1'!Y809</f>
        <v>0</v>
      </c>
      <c r="Y51" s="145">
        <f>+'Ark1'!Z809</f>
        <v>0</v>
      </c>
      <c r="Z51" s="53">
        <f>+'Ark1'!AA809</f>
        <v>0</v>
      </c>
      <c r="AA51" s="53">
        <f>+'Ark1'!AB809</f>
        <v>0</v>
      </c>
      <c r="AB51" s="72">
        <f>+'Ark1'!AD809</f>
        <v>0</v>
      </c>
      <c r="AC51" s="53" t="e">
        <f t="shared" si="15"/>
        <v>#DIV/0!</v>
      </c>
      <c r="AD51" s="72" t="e">
        <f t="shared" si="18"/>
        <v>#DIV/0!</v>
      </c>
      <c r="AE51" s="45"/>
      <c r="AF51" s="4"/>
      <c r="AG51" s="16"/>
      <c r="AH51" s="56"/>
      <c r="AI51" s="5"/>
      <c r="AJ51" s="18"/>
    </row>
    <row r="52" spans="1:36" ht="15.6">
      <c r="A52" s="45"/>
      <c r="B52" s="51">
        <f>+'Ark1'!C810</f>
        <v>2022</v>
      </c>
      <c r="C52" s="51">
        <f>+'Ark1'!M810</f>
        <v>11</v>
      </c>
      <c r="D52" s="52" t="str">
        <f t="shared" si="17"/>
        <v>4</v>
      </c>
      <c r="E52" s="51">
        <f>+'Ark1'!Q810</f>
        <v>2</v>
      </c>
      <c r="F52" s="325">
        <f>+'Ark1'!R810</f>
        <v>3</v>
      </c>
      <c r="G52" s="165">
        <f>+'Ark1'!AF810</f>
        <v>1.7449976733364347E-2</v>
      </c>
      <c r="H52" s="57">
        <f t="shared" si="13"/>
        <v>4.8251466978161198E-4</v>
      </c>
      <c r="I52" s="165">
        <f>+'Ark1'!AG810</f>
        <v>2.5963519888056182E-2</v>
      </c>
      <c r="J52" s="92"/>
      <c r="K52" s="145">
        <f>+'Ark1'!U810</f>
        <v>12.03333333333333</v>
      </c>
      <c r="L52" s="165"/>
      <c r="M52" s="165"/>
      <c r="N52" s="488"/>
      <c r="O52" s="165"/>
      <c r="P52" s="165"/>
      <c r="Q52" s="165"/>
      <c r="R52" s="165"/>
      <c r="S52" s="165"/>
      <c r="T52" s="53">
        <f>+'Ark1'!S810</f>
        <v>8</v>
      </c>
      <c r="U52" s="57">
        <f t="shared" si="14"/>
        <v>0</v>
      </c>
      <c r="V52" s="72">
        <f>+'Ark1'!V810</f>
        <v>0</v>
      </c>
      <c r="W52" s="145">
        <f>+'Ark1'!X810</f>
        <v>33.333333333333343</v>
      </c>
      <c r="X52" s="145">
        <f>+'Ark1'!Y810</f>
        <v>33.333333333333343</v>
      </c>
      <c r="Y52" s="145">
        <f>+'Ark1'!Z810</f>
        <v>9.9466353886907672</v>
      </c>
      <c r="Z52" s="53">
        <f>+'Ark1'!AA810</f>
        <v>0</v>
      </c>
      <c r="AA52" s="53">
        <f>+'Ark1'!AB810</f>
        <v>0</v>
      </c>
      <c r="AB52" s="72">
        <f>+'Ark1'!AD810</f>
        <v>0</v>
      </c>
      <c r="AC52" s="53">
        <f t="shared" si="15"/>
        <v>1.5041666666666662</v>
      </c>
      <c r="AD52" s="72">
        <f t="shared" si="18"/>
        <v>1.5</v>
      </c>
      <c r="AE52" s="45"/>
      <c r="AF52" s="4"/>
      <c r="AG52" s="16"/>
      <c r="AH52" s="56"/>
      <c r="AI52" s="5"/>
      <c r="AJ52" s="18"/>
    </row>
    <row r="53" spans="1:36" ht="15.6">
      <c r="A53" s="45"/>
      <c r="B53" s="51">
        <f>+'Ark1'!C811</f>
        <v>2022</v>
      </c>
      <c r="C53" s="51">
        <f>+'Ark1'!M811</f>
        <v>12</v>
      </c>
      <c r="D53" s="52" t="str">
        <f t="shared" si="17"/>
        <v>4+</v>
      </c>
      <c r="E53" s="51">
        <f>+'Ark1'!Q811</f>
        <v>0</v>
      </c>
      <c r="F53" s="325">
        <f>+'Ark1'!R811</f>
        <v>0</v>
      </c>
      <c r="G53" s="165">
        <f>+'Ark1'!AF811</f>
        <v>0</v>
      </c>
      <c r="H53" s="57">
        <f t="shared" si="13"/>
        <v>0</v>
      </c>
      <c r="I53" s="165">
        <f>+'Ark1'!AG811</f>
        <v>0</v>
      </c>
      <c r="J53" s="92"/>
      <c r="K53" s="145">
        <f>+'Ark1'!U811</f>
        <v>0</v>
      </c>
      <c r="L53" s="165"/>
      <c r="M53" s="165"/>
      <c r="N53" s="488"/>
      <c r="O53" s="165"/>
      <c r="P53" s="165"/>
      <c r="Q53" s="165"/>
      <c r="R53" s="165"/>
      <c r="S53" s="165"/>
      <c r="T53" s="53">
        <f>+'Ark1'!S811</f>
        <v>0</v>
      </c>
      <c r="U53" s="57">
        <f t="shared" si="14"/>
        <v>0</v>
      </c>
      <c r="V53" s="72">
        <f>+'Ark1'!V811</f>
        <v>0</v>
      </c>
      <c r="W53" s="145">
        <f>+'Ark1'!X811</f>
        <v>0</v>
      </c>
      <c r="X53" s="145">
        <f>+'Ark1'!Y811</f>
        <v>0</v>
      </c>
      <c r="Y53" s="145">
        <f>+'Ark1'!Z811</f>
        <v>0</v>
      </c>
      <c r="Z53" s="53">
        <f>+'Ark1'!AA811</f>
        <v>0</v>
      </c>
      <c r="AA53" s="53">
        <f>+'Ark1'!AB811</f>
        <v>0</v>
      </c>
      <c r="AB53" s="72">
        <f>+'Ark1'!AD811</f>
        <v>0</v>
      </c>
      <c r="AC53" s="53" t="e">
        <f t="shared" si="15"/>
        <v>#DIV/0!</v>
      </c>
      <c r="AD53" s="72" t="e">
        <f t="shared" si="18"/>
        <v>#DIV/0!</v>
      </c>
      <c r="AE53" s="45"/>
      <c r="AF53" s="4"/>
      <c r="AG53" s="16"/>
      <c r="AH53" s="56"/>
      <c r="AI53" s="5"/>
      <c r="AJ53" s="18"/>
    </row>
    <row r="54" spans="1:36" ht="15.6">
      <c r="A54" s="45"/>
      <c r="B54" s="51">
        <f>+'Ark1'!C812</f>
        <v>2022</v>
      </c>
      <c r="C54" s="51">
        <f>+'Ark1'!M812</f>
        <v>13</v>
      </c>
      <c r="D54" s="52" t="str">
        <f t="shared" si="17"/>
        <v>5-</v>
      </c>
      <c r="E54" s="51">
        <f>+'Ark1'!Q812</f>
        <v>0</v>
      </c>
      <c r="F54" s="325">
        <f>+'Ark1'!R812</f>
        <v>0</v>
      </c>
      <c r="G54" s="165">
        <f>+'Ark1'!AF812</f>
        <v>0</v>
      </c>
      <c r="H54" s="57">
        <f t="shared" si="13"/>
        <v>0</v>
      </c>
      <c r="I54" s="165">
        <f>+'Ark1'!AG812</f>
        <v>0</v>
      </c>
      <c r="J54" s="92"/>
      <c r="K54" s="145">
        <f>+'Ark1'!U812</f>
        <v>0</v>
      </c>
      <c r="L54" s="165"/>
      <c r="M54" s="165"/>
      <c r="N54" s="488"/>
      <c r="O54" s="165"/>
      <c r="P54" s="165"/>
      <c r="Q54" s="165"/>
      <c r="R54" s="165"/>
      <c r="S54" s="165"/>
      <c r="T54" s="53">
        <f>+'Ark1'!S812</f>
        <v>0</v>
      </c>
      <c r="U54" s="57">
        <f t="shared" si="14"/>
        <v>0</v>
      </c>
      <c r="V54" s="72">
        <f>+'Ark1'!V812</f>
        <v>0</v>
      </c>
      <c r="W54" s="145">
        <f>+'Ark1'!X812</f>
        <v>0</v>
      </c>
      <c r="X54" s="145">
        <f>+'Ark1'!Y812</f>
        <v>0</v>
      </c>
      <c r="Y54" s="145">
        <f>+'Ark1'!Z812</f>
        <v>0</v>
      </c>
      <c r="Z54" s="53">
        <f>+'Ark1'!AA812</f>
        <v>0</v>
      </c>
      <c r="AA54" s="53">
        <f>+'Ark1'!AB812</f>
        <v>0</v>
      </c>
      <c r="AB54" s="72">
        <f>+'Ark1'!AD812</f>
        <v>0</v>
      </c>
      <c r="AC54" s="53" t="e">
        <f t="shared" si="15"/>
        <v>#DIV/0!</v>
      </c>
      <c r="AD54" s="72" t="e">
        <f t="shared" si="18"/>
        <v>#DIV/0!</v>
      </c>
      <c r="AE54" s="45"/>
      <c r="AF54" s="4"/>
      <c r="AG54" s="16"/>
      <c r="AH54" s="56"/>
      <c r="AI54" s="5"/>
      <c r="AJ54" s="18"/>
    </row>
    <row r="55" spans="1:36" ht="15.6">
      <c r="A55" s="45"/>
      <c r="B55" s="51">
        <f>+'Ark1'!C813</f>
        <v>2022</v>
      </c>
      <c r="C55" s="51">
        <f>+'Ark1'!M813</f>
        <v>14</v>
      </c>
      <c r="D55" s="52" t="str">
        <f t="shared" si="17"/>
        <v>5</v>
      </c>
      <c r="E55" s="51">
        <f>+'Ark1'!Q813</f>
        <v>0</v>
      </c>
      <c r="F55" s="325">
        <f>+'Ark1'!R813</f>
        <v>0</v>
      </c>
      <c r="G55" s="165">
        <f>+'Ark1'!AF813</f>
        <v>0</v>
      </c>
      <c r="H55" s="57">
        <f t="shared" si="13"/>
        <v>0</v>
      </c>
      <c r="I55" s="165">
        <f>+'Ark1'!AG813</f>
        <v>0</v>
      </c>
      <c r="J55" s="92"/>
      <c r="K55" s="145">
        <f>+'Ark1'!U813</f>
        <v>0</v>
      </c>
      <c r="L55" s="165"/>
      <c r="M55" s="165"/>
      <c r="N55" s="488"/>
      <c r="O55" s="165"/>
      <c r="P55" s="165"/>
      <c r="Q55" s="165"/>
      <c r="R55" s="165"/>
      <c r="S55" s="165"/>
      <c r="T55" s="53">
        <f>+'Ark1'!S813</f>
        <v>0</v>
      </c>
      <c r="U55" s="57">
        <f t="shared" si="14"/>
        <v>0</v>
      </c>
      <c r="V55" s="72">
        <f>+'Ark1'!V813</f>
        <v>0</v>
      </c>
      <c r="W55" s="145">
        <f>+'Ark1'!X813</f>
        <v>0</v>
      </c>
      <c r="X55" s="145">
        <f>+'Ark1'!Y813</f>
        <v>0</v>
      </c>
      <c r="Y55" s="145">
        <f>+'Ark1'!Z813</f>
        <v>0</v>
      </c>
      <c r="Z55" s="53">
        <f>+'Ark1'!AA813</f>
        <v>0</v>
      </c>
      <c r="AA55" s="53">
        <f>+'Ark1'!AB813</f>
        <v>0</v>
      </c>
      <c r="AB55" s="72">
        <f>+'Ark1'!AD813</f>
        <v>0</v>
      </c>
      <c r="AC55" s="53" t="e">
        <f t="shared" si="15"/>
        <v>#DIV/0!</v>
      </c>
      <c r="AD55" s="72" t="e">
        <f t="shared" si="18"/>
        <v>#DIV/0!</v>
      </c>
      <c r="AE55" s="45"/>
      <c r="AF55" s="4"/>
      <c r="AG55" s="16"/>
      <c r="AH55" s="56"/>
      <c r="AI55" s="5"/>
      <c r="AJ55" s="18"/>
    </row>
    <row r="56" spans="1:36" ht="15.6">
      <c r="A56" s="45"/>
      <c r="B56" s="51">
        <f>+'Ark1'!C814</f>
        <v>2022</v>
      </c>
      <c r="C56" s="51">
        <f>+'Ark1'!M814</f>
        <v>15</v>
      </c>
      <c r="D56" s="52" t="str">
        <f t="shared" si="17"/>
        <v>5+</v>
      </c>
      <c r="E56" s="51">
        <f>+'Ark1'!Q814</f>
        <v>0</v>
      </c>
      <c r="F56" s="325">
        <f>+'Ark1'!R814</f>
        <v>0</v>
      </c>
      <c r="G56" s="165">
        <f>+'Ark1'!AF814</f>
        <v>0</v>
      </c>
      <c r="H56" s="57">
        <f t="shared" si="13"/>
        <v>0</v>
      </c>
      <c r="I56" s="165">
        <f>+'Ark1'!AG814</f>
        <v>0</v>
      </c>
      <c r="J56" s="92"/>
      <c r="K56" s="145">
        <f>+'Ark1'!U814</f>
        <v>0</v>
      </c>
      <c r="L56" s="165"/>
      <c r="M56" s="165"/>
      <c r="N56" s="488"/>
      <c r="O56" s="165"/>
      <c r="P56" s="165"/>
      <c r="Q56" s="165"/>
      <c r="R56" s="165"/>
      <c r="S56" s="165"/>
      <c r="T56" s="53">
        <f>+'Ark1'!S814</f>
        <v>0</v>
      </c>
      <c r="U56" s="57">
        <f t="shared" si="14"/>
        <v>0</v>
      </c>
      <c r="V56" s="72">
        <f>+'Ark1'!V814</f>
        <v>0</v>
      </c>
      <c r="W56" s="145">
        <f>+'Ark1'!X814</f>
        <v>0</v>
      </c>
      <c r="X56" s="145">
        <f>+'Ark1'!Y814</f>
        <v>0</v>
      </c>
      <c r="Y56" s="145">
        <f>+'Ark1'!Z814</f>
        <v>0</v>
      </c>
      <c r="Z56" s="53">
        <f>+'Ark1'!AA814</f>
        <v>0</v>
      </c>
      <c r="AA56" s="53">
        <f>+'Ark1'!AB814</f>
        <v>0</v>
      </c>
      <c r="AB56" s="72">
        <f>+'Ark1'!AD814</f>
        <v>0</v>
      </c>
      <c r="AC56" s="53" t="e">
        <f t="shared" si="15"/>
        <v>#DIV/0!</v>
      </c>
      <c r="AD56" s="72" t="e">
        <f t="shared" si="18"/>
        <v>#DIV/0!</v>
      </c>
      <c r="AE56" s="45"/>
      <c r="AF56" s="4"/>
      <c r="AG56" s="16"/>
      <c r="AH56" s="56"/>
      <c r="AI56" s="5"/>
      <c r="AJ56" s="18"/>
    </row>
    <row r="57" spans="1:36" ht="15.6">
      <c r="A57" s="45"/>
      <c r="B57" s="45"/>
      <c r="C57" s="45"/>
      <c r="D57" s="45"/>
      <c r="E57" s="45"/>
      <c r="F57" s="310"/>
      <c r="G57" s="45"/>
      <c r="H57" s="45"/>
      <c r="I57" s="45"/>
      <c r="J57" s="92"/>
      <c r="K57" s="45"/>
      <c r="L57" s="45"/>
      <c r="M57" s="45"/>
      <c r="N57" s="310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"/>
      <c r="AG57" s="16"/>
      <c r="AH57" s="56"/>
      <c r="AI57" s="5"/>
      <c r="AJ57" s="18"/>
    </row>
    <row r="58" spans="1:36" ht="15.6">
      <c r="A58" s="45"/>
      <c r="B58" s="44">
        <f>+'Ark1'!C815</f>
        <v>2021</v>
      </c>
      <c r="C58" s="44">
        <f>+'Ark1'!M815</f>
        <v>1</v>
      </c>
      <c r="D58" s="280" t="str">
        <f t="shared" ref="D58:D72" si="19">+D42</f>
        <v>1-</v>
      </c>
      <c r="E58" s="44">
        <f>+'Ark1'!Q815</f>
        <v>0</v>
      </c>
      <c r="F58" s="324">
        <f>+'Ark1'!R815</f>
        <v>0</v>
      </c>
      <c r="G58" s="287">
        <f>+'Ark1'!AF815</f>
        <v>0</v>
      </c>
      <c r="H58" s="288">
        <f t="shared" ref="H58" si="20">+G58-G74</f>
        <v>0</v>
      </c>
      <c r="I58" s="287">
        <f>+'Ark1'!AG815</f>
        <v>0</v>
      </c>
      <c r="J58" s="92"/>
      <c r="K58" s="99">
        <f>+'Ark1'!U815</f>
        <v>0</v>
      </c>
      <c r="L58" s="287"/>
      <c r="M58" s="287"/>
      <c r="N58" s="487"/>
      <c r="O58" s="287"/>
      <c r="P58" s="287"/>
      <c r="Q58" s="287"/>
      <c r="R58" s="287"/>
      <c r="S58" s="287"/>
      <c r="T58" s="38">
        <f>+'Ark1'!S815</f>
        <v>0</v>
      </c>
      <c r="U58" s="288">
        <f t="shared" ref="U58" si="21">+T58-T74</f>
        <v>0</v>
      </c>
      <c r="V58" s="121">
        <f>+'Ark1'!V815</f>
        <v>0</v>
      </c>
      <c r="W58" s="99">
        <f>+'Ark1'!X815</f>
        <v>0</v>
      </c>
      <c r="X58" s="99">
        <f>+'Ark1'!Y815</f>
        <v>0</v>
      </c>
      <c r="Y58" s="99">
        <f>+'Ark1'!Z815</f>
        <v>0</v>
      </c>
      <c r="Z58" s="38">
        <f>+'Ark1'!AA815</f>
        <v>0</v>
      </c>
      <c r="AA58" s="38">
        <f>+'Ark1'!AB815</f>
        <v>0</v>
      </c>
      <c r="AB58" s="121">
        <f>+'Ark1'!AD815</f>
        <v>0</v>
      </c>
      <c r="AC58" s="38" t="e">
        <f t="shared" ref="AC58:AC72" si="22">+K58/T58</f>
        <v>#DIV/0!</v>
      </c>
      <c r="AD58" s="121" t="e">
        <f t="shared" si="18"/>
        <v>#DIV/0!</v>
      </c>
      <c r="AE58" s="45"/>
      <c r="AF58" s="4"/>
      <c r="AG58" s="16"/>
      <c r="AH58" s="56"/>
      <c r="AI58" s="5"/>
      <c r="AJ58" s="18"/>
    </row>
    <row r="59" spans="1:36" ht="15.6">
      <c r="A59" s="45"/>
      <c r="B59" s="44">
        <f>+'Ark1'!C816</f>
        <v>2021</v>
      </c>
      <c r="C59" s="44">
        <f>+'Ark1'!M816</f>
        <v>2</v>
      </c>
      <c r="D59" s="280" t="str">
        <f t="shared" si="19"/>
        <v>1</v>
      </c>
      <c r="E59" s="44">
        <f>+'Ark1'!Q816</f>
        <v>411</v>
      </c>
      <c r="F59" s="324">
        <f>+'Ark1'!R816</f>
        <v>5380</v>
      </c>
      <c r="G59" s="287">
        <f>+'Ark1'!AF816</f>
        <v>30.4283153006917</v>
      </c>
      <c r="H59" s="288">
        <f t="shared" ref="H59:H72" si="23">+G59-G75</f>
        <v>3.0235560559145895</v>
      </c>
      <c r="I59" s="287">
        <f>+'Ark1'!AG816</f>
        <v>27.223124307417152</v>
      </c>
      <c r="J59" s="92"/>
      <c r="K59" s="99">
        <f>+'Ark1'!U816</f>
        <v>7.2718252788104065</v>
      </c>
      <c r="L59" s="287"/>
      <c r="M59" s="287"/>
      <c r="N59" s="487"/>
      <c r="O59" s="287"/>
      <c r="P59" s="287"/>
      <c r="Q59" s="287"/>
      <c r="R59" s="287"/>
      <c r="S59" s="287"/>
      <c r="T59" s="38">
        <f>+'Ark1'!S816</f>
        <v>4.2838289962825291</v>
      </c>
      <c r="U59" s="288">
        <f t="shared" ref="U59:U72" si="24">+T59-T75</f>
        <v>-9.3056450109643585E-2</v>
      </c>
      <c r="V59" s="121">
        <f>+'Ark1'!V816</f>
        <v>0</v>
      </c>
      <c r="W59" s="99">
        <f>+'Ark1'!X816</f>
        <v>0.66914498141263956</v>
      </c>
      <c r="X59" s="99">
        <f>+'Ark1'!Y816</f>
        <v>1.8587360594795536E-2</v>
      </c>
      <c r="Y59" s="99">
        <f>+'Ark1'!Z816</f>
        <v>2.9881978342489575</v>
      </c>
      <c r="Z59" s="38">
        <f>+'Ark1'!AA816</f>
        <v>1.5934107535390196</v>
      </c>
      <c r="AA59" s="38">
        <f>+'Ark1'!AB816</f>
        <v>0</v>
      </c>
      <c r="AB59" s="121">
        <f>+'Ark1'!AD816</f>
        <v>0</v>
      </c>
      <c r="AC59" s="38">
        <f t="shared" si="22"/>
        <v>1.6975059660693355</v>
      </c>
      <c r="AD59" s="121">
        <f t="shared" ref="AD59:AD125" si="25">+F59/E59</f>
        <v>13.090024330900244</v>
      </c>
      <c r="AE59" s="45"/>
      <c r="AF59" s="4"/>
      <c r="AG59" s="18"/>
      <c r="AH59" s="56"/>
      <c r="AI59" s="5"/>
      <c r="AJ59" s="18"/>
    </row>
    <row r="60" spans="1:36" ht="15.6">
      <c r="A60" s="45"/>
      <c r="B60" s="44">
        <f>+'Ark1'!C817</f>
        <v>2021</v>
      </c>
      <c r="C60" s="44">
        <f>+'Ark1'!M817</f>
        <v>3</v>
      </c>
      <c r="D60" s="280" t="str">
        <f t="shared" si="19"/>
        <v>1+</v>
      </c>
      <c r="E60" s="44">
        <f>+'Ark1'!Q817</f>
        <v>0</v>
      </c>
      <c r="F60" s="324">
        <f>+'Ark1'!R817</f>
        <v>0</v>
      </c>
      <c r="G60" s="287">
        <f>+'Ark1'!AF817</f>
        <v>0</v>
      </c>
      <c r="H60" s="288">
        <f t="shared" si="23"/>
        <v>0</v>
      </c>
      <c r="I60" s="287">
        <f>+'Ark1'!AG817</f>
        <v>0</v>
      </c>
      <c r="J60" s="92"/>
      <c r="K60" s="99">
        <f>+'Ark1'!U817</f>
        <v>0</v>
      </c>
      <c r="L60" s="287"/>
      <c r="M60" s="287"/>
      <c r="N60" s="487"/>
      <c r="O60" s="287"/>
      <c r="P60" s="287"/>
      <c r="Q60" s="287"/>
      <c r="R60" s="287"/>
      <c r="S60" s="287"/>
      <c r="T60" s="38">
        <f>+'Ark1'!S817</f>
        <v>0</v>
      </c>
      <c r="U60" s="288">
        <f t="shared" si="24"/>
        <v>0</v>
      </c>
      <c r="V60" s="121">
        <f>+'Ark1'!V817</f>
        <v>0</v>
      </c>
      <c r="W60" s="99">
        <f>+'Ark1'!X817</f>
        <v>0</v>
      </c>
      <c r="X60" s="99">
        <f>+'Ark1'!Y817</f>
        <v>0</v>
      </c>
      <c r="Y60" s="99">
        <f>+'Ark1'!Z817</f>
        <v>0</v>
      </c>
      <c r="Z60" s="38">
        <f>+'Ark1'!AA817</f>
        <v>0</v>
      </c>
      <c r="AA60" s="38">
        <f>+'Ark1'!AB817</f>
        <v>0</v>
      </c>
      <c r="AB60" s="121">
        <f>+'Ark1'!AD817</f>
        <v>0</v>
      </c>
      <c r="AC60" s="38" t="e">
        <f t="shared" si="22"/>
        <v>#DIV/0!</v>
      </c>
      <c r="AD60" s="121" t="e">
        <f t="shared" si="25"/>
        <v>#DIV/0!</v>
      </c>
      <c r="AE60" s="45"/>
      <c r="AF60" s="13"/>
      <c r="AG60" s="13"/>
      <c r="AH60" s="56"/>
    </row>
    <row r="61" spans="1:36" ht="15.6">
      <c r="A61" s="45"/>
      <c r="B61" s="44">
        <f>+'Ark1'!C818</f>
        <v>2021</v>
      </c>
      <c r="C61" s="44">
        <f>+'Ark1'!M818</f>
        <v>4</v>
      </c>
      <c r="D61" s="280" t="str">
        <f t="shared" si="19"/>
        <v>2-</v>
      </c>
      <c r="E61" s="44">
        <f>+'Ark1'!Q818</f>
        <v>0</v>
      </c>
      <c r="F61" s="324">
        <f>+'Ark1'!R818</f>
        <v>0</v>
      </c>
      <c r="G61" s="287">
        <f>+'Ark1'!AF818</f>
        <v>0</v>
      </c>
      <c r="H61" s="288">
        <f t="shared" si="23"/>
        <v>-5.5859680482627638E-3</v>
      </c>
      <c r="I61" s="287">
        <f>+'Ark1'!AG818</f>
        <v>0</v>
      </c>
      <c r="J61" s="92"/>
      <c r="K61" s="99">
        <f>+'Ark1'!U818</f>
        <v>0</v>
      </c>
      <c r="L61" s="287"/>
      <c r="M61" s="287"/>
      <c r="N61" s="487"/>
      <c r="O61" s="287"/>
      <c r="P61" s="287"/>
      <c r="Q61" s="287"/>
      <c r="R61" s="287"/>
      <c r="S61" s="287"/>
      <c r="T61" s="38">
        <f>+'Ark1'!S818</f>
        <v>0</v>
      </c>
      <c r="U61" s="288">
        <f t="shared" si="24"/>
        <v>-4</v>
      </c>
      <c r="V61" s="121">
        <f>+'Ark1'!V818</f>
        <v>0</v>
      </c>
      <c r="W61" s="99">
        <f>+'Ark1'!X818</f>
        <v>0</v>
      </c>
      <c r="X61" s="99">
        <f>+'Ark1'!Y818</f>
        <v>0</v>
      </c>
      <c r="Y61" s="99">
        <f>+'Ark1'!Z818</f>
        <v>0</v>
      </c>
      <c r="Z61" s="38">
        <f>+'Ark1'!AA818</f>
        <v>0</v>
      </c>
      <c r="AA61" s="38">
        <f>+'Ark1'!AB818</f>
        <v>0</v>
      </c>
      <c r="AB61" s="121">
        <f>+'Ark1'!AD818</f>
        <v>0</v>
      </c>
      <c r="AC61" s="38" t="e">
        <f t="shared" si="22"/>
        <v>#DIV/0!</v>
      </c>
      <c r="AD61" s="121" t="e">
        <f t="shared" si="25"/>
        <v>#DIV/0!</v>
      </c>
      <c r="AE61" s="45"/>
      <c r="AF61" s="5"/>
      <c r="AG61" s="18"/>
      <c r="AH61" s="56"/>
      <c r="AJ61" s="18"/>
    </row>
    <row r="62" spans="1:36" ht="15.6">
      <c r="A62" s="45"/>
      <c r="B62" s="44">
        <f>+'Ark1'!C819</f>
        <v>2021</v>
      </c>
      <c r="C62" s="44">
        <f>+'Ark1'!M819</f>
        <v>5</v>
      </c>
      <c r="D62" s="280" t="str">
        <f t="shared" si="19"/>
        <v>2</v>
      </c>
      <c r="E62" s="44">
        <f>+'Ark1'!Q819</f>
        <v>519</v>
      </c>
      <c r="F62" s="324">
        <f>+'Ark1'!R819</f>
        <v>10688.9</v>
      </c>
      <c r="G62" s="287">
        <f>+'Ark1'!AF819</f>
        <v>60.454501750476496</v>
      </c>
      <c r="H62" s="288">
        <f t="shared" si="23"/>
        <v>-0.77887999457990986</v>
      </c>
      <c r="I62" s="287">
        <f>+'Ark1'!AG819</f>
        <v>62.146986731983297</v>
      </c>
      <c r="J62" s="92"/>
      <c r="K62" s="99">
        <f>+'Ark1'!U819</f>
        <v>8.3555454724059608</v>
      </c>
      <c r="L62" s="287"/>
      <c r="M62" s="287"/>
      <c r="N62" s="487"/>
      <c r="O62" s="287"/>
      <c r="P62" s="287"/>
      <c r="Q62" s="287"/>
      <c r="R62" s="287"/>
      <c r="S62" s="287"/>
      <c r="T62" s="38">
        <f>+'Ark1'!S819</f>
        <v>5.4354236638007665</v>
      </c>
      <c r="U62" s="288">
        <f t="shared" si="24"/>
        <v>-2.6350846028107E-3</v>
      </c>
      <c r="V62" s="121">
        <f>+'Ark1'!V819</f>
        <v>1.8710999260915528E-2</v>
      </c>
      <c r="W62" s="99">
        <f>+'Ark1'!X819</f>
        <v>2.9656933828551111</v>
      </c>
      <c r="X62" s="99">
        <f>+'Ark1'!Y819</f>
        <v>5.6132997782746594E-2</v>
      </c>
      <c r="Y62" s="99">
        <f>+'Ark1'!Z819</f>
        <v>3.3604799424831295</v>
      </c>
      <c r="Z62" s="38">
        <f>+'Ark1'!AA819</f>
        <v>1.225344410443586</v>
      </c>
      <c r="AA62" s="38">
        <f>+'Ark1'!AB819</f>
        <v>5.097578919475116E-3</v>
      </c>
      <c r="AB62" s="121">
        <f>+'Ark1'!AD819</f>
        <v>0.38836694901944208</v>
      </c>
      <c r="AC62" s="38">
        <f t="shared" si="22"/>
        <v>1.537239043214393</v>
      </c>
      <c r="AD62" s="121">
        <f t="shared" si="25"/>
        <v>20.595183044315991</v>
      </c>
      <c r="AE62" s="45"/>
      <c r="AF62" s="13"/>
      <c r="AG62" s="13"/>
      <c r="AH62" s="56"/>
    </row>
    <row r="63" spans="1:36" ht="15.6">
      <c r="A63" s="45"/>
      <c r="B63" s="44">
        <f>+'Ark1'!C820</f>
        <v>2021</v>
      </c>
      <c r="C63" s="44">
        <f>+'Ark1'!M820</f>
        <v>6</v>
      </c>
      <c r="D63" s="280" t="str">
        <f t="shared" si="19"/>
        <v>2+</v>
      </c>
      <c r="E63" s="44">
        <f>+'Ark1'!Q820</f>
        <v>1</v>
      </c>
      <c r="F63" s="324">
        <f>+'Ark1'!R820</f>
        <v>1</v>
      </c>
      <c r="G63" s="287">
        <f>+'Ark1'!AF820</f>
        <v>5.6558206878609121E-3</v>
      </c>
      <c r="H63" s="288">
        <f t="shared" si="23"/>
        <v>5.6558206878609121E-3</v>
      </c>
      <c r="I63" s="287">
        <f>+'Ark1'!AG820</f>
        <v>1.0646422228059577E-2</v>
      </c>
      <c r="J63" s="92"/>
      <c r="K63" s="99">
        <f>+'Ark1'!U820</f>
        <v>15.3</v>
      </c>
      <c r="L63" s="287"/>
      <c r="M63" s="287"/>
      <c r="N63" s="487"/>
      <c r="O63" s="287"/>
      <c r="P63" s="287"/>
      <c r="Q63" s="287"/>
      <c r="R63" s="287"/>
      <c r="S63" s="287"/>
      <c r="T63" s="38">
        <f>+'Ark1'!S820</f>
        <v>5</v>
      </c>
      <c r="U63" s="288">
        <f t="shared" si="24"/>
        <v>5</v>
      </c>
      <c r="V63" s="121">
        <f>+'Ark1'!V820</f>
        <v>0</v>
      </c>
      <c r="W63" s="99">
        <f>+'Ark1'!X820</f>
        <v>0</v>
      </c>
      <c r="X63" s="99">
        <f>+'Ark1'!Y820</f>
        <v>0</v>
      </c>
      <c r="Y63" s="99">
        <f>+'Ark1'!Z820</f>
        <v>0</v>
      </c>
      <c r="Z63" s="38">
        <f>+'Ark1'!AA820</f>
        <v>0</v>
      </c>
      <c r="AA63" s="38">
        <f>+'Ark1'!AB820</f>
        <v>0</v>
      </c>
      <c r="AB63" s="121">
        <f>+'Ark1'!AD820</f>
        <v>0</v>
      </c>
      <c r="AC63" s="38">
        <f t="shared" si="22"/>
        <v>3.06</v>
      </c>
      <c r="AD63" s="121">
        <f t="shared" si="25"/>
        <v>1</v>
      </c>
      <c r="AE63" s="45"/>
      <c r="AF63" s="13"/>
      <c r="AG63" s="13"/>
      <c r="AH63" s="56"/>
    </row>
    <row r="64" spans="1:36" ht="15.6">
      <c r="A64" s="45"/>
      <c r="B64" s="44">
        <f>+'Ark1'!C821</f>
        <v>2021</v>
      </c>
      <c r="C64" s="44">
        <f>+'Ark1'!M821</f>
        <v>7</v>
      </c>
      <c r="D64" s="280" t="str">
        <f t="shared" si="19"/>
        <v>3-</v>
      </c>
      <c r="E64" s="44">
        <f>+'Ark1'!Q821</f>
        <v>1</v>
      </c>
      <c r="F64" s="324">
        <f>+'Ark1'!R821</f>
        <v>1</v>
      </c>
      <c r="G64" s="287">
        <f>+'Ark1'!AF821</f>
        <v>5.6558206878609121E-3</v>
      </c>
      <c r="H64" s="288">
        <f t="shared" si="23"/>
        <v>5.6558206878609121E-3</v>
      </c>
      <c r="I64" s="287">
        <f>+'Ark1'!AG821</f>
        <v>8.3501350808310396E-3</v>
      </c>
      <c r="J64" s="92"/>
      <c r="K64" s="99">
        <f>+'Ark1'!U821</f>
        <v>12</v>
      </c>
      <c r="L64" s="287"/>
      <c r="M64" s="287"/>
      <c r="N64" s="487"/>
      <c r="O64" s="287"/>
      <c r="P64" s="287"/>
      <c r="Q64" s="287"/>
      <c r="R64" s="287"/>
      <c r="S64" s="287"/>
      <c r="T64" s="38">
        <f>+'Ark1'!S821</f>
        <v>6</v>
      </c>
      <c r="U64" s="288">
        <f t="shared" si="24"/>
        <v>6</v>
      </c>
      <c r="V64" s="121">
        <f>+'Ark1'!V821</f>
        <v>0</v>
      </c>
      <c r="W64" s="99">
        <f>+'Ark1'!X821</f>
        <v>0</v>
      </c>
      <c r="X64" s="99">
        <f>+'Ark1'!Y821</f>
        <v>0</v>
      </c>
      <c r="Y64" s="99">
        <f>+'Ark1'!Z821</f>
        <v>0</v>
      </c>
      <c r="Z64" s="38">
        <f>+'Ark1'!AA821</f>
        <v>0</v>
      </c>
      <c r="AA64" s="38">
        <f>+'Ark1'!AB821</f>
        <v>0</v>
      </c>
      <c r="AB64" s="121">
        <f>+'Ark1'!AD821</f>
        <v>0</v>
      </c>
      <c r="AC64" s="38">
        <f t="shared" si="22"/>
        <v>2</v>
      </c>
      <c r="AD64" s="121">
        <f t="shared" si="25"/>
        <v>1</v>
      </c>
      <c r="AE64" s="45"/>
      <c r="AF64" s="2"/>
      <c r="AG64" s="5"/>
      <c r="AH64" s="56"/>
    </row>
    <row r="65" spans="1:36" ht="15.6">
      <c r="A65" s="45"/>
      <c r="B65" s="44">
        <f>+'Ark1'!C822</f>
        <v>2021</v>
      </c>
      <c r="C65" s="44">
        <f>+'Ark1'!M822</f>
        <v>8</v>
      </c>
      <c r="D65" s="280" t="str">
        <f t="shared" si="19"/>
        <v>3</v>
      </c>
      <c r="E65" s="44">
        <f>+'Ark1'!Q822</f>
        <v>200</v>
      </c>
      <c r="F65" s="324">
        <f>+'Ark1'!R822</f>
        <v>1607</v>
      </c>
      <c r="G65" s="287">
        <f>+'Ark1'!AF822</f>
        <v>9.0889038453924869</v>
      </c>
      <c r="H65" s="288">
        <f t="shared" si="23"/>
        <v>-2.2394393564843966</v>
      </c>
      <c r="I65" s="287">
        <f>+'Ark1'!AG822</f>
        <v>10.56974015423395</v>
      </c>
      <c r="J65" s="92"/>
      <c r="K65" s="99">
        <f>+'Ark1'!U822</f>
        <v>9.4522713130056015</v>
      </c>
      <c r="L65" s="287"/>
      <c r="M65" s="287"/>
      <c r="N65" s="487"/>
      <c r="O65" s="287"/>
      <c r="P65" s="287"/>
      <c r="Q65" s="287"/>
      <c r="R65" s="287"/>
      <c r="S65" s="287"/>
      <c r="T65" s="38">
        <f>+'Ark1'!S822</f>
        <v>5.8985687616677014</v>
      </c>
      <c r="U65" s="288">
        <f t="shared" si="24"/>
        <v>0.20774035930083734</v>
      </c>
      <c r="V65" s="121">
        <f>+'Ark1'!V822</f>
        <v>0</v>
      </c>
      <c r="W65" s="99">
        <f>+'Ark1'!X822</f>
        <v>9.3963907902924699</v>
      </c>
      <c r="X65" s="99">
        <f>+'Ark1'!Y822</f>
        <v>0.24891101431238324</v>
      </c>
      <c r="Y65" s="99">
        <f>+'Ark1'!Z822</f>
        <v>3.9559200797637639</v>
      </c>
      <c r="Z65" s="38">
        <f>+'Ark1'!AA822</f>
        <v>1.1828653018979998</v>
      </c>
      <c r="AA65" s="38">
        <f>+'Ark1'!AB822</f>
        <v>0</v>
      </c>
      <c r="AB65" s="121">
        <f>+'Ark1'!AD822</f>
        <v>0</v>
      </c>
      <c r="AC65" s="38">
        <f t="shared" si="22"/>
        <v>1.6024686148327891</v>
      </c>
      <c r="AD65" s="121">
        <f t="shared" si="25"/>
        <v>8.0350000000000001</v>
      </c>
      <c r="AE65" s="45"/>
      <c r="AF65" s="4"/>
      <c r="AG65" s="4"/>
      <c r="AH65" s="56"/>
      <c r="AI65" s="4"/>
      <c r="AJ65" s="4"/>
    </row>
    <row r="66" spans="1:36" ht="15.6">
      <c r="A66" s="45"/>
      <c r="B66" s="44">
        <f>+'Ark1'!C823</f>
        <v>2021</v>
      </c>
      <c r="C66" s="44">
        <f>+'Ark1'!M823</f>
        <v>9</v>
      </c>
      <c r="D66" s="280" t="str">
        <f t="shared" si="19"/>
        <v>3+</v>
      </c>
      <c r="E66" s="44">
        <f>+'Ark1'!Q823</f>
        <v>0</v>
      </c>
      <c r="F66" s="324">
        <f>+'Ark1'!R823</f>
        <v>0</v>
      </c>
      <c r="G66" s="287">
        <f>+'Ark1'!AF823</f>
        <v>0</v>
      </c>
      <c r="H66" s="288">
        <f t="shared" si="23"/>
        <v>0</v>
      </c>
      <c r="I66" s="287">
        <f>+'Ark1'!AG823</f>
        <v>0</v>
      </c>
      <c r="J66" s="92"/>
      <c r="K66" s="99">
        <f>+'Ark1'!U823</f>
        <v>0</v>
      </c>
      <c r="L66" s="287"/>
      <c r="M66" s="287"/>
      <c r="N66" s="487"/>
      <c r="O66" s="287"/>
      <c r="P66" s="287"/>
      <c r="Q66" s="287"/>
      <c r="R66" s="287"/>
      <c r="S66" s="287"/>
      <c r="T66" s="38">
        <f>+'Ark1'!S823</f>
        <v>0</v>
      </c>
      <c r="U66" s="288">
        <f t="shared" si="24"/>
        <v>0</v>
      </c>
      <c r="V66" s="121">
        <f>+'Ark1'!V823</f>
        <v>0</v>
      </c>
      <c r="W66" s="99">
        <f>+'Ark1'!X823</f>
        <v>0</v>
      </c>
      <c r="X66" s="99">
        <f>+'Ark1'!Y823</f>
        <v>0</v>
      </c>
      <c r="Y66" s="99">
        <f>+'Ark1'!Z823</f>
        <v>0</v>
      </c>
      <c r="Z66" s="38">
        <f>+'Ark1'!AA823</f>
        <v>0</v>
      </c>
      <c r="AA66" s="38">
        <f>+'Ark1'!AB823</f>
        <v>0</v>
      </c>
      <c r="AB66" s="121">
        <f>+'Ark1'!AD823</f>
        <v>0</v>
      </c>
      <c r="AC66" s="38" t="e">
        <f t="shared" si="22"/>
        <v>#DIV/0!</v>
      </c>
      <c r="AD66" s="121" t="e">
        <f t="shared" si="25"/>
        <v>#DIV/0!</v>
      </c>
      <c r="AE66" s="45"/>
      <c r="AF66" s="4"/>
      <c r="AG66" s="13"/>
      <c r="AH66" s="56"/>
      <c r="AI66" s="1"/>
      <c r="AJ66" s="5"/>
    </row>
    <row r="67" spans="1:36" ht="15.6">
      <c r="A67" s="45"/>
      <c r="B67" s="44">
        <f>+'Ark1'!C824</f>
        <v>2021</v>
      </c>
      <c r="C67" s="44">
        <f>+'Ark1'!M824</f>
        <v>10</v>
      </c>
      <c r="D67" s="280" t="str">
        <f t="shared" si="19"/>
        <v>4-</v>
      </c>
      <c r="E67" s="44">
        <f>+'Ark1'!Q824</f>
        <v>0</v>
      </c>
      <c r="F67" s="324">
        <f>+'Ark1'!R824</f>
        <v>0</v>
      </c>
      <c r="G67" s="287">
        <f>+'Ark1'!AF824</f>
        <v>0</v>
      </c>
      <c r="H67" s="288">
        <f t="shared" si="23"/>
        <v>0</v>
      </c>
      <c r="I67" s="287">
        <f>+'Ark1'!AG824</f>
        <v>0</v>
      </c>
      <c r="J67" s="92"/>
      <c r="K67" s="99">
        <f>+'Ark1'!U824</f>
        <v>0</v>
      </c>
      <c r="L67" s="287"/>
      <c r="M67" s="287"/>
      <c r="N67" s="487"/>
      <c r="O67" s="287"/>
      <c r="P67" s="287"/>
      <c r="Q67" s="287"/>
      <c r="R67" s="287"/>
      <c r="S67" s="287"/>
      <c r="T67" s="38">
        <f>+'Ark1'!S824</f>
        <v>0</v>
      </c>
      <c r="U67" s="288">
        <f t="shared" si="24"/>
        <v>0</v>
      </c>
      <c r="V67" s="121">
        <f>+'Ark1'!V824</f>
        <v>0</v>
      </c>
      <c r="W67" s="99">
        <f>+'Ark1'!X824</f>
        <v>0</v>
      </c>
      <c r="X67" s="99">
        <f>+'Ark1'!Y824</f>
        <v>0</v>
      </c>
      <c r="Y67" s="99">
        <f>+'Ark1'!Z824</f>
        <v>0</v>
      </c>
      <c r="Z67" s="38">
        <f>+'Ark1'!AA824</f>
        <v>0</v>
      </c>
      <c r="AA67" s="38">
        <f>+'Ark1'!AB824</f>
        <v>0</v>
      </c>
      <c r="AB67" s="121">
        <f>+'Ark1'!AD824</f>
        <v>0</v>
      </c>
      <c r="AC67" s="38" t="e">
        <f t="shared" si="22"/>
        <v>#DIV/0!</v>
      </c>
      <c r="AD67" s="121" t="e">
        <f t="shared" si="25"/>
        <v>#DIV/0!</v>
      </c>
      <c r="AE67" s="45"/>
      <c r="AF67" s="4"/>
      <c r="AG67" s="13"/>
      <c r="AH67" s="56"/>
      <c r="AI67" s="1"/>
      <c r="AJ67" s="5"/>
    </row>
    <row r="68" spans="1:36" ht="15.6">
      <c r="A68" s="45"/>
      <c r="B68" s="44">
        <f>+'Ark1'!C825</f>
        <v>2021</v>
      </c>
      <c r="C68" s="44">
        <f>+'Ark1'!M825</f>
        <v>11</v>
      </c>
      <c r="D68" s="280" t="str">
        <f t="shared" si="19"/>
        <v>4</v>
      </c>
      <c r="E68" s="44">
        <f>+'Ark1'!Q825</f>
        <v>3</v>
      </c>
      <c r="F68" s="324">
        <f>+'Ark1'!R825</f>
        <v>3</v>
      </c>
      <c r="G68" s="287">
        <f>+'Ark1'!AF825</f>
        <v>1.6967462063582735E-2</v>
      </c>
      <c r="H68" s="288">
        <f t="shared" si="23"/>
        <v>-1.0962378177731085E-2</v>
      </c>
      <c r="I68" s="287">
        <f>+'Ark1'!AG825</f>
        <v>4.1152249056695643E-2</v>
      </c>
      <c r="J68" s="92"/>
      <c r="K68" s="99">
        <f>+'Ark1'!U825</f>
        <v>19.713333333333335</v>
      </c>
      <c r="L68" s="287"/>
      <c r="M68" s="287"/>
      <c r="N68" s="487"/>
      <c r="O68" s="287"/>
      <c r="P68" s="287"/>
      <c r="Q68" s="287"/>
      <c r="R68" s="287"/>
      <c r="S68" s="287"/>
      <c r="T68" s="38">
        <f>+'Ark1'!S825</f>
        <v>8</v>
      </c>
      <c r="U68" s="288">
        <f t="shared" si="24"/>
        <v>0.40000000000000036</v>
      </c>
      <c r="V68" s="121">
        <f>+'Ark1'!V825</f>
        <v>0</v>
      </c>
      <c r="W68" s="99">
        <f>+'Ark1'!X825</f>
        <v>100</v>
      </c>
      <c r="X68" s="99">
        <f>+'Ark1'!Y825</f>
        <v>33.333333333333343</v>
      </c>
      <c r="Y68" s="99">
        <f>+'Ark1'!Z825</f>
        <v>2.7534382546594576</v>
      </c>
      <c r="Z68" s="38">
        <f>+'Ark1'!AA825</f>
        <v>0</v>
      </c>
      <c r="AA68" s="38">
        <f>+'Ark1'!AB825</f>
        <v>0</v>
      </c>
      <c r="AB68" s="121">
        <f>+'Ark1'!AD825</f>
        <v>0</v>
      </c>
      <c r="AC68" s="38">
        <f t="shared" si="22"/>
        <v>2.4641666666666668</v>
      </c>
      <c r="AD68" s="121">
        <f t="shared" si="25"/>
        <v>1</v>
      </c>
      <c r="AE68" s="45"/>
      <c r="AF68" s="4"/>
      <c r="AG68" s="13"/>
      <c r="AH68" s="56"/>
      <c r="AI68" s="1"/>
      <c r="AJ68" s="5"/>
    </row>
    <row r="69" spans="1:36" ht="15.6">
      <c r="A69" s="45"/>
      <c r="B69" s="44">
        <f>+'Ark1'!C826</f>
        <v>2021</v>
      </c>
      <c r="C69" s="44">
        <f>+'Ark1'!M826</f>
        <v>12</v>
      </c>
      <c r="D69" s="280" t="str">
        <f t="shared" si="19"/>
        <v>4+</v>
      </c>
      <c r="E69" s="44">
        <f>+'Ark1'!Q826</f>
        <v>0</v>
      </c>
      <c r="F69" s="324">
        <f>+'Ark1'!R826</f>
        <v>0</v>
      </c>
      <c r="G69" s="287">
        <f>+'Ark1'!AF826</f>
        <v>0</v>
      </c>
      <c r="H69" s="288">
        <f t="shared" si="23"/>
        <v>0</v>
      </c>
      <c r="I69" s="287">
        <f>+'Ark1'!AG826</f>
        <v>0</v>
      </c>
      <c r="J69" s="92"/>
      <c r="K69" s="99">
        <f>+'Ark1'!U826</f>
        <v>0</v>
      </c>
      <c r="L69" s="287"/>
      <c r="M69" s="287"/>
      <c r="N69" s="487"/>
      <c r="O69" s="287"/>
      <c r="P69" s="287"/>
      <c r="Q69" s="287"/>
      <c r="R69" s="287"/>
      <c r="S69" s="287"/>
      <c r="T69" s="38">
        <f>+'Ark1'!S826</f>
        <v>0</v>
      </c>
      <c r="U69" s="288">
        <f t="shared" si="24"/>
        <v>0</v>
      </c>
      <c r="V69" s="121">
        <f>+'Ark1'!V826</f>
        <v>0</v>
      </c>
      <c r="W69" s="99">
        <f>+'Ark1'!X826</f>
        <v>0</v>
      </c>
      <c r="X69" s="99">
        <f>+'Ark1'!Y826</f>
        <v>0</v>
      </c>
      <c r="Y69" s="99">
        <f>+'Ark1'!Z826</f>
        <v>0</v>
      </c>
      <c r="Z69" s="38">
        <f>+'Ark1'!AA826</f>
        <v>0</v>
      </c>
      <c r="AA69" s="38">
        <f>+'Ark1'!AB826</f>
        <v>0</v>
      </c>
      <c r="AB69" s="121">
        <f>+'Ark1'!AD826</f>
        <v>0</v>
      </c>
      <c r="AC69" s="38" t="e">
        <f t="shared" si="22"/>
        <v>#DIV/0!</v>
      </c>
      <c r="AD69" s="121" t="e">
        <f t="shared" si="25"/>
        <v>#DIV/0!</v>
      </c>
      <c r="AE69" s="45"/>
      <c r="AF69" s="4"/>
      <c r="AG69" s="13"/>
      <c r="AH69" s="56"/>
      <c r="AI69" s="1"/>
      <c r="AJ69" s="5"/>
    </row>
    <row r="70" spans="1:36" ht="15.6">
      <c r="A70" s="45"/>
      <c r="B70" s="44">
        <f>+'Ark1'!C827</f>
        <v>2021</v>
      </c>
      <c r="C70" s="44">
        <f>+'Ark1'!M827</f>
        <v>13</v>
      </c>
      <c r="D70" s="280" t="str">
        <f t="shared" si="19"/>
        <v>5-</v>
      </c>
      <c r="E70" s="44">
        <f>+'Ark1'!Q827</f>
        <v>0</v>
      </c>
      <c r="F70" s="324">
        <f>+'Ark1'!R827</f>
        <v>0</v>
      </c>
      <c r="G70" s="287">
        <f>+'Ark1'!AF827</f>
        <v>0</v>
      </c>
      <c r="H70" s="288">
        <f t="shared" si="23"/>
        <v>0</v>
      </c>
      <c r="I70" s="287">
        <f>+'Ark1'!AG827</f>
        <v>0</v>
      </c>
      <c r="J70" s="92"/>
      <c r="K70" s="99">
        <f>+'Ark1'!U827</f>
        <v>0</v>
      </c>
      <c r="L70" s="287"/>
      <c r="M70" s="287"/>
      <c r="N70" s="487"/>
      <c r="O70" s="287"/>
      <c r="P70" s="287"/>
      <c r="Q70" s="287"/>
      <c r="R70" s="287"/>
      <c r="S70" s="287"/>
      <c r="T70" s="38">
        <f>+'Ark1'!S827</f>
        <v>0</v>
      </c>
      <c r="U70" s="288">
        <f t="shared" si="24"/>
        <v>0</v>
      </c>
      <c r="V70" s="121">
        <f>+'Ark1'!V827</f>
        <v>0</v>
      </c>
      <c r="W70" s="99">
        <f>+'Ark1'!X827</f>
        <v>0</v>
      </c>
      <c r="X70" s="99">
        <f>+'Ark1'!Y827</f>
        <v>0</v>
      </c>
      <c r="Y70" s="99">
        <f>+'Ark1'!Z827</f>
        <v>0</v>
      </c>
      <c r="Z70" s="38">
        <f>+'Ark1'!AA827</f>
        <v>0</v>
      </c>
      <c r="AA70" s="38">
        <f>+'Ark1'!AB827</f>
        <v>0</v>
      </c>
      <c r="AB70" s="121">
        <f>+'Ark1'!AD827</f>
        <v>0</v>
      </c>
      <c r="AC70" s="38" t="e">
        <f t="shared" si="22"/>
        <v>#DIV/0!</v>
      </c>
      <c r="AD70" s="121" t="e">
        <f t="shared" si="25"/>
        <v>#DIV/0!</v>
      </c>
      <c r="AE70" s="45"/>
      <c r="AF70" s="4"/>
      <c r="AG70" s="13"/>
      <c r="AH70" s="56"/>
      <c r="AI70" s="13"/>
      <c r="AJ70" s="5"/>
    </row>
    <row r="71" spans="1:36" ht="15.6">
      <c r="A71" s="45"/>
      <c r="B71" s="44">
        <f>+'Ark1'!C828</f>
        <v>2021</v>
      </c>
      <c r="C71" s="44">
        <f>+'Ark1'!M828</f>
        <v>14</v>
      </c>
      <c r="D71" s="280" t="str">
        <f t="shared" si="19"/>
        <v>5</v>
      </c>
      <c r="E71" s="44">
        <f>+'Ark1'!Q828</f>
        <v>0</v>
      </c>
      <c r="F71" s="324">
        <f>+'Ark1'!R828</f>
        <v>0</v>
      </c>
      <c r="G71" s="287">
        <f>+'Ark1'!AF828</f>
        <v>0</v>
      </c>
      <c r="H71" s="288">
        <f t="shared" si="23"/>
        <v>0</v>
      </c>
      <c r="I71" s="287">
        <f>+'Ark1'!AG828</f>
        <v>0</v>
      </c>
      <c r="J71" s="92"/>
      <c r="K71" s="99">
        <f>+'Ark1'!U828</f>
        <v>0</v>
      </c>
      <c r="L71" s="287"/>
      <c r="M71" s="287"/>
      <c r="N71" s="487"/>
      <c r="O71" s="287"/>
      <c r="P71" s="287"/>
      <c r="Q71" s="287"/>
      <c r="R71" s="287"/>
      <c r="S71" s="287"/>
      <c r="T71" s="38">
        <f>+'Ark1'!S828</f>
        <v>0</v>
      </c>
      <c r="U71" s="288">
        <f t="shared" si="24"/>
        <v>0</v>
      </c>
      <c r="V71" s="121">
        <f>+'Ark1'!V828</f>
        <v>0</v>
      </c>
      <c r="W71" s="99">
        <f>+'Ark1'!X828</f>
        <v>0</v>
      </c>
      <c r="X71" s="99">
        <f>+'Ark1'!Y828</f>
        <v>0</v>
      </c>
      <c r="Y71" s="99">
        <f>+'Ark1'!Z828</f>
        <v>0</v>
      </c>
      <c r="Z71" s="38">
        <f>+'Ark1'!AA828</f>
        <v>0</v>
      </c>
      <c r="AA71" s="38">
        <f>+'Ark1'!AB828</f>
        <v>0</v>
      </c>
      <c r="AB71" s="121">
        <f>+'Ark1'!AD828</f>
        <v>0</v>
      </c>
      <c r="AC71" s="38" t="e">
        <f t="shared" si="22"/>
        <v>#DIV/0!</v>
      </c>
      <c r="AD71" s="121" t="e">
        <f t="shared" si="25"/>
        <v>#DIV/0!</v>
      </c>
      <c r="AE71" s="45"/>
      <c r="AF71" s="4"/>
      <c r="AG71" s="13"/>
      <c r="AH71" s="56"/>
      <c r="AI71" s="13"/>
      <c r="AJ71" s="5"/>
    </row>
    <row r="72" spans="1:36" ht="15.6">
      <c r="A72" s="45"/>
      <c r="B72" s="44">
        <f>+'Ark1'!C829</f>
        <v>2021</v>
      </c>
      <c r="C72" s="44">
        <f>+'Ark1'!M829</f>
        <v>15</v>
      </c>
      <c r="D72" s="280" t="str">
        <f t="shared" si="19"/>
        <v>5+</v>
      </c>
      <c r="E72" s="44">
        <f>+'Ark1'!Q829</f>
        <v>0</v>
      </c>
      <c r="F72" s="324">
        <f>+'Ark1'!R829</f>
        <v>0</v>
      </c>
      <c r="G72" s="287">
        <f>+'Ark1'!AF829</f>
        <v>0</v>
      </c>
      <c r="H72" s="288">
        <f t="shared" si="23"/>
        <v>0</v>
      </c>
      <c r="I72" s="287">
        <f>+'Ark1'!AG829</f>
        <v>0</v>
      </c>
      <c r="J72" s="92"/>
      <c r="K72" s="99">
        <f>+'Ark1'!U829</f>
        <v>0</v>
      </c>
      <c r="L72" s="287"/>
      <c r="M72" s="287"/>
      <c r="N72" s="487"/>
      <c r="O72" s="287"/>
      <c r="P72" s="287"/>
      <c r="Q72" s="287"/>
      <c r="R72" s="287"/>
      <c r="S72" s="287"/>
      <c r="T72" s="38">
        <f>+'Ark1'!S829</f>
        <v>0</v>
      </c>
      <c r="U72" s="288">
        <f t="shared" si="24"/>
        <v>0</v>
      </c>
      <c r="V72" s="121">
        <f>+'Ark1'!V829</f>
        <v>0</v>
      </c>
      <c r="W72" s="99">
        <f>+'Ark1'!X829</f>
        <v>0</v>
      </c>
      <c r="X72" s="99">
        <f>+'Ark1'!Y829</f>
        <v>0</v>
      </c>
      <c r="Y72" s="99">
        <f>+'Ark1'!Z829</f>
        <v>0</v>
      </c>
      <c r="Z72" s="38">
        <f>+'Ark1'!AA829</f>
        <v>0</v>
      </c>
      <c r="AA72" s="38">
        <f>+'Ark1'!AB829</f>
        <v>0</v>
      </c>
      <c r="AB72" s="121">
        <f>+'Ark1'!AD829</f>
        <v>0</v>
      </c>
      <c r="AC72" s="38" t="e">
        <f t="shared" si="22"/>
        <v>#DIV/0!</v>
      </c>
      <c r="AD72" s="121" t="e">
        <f t="shared" si="25"/>
        <v>#DIV/0!</v>
      </c>
      <c r="AE72" s="45"/>
      <c r="AF72" s="4"/>
      <c r="AG72" s="13"/>
      <c r="AH72" s="56"/>
      <c r="AI72" s="13"/>
      <c r="AJ72" s="5"/>
    </row>
    <row r="73" spans="1:36" ht="15.6">
      <c r="A73" s="45"/>
      <c r="B73" s="45"/>
      <c r="C73" s="45"/>
      <c r="D73" s="45"/>
      <c r="E73" s="45"/>
      <c r="F73" s="310"/>
      <c r="G73" s="45"/>
      <c r="H73" s="45"/>
      <c r="I73" s="45"/>
      <c r="J73" s="92"/>
      <c r="K73" s="45"/>
      <c r="L73" s="45"/>
      <c r="M73" s="45"/>
      <c r="N73" s="310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"/>
      <c r="AG73" s="13"/>
      <c r="AH73" s="56"/>
      <c r="AI73" s="13"/>
      <c r="AJ73" s="5"/>
    </row>
    <row r="74" spans="1:36" ht="15.6">
      <c r="A74" s="45"/>
      <c r="B74" s="51">
        <f>+'Ark1'!C830</f>
        <v>2020</v>
      </c>
      <c r="C74" s="51">
        <f>+'Ark1'!M830</f>
        <v>1</v>
      </c>
      <c r="D74" s="52" t="str">
        <f t="shared" ref="D74:D88" si="26">+D58</f>
        <v>1-</v>
      </c>
      <c r="E74" s="51">
        <f>+'Ark1'!Q830</f>
        <v>0</v>
      </c>
      <c r="F74" s="325">
        <f>+'Ark1'!R830</f>
        <v>0</v>
      </c>
      <c r="G74" s="165">
        <f>+'Ark1'!AF830</f>
        <v>0</v>
      </c>
      <c r="H74" s="57">
        <f t="shared" ref="H74:H88" si="27">+G74-G90</f>
        <v>0</v>
      </c>
      <c r="I74" s="165">
        <f>+'Ark1'!AG830</f>
        <v>0</v>
      </c>
      <c r="J74" s="92"/>
      <c r="K74" s="145">
        <f>+'Ark1'!U830</f>
        <v>0</v>
      </c>
      <c r="L74" s="165"/>
      <c r="M74" s="165"/>
      <c r="N74" s="488"/>
      <c r="O74" s="165"/>
      <c r="P74" s="165"/>
      <c r="Q74" s="165"/>
      <c r="R74" s="165"/>
      <c r="S74" s="165"/>
      <c r="T74" s="53">
        <f>+'Ark1'!S830</f>
        <v>0</v>
      </c>
      <c r="U74" s="57">
        <f t="shared" ref="U74:U88" si="28">+T74-T90</f>
        <v>0</v>
      </c>
      <c r="V74" s="72">
        <f>+'Ark1'!V830</f>
        <v>0</v>
      </c>
      <c r="W74" s="145">
        <f>+'Ark1'!X830</f>
        <v>0</v>
      </c>
      <c r="X74" s="145">
        <f>+'Ark1'!Y830</f>
        <v>0</v>
      </c>
      <c r="Y74" s="145">
        <f>+'Ark1'!Z830</f>
        <v>0</v>
      </c>
      <c r="Z74" s="53">
        <f>+'Ark1'!AA830</f>
        <v>0</v>
      </c>
      <c r="AA74" s="53">
        <f>+'Ark1'!AB830</f>
        <v>0</v>
      </c>
      <c r="AB74" s="72">
        <f>+'Ark1'!AD830</f>
        <v>0</v>
      </c>
      <c r="AC74" s="53" t="e">
        <f t="shared" ref="AC74:AC88" si="29">+K74/T74</f>
        <v>#DIV/0!</v>
      </c>
      <c r="AD74" s="72" t="e">
        <f t="shared" si="25"/>
        <v>#DIV/0!</v>
      </c>
      <c r="AE74" s="45"/>
      <c r="AF74" s="4"/>
      <c r="AG74" s="13"/>
      <c r="AH74" s="56"/>
      <c r="AI74" s="13"/>
      <c r="AJ74" s="5"/>
    </row>
    <row r="75" spans="1:36" ht="15.6">
      <c r="A75" s="45"/>
      <c r="B75" s="51">
        <f>+'Ark1'!C831</f>
        <v>2020</v>
      </c>
      <c r="C75" s="51">
        <f>+'Ark1'!M831</f>
        <v>2</v>
      </c>
      <c r="D75" s="52" t="str">
        <f t="shared" si="26"/>
        <v>1</v>
      </c>
      <c r="E75" s="51">
        <f>+'Ark1'!Q831</f>
        <v>433</v>
      </c>
      <c r="F75" s="325">
        <f>+'Ark1'!R831</f>
        <v>4906</v>
      </c>
      <c r="G75" s="165">
        <f>+'Ark1'!AF831</f>
        <v>27.404759244777111</v>
      </c>
      <c r="H75" s="57">
        <f t="shared" si="27"/>
        <v>-1.6606255806994845</v>
      </c>
      <c r="I75" s="165">
        <f>+'Ark1'!AG831</f>
        <v>25.841667830493378</v>
      </c>
      <c r="J75" s="92"/>
      <c r="K75" s="145">
        <f>+'Ark1'!U831</f>
        <v>7.3847554015491426</v>
      </c>
      <c r="L75" s="165"/>
      <c r="M75" s="165"/>
      <c r="N75" s="488"/>
      <c r="O75" s="165"/>
      <c r="P75" s="165"/>
      <c r="Q75" s="165"/>
      <c r="R75" s="165"/>
      <c r="S75" s="165"/>
      <c r="T75" s="53">
        <f>+'Ark1'!S831</f>
        <v>4.3768854463921727</v>
      </c>
      <c r="U75" s="57">
        <f t="shared" si="28"/>
        <v>0.12674449544310296</v>
      </c>
      <c r="V75" s="72">
        <f>+'Ark1'!V831</f>
        <v>0</v>
      </c>
      <c r="W75" s="145">
        <f>+'Ark1'!X831</f>
        <v>1.4472075010191601</v>
      </c>
      <c r="X75" s="145">
        <f>+'Ark1'!Y831</f>
        <v>4.0766408479412958E-2</v>
      </c>
      <c r="Y75" s="145">
        <f>+'Ark1'!Z831</f>
        <v>3.0574678698339879</v>
      </c>
      <c r="Z75" s="53">
        <f>+'Ark1'!AA831</f>
        <v>1.7168108885110451</v>
      </c>
      <c r="AA75" s="53">
        <f>+'Ark1'!AB831</f>
        <v>0</v>
      </c>
      <c r="AB75" s="72">
        <f>+'Ark1'!AD831</f>
        <v>0</v>
      </c>
      <c r="AC75" s="53">
        <f t="shared" si="29"/>
        <v>1.6872169701485631</v>
      </c>
      <c r="AD75" s="72">
        <f t="shared" si="25"/>
        <v>11.33025404157044</v>
      </c>
      <c r="AE75" s="45"/>
      <c r="AF75" s="4"/>
      <c r="AG75" s="13"/>
      <c r="AH75" s="56"/>
      <c r="AI75" s="5"/>
      <c r="AJ75" s="5"/>
    </row>
    <row r="76" spans="1:36" ht="15.6">
      <c r="A76" s="45"/>
      <c r="B76" s="51">
        <f>+'Ark1'!C832</f>
        <v>2020</v>
      </c>
      <c r="C76" s="51">
        <f>+'Ark1'!M832</f>
        <v>3</v>
      </c>
      <c r="D76" s="52" t="str">
        <f t="shared" si="26"/>
        <v>1+</v>
      </c>
      <c r="E76" s="51">
        <f>+'Ark1'!Q832</f>
        <v>0</v>
      </c>
      <c r="F76" s="325">
        <f>+'Ark1'!R832</f>
        <v>0</v>
      </c>
      <c r="G76" s="165">
        <f>+'Ark1'!AF832</f>
        <v>0</v>
      </c>
      <c r="H76" s="57">
        <f t="shared" si="27"/>
        <v>0</v>
      </c>
      <c r="I76" s="165">
        <f>+'Ark1'!AG832</f>
        <v>0</v>
      </c>
      <c r="J76" s="92"/>
      <c r="K76" s="145">
        <f>+'Ark1'!U832</f>
        <v>0</v>
      </c>
      <c r="L76" s="165"/>
      <c r="M76" s="165"/>
      <c r="N76" s="488"/>
      <c r="O76" s="165"/>
      <c r="P76" s="165"/>
      <c r="Q76" s="165"/>
      <c r="R76" s="165"/>
      <c r="S76" s="165"/>
      <c r="T76" s="53">
        <f>+'Ark1'!S832</f>
        <v>0</v>
      </c>
      <c r="U76" s="57">
        <f t="shared" si="28"/>
        <v>0</v>
      </c>
      <c r="V76" s="72">
        <f>+'Ark1'!V832</f>
        <v>0</v>
      </c>
      <c r="W76" s="145">
        <f>+'Ark1'!X832</f>
        <v>0</v>
      </c>
      <c r="X76" s="145">
        <f>+'Ark1'!Y832</f>
        <v>0</v>
      </c>
      <c r="Y76" s="145">
        <f>+'Ark1'!Z832</f>
        <v>0</v>
      </c>
      <c r="Z76" s="53">
        <f>+'Ark1'!AA832</f>
        <v>0</v>
      </c>
      <c r="AA76" s="53">
        <f>+'Ark1'!AB832</f>
        <v>0</v>
      </c>
      <c r="AB76" s="72">
        <f>+'Ark1'!AD832</f>
        <v>0</v>
      </c>
      <c r="AC76" s="53" t="e">
        <f t="shared" si="29"/>
        <v>#DIV/0!</v>
      </c>
      <c r="AD76" s="72" t="e">
        <f t="shared" si="25"/>
        <v>#DIV/0!</v>
      </c>
      <c r="AE76" s="45"/>
      <c r="AF76" s="4"/>
      <c r="AG76" s="13"/>
      <c r="AH76" s="56"/>
      <c r="AI76" s="5"/>
      <c r="AJ76" s="5"/>
    </row>
    <row r="77" spans="1:36" ht="15.6">
      <c r="A77" s="45"/>
      <c r="B77" s="51">
        <f>+'Ark1'!C833</f>
        <v>2020</v>
      </c>
      <c r="C77" s="51">
        <f>+'Ark1'!M833</f>
        <v>4</v>
      </c>
      <c r="D77" s="52" t="str">
        <f t="shared" si="26"/>
        <v>2-</v>
      </c>
      <c r="E77" s="51">
        <f>+'Ark1'!Q833</f>
        <v>1</v>
      </c>
      <c r="F77" s="325">
        <f>+'Ark1'!R833</f>
        <v>1</v>
      </c>
      <c r="G77" s="165">
        <f>+'Ark1'!AF833</f>
        <v>5.5859680482627638E-3</v>
      </c>
      <c r="H77" s="57">
        <f t="shared" si="27"/>
        <v>-1.6263597691618163E-2</v>
      </c>
      <c r="I77" s="165">
        <f>+'Ark1'!AG833</f>
        <v>6.5621281609307587E-3</v>
      </c>
      <c r="J77" s="92"/>
      <c r="K77" s="145">
        <f>+'Ark1'!U833</f>
        <v>9.2000000000000011</v>
      </c>
      <c r="L77" s="165"/>
      <c r="M77" s="165"/>
      <c r="N77" s="488"/>
      <c r="O77" s="165"/>
      <c r="P77" s="165"/>
      <c r="Q77" s="165"/>
      <c r="R77" s="165"/>
      <c r="S77" s="165"/>
      <c r="T77" s="53">
        <f>+'Ark1'!S833</f>
        <v>4</v>
      </c>
      <c r="U77" s="57">
        <f t="shared" si="28"/>
        <v>-1.75</v>
      </c>
      <c r="V77" s="72">
        <f>+'Ark1'!V833</f>
        <v>0</v>
      </c>
      <c r="W77" s="145">
        <f>+'Ark1'!X833</f>
        <v>0</v>
      </c>
      <c r="X77" s="145">
        <f>+'Ark1'!Y833</f>
        <v>0</v>
      </c>
      <c r="Y77" s="145">
        <f>+'Ark1'!Z833</f>
        <v>0</v>
      </c>
      <c r="Z77" s="53">
        <f>+'Ark1'!AA833</f>
        <v>0</v>
      </c>
      <c r="AA77" s="53">
        <f>+'Ark1'!AB833</f>
        <v>0</v>
      </c>
      <c r="AB77" s="72">
        <f>+'Ark1'!AD833</f>
        <v>0</v>
      </c>
      <c r="AC77" s="53">
        <f t="shared" si="29"/>
        <v>2.3000000000000003</v>
      </c>
      <c r="AD77" s="72">
        <f t="shared" si="25"/>
        <v>1</v>
      </c>
      <c r="AE77" s="45"/>
      <c r="AF77" s="4"/>
      <c r="AG77" s="13"/>
      <c r="AH77" s="56"/>
      <c r="AI77" s="5"/>
      <c r="AJ77" s="5"/>
    </row>
    <row r="78" spans="1:36" ht="15.6">
      <c r="A78" s="45"/>
      <c r="B78" s="51">
        <f>+'Ark1'!C834</f>
        <v>2020</v>
      </c>
      <c r="C78" s="51">
        <f>+'Ark1'!M834</f>
        <v>5</v>
      </c>
      <c r="D78" s="52" t="str">
        <f t="shared" si="26"/>
        <v>2</v>
      </c>
      <c r="E78" s="51">
        <f>+'Ark1'!Q834</f>
        <v>511</v>
      </c>
      <c r="F78" s="325">
        <f>+'Ark1'!R834</f>
        <v>10962</v>
      </c>
      <c r="G78" s="165">
        <f>+'Ark1'!AF834</f>
        <v>61.233381745056406</v>
      </c>
      <c r="H78" s="57">
        <f t="shared" si="27"/>
        <v>-2.3761665151719455</v>
      </c>
      <c r="I78" s="165">
        <f>+'Ark1'!AG834</f>
        <v>62.230344678634779</v>
      </c>
      <c r="J78" s="92"/>
      <c r="K78" s="145">
        <f>+'Ark1'!U834</f>
        <v>7.9589454479109856</v>
      </c>
      <c r="L78" s="165"/>
      <c r="M78" s="165"/>
      <c r="N78" s="488"/>
      <c r="O78" s="165"/>
      <c r="P78" s="165"/>
      <c r="Q78" s="165"/>
      <c r="R78" s="165"/>
      <c r="S78" s="165"/>
      <c r="T78" s="53">
        <f>+'Ark1'!S834</f>
        <v>5.4380587484035772</v>
      </c>
      <c r="U78" s="57">
        <f t="shared" si="28"/>
        <v>6.8543935179015136E-2</v>
      </c>
      <c r="V78" s="72">
        <f>+'Ark1'!V834</f>
        <v>9.1224229155263646E-3</v>
      </c>
      <c r="W78" s="145">
        <f>+'Ark1'!X834</f>
        <v>2.2623608830505377</v>
      </c>
      <c r="X78" s="145">
        <f>+'Ark1'!Y834</f>
        <v>8.2101806239737285E-2</v>
      </c>
      <c r="Y78" s="145">
        <f>+'Ark1'!Z834</f>
        <v>3.2097873610638521</v>
      </c>
      <c r="Z78" s="53">
        <f>+'Ark1'!AA834</f>
        <v>1.2812929169272305</v>
      </c>
      <c r="AA78" s="53">
        <f>+'Ark1'!AB834</f>
        <v>8.270395860025137E-2</v>
      </c>
      <c r="AB78" s="72">
        <f>+'Ark1'!AD834</f>
        <v>-1.5331918600140411</v>
      </c>
      <c r="AC78" s="53">
        <f t="shared" si="29"/>
        <v>1.4635637120042979</v>
      </c>
      <c r="AD78" s="72">
        <f t="shared" si="25"/>
        <v>21.452054794520549</v>
      </c>
      <c r="AE78" s="45"/>
      <c r="AF78" s="4"/>
      <c r="AG78" s="13"/>
      <c r="AH78" s="56"/>
      <c r="AI78" s="5"/>
      <c r="AJ78" s="5"/>
    </row>
    <row r="79" spans="1:36" ht="15.6">
      <c r="A79" s="45"/>
      <c r="B79" s="51">
        <f>+'Ark1'!C835</f>
        <v>2020</v>
      </c>
      <c r="C79" s="51">
        <f>+'Ark1'!M835</f>
        <v>6</v>
      </c>
      <c r="D79" s="52" t="str">
        <f t="shared" si="26"/>
        <v>2+</v>
      </c>
      <c r="E79" s="51">
        <f>+'Ark1'!Q835</f>
        <v>0</v>
      </c>
      <c r="F79" s="325">
        <f>+'Ark1'!R835</f>
        <v>0</v>
      </c>
      <c r="G79" s="165">
        <f>+'Ark1'!AF835</f>
        <v>0</v>
      </c>
      <c r="H79" s="57">
        <f t="shared" si="27"/>
        <v>0</v>
      </c>
      <c r="I79" s="165">
        <f>+'Ark1'!AG835</f>
        <v>0</v>
      </c>
      <c r="J79" s="92"/>
      <c r="K79" s="145">
        <f>+'Ark1'!U835</f>
        <v>0</v>
      </c>
      <c r="L79" s="165"/>
      <c r="M79" s="165"/>
      <c r="N79" s="488"/>
      <c r="O79" s="165"/>
      <c r="P79" s="165"/>
      <c r="Q79" s="165"/>
      <c r="R79" s="165"/>
      <c r="S79" s="165"/>
      <c r="T79" s="53">
        <f>+'Ark1'!S835</f>
        <v>0</v>
      </c>
      <c r="U79" s="57">
        <f t="shared" si="28"/>
        <v>0</v>
      </c>
      <c r="V79" s="72">
        <f>+'Ark1'!V835</f>
        <v>0</v>
      </c>
      <c r="W79" s="145">
        <f>+'Ark1'!X835</f>
        <v>0</v>
      </c>
      <c r="X79" s="145">
        <f>+'Ark1'!Y835</f>
        <v>0</v>
      </c>
      <c r="Y79" s="145">
        <f>+'Ark1'!Z835</f>
        <v>0</v>
      </c>
      <c r="Z79" s="53">
        <f>+'Ark1'!AA835</f>
        <v>0</v>
      </c>
      <c r="AA79" s="53">
        <f>+'Ark1'!AB835</f>
        <v>0</v>
      </c>
      <c r="AB79" s="72">
        <f>+'Ark1'!AD835</f>
        <v>0</v>
      </c>
      <c r="AC79" s="53" t="e">
        <f t="shared" si="29"/>
        <v>#DIV/0!</v>
      </c>
      <c r="AD79" s="72" t="e">
        <f t="shared" si="25"/>
        <v>#DIV/0!</v>
      </c>
      <c r="AE79" s="45"/>
      <c r="AF79" s="4"/>
      <c r="AG79" s="13"/>
      <c r="AH79" s="56"/>
      <c r="AI79" s="5"/>
      <c r="AJ79" s="5"/>
    </row>
    <row r="80" spans="1:36" ht="15.6">
      <c r="A80" s="45"/>
      <c r="B80" s="51">
        <f>+'Ark1'!C836</f>
        <v>2020</v>
      </c>
      <c r="C80" s="51">
        <f>+'Ark1'!M836</f>
        <v>7</v>
      </c>
      <c r="D80" s="52" t="str">
        <f t="shared" si="26"/>
        <v>3-</v>
      </c>
      <c r="E80" s="51">
        <f>+'Ark1'!Q836</f>
        <v>0</v>
      </c>
      <c r="F80" s="325">
        <f>+'Ark1'!R836</f>
        <v>0</v>
      </c>
      <c r="G80" s="165">
        <f>+'Ark1'!AF836</f>
        <v>0</v>
      </c>
      <c r="H80" s="57">
        <f t="shared" si="27"/>
        <v>0</v>
      </c>
      <c r="I80" s="165">
        <f>+'Ark1'!AG836</f>
        <v>0</v>
      </c>
      <c r="J80" s="92"/>
      <c r="K80" s="145">
        <f>+'Ark1'!U836</f>
        <v>0</v>
      </c>
      <c r="L80" s="165"/>
      <c r="M80" s="165"/>
      <c r="N80" s="488"/>
      <c r="O80" s="165"/>
      <c r="P80" s="165"/>
      <c r="Q80" s="165"/>
      <c r="R80" s="165"/>
      <c r="S80" s="165"/>
      <c r="T80" s="53">
        <f>+'Ark1'!S836</f>
        <v>0</v>
      </c>
      <c r="U80" s="57">
        <f t="shared" si="28"/>
        <v>0</v>
      </c>
      <c r="V80" s="72">
        <f>+'Ark1'!V836</f>
        <v>0</v>
      </c>
      <c r="W80" s="145">
        <f>+'Ark1'!X836</f>
        <v>0</v>
      </c>
      <c r="X80" s="145">
        <f>+'Ark1'!Y836</f>
        <v>0</v>
      </c>
      <c r="Y80" s="145">
        <f>+'Ark1'!Z836</f>
        <v>0</v>
      </c>
      <c r="Z80" s="53">
        <f>+'Ark1'!AA836</f>
        <v>0</v>
      </c>
      <c r="AA80" s="53">
        <f>+'Ark1'!AB836</f>
        <v>0</v>
      </c>
      <c r="AB80" s="72">
        <f>+'Ark1'!AD836</f>
        <v>0</v>
      </c>
      <c r="AC80" s="53" t="e">
        <f t="shared" si="29"/>
        <v>#DIV/0!</v>
      </c>
      <c r="AD80" s="72" t="e">
        <f t="shared" si="25"/>
        <v>#DIV/0!</v>
      </c>
      <c r="AE80" s="45"/>
      <c r="AF80" s="4"/>
      <c r="AG80" s="13"/>
      <c r="AH80" s="56"/>
      <c r="AI80" s="5"/>
      <c r="AJ80" s="5"/>
    </row>
    <row r="81" spans="1:36" ht="15.6">
      <c r="A81" s="45"/>
      <c r="B81" s="51">
        <f>+'Ark1'!C837</f>
        <v>2020</v>
      </c>
      <c r="C81" s="51">
        <f>+'Ark1'!M837</f>
        <v>8</v>
      </c>
      <c r="D81" s="52" t="str">
        <f t="shared" si="26"/>
        <v>3</v>
      </c>
      <c r="E81" s="51">
        <f>+'Ark1'!Q837</f>
        <v>207</v>
      </c>
      <c r="F81" s="325">
        <f>+'Ark1'!R837</f>
        <v>2028</v>
      </c>
      <c r="G81" s="165">
        <f>+'Ark1'!AF837</f>
        <v>11.328343201876883</v>
      </c>
      <c r="H81" s="57">
        <f t="shared" si="27"/>
        <v>4.0415130276265954</v>
      </c>
      <c r="I81" s="165">
        <f>+'Ark1'!AG837</f>
        <v>11.866503203103132</v>
      </c>
      <c r="J81" s="92"/>
      <c r="K81" s="145">
        <f>+'Ark1'!U837</f>
        <v>8.2034763313609602</v>
      </c>
      <c r="L81" s="165"/>
      <c r="M81" s="165"/>
      <c r="N81" s="488"/>
      <c r="O81" s="165"/>
      <c r="P81" s="165"/>
      <c r="Q81" s="165"/>
      <c r="R81" s="165"/>
      <c r="S81" s="165"/>
      <c r="T81" s="53">
        <f>+'Ark1'!S837</f>
        <v>5.690828402366864</v>
      </c>
      <c r="U81" s="57">
        <f t="shared" si="28"/>
        <v>-0.15699768458965657</v>
      </c>
      <c r="V81" s="72">
        <f>+'Ark1'!V837</f>
        <v>0</v>
      </c>
      <c r="W81" s="145">
        <f>+'Ark1'!X837</f>
        <v>3.7475345167652847</v>
      </c>
      <c r="X81" s="145">
        <f>+'Ark1'!Y837</f>
        <v>0.14792899408284027</v>
      </c>
      <c r="Y81" s="145">
        <f>+'Ark1'!Z837</f>
        <v>3.2764063779367181</v>
      </c>
      <c r="Z81" s="53">
        <f>+'Ark1'!AA837</f>
        <v>1.0652178450154037</v>
      </c>
      <c r="AA81" s="53">
        <f>+'Ark1'!AB837</f>
        <v>0</v>
      </c>
      <c r="AB81" s="72">
        <f>+'Ark1'!AD837</f>
        <v>0</v>
      </c>
      <c r="AC81" s="53">
        <f t="shared" si="29"/>
        <v>1.4415258643098541</v>
      </c>
      <c r="AD81" s="72">
        <f t="shared" si="25"/>
        <v>9.7971014492753632</v>
      </c>
      <c r="AE81" s="45"/>
      <c r="AF81" s="4"/>
      <c r="AG81" s="13"/>
      <c r="AH81" s="56"/>
      <c r="AI81" s="5"/>
      <c r="AJ81" s="5"/>
    </row>
    <row r="82" spans="1:36" ht="15.6">
      <c r="A82" s="45"/>
      <c r="B82" s="51">
        <f>+'Ark1'!C838</f>
        <v>2020</v>
      </c>
      <c r="C82" s="51">
        <f>+'Ark1'!M838</f>
        <v>9</v>
      </c>
      <c r="D82" s="52" t="str">
        <f t="shared" si="26"/>
        <v>3+</v>
      </c>
      <c r="E82" s="51">
        <f>+'Ark1'!Q838</f>
        <v>0</v>
      </c>
      <c r="F82" s="325">
        <f>+'Ark1'!R838</f>
        <v>0</v>
      </c>
      <c r="G82" s="165">
        <f>+'Ark1'!AF838</f>
        <v>0</v>
      </c>
      <c r="H82" s="57">
        <f t="shared" si="27"/>
        <v>0</v>
      </c>
      <c r="I82" s="165">
        <f>+'Ark1'!AG838</f>
        <v>0</v>
      </c>
      <c r="J82" s="92"/>
      <c r="K82" s="145">
        <f>+'Ark1'!U838</f>
        <v>0</v>
      </c>
      <c r="L82" s="165"/>
      <c r="M82" s="165"/>
      <c r="N82" s="488"/>
      <c r="O82" s="165"/>
      <c r="P82" s="165"/>
      <c r="Q82" s="165"/>
      <c r="R82" s="165"/>
      <c r="S82" s="165"/>
      <c r="T82" s="53">
        <f>+'Ark1'!S838</f>
        <v>0</v>
      </c>
      <c r="U82" s="57">
        <f t="shared" si="28"/>
        <v>0</v>
      </c>
      <c r="V82" s="72">
        <f>+'Ark1'!V838</f>
        <v>0</v>
      </c>
      <c r="W82" s="145">
        <f>+'Ark1'!X838</f>
        <v>0</v>
      </c>
      <c r="X82" s="145">
        <f>+'Ark1'!Y838</f>
        <v>0</v>
      </c>
      <c r="Y82" s="145">
        <f>+'Ark1'!Z838</f>
        <v>0</v>
      </c>
      <c r="Z82" s="53">
        <f>+'Ark1'!AA838</f>
        <v>0</v>
      </c>
      <c r="AA82" s="53">
        <f>+'Ark1'!AB838</f>
        <v>0</v>
      </c>
      <c r="AB82" s="72">
        <f>+'Ark1'!AD838</f>
        <v>0</v>
      </c>
      <c r="AC82" s="53" t="e">
        <f t="shared" si="29"/>
        <v>#DIV/0!</v>
      </c>
      <c r="AD82" s="72" t="e">
        <f t="shared" si="25"/>
        <v>#DIV/0!</v>
      </c>
      <c r="AE82" s="45"/>
      <c r="AF82" s="4"/>
      <c r="AG82" s="13"/>
      <c r="AH82" s="56"/>
      <c r="AI82" s="5"/>
      <c r="AJ82" s="5"/>
    </row>
    <row r="83" spans="1:36" ht="15.6">
      <c r="A83" s="45"/>
      <c r="B83" s="51">
        <f>+'Ark1'!C839</f>
        <v>2020</v>
      </c>
      <c r="C83" s="51">
        <f>+'Ark1'!M839</f>
        <v>10</v>
      </c>
      <c r="D83" s="52" t="str">
        <f t="shared" si="26"/>
        <v>4-</v>
      </c>
      <c r="E83" s="51">
        <f>+'Ark1'!Q839</f>
        <v>0</v>
      </c>
      <c r="F83" s="325">
        <f>+'Ark1'!R839</f>
        <v>0</v>
      </c>
      <c r="G83" s="165">
        <f>+'Ark1'!AF839</f>
        <v>0</v>
      </c>
      <c r="H83" s="57">
        <f t="shared" si="27"/>
        <v>0</v>
      </c>
      <c r="I83" s="165">
        <f>+'Ark1'!AG839</f>
        <v>0</v>
      </c>
      <c r="J83" s="92"/>
      <c r="K83" s="145">
        <f>+'Ark1'!U839</f>
        <v>0</v>
      </c>
      <c r="L83" s="165"/>
      <c r="M83" s="165"/>
      <c r="N83" s="488"/>
      <c r="O83" s="165"/>
      <c r="P83" s="165"/>
      <c r="Q83" s="165"/>
      <c r="R83" s="165"/>
      <c r="S83" s="165"/>
      <c r="T83" s="53">
        <f>+'Ark1'!S839</f>
        <v>0</v>
      </c>
      <c r="U83" s="57">
        <f t="shared" si="28"/>
        <v>0</v>
      </c>
      <c r="V83" s="72">
        <f>+'Ark1'!V839</f>
        <v>0</v>
      </c>
      <c r="W83" s="145">
        <f>+'Ark1'!X839</f>
        <v>0</v>
      </c>
      <c r="X83" s="145">
        <f>+'Ark1'!Y839</f>
        <v>0</v>
      </c>
      <c r="Y83" s="145">
        <f>+'Ark1'!Z839</f>
        <v>0</v>
      </c>
      <c r="Z83" s="53">
        <f>+'Ark1'!AA839</f>
        <v>0</v>
      </c>
      <c r="AA83" s="53">
        <f>+'Ark1'!AB839</f>
        <v>0</v>
      </c>
      <c r="AB83" s="72">
        <f>+'Ark1'!AD839</f>
        <v>0</v>
      </c>
      <c r="AC83" s="53" t="e">
        <f t="shared" si="29"/>
        <v>#DIV/0!</v>
      </c>
      <c r="AD83" s="72" t="e">
        <f t="shared" si="25"/>
        <v>#DIV/0!</v>
      </c>
      <c r="AE83" s="45"/>
      <c r="AF83" s="4"/>
      <c r="AG83" s="5"/>
      <c r="AH83" s="56"/>
      <c r="AI83" s="5"/>
      <c r="AJ83" s="5"/>
    </row>
    <row r="84" spans="1:36" ht="15.6">
      <c r="A84" s="45"/>
      <c r="B84" s="51">
        <f>+'Ark1'!C840</f>
        <v>2020</v>
      </c>
      <c r="C84" s="51">
        <f>+'Ark1'!M840</f>
        <v>11</v>
      </c>
      <c r="D84" s="52" t="str">
        <f t="shared" si="26"/>
        <v>4</v>
      </c>
      <c r="E84" s="51">
        <f>+'Ark1'!Q840</f>
        <v>4</v>
      </c>
      <c r="F84" s="325">
        <f>+'Ark1'!R840</f>
        <v>5</v>
      </c>
      <c r="G84" s="165">
        <f>+'Ark1'!AF840</f>
        <v>2.7929840241313821E-2</v>
      </c>
      <c r="H84" s="57">
        <f t="shared" si="27"/>
        <v>1.1542665936403126E-2</v>
      </c>
      <c r="I84" s="165">
        <f>+'Ark1'!AG840</f>
        <v>5.4922159607790032E-2</v>
      </c>
      <c r="J84" s="92"/>
      <c r="K84" s="145">
        <f>+'Ark1'!U840</f>
        <v>15.4</v>
      </c>
      <c r="L84" s="165"/>
      <c r="M84" s="165"/>
      <c r="N84" s="488"/>
      <c r="O84" s="165"/>
      <c r="P84" s="165"/>
      <c r="Q84" s="165"/>
      <c r="R84" s="165"/>
      <c r="S84" s="165"/>
      <c r="T84" s="53">
        <f>+'Ark1'!S840</f>
        <v>7.6</v>
      </c>
      <c r="U84" s="57">
        <f t="shared" si="28"/>
        <v>0.26666666666666838</v>
      </c>
      <c r="V84" s="72">
        <f>+'Ark1'!V840</f>
        <v>0</v>
      </c>
      <c r="W84" s="145">
        <f>+'Ark1'!X840</f>
        <v>60</v>
      </c>
      <c r="X84" s="145">
        <f>+'Ark1'!Y840</f>
        <v>0</v>
      </c>
      <c r="Y84" s="145">
        <f>+'Ark1'!Z840</f>
        <v>4.6559037790744755</v>
      </c>
      <c r="Z84" s="53">
        <f>+'Ark1'!AA840</f>
        <v>0.7999999999999986</v>
      </c>
      <c r="AA84" s="53">
        <f>+'Ark1'!AB840</f>
        <v>0</v>
      </c>
      <c r="AB84" s="72">
        <f>+'Ark1'!AD840</f>
        <v>0</v>
      </c>
      <c r="AC84" s="53">
        <f t="shared" si="29"/>
        <v>2.0263157894736845</v>
      </c>
      <c r="AD84" s="72">
        <f t="shared" si="25"/>
        <v>1.25</v>
      </c>
      <c r="AE84" s="45"/>
      <c r="AF84" s="13"/>
      <c r="AG84" s="13"/>
      <c r="AH84" s="56"/>
    </row>
    <row r="85" spans="1:36" ht="15.6">
      <c r="A85" s="45"/>
      <c r="B85" s="51">
        <f>+'Ark1'!C841</f>
        <v>2020</v>
      </c>
      <c r="C85" s="51">
        <f>+'Ark1'!M841</f>
        <v>12</v>
      </c>
      <c r="D85" s="52" t="str">
        <f t="shared" si="26"/>
        <v>4+</v>
      </c>
      <c r="E85" s="51">
        <f>+'Ark1'!Q841</f>
        <v>0</v>
      </c>
      <c r="F85" s="325">
        <f>+'Ark1'!R841</f>
        <v>0</v>
      </c>
      <c r="G85" s="165">
        <f>+'Ark1'!AF841</f>
        <v>0</v>
      </c>
      <c r="H85" s="57">
        <f t="shared" si="27"/>
        <v>0</v>
      </c>
      <c r="I85" s="165">
        <f>+'Ark1'!AG841</f>
        <v>0</v>
      </c>
      <c r="J85" s="92"/>
      <c r="K85" s="145">
        <f>+'Ark1'!U841</f>
        <v>0</v>
      </c>
      <c r="L85" s="165"/>
      <c r="M85" s="165"/>
      <c r="N85" s="488"/>
      <c r="O85" s="165"/>
      <c r="P85" s="165"/>
      <c r="Q85" s="165"/>
      <c r="R85" s="165"/>
      <c r="S85" s="165"/>
      <c r="T85" s="53">
        <f>+'Ark1'!S841</f>
        <v>0</v>
      </c>
      <c r="U85" s="57">
        <f t="shared" si="28"/>
        <v>0</v>
      </c>
      <c r="V85" s="72">
        <f>+'Ark1'!V841</f>
        <v>0</v>
      </c>
      <c r="W85" s="145">
        <f>+'Ark1'!X841</f>
        <v>0</v>
      </c>
      <c r="X85" s="145">
        <f>+'Ark1'!Y841</f>
        <v>0</v>
      </c>
      <c r="Y85" s="145">
        <f>+'Ark1'!Z841</f>
        <v>0</v>
      </c>
      <c r="Z85" s="53">
        <f>+'Ark1'!AA841</f>
        <v>0</v>
      </c>
      <c r="AA85" s="53">
        <f>+'Ark1'!AB841</f>
        <v>0</v>
      </c>
      <c r="AB85" s="72">
        <f>+'Ark1'!AD841</f>
        <v>0</v>
      </c>
      <c r="AC85" s="53" t="e">
        <f t="shared" si="29"/>
        <v>#DIV/0!</v>
      </c>
      <c r="AD85" s="72" t="e">
        <f t="shared" si="25"/>
        <v>#DIV/0!</v>
      </c>
      <c r="AE85" s="45"/>
      <c r="AF85" s="5"/>
      <c r="AG85" s="5"/>
      <c r="AH85" s="56"/>
      <c r="AJ85" s="5"/>
    </row>
    <row r="86" spans="1:36" ht="15.6">
      <c r="A86" s="45"/>
      <c r="B86" s="51">
        <f>+'Ark1'!C842</f>
        <v>2020</v>
      </c>
      <c r="C86" s="51">
        <f>+'Ark1'!M842</f>
        <v>13</v>
      </c>
      <c r="D86" s="52" t="str">
        <f t="shared" si="26"/>
        <v>5-</v>
      </c>
      <c r="E86" s="51">
        <f>+'Ark1'!Q842</f>
        <v>0</v>
      </c>
      <c r="F86" s="325">
        <f>+'Ark1'!R842</f>
        <v>0</v>
      </c>
      <c r="G86" s="165">
        <f>+'Ark1'!AF842</f>
        <v>0</v>
      </c>
      <c r="H86" s="57">
        <f t="shared" si="27"/>
        <v>0</v>
      </c>
      <c r="I86" s="165">
        <f>+'Ark1'!AG842</f>
        <v>0</v>
      </c>
      <c r="J86" s="92"/>
      <c r="K86" s="145">
        <f>+'Ark1'!U842</f>
        <v>0</v>
      </c>
      <c r="L86" s="165"/>
      <c r="M86" s="165"/>
      <c r="N86" s="488"/>
      <c r="O86" s="165"/>
      <c r="P86" s="165"/>
      <c r="Q86" s="165"/>
      <c r="R86" s="165"/>
      <c r="S86" s="165"/>
      <c r="T86" s="53">
        <f>+'Ark1'!S842</f>
        <v>0</v>
      </c>
      <c r="U86" s="57">
        <f t="shared" si="28"/>
        <v>0</v>
      </c>
      <c r="V86" s="72">
        <f>+'Ark1'!V842</f>
        <v>0</v>
      </c>
      <c r="W86" s="145">
        <f>+'Ark1'!X842</f>
        <v>0</v>
      </c>
      <c r="X86" s="145">
        <f>+'Ark1'!Y842</f>
        <v>0</v>
      </c>
      <c r="Y86" s="145">
        <f>+'Ark1'!Z842</f>
        <v>0</v>
      </c>
      <c r="Z86" s="53">
        <f>+'Ark1'!AA842</f>
        <v>0</v>
      </c>
      <c r="AA86" s="53">
        <f>+'Ark1'!AB842</f>
        <v>0</v>
      </c>
      <c r="AB86" s="72">
        <f>+'Ark1'!AD842</f>
        <v>0</v>
      </c>
      <c r="AC86" s="53" t="e">
        <f t="shared" si="29"/>
        <v>#DIV/0!</v>
      </c>
      <c r="AD86" s="72" t="e">
        <f t="shared" si="25"/>
        <v>#DIV/0!</v>
      </c>
      <c r="AE86" s="45"/>
      <c r="AF86" s="13"/>
      <c r="AG86" s="13"/>
      <c r="AH86" s="56"/>
    </row>
    <row r="87" spans="1:36" ht="15.6">
      <c r="A87" s="45"/>
      <c r="B87" s="51">
        <f>+'Ark1'!C843</f>
        <v>2020</v>
      </c>
      <c r="C87" s="51">
        <f>+'Ark1'!M843</f>
        <v>14</v>
      </c>
      <c r="D87" s="52" t="str">
        <f t="shared" si="26"/>
        <v>5</v>
      </c>
      <c r="E87" s="51">
        <f>+'Ark1'!Q843</f>
        <v>0</v>
      </c>
      <c r="F87" s="325">
        <f>+'Ark1'!R843</f>
        <v>0</v>
      </c>
      <c r="G87" s="165">
        <f>+'Ark1'!AF843</f>
        <v>0</v>
      </c>
      <c r="H87" s="57">
        <f t="shared" si="27"/>
        <v>0</v>
      </c>
      <c r="I87" s="165">
        <f>+'Ark1'!AG843</f>
        <v>0</v>
      </c>
      <c r="J87" s="92"/>
      <c r="K87" s="145">
        <f>+'Ark1'!U843</f>
        <v>0</v>
      </c>
      <c r="L87" s="165"/>
      <c r="M87" s="165"/>
      <c r="N87" s="488"/>
      <c r="O87" s="165"/>
      <c r="P87" s="165"/>
      <c r="Q87" s="165"/>
      <c r="R87" s="165"/>
      <c r="S87" s="165"/>
      <c r="T87" s="53">
        <f>+'Ark1'!S843</f>
        <v>0</v>
      </c>
      <c r="U87" s="57">
        <f t="shared" si="28"/>
        <v>0</v>
      </c>
      <c r="V87" s="72">
        <f>+'Ark1'!V843</f>
        <v>0</v>
      </c>
      <c r="W87" s="145">
        <f>+'Ark1'!X843</f>
        <v>0</v>
      </c>
      <c r="X87" s="145">
        <f>+'Ark1'!Y843</f>
        <v>0</v>
      </c>
      <c r="Y87" s="145">
        <f>+'Ark1'!Z843</f>
        <v>0</v>
      </c>
      <c r="Z87" s="53">
        <f>+'Ark1'!AA843</f>
        <v>0</v>
      </c>
      <c r="AA87" s="53">
        <f>+'Ark1'!AB843</f>
        <v>0</v>
      </c>
      <c r="AB87" s="72">
        <f>+'Ark1'!AD843</f>
        <v>0</v>
      </c>
      <c r="AC87" s="53" t="e">
        <f t="shared" si="29"/>
        <v>#DIV/0!</v>
      </c>
      <c r="AD87" s="72" t="e">
        <f t="shared" si="25"/>
        <v>#DIV/0!</v>
      </c>
      <c r="AE87" s="45"/>
      <c r="AF87" s="13"/>
      <c r="AG87" s="13"/>
      <c r="AH87" s="56"/>
    </row>
    <row r="88" spans="1:36" ht="15.6">
      <c r="A88" s="45"/>
      <c r="B88" s="51">
        <f>+'Ark1'!C844</f>
        <v>2020</v>
      </c>
      <c r="C88" s="51">
        <f>+'Ark1'!M844</f>
        <v>15</v>
      </c>
      <c r="D88" s="52" t="str">
        <f t="shared" si="26"/>
        <v>5+</v>
      </c>
      <c r="E88" s="51">
        <f>+'Ark1'!Q844</f>
        <v>0</v>
      </c>
      <c r="F88" s="325">
        <f>+'Ark1'!R844</f>
        <v>0</v>
      </c>
      <c r="G88" s="165">
        <f>+'Ark1'!AF844</f>
        <v>0</v>
      </c>
      <c r="H88" s="57">
        <f t="shared" si="27"/>
        <v>0</v>
      </c>
      <c r="I88" s="165">
        <f>+'Ark1'!AG844</f>
        <v>0</v>
      </c>
      <c r="J88" s="92"/>
      <c r="K88" s="145">
        <f>+'Ark1'!U844</f>
        <v>0</v>
      </c>
      <c r="L88" s="165"/>
      <c r="M88" s="165"/>
      <c r="N88" s="488"/>
      <c r="O88" s="165"/>
      <c r="P88" s="165"/>
      <c r="Q88" s="165"/>
      <c r="R88" s="165"/>
      <c r="S88" s="165"/>
      <c r="T88" s="53">
        <f>+'Ark1'!S844</f>
        <v>0</v>
      </c>
      <c r="U88" s="57">
        <f t="shared" si="28"/>
        <v>0</v>
      </c>
      <c r="V88" s="72">
        <f>+'Ark1'!V844</f>
        <v>0</v>
      </c>
      <c r="W88" s="145">
        <f>+'Ark1'!X844</f>
        <v>0</v>
      </c>
      <c r="X88" s="145">
        <f>+'Ark1'!Y844</f>
        <v>0</v>
      </c>
      <c r="Y88" s="145">
        <f>+'Ark1'!Z844</f>
        <v>0</v>
      </c>
      <c r="Z88" s="53">
        <f>+'Ark1'!AA844</f>
        <v>0</v>
      </c>
      <c r="AA88" s="53">
        <f>+'Ark1'!AB844</f>
        <v>0</v>
      </c>
      <c r="AB88" s="72">
        <f>+'Ark1'!AD844</f>
        <v>0</v>
      </c>
      <c r="AC88" s="53" t="e">
        <f t="shared" si="29"/>
        <v>#DIV/0!</v>
      </c>
      <c r="AD88" s="72" t="e">
        <f t="shared" si="25"/>
        <v>#DIV/0!</v>
      </c>
      <c r="AE88" s="45"/>
      <c r="AF88" s="2"/>
      <c r="AG88" s="5"/>
      <c r="AH88" s="56"/>
      <c r="AJ88" s="2"/>
    </row>
    <row r="89" spans="1:36" ht="15.6">
      <c r="A89" s="45"/>
      <c r="B89" s="45"/>
      <c r="C89" s="45"/>
      <c r="D89" s="45"/>
      <c r="E89" s="45"/>
      <c r="F89" s="310"/>
      <c r="G89" s="45"/>
      <c r="H89" s="45"/>
      <c r="I89" s="45"/>
      <c r="J89" s="92"/>
      <c r="K89" s="45"/>
      <c r="L89" s="45"/>
      <c r="M89" s="45"/>
      <c r="N89" s="310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2"/>
      <c r="AG89" s="5"/>
      <c r="AH89" s="56"/>
      <c r="AJ89" s="2"/>
    </row>
    <row r="90" spans="1:36" ht="15.6">
      <c r="A90" s="45"/>
      <c r="B90" s="44">
        <f>+'Ark1'!C845</f>
        <v>2019</v>
      </c>
      <c r="C90" s="44">
        <f>+'Ark1'!M845</f>
        <v>1</v>
      </c>
      <c r="D90" s="280" t="str">
        <f t="shared" ref="D90:D104" si="30">+D74</f>
        <v>1-</v>
      </c>
      <c r="E90" s="44">
        <f>+'Ark1'!Q845</f>
        <v>0</v>
      </c>
      <c r="F90" s="324">
        <f>+'Ark1'!R845</f>
        <v>0</v>
      </c>
      <c r="G90" s="287">
        <f>+'Ark1'!AF845</f>
        <v>0</v>
      </c>
      <c r="H90" s="288">
        <f t="shared" ref="H90:H104" si="31">+G90-G106</f>
        <v>0</v>
      </c>
      <c r="I90" s="287">
        <f>+'Ark1'!AG845</f>
        <v>0</v>
      </c>
      <c r="J90" s="92"/>
      <c r="K90" s="99">
        <f>+'Ark1'!U845</f>
        <v>0</v>
      </c>
      <c r="L90" s="287"/>
      <c r="M90" s="287"/>
      <c r="N90" s="487"/>
      <c r="O90" s="287"/>
      <c r="P90" s="287"/>
      <c r="Q90" s="287"/>
      <c r="R90" s="287"/>
      <c r="S90" s="287"/>
      <c r="T90" s="38">
        <f>+'Ark1'!S845</f>
        <v>0</v>
      </c>
      <c r="U90" s="288">
        <f t="shared" ref="U90:U104" si="32">+T90-T106</f>
        <v>0</v>
      </c>
      <c r="V90" s="121">
        <f>+'Ark1'!V845</f>
        <v>0</v>
      </c>
      <c r="W90" s="99">
        <f>+'Ark1'!X845</f>
        <v>0</v>
      </c>
      <c r="X90" s="99">
        <f>+'Ark1'!Y845</f>
        <v>0</v>
      </c>
      <c r="Y90" s="99">
        <f>+'Ark1'!Z845</f>
        <v>0</v>
      </c>
      <c r="Z90" s="38">
        <f>+'Ark1'!AA845</f>
        <v>0</v>
      </c>
      <c r="AA90" s="38">
        <f>+'Ark1'!AB845</f>
        <v>0</v>
      </c>
      <c r="AB90" s="121">
        <f>+'Ark1'!AD845</f>
        <v>0</v>
      </c>
      <c r="AC90" s="38" t="e">
        <f t="shared" ref="AC90:AC104" si="33">+K90/T90</f>
        <v>#DIV/0!</v>
      </c>
      <c r="AD90" s="121" t="e">
        <f t="shared" si="25"/>
        <v>#DIV/0!</v>
      </c>
      <c r="AE90" s="45"/>
      <c r="AF90" s="4"/>
      <c r="AG90" s="4"/>
      <c r="AH90" s="56"/>
      <c r="AI90" s="4"/>
      <c r="AJ90" s="4"/>
    </row>
    <row r="91" spans="1:36" ht="15.6">
      <c r="A91" s="45"/>
      <c r="B91" s="44">
        <f>+'Ark1'!C846</f>
        <v>2019</v>
      </c>
      <c r="C91" s="44">
        <f>+'Ark1'!M846</f>
        <v>2</v>
      </c>
      <c r="D91" s="280" t="str">
        <f t="shared" si="30"/>
        <v>1</v>
      </c>
      <c r="E91" s="44">
        <f>+'Ark1'!Q846</f>
        <v>413</v>
      </c>
      <c r="F91" s="324">
        <f>+'Ark1'!R846</f>
        <v>5321</v>
      </c>
      <c r="G91" s="287">
        <f>+'Ark1'!AF846</f>
        <v>29.065384825476595</v>
      </c>
      <c r="H91" s="288">
        <f t="shared" si="31"/>
        <v>0.48032918159741911</v>
      </c>
      <c r="I91" s="287">
        <f>+'Ark1'!AG846</f>
        <v>26.096898769783554</v>
      </c>
      <c r="J91" s="92"/>
      <c r="K91" s="99">
        <f>+'Ark1'!U846</f>
        <v>7.1564950197331187</v>
      </c>
      <c r="L91" s="287"/>
      <c r="M91" s="287"/>
      <c r="N91" s="487"/>
      <c r="O91" s="287"/>
      <c r="P91" s="287"/>
      <c r="Q91" s="287"/>
      <c r="R91" s="287"/>
      <c r="S91" s="287"/>
      <c r="T91" s="38">
        <f>+'Ark1'!S846</f>
        <v>4.2501409509490697</v>
      </c>
      <c r="U91" s="288">
        <f t="shared" si="32"/>
        <v>-0.10951792928823068</v>
      </c>
      <c r="V91" s="121">
        <f>+'Ark1'!V846</f>
        <v>0</v>
      </c>
      <c r="W91" s="99">
        <f>+'Ark1'!X846</f>
        <v>0.71415147528660017</v>
      </c>
      <c r="X91" s="99">
        <f>+'Ark1'!Y846</f>
        <v>0</v>
      </c>
      <c r="Y91" s="99">
        <f>+'Ark1'!Z846</f>
        <v>2.9388361454651992</v>
      </c>
      <c r="Z91" s="38">
        <f>+'Ark1'!AA846</f>
        <v>1.5190367769135835</v>
      </c>
      <c r="AA91" s="38">
        <f>+'Ark1'!AB846</f>
        <v>0</v>
      </c>
      <c r="AB91" s="121">
        <f>+'Ark1'!AD846</f>
        <v>0</v>
      </c>
      <c r="AC91" s="38">
        <f t="shared" si="33"/>
        <v>1.6838253371655947</v>
      </c>
      <c r="AD91" s="121">
        <f t="shared" si="25"/>
        <v>12.883777239709444</v>
      </c>
      <c r="AE91" s="45"/>
      <c r="AF91" s="4"/>
      <c r="AG91" s="13"/>
      <c r="AH91" s="56"/>
      <c r="AI91" s="1"/>
      <c r="AJ91" s="5"/>
    </row>
    <row r="92" spans="1:36" ht="15.6">
      <c r="A92" s="45"/>
      <c r="B92" s="44">
        <f>+'Ark1'!C847</f>
        <v>2019</v>
      </c>
      <c r="C92" s="44">
        <f>+'Ark1'!M847</f>
        <v>3</v>
      </c>
      <c r="D92" s="280" t="str">
        <f t="shared" si="30"/>
        <v>1+</v>
      </c>
      <c r="E92" s="44">
        <f>+'Ark1'!Q847</f>
        <v>0</v>
      </c>
      <c r="F92" s="324">
        <f>+'Ark1'!R847</f>
        <v>0</v>
      </c>
      <c r="G92" s="287">
        <f>+'Ark1'!AF847</f>
        <v>0</v>
      </c>
      <c r="H92" s="288">
        <f t="shared" si="31"/>
        <v>-0.13248542660307364</v>
      </c>
      <c r="I92" s="287">
        <f>+'Ark1'!AG847</f>
        <v>0</v>
      </c>
      <c r="J92" s="92"/>
      <c r="K92" s="99">
        <f>+'Ark1'!U847</f>
        <v>0</v>
      </c>
      <c r="L92" s="287"/>
      <c r="M92" s="287"/>
      <c r="N92" s="487"/>
      <c r="O92" s="287"/>
      <c r="P92" s="287"/>
      <c r="Q92" s="287"/>
      <c r="R92" s="287"/>
      <c r="S92" s="287"/>
      <c r="T92" s="38">
        <f>+'Ark1'!S847</f>
        <v>0</v>
      </c>
      <c r="U92" s="288">
        <f t="shared" si="32"/>
        <v>-4</v>
      </c>
      <c r="V92" s="121">
        <f>+'Ark1'!V847</f>
        <v>0</v>
      </c>
      <c r="W92" s="99">
        <f>+'Ark1'!X847</f>
        <v>0</v>
      </c>
      <c r="X92" s="99">
        <f>+'Ark1'!Y847</f>
        <v>0</v>
      </c>
      <c r="Y92" s="99">
        <f>+'Ark1'!Z847</f>
        <v>0</v>
      </c>
      <c r="Z92" s="38">
        <f>+'Ark1'!AA847</f>
        <v>0</v>
      </c>
      <c r="AA92" s="38">
        <f>+'Ark1'!AB847</f>
        <v>0</v>
      </c>
      <c r="AB92" s="121">
        <f>+'Ark1'!AD847</f>
        <v>0</v>
      </c>
      <c r="AC92" s="38" t="e">
        <f t="shared" si="33"/>
        <v>#DIV/0!</v>
      </c>
      <c r="AD92" s="121" t="e">
        <f t="shared" si="25"/>
        <v>#DIV/0!</v>
      </c>
      <c r="AE92" s="45"/>
      <c r="AF92" s="4"/>
      <c r="AG92" s="13"/>
      <c r="AH92" s="56"/>
      <c r="AI92" s="1"/>
      <c r="AJ92" s="5"/>
    </row>
    <row r="93" spans="1:36" ht="15.6">
      <c r="A93" s="45"/>
      <c r="B93" s="44">
        <f>+'Ark1'!C848</f>
        <v>2019</v>
      </c>
      <c r="C93" s="44">
        <f>+'Ark1'!M848</f>
        <v>4</v>
      </c>
      <c r="D93" s="280" t="str">
        <f t="shared" si="30"/>
        <v>2-</v>
      </c>
      <c r="E93" s="44">
        <f>+'Ark1'!Q848</f>
        <v>1</v>
      </c>
      <c r="F93" s="324">
        <f>+'Ark1'!R848</f>
        <v>4</v>
      </c>
      <c r="G93" s="287">
        <f>+'Ark1'!AF848</f>
        <v>2.1849565739880925E-2</v>
      </c>
      <c r="H93" s="288">
        <f t="shared" si="31"/>
        <v>-8.9438192606700911E-2</v>
      </c>
      <c r="I93" s="287">
        <f>+'Ark1'!AG848</f>
        <v>2.3643641392162237E-2</v>
      </c>
      <c r="J93" s="92"/>
      <c r="K93" s="99">
        <f>+'Ark1'!U848</f>
        <v>8.625</v>
      </c>
      <c r="L93" s="287"/>
      <c r="M93" s="287"/>
      <c r="N93" s="487"/>
      <c r="O93" s="287"/>
      <c r="P93" s="287"/>
      <c r="Q93" s="287"/>
      <c r="R93" s="287"/>
      <c r="S93" s="287"/>
      <c r="T93" s="38">
        <f>+'Ark1'!S848</f>
        <v>5.75</v>
      </c>
      <c r="U93" s="288">
        <f t="shared" si="32"/>
        <v>0.41666666666666785</v>
      </c>
      <c r="V93" s="121">
        <f>+'Ark1'!V848</f>
        <v>0</v>
      </c>
      <c r="W93" s="99">
        <f>+'Ark1'!X848</f>
        <v>0</v>
      </c>
      <c r="X93" s="99">
        <f>+'Ark1'!Y848</f>
        <v>0</v>
      </c>
      <c r="Y93" s="99">
        <f>+'Ark1'!Z848</f>
        <v>1.4497844667397997</v>
      </c>
      <c r="Z93" s="38">
        <f>+'Ark1'!AA848</f>
        <v>0.4330127018922193</v>
      </c>
      <c r="AA93" s="38">
        <f>+'Ark1'!AB848</f>
        <v>0</v>
      </c>
      <c r="AB93" s="121">
        <f>+'Ark1'!AD848</f>
        <v>0</v>
      </c>
      <c r="AC93" s="38">
        <f t="shared" si="33"/>
        <v>1.5</v>
      </c>
      <c r="AD93" s="121">
        <f t="shared" si="25"/>
        <v>4</v>
      </c>
      <c r="AE93" s="45"/>
      <c r="AF93" s="4"/>
      <c r="AG93" s="13"/>
      <c r="AH93" s="56"/>
      <c r="AI93" s="1"/>
      <c r="AJ93" s="5"/>
    </row>
    <row r="94" spans="1:36" ht="15.6">
      <c r="A94" s="45"/>
      <c r="B94" s="44">
        <f>+'Ark1'!C849</f>
        <v>2019</v>
      </c>
      <c r="C94" s="44">
        <f>+'Ark1'!M849</f>
        <v>5</v>
      </c>
      <c r="D94" s="280" t="str">
        <f t="shared" si="30"/>
        <v>2</v>
      </c>
      <c r="E94" s="44">
        <f>+'Ark1'!Q849</f>
        <v>520</v>
      </c>
      <c r="F94" s="324">
        <f>+'Ark1'!R849</f>
        <v>11645</v>
      </c>
      <c r="G94" s="287">
        <f>+'Ark1'!AF849</f>
        <v>63.609548260228351</v>
      </c>
      <c r="H94" s="288">
        <f t="shared" si="31"/>
        <v>-4.1911936581606426</v>
      </c>
      <c r="I94" s="287">
        <f>+'Ark1'!AG849</f>
        <v>64.491616136093214</v>
      </c>
      <c r="J94" s="92"/>
      <c r="K94" s="99">
        <f>+'Ark1'!U849</f>
        <v>8.0810631172177185</v>
      </c>
      <c r="L94" s="287"/>
      <c r="M94" s="287"/>
      <c r="N94" s="487"/>
      <c r="O94" s="287"/>
      <c r="P94" s="287"/>
      <c r="Q94" s="287"/>
      <c r="R94" s="287"/>
      <c r="S94" s="287"/>
      <c r="T94" s="38">
        <f>+'Ark1'!S849</f>
        <v>5.369514813224562</v>
      </c>
      <c r="U94" s="288">
        <f t="shared" si="32"/>
        <v>-0.15448080972369382</v>
      </c>
      <c r="V94" s="121">
        <f>+'Ark1'!V849</f>
        <v>2.5762129669386E-2</v>
      </c>
      <c r="W94" s="99">
        <f>+'Ark1'!X849</f>
        <v>2.6534993559467579</v>
      </c>
      <c r="X94" s="99">
        <f>+'Ark1'!Y849</f>
        <v>7.7286389008158013E-2</v>
      </c>
      <c r="Y94" s="99">
        <f>+'Ark1'!Z849</f>
        <v>3.3362583567494113</v>
      </c>
      <c r="Z94" s="38">
        <f>+'Ark1'!AA849</f>
        <v>1.245928629644169</v>
      </c>
      <c r="AA94" s="38">
        <f>+'Ark1'!AB849</f>
        <v>0</v>
      </c>
      <c r="AB94" s="121">
        <f>+'Ark1'!AD849</f>
        <v>0</v>
      </c>
      <c r="AC94" s="38">
        <f t="shared" si="33"/>
        <v>1.5049894447287662</v>
      </c>
      <c r="AD94" s="121">
        <f t="shared" si="25"/>
        <v>22.39423076923077</v>
      </c>
      <c r="AE94" s="45"/>
      <c r="AF94" s="4"/>
      <c r="AG94" s="13"/>
      <c r="AH94" s="56"/>
      <c r="AI94" s="1"/>
      <c r="AJ94" s="5"/>
    </row>
    <row r="95" spans="1:36" ht="15.6">
      <c r="A95" s="45"/>
      <c r="B95" s="44">
        <f>+'Ark1'!C850</f>
        <v>2019</v>
      </c>
      <c r="C95" s="44">
        <f>+'Ark1'!M850</f>
        <v>6</v>
      </c>
      <c r="D95" s="280" t="str">
        <f t="shared" si="30"/>
        <v>2+</v>
      </c>
      <c r="E95" s="44">
        <f>+'Ark1'!Q850</f>
        <v>0</v>
      </c>
      <c r="F95" s="324">
        <f>+'Ark1'!R850</f>
        <v>0</v>
      </c>
      <c r="G95" s="287">
        <f>+'Ark1'!AF850</f>
        <v>0</v>
      </c>
      <c r="H95" s="288">
        <f t="shared" si="31"/>
        <v>0</v>
      </c>
      <c r="I95" s="287">
        <f>+'Ark1'!AG850</f>
        <v>0</v>
      </c>
      <c r="J95" s="92"/>
      <c r="K95" s="99">
        <f>+'Ark1'!U850</f>
        <v>0</v>
      </c>
      <c r="L95" s="287"/>
      <c r="M95" s="287"/>
      <c r="N95" s="487"/>
      <c r="O95" s="287"/>
      <c r="P95" s="287"/>
      <c r="Q95" s="287"/>
      <c r="R95" s="287"/>
      <c r="S95" s="287"/>
      <c r="T95" s="38">
        <f>+'Ark1'!S850</f>
        <v>0</v>
      </c>
      <c r="U95" s="288">
        <f t="shared" si="32"/>
        <v>0</v>
      </c>
      <c r="V95" s="121">
        <f>+'Ark1'!V850</f>
        <v>0</v>
      </c>
      <c r="W95" s="99">
        <f>+'Ark1'!X850</f>
        <v>0</v>
      </c>
      <c r="X95" s="99">
        <f>+'Ark1'!Y850</f>
        <v>0</v>
      </c>
      <c r="Y95" s="99">
        <f>+'Ark1'!Z850</f>
        <v>0</v>
      </c>
      <c r="Z95" s="38">
        <f>+'Ark1'!AA850</f>
        <v>0</v>
      </c>
      <c r="AA95" s="38">
        <f>+'Ark1'!AB850</f>
        <v>0</v>
      </c>
      <c r="AB95" s="121">
        <f>+'Ark1'!AD850</f>
        <v>0</v>
      </c>
      <c r="AC95" s="38" t="e">
        <f t="shared" si="33"/>
        <v>#DIV/0!</v>
      </c>
      <c r="AD95" s="121" t="e">
        <f t="shared" si="25"/>
        <v>#DIV/0!</v>
      </c>
      <c r="AE95" s="45"/>
      <c r="AF95" s="4"/>
      <c r="AG95" s="13"/>
      <c r="AH95" s="56"/>
      <c r="AI95" s="13"/>
      <c r="AJ95" s="5"/>
    </row>
    <row r="96" spans="1:36" ht="15.6">
      <c r="A96" s="45"/>
      <c r="B96" s="44">
        <f>+'Ark1'!C851</f>
        <v>2019</v>
      </c>
      <c r="C96" s="44">
        <f>+'Ark1'!M851</f>
        <v>7</v>
      </c>
      <c r="D96" s="280" t="str">
        <f t="shared" si="30"/>
        <v>3-</v>
      </c>
      <c r="E96" s="44">
        <f>+'Ark1'!Q851</f>
        <v>0</v>
      </c>
      <c r="F96" s="324">
        <f>+'Ark1'!R851</f>
        <v>0</v>
      </c>
      <c r="G96" s="287">
        <f>+'Ark1'!AF851</f>
        <v>0</v>
      </c>
      <c r="H96" s="288">
        <f t="shared" si="31"/>
        <v>0</v>
      </c>
      <c r="I96" s="287">
        <f>+'Ark1'!AG851</f>
        <v>0</v>
      </c>
      <c r="J96" s="92"/>
      <c r="K96" s="99">
        <f>+'Ark1'!U851</f>
        <v>0</v>
      </c>
      <c r="L96" s="287"/>
      <c r="M96" s="287"/>
      <c r="N96" s="487"/>
      <c r="O96" s="287"/>
      <c r="P96" s="287"/>
      <c r="Q96" s="287"/>
      <c r="R96" s="287"/>
      <c r="S96" s="287"/>
      <c r="T96" s="38">
        <f>+'Ark1'!S851</f>
        <v>0</v>
      </c>
      <c r="U96" s="288">
        <f t="shared" si="32"/>
        <v>0</v>
      </c>
      <c r="V96" s="121">
        <f>+'Ark1'!V851</f>
        <v>0</v>
      </c>
      <c r="W96" s="99">
        <f>+'Ark1'!X851</f>
        <v>0</v>
      </c>
      <c r="X96" s="99">
        <f>+'Ark1'!Y851</f>
        <v>0</v>
      </c>
      <c r="Y96" s="99">
        <f>+'Ark1'!Z851</f>
        <v>0</v>
      </c>
      <c r="Z96" s="38">
        <f>+'Ark1'!AA851</f>
        <v>0</v>
      </c>
      <c r="AA96" s="38">
        <f>+'Ark1'!AB851</f>
        <v>0</v>
      </c>
      <c r="AB96" s="121">
        <f>+'Ark1'!AD851</f>
        <v>0</v>
      </c>
      <c r="AC96" s="38" t="e">
        <f t="shared" si="33"/>
        <v>#DIV/0!</v>
      </c>
      <c r="AD96" s="121" t="e">
        <f t="shared" si="25"/>
        <v>#DIV/0!</v>
      </c>
      <c r="AE96" s="45"/>
      <c r="AF96" s="4"/>
      <c r="AG96" s="13"/>
      <c r="AH96" s="56"/>
      <c r="AI96" s="13"/>
      <c r="AJ96" s="5"/>
    </row>
    <row r="97" spans="1:36" ht="15.6">
      <c r="A97" s="45"/>
      <c r="B97" s="44">
        <f>+'Ark1'!C852</f>
        <v>2019</v>
      </c>
      <c r="C97" s="44">
        <f>+'Ark1'!M852</f>
        <v>8</v>
      </c>
      <c r="D97" s="280" t="str">
        <f t="shared" si="30"/>
        <v>3</v>
      </c>
      <c r="E97" s="44">
        <f>+'Ark1'!Q852</f>
        <v>216</v>
      </c>
      <c r="F97" s="324">
        <f>+'Ark1'!R852</f>
        <v>1334</v>
      </c>
      <c r="G97" s="287">
        <f>+'Ark1'!AF852</f>
        <v>7.2868301742502881</v>
      </c>
      <c r="H97" s="288">
        <f t="shared" si="31"/>
        <v>3.9375985897245855</v>
      </c>
      <c r="I97" s="287">
        <f>+'Ark1'!AG852</f>
        <v>9.3367848937828093</v>
      </c>
      <c r="J97" s="92"/>
      <c r="K97" s="99">
        <f>+'Ark1'!U852</f>
        <v>10.212833583208399</v>
      </c>
      <c r="L97" s="287"/>
      <c r="M97" s="287"/>
      <c r="N97" s="487"/>
      <c r="O97" s="287"/>
      <c r="P97" s="287"/>
      <c r="Q97" s="287"/>
      <c r="R97" s="287"/>
      <c r="S97" s="287"/>
      <c r="T97" s="38">
        <f>+'Ark1'!S852</f>
        <v>5.8478260869565206</v>
      </c>
      <c r="U97" s="288">
        <f t="shared" si="32"/>
        <v>-0.29457897633461805</v>
      </c>
      <c r="V97" s="121">
        <f>+'Ark1'!V852</f>
        <v>0</v>
      </c>
      <c r="W97" s="99">
        <f>+'Ark1'!X852</f>
        <v>10.869565217391305</v>
      </c>
      <c r="X97" s="99">
        <f>+'Ark1'!Y852</f>
        <v>1.199400299850075</v>
      </c>
      <c r="Y97" s="99">
        <f>+'Ark1'!Z852</f>
        <v>4.4210048489969056</v>
      </c>
      <c r="Z97" s="38">
        <f>+'Ark1'!AA852</f>
        <v>1.1878030492035636</v>
      </c>
      <c r="AA97" s="38">
        <f>+'Ark1'!AB852</f>
        <v>0</v>
      </c>
      <c r="AB97" s="121">
        <f>+'Ark1'!AD852</f>
        <v>0</v>
      </c>
      <c r="AC97" s="38">
        <f t="shared" si="33"/>
        <v>1.7464325086527377</v>
      </c>
      <c r="AD97" s="121">
        <f t="shared" si="25"/>
        <v>6.1759259259259256</v>
      </c>
      <c r="AE97" s="45"/>
      <c r="AF97" s="4"/>
      <c r="AG97" s="13"/>
      <c r="AH97" s="56"/>
      <c r="AI97" s="13"/>
      <c r="AJ97" s="5"/>
    </row>
    <row r="98" spans="1:36" ht="15.6">
      <c r="A98" s="45"/>
      <c r="B98" s="44">
        <f>+'Ark1'!C853</f>
        <v>2019</v>
      </c>
      <c r="C98" s="44">
        <f>+'Ark1'!M853</f>
        <v>9</v>
      </c>
      <c r="D98" s="280" t="str">
        <f t="shared" si="30"/>
        <v>3+</v>
      </c>
      <c r="E98" s="44">
        <f>+'Ark1'!Q853</f>
        <v>0</v>
      </c>
      <c r="F98" s="324">
        <f>+'Ark1'!R853</f>
        <v>0</v>
      </c>
      <c r="G98" s="287">
        <f>+'Ark1'!AF853</f>
        <v>0</v>
      </c>
      <c r="H98" s="288">
        <f t="shared" si="31"/>
        <v>0</v>
      </c>
      <c r="I98" s="287">
        <f>+'Ark1'!AG853</f>
        <v>0</v>
      </c>
      <c r="J98" s="92"/>
      <c r="K98" s="99">
        <f>+'Ark1'!U853</f>
        <v>0</v>
      </c>
      <c r="L98" s="287"/>
      <c r="M98" s="287"/>
      <c r="N98" s="487"/>
      <c r="O98" s="287"/>
      <c r="P98" s="287"/>
      <c r="Q98" s="287"/>
      <c r="R98" s="287"/>
      <c r="S98" s="287"/>
      <c r="T98" s="38">
        <f>+'Ark1'!S853</f>
        <v>0</v>
      </c>
      <c r="U98" s="288">
        <f t="shared" si="32"/>
        <v>0</v>
      </c>
      <c r="V98" s="121">
        <f>+'Ark1'!V853</f>
        <v>0</v>
      </c>
      <c r="W98" s="99">
        <f>+'Ark1'!X853</f>
        <v>0</v>
      </c>
      <c r="X98" s="99">
        <f>+'Ark1'!Y853</f>
        <v>0</v>
      </c>
      <c r="Y98" s="99">
        <f>+'Ark1'!Z853</f>
        <v>0</v>
      </c>
      <c r="Z98" s="38">
        <f>+'Ark1'!AA853</f>
        <v>0</v>
      </c>
      <c r="AA98" s="38">
        <f>+'Ark1'!AB853</f>
        <v>0</v>
      </c>
      <c r="AB98" s="121">
        <f>+'Ark1'!AD853</f>
        <v>0</v>
      </c>
      <c r="AC98" s="38" t="e">
        <f t="shared" si="33"/>
        <v>#DIV/0!</v>
      </c>
      <c r="AD98" s="121" t="e">
        <f t="shared" si="25"/>
        <v>#DIV/0!</v>
      </c>
      <c r="AE98" s="45"/>
      <c r="AF98" s="4"/>
      <c r="AG98" s="13"/>
      <c r="AH98" s="56"/>
      <c r="AI98" s="13"/>
      <c r="AJ98" s="5"/>
    </row>
    <row r="99" spans="1:36" ht="15.6">
      <c r="A99" s="45"/>
      <c r="B99" s="44">
        <f>+'Ark1'!C854</f>
        <v>2019</v>
      </c>
      <c r="C99" s="44">
        <f>+'Ark1'!M854</f>
        <v>10</v>
      </c>
      <c r="D99" s="280" t="str">
        <f t="shared" si="30"/>
        <v>4-</v>
      </c>
      <c r="E99" s="44">
        <f>+'Ark1'!Q854</f>
        <v>0</v>
      </c>
      <c r="F99" s="324">
        <f>+'Ark1'!R854</f>
        <v>0</v>
      </c>
      <c r="G99" s="287">
        <f>+'Ark1'!AF854</f>
        <v>0</v>
      </c>
      <c r="H99" s="288">
        <f t="shared" si="31"/>
        <v>0</v>
      </c>
      <c r="I99" s="287">
        <f>+'Ark1'!AG854</f>
        <v>0</v>
      </c>
      <c r="J99" s="92"/>
      <c r="K99" s="99">
        <f>+'Ark1'!U854</f>
        <v>0</v>
      </c>
      <c r="L99" s="287"/>
      <c r="M99" s="287"/>
      <c r="N99" s="487"/>
      <c r="O99" s="287"/>
      <c r="P99" s="287"/>
      <c r="Q99" s="287"/>
      <c r="R99" s="287"/>
      <c r="S99" s="287"/>
      <c r="T99" s="38">
        <f>+'Ark1'!S854</f>
        <v>0</v>
      </c>
      <c r="U99" s="288">
        <f t="shared" si="32"/>
        <v>0</v>
      </c>
      <c r="V99" s="121">
        <f>+'Ark1'!V854</f>
        <v>0</v>
      </c>
      <c r="W99" s="99">
        <f>+'Ark1'!X854</f>
        <v>0</v>
      </c>
      <c r="X99" s="99">
        <f>+'Ark1'!Y854</f>
        <v>0</v>
      </c>
      <c r="Y99" s="99">
        <f>+'Ark1'!Z854</f>
        <v>0</v>
      </c>
      <c r="Z99" s="38">
        <f>+'Ark1'!AA854</f>
        <v>0</v>
      </c>
      <c r="AA99" s="38">
        <f>+'Ark1'!AB854</f>
        <v>0</v>
      </c>
      <c r="AB99" s="121">
        <f>+'Ark1'!AD854</f>
        <v>0</v>
      </c>
      <c r="AC99" s="38" t="e">
        <f t="shared" si="33"/>
        <v>#DIV/0!</v>
      </c>
      <c r="AD99" s="121" t="e">
        <f t="shared" si="25"/>
        <v>#DIV/0!</v>
      </c>
      <c r="AE99" s="45"/>
      <c r="AF99" s="4"/>
      <c r="AG99" s="13"/>
      <c r="AH99" s="56"/>
      <c r="AI99" s="5"/>
      <c r="AJ99" s="5"/>
    </row>
    <row r="100" spans="1:36" ht="15.6">
      <c r="A100" s="45"/>
      <c r="B100" s="44">
        <f>+'Ark1'!C855</f>
        <v>2019</v>
      </c>
      <c r="C100" s="44">
        <f>+'Ark1'!M855</f>
        <v>11</v>
      </c>
      <c r="D100" s="280" t="str">
        <f t="shared" si="30"/>
        <v>4</v>
      </c>
      <c r="E100" s="44">
        <f>+'Ark1'!Q855</f>
        <v>3</v>
      </c>
      <c r="F100" s="324">
        <f>+'Ark1'!R855</f>
        <v>3</v>
      </c>
      <c r="G100" s="287">
        <f>+'Ark1'!AF855</f>
        <v>1.6387174304910695E-2</v>
      </c>
      <c r="H100" s="288">
        <f t="shared" si="31"/>
        <v>-4.8104939515810907E-3</v>
      </c>
      <c r="I100" s="287">
        <f>+'Ark1'!AG855</f>
        <v>5.1056558948292384E-2</v>
      </c>
      <c r="J100" s="92"/>
      <c r="K100" s="99">
        <f>+'Ark1'!U855</f>
        <v>24.833333333333329</v>
      </c>
      <c r="L100" s="287"/>
      <c r="M100" s="287"/>
      <c r="N100" s="487"/>
      <c r="O100" s="287"/>
      <c r="P100" s="287"/>
      <c r="Q100" s="287"/>
      <c r="R100" s="287"/>
      <c r="S100" s="287"/>
      <c r="T100" s="38">
        <f>+'Ark1'!S855</f>
        <v>7.3333333333333313</v>
      </c>
      <c r="U100" s="288">
        <f t="shared" si="32"/>
        <v>0.83333333333333126</v>
      </c>
      <c r="V100" s="121">
        <f>+'Ark1'!V855</f>
        <v>0</v>
      </c>
      <c r="W100" s="99">
        <f>+'Ark1'!X855</f>
        <v>100</v>
      </c>
      <c r="X100" s="99">
        <f>+'Ark1'!Y855</f>
        <v>33.333333333333343</v>
      </c>
      <c r="Y100" s="99">
        <f>+'Ark1'!Z855</f>
        <v>3.6279777042068999</v>
      </c>
      <c r="Z100" s="38">
        <f>+'Ark1'!AA855</f>
        <v>0.94280904158206635</v>
      </c>
      <c r="AA100" s="38">
        <f>+'Ark1'!AB855</f>
        <v>0</v>
      </c>
      <c r="AB100" s="121">
        <f>+'Ark1'!AD855</f>
        <v>0</v>
      </c>
      <c r="AC100" s="38">
        <f t="shared" si="33"/>
        <v>3.3863636363636367</v>
      </c>
      <c r="AD100" s="121">
        <f t="shared" si="25"/>
        <v>1</v>
      </c>
      <c r="AE100" s="45"/>
      <c r="AF100" s="4"/>
      <c r="AG100" s="13"/>
      <c r="AH100" s="56"/>
      <c r="AI100" s="5"/>
      <c r="AJ100" s="5"/>
    </row>
    <row r="101" spans="1:36" ht="15.6">
      <c r="A101" s="45"/>
      <c r="B101" s="44">
        <f>+'Ark1'!C856</f>
        <v>2019</v>
      </c>
      <c r="C101" s="44">
        <f>+'Ark1'!M856</f>
        <v>12</v>
      </c>
      <c r="D101" s="280" t="str">
        <f t="shared" si="30"/>
        <v>4+</v>
      </c>
      <c r="E101" s="44">
        <f>+'Ark1'!Q856</f>
        <v>0</v>
      </c>
      <c r="F101" s="324">
        <f>+'Ark1'!R856</f>
        <v>0</v>
      </c>
      <c r="G101" s="287">
        <f>+'Ark1'!AF856</f>
        <v>0</v>
      </c>
      <c r="H101" s="288">
        <f t="shared" si="31"/>
        <v>0</v>
      </c>
      <c r="I101" s="287">
        <f>+'Ark1'!AG856</f>
        <v>0</v>
      </c>
      <c r="J101" s="92"/>
      <c r="K101" s="99">
        <f>+'Ark1'!U856</f>
        <v>0</v>
      </c>
      <c r="L101" s="287"/>
      <c r="M101" s="287"/>
      <c r="N101" s="487"/>
      <c r="O101" s="287"/>
      <c r="P101" s="287"/>
      <c r="Q101" s="287"/>
      <c r="R101" s="287"/>
      <c r="S101" s="287"/>
      <c r="T101" s="38">
        <f>+'Ark1'!S856</f>
        <v>0</v>
      </c>
      <c r="U101" s="288">
        <f t="shared" si="32"/>
        <v>0</v>
      </c>
      <c r="V101" s="121">
        <f>+'Ark1'!V856</f>
        <v>0</v>
      </c>
      <c r="W101" s="99">
        <f>+'Ark1'!X856</f>
        <v>0</v>
      </c>
      <c r="X101" s="99">
        <f>+'Ark1'!Y856</f>
        <v>0</v>
      </c>
      <c r="Y101" s="99">
        <f>+'Ark1'!Z856</f>
        <v>0</v>
      </c>
      <c r="Z101" s="38">
        <f>+'Ark1'!AA856</f>
        <v>0</v>
      </c>
      <c r="AA101" s="38">
        <f>+'Ark1'!AB856</f>
        <v>0</v>
      </c>
      <c r="AB101" s="121">
        <f>+'Ark1'!AD856</f>
        <v>0</v>
      </c>
      <c r="AC101" s="38" t="e">
        <f t="shared" si="33"/>
        <v>#DIV/0!</v>
      </c>
      <c r="AD101" s="121" t="e">
        <f t="shared" si="25"/>
        <v>#DIV/0!</v>
      </c>
      <c r="AE101" s="45"/>
      <c r="AF101" s="4"/>
      <c r="AG101" s="13"/>
      <c r="AH101" s="56"/>
      <c r="AI101" s="5"/>
      <c r="AJ101" s="5"/>
    </row>
    <row r="102" spans="1:36" ht="15.6">
      <c r="A102" s="45"/>
      <c r="B102" s="44">
        <f>+'Ark1'!C857</f>
        <v>2019</v>
      </c>
      <c r="C102" s="44">
        <f>+'Ark1'!M857</f>
        <v>13</v>
      </c>
      <c r="D102" s="280" t="str">
        <f t="shared" si="30"/>
        <v>5-</v>
      </c>
      <c r="E102" s="44">
        <f>+'Ark1'!Q857</f>
        <v>0</v>
      </c>
      <c r="F102" s="324">
        <f>+'Ark1'!R857</f>
        <v>0</v>
      </c>
      <c r="G102" s="287">
        <f>+'Ark1'!AF857</f>
        <v>0</v>
      </c>
      <c r="H102" s="288">
        <f t="shared" si="31"/>
        <v>0</v>
      </c>
      <c r="I102" s="287">
        <f>+'Ark1'!AG857</f>
        <v>0</v>
      </c>
      <c r="J102" s="92"/>
      <c r="K102" s="99">
        <f>+'Ark1'!U857</f>
        <v>0</v>
      </c>
      <c r="L102" s="287"/>
      <c r="M102" s="287"/>
      <c r="N102" s="487"/>
      <c r="O102" s="287"/>
      <c r="P102" s="287"/>
      <c r="Q102" s="287"/>
      <c r="R102" s="287"/>
      <c r="S102" s="287"/>
      <c r="T102" s="38">
        <f>+'Ark1'!S857</f>
        <v>0</v>
      </c>
      <c r="U102" s="288">
        <f t="shared" si="32"/>
        <v>0</v>
      </c>
      <c r="V102" s="121">
        <f>+'Ark1'!V857</f>
        <v>0</v>
      </c>
      <c r="W102" s="99">
        <f>+'Ark1'!X857</f>
        <v>0</v>
      </c>
      <c r="X102" s="99">
        <f>+'Ark1'!Y857</f>
        <v>0</v>
      </c>
      <c r="Y102" s="99">
        <f>+'Ark1'!Z857</f>
        <v>0</v>
      </c>
      <c r="Z102" s="38">
        <f>+'Ark1'!AA857</f>
        <v>0</v>
      </c>
      <c r="AA102" s="38">
        <f>+'Ark1'!AB857</f>
        <v>0</v>
      </c>
      <c r="AB102" s="121">
        <f>+'Ark1'!AD857</f>
        <v>0</v>
      </c>
      <c r="AC102" s="38" t="e">
        <f t="shared" si="33"/>
        <v>#DIV/0!</v>
      </c>
      <c r="AD102" s="121" t="e">
        <f t="shared" si="25"/>
        <v>#DIV/0!</v>
      </c>
      <c r="AE102" s="45"/>
      <c r="AF102" s="4"/>
      <c r="AG102" s="13"/>
      <c r="AH102" s="56"/>
      <c r="AI102" s="5"/>
      <c r="AJ102" s="5"/>
    </row>
    <row r="103" spans="1:36" ht="15.6">
      <c r="A103" s="45"/>
      <c r="B103" s="44">
        <f>+'Ark1'!C858</f>
        <v>2019</v>
      </c>
      <c r="C103" s="44">
        <f>+'Ark1'!M858</f>
        <v>14</v>
      </c>
      <c r="D103" s="280" t="str">
        <f t="shared" si="30"/>
        <v>5</v>
      </c>
      <c r="E103" s="44">
        <f>+'Ark1'!Q858</f>
        <v>0</v>
      </c>
      <c r="F103" s="324">
        <f>+'Ark1'!R858</f>
        <v>0</v>
      </c>
      <c r="G103" s="287">
        <f>+'Ark1'!AF858</f>
        <v>0</v>
      </c>
      <c r="H103" s="288">
        <f t="shared" si="31"/>
        <v>0</v>
      </c>
      <c r="I103" s="287">
        <f>+'Ark1'!AG858</f>
        <v>0</v>
      </c>
      <c r="J103" s="92"/>
      <c r="K103" s="99">
        <f>+'Ark1'!U858</f>
        <v>0</v>
      </c>
      <c r="L103" s="287"/>
      <c r="M103" s="287"/>
      <c r="N103" s="487"/>
      <c r="O103" s="287"/>
      <c r="P103" s="287"/>
      <c r="Q103" s="287"/>
      <c r="R103" s="287"/>
      <c r="S103" s="287"/>
      <c r="T103" s="38">
        <f>+'Ark1'!S858</f>
        <v>0</v>
      </c>
      <c r="U103" s="288">
        <f t="shared" si="32"/>
        <v>0</v>
      </c>
      <c r="V103" s="121">
        <f>+'Ark1'!V858</f>
        <v>0</v>
      </c>
      <c r="W103" s="99">
        <f>+'Ark1'!X858</f>
        <v>0</v>
      </c>
      <c r="X103" s="99">
        <f>+'Ark1'!Y858</f>
        <v>0</v>
      </c>
      <c r="Y103" s="99">
        <f>+'Ark1'!Z858</f>
        <v>0</v>
      </c>
      <c r="Z103" s="38">
        <f>+'Ark1'!AA858</f>
        <v>0</v>
      </c>
      <c r="AA103" s="38">
        <f>+'Ark1'!AB858</f>
        <v>0</v>
      </c>
      <c r="AB103" s="121">
        <f>+'Ark1'!AD858</f>
        <v>0</v>
      </c>
      <c r="AC103" s="38" t="e">
        <f t="shared" si="33"/>
        <v>#DIV/0!</v>
      </c>
      <c r="AD103" s="121" t="e">
        <f t="shared" si="25"/>
        <v>#DIV/0!</v>
      </c>
      <c r="AE103" s="45"/>
      <c r="AF103" s="4"/>
      <c r="AG103" s="13"/>
      <c r="AH103" s="56"/>
      <c r="AI103" s="5"/>
      <c r="AJ103" s="5"/>
    </row>
    <row r="104" spans="1:36" ht="15.6">
      <c r="A104" s="45"/>
      <c r="B104" s="44">
        <f>+'Ark1'!C859</f>
        <v>2019</v>
      </c>
      <c r="C104" s="44">
        <f>+'Ark1'!M859</f>
        <v>15</v>
      </c>
      <c r="D104" s="280" t="str">
        <f t="shared" si="30"/>
        <v>5+</v>
      </c>
      <c r="E104" s="44">
        <f>+'Ark1'!Q859</f>
        <v>0</v>
      </c>
      <c r="F104" s="324">
        <f>+'Ark1'!R859</f>
        <v>0</v>
      </c>
      <c r="G104" s="287">
        <f>+'Ark1'!AF859</f>
        <v>0</v>
      </c>
      <c r="H104" s="288">
        <f t="shared" si="31"/>
        <v>0</v>
      </c>
      <c r="I104" s="287">
        <f>+'Ark1'!AG859</f>
        <v>0</v>
      </c>
      <c r="J104" s="92"/>
      <c r="K104" s="99">
        <f>+'Ark1'!U859</f>
        <v>0</v>
      </c>
      <c r="L104" s="287"/>
      <c r="M104" s="287"/>
      <c r="N104" s="487"/>
      <c r="O104" s="287"/>
      <c r="P104" s="287"/>
      <c r="Q104" s="287"/>
      <c r="R104" s="287"/>
      <c r="S104" s="287"/>
      <c r="T104" s="38">
        <f>+'Ark1'!S859</f>
        <v>0</v>
      </c>
      <c r="U104" s="288">
        <f t="shared" si="32"/>
        <v>0</v>
      </c>
      <c r="V104" s="121">
        <f>+'Ark1'!V859</f>
        <v>0</v>
      </c>
      <c r="W104" s="99">
        <f>+'Ark1'!X859</f>
        <v>0</v>
      </c>
      <c r="X104" s="99">
        <f>+'Ark1'!Y859</f>
        <v>0</v>
      </c>
      <c r="Y104" s="99">
        <f>+'Ark1'!Z859</f>
        <v>0</v>
      </c>
      <c r="Z104" s="38">
        <f>+'Ark1'!AA859</f>
        <v>0</v>
      </c>
      <c r="AA104" s="38">
        <f>+'Ark1'!AB859</f>
        <v>0</v>
      </c>
      <c r="AB104" s="121">
        <f>+'Ark1'!AD859</f>
        <v>0</v>
      </c>
      <c r="AC104" s="38" t="e">
        <f t="shared" si="33"/>
        <v>#DIV/0!</v>
      </c>
      <c r="AD104" s="121" t="e">
        <f t="shared" si="25"/>
        <v>#DIV/0!</v>
      </c>
      <c r="AE104" s="45"/>
      <c r="AF104" s="4"/>
      <c r="AG104" s="13"/>
      <c r="AH104" s="56"/>
      <c r="AI104" s="5"/>
      <c r="AJ104" s="5"/>
    </row>
    <row r="105" spans="1:36" ht="15.6">
      <c r="A105" s="45"/>
      <c r="B105" s="45"/>
      <c r="C105" s="45"/>
      <c r="D105" s="45"/>
      <c r="E105" s="45"/>
      <c r="F105" s="310"/>
      <c r="G105" s="45"/>
      <c r="H105" s="45"/>
      <c r="I105" s="45"/>
      <c r="J105" s="92"/>
      <c r="K105" s="45"/>
      <c r="L105" s="45"/>
      <c r="M105" s="45"/>
      <c r="N105" s="310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"/>
      <c r="AG105" s="13"/>
      <c r="AH105" s="56"/>
      <c r="AI105" s="5"/>
      <c r="AJ105" s="5"/>
    </row>
    <row r="106" spans="1:36" ht="15.6">
      <c r="A106" s="45"/>
      <c r="B106" s="51">
        <f>+'Ark1'!C860</f>
        <v>2018</v>
      </c>
      <c r="C106" s="51">
        <f>+'Ark1'!M860</f>
        <v>1</v>
      </c>
      <c r="D106" s="52" t="str">
        <f t="shared" ref="D106:D120" si="34">+D90</f>
        <v>1-</v>
      </c>
      <c r="E106" s="51">
        <f>+'Ark1'!Q860</f>
        <v>0</v>
      </c>
      <c r="F106" s="325">
        <f>+'Ark1'!R860</f>
        <v>0</v>
      </c>
      <c r="G106" s="165">
        <f>+'Ark1'!AF860</f>
        <v>0</v>
      </c>
      <c r="H106" s="45"/>
      <c r="I106" s="165">
        <f>+'Ark1'!AG860</f>
        <v>0</v>
      </c>
      <c r="J106" s="92"/>
      <c r="K106" s="145">
        <f>+'Ark1'!U860</f>
        <v>0</v>
      </c>
      <c r="L106" s="165"/>
      <c r="M106" s="165"/>
      <c r="N106" s="488"/>
      <c r="O106" s="165"/>
      <c r="P106" s="165"/>
      <c r="Q106" s="165"/>
      <c r="R106" s="165"/>
      <c r="S106" s="165"/>
      <c r="T106" s="53">
        <f>+'Ark1'!S860</f>
        <v>0</v>
      </c>
      <c r="U106" s="57">
        <f t="shared" ref="U106:U125" si="35">+T106-T121</f>
        <v>-1.333333333333333</v>
      </c>
      <c r="V106" s="72">
        <f>+'Ark1'!V860</f>
        <v>0</v>
      </c>
      <c r="W106" s="145">
        <f>+'Ark1'!X860</f>
        <v>0</v>
      </c>
      <c r="X106" s="145">
        <f>+'Ark1'!Y860</f>
        <v>0</v>
      </c>
      <c r="Y106" s="145">
        <f>+'Ark1'!Z860</f>
        <v>0</v>
      </c>
      <c r="Z106" s="53">
        <f>+'Ark1'!AA860</f>
        <v>0</v>
      </c>
      <c r="AA106" s="53">
        <f>+'Ark1'!AB860</f>
        <v>0</v>
      </c>
      <c r="AB106" s="72">
        <f>+'Ark1'!AD860</f>
        <v>0</v>
      </c>
      <c r="AC106" s="53" t="e">
        <f t="shared" ref="AC106:AC150" si="36">+K106/T106</f>
        <v>#DIV/0!</v>
      </c>
      <c r="AD106" s="72" t="e">
        <f t="shared" si="25"/>
        <v>#DIV/0!</v>
      </c>
      <c r="AE106" s="45"/>
      <c r="AF106" s="4"/>
      <c r="AG106" s="13"/>
      <c r="AH106" s="56"/>
      <c r="AI106" s="5"/>
      <c r="AJ106" s="5"/>
    </row>
    <row r="107" spans="1:36" ht="15.6">
      <c r="A107" s="45"/>
      <c r="B107" s="51">
        <f>+'Ark1'!C861</f>
        <v>2018</v>
      </c>
      <c r="C107" s="51">
        <f>+'Ark1'!M861</f>
        <v>2</v>
      </c>
      <c r="D107" s="52" t="str">
        <f t="shared" si="34"/>
        <v>1</v>
      </c>
      <c r="E107" s="51">
        <f>+'Ark1'!Q861</f>
        <v>454</v>
      </c>
      <c r="F107" s="325">
        <f>+'Ark1'!R861</f>
        <v>5394</v>
      </c>
      <c r="G107" s="165">
        <f>+'Ark1'!AF861</f>
        <v>28.585055643879176</v>
      </c>
      <c r="H107" s="45"/>
      <c r="I107" s="165">
        <f>+'Ark1'!AG861</f>
        <v>26.021838162228512</v>
      </c>
      <c r="J107" s="92"/>
      <c r="K107" s="145">
        <f>+'Ark1'!U861</f>
        <v>7.1113737486095596</v>
      </c>
      <c r="L107" s="165"/>
      <c r="M107" s="165"/>
      <c r="N107" s="488"/>
      <c r="O107" s="165"/>
      <c r="P107" s="165"/>
      <c r="Q107" s="165"/>
      <c r="R107" s="165"/>
      <c r="S107" s="165"/>
      <c r="T107" s="53">
        <f>+'Ark1'!S861</f>
        <v>4.3596588802373004</v>
      </c>
      <c r="U107" s="57">
        <f t="shared" si="35"/>
        <v>0.21524471129997202</v>
      </c>
      <c r="V107" s="72">
        <f>+'Ark1'!V861</f>
        <v>0</v>
      </c>
      <c r="W107" s="145">
        <f>+'Ark1'!X861</f>
        <v>1.2791991101223581</v>
      </c>
      <c r="X107" s="145">
        <f>+'Ark1'!Y861</f>
        <v>1.8539117538005186E-2</v>
      </c>
      <c r="Y107" s="145">
        <f>+'Ark1'!Z861</f>
        <v>3.0814195682394647</v>
      </c>
      <c r="Z107" s="53">
        <f>+'Ark1'!AA861</f>
        <v>1.6703849016773091</v>
      </c>
      <c r="AA107" s="53">
        <f>+'Ark1'!AB861</f>
        <v>0</v>
      </c>
      <c r="AB107" s="72">
        <f>+'Ark1'!AD861</f>
        <v>0</v>
      </c>
      <c r="AC107" s="53">
        <f t="shared" si="36"/>
        <v>1.6311766456880408</v>
      </c>
      <c r="AD107" s="72">
        <f t="shared" si="25"/>
        <v>11.881057268722467</v>
      </c>
      <c r="AE107" s="45"/>
      <c r="AF107" s="4"/>
      <c r="AG107" s="13"/>
      <c r="AH107" s="56"/>
      <c r="AI107" s="5"/>
      <c r="AJ107" s="5"/>
    </row>
    <row r="108" spans="1:36" ht="15.6">
      <c r="A108" s="45"/>
      <c r="B108" s="51">
        <f>+'Ark1'!C862</f>
        <v>2018</v>
      </c>
      <c r="C108" s="51">
        <f>+'Ark1'!M862</f>
        <v>3</v>
      </c>
      <c r="D108" s="52" t="str">
        <f t="shared" si="34"/>
        <v>1+</v>
      </c>
      <c r="E108" s="51">
        <f>+'Ark1'!Q862</f>
        <v>5</v>
      </c>
      <c r="F108" s="325">
        <f>+'Ark1'!R862</f>
        <v>25</v>
      </c>
      <c r="G108" s="165">
        <f>+'Ark1'!AF862</f>
        <v>0.13248542660307364</v>
      </c>
      <c r="H108" s="45"/>
      <c r="I108" s="165">
        <f>+'Ark1'!AG862</f>
        <v>0.12048042383059372</v>
      </c>
      <c r="J108" s="92"/>
      <c r="K108" s="145">
        <f>+'Ark1'!U862</f>
        <v>7.1040000000000019</v>
      </c>
      <c r="L108" s="165"/>
      <c r="M108" s="165"/>
      <c r="N108" s="488"/>
      <c r="O108" s="165"/>
      <c r="P108" s="165"/>
      <c r="Q108" s="165"/>
      <c r="R108" s="165"/>
      <c r="S108" s="165"/>
      <c r="T108" s="53">
        <f>+'Ark1'!S862</f>
        <v>4</v>
      </c>
      <c r="U108" s="57">
        <f t="shared" si="35"/>
        <v>-0.22972972972973071</v>
      </c>
      <c r="V108" s="72">
        <f>+'Ark1'!V862</f>
        <v>0</v>
      </c>
      <c r="W108" s="145">
        <f>+'Ark1'!X862</f>
        <v>0</v>
      </c>
      <c r="X108" s="145">
        <f>+'Ark1'!Y862</f>
        <v>0</v>
      </c>
      <c r="Y108" s="145">
        <f>+'Ark1'!Z862</f>
        <v>3.0590822153057622</v>
      </c>
      <c r="Z108" s="53">
        <f>+'Ark1'!AA862</f>
        <v>0.84852813742385691</v>
      </c>
      <c r="AA108" s="53">
        <f>+'Ark1'!AB862</f>
        <v>0</v>
      </c>
      <c r="AB108" s="72">
        <f>+'Ark1'!AD862</f>
        <v>0</v>
      </c>
      <c r="AC108" s="53">
        <f t="shared" si="36"/>
        <v>1.7760000000000005</v>
      </c>
      <c r="AD108" s="72">
        <f t="shared" si="25"/>
        <v>5</v>
      </c>
      <c r="AE108" s="45"/>
      <c r="AF108" s="4"/>
      <c r="AG108" s="5"/>
      <c r="AH108" s="56"/>
      <c r="AI108" s="5"/>
      <c r="AJ108" s="5"/>
    </row>
    <row r="109" spans="1:36" ht="15.6">
      <c r="A109" s="45"/>
      <c r="B109" s="51">
        <f>+'Ark1'!C863</f>
        <v>2018</v>
      </c>
      <c r="C109" s="51">
        <f>+'Ark1'!M863</f>
        <v>4</v>
      </c>
      <c r="D109" s="52" t="str">
        <f t="shared" si="34"/>
        <v>2-</v>
      </c>
      <c r="E109" s="51">
        <f>+'Ark1'!Q863</f>
        <v>4</v>
      </c>
      <c r="F109" s="325">
        <f>+'Ark1'!R863</f>
        <v>21</v>
      </c>
      <c r="G109" s="165">
        <f>+'Ark1'!AF863</f>
        <v>0.11128775834658183</v>
      </c>
      <c r="H109" s="45"/>
      <c r="I109" s="165">
        <f>+'Ark1'!AG863</f>
        <v>0.15426378591822645</v>
      </c>
      <c r="J109" s="92"/>
      <c r="K109" s="145">
        <f>+'Ark1'!U863</f>
        <v>10.828571428571429</v>
      </c>
      <c r="L109" s="165"/>
      <c r="M109" s="165"/>
      <c r="N109" s="488"/>
      <c r="O109" s="165"/>
      <c r="P109" s="165"/>
      <c r="Q109" s="165"/>
      <c r="R109" s="165"/>
      <c r="S109" s="165"/>
      <c r="T109" s="53">
        <f>+'Ark1'!S863</f>
        <v>5.3333333333333321</v>
      </c>
      <c r="U109" s="57">
        <f t="shared" si="35"/>
        <v>-0.1111111111111116</v>
      </c>
      <c r="V109" s="72">
        <f>+'Ark1'!V863</f>
        <v>0</v>
      </c>
      <c r="W109" s="145">
        <f>+'Ark1'!X863</f>
        <v>0</v>
      </c>
      <c r="X109" s="145">
        <f>+'Ark1'!Y863</f>
        <v>0</v>
      </c>
      <c r="Y109" s="145">
        <f>+'Ark1'!Z863</f>
        <v>3.425276194236416</v>
      </c>
      <c r="Z109" s="53">
        <f>+'Ark1'!AA863</f>
        <v>0.6424160744396239</v>
      </c>
      <c r="AA109" s="53">
        <f>+'Ark1'!AB863</f>
        <v>0</v>
      </c>
      <c r="AB109" s="72">
        <f>+'Ark1'!AD863</f>
        <v>0</v>
      </c>
      <c r="AC109" s="53">
        <f t="shared" si="36"/>
        <v>2.0303571428571434</v>
      </c>
      <c r="AD109" s="72">
        <f t="shared" si="25"/>
        <v>5.25</v>
      </c>
      <c r="AE109" s="45"/>
      <c r="AF109" s="13"/>
      <c r="AG109" s="13"/>
      <c r="AH109" s="56"/>
    </row>
    <row r="110" spans="1:36" ht="15.6">
      <c r="A110" s="45"/>
      <c r="B110" s="51">
        <f>+'Ark1'!C864</f>
        <v>2018</v>
      </c>
      <c r="C110" s="51">
        <f>+'Ark1'!M864</f>
        <v>5</v>
      </c>
      <c r="D110" s="52" t="str">
        <f t="shared" si="34"/>
        <v>2</v>
      </c>
      <c r="E110" s="51">
        <f>+'Ark1'!Q864</f>
        <v>527</v>
      </c>
      <c r="F110" s="325">
        <f>+'Ark1'!R864</f>
        <v>12794</v>
      </c>
      <c r="G110" s="165">
        <f>+'Ark1'!AF864</f>
        <v>67.800741918388994</v>
      </c>
      <c r="H110" s="45"/>
      <c r="I110" s="165">
        <f>+'Ark1'!AG864</f>
        <v>69.138444217835129</v>
      </c>
      <c r="J110" s="92"/>
      <c r="K110" s="145">
        <f>+'Ark1'!U864</f>
        <v>7.9659895263404676</v>
      </c>
      <c r="L110" s="165"/>
      <c r="M110" s="165"/>
      <c r="N110" s="488"/>
      <c r="O110" s="165"/>
      <c r="P110" s="165"/>
      <c r="Q110" s="165"/>
      <c r="R110" s="165"/>
      <c r="S110" s="165"/>
      <c r="T110" s="53">
        <f>+'Ark1'!S864</f>
        <v>5.5239956229482559</v>
      </c>
      <c r="U110" s="57">
        <f t="shared" si="35"/>
        <v>0.11770299768682246</v>
      </c>
      <c r="V110" s="72">
        <f>+'Ark1'!V864</f>
        <v>5.4713146787556649E-2</v>
      </c>
      <c r="W110" s="145">
        <f>+'Ark1'!X864</f>
        <v>2.4933562607472246</v>
      </c>
      <c r="X110" s="145">
        <f>+'Ark1'!Y864</f>
        <v>0.12505862122870096</v>
      </c>
      <c r="Y110" s="145">
        <f>+'Ark1'!Z864</f>
        <v>3.2504719913469704</v>
      </c>
      <c r="Z110" s="53">
        <f>+'Ark1'!AA864</f>
        <v>1.2462585351316697</v>
      </c>
      <c r="AA110" s="53">
        <f>+'Ark1'!AB864</f>
        <v>0.2825932383167164</v>
      </c>
      <c r="AB110" s="72">
        <f>+'Ark1'!AD864</f>
        <v>-0.33161929555955399</v>
      </c>
      <c r="AC110" s="53">
        <f t="shared" si="36"/>
        <v>1.4420702096952198</v>
      </c>
      <c r="AD110" s="72">
        <f t="shared" si="25"/>
        <v>24.277039848197344</v>
      </c>
      <c r="AE110" s="45"/>
      <c r="AF110" s="5"/>
      <c r="AG110" s="5"/>
      <c r="AH110" s="56"/>
      <c r="AJ110" s="5"/>
    </row>
    <row r="111" spans="1:36" ht="15.6">
      <c r="A111" s="45"/>
      <c r="B111" s="51">
        <f>+'Ark1'!C865</f>
        <v>2018</v>
      </c>
      <c r="C111" s="51">
        <f>+'Ark1'!M865</f>
        <v>6</v>
      </c>
      <c r="D111" s="52" t="str">
        <f t="shared" si="34"/>
        <v>2+</v>
      </c>
      <c r="E111" s="51">
        <f>+'Ark1'!Q865</f>
        <v>0</v>
      </c>
      <c r="F111" s="325">
        <f>+'Ark1'!R865</f>
        <v>0</v>
      </c>
      <c r="G111" s="165">
        <f>+'Ark1'!AF865</f>
        <v>0</v>
      </c>
      <c r="H111" s="45"/>
      <c r="I111" s="165">
        <f>+'Ark1'!AG865</f>
        <v>0</v>
      </c>
      <c r="J111" s="92"/>
      <c r="K111" s="145">
        <f>+'Ark1'!U865</f>
        <v>0</v>
      </c>
      <c r="L111" s="165"/>
      <c r="M111" s="165"/>
      <c r="N111" s="488"/>
      <c r="O111" s="165"/>
      <c r="P111" s="165"/>
      <c r="Q111" s="165"/>
      <c r="R111" s="165"/>
      <c r="S111" s="165"/>
      <c r="T111" s="53">
        <f>+'Ark1'!S865</f>
        <v>0</v>
      </c>
      <c r="U111" s="57">
        <f t="shared" si="35"/>
        <v>-8</v>
      </c>
      <c r="V111" s="72">
        <f>+'Ark1'!V865</f>
        <v>0</v>
      </c>
      <c r="W111" s="145">
        <f>+'Ark1'!X865</f>
        <v>0</v>
      </c>
      <c r="X111" s="145">
        <f>+'Ark1'!Y865</f>
        <v>0</v>
      </c>
      <c r="Y111" s="145">
        <f>+'Ark1'!Z865</f>
        <v>0</v>
      </c>
      <c r="Z111" s="53">
        <f>+'Ark1'!AA865</f>
        <v>0</v>
      </c>
      <c r="AA111" s="53">
        <f>+'Ark1'!AB865</f>
        <v>0</v>
      </c>
      <c r="AB111" s="72">
        <f>+'Ark1'!AD865</f>
        <v>0</v>
      </c>
      <c r="AC111" s="53" t="e">
        <f t="shared" si="36"/>
        <v>#DIV/0!</v>
      </c>
      <c r="AD111" s="72" t="e">
        <f t="shared" si="25"/>
        <v>#DIV/0!</v>
      </c>
      <c r="AE111" s="45"/>
      <c r="AF111" s="13"/>
      <c r="AG111" s="13"/>
      <c r="AH111" s="56"/>
    </row>
    <row r="112" spans="1:36" ht="15.6">
      <c r="A112" s="45"/>
      <c r="B112" s="51">
        <f>+'Ark1'!C866</f>
        <v>2018</v>
      </c>
      <c r="C112" s="51">
        <f>+'Ark1'!M866</f>
        <v>7</v>
      </c>
      <c r="D112" s="52" t="str">
        <f t="shared" si="34"/>
        <v>3-</v>
      </c>
      <c r="E112" s="51">
        <f>+'Ark1'!Q866</f>
        <v>0</v>
      </c>
      <c r="F112" s="325">
        <f>+'Ark1'!R866</f>
        <v>0</v>
      </c>
      <c r="G112" s="165">
        <f>+'Ark1'!AF866</f>
        <v>0</v>
      </c>
      <c r="H112" s="45"/>
      <c r="I112" s="165">
        <f>+'Ark1'!AG866</f>
        <v>0</v>
      </c>
      <c r="J112" s="92"/>
      <c r="K112" s="145">
        <f>+'Ark1'!U866</f>
        <v>0</v>
      </c>
      <c r="L112" s="165"/>
      <c r="M112" s="165"/>
      <c r="N112" s="488"/>
      <c r="O112" s="165"/>
      <c r="P112" s="165"/>
      <c r="Q112" s="165"/>
      <c r="R112" s="165"/>
      <c r="S112" s="165"/>
      <c r="T112" s="53">
        <f>+'Ark1'!S866</f>
        <v>0</v>
      </c>
      <c r="U112" s="57">
        <f t="shared" si="35"/>
        <v>-5</v>
      </c>
      <c r="V112" s="72">
        <f>+'Ark1'!V866</f>
        <v>0</v>
      </c>
      <c r="W112" s="145">
        <f>+'Ark1'!X866</f>
        <v>0</v>
      </c>
      <c r="X112" s="145">
        <f>+'Ark1'!Y866</f>
        <v>0</v>
      </c>
      <c r="Y112" s="145">
        <f>+'Ark1'!Z866</f>
        <v>0</v>
      </c>
      <c r="Z112" s="53">
        <f>+'Ark1'!AA866</f>
        <v>0</v>
      </c>
      <c r="AA112" s="53">
        <f>+'Ark1'!AB866</f>
        <v>0</v>
      </c>
      <c r="AB112" s="72">
        <f>+'Ark1'!AD866</f>
        <v>0</v>
      </c>
      <c r="AC112" s="53" t="e">
        <f t="shared" si="36"/>
        <v>#DIV/0!</v>
      </c>
      <c r="AD112" s="72" t="e">
        <f t="shared" si="25"/>
        <v>#DIV/0!</v>
      </c>
      <c r="AE112" s="45"/>
      <c r="AF112" s="13"/>
      <c r="AG112" s="13"/>
      <c r="AH112" s="56"/>
    </row>
    <row r="113" spans="1:34" ht="15.6">
      <c r="A113" s="45"/>
      <c r="B113" s="51">
        <f>+'Ark1'!C867</f>
        <v>2018</v>
      </c>
      <c r="C113" s="51">
        <f>+'Ark1'!M867</f>
        <v>8</v>
      </c>
      <c r="D113" s="52" t="str">
        <f t="shared" si="34"/>
        <v>3</v>
      </c>
      <c r="E113" s="51">
        <f>+'Ark1'!Q867</f>
        <v>164</v>
      </c>
      <c r="F113" s="325">
        <f>+'Ark1'!R867</f>
        <v>632</v>
      </c>
      <c r="G113" s="165">
        <f>+'Ark1'!AF867</f>
        <v>3.3492315845257026</v>
      </c>
      <c r="H113" s="45"/>
      <c r="I113" s="165">
        <f>+'Ark1'!AG867</f>
        <v>4.5199289274040311</v>
      </c>
      <c r="J113" s="92"/>
      <c r="K113" s="145">
        <f>+'Ark1'!U867</f>
        <v>10.542436708860752</v>
      </c>
      <c r="L113" s="165"/>
      <c r="M113" s="165"/>
      <c r="N113" s="488"/>
      <c r="O113" s="165"/>
      <c r="P113" s="165"/>
      <c r="Q113" s="165"/>
      <c r="R113" s="165"/>
      <c r="S113" s="165"/>
      <c r="T113" s="53">
        <f>+'Ark1'!S867</f>
        <v>6.1424050632911387</v>
      </c>
      <c r="U113" s="57">
        <f t="shared" si="35"/>
        <v>0.11761167486138735</v>
      </c>
      <c r="V113" s="72">
        <f>+'Ark1'!V867</f>
        <v>0</v>
      </c>
      <c r="W113" s="145">
        <f>+'Ark1'!X867</f>
        <v>10.759493670886078</v>
      </c>
      <c r="X113" s="145">
        <f>+'Ark1'!Y867</f>
        <v>0.94936708860759444</v>
      </c>
      <c r="Y113" s="145">
        <f>+'Ark1'!Z867</f>
        <v>4.0848313197182673</v>
      </c>
      <c r="Z113" s="53">
        <f>+'Ark1'!AA867</f>
        <v>1.2933517590480132</v>
      </c>
      <c r="AA113" s="53">
        <f>+'Ark1'!AB867</f>
        <v>0</v>
      </c>
      <c r="AB113" s="72">
        <f>+'Ark1'!AD867</f>
        <v>0</v>
      </c>
      <c r="AC113" s="53">
        <f t="shared" si="36"/>
        <v>1.7163369397217918</v>
      </c>
      <c r="AD113" s="72">
        <f t="shared" si="25"/>
        <v>3.8536585365853657</v>
      </c>
      <c r="AE113" s="45"/>
      <c r="AF113" s="13"/>
      <c r="AG113" s="13"/>
      <c r="AH113" s="56"/>
    </row>
    <row r="114" spans="1:34" ht="15.6">
      <c r="A114" s="45"/>
      <c r="B114" s="51">
        <f>+'Ark1'!C868</f>
        <v>2018</v>
      </c>
      <c r="C114" s="51">
        <f>+'Ark1'!M868</f>
        <v>9</v>
      </c>
      <c r="D114" s="52" t="str">
        <f t="shared" si="34"/>
        <v>3+</v>
      </c>
      <c r="E114" s="51">
        <f>+'Ark1'!Q868</f>
        <v>0</v>
      </c>
      <c r="F114" s="325">
        <f>+'Ark1'!R868</f>
        <v>0</v>
      </c>
      <c r="G114" s="165">
        <f>+'Ark1'!AF868</f>
        <v>0</v>
      </c>
      <c r="H114" s="45"/>
      <c r="I114" s="165">
        <f>+'Ark1'!AG868</f>
        <v>0</v>
      </c>
      <c r="J114" s="92"/>
      <c r="K114" s="145">
        <f>+'Ark1'!U868</f>
        <v>0</v>
      </c>
      <c r="L114" s="165"/>
      <c r="M114" s="165"/>
      <c r="N114" s="488"/>
      <c r="O114" s="165"/>
      <c r="P114" s="165"/>
      <c r="Q114" s="165"/>
      <c r="R114" s="165"/>
      <c r="S114" s="165"/>
      <c r="T114" s="53">
        <f>+'Ark1'!S868</f>
        <v>0</v>
      </c>
      <c r="U114" s="57">
        <f t="shared" si="35"/>
        <v>0</v>
      </c>
      <c r="V114" s="72">
        <f>+'Ark1'!V868</f>
        <v>0</v>
      </c>
      <c r="W114" s="145">
        <f>+'Ark1'!X868</f>
        <v>0</v>
      </c>
      <c r="X114" s="145">
        <f>+'Ark1'!Y868</f>
        <v>0</v>
      </c>
      <c r="Y114" s="145">
        <f>+'Ark1'!Z868</f>
        <v>0</v>
      </c>
      <c r="Z114" s="53">
        <f>+'Ark1'!AA868</f>
        <v>0</v>
      </c>
      <c r="AA114" s="53">
        <f>+'Ark1'!AB868</f>
        <v>0</v>
      </c>
      <c r="AB114" s="72">
        <f>+'Ark1'!AD868</f>
        <v>0</v>
      </c>
      <c r="AC114" s="53" t="e">
        <f t="shared" si="36"/>
        <v>#DIV/0!</v>
      </c>
      <c r="AD114" s="72" t="e">
        <f t="shared" si="25"/>
        <v>#DIV/0!</v>
      </c>
      <c r="AE114" s="45"/>
      <c r="AF114" s="13"/>
      <c r="AG114" s="13"/>
      <c r="AH114" s="56"/>
    </row>
    <row r="115" spans="1:34" ht="15.6">
      <c r="A115" s="45"/>
      <c r="B115" s="51">
        <f>+'Ark1'!C869</f>
        <v>2018</v>
      </c>
      <c r="C115" s="51">
        <f>+'Ark1'!M869</f>
        <v>10</v>
      </c>
      <c r="D115" s="52" t="str">
        <f t="shared" si="34"/>
        <v>4-</v>
      </c>
      <c r="E115" s="51">
        <f>+'Ark1'!Q869</f>
        <v>0</v>
      </c>
      <c r="F115" s="325">
        <f>+'Ark1'!R869</f>
        <v>0</v>
      </c>
      <c r="G115" s="165">
        <f>+'Ark1'!AF869</f>
        <v>0</v>
      </c>
      <c r="H115" s="45"/>
      <c r="I115" s="165">
        <f>+'Ark1'!AG869</f>
        <v>0</v>
      </c>
      <c r="J115" s="92"/>
      <c r="K115" s="145">
        <f>+'Ark1'!U869</f>
        <v>0</v>
      </c>
      <c r="L115" s="165"/>
      <c r="M115" s="165"/>
      <c r="N115" s="488"/>
      <c r="O115" s="165"/>
      <c r="P115" s="165"/>
      <c r="Q115" s="165"/>
      <c r="R115" s="165"/>
      <c r="S115" s="165"/>
      <c r="T115" s="53">
        <f>+'Ark1'!S869</f>
        <v>0</v>
      </c>
      <c r="U115" s="57">
        <f t="shared" si="35"/>
        <v>0</v>
      </c>
      <c r="V115" s="72">
        <f>+'Ark1'!V869</f>
        <v>0</v>
      </c>
      <c r="W115" s="145">
        <f>+'Ark1'!X869</f>
        <v>0</v>
      </c>
      <c r="X115" s="145">
        <f>+'Ark1'!Y869</f>
        <v>0</v>
      </c>
      <c r="Y115" s="145">
        <f>+'Ark1'!Z869</f>
        <v>0</v>
      </c>
      <c r="Z115" s="53">
        <f>+'Ark1'!AA869</f>
        <v>0</v>
      </c>
      <c r="AA115" s="53">
        <f>+'Ark1'!AB869</f>
        <v>0</v>
      </c>
      <c r="AB115" s="72">
        <f>+'Ark1'!AD869</f>
        <v>0</v>
      </c>
      <c r="AC115" s="53" t="e">
        <f t="shared" si="36"/>
        <v>#DIV/0!</v>
      </c>
      <c r="AD115" s="72" t="e">
        <f t="shared" si="25"/>
        <v>#DIV/0!</v>
      </c>
      <c r="AE115" s="45"/>
      <c r="AF115" s="13"/>
      <c r="AG115" s="13"/>
      <c r="AH115" s="56"/>
    </row>
    <row r="116" spans="1:34" ht="15.6">
      <c r="A116" s="45"/>
      <c r="B116" s="51">
        <f>+'Ark1'!C870</f>
        <v>2018</v>
      </c>
      <c r="C116" s="51">
        <f>+'Ark1'!M870</f>
        <v>11</v>
      </c>
      <c r="D116" s="52" t="str">
        <f t="shared" si="34"/>
        <v>4</v>
      </c>
      <c r="E116" s="51">
        <f>+'Ark1'!Q870</f>
        <v>4</v>
      </c>
      <c r="F116" s="325">
        <f>+'Ark1'!R870</f>
        <v>4</v>
      </c>
      <c r="G116" s="165">
        <f>+'Ark1'!AF870</f>
        <v>2.1197668256491786E-2</v>
      </c>
      <c r="H116" s="45"/>
      <c r="I116" s="165">
        <f>+'Ark1'!AG870</f>
        <v>4.5044482783510281E-2</v>
      </c>
      <c r="J116" s="92"/>
      <c r="K116" s="145">
        <f>+'Ark1'!U870</f>
        <v>16.600000000000001</v>
      </c>
      <c r="L116" s="165"/>
      <c r="M116" s="165"/>
      <c r="N116" s="488"/>
      <c r="O116" s="165"/>
      <c r="P116" s="165"/>
      <c r="Q116" s="165"/>
      <c r="R116" s="165"/>
      <c r="S116" s="165"/>
      <c r="T116" s="53">
        <f>+'Ark1'!S870</f>
        <v>6.5</v>
      </c>
      <c r="U116" s="57">
        <f t="shared" si="35"/>
        <v>-0.5</v>
      </c>
      <c r="V116" s="72">
        <f>+'Ark1'!V870</f>
        <v>0</v>
      </c>
      <c r="W116" s="145">
        <f>+'Ark1'!X870</f>
        <v>50</v>
      </c>
      <c r="X116" s="145">
        <f>+'Ark1'!Y870</f>
        <v>25</v>
      </c>
      <c r="Y116" s="145">
        <f>+'Ark1'!Z870</f>
        <v>9.3362197917572622</v>
      </c>
      <c r="Z116" s="53">
        <f>+'Ark1'!AA870</f>
        <v>0.8660254037844386</v>
      </c>
      <c r="AA116" s="53">
        <f>+'Ark1'!AB870</f>
        <v>0</v>
      </c>
      <c r="AB116" s="72">
        <f>+'Ark1'!AD870</f>
        <v>0</v>
      </c>
      <c r="AC116" s="53">
        <f t="shared" si="36"/>
        <v>2.5538461538461541</v>
      </c>
      <c r="AD116" s="72">
        <f t="shared" si="25"/>
        <v>1</v>
      </c>
      <c r="AE116" s="45"/>
      <c r="AF116" s="13"/>
      <c r="AG116" s="13"/>
      <c r="AH116" s="56"/>
    </row>
    <row r="117" spans="1:34" ht="15.6">
      <c r="A117" s="45"/>
      <c r="B117" s="51">
        <f>+'Ark1'!C871</f>
        <v>2018</v>
      </c>
      <c r="C117" s="51">
        <f>+'Ark1'!M871</f>
        <v>12</v>
      </c>
      <c r="D117" s="52" t="str">
        <f t="shared" si="34"/>
        <v>4+</v>
      </c>
      <c r="E117" s="51">
        <f>+'Ark1'!Q871</f>
        <v>0</v>
      </c>
      <c r="F117" s="325">
        <f>+'Ark1'!R871</f>
        <v>0</v>
      </c>
      <c r="G117" s="165">
        <f>+'Ark1'!AF871</f>
        <v>0</v>
      </c>
      <c r="H117" s="45"/>
      <c r="I117" s="165">
        <f>+'Ark1'!AG871</f>
        <v>0</v>
      </c>
      <c r="J117" s="92"/>
      <c r="K117" s="145">
        <f>+'Ark1'!U871</f>
        <v>0</v>
      </c>
      <c r="L117" s="165"/>
      <c r="M117" s="165"/>
      <c r="N117" s="488"/>
      <c r="O117" s="165"/>
      <c r="P117" s="165"/>
      <c r="Q117" s="165"/>
      <c r="R117" s="165"/>
      <c r="S117" s="165"/>
      <c r="T117" s="53">
        <f>+'Ark1'!S871</f>
        <v>0</v>
      </c>
      <c r="U117" s="57">
        <f t="shared" si="35"/>
        <v>0</v>
      </c>
      <c r="V117" s="72">
        <f>+'Ark1'!V871</f>
        <v>0</v>
      </c>
      <c r="W117" s="145">
        <f>+'Ark1'!X871</f>
        <v>0</v>
      </c>
      <c r="X117" s="145">
        <f>+'Ark1'!Y871</f>
        <v>0</v>
      </c>
      <c r="Y117" s="145">
        <f>+'Ark1'!Z871</f>
        <v>0</v>
      </c>
      <c r="Z117" s="53">
        <f>+'Ark1'!AA871</f>
        <v>0</v>
      </c>
      <c r="AA117" s="53">
        <f>+'Ark1'!AB871</f>
        <v>0</v>
      </c>
      <c r="AB117" s="72">
        <f>+'Ark1'!AD871</f>
        <v>0</v>
      </c>
      <c r="AC117" s="53" t="e">
        <f t="shared" si="36"/>
        <v>#DIV/0!</v>
      </c>
      <c r="AD117" s="72" t="e">
        <f t="shared" si="25"/>
        <v>#DIV/0!</v>
      </c>
      <c r="AE117" s="45"/>
      <c r="AF117" s="13"/>
      <c r="AG117" s="13"/>
      <c r="AH117" s="56"/>
    </row>
    <row r="118" spans="1:34" ht="15.6">
      <c r="A118" s="45"/>
      <c r="B118" s="51">
        <f>+'Ark1'!C872</f>
        <v>2018</v>
      </c>
      <c r="C118" s="51">
        <f>+'Ark1'!M872</f>
        <v>13</v>
      </c>
      <c r="D118" s="52" t="str">
        <f t="shared" si="34"/>
        <v>5-</v>
      </c>
      <c r="E118" s="51">
        <f>+'Ark1'!Q872</f>
        <v>0</v>
      </c>
      <c r="F118" s="325">
        <f>+'Ark1'!R872</f>
        <v>0</v>
      </c>
      <c r="G118" s="165">
        <f>+'Ark1'!AF872</f>
        <v>0</v>
      </c>
      <c r="H118" s="45"/>
      <c r="I118" s="165">
        <f>+'Ark1'!AG872</f>
        <v>0</v>
      </c>
      <c r="J118" s="92"/>
      <c r="K118" s="145">
        <f>+'Ark1'!U872</f>
        <v>0</v>
      </c>
      <c r="L118" s="165"/>
      <c r="M118" s="165"/>
      <c r="N118" s="488"/>
      <c r="O118" s="165"/>
      <c r="P118" s="165"/>
      <c r="Q118" s="165"/>
      <c r="R118" s="165"/>
      <c r="S118" s="165"/>
      <c r="T118" s="53">
        <f>+'Ark1'!S872</f>
        <v>0</v>
      </c>
      <c r="U118" s="57">
        <f t="shared" si="35"/>
        <v>0</v>
      </c>
      <c r="V118" s="72">
        <f>+'Ark1'!V872</f>
        <v>0</v>
      </c>
      <c r="W118" s="145">
        <f>+'Ark1'!X872</f>
        <v>0</v>
      </c>
      <c r="X118" s="145">
        <f>+'Ark1'!Y872</f>
        <v>0</v>
      </c>
      <c r="Y118" s="145">
        <f>+'Ark1'!Z872</f>
        <v>0</v>
      </c>
      <c r="Z118" s="53">
        <f>+'Ark1'!AA872</f>
        <v>0</v>
      </c>
      <c r="AA118" s="53">
        <f>+'Ark1'!AB872</f>
        <v>0</v>
      </c>
      <c r="AB118" s="72">
        <f>+'Ark1'!AD872</f>
        <v>0</v>
      </c>
      <c r="AC118" s="53" t="e">
        <f t="shared" si="36"/>
        <v>#DIV/0!</v>
      </c>
      <c r="AD118" s="72" t="e">
        <f t="shared" si="25"/>
        <v>#DIV/0!</v>
      </c>
      <c r="AE118" s="45"/>
      <c r="AF118" s="13"/>
      <c r="AG118" s="13"/>
      <c r="AH118" s="56"/>
    </row>
    <row r="119" spans="1:34" ht="15.6">
      <c r="A119" s="45"/>
      <c r="B119" s="51">
        <f>+'Ark1'!C873</f>
        <v>2018</v>
      </c>
      <c r="C119" s="51">
        <f>+'Ark1'!M873</f>
        <v>14</v>
      </c>
      <c r="D119" s="52" t="str">
        <f t="shared" si="34"/>
        <v>5</v>
      </c>
      <c r="E119" s="51">
        <f>+'Ark1'!Q873</f>
        <v>0</v>
      </c>
      <c r="F119" s="325">
        <f>+'Ark1'!R873</f>
        <v>0</v>
      </c>
      <c r="G119" s="165">
        <f>+'Ark1'!AF873</f>
        <v>0</v>
      </c>
      <c r="H119" s="45"/>
      <c r="I119" s="165">
        <f>+'Ark1'!AG873</f>
        <v>0</v>
      </c>
      <c r="J119" s="92"/>
      <c r="K119" s="145">
        <f>+'Ark1'!U873</f>
        <v>0</v>
      </c>
      <c r="L119" s="165"/>
      <c r="M119" s="165"/>
      <c r="N119" s="488"/>
      <c r="O119" s="165"/>
      <c r="P119" s="165"/>
      <c r="Q119" s="165"/>
      <c r="R119" s="165"/>
      <c r="S119" s="165"/>
      <c r="T119" s="53">
        <f>+'Ark1'!S873</f>
        <v>0</v>
      </c>
      <c r="U119" s="57">
        <f t="shared" si="35"/>
        <v>0</v>
      </c>
      <c r="V119" s="72">
        <f>+'Ark1'!V873</f>
        <v>0</v>
      </c>
      <c r="W119" s="145">
        <f>+'Ark1'!X873</f>
        <v>0</v>
      </c>
      <c r="X119" s="145">
        <f>+'Ark1'!Y873</f>
        <v>0</v>
      </c>
      <c r="Y119" s="145">
        <f>+'Ark1'!Z873</f>
        <v>0</v>
      </c>
      <c r="Z119" s="53">
        <f>+'Ark1'!AA873</f>
        <v>0</v>
      </c>
      <c r="AA119" s="53">
        <f>+'Ark1'!AB873</f>
        <v>0</v>
      </c>
      <c r="AB119" s="72">
        <f>+'Ark1'!AD873</f>
        <v>0</v>
      </c>
      <c r="AC119" s="53" t="e">
        <f t="shared" si="36"/>
        <v>#DIV/0!</v>
      </c>
      <c r="AD119" s="72" t="e">
        <f t="shared" si="25"/>
        <v>#DIV/0!</v>
      </c>
      <c r="AE119" s="45"/>
      <c r="AF119" s="13"/>
      <c r="AG119" s="13"/>
      <c r="AH119" s="56"/>
    </row>
    <row r="120" spans="1:34" ht="15.6">
      <c r="A120" s="45"/>
      <c r="B120" s="51">
        <f>+'Ark1'!C874</f>
        <v>2018</v>
      </c>
      <c r="C120" s="51">
        <f>+'Ark1'!M874</f>
        <v>15</v>
      </c>
      <c r="D120" s="52" t="str">
        <f t="shared" si="34"/>
        <v>5+</v>
      </c>
      <c r="E120" s="51">
        <f>+'Ark1'!Q874</f>
        <v>0</v>
      </c>
      <c r="F120" s="325">
        <f>+'Ark1'!R874</f>
        <v>0</v>
      </c>
      <c r="G120" s="165">
        <f>+'Ark1'!AF874</f>
        <v>0</v>
      </c>
      <c r="H120" s="45"/>
      <c r="I120" s="165">
        <f>+'Ark1'!AG874</f>
        <v>0</v>
      </c>
      <c r="J120" s="92"/>
      <c r="K120" s="145">
        <f>+'Ark1'!U874</f>
        <v>0</v>
      </c>
      <c r="L120" s="165"/>
      <c r="M120" s="165"/>
      <c r="N120" s="488"/>
      <c r="O120" s="165"/>
      <c r="P120" s="165"/>
      <c r="Q120" s="165"/>
      <c r="R120" s="165"/>
      <c r="S120" s="165"/>
      <c r="T120" s="53">
        <f>+'Ark1'!S874</f>
        <v>0</v>
      </c>
      <c r="U120" s="57">
        <f t="shared" si="35"/>
        <v>0</v>
      </c>
      <c r="V120" s="72">
        <f>+'Ark1'!V874</f>
        <v>0</v>
      </c>
      <c r="W120" s="145">
        <f>+'Ark1'!X874</f>
        <v>0</v>
      </c>
      <c r="X120" s="145">
        <f>+'Ark1'!Y874</f>
        <v>0</v>
      </c>
      <c r="Y120" s="145">
        <f>+'Ark1'!Z874</f>
        <v>0</v>
      </c>
      <c r="Z120" s="53">
        <f>+'Ark1'!AA874</f>
        <v>0</v>
      </c>
      <c r="AA120" s="53">
        <f>+'Ark1'!AB874</f>
        <v>0</v>
      </c>
      <c r="AB120" s="72">
        <f>+'Ark1'!AD874</f>
        <v>0</v>
      </c>
      <c r="AC120" s="53" t="e">
        <f t="shared" si="36"/>
        <v>#DIV/0!</v>
      </c>
      <c r="AD120" s="72" t="e">
        <f t="shared" si="25"/>
        <v>#DIV/0!</v>
      </c>
      <c r="AE120" s="45"/>
      <c r="AF120" s="13"/>
      <c r="AG120" s="13"/>
      <c r="AH120" s="56"/>
    </row>
    <row r="121" spans="1:34" ht="15.6">
      <c r="A121" s="45"/>
      <c r="B121" s="51">
        <f>+'Ark1'!C875</f>
        <v>2017</v>
      </c>
      <c r="C121" s="51">
        <f>+'Ark1'!M875</f>
        <v>1</v>
      </c>
      <c r="D121" s="52" t="str">
        <f t="shared" ref="D121:D125" si="37">+D106</f>
        <v>1-</v>
      </c>
      <c r="E121" s="51">
        <f>+'Ark1'!Q875</f>
        <v>2</v>
      </c>
      <c r="F121" s="325">
        <f>+'Ark1'!R875</f>
        <v>3</v>
      </c>
      <c r="G121" s="165">
        <f>+'Ark1'!AF875</f>
        <v>1.715462031107045E-2</v>
      </c>
      <c r="H121" s="45"/>
      <c r="I121" s="165">
        <f>+'Ark1'!AG875</f>
        <v>1.5460882073637751E-2</v>
      </c>
      <c r="J121" s="92"/>
      <c r="K121" s="145">
        <f>+'Ark1'!U875</f>
        <v>6.8</v>
      </c>
      <c r="L121" s="165"/>
      <c r="M121" s="165"/>
      <c r="N121" s="488"/>
      <c r="O121" s="165"/>
      <c r="P121" s="165"/>
      <c r="Q121" s="165"/>
      <c r="R121" s="165"/>
      <c r="S121" s="165"/>
      <c r="T121" s="53">
        <f>+'Ark1'!S875</f>
        <v>1.333333333333333</v>
      </c>
      <c r="U121" s="57">
        <f t="shared" si="35"/>
        <v>-3.666666666666667</v>
      </c>
      <c r="V121" s="72">
        <f>+'Ark1'!V875</f>
        <v>0</v>
      </c>
      <c r="W121" s="145">
        <f>+'Ark1'!X875</f>
        <v>0</v>
      </c>
      <c r="X121" s="145">
        <f>+'Ark1'!Y875</f>
        <v>0</v>
      </c>
      <c r="Y121" s="145">
        <f>+'Ark1'!Z875</f>
        <v>1.9096247449870023</v>
      </c>
      <c r="Z121" s="53">
        <f>+'Ark1'!AA875</f>
        <v>0.47140452079103184</v>
      </c>
      <c r="AA121" s="53">
        <f>+'Ark1'!AB875</f>
        <v>0</v>
      </c>
      <c r="AB121" s="72">
        <f>+'Ark1'!AD875</f>
        <v>0</v>
      </c>
      <c r="AC121" s="53">
        <f t="shared" si="36"/>
        <v>5.1000000000000014</v>
      </c>
      <c r="AD121" s="72">
        <f t="shared" si="25"/>
        <v>1.5</v>
      </c>
      <c r="AE121" s="45"/>
      <c r="AF121" s="13"/>
      <c r="AG121" s="13"/>
      <c r="AH121" s="56"/>
    </row>
    <row r="122" spans="1:34" ht="15.6">
      <c r="A122" s="45"/>
      <c r="B122" s="51">
        <f>+'Ark1'!C876</f>
        <v>2017</v>
      </c>
      <c r="C122" s="51">
        <f>+'Ark1'!M876</f>
        <v>2</v>
      </c>
      <c r="D122" s="52" t="str">
        <f t="shared" si="37"/>
        <v>1</v>
      </c>
      <c r="E122" s="51">
        <f>+'Ark1'!Q876</f>
        <v>463</v>
      </c>
      <c r="F122" s="325">
        <f>+'Ark1'!R876</f>
        <v>5872</v>
      </c>
      <c r="G122" s="165">
        <f>+'Ark1'!AF876</f>
        <v>33.577310155535223</v>
      </c>
      <c r="H122" s="45"/>
      <c r="I122" s="165">
        <f>+'Ark1'!AG876</f>
        <v>31.425758587421026</v>
      </c>
      <c r="J122" s="92"/>
      <c r="K122" s="145">
        <f>+'Ark1'!U876</f>
        <v>7.0614782016348716</v>
      </c>
      <c r="L122" s="165"/>
      <c r="M122" s="165"/>
      <c r="N122" s="488"/>
      <c r="O122" s="165"/>
      <c r="P122" s="165"/>
      <c r="Q122" s="165"/>
      <c r="R122" s="165"/>
      <c r="S122" s="165"/>
      <c r="T122" s="53">
        <f>+'Ark1'!S876</f>
        <v>4.1444141689373284</v>
      </c>
      <c r="U122" s="57">
        <f t="shared" si="35"/>
        <v>-0.13122685670369627</v>
      </c>
      <c r="V122" s="72">
        <f>+'Ark1'!V876</f>
        <v>0</v>
      </c>
      <c r="W122" s="145">
        <f>+'Ark1'!X876</f>
        <v>0.78337874659400508</v>
      </c>
      <c r="X122" s="145">
        <f>+'Ark1'!Y876</f>
        <v>1.7029972752043598E-2</v>
      </c>
      <c r="Y122" s="145">
        <f>+'Ark1'!Z876</f>
        <v>2.8218966210185101</v>
      </c>
      <c r="Z122" s="53">
        <f>+'Ark1'!AA876</f>
        <v>1.517694049869424</v>
      </c>
      <c r="AA122" s="53">
        <f>+'Ark1'!AB876</f>
        <v>0</v>
      </c>
      <c r="AB122" s="72">
        <f>+'Ark1'!AD876</f>
        <v>0</v>
      </c>
      <c r="AC122" s="53">
        <f t="shared" si="36"/>
        <v>1.7038543721236021</v>
      </c>
      <c r="AD122" s="72">
        <f t="shared" si="25"/>
        <v>12.682505399568035</v>
      </c>
      <c r="AE122" s="45"/>
      <c r="AF122" s="13"/>
      <c r="AG122" s="13"/>
      <c r="AH122" s="56"/>
    </row>
    <row r="123" spans="1:34" ht="15.6">
      <c r="A123" s="45"/>
      <c r="B123" s="51">
        <f>+'Ark1'!C877</f>
        <v>2017</v>
      </c>
      <c r="C123" s="51">
        <f>+'Ark1'!M877</f>
        <v>3</v>
      </c>
      <c r="D123" s="52" t="str">
        <f t="shared" si="37"/>
        <v>1+</v>
      </c>
      <c r="E123" s="51">
        <f>+'Ark1'!Q877</f>
        <v>6</v>
      </c>
      <c r="F123" s="325">
        <f>+'Ark1'!R877</f>
        <v>74</v>
      </c>
      <c r="G123" s="165">
        <f>+'Ark1'!AF877</f>
        <v>0.42314730100640441</v>
      </c>
      <c r="H123" s="45"/>
      <c r="I123" s="165">
        <f>+'Ark1'!AG877</f>
        <v>0.40766708173577199</v>
      </c>
      <c r="J123" s="92"/>
      <c r="K123" s="145">
        <f>+'Ark1'!U877</f>
        <v>7.2689189189189198</v>
      </c>
      <c r="L123" s="165"/>
      <c r="M123" s="165"/>
      <c r="N123" s="488"/>
      <c r="O123" s="165"/>
      <c r="P123" s="165"/>
      <c r="Q123" s="165"/>
      <c r="R123" s="165"/>
      <c r="S123" s="165"/>
      <c r="T123" s="53">
        <f>+'Ark1'!S877</f>
        <v>4.2297297297297307</v>
      </c>
      <c r="U123" s="57">
        <f t="shared" si="35"/>
        <v>-1.1702702702702696</v>
      </c>
      <c r="V123" s="72">
        <f>+'Ark1'!V877</f>
        <v>0</v>
      </c>
      <c r="W123" s="145">
        <f>+'Ark1'!X877</f>
        <v>0</v>
      </c>
      <c r="X123" s="145">
        <f>+'Ark1'!Y877</f>
        <v>0</v>
      </c>
      <c r="Y123" s="145">
        <f>+'Ark1'!Z877</f>
        <v>2.7865471065836376</v>
      </c>
      <c r="Z123" s="53">
        <f>+'Ark1'!AA877</f>
        <v>1.2362464690988553</v>
      </c>
      <c r="AA123" s="53">
        <f>+'Ark1'!AB877</f>
        <v>0</v>
      </c>
      <c r="AB123" s="72">
        <f>+'Ark1'!AD877</f>
        <v>0</v>
      </c>
      <c r="AC123" s="53">
        <f t="shared" si="36"/>
        <v>1.7185303514376995</v>
      </c>
      <c r="AD123" s="72">
        <f t="shared" si="25"/>
        <v>12.333333333333334</v>
      </c>
      <c r="AE123" s="45"/>
      <c r="AF123" s="13"/>
      <c r="AG123" s="13"/>
      <c r="AH123" s="56"/>
    </row>
    <row r="124" spans="1:34" ht="15.6">
      <c r="A124" s="45"/>
      <c r="B124" s="51">
        <f>+'Ark1'!C878</f>
        <v>2017</v>
      </c>
      <c r="C124" s="51">
        <f>+'Ark1'!M878</f>
        <v>4</v>
      </c>
      <c r="D124" s="52" t="str">
        <f t="shared" si="37"/>
        <v>2-</v>
      </c>
      <c r="E124" s="51">
        <f>+'Ark1'!Q878</f>
        <v>9</v>
      </c>
      <c r="F124" s="325">
        <f>+'Ark1'!R878</f>
        <v>54</v>
      </c>
      <c r="G124" s="165">
        <f>+'Ark1'!AF878</f>
        <v>0.30878316559926794</v>
      </c>
      <c r="H124" s="45"/>
      <c r="I124" s="165">
        <f>+'Ark1'!AG878</f>
        <v>0.32081330302798344</v>
      </c>
      <c r="J124" s="92"/>
      <c r="K124" s="145">
        <f>+'Ark1'!U878</f>
        <v>7.8388888888888895</v>
      </c>
      <c r="L124" s="165"/>
      <c r="M124" s="165"/>
      <c r="N124" s="488"/>
      <c r="O124" s="165"/>
      <c r="P124" s="165"/>
      <c r="Q124" s="165"/>
      <c r="R124" s="165"/>
      <c r="S124" s="165"/>
      <c r="T124" s="53">
        <f>+'Ark1'!S878</f>
        <v>5.4444444444444438</v>
      </c>
      <c r="U124" s="57">
        <f t="shared" si="35"/>
        <v>-0.63247863247863201</v>
      </c>
      <c r="V124" s="72">
        <f>+'Ark1'!V878</f>
        <v>0</v>
      </c>
      <c r="W124" s="145">
        <f>+'Ark1'!X878</f>
        <v>0</v>
      </c>
      <c r="X124" s="145">
        <f>+'Ark1'!Y878</f>
        <v>0</v>
      </c>
      <c r="Y124" s="145">
        <f>+'Ark1'!Z878</f>
        <v>2.6857936730733796</v>
      </c>
      <c r="Z124" s="53">
        <f>+'Ark1'!AA878</f>
        <v>1.1811273125260713</v>
      </c>
      <c r="AA124" s="53">
        <f>+'Ark1'!AB878</f>
        <v>0</v>
      </c>
      <c r="AB124" s="72">
        <f>+'Ark1'!AD878</f>
        <v>0</v>
      </c>
      <c r="AC124" s="53">
        <f t="shared" si="36"/>
        <v>1.4397959183673472</v>
      </c>
      <c r="AD124" s="72">
        <f t="shared" si="25"/>
        <v>6</v>
      </c>
      <c r="AE124" s="45"/>
      <c r="AF124" s="13"/>
      <c r="AG124" s="13"/>
      <c r="AH124" s="56"/>
    </row>
    <row r="125" spans="1:34" ht="15.6">
      <c r="A125" s="45"/>
      <c r="B125" s="51">
        <f>+'Ark1'!C879</f>
        <v>2017</v>
      </c>
      <c r="C125" s="51">
        <f>+'Ark1'!M879</f>
        <v>5</v>
      </c>
      <c r="D125" s="52" t="str">
        <f t="shared" si="37"/>
        <v>2</v>
      </c>
      <c r="E125" s="51">
        <f>+'Ark1'!Q879</f>
        <v>479</v>
      </c>
      <c r="F125" s="325">
        <f>+'Ark1'!R879</f>
        <v>10997</v>
      </c>
      <c r="G125" s="165">
        <f>+'Ark1'!AF879</f>
        <v>62.883119853613906</v>
      </c>
      <c r="H125" s="45"/>
      <c r="I125" s="165">
        <f>+'Ark1'!AG879</f>
        <v>63.859051323307519</v>
      </c>
      <c r="J125" s="92"/>
      <c r="K125" s="145">
        <f>+'Ark1'!U879</f>
        <v>7.6620351004819556</v>
      </c>
      <c r="L125" s="165"/>
      <c r="M125" s="165"/>
      <c r="N125" s="488"/>
      <c r="O125" s="165"/>
      <c r="P125" s="165"/>
      <c r="Q125" s="165"/>
      <c r="R125" s="165"/>
      <c r="S125" s="165"/>
      <c r="T125" s="53">
        <f>+'Ark1'!S879</f>
        <v>5.4062926252614334</v>
      </c>
      <c r="U125" s="57">
        <f t="shared" si="35"/>
        <v>-0.15597354256325868</v>
      </c>
      <c r="V125" s="72">
        <f>+'Ark1'!V879</f>
        <v>2.7280167318359545E-2</v>
      </c>
      <c r="W125" s="145">
        <f>+'Ark1'!X879</f>
        <v>1.9368918796035277</v>
      </c>
      <c r="X125" s="145">
        <f>+'Ark1'!Y879</f>
        <v>0.10912066927343818</v>
      </c>
      <c r="Y125" s="145">
        <f>+'Ark1'!Z879</f>
        <v>3.1049875200590922</v>
      </c>
      <c r="Z125" s="53">
        <f>+'Ark1'!AA879</f>
        <v>1.9941873464430659</v>
      </c>
      <c r="AA125" s="53">
        <f>+'Ark1'!AB879</f>
        <v>0.51298321826868398</v>
      </c>
      <c r="AB125" s="72">
        <f>+'Ark1'!AD879</f>
        <v>-9.8692640438769672</v>
      </c>
      <c r="AC125" s="53">
        <f t="shared" si="36"/>
        <v>1.417243873311693</v>
      </c>
      <c r="AD125" s="72">
        <f t="shared" si="25"/>
        <v>22.958246346555324</v>
      </c>
      <c r="AE125" s="45"/>
      <c r="AF125" s="13"/>
      <c r="AG125" s="13"/>
      <c r="AH125" s="56"/>
    </row>
    <row r="126" spans="1:34" ht="15.6">
      <c r="A126" s="45"/>
      <c r="B126" s="51">
        <f>+'Ark1'!C880</f>
        <v>2017</v>
      </c>
      <c r="C126" s="51">
        <f>+'Ark1'!M880</f>
        <v>6</v>
      </c>
      <c r="D126" s="52" t="str">
        <f t="shared" ref="D126:D150" si="38">+D111</f>
        <v>2+</v>
      </c>
      <c r="E126" s="51">
        <f>+'Ark1'!Q880</f>
        <v>1</v>
      </c>
      <c r="F126" s="325">
        <f>+'Ark1'!R880</f>
        <v>1</v>
      </c>
      <c r="G126" s="165">
        <f>+'Ark1'!AF880</f>
        <v>5.7182067703568148E-3</v>
      </c>
      <c r="H126" s="45"/>
      <c r="I126" s="165">
        <f>+'Ark1'!AG880</f>
        <v>7.9578069496664891E-3</v>
      </c>
      <c r="J126" s="92"/>
      <c r="K126" s="145">
        <f>+'Ark1'!U880</f>
        <v>10.5</v>
      </c>
      <c r="L126" s="165"/>
      <c r="M126" s="165"/>
      <c r="N126" s="488"/>
      <c r="O126" s="165"/>
      <c r="P126" s="165"/>
      <c r="Q126" s="165"/>
      <c r="R126" s="165"/>
      <c r="S126" s="165"/>
      <c r="T126" s="53">
        <f>+'Ark1'!S880</f>
        <v>8</v>
      </c>
      <c r="U126" s="57">
        <f t="shared" ref="U126:U135" si="39">+T126-T141</f>
        <v>1.5</v>
      </c>
      <c r="V126" s="72">
        <f>+'Ark1'!V880</f>
        <v>0</v>
      </c>
      <c r="W126" s="145">
        <f>+'Ark1'!X880</f>
        <v>0</v>
      </c>
      <c r="X126" s="145">
        <f>+'Ark1'!Y880</f>
        <v>0</v>
      </c>
      <c r="Y126" s="145">
        <f>+'Ark1'!Z880</f>
        <v>0</v>
      </c>
      <c r="Z126" s="53">
        <f>+'Ark1'!AA880</f>
        <v>0</v>
      </c>
      <c r="AA126" s="53">
        <f>+'Ark1'!AB880</f>
        <v>0</v>
      </c>
      <c r="AB126" s="72">
        <f>+'Ark1'!AD880</f>
        <v>0</v>
      </c>
      <c r="AC126" s="53">
        <f t="shared" si="36"/>
        <v>1.3125</v>
      </c>
      <c r="AD126" s="72">
        <f t="shared" ref="AD126:AD150" si="40">+F126/E126</f>
        <v>1</v>
      </c>
      <c r="AE126" s="45"/>
      <c r="AF126" s="13"/>
      <c r="AG126" s="13"/>
      <c r="AH126" s="56"/>
    </row>
    <row r="127" spans="1:34" ht="15.6">
      <c r="A127" s="45"/>
      <c r="B127" s="51">
        <f>+'Ark1'!C881</f>
        <v>2017</v>
      </c>
      <c r="C127" s="51">
        <f>+'Ark1'!M881</f>
        <v>7</v>
      </c>
      <c r="D127" s="52" t="str">
        <f t="shared" si="38"/>
        <v>3-</v>
      </c>
      <c r="E127" s="51">
        <f>+'Ark1'!Q881</f>
        <v>1</v>
      </c>
      <c r="F127" s="325">
        <f>+'Ark1'!R881</f>
        <v>1</v>
      </c>
      <c r="G127" s="165">
        <f>+'Ark1'!AF881</f>
        <v>5.7182067703568148E-3</v>
      </c>
      <c r="H127" s="45"/>
      <c r="I127" s="165">
        <f>+'Ark1'!AG881</f>
        <v>7.1241319358919079E-3</v>
      </c>
      <c r="J127" s="92"/>
      <c r="K127" s="145">
        <f>+'Ark1'!U881</f>
        <v>9.4</v>
      </c>
      <c r="L127" s="165"/>
      <c r="M127" s="165"/>
      <c r="N127" s="488"/>
      <c r="O127" s="165"/>
      <c r="P127" s="165"/>
      <c r="Q127" s="165"/>
      <c r="R127" s="165"/>
      <c r="S127" s="165"/>
      <c r="T127" s="53">
        <f>+'Ark1'!S881</f>
        <v>5</v>
      </c>
      <c r="U127" s="57">
        <f t="shared" si="39"/>
        <v>5</v>
      </c>
      <c r="V127" s="72">
        <f>+'Ark1'!V881</f>
        <v>0</v>
      </c>
      <c r="W127" s="145">
        <f>+'Ark1'!X881</f>
        <v>0</v>
      </c>
      <c r="X127" s="145">
        <f>+'Ark1'!Y881</f>
        <v>0</v>
      </c>
      <c r="Y127" s="145">
        <f>+'Ark1'!Z881</f>
        <v>0</v>
      </c>
      <c r="Z127" s="53">
        <f>+'Ark1'!AA881</f>
        <v>0</v>
      </c>
      <c r="AA127" s="53">
        <f>+'Ark1'!AB881</f>
        <v>0</v>
      </c>
      <c r="AB127" s="72">
        <f>+'Ark1'!AD881</f>
        <v>0</v>
      </c>
      <c r="AC127" s="53">
        <f t="shared" si="36"/>
        <v>1.8800000000000001</v>
      </c>
      <c r="AD127" s="72">
        <f t="shared" si="40"/>
        <v>1</v>
      </c>
      <c r="AE127" s="45"/>
      <c r="AF127" s="13"/>
      <c r="AG127" s="13"/>
      <c r="AH127" s="56"/>
    </row>
    <row r="128" spans="1:34" ht="15.6">
      <c r="A128" s="45"/>
      <c r="B128" s="51">
        <f>+'Ark1'!C882</f>
        <v>2017</v>
      </c>
      <c r="C128" s="51">
        <f>+'Ark1'!M882</f>
        <v>8</v>
      </c>
      <c r="D128" s="52" t="str">
        <f t="shared" si="38"/>
        <v>3</v>
      </c>
      <c r="E128" s="51">
        <f>+'Ark1'!Q882</f>
        <v>142</v>
      </c>
      <c r="F128" s="325">
        <f>+'Ark1'!R882</f>
        <v>484</v>
      </c>
      <c r="G128" s="165">
        <f>+'Ark1'!AF882</f>
        <v>2.7676120768526995</v>
      </c>
      <c r="H128" s="45"/>
      <c r="I128" s="165">
        <f>+'Ark1'!AG882</f>
        <v>3.9319145195114071</v>
      </c>
      <c r="J128" s="92"/>
      <c r="K128" s="145">
        <f>+'Ark1'!U882</f>
        <v>10.719008264462817</v>
      </c>
      <c r="L128" s="165"/>
      <c r="M128" s="165"/>
      <c r="N128" s="488"/>
      <c r="O128" s="165"/>
      <c r="P128" s="165"/>
      <c r="Q128" s="165"/>
      <c r="R128" s="165"/>
      <c r="S128" s="165"/>
      <c r="T128" s="53">
        <f>+'Ark1'!S882</f>
        <v>6.0247933884297513</v>
      </c>
      <c r="U128" s="57">
        <f t="shared" si="39"/>
        <v>-0.43696298550792356</v>
      </c>
      <c r="V128" s="72">
        <f>+'Ark1'!V882</f>
        <v>0</v>
      </c>
      <c r="W128" s="145">
        <f>+'Ark1'!X882</f>
        <v>14.462809917355372</v>
      </c>
      <c r="X128" s="145">
        <f>+'Ark1'!Y882</f>
        <v>1.2396694214876036</v>
      </c>
      <c r="Y128" s="145">
        <f>+'Ark1'!Z882</f>
        <v>4.5168017656317661</v>
      </c>
      <c r="Z128" s="53">
        <f>+'Ark1'!AA882</f>
        <v>1.3799796975231644</v>
      </c>
      <c r="AA128" s="53">
        <f>+'Ark1'!AB882</f>
        <v>0</v>
      </c>
      <c r="AB128" s="72">
        <f>+'Ark1'!AD882</f>
        <v>0</v>
      </c>
      <c r="AC128" s="53">
        <f t="shared" si="36"/>
        <v>1.779149519890262</v>
      </c>
      <c r="AD128" s="72">
        <f t="shared" si="40"/>
        <v>3.408450704225352</v>
      </c>
      <c r="AE128" s="45"/>
      <c r="AF128" s="13"/>
      <c r="AG128" s="13"/>
      <c r="AH128" s="56"/>
    </row>
    <row r="129" spans="1:34" ht="15.6">
      <c r="A129" s="45"/>
      <c r="B129" s="51">
        <f>+'Ark1'!C883</f>
        <v>2017</v>
      </c>
      <c r="C129" s="51">
        <f>+'Ark1'!M883</f>
        <v>9</v>
      </c>
      <c r="D129" s="52" t="str">
        <f t="shared" si="38"/>
        <v>3+</v>
      </c>
      <c r="E129" s="51">
        <f>+'Ark1'!Q883</f>
        <v>0</v>
      </c>
      <c r="F129" s="325">
        <f>+'Ark1'!R883</f>
        <v>0</v>
      </c>
      <c r="G129" s="165">
        <f>+'Ark1'!AF883</f>
        <v>0</v>
      </c>
      <c r="H129" s="45"/>
      <c r="I129" s="165">
        <f>+'Ark1'!AG883</f>
        <v>0</v>
      </c>
      <c r="J129" s="92"/>
      <c r="K129" s="145">
        <f>+'Ark1'!U883</f>
        <v>0</v>
      </c>
      <c r="L129" s="165"/>
      <c r="M129" s="165"/>
      <c r="N129" s="488"/>
      <c r="O129" s="165"/>
      <c r="P129" s="165"/>
      <c r="Q129" s="165"/>
      <c r="R129" s="165"/>
      <c r="S129" s="165"/>
      <c r="T129" s="53">
        <f>+'Ark1'!S883</f>
        <v>0</v>
      </c>
      <c r="U129" s="57">
        <f t="shared" si="39"/>
        <v>0</v>
      </c>
      <c r="V129" s="72">
        <f>+'Ark1'!V883</f>
        <v>0</v>
      </c>
      <c r="W129" s="145">
        <f>+'Ark1'!X883</f>
        <v>0</v>
      </c>
      <c r="X129" s="145">
        <f>+'Ark1'!Y883</f>
        <v>0</v>
      </c>
      <c r="Y129" s="145">
        <f>+'Ark1'!Z883</f>
        <v>0</v>
      </c>
      <c r="Z129" s="53">
        <f>+'Ark1'!AA883</f>
        <v>0</v>
      </c>
      <c r="AA129" s="53">
        <f>+'Ark1'!AB883</f>
        <v>0</v>
      </c>
      <c r="AB129" s="72">
        <f>+'Ark1'!AD883</f>
        <v>0</v>
      </c>
      <c r="AC129" s="53" t="e">
        <f t="shared" si="36"/>
        <v>#DIV/0!</v>
      </c>
      <c r="AD129" s="72" t="e">
        <f t="shared" si="40"/>
        <v>#DIV/0!</v>
      </c>
      <c r="AE129" s="45"/>
      <c r="AF129" s="13"/>
      <c r="AG129" s="13"/>
      <c r="AH129" s="56"/>
    </row>
    <row r="130" spans="1:34" ht="15.6">
      <c r="A130" s="45"/>
      <c r="B130" s="51">
        <f>+'Ark1'!C884</f>
        <v>2017</v>
      </c>
      <c r="C130" s="51">
        <f>+'Ark1'!M884</f>
        <v>10</v>
      </c>
      <c r="D130" s="52" t="str">
        <f t="shared" si="38"/>
        <v>4-</v>
      </c>
      <c r="E130" s="51">
        <f>+'Ark1'!Q884</f>
        <v>0</v>
      </c>
      <c r="F130" s="325">
        <f>+'Ark1'!R884</f>
        <v>0</v>
      </c>
      <c r="G130" s="165">
        <f>+'Ark1'!AF884</f>
        <v>0</v>
      </c>
      <c r="H130" s="45"/>
      <c r="I130" s="165">
        <f>+'Ark1'!AG884</f>
        <v>0</v>
      </c>
      <c r="J130" s="92"/>
      <c r="K130" s="145">
        <f>+'Ark1'!U884</f>
        <v>0</v>
      </c>
      <c r="L130" s="165"/>
      <c r="M130" s="165"/>
      <c r="N130" s="488"/>
      <c r="O130" s="165"/>
      <c r="P130" s="165"/>
      <c r="Q130" s="165"/>
      <c r="R130" s="165"/>
      <c r="S130" s="165"/>
      <c r="T130" s="53">
        <f>+'Ark1'!S884</f>
        <v>0</v>
      </c>
      <c r="U130" s="57">
        <f t="shared" si="39"/>
        <v>0</v>
      </c>
      <c r="V130" s="72">
        <f>+'Ark1'!V884</f>
        <v>0</v>
      </c>
      <c r="W130" s="145">
        <f>+'Ark1'!X884</f>
        <v>0</v>
      </c>
      <c r="X130" s="145">
        <f>+'Ark1'!Y884</f>
        <v>0</v>
      </c>
      <c r="Y130" s="145">
        <f>+'Ark1'!Z884</f>
        <v>0</v>
      </c>
      <c r="Z130" s="53">
        <f>+'Ark1'!AA884</f>
        <v>0</v>
      </c>
      <c r="AA130" s="53">
        <f>+'Ark1'!AB884</f>
        <v>0</v>
      </c>
      <c r="AB130" s="72">
        <f>+'Ark1'!AD884</f>
        <v>0</v>
      </c>
      <c r="AC130" s="53" t="e">
        <f t="shared" si="36"/>
        <v>#DIV/0!</v>
      </c>
      <c r="AD130" s="72" t="e">
        <f t="shared" si="40"/>
        <v>#DIV/0!</v>
      </c>
      <c r="AE130" s="45"/>
      <c r="AF130" s="13"/>
      <c r="AG130" s="13"/>
      <c r="AH130" s="56"/>
    </row>
    <row r="131" spans="1:34" ht="15.6">
      <c r="A131" s="45"/>
      <c r="B131" s="51">
        <f>+'Ark1'!C885</f>
        <v>2017</v>
      </c>
      <c r="C131" s="51">
        <f>+'Ark1'!M885</f>
        <v>11</v>
      </c>
      <c r="D131" s="52" t="str">
        <f t="shared" si="38"/>
        <v>4</v>
      </c>
      <c r="E131" s="51">
        <f>+'Ark1'!Q885</f>
        <v>2</v>
      </c>
      <c r="F131" s="325">
        <f>+'Ark1'!R885</f>
        <v>2</v>
      </c>
      <c r="G131" s="165">
        <f>+'Ark1'!AF885</f>
        <v>1.143641354071363E-2</v>
      </c>
      <c r="H131" s="45"/>
      <c r="I131" s="165">
        <f>+'Ark1'!AG885</f>
        <v>2.4252364037078825E-2</v>
      </c>
      <c r="J131" s="92"/>
      <c r="K131" s="145">
        <f>+'Ark1'!U885</f>
        <v>16</v>
      </c>
      <c r="L131" s="165"/>
      <c r="M131" s="165"/>
      <c r="N131" s="488"/>
      <c r="O131" s="165"/>
      <c r="P131" s="165"/>
      <c r="Q131" s="165"/>
      <c r="R131" s="165"/>
      <c r="S131" s="165"/>
      <c r="T131" s="53">
        <f>+'Ark1'!S885</f>
        <v>7</v>
      </c>
      <c r="U131" s="57">
        <f t="shared" si="39"/>
        <v>0</v>
      </c>
      <c r="V131" s="72">
        <f>+'Ark1'!V885</f>
        <v>0</v>
      </c>
      <c r="W131" s="145">
        <f>+'Ark1'!X885</f>
        <v>50</v>
      </c>
      <c r="X131" s="145">
        <f>+'Ark1'!Y885</f>
        <v>0</v>
      </c>
      <c r="Y131" s="145">
        <f>+'Ark1'!Z885</f>
        <v>6.2</v>
      </c>
      <c r="Z131" s="53">
        <f>+'Ark1'!AA885</f>
        <v>1</v>
      </c>
      <c r="AA131" s="53">
        <f>+'Ark1'!AB885</f>
        <v>0</v>
      </c>
      <c r="AB131" s="72">
        <f>+'Ark1'!AD885</f>
        <v>0</v>
      </c>
      <c r="AC131" s="53">
        <f t="shared" si="36"/>
        <v>2.2857142857142856</v>
      </c>
      <c r="AD131" s="72">
        <f t="shared" si="40"/>
        <v>1</v>
      </c>
      <c r="AE131" s="45"/>
      <c r="AF131" s="13"/>
      <c r="AG131" s="13"/>
      <c r="AH131" s="56"/>
    </row>
    <row r="132" spans="1:34" ht="15.6">
      <c r="A132" s="45"/>
      <c r="B132" s="51">
        <f>+'Ark1'!C886</f>
        <v>2017</v>
      </c>
      <c r="C132" s="51">
        <f>+'Ark1'!M886</f>
        <v>12</v>
      </c>
      <c r="D132" s="52" t="str">
        <f t="shared" si="38"/>
        <v>4+</v>
      </c>
      <c r="E132" s="51">
        <f>+'Ark1'!Q886</f>
        <v>0</v>
      </c>
      <c r="F132" s="325">
        <f>+'Ark1'!R886</f>
        <v>0</v>
      </c>
      <c r="G132" s="165">
        <f>+'Ark1'!AF886</f>
        <v>0</v>
      </c>
      <c r="H132" s="45"/>
      <c r="I132" s="165">
        <f>+'Ark1'!AG886</f>
        <v>0</v>
      </c>
      <c r="J132" s="92"/>
      <c r="K132" s="145">
        <f>+'Ark1'!U886</f>
        <v>0</v>
      </c>
      <c r="L132" s="165"/>
      <c r="M132" s="165"/>
      <c r="N132" s="488"/>
      <c r="O132" s="165"/>
      <c r="P132" s="165"/>
      <c r="Q132" s="165"/>
      <c r="R132" s="165"/>
      <c r="S132" s="165"/>
      <c r="T132" s="53">
        <f>+'Ark1'!S886</f>
        <v>0</v>
      </c>
      <c r="U132" s="57">
        <f t="shared" si="39"/>
        <v>0</v>
      </c>
      <c r="V132" s="72">
        <f>+'Ark1'!V886</f>
        <v>0</v>
      </c>
      <c r="W132" s="145">
        <f>+'Ark1'!X886</f>
        <v>0</v>
      </c>
      <c r="X132" s="145">
        <f>+'Ark1'!Y886</f>
        <v>0</v>
      </c>
      <c r="Y132" s="145">
        <f>+'Ark1'!Z886</f>
        <v>0</v>
      </c>
      <c r="Z132" s="53">
        <f>+'Ark1'!AA886</f>
        <v>0</v>
      </c>
      <c r="AA132" s="53">
        <f>+'Ark1'!AB886</f>
        <v>0</v>
      </c>
      <c r="AB132" s="72">
        <f>+'Ark1'!AD886</f>
        <v>0</v>
      </c>
      <c r="AC132" s="53" t="e">
        <f t="shared" si="36"/>
        <v>#DIV/0!</v>
      </c>
      <c r="AD132" s="72" t="e">
        <f t="shared" si="40"/>
        <v>#DIV/0!</v>
      </c>
      <c r="AE132" s="45"/>
      <c r="AF132" s="13"/>
      <c r="AG132" s="13"/>
      <c r="AH132" s="56"/>
    </row>
    <row r="133" spans="1:34" ht="15.6">
      <c r="A133" s="45"/>
      <c r="B133" s="51">
        <f>+'Ark1'!C887</f>
        <v>2017</v>
      </c>
      <c r="C133" s="51">
        <f>+'Ark1'!M887</f>
        <v>13</v>
      </c>
      <c r="D133" s="52" t="str">
        <f t="shared" si="38"/>
        <v>5-</v>
      </c>
      <c r="E133" s="51">
        <f>+'Ark1'!Q887</f>
        <v>0</v>
      </c>
      <c r="F133" s="325">
        <f>+'Ark1'!R887</f>
        <v>0</v>
      </c>
      <c r="G133" s="165">
        <f>+'Ark1'!AF887</f>
        <v>0</v>
      </c>
      <c r="H133" s="45"/>
      <c r="I133" s="165">
        <f>+'Ark1'!AG887</f>
        <v>0</v>
      </c>
      <c r="J133" s="92"/>
      <c r="K133" s="145">
        <f>+'Ark1'!U887</f>
        <v>0</v>
      </c>
      <c r="L133" s="165"/>
      <c r="M133" s="165"/>
      <c r="N133" s="488"/>
      <c r="O133" s="165"/>
      <c r="P133" s="165"/>
      <c r="Q133" s="165"/>
      <c r="R133" s="165"/>
      <c r="S133" s="165"/>
      <c r="T133" s="53">
        <f>+'Ark1'!S887</f>
        <v>0</v>
      </c>
      <c r="U133" s="57">
        <f t="shared" si="39"/>
        <v>0</v>
      </c>
      <c r="V133" s="72">
        <f>+'Ark1'!V887</f>
        <v>0</v>
      </c>
      <c r="W133" s="145">
        <f>+'Ark1'!X887</f>
        <v>0</v>
      </c>
      <c r="X133" s="145">
        <f>+'Ark1'!Y887</f>
        <v>0</v>
      </c>
      <c r="Y133" s="145">
        <f>+'Ark1'!Z887</f>
        <v>0</v>
      </c>
      <c r="Z133" s="53">
        <f>+'Ark1'!AA887</f>
        <v>0</v>
      </c>
      <c r="AA133" s="53">
        <f>+'Ark1'!AB887</f>
        <v>0</v>
      </c>
      <c r="AB133" s="72">
        <f>+'Ark1'!AD887</f>
        <v>0</v>
      </c>
      <c r="AC133" s="53" t="e">
        <f t="shared" si="36"/>
        <v>#DIV/0!</v>
      </c>
      <c r="AD133" s="72" t="e">
        <f t="shared" si="40"/>
        <v>#DIV/0!</v>
      </c>
      <c r="AE133" s="45"/>
      <c r="AF133" s="13"/>
      <c r="AG133" s="13"/>
      <c r="AH133" s="56"/>
    </row>
    <row r="134" spans="1:34" ht="15.6">
      <c r="A134" s="45"/>
      <c r="B134" s="51">
        <f>+'Ark1'!C888</f>
        <v>2017</v>
      </c>
      <c r="C134" s="51">
        <f>+'Ark1'!M888</f>
        <v>14</v>
      </c>
      <c r="D134" s="52" t="str">
        <f t="shared" si="38"/>
        <v>5</v>
      </c>
      <c r="E134" s="51">
        <f>+'Ark1'!Q888</f>
        <v>0</v>
      </c>
      <c r="F134" s="325">
        <f>+'Ark1'!R888</f>
        <v>0</v>
      </c>
      <c r="G134" s="165">
        <f>+'Ark1'!AF888</f>
        <v>0</v>
      </c>
      <c r="H134" s="45"/>
      <c r="I134" s="165">
        <f>+'Ark1'!AG888</f>
        <v>0</v>
      </c>
      <c r="J134" s="92"/>
      <c r="K134" s="145">
        <f>+'Ark1'!U888</f>
        <v>0</v>
      </c>
      <c r="L134" s="165"/>
      <c r="M134" s="165"/>
      <c r="N134" s="488"/>
      <c r="O134" s="165"/>
      <c r="P134" s="165"/>
      <c r="Q134" s="165"/>
      <c r="R134" s="165"/>
      <c r="S134" s="165"/>
      <c r="T134" s="53">
        <f>+'Ark1'!S888</f>
        <v>0</v>
      </c>
      <c r="U134" s="57">
        <f t="shared" si="39"/>
        <v>0</v>
      </c>
      <c r="V134" s="72">
        <f>+'Ark1'!V888</f>
        <v>0</v>
      </c>
      <c r="W134" s="145">
        <f>+'Ark1'!X888</f>
        <v>0</v>
      </c>
      <c r="X134" s="145">
        <f>+'Ark1'!Y888</f>
        <v>0</v>
      </c>
      <c r="Y134" s="145">
        <f>+'Ark1'!Z888</f>
        <v>0</v>
      </c>
      <c r="Z134" s="53">
        <f>+'Ark1'!AA888</f>
        <v>0</v>
      </c>
      <c r="AA134" s="53">
        <f>+'Ark1'!AB888</f>
        <v>0</v>
      </c>
      <c r="AB134" s="72">
        <f>+'Ark1'!AD888</f>
        <v>0</v>
      </c>
      <c r="AC134" s="53" t="e">
        <f t="shared" si="36"/>
        <v>#DIV/0!</v>
      </c>
      <c r="AD134" s="72" t="e">
        <f t="shared" si="40"/>
        <v>#DIV/0!</v>
      </c>
      <c r="AE134" s="45"/>
      <c r="AF134" s="13"/>
      <c r="AG134" s="13"/>
      <c r="AH134" s="56"/>
    </row>
    <row r="135" spans="1:34" ht="15.6">
      <c r="A135" s="45"/>
      <c r="B135" s="51">
        <f>+'Ark1'!C889</f>
        <v>2017</v>
      </c>
      <c r="C135" s="51">
        <f>+'Ark1'!M889</f>
        <v>15</v>
      </c>
      <c r="D135" s="52" t="str">
        <f t="shared" si="38"/>
        <v>5+</v>
      </c>
      <c r="E135" s="51">
        <f>+'Ark1'!Q889</f>
        <v>0</v>
      </c>
      <c r="F135" s="325">
        <f>+'Ark1'!R889</f>
        <v>0</v>
      </c>
      <c r="G135" s="165">
        <f>+'Ark1'!AF889</f>
        <v>0</v>
      </c>
      <c r="H135" s="45"/>
      <c r="I135" s="165">
        <f>+'Ark1'!AG889</f>
        <v>0</v>
      </c>
      <c r="J135" s="92"/>
      <c r="K135" s="145">
        <f>+'Ark1'!U889</f>
        <v>0</v>
      </c>
      <c r="L135" s="165"/>
      <c r="M135" s="165"/>
      <c r="N135" s="488"/>
      <c r="O135" s="165"/>
      <c r="P135" s="165"/>
      <c r="Q135" s="165"/>
      <c r="R135" s="165"/>
      <c r="S135" s="165"/>
      <c r="T135" s="53">
        <f>+'Ark1'!S889</f>
        <v>0</v>
      </c>
      <c r="U135" s="57">
        <f t="shared" si="39"/>
        <v>0</v>
      </c>
      <c r="V135" s="72">
        <f>+'Ark1'!V889</f>
        <v>0</v>
      </c>
      <c r="W135" s="145">
        <f>+'Ark1'!X889</f>
        <v>0</v>
      </c>
      <c r="X135" s="145">
        <f>+'Ark1'!Y889</f>
        <v>0</v>
      </c>
      <c r="Y135" s="145">
        <f>+'Ark1'!Z889</f>
        <v>0</v>
      </c>
      <c r="Z135" s="53">
        <f>+'Ark1'!AA889</f>
        <v>0</v>
      </c>
      <c r="AA135" s="53">
        <f>+'Ark1'!AB889</f>
        <v>0</v>
      </c>
      <c r="AB135" s="72">
        <f>+'Ark1'!AD889</f>
        <v>0</v>
      </c>
      <c r="AC135" s="53" t="e">
        <f t="shared" si="36"/>
        <v>#DIV/0!</v>
      </c>
      <c r="AD135" s="72" t="e">
        <f t="shared" si="40"/>
        <v>#DIV/0!</v>
      </c>
      <c r="AE135" s="45"/>
      <c r="AF135" s="13"/>
      <c r="AG135" s="13"/>
      <c r="AH135" s="56"/>
    </row>
    <row r="136" spans="1:34" ht="15.6">
      <c r="A136" s="45"/>
      <c r="B136" s="51">
        <f>+'Ark1'!C890</f>
        <v>2016</v>
      </c>
      <c r="C136" s="51">
        <f>+'Ark1'!M890</f>
        <v>1</v>
      </c>
      <c r="D136" s="52" t="str">
        <f t="shared" si="38"/>
        <v>1-</v>
      </c>
      <c r="E136" s="51">
        <f>+'Ark1'!Q890</f>
        <v>1</v>
      </c>
      <c r="F136" s="325">
        <f>+'Ark1'!R890</f>
        <v>1</v>
      </c>
      <c r="G136" s="165">
        <f>+'Ark1'!AF890</f>
        <v>6.7801206861482126E-3</v>
      </c>
      <c r="H136" s="45"/>
      <c r="I136" s="165">
        <f>+'Ark1'!AG890</f>
        <v>3.2031519014710458E-3</v>
      </c>
      <c r="J136" s="92"/>
      <c r="K136" s="145">
        <f>+'Ark1'!U890</f>
        <v>3.6</v>
      </c>
      <c r="L136" s="165"/>
      <c r="M136" s="165"/>
      <c r="N136" s="488"/>
      <c r="O136" s="165"/>
      <c r="P136" s="165"/>
      <c r="Q136" s="165"/>
      <c r="R136" s="165"/>
      <c r="S136" s="165"/>
      <c r="T136" s="53">
        <f>+'Ark1'!S890</f>
        <v>5</v>
      </c>
      <c r="U136" s="57" t="e">
        <f>+T136-#REF!</f>
        <v>#REF!</v>
      </c>
      <c r="V136" s="72">
        <f>+'Ark1'!V890</f>
        <v>0</v>
      </c>
      <c r="W136" s="145">
        <f>+'Ark1'!X890</f>
        <v>0</v>
      </c>
      <c r="X136" s="145">
        <f>+'Ark1'!Y890</f>
        <v>0</v>
      </c>
      <c r="Y136" s="145">
        <f>+'Ark1'!Z890</f>
        <v>0</v>
      </c>
      <c r="Z136" s="53">
        <f>+'Ark1'!AA890</f>
        <v>0</v>
      </c>
      <c r="AA136" s="53">
        <f>+'Ark1'!AB890</f>
        <v>0</v>
      </c>
      <c r="AB136" s="72">
        <f>+'Ark1'!AD890</f>
        <v>0</v>
      </c>
      <c r="AC136" s="53">
        <f t="shared" si="36"/>
        <v>0.72</v>
      </c>
      <c r="AD136" s="72">
        <f t="shared" si="40"/>
        <v>1</v>
      </c>
      <c r="AE136" s="45"/>
      <c r="AF136" s="13"/>
      <c r="AG136" s="13"/>
      <c r="AH136" s="56"/>
    </row>
    <row r="137" spans="1:34" ht="15.6">
      <c r="A137" s="45"/>
      <c r="B137" s="51">
        <f>+'Ark1'!C891</f>
        <v>2016</v>
      </c>
      <c r="C137" s="51">
        <f>+'Ark1'!M891</f>
        <v>2</v>
      </c>
      <c r="D137" s="52" t="str">
        <f t="shared" si="38"/>
        <v>1</v>
      </c>
      <c r="E137" s="51">
        <f>+'Ark1'!Q891</f>
        <v>415</v>
      </c>
      <c r="F137" s="325">
        <f>+'Ark1'!R891</f>
        <v>4992</v>
      </c>
      <c r="G137" s="165">
        <f>+'Ark1'!AF891</f>
        <v>33.846362465251879</v>
      </c>
      <c r="H137" s="45"/>
      <c r="I137" s="165">
        <f>+'Ark1'!AG891</f>
        <v>29.747404779636486</v>
      </c>
      <c r="J137" s="92"/>
      <c r="K137" s="145">
        <f>+'Ark1'!U891</f>
        <v>6.6972956730769262</v>
      </c>
      <c r="L137" s="165"/>
      <c r="M137" s="165"/>
      <c r="N137" s="488"/>
      <c r="O137" s="165"/>
      <c r="P137" s="165"/>
      <c r="Q137" s="165"/>
      <c r="R137" s="165"/>
      <c r="S137" s="165"/>
      <c r="T137" s="53">
        <f>+'Ark1'!S891</f>
        <v>4.2756410256410247</v>
      </c>
      <c r="U137" s="57" t="e">
        <f>+T137-#REF!</f>
        <v>#REF!</v>
      </c>
      <c r="V137" s="72">
        <f>+'Ark1'!V891</f>
        <v>0</v>
      </c>
      <c r="W137" s="145">
        <f>+'Ark1'!X891</f>
        <v>0.46073717948717963</v>
      </c>
      <c r="X137" s="145">
        <f>+'Ark1'!Y891</f>
        <v>0</v>
      </c>
      <c r="Y137" s="145">
        <f>+'Ark1'!Z891</f>
        <v>2.7704200153795941</v>
      </c>
      <c r="Z137" s="53">
        <f>+'Ark1'!AA891</f>
        <v>1.5843483977636938</v>
      </c>
      <c r="AA137" s="53">
        <f>+'Ark1'!AB891</f>
        <v>0</v>
      </c>
      <c r="AB137" s="72">
        <f>+'Ark1'!AD891</f>
        <v>0</v>
      </c>
      <c r="AC137" s="53">
        <f t="shared" si="36"/>
        <v>1.56638399550225</v>
      </c>
      <c r="AD137" s="72">
        <f t="shared" si="40"/>
        <v>12.028915662650602</v>
      </c>
      <c r="AE137" s="45"/>
      <c r="AF137" s="13"/>
      <c r="AG137" s="13"/>
      <c r="AH137" s="56"/>
    </row>
    <row r="138" spans="1:34" ht="15.6">
      <c r="A138" s="45"/>
      <c r="B138" s="51">
        <f>+'Ark1'!C892</f>
        <v>2016</v>
      </c>
      <c r="C138" s="51">
        <f>+'Ark1'!M892</f>
        <v>3</v>
      </c>
      <c r="D138" s="52" t="str">
        <f t="shared" si="38"/>
        <v>1+</v>
      </c>
      <c r="E138" s="51">
        <f>+'Ark1'!Q892</f>
        <v>6</v>
      </c>
      <c r="F138" s="325">
        <f>+'Ark1'!R892</f>
        <v>25</v>
      </c>
      <c r="G138" s="165">
        <f>+'Ark1'!AF892</f>
        <v>0.16950301715370533</v>
      </c>
      <c r="H138" s="45"/>
      <c r="I138" s="165">
        <f>+'Ark1'!AG892</f>
        <v>0.22235212782711505</v>
      </c>
      <c r="J138" s="92"/>
      <c r="K138" s="145">
        <f>+'Ark1'!U892</f>
        <v>9.9959999999999987</v>
      </c>
      <c r="L138" s="165"/>
      <c r="M138" s="165"/>
      <c r="N138" s="488"/>
      <c r="O138" s="165"/>
      <c r="P138" s="165"/>
      <c r="Q138" s="165"/>
      <c r="R138" s="165"/>
      <c r="S138" s="165"/>
      <c r="T138" s="53">
        <f>+'Ark1'!S892</f>
        <v>5.4</v>
      </c>
      <c r="U138" s="57" t="e">
        <f>+T138-#REF!</f>
        <v>#REF!</v>
      </c>
      <c r="V138" s="72">
        <f>+'Ark1'!V892</f>
        <v>0</v>
      </c>
      <c r="W138" s="145">
        <f>+'Ark1'!X892</f>
        <v>0</v>
      </c>
      <c r="X138" s="145">
        <f>+'Ark1'!Y892</f>
        <v>0</v>
      </c>
      <c r="Y138" s="145">
        <f>+'Ark1'!Z892</f>
        <v>2.1062725369714235</v>
      </c>
      <c r="Z138" s="53">
        <f>+'Ark1'!AA892</f>
        <v>1.3266499161421581</v>
      </c>
      <c r="AA138" s="53">
        <f>+'Ark1'!AB892</f>
        <v>0</v>
      </c>
      <c r="AB138" s="72">
        <f>+'Ark1'!AD892</f>
        <v>0</v>
      </c>
      <c r="AC138" s="53">
        <f t="shared" si="36"/>
        <v>1.8511111111111107</v>
      </c>
      <c r="AD138" s="72">
        <f t="shared" si="40"/>
        <v>4.166666666666667</v>
      </c>
      <c r="AE138" s="45"/>
      <c r="AF138" s="13"/>
      <c r="AG138" s="13"/>
      <c r="AH138" s="56"/>
    </row>
    <row r="139" spans="1:34" ht="15.6">
      <c r="A139" s="45"/>
      <c r="B139" s="51">
        <f>+'Ark1'!C893</f>
        <v>2016</v>
      </c>
      <c r="C139" s="51">
        <f>+'Ark1'!M893</f>
        <v>4</v>
      </c>
      <c r="D139" s="52" t="str">
        <f t="shared" si="38"/>
        <v>2-</v>
      </c>
      <c r="E139" s="51">
        <f>+'Ark1'!Q893</f>
        <v>5</v>
      </c>
      <c r="F139" s="325">
        <f>+'Ark1'!R893</f>
        <v>13</v>
      </c>
      <c r="G139" s="165">
        <f>+'Ark1'!AF893</f>
        <v>8.8141568919926749E-2</v>
      </c>
      <c r="H139" s="45"/>
      <c r="I139" s="165">
        <f>+'Ark1'!AG893</f>
        <v>0.11647016219515548</v>
      </c>
      <c r="J139" s="92"/>
      <c r="K139" s="145">
        <f>+'Ark1'!U893</f>
        <v>10.069230769230767</v>
      </c>
      <c r="L139" s="165"/>
      <c r="M139" s="165"/>
      <c r="N139" s="488"/>
      <c r="O139" s="165"/>
      <c r="P139" s="165"/>
      <c r="Q139" s="165"/>
      <c r="R139" s="165"/>
      <c r="S139" s="165"/>
      <c r="T139" s="53">
        <f>+'Ark1'!S893</f>
        <v>6.0769230769230758</v>
      </c>
      <c r="U139" s="57" t="e">
        <f>+T139-#REF!</f>
        <v>#REF!</v>
      </c>
      <c r="V139" s="72">
        <f>+'Ark1'!V893</f>
        <v>0</v>
      </c>
      <c r="W139" s="145">
        <f>+'Ark1'!X893</f>
        <v>0</v>
      </c>
      <c r="X139" s="145">
        <f>+'Ark1'!Y893</f>
        <v>0</v>
      </c>
      <c r="Y139" s="145">
        <f>+'Ark1'!Z893</f>
        <v>2.3840445966997499</v>
      </c>
      <c r="Z139" s="53">
        <f>+'Ark1'!AA893</f>
        <v>1.1409536133993341</v>
      </c>
      <c r="AA139" s="53">
        <f>+'Ark1'!AB893</f>
        <v>0</v>
      </c>
      <c r="AB139" s="72">
        <f>+'Ark1'!AD893</f>
        <v>0</v>
      </c>
      <c r="AC139" s="53">
        <f t="shared" si="36"/>
        <v>1.6569620253164556</v>
      </c>
      <c r="AD139" s="72">
        <f t="shared" si="40"/>
        <v>2.6</v>
      </c>
      <c r="AE139" s="45"/>
      <c r="AF139" s="13"/>
      <c r="AG139" s="13"/>
      <c r="AH139" s="56"/>
    </row>
    <row r="140" spans="1:34" ht="15.6">
      <c r="A140" s="45"/>
      <c r="B140" s="51">
        <f>+'Ark1'!C894</f>
        <v>2016</v>
      </c>
      <c r="C140" s="51">
        <f>+'Ark1'!M894</f>
        <v>5</v>
      </c>
      <c r="D140" s="52" t="str">
        <f t="shared" si="38"/>
        <v>2</v>
      </c>
      <c r="E140" s="51">
        <f>+'Ark1'!Q894</f>
        <v>470</v>
      </c>
      <c r="F140" s="325">
        <f>+'Ark1'!R894</f>
        <v>9355</v>
      </c>
      <c r="G140" s="165">
        <f>+'Ark1'!AF894</f>
        <v>63.428029018916561</v>
      </c>
      <c r="H140" s="45"/>
      <c r="I140" s="165">
        <f>+'Ark1'!AG894</f>
        <v>65.925403930801252</v>
      </c>
      <c r="J140" s="92"/>
      <c r="K140" s="145">
        <f>+'Ark1'!U894</f>
        <v>7.9201603420630722</v>
      </c>
      <c r="L140" s="165"/>
      <c r="M140" s="165"/>
      <c r="N140" s="488"/>
      <c r="O140" s="165"/>
      <c r="P140" s="165"/>
      <c r="Q140" s="165"/>
      <c r="R140" s="165"/>
      <c r="S140" s="165"/>
      <c r="T140" s="53">
        <f>+'Ark1'!S894</f>
        <v>5.5622661678246921</v>
      </c>
      <c r="U140" s="57" t="e">
        <f>+T140-#REF!</f>
        <v>#REF!</v>
      </c>
      <c r="V140" s="72">
        <f>+'Ark1'!V894</f>
        <v>3.2068412613575625E-2</v>
      </c>
      <c r="W140" s="145">
        <f>+'Ark1'!X894</f>
        <v>2.9502939604489575</v>
      </c>
      <c r="X140" s="145">
        <f>+'Ark1'!Y894</f>
        <v>0.13896312132549438</v>
      </c>
      <c r="Y140" s="145">
        <f>+'Ark1'!Z894</f>
        <v>3.3518254917507142</v>
      </c>
      <c r="Z140" s="53">
        <f>+'Ark1'!AA894</f>
        <v>1.2554309579336165</v>
      </c>
      <c r="AA140" s="53">
        <f>+'Ark1'!AB894</f>
        <v>0.69798111295293652</v>
      </c>
      <c r="AB140" s="72">
        <f>+'Ark1'!AD894</f>
        <v>-16.975371347520316</v>
      </c>
      <c r="AC140" s="53">
        <f t="shared" si="36"/>
        <v>1.4239089074661295</v>
      </c>
      <c r="AD140" s="72">
        <f t="shared" si="40"/>
        <v>19.904255319148938</v>
      </c>
      <c r="AE140" s="45"/>
      <c r="AF140" s="13"/>
      <c r="AG140" s="13"/>
      <c r="AH140" s="56"/>
    </row>
    <row r="141" spans="1:34" ht="15.6">
      <c r="A141" s="45"/>
      <c r="B141" s="51">
        <f>+'Ark1'!C895</f>
        <v>2016</v>
      </c>
      <c r="C141" s="51">
        <f>+'Ark1'!M895</f>
        <v>6</v>
      </c>
      <c r="D141" s="52" t="str">
        <f t="shared" si="38"/>
        <v>2+</v>
      </c>
      <c r="E141" s="51">
        <f>+'Ark1'!Q895</f>
        <v>2</v>
      </c>
      <c r="F141" s="325">
        <f>+'Ark1'!R895</f>
        <v>4</v>
      </c>
      <c r="G141" s="165">
        <f>+'Ark1'!AF895</f>
        <v>2.7120482744592847E-2</v>
      </c>
      <c r="H141" s="45"/>
      <c r="I141" s="165">
        <f>+'Ark1'!AG895</f>
        <v>4.2708692019613942E-2</v>
      </c>
      <c r="J141" s="92"/>
      <c r="K141" s="145">
        <f>+'Ark1'!U895</f>
        <v>12</v>
      </c>
      <c r="L141" s="165"/>
      <c r="M141" s="165"/>
      <c r="N141" s="488"/>
      <c r="O141" s="165"/>
      <c r="P141" s="165"/>
      <c r="Q141" s="165"/>
      <c r="R141" s="165"/>
      <c r="S141" s="165"/>
      <c r="T141" s="53">
        <f>+'Ark1'!S895</f>
        <v>6.5</v>
      </c>
      <c r="U141" s="57" t="e">
        <f>+T141-#REF!</f>
        <v>#REF!</v>
      </c>
      <c r="V141" s="72">
        <f>+'Ark1'!V895</f>
        <v>0</v>
      </c>
      <c r="W141" s="145">
        <f>+'Ark1'!X895</f>
        <v>0</v>
      </c>
      <c r="X141" s="145">
        <f>+'Ark1'!Y895</f>
        <v>0</v>
      </c>
      <c r="Y141" s="145">
        <f>+'Ark1'!Z895</f>
        <v>2.5951878544721985</v>
      </c>
      <c r="Z141" s="53">
        <f>+'Ark1'!AA895</f>
        <v>1.5</v>
      </c>
      <c r="AA141" s="53">
        <f>+'Ark1'!AB895</f>
        <v>0</v>
      </c>
      <c r="AB141" s="72">
        <f>+'Ark1'!AD895</f>
        <v>0</v>
      </c>
      <c r="AC141" s="53">
        <f t="shared" si="36"/>
        <v>1.8461538461538463</v>
      </c>
      <c r="AD141" s="72">
        <f t="shared" si="40"/>
        <v>2</v>
      </c>
      <c r="AE141" s="45"/>
      <c r="AF141" s="13"/>
      <c r="AG141" s="13"/>
      <c r="AH141" s="56"/>
    </row>
    <row r="142" spans="1:34" ht="15.6">
      <c r="A142" s="45"/>
      <c r="B142" s="51">
        <f>+'Ark1'!C896</f>
        <v>2016</v>
      </c>
      <c r="C142" s="51">
        <f>+'Ark1'!M896</f>
        <v>7</v>
      </c>
      <c r="D142" s="52" t="str">
        <f t="shared" si="38"/>
        <v>3-</v>
      </c>
      <c r="E142" s="51">
        <f>+'Ark1'!Q896</f>
        <v>0</v>
      </c>
      <c r="F142" s="325">
        <f>+'Ark1'!R896</f>
        <v>0</v>
      </c>
      <c r="G142" s="165">
        <f>+'Ark1'!AF896</f>
        <v>0</v>
      </c>
      <c r="H142" s="45"/>
      <c r="I142" s="165">
        <f>+'Ark1'!AG896</f>
        <v>0</v>
      </c>
      <c r="J142" s="92"/>
      <c r="K142" s="145">
        <f>+'Ark1'!U896</f>
        <v>0</v>
      </c>
      <c r="L142" s="165"/>
      <c r="M142" s="165"/>
      <c r="N142" s="488"/>
      <c r="O142" s="165"/>
      <c r="P142" s="165"/>
      <c r="Q142" s="165"/>
      <c r="R142" s="165"/>
      <c r="S142" s="165"/>
      <c r="T142" s="53">
        <f>+'Ark1'!S896</f>
        <v>0</v>
      </c>
      <c r="U142" s="57" t="e">
        <f>+T142-#REF!</f>
        <v>#REF!</v>
      </c>
      <c r="V142" s="72">
        <f>+'Ark1'!V896</f>
        <v>0</v>
      </c>
      <c r="W142" s="145">
        <f>+'Ark1'!X896</f>
        <v>0</v>
      </c>
      <c r="X142" s="145">
        <f>+'Ark1'!Y896</f>
        <v>0</v>
      </c>
      <c r="Y142" s="145">
        <f>+'Ark1'!Z896</f>
        <v>0</v>
      </c>
      <c r="Z142" s="53">
        <f>+'Ark1'!AA896</f>
        <v>0</v>
      </c>
      <c r="AA142" s="53">
        <f>+'Ark1'!AB896</f>
        <v>0</v>
      </c>
      <c r="AB142" s="72">
        <f>+'Ark1'!AD896</f>
        <v>0</v>
      </c>
      <c r="AC142" s="53" t="e">
        <f t="shared" si="36"/>
        <v>#DIV/0!</v>
      </c>
      <c r="AD142" s="72" t="e">
        <f t="shared" si="40"/>
        <v>#DIV/0!</v>
      </c>
      <c r="AE142" s="45"/>
      <c r="AF142" s="13"/>
      <c r="AG142" s="13"/>
      <c r="AH142" s="56"/>
    </row>
    <row r="143" spans="1:34" ht="15.6">
      <c r="A143" s="45"/>
      <c r="B143" s="51">
        <f>+'Ark1'!C897</f>
        <v>2016</v>
      </c>
      <c r="C143" s="51">
        <f>+'Ark1'!M897</f>
        <v>8</v>
      </c>
      <c r="D143" s="52" t="str">
        <f t="shared" si="38"/>
        <v>3</v>
      </c>
      <c r="E143" s="51">
        <f>+'Ark1'!Q897</f>
        <v>119</v>
      </c>
      <c r="F143" s="325">
        <f>+'Ark1'!R897</f>
        <v>353</v>
      </c>
      <c r="G143" s="165">
        <f>+'Ark1'!AF897</f>
        <v>2.3933826022103197</v>
      </c>
      <c r="H143" s="45"/>
      <c r="I143" s="165">
        <f>+'Ark1'!AG897</f>
        <v>3.8191358074122688</v>
      </c>
      <c r="J143" s="92"/>
      <c r="K143" s="145">
        <f>+'Ark1'!U897</f>
        <v>12.15949008498583</v>
      </c>
      <c r="L143" s="165"/>
      <c r="M143" s="165"/>
      <c r="N143" s="488"/>
      <c r="O143" s="165"/>
      <c r="P143" s="165"/>
      <c r="Q143" s="165"/>
      <c r="R143" s="165"/>
      <c r="S143" s="165"/>
      <c r="T143" s="53">
        <f>+'Ark1'!S897</f>
        <v>6.4617563739376749</v>
      </c>
      <c r="U143" s="57" t="e">
        <f>+T143-#REF!</f>
        <v>#REF!</v>
      </c>
      <c r="V143" s="72">
        <f>+'Ark1'!V897</f>
        <v>0</v>
      </c>
      <c r="W143" s="145">
        <f>+'Ark1'!X897</f>
        <v>16.997167138810202</v>
      </c>
      <c r="X143" s="145">
        <f>+'Ark1'!Y897</f>
        <v>0.84985835694051004</v>
      </c>
      <c r="Y143" s="145">
        <f>+'Ark1'!Z897</f>
        <v>4.1556373902916741</v>
      </c>
      <c r="Z143" s="53">
        <f>+'Ark1'!AA897</f>
        <v>1.4059099369606329</v>
      </c>
      <c r="AA143" s="53">
        <f>+'Ark1'!AB897</f>
        <v>0</v>
      </c>
      <c r="AB143" s="72">
        <f>+'Ark1'!AD897</f>
        <v>0</v>
      </c>
      <c r="AC143" s="53">
        <f t="shared" si="36"/>
        <v>1.8817623849188949</v>
      </c>
      <c r="AD143" s="72">
        <f t="shared" si="40"/>
        <v>2.9663865546218489</v>
      </c>
      <c r="AE143" s="45"/>
      <c r="AF143" s="13"/>
      <c r="AG143" s="13"/>
      <c r="AH143" s="56"/>
    </row>
    <row r="144" spans="1:34" ht="15.6">
      <c r="A144" s="45"/>
      <c r="B144" s="51">
        <f>+'Ark1'!C898</f>
        <v>2016</v>
      </c>
      <c r="C144" s="51">
        <f>+'Ark1'!M898</f>
        <v>9</v>
      </c>
      <c r="D144" s="52" t="str">
        <f t="shared" si="38"/>
        <v>3+</v>
      </c>
      <c r="E144" s="51">
        <f>+'Ark1'!Q898</f>
        <v>0</v>
      </c>
      <c r="F144" s="325">
        <f>+'Ark1'!R898</f>
        <v>0</v>
      </c>
      <c r="G144" s="165">
        <f>+'Ark1'!AF898</f>
        <v>0</v>
      </c>
      <c r="H144" s="45"/>
      <c r="I144" s="165">
        <f>+'Ark1'!AG898</f>
        <v>0</v>
      </c>
      <c r="J144" s="92"/>
      <c r="K144" s="145">
        <f>+'Ark1'!U898</f>
        <v>0</v>
      </c>
      <c r="L144" s="165"/>
      <c r="M144" s="165"/>
      <c r="N144" s="488"/>
      <c r="O144" s="165"/>
      <c r="P144" s="165"/>
      <c r="Q144" s="165"/>
      <c r="R144" s="165"/>
      <c r="S144" s="165"/>
      <c r="T144" s="53">
        <f>+'Ark1'!S898</f>
        <v>0</v>
      </c>
      <c r="U144" s="57" t="e">
        <f>+T144-#REF!</f>
        <v>#REF!</v>
      </c>
      <c r="V144" s="72">
        <f>+'Ark1'!V898</f>
        <v>0</v>
      </c>
      <c r="W144" s="145">
        <f>+'Ark1'!X898</f>
        <v>0</v>
      </c>
      <c r="X144" s="145">
        <f>+'Ark1'!Y898</f>
        <v>0</v>
      </c>
      <c r="Y144" s="145">
        <f>+'Ark1'!Z898</f>
        <v>0</v>
      </c>
      <c r="Z144" s="53">
        <f>+'Ark1'!AA898</f>
        <v>0</v>
      </c>
      <c r="AA144" s="53">
        <f>+'Ark1'!AB898</f>
        <v>0</v>
      </c>
      <c r="AB144" s="72">
        <f>+'Ark1'!AD898</f>
        <v>0</v>
      </c>
      <c r="AC144" s="53" t="e">
        <f t="shared" si="36"/>
        <v>#DIV/0!</v>
      </c>
      <c r="AD144" s="72" t="e">
        <f t="shared" si="40"/>
        <v>#DIV/0!</v>
      </c>
      <c r="AE144" s="45"/>
      <c r="AF144" s="13"/>
      <c r="AG144" s="13"/>
      <c r="AH144" s="56"/>
    </row>
    <row r="145" spans="1:34" ht="15.6">
      <c r="A145" s="45"/>
      <c r="B145" s="51">
        <f>+'Ark1'!C899</f>
        <v>2016</v>
      </c>
      <c r="C145" s="51">
        <f>+'Ark1'!M899</f>
        <v>10</v>
      </c>
      <c r="D145" s="52" t="str">
        <f t="shared" si="38"/>
        <v>4-</v>
      </c>
      <c r="E145" s="51">
        <f>+'Ark1'!Q899</f>
        <v>0</v>
      </c>
      <c r="F145" s="325">
        <f>+'Ark1'!R899</f>
        <v>0</v>
      </c>
      <c r="G145" s="165">
        <f>+'Ark1'!AF899</f>
        <v>0</v>
      </c>
      <c r="H145" s="45"/>
      <c r="I145" s="165">
        <f>+'Ark1'!AG899</f>
        <v>0</v>
      </c>
      <c r="J145" s="92"/>
      <c r="K145" s="145">
        <f>+'Ark1'!U899</f>
        <v>0</v>
      </c>
      <c r="L145" s="165"/>
      <c r="M145" s="165"/>
      <c r="N145" s="488"/>
      <c r="O145" s="165"/>
      <c r="P145" s="165"/>
      <c r="Q145" s="165"/>
      <c r="R145" s="165"/>
      <c r="S145" s="165"/>
      <c r="T145" s="53">
        <f>+'Ark1'!S899</f>
        <v>0</v>
      </c>
      <c r="U145" s="57" t="e">
        <f>+T145-#REF!</f>
        <v>#REF!</v>
      </c>
      <c r="V145" s="72">
        <f>+'Ark1'!V899</f>
        <v>0</v>
      </c>
      <c r="W145" s="145">
        <f>+'Ark1'!X899</f>
        <v>0</v>
      </c>
      <c r="X145" s="145">
        <f>+'Ark1'!Y899</f>
        <v>0</v>
      </c>
      <c r="Y145" s="145">
        <f>+'Ark1'!Z899</f>
        <v>0</v>
      </c>
      <c r="Z145" s="53">
        <f>+'Ark1'!AA899</f>
        <v>0</v>
      </c>
      <c r="AA145" s="53">
        <f>+'Ark1'!AB899</f>
        <v>0</v>
      </c>
      <c r="AB145" s="72">
        <f>+'Ark1'!AD899</f>
        <v>0</v>
      </c>
      <c r="AC145" s="53" t="e">
        <f t="shared" si="36"/>
        <v>#DIV/0!</v>
      </c>
      <c r="AD145" s="72" t="e">
        <f t="shared" si="40"/>
        <v>#DIV/0!</v>
      </c>
      <c r="AE145" s="45"/>
      <c r="AF145" s="13"/>
      <c r="AG145" s="13"/>
      <c r="AH145" s="56"/>
    </row>
    <row r="146" spans="1:34" ht="15.6">
      <c r="A146" s="45"/>
      <c r="B146" s="51">
        <f>+'Ark1'!C900</f>
        <v>2016</v>
      </c>
      <c r="C146" s="51">
        <f>+'Ark1'!M900</f>
        <v>11</v>
      </c>
      <c r="D146" s="52" t="str">
        <f t="shared" si="38"/>
        <v>4</v>
      </c>
      <c r="E146" s="51">
        <f>+'Ark1'!Q900</f>
        <v>6</v>
      </c>
      <c r="F146" s="325">
        <f>+'Ark1'!R900</f>
        <v>6</v>
      </c>
      <c r="G146" s="165">
        <f>+'Ark1'!AF900</f>
        <v>4.0680724116889264E-2</v>
      </c>
      <c r="H146" s="45"/>
      <c r="I146" s="165">
        <f>+'Ark1'!AG900</f>
        <v>0.12332134820663528</v>
      </c>
      <c r="J146" s="92"/>
      <c r="K146" s="145">
        <f>+'Ark1'!U900</f>
        <v>23.100000000000005</v>
      </c>
      <c r="L146" s="165"/>
      <c r="M146" s="165"/>
      <c r="N146" s="488"/>
      <c r="O146" s="165"/>
      <c r="P146" s="165"/>
      <c r="Q146" s="165"/>
      <c r="R146" s="165"/>
      <c r="S146" s="165"/>
      <c r="T146" s="53">
        <f>+'Ark1'!S900</f>
        <v>7</v>
      </c>
      <c r="U146" s="57" t="e">
        <f>+T146-#REF!</f>
        <v>#REF!</v>
      </c>
      <c r="V146" s="72">
        <f>+'Ark1'!V900</f>
        <v>0</v>
      </c>
      <c r="W146" s="145">
        <f>+'Ark1'!X900</f>
        <v>100</v>
      </c>
      <c r="X146" s="145">
        <f>+'Ark1'!Y900</f>
        <v>50</v>
      </c>
      <c r="Y146" s="145">
        <f>+'Ark1'!Z900</f>
        <v>4.2696604080418057</v>
      </c>
      <c r="Z146" s="53">
        <f>+'Ark1'!AA900</f>
        <v>1</v>
      </c>
      <c r="AA146" s="53">
        <f>+'Ark1'!AB900</f>
        <v>0</v>
      </c>
      <c r="AB146" s="72">
        <f>+'Ark1'!AD900</f>
        <v>0</v>
      </c>
      <c r="AC146" s="53">
        <f t="shared" si="36"/>
        <v>3.3000000000000007</v>
      </c>
      <c r="AD146" s="72">
        <f t="shared" si="40"/>
        <v>1</v>
      </c>
      <c r="AE146" s="45"/>
      <c r="AF146" s="13"/>
      <c r="AG146" s="13"/>
      <c r="AH146" s="56"/>
    </row>
    <row r="147" spans="1:34" ht="15.6">
      <c r="A147" s="45"/>
      <c r="B147" s="51">
        <f>+'Ark1'!C901</f>
        <v>2016</v>
      </c>
      <c r="C147" s="51">
        <f>+'Ark1'!M901</f>
        <v>12</v>
      </c>
      <c r="D147" s="52" t="str">
        <f t="shared" si="38"/>
        <v>4+</v>
      </c>
      <c r="E147" s="51">
        <f>+'Ark1'!Q901</f>
        <v>0</v>
      </c>
      <c r="F147" s="325">
        <f>+'Ark1'!R901</f>
        <v>0</v>
      </c>
      <c r="G147" s="165">
        <f>+'Ark1'!AF901</f>
        <v>0</v>
      </c>
      <c r="H147" s="45"/>
      <c r="I147" s="165">
        <f>+'Ark1'!AG901</f>
        <v>0</v>
      </c>
      <c r="J147" s="92"/>
      <c r="K147" s="145">
        <f>+'Ark1'!U901</f>
        <v>0</v>
      </c>
      <c r="L147" s="165"/>
      <c r="M147" s="165"/>
      <c r="N147" s="488"/>
      <c r="O147" s="165"/>
      <c r="P147" s="165"/>
      <c r="Q147" s="165"/>
      <c r="R147" s="165"/>
      <c r="S147" s="165"/>
      <c r="T147" s="53">
        <f>+'Ark1'!S901</f>
        <v>0</v>
      </c>
      <c r="U147" s="57" t="e">
        <f>+T147-#REF!</f>
        <v>#REF!</v>
      </c>
      <c r="V147" s="72">
        <f>+'Ark1'!V901</f>
        <v>0</v>
      </c>
      <c r="W147" s="145">
        <f>+'Ark1'!X901</f>
        <v>0</v>
      </c>
      <c r="X147" s="145">
        <f>+'Ark1'!Y901</f>
        <v>0</v>
      </c>
      <c r="Y147" s="145">
        <f>+'Ark1'!Z901</f>
        <v>0</v>
      </c>
      <c r="Z147" s="53">
        <f>+'Ark1'!AA901</f>
        <v>0</v>
      </c>
      <c r="AA147" s="53">
        <f>+'Ark1'!AB901</f>
        <v>0</v>
      </c>
      <c r="AB147" s="72">
        <f>+'Ark1'!AD901</f>
        <v>0</v>
      </c>
      <c r="AC147" s="53" t="e">
        <f t="shared" si="36"/>
        <v>#DIV/0!</v>
      </c>
      <c r="AD147" s="72" t="e">
        <f t="shared" si="40"/>
        <v>#DIV/0!</v>
      </c>
      <c r="AE147" s="45"/>
      <c r="AF147" s="13"/>
      <c r="AG147" s="13"/>
      <c r="AH147" s="56"/>
    </row>
    <row r="148" spans="1:34" ht="15.6">
      <c r="A148" s="45"/>
      <c r="B148" s="51">
        <f>+'Ark1'!C902</f>
        <v>2016</v>
      </c>
      <c r="C148" s="51">
        <f>+'Ark1'!M902</f>
        <v>13</v>
      </c>
      <c r="D148" s="52" t="str">
        <f t="shared" si="38"/>
        <v>5-</v>
      </c>
      <c r="E148" s="51">
        <f>+'Ark1'!Q902</f>
        <v>0</v>
      </c>
      <c r="F148" s="325">
        <f>+'Ark1'!R902</f>
        <v>0</v>
      </c>
      <c r="G148" s="165">
        <f>+'Ark1'!AF902</f>
        <v>0</v>
      </c>
      <c r="H148" s="45"/>
      <c r="I148" s="165">
        <f>+'Ark1'!AG902</f>
        <v>0</v>
      </c>
      <c r="J148" s="92"/>
      <c r="K148" s="145">
        <f>+'Ark1'!U902</f>
        <v>0</v>
      </c>
      <c r="L148" s="165"/>
      <c r="M148" s="165"/>
      <c r="N148" s="488"/>
      <c r="O148" s="165"/>
      <c r="P148" s="165"/>
      <c r="Q148" s="165"/>
      <c r="R148" s="165"/>
      <c r="S148" s="165"/>
      <c r="T148" s="53">
        <f>+'Ark1'!S902</f>
        <v>0</v>
      </c>
      <c r="U148" s="57" t="e">
        <f>+T148-#REF!</f>
        <v>#REF!</v>
      </c>
      <c r="V148" s="72">
        <f>+'Ark1'!V902</f>
        <v>0</v>
      </c>
      <c r="W148" s="145">
        <f>+'Ark1'!X902</f>
        <v>0</v>
      </c>
      <c r="X148" s="145">
        <f>+'Ark1'!Y902</f>
        <v>0</v>
      </c>
      <c r="Y148" s="145">
        <f>+'Ark1'!Z902</f>
        <v>0</v>
      </c>
      <c r="Z148" s="53">
        <f>+'Ark1'!AA902</f>
        <v>0</v>
      </c>
      <c r="AA148" s="53">
        <f>+'Ark1'!AB902</f>
        <v>0</v>
      </c>
      <c r="AB148" s="72">
        <f>+'Ark1'!AD902</f>
        <v>0</v>
      </c>
      <c r="AC148" s="53" t="e">
        <f t="shared" si="36"/>
        <v>#DIV/0!</v>
      </c>
      <c r="AD148" s="72" t="e">
        <f t="shared" si="40"/>
        <v>#DIV/0!</v>
      </c>
      <c r="AE148" s="45"/>
      <c r="AF148" s="13"/>
      <c r="AG148" s="13"/>
      <c r="AH148" s="56"/>
    </row>
    <row r="149" spans="1:34" ht="15.6">
      <c r="A149" s="45"/>
      <c r="B149" s="51">
        <f>+'Ark1'!C903</f>
        <v>2016</v>
      </c>
      <c r="C149" s="51">
        <f>+'Ark1'!M903</f>
        <v>14</v>
      </c>
      <c r="D149" s="52" t="str">
        <f t="shared" si="38"/>
        <v>5</v>
      </c>
      <c r="E149" s="51">
        <f>+'Ark1'!Q903</f>
        <v>0</v>
      </c>
      <c r="F149" s="325">
        <f>+'Ark1'!R903</f>
        <v>0</v>
      </c>
      <c r="G149" s="165">
        <f>+'Ark1'!AF903</f>
        <v>0</v>
      </c>
      <c r="H149" s="45"/>
      <c r="I149" s="165">
        <f>+'Ark1'!AG903</f>
        <v>0</v>
      </c>
      <c r="J149" s="92"/>
      <c r="K149" s="145">
        <f>+'Ark1'!U903</f>
        <v>0</v>
      </c>
      <c r="L149" s="165"/>
      <c r="M149" s="165"/>
      <c r="N149" s="488"/>
      <c r="O149" s="165"/>
      <c r="P149" s="165"/>
      <c r="Q149" s="165"/>
      <c r="R149" s="165"/>
      <c r="S149" s="165"/>
      <c r="T149" s="53">
        <f>+'Ark1'!S903</f>
        <v>0</v>
      </c>
      <c r="U149" s="57" t="e">
        <f>+T149-#REF!</f>
        <v>#REF!</v>
      </c>
      <c r="V149" s="72">
        <f>+'Ark1'!V903</f>
        <v>0</v>
      </c>
      <c r="W149" s="145">
        <f>+'Ark1'!X903</f>
        <v>0</v>
      </c>
      <c r="X149" s="145">
        <f>+'Ark1'!Y903</f>
        <v>0</v>
      </c>
      <c r="Y149" s="145">
        <f>+'Ark1'!Z903</f>
        <v>0</v>
      </c>
      <c r="Z149" s="53">
        <f>+'Ark1'!AA903</f>
        <v>0</v>
      </c>
      <c r="AA149" s="53">
        <f>+'Ark1'!AB903</f>
        <v>0</v>
      </c>
      <c r="AB149" s="72">
        <f>+'Ark1'!AD903</f>
        <v>0</v>
      </c>
      <c r="AC149" s="53" t="e">
        <f t="shared" si="36"/>
        <v>#DIV/0!</v>
      </c>
      <c r="AD149" s="72" t="e">
        <f t="shared" si="40"/>
        <v>#DIV/0!</v>
      </c>
      <c r="AE149" s="45"/>
      <c r="AF149" s="13"/>
      <c r="AG149" s="13"/>
      <c r="AH149" s="56"/>
    </row>
    <row r="150" spans="1:34" ht="15.6">
      <c r="A150" s="45"/>
      <c r="B150" s="51">
        <f>+'Ark1'!C904</f>
        <v>2016</v>
      </c>
      <c r="C150" s="51">
        <f>+'Ark1'!M904</f>
        <v>15</v>
      </c>
      <c r="D150" s="52" t="str">
        <f t="shared" si="38"/>
        <v>5+</v>
      </c>
      <c r="E150" s="51">
        <f>+'Ark1'!Q904</f>
        <v>0</v>
      </c>
      <c r="F150" s="325">
        <f>+'Ark1'!R904</f>
        <v>0</v>
      </c>
      <c r="G150" s="165">
        <f>+'Ark1'!AF904</f>
        <v>0</v>
      </c>
      <c r="H150" s="45"/>
      <c r="I150" s="165">
        <f>+'Ark1'!AG904</f>
        <v>0</v>
      </c>
      <c r="J150" s="92"/>
      <c r="K150" s="145">
        <f>+'Ark1'!U904</f>
        <v>0</v>
      </c>
      <c r="L150" s="165"/>
      <c r="M150" s="165"/>
      <c r="N150" s="488"/>
      <c r="O150" s="165"/>
      <c r="P150" s="165"/>
      <c r="Q150" s="165"/>
      <c r="R150" s="165"/>
      <c r="S150" s="165"/>
      <c r="T150" s="53">
        <f>+'Ark1'!S904</f>
        <v>0</v>
      </c>
      <c r="U150" s="57" t="e">
        <f>+T150-#REF!</f>
        <v>#REF!</v>
      </c>
      <c r="V150" s="72">
        <f>+'Ark1'!V904</f>
        <v>0</v>
      </c>
      <c r="W150" s="145">
        <f>+'Ark1'!X904</f>
        <v>0</v>
      </c>
      <c r="X150" s="145">
        <f>+'Ark1'!Y904</f>
        <v>0</v>
      </c>
      <c r="Y150" s="145">
        <f>+'Ark1'!Z904</f>
        <v>0</v>
      </c>
      <c r="Z150" s="53">
        <f>+'Ark1'!AA904</f>
        <v>0</v>
      </c>
      <c r="AA150" s="53">
        <f>+'Ark1'!AB904</f>
        <v>0</v>
      </c>
      <c r="AB150" s="72">
        <f>+'Ark1'!AD904</f>
        <v>0</v>
      </c>
      <c r="AC150" s="53" t="e">
        <f t="shared" si="36"/>
        <v>#DIV/0!</v>
      </c>
      <c r="AD150" s="72" t="e">
        <f t="shared" si="40"/>
        <v>#DIV/0!</v>
      </c>
      <c r="AE150" s="45"/>
      <c r="AF150" s="13"/>
      <c r="AG150" s="13"/>
      <c r="AH150" s="56"/>
    </row>
    <row r="151" spans="1:34">
      <c r="A151" s="45"/>
      <c r="B151" s="45"/>
      <c r="C151" s="45"/>
      <c r="D151" s="45"/>
      <c r="E151" s="45"/>
      <c r="F151" s="310"/>
      <c r="G151" s="45"/>
      <c r="H151" s="45"/>
      <c r="I151" s="45"/>
      <c r="J151" s="45"/>
      <c r="K151" s="45"/>
      <c r="L151" s="45"/>
      <c r="M151" s="45"/>
      <c r="N151" s="310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</row>
    <row r="152" spans="1:34">
      <c r="A152" s="45"/>
      <c r="B152" s="45"/>
      <c r="C152" s="45"/>
      <c r="D152" s="45"/>
      <c r="E152" s="45"/>
      <c r="F152" s="310"/>
      <c r="G152" s="45"/>
      <c r="H152" s="45"/>
      <c r="I152" s="45"/>
      <c r="J152" s="45"/>
      <c r="K152" s="45"/>
      <c r="L152" s="45"/>
      <c r="M152" s="45"/>
      <c r="N152" s="310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</row>
    <row r="153" spans="1:34">
      <c r="G153"/>
      <c r="I153"/>
      <c r="J153"/>
      <c r="K153"/>
      <c r="L153"/>
      <c r="M153" s="472"/>
      <c r="O153" s="472"/>
      <c r="P153" s="472"/>
      <c r="Q153" s="472"/>
      <c r="R153" s="472"/>
      <c r="S153" s="472"/>
      <c r="V153"/>
      <c r="W153"/>
      <c r="X153"/>
      <c r="Y153"/>
      <c r="AB153"/>
      <c r="AD153"/>
    </row>
  </sheetData>
  <mergeCells count="1">
    <mergeCell ref="Z5:AA5"/>
  </mergeCells>
  <conditionalFormatting sqref="AG36:AG37 AG110">
    <cfRule type="cellIs" dxfId="47" priority="8" stopIfTrue="1" operator="lessThan">
      <formula>0</formula>
    </cfRule>
  </conditionalFormatting>
  <conditionalFormatting sqref="AG85">
    <cfRule type="cellIs" dxfId="46" priority="9" stopIfTrue="1" operator="greaterThan">
      <formula>0</formula>
    </cfRule>
  </conditionalFormatting>
  <conditionalFormatting sqref="AG61">
    <cfRule type="cellIs" dxfId="45" priority="10" stopIfTrue="1" operator="greaterThan">
      <formula>0</formula>
    </cfRule>
    <cfRule type="cellIs" dxfId="44" priority="11" stopIfTrue="1" operator="lessThan">
      <formula>0</formula>
    </cfRule>
  </conditionalFormatting>
  <conditionalFormatting sqref="AG85">
    <cfRule type="cellIs" dxfId="43" priority="7" operator="lessThan">
      <formula>0</formula>
    </cfRule>
  </conditionalFormatting>
  <conditionalFormatting sqref="H10:H24">
    <cfRule type="cellIs" dxfId="42" priority="5" operator="lessThan">
      <formula>0</formula>
    </cfRule>
    <cfRule type="cellIs" dxfId="41" priority="6" operator="greaterThan">
      <formula>0</formula>
    </cfRule>
  </conditionalFormatting>
  <conditionalFormatting sqref="L10:L24 L26:L40">
    <cfRule type="cellIs" dxfId="40" priority="3" operator="lessThan">
      <formula>0</formula>
    </cfRule>
    <cfRule type="cellIs" dxfId="39" priority="4" operator="greaterThan">
      <formula>0</formula>
    </cfRule>
  </conditionalFormatting>
  <conditionalFormatting sqref="U10:U24 U26:U40">
    <cfRule type="cellIs" dxfId="38" priority="1" operator="lessThan">
      <formula>0</formula>
    </cfRule>
    <cfRule type="cellIs" dxfId="3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R1:BA256"/>
  <sheetViews>
    <sheetView zoomScale="102" zoomScaleNormal="102" workbookViewId="0">
      <selection activeCell="A10" sqref="A10"/>
    </sheetView>
  </sheetViews>
  <sheetFormatPr baseColWidth="10" defaultRowHeight="15"/>
  <cols>
    <col min="18" max="18" width="10" style="11" customWidth="1"/>
    <col min="29" max="29" width="14" customWidth="1"/>
    <col min="30" max="30" width="12.54296875" customWidth="1"/>
    <col min="31" max="31" width="10.90625" customWidth="1"/>
  </cols>
  <sheetData>
    <row r="1" spans="18:53">
      <c r="R1"/>
      <c r="T1" s="4"/>
      <c r="U1" s="4"/>
      <c r="V1" s="4"/>
    </row>
    <row r="2" spans="18:53" s="169" customFormat="1" ht="31.8">
      <c r="T2" s="4"/>
      <c r="U2" s="4"/>
      <c r="V2" s="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8:53">
      <c r="R3"/>
      <c r="T3" s="4"/>
      <c r="U3" s="4"/>
      <c r="V3" s="4"/>
    </row>
    <row r="4" spans="18:53">
      <c r="R4"/>
      <c r="T4" s="4"/>
      <c r="U4" s="4"/>
      <c r="V4" s="4"/>
    </row>
    <row r="5" spans="18:53" s="170" customFormat="1" ht="19.8">
      <c r="T5" s="4"/>
      <c r="U5" s="4"/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8:53">
      <c r="R6"/>
      <c r="T6" s="4"/>
      <c r="U6" s="4"/>
      <c r="V6" s="4"/>
    </row>
    <row r="7" spans="18:53">
      <c r="R7"/>
      <c r="T7" s="4"/>
      <c r="U7" s="4"/>
      <c r="V7" s="4"/>
    </row>
    <row r="8" spans="18:53">
      <c r="R8"/>
      <c r="T8" s="4"/>
      <c r="U8" s="4"/>
      <c r="V8" s="4"/>
    </row>
    <row r="9" spans="18:53" ht="15.6">
      <c r="R9"/>
      <c r="T9" s="56"/>
      <c r="U9" s="1"/>
      <c r="V9" s="5"/>
    </row>
    <row r="10" spans="18:53" ht="15.6">
      <c r="R10"/>
      <c r="T10" s="56"/>
      <c r="U10" s="1"/>
      <c r="V10" s="5"/>
    </row>
    <row r="11" spans="18:53" ht="15.6">
      <c r="R11"/>
      <c r="T11" s="56"/>
      <c r="U11" s="1"/>
      <c r="V11" s="5"/>
    </row>
    <row r="12" spans="18:53" ht="15.6">
      <c r="R12"/>
      <c r="T12" s="56"/>
      <c r="U12" s="1"/>
      <c r="V12" s="5"/>
    </row>
    <row r="13" spans="18:53" ht="15.6">
      <c r="R13"/>
      <c r="T13" s="56"/>
      <c r="U13" s="1"/>
      <c r="V13" s="5"/>
    </row>
    <row r="14" spans="18:53" ht="15.6">
      <c r="R14"/>
      <c r="T14" s="56"/>
      <c r="U14" s="1"/>
      <c r="V14" s="5"/>
      <c r="X14" s="2"/>
      <c r="Y14" s="2"/>
      <c r="Z14" s="2"/>
    </row>
    <row r="15" spans="18:53" ht="15.6">
      <c r="R15"/>
      <c r="T15" s="56"/>
      <c r="U15" s="13"/>
      <c r="V15" s="5"/>
      <c r="X15" s="2"/>
      <c r="Y15" s="2"/>
      <c r="Z15" s="4"/>
      <c r="AA15" s="4"/>
      <c r="AB15" s="4"/>
    </row>
    <row r="16" spans="18:53" ht="15.6">
      <c r="R16"/>
      <c r="T16" s="56"/>
      <c r="U16" s="1"/>
      <c r="V16" s="5"/>
    </row>
    <row r="17" spans="18:28" ht="15.6">
      <c r="R17"/>
      <c r="T17" s="56"/>
      <c r="U17" s="1"/>
      <c r="V17" s="5"/>
    </row>
    <row r="18" spans="18:28" ht="15.6">
      <c r="R18"/>
      <c r="T18" s="56"/>
      <c r="U18" s="1"/>
      <c r="V18" s="5"/>
      <c r="X18" s="2"/>
      <c r="Y18" s="2"/>
      <c r="Z18" s="2"/>
    </row>
    <row r="19" spans="18:28" ht="15.6">
      <c r="R19"/>
      <c r="T19" s="56"/>
      <c r="U19" s="1"/>
      <c r="V19" s="5"/>
      <c r="X19" s="2"/>
      <c r="Y19" s="2"/>
      <c r="Z19" s="2"/>
    </row>
    <row r="20" spans="18:28" ht="15.6">
      <c r="R20"/>
      <c r="T20" s="56"/>
      <c r="U20" s="1"/>
      <c r="V20" s="5"/>
      <c r="X20" s="2"/>
      <c r="Y20" s="2"/>
      <c r="Z20" s="2"/>
    </row>
    <row r="21" spans="18:28" ht="15.6">
      <c r="R21"/>
      <c r="T21" s="56"/>
      <c r="U21" s="1"/>
      <c r="V21" s="5"/>
      <c r="X21" s="2"/>
      <c r="Y21" s="2"/>
      <c r="Z21" s="2"/>
    </row>
    <row r="22" spans="18:28" ht="15.6">
      <c r="R22"/>
      <c r="T22" s="56"/>
      <c r="U22" s="13"/>
      <c r="V22" s="5"/>
      <c r="X22" s="2"/>
      <c r="Y22" s="2"/>
      <c r="Z22" s="4"/>
      <c r="AA22" s="4"/>
      <c r="AB22" s="4"/>
    </row>
    <row r="23" spans="18:28" ht="15.6">
      <c r="R23"/>
      <c r="T23" s="56"/>
      <c r="U23" s="13"/>
      <c r="V23" s="5"/>
      <c r="X23" s="1"/>
      <c r="Y23" s="1"/>
      <c r="Z23" s="11"/>
      <c r="AA23" s="11"/>
      <c r="AB23" s="11"/>
    </row>
    <row r="24" spans="18:28" ht="15.6">
      <c r="R24"/>
      <c r="T24" s="56"/>
      <c r="U24" s="13"/>
      <c r="V24" s="5"/>
      <c r="X24" s="1"/>
      <c r="Y24" s="1"/>
      <c r="Z24" s="11"/>
      <c r="AA24" s="11"/>
      <c r="AB24" s="11"/>
    </row>
    <row r="25" spans="18:28" ht="15.6">
      <c r="R25"/>
      <c r="T25" s="56"/>
      <c r="U25" s="13"/>
      <c r="V25" s="5"/>
      <c r="X25" s="1"/>
      <c r="Y25" s="1"/>
      <c r="Z25" s="11"/>
      <c r="AA25" s="11"/>
      <c r="AB25" s="11"/>
    </row>
    <row r="26" spans="18:28" ht="15.6">
      <c r="R26"/>
      <c r="T26" s="56"/>
      <c r="U26" s="13"/>
      <c r="V26" s="5"/>
      <c r="X26" s="1"/>
      <c r="Y26" s="1"/>
      <c r="Z26" s="11"/>
      <c r="AA26" s="11"/>
      <c r="AB26" s="11"/>
    </row>
    <row r="27" spans="18:28" ht="15.6">
      <c r="R27"/>
      <c r="T27" s="56"/>
      <c r="U27" s="5"/>
      <c r="V27" s="5"/>
      <c r="X27" s="1"/>
      <c r="Y27" s="1"/>
      <c r="Z27" s="11"/>
      <c r="AA27" s="11"/>
      <c r="AB27" s="11"/>
    </row>
    <row r="28" spans="18:28" ht="15.6">
      <c r="R28"/>
      <c r="T28" s="56"/>
      <c r="U28" s="5"/>
      <c r="V28" s="5"/>
      <c r="X28" s="1"/>
      <c r="Y28" s="1"/>
      <c r="Z28" s="11"/>
      <c r="AA28" s="11"/>
      <c r="AB28" s="11"/>
    </row>
    <row r="29" spans="18:28" ht="15.6">
      <c r="R29"/>
      <c r="T29" s="56"/>
      <c r="U29" s="5"/>
      <c r="V29" s="5"/>
      <c r="X29" s="1"/>
      <c r="Y29" s="1"/>
      <c r="Z29" s="11"/>
      <c r="AA29" s="11"/>
      <c r="AB29" s="11"/>
    </row>
    <row r="30" spans="18:28">
      <c r="R30"/>
      <c r="T30" s="56"/>
    </row>
    <row r="31" spans="18:28" ht="15.6">
      <c r="R31"/>
      <c r="T31" s="56"/>
      <c r="V31" s="18"/>
    </row>
    <row r="32" spans="18:28">
      <c r="R32"/>
      <c r="T32" s="56"/>
    </row>
    <row r="33" spans="18:22">
      <c r="R33"/>
      <c r="T33" s="56"/>
    </row>
    <row r="34" spans="18:22">
      <c r="R34"/>
      <c r="T34" s="56"/>
    </row>
    <row r="35" spans="18:22">
      <c r="R35"/>
      <c r="T35" s="56"/>
      <c r="U35" s="4"/>
      <c r="V35" s="4"/>
    </row>
    <row r="36" spans="18:22" ht="15.6">
      <c r="R36"/>
      <c r="T36" s="56"/>
      <c r="U36" s="1"/>
      <c r="V36" s="5"/>
    </row>
    <row r="37" spans="18:22" ht="15.6">
      <c r="R37"/>
      <c r="T37" s="56"/>
      <c r="U37" s="1"/>
      <c r="V37" s="5"/>
    </row>
    <row r="38" spans="18:22" ht="15.6">
      <c r="R38"/>
      <c r="T38" s="56"/>
      <c r="U38" s="1"/>
      <c r="V38" s="5"/>
    </row>
    <row r="39" spans="18:22" ht="15.6">
      <c r="R39"/>
      <c r="T39" s="56"/>
      <c r="U39" s="1"/>
      <c r="V39" s="5"/>
    </row>
    <row r="40" spans="18:22" ht="15.6">
      <c r="R40"/>
      <c r="T40" s="56"/>
      <c r="U40" s="13"/>
      <c r="V40" s="5"/>
    </row>
    <row r="41" spans="18:22" ht="15.6">
      <c r="R41"/>
      <c r="T41" s="56"/>
      <c r="U41" s="13"/>
      <c r="V41" s="5"/>
    </row>
    <row r="42" spans="18:22" ht="15.6">
      <c r="R42"/>
      <c r="T42" s="56"/>
      <c r="U42" s="13"/>
      <c r="V42" s="5"/>
    </row>
    <row r="43" spans="18:22" ht="15.6">
      <c r="R43"/>
      <c r="T43" s="56"/>
      <c r="U43" s="13"/>
      <c r="V43" s="5"/>
    </row>
    <row r="44" spans="18:22" ht="15.6">
      <c r="R44"/>
      <c r="T44" s="56"/>
      <c r="U44" s="5"/>
      <c r="V44" s="5"/>
    </row>
    <row r="45" spans="18:22" ht="15.6">
      <c r="R45"/>
      <c r="T45" s="56"/>
      <c r="U45" s="5"/>
      <c r="V45" s="5"/>
    </row>
    <row r="46" spans="18:22" ht="15.6">
      <c r="R46"/>
      <c r="T46" s="56"/>
      <c r="U46" s="5"/>
      <c r="V46" s="5"/>
    </row>
    <row r="47" spans="18:22" ht="15.6">
      <c r="R47"/>
      <c r="T47" s="56"/>
      <c r="U47" s="5"/>
      <c r="V47" s="5"/>
    </row>
    <row r="48" spans="18:22" ht="15.6">
      <c r="R48"/>
      <c r="T48" s="56"/>
      <c r="U48" s="5"/>
      <c r="V48" s="5"/>
    </row>
    <row r="49" spans="18:22" ht="15.6">
      <c r="R49"/>
      <c r="T49" s="56"/>
      <c r="U49" s="5"/>
      <c r="V49" s="5"/>
    </row>
    <row r="50" spans="18:22" ht="15.6">
      <c r="R50"/>
      <c r="T50" s="56"/>
      <c r="U50" s="5"/>
      <c r="V50" s="5"/>
    </row>
    <row r="51" spans="18:22" ht="15.6">
      <c r="R51"/>
      <c r="T51" s="56"/>
      <c r="U51" s="5"/>
      <c r="V51" s="5"/>
    </row>
    <row r="52" spans="18:22" ht="15.6">
      <c r="R52"/>
      <c r="T52" s="56"/>
      <c r="U52" s="5"/>
      <c r="V52" s="5"/>
    </row>
    <row r="53" spans="18:22">
      <c r="R53"/>
      <c r="T53" s="56"/>
    </row>
    <row r="54" spans="18:22" ht="15.6">
      <c r="R54"/>
      <c r="T54" s="56"/>
      <c r="V54" s="5"/>
    </row>
    <row r="55" spans="18:22">
      <c r="R55"/>
      <c r="T55" s="56"/>
    </row>
    <row r="56" spans="18:22">
      <c r="R56"/>
      <c r="T56" s="56"/>
    </row>
    <row r="57" spans="18:22" ht="15.6">
      <c r="R57"/>
      <c r="T57" s="56"/>
      <c r="V57" s="2"/>
    </row>
    <row r="58" spans="18:22">
      <c r="R58"/>
      <c r="T58" s="56"/>
      <c r="U58" s="4"/>
      <c r="V58" s="4"/>
    </row>
    <row r="59" spans="18:22" ht="15.6">
      <c r="R59"/>
      <c r="T59" s="56"/>
      <c r="U59" s="1"/>
      <c r="V59" s="5"/>
    </row>
    <row r="60" spans="18:22">
      <c r="R60"/>
      <c r="T60" s="56"/>
    </row>
    <row r="61" spans="18:22">
      <c r="R61"/>
      <c r="T61" s="56"/>
    </row>
    <row r="62" spans="18:22">
      <c r="R62"/>
      <c r="T62" s="56"/>
    </row>
    <row r="63" spans="18:22">
      <c r="R63"/>
      <c r="T63" s="56"/>
    </row>
    <row r="64" spans="18:22">
      <c r="R64"/>
      <c r="T64" s="56"/>
    </row>
    <row r="65" spans="18:20">
      <c r="R65"/>
      <c r="T65" s="56"/>
    </row>
    <row r="66" spans="18:20">
      <c r="R66"/>
      <c r="T66" s="56"/>
    </row>
    <row r="67" spans="18:20">
      <c r="R67"/>
      <c r="T67" s="56"/>
    </row>
    <row r="68" spans="18:20">
      <c r="R68"/>
      <c r="T68" s="56"/>
    </row>
    <row r="69" spans="18:20">
      <c r="R69"/>
      <c r="T69" s="56"/>
    </row>
    <row r="70" spans="18:20">
      <c r="R70"/>
      <c r="T70" s="56"/>
    </row>
    <row r="71" spans="18:20">
      <c r="R71"/>
      <c r="T71" s="56"/>
    </row>
    <row r="72" spans="18:20">
      <c r="R72"/>
      <c r="T72" s="56"/>
    </row>
    <row r="73" spans="18:20">
      <c r="R73"/>
      <c r="T73" s="56"/>
    </row>
    <row r="74" spans="18:20">
      <c r="R74"/>
      <c r="T74" s="56"/>
    </row>
    <row r="75" spans="18:20">
      <c r="R75"/>
      <c r="T75" s="56"/>
    </row>
    <row r="76" spans="18:20">
      <c r="R76"/>
      <c r="T76" s="56"/>
    </row>
    <row r="77" spans="18:20">
      <c r="R77"/>
      <c r="T77" s="56"/>
    </row>
    <row r="78" spans="18:20">
      <c r="R78"/>
      <c r="T78" s="56"/>
    </row>
    <row r="79" spans="18:20">
      <c r="R79"/>
      <c r="T79" s="56"/>
    </row>
    <row r="80" spans="18:20">
      <c r="R80"/>
      <c r="T80" s="56"/>
    </row>
    <row r="81" spans="18:20">
      <c r="R81"/>
      <c r="T81" s="56"/>
    </row>
    <row r="82" spans="18:20">
      <c r="R82"/>
      <c r="T82" s="56"/>
    </row>
    <row r="83" spans="18:20">
      <c r="R83"/>
      <c r="T83" s="56"/>
    </row>
    <row r="84" spans="18:20">
      <c r="R84"/>
      <c r="T84" s="56"/>
    </row>
    <row r="85" spans="18:20">
      <c r="R85"/>
      <c r="T85" s="56"/>
    </row>
    <row r="86" spans="18:20">
      <c r="R86"/>
      <c r="T86" s="56"/>
    </row>
    <row r="87" spans="18:20">
      <c r="R87"/>
      <c r="T87" s="56"/>
    </row>
    <row r="88" spans="18:20">
      <c r="R88"/>
      <c r="T88" s="56"/>
    </row>
    <row r="89" spans="18:20">
      <c r="R89"/>
      <c r="T89" s="56"/>
    </row>
    <row r="90" spans="18:20">
      <c r="R90"/>
      <c r="T90" s="56"/>
    </row>
    <row r="91" spans="18:20">
      <c r="R91"/>
      <c r="T91" s="56"/>
    </row>
    <row r="92" spans="18:20">
      <c r="R92"/>
      <c r="T92" s="56"/>
    </row>
    <row r="93" spans="18:20">
      <c r="R93"/>
      <c r="T93" s="56"/>
    </row>
    <row r="94" spans="18:20">
      <c r="R94"/>
      <c r="T94" s="56"/>
    </row>
    <row r="95" spans="18:20">
      <c r="R95"/>
      <c r="T95" s="56"/>
    </row>
    <row r="96" spans="18:20">
      <c r="R96"/>
      <c r="T96" s="56"/>
    </row>
    <row r="97" spans="18:20">
      <c r="R97"/>
      <c r="T97" s="56"/>
    </row>
    <row r="98" spans="18:20">
      <c r="R98"/>
      <c r="T98" s="56"/>
    </row>
    <row r="99" spans="18:20">
      <c r="R99"/>
      <c r="T99" s="56"/>
    </row>
    <row r="100" spans="18:20">
      <c r="R100"/>
      <c r="T100" s="56"/>
    </row>
    <row r="101" spans="18:20">
      <c r="R101"/>
      <c r="T101" s="56"/>
    </row>
    <row r="102" spans="18:20">
      <c r="R102"/>
      <c r="T102" s="56"/>
    </row>
    <row r="103" spans="18:20">
      <c r="R103"/>
      <c r="T103" s="56"/>
    </row>
    <row r="104" spans="18:20">
      <c r="R104"/>
      <c r="T104" s="56"/>
    </row>
    <row r="105" spans="18:20">
      <c r="R105"/>
      <c r="T105" s="56"/>
    </row>
    <row r="106" spans="18:20">
      <c r="R106"/>
      <c r="T106" s="56"/>
    </row>
    <row r="107" spans="18:20">
      <c r="R107"/>
      <c r="T107" s="56"/>
    </row>
    <row r="108" spans="18:20">
      <c r="R108"/>
      <c r="T108" s="56"/>
    </row>
    <row r="109" spans="18:20">
      <c r="R109"/>
      <c r="T109" s="56"/>
    </row>
    <row r="110" spans="18:20">
      <c r="R110"/>
      <c r="T110" s="56"/>
    </row>
    <row r="111" spans="18:20">
      <c r="R111"/>
      <c r="T111" s="56"/>
    </row>
    <row r="112" spans="18:20">
      <c r="R112"/>
      <c r="T112" s="56"/>
    </row>
    <row r="113" spans="18:20">
      <c r="R113"/>
      <c r="T113" s="56"/>
    </row>
    <row r="114" spans="18:20">
      <c r="R114"/>
      <c r="T114" s="56"/>
    </row>
    <row r="115" spans="18:20">
      <c r="R115"/>
      <c r="T115" s="56"/>
    </row>
    <row r="116" spans="18:20">
      <c r="R116"/>
      <c r="T116" s="56"/>
    </row>
    <row r="117" spans="18:20">
      <c r="R117"/>
      <c r="T117" s="56"/>
    </row>
    <row r="118" spans="18:20">
      <c r="R118"/>
      <c r="T118" s="56"/>
    </row>
    <row r="119" spans="18:20">
      <c r="R119"/>
      <c r="T119" s="56"/>
    </row>
    <row r="120" spans="18:20">
      <c r="R120"/>
      <c r="T120" s="56"/>
    </row>
    <row r="121" spans="18:20">
      <c r="R121"/>
      <c r="T121" s="56"/>
    </row>
    <row r="122" spans="18:20">
      <c r="R122"/>
      <c r="T122" s="56"/>
    </row>
    <row r="123" spans="18:20">
      <c r="R123"/>
      <c r="T123" s="56"/>
    </row>
    <row r="124" spans="18:20">
      <c r="R124"/>
      <c r="T124" s="56"/>
    </row>
    <row r="125" spans="18:20">
      <c r="R125"/>
      <c r="T125" s="56"/>
    </row>
    <row r="126" spans="18:20">
      <c r="R126"/>
      <c r="T126" s="56"/>
    </row>
    <row r="127" spans="18:20">
      <c r="R127"/>
      <c r="T127" s="56"/>
    </row>
    <row r="128" spans="18:20">
      <c r="R128"/>
      <c r="T128" s="56"/>
    </row>
    <row r="129" spans="18:20">
      <c r="R129"/>
      <c r="T129" s="56"/>
    </row>
    <row r="130" spans="18:20">
      <c r="R130"/>
      <c r="T130" s="56"/>
    </row>
    <row r="131" spans="18:20">
      <c r="R131"/>
      <c r="T131" s="56"/>
    </row>
    <row r="132" spans="18:20">
      <c r="R132"/>
      <c r="T132" s="56"/>
    </row>
    <row r="133" spans="18:20">
      <c r="R133"/>
      <c r="T133" s="56"/>
    </row>
    <row r="134" spans="18:20">
      <c r="R134"/>
      <c r="T134" s="56"/>
    </row>
    <row r="135" spans="18:20">
      <c r="R135"/>
      <c r="T135" s="56"/>
    </row>
    <row r="136" spans="18:20">
      <c r="R136"/>
      <c r="T136" s="56"/>
    </row>
    <row r="137" spans="18:20">
      <c r="R137"/>
      <c r="T137" s="56"/>
    </row>
    <row r="138" spans="18:20">
      <c r="R138"/>
      <c r="T138" s="56"/>
    </row>
    <row r="139" spans="18:20">
      <c r="R139"/>
      <c r="T139" s="56"/>
    </row>
    <row r="140" spans="18:20">
      <c r="R140"/>
      <c r="T140" s="56"/>
    </row>
    <row r="141" spans="18:20">
      <c r="R141"/>
      <c r="T141" s="56"/>
    </row>
    <row r="142" spans="18:20">
      <c r="R142"/>
      <c r="T142" s="56"/>
    </row>
    <row r="143" spans="18:20">
      <c r="R143"/>
      <c r="T143" s="56"/>
    </row>
    <row r="144" spans="18:20">
      <c r="R144"/>
      <c r="T144" s="56"/>
    </row>
    <row r="145" spans="18:20">
      <c r="R145"/>
      <c r="T145" s="56"/>
    </row>
    <row r="146" spans="18:20">
      <c r="R146"/>
      <c r="T146" s="56"/>
    </row>
    <row r="147" spans="18:20">
      <c r="R147"/>
      <c r="T147" s="56"/>
    </row>
    <row r="148" spans="18:20">
      <c r="R148"/>
      <c r="T148" s="56"/>
    </row>
    <row r="149" spans="18:20">
      <c r="R149"/>
      <c r="T149" s="56"/>
    </row>
    <row r="150" spans="18:20">
      <c r="R150"/>
      <c r="T150" s="56"/>
    </row>
    <row r="151" spans="18:20">
      <c r="R151"/>
      <c r="T151" s="56"/>
    </row>
    <row r="152" spans="18:20">
      <c r="R152"/>
      <c r="T152" s="56"/>
    </row>
    <row r="153" spans="18:20">
      <c r="R153"/>
      <c r="T153" s="56"/>
    </row>
    <row r="154" spans="18:20">
      <c r="R154"/>
      <c r="T154" s="56"/>
    </row>
    <row r="155" spans="18:20">
      <c r="R155"/>
      <c r="T155" s="56"/>
    </row>
    <row r="156" spans="18:20">
      <c r="R156"/>
      <c r="T156" s="56"/>
    </row>
    <row r="157" spans="18:20">
      <c r="R157"/>
      <c r="T157" s="56"/>
    </row>
    <row r="158" spans="18:20">
      <c r="R158"/>
      <c r="T158" s="56"/>
    </row>
    <row r="159" spans="18:20">
      <c r="R159"/>
      <c r="T159" s="56"/>
    </row>
    <row r="160" spans="18:20">
      <c r="R160"/>
      <c r="T160" s="56"/>
    </row>
    <row r="161" spans="18:20">
      <c r="R161"/>
      <c r="T161" s="56"/>
    </row>
    <row r="162" spans="18:20">
      <c r="R162"/>
      <c r="T162" s="56"/>
    </row>
    <row r="163" spans="18:20">
      <c r="R163"/>
      <c r="T163" s="56"/>
    </row>
    <row r="164" spans="18:20">
      <c r="R164"/>
      <c r="T164" s="56"/>
    </row>
    <row r="165" spans="18:20">
      <c r="R165"/>
      <c r="T165" s="56"/>
    </row>
    <row r="166" spans="18:20">
      <c r="R166"/>
      <c r="T166" s="56"/>
    </row>
    <row r="167" spans="18:20">
      <c r="R167"/>
      <c r="T167" s="56"/>
    </row>
    <row r="168" spans="18:20">
      <c r="R168"/>
      <c r="T168" s="56"/>
    </row>
    <row r="169" spans="18:20">
      <c r="R169"/>
      <c r="T169" s="56"/>
    </row>
    <row r="170" spans="18:20">
      <c r="R170"/>
      <c r="T170" s="56"/>
    </row>
    <row r="171" spans="18:20">
      <c r="R171"/>
      <c r="T171" s="56"/>
    </row>
    <row r="172" spans="18:20">
      <c r="R172"/>
      <c r="T172" s="56"/>
    </row>
    <row r="173" spans="18:20">
      <c r="R173"/>
      <c r="T173" s="56"/>
    </row>
    <row r="174" spans="18:20">
      <c r="R174"/>
      <c r="T174" s="56"/>
    </row>
    <row r="175" spans="18:20">
      <c r="R175"/>
      <c r="T175" s="56"/>
    </row>
    <row r="176" spans="18:20">
      <c r="R176"/>
      <c r="T176" s="56"/>
    </row>
    <row r="177" spans="18:20">
      <c r="R177"/>
      <c r="T177" s="56"/>
    </row>
    <row r="178" spans="18:20">
      <c r="R178"/>
      <c r="T178" s="56"/>
    </row>
    <row r="179" spans="18:20">
      <c r="R179"/>
      <c r="T179" s="56"/>
    </row>
    <row r="180" spans="18:20">
      <c r="R180"/>
      <c r="T180" s="56"/>
    </row>
    <row r="181" spans="18:20">
      <c r="R181"/>
      <c r="T181" s="56"/>
    </row>
    <row r="182" spans="18:20">
      <c r="R182"/>
      <c r="T182" s="56"/>
    </row>
    <row r="183" spans="18:20">
      <c r="R183"/>
      <c r="T183" s="56"/>
    </row>
    <row r="184" spans="18:20">
      <c r="R184"/>
      <c r="T184" s="56"/>
    </row>
    <row r="185" spans="18:20">
      <c r="R185"/>
      <c r="T185" s="56"/>
    </row>
    <row r="186" spans="18:20">
      <c r="R186"/>
      <c r="T186" s="56"/>
    </row>
    <row r="187" spans="18:20">
      <c r="R187"/>
      <c r="T187" s="56"/>
    </row>
    <row r="188" spans="18:20">
      <c r="R188"/>
      <c r="T188" s="56"/>
    </row>
    <row r="189" spans="18:20">
      <c r="R189"/>
      <c r="T189" s="56"/>
    </row>
    <row r="190" spans="18:20">
      <c r="R190"/>
      <c r="T190" s="56"/>
    </row>
    <row r="191" spans="18:20">
      <c r="R191"/>
      <c r="T191" s="56"/>
    </row>
    <row r="192" spans="18:20">
      <c r="R192"/>
      <c r="T192" s="56"/>
    </row>
    <row r="193" spans="18:20">
      <c r="R193"/>
      <c r="T193" s="56"/>
    </row>
    <row r="194" spans="18:20">
      <c r="R194"/>
      <c r="T194" s="56"/>
    </row>
    <row r="195" spans="18:20">
      <c r="R195"/>
      <c r="T195" s="56"/>
    </row>
    <row r="196" spans="18:20">
      <c r="R196"/>
      <c r="T196" s="56"/>
    </row>
    <row r="197" spans="18:20">
      <c r="R197"/>
      <c r="T197" s="56"/>
    </row>
    <row r="198" spans="18:20">
      <c r="R198"/>
      <c r="T198" s="56"/>
    </row>
    <row r="199" spans="18:20">
      <c r="R199"/>
      <c r="T199" s="56"/>
    </row>
    <row r="200" spans="18:20">
      <c r="R200"/>
      <c r="T200" s="56"/>
    </row>
    <row r="201" spans="18:20">
      <c r="R201"/>
      <c r="T201" s="56"/>
    </row>
    <row r="202" spans="18:20">
      <c r="R202"/>
      <c r="T202" s="56"/>
    </row>
    <row r="203" spans="18:20">
      <c r="R203"/>
      <c r="T203" s="56"/>
    </row>
    <row r="204" spans="18:20">
      <c r="R204"/>
      <c r="T204" s="56"/>
    </row>
    <row r="205" spans="18:20">
      <c r="R205"/>
      <c r="T205" s="56"/>
    </row>
    <row r="206" spans="18:20">
      <c r="R206"/>
      <c r="T206" s="56"/>
    </row>
    <row r="207" spans="18:20">
      <c r="R207"/>
      <c r="T207" s="56"/>
    </row>
    <row r="208" spans="18:20">
      <c r="R208"/>
      <c r="T208" s="56"/>
    </row>
    <row r="209" spans="18:20">
      <c r="R209"/>
      <c r="T209" s="56"/>
    </row>
    <row r="210" spans="18:20">
      <c r="R210"/>
      <c r="T210" s="56"/>
    </row>
    <row r="211" spans="18:20">
      <c r="R211"/>
      <c r="T211" s="56"/>
    </row>
    <row r="212" spans="18:20">
      <c r="R212"/>
      <c r="T212" s="56"/>
    </row>
    <row r="213" spans="18:20">
      <c r="R213"/>
      <c r="T213" s="56"/>
    </row>
    <row r="214" spans="18:20">
      <c r="R214"/>
      <c r="T214" s="56"/>
    </row>
    <row r="215" spans="18:20">
      <c r="R215"/>
      <c r="T215" s="56"/>
    </row>
    <row r="216" spans="18:20">
      <c r="R216"/>
      <c r="T216" s="56"/>
    </row>
    <row r="217" spans="18:20">
      <c r="R217"/>
      <c r="T217" s="56"/>
    </row>
    <row r="218" spans="18:20">
      <c r="R218"/>
      <c r="T218" s="56"/>
    </row>
    <row r="219" spans="18:20">
      <c r="R219"/>
      <c r="T219" s="56"/>
    </row>
    <row r="220" spans="18:20">
      <c r="R220"/>
      <c r="T220" s="56"/>
    </row>
    <row r="221" spans="18:20">
      <c r="R221"/>
      <c r="T221" s="56"/>
    </row>
    <row r="222" spans="18:20">
      <c r="R222"/>
      <c r="T222" s="56"/>
    </row>
    <row r="223" spans="18:20">
      <c r="R223"/>
      <c r="T223" s="56"/>
    </row>
    <row r="224" spans="18:20">
      <c r="R224"/>
      <c r="T224" s="56"/>
    </row>
    <row r="225" spans="18:27">
      <c r="R225"/>
      <c r="T225" s="56"/>
      <c r="U225" s="1"/>
      <c r="V225" s="1"/>
      <c r="W225" s="1"/>
      <c r="X225" s="1"/>
      <c r="Y225" s="1"/>
      <c r="Z225" s="1"/>
      <c r="AA225" s="1"/>
    </row>
    <row r="226" spans="18:27">
      <c r="R226"/>
      <c r="T226" s="56"/>
      <c r="U226" s="1"/>
      <c r="V226" s="1"/>
      <c r="W226" s="1"/>
      <c r="X226" s="1"/>
      <c r="Y226" s="1"/>
      <c r="Z226" s="1"/>
      <c r="AA226" s="1"/>
    </row>
    <row r="227" spans="18:27">
      <c r="R227"/>
      <c r="T227" s="56"/>
      <c r="U227" s="1"/>
      <c r="V227" s="1"/>
      <c r="W227" s="1"/>
      <c r="X227" s="1"/>
      <c r="Y227" s="1"/>
      <c r="Z227" s="1"/>
      <c r="AA227" s="1"/>
    </row>
    <row r="228" spans="18:27">
      <c r="R228"/>
      <c r="T228" s="56"/>
      <c r="U228" s="1"/>
      <c r="V228" s="1"/>
      <c r="W228" s="1"/>
      <c r="X228" s="1"/>
      <c r="Y228" s="1"/>
      <c r="Z228" s="1"/>
      <c r="AA228" s="1"/>
    </row>
    <row r="229" spans="18:27">
      <c r="R229"/>
      <c r="T229" s="56"/>
      <c r="U229" s="1"/>
      <c r="V229" s="1"/>
      <c r="W229" s="1"/>
      <c r="X229" s="1"/>
      <c r="Y229" s="1"/>
      <c r="Z229" s="1"/>
      <c r="AA229" s="1"/>
    </row>
    <row r="230" spans="18:27">
      <c r="R230"/>
      <c r="T230" s="56"/>
      <c r="U230" s="1"/>
      <c r="V230" s="1"/>
      <c r="W230" s="1"/>
      <c r="X230" s="1"/>
      <c r="Y230" s="1"/>
      <c r="Z230" s="1"/>
      <c r="AA230" s="1"/>
    </row>
    <row r="231" spans="18:27">
      <c r="R231"/>
      <c r="T231" s="56"/>
      <c r="U231" s="1"/>
      <c r="V231" s="1"/>
      <c r="W231" s="1"/>
      <c r="X231" s="1"/>
      <c r="Y231" s="1"/>
      <c r="Z231" s="1"/>
      <c r="AA231" s="1"/>
    </row>
    <row r="232" spans="18:27">
      <c r="R232"/>
      <c r="T232" s="56"/>
      <c r="U232" s="1"/>
      <c r="V232" s="1"/>
      <c r="W232" s="1"/>
      <c r="X232" s="1"/>
      <c r="Y232" s="1"/>
      <c r="Z232" s="1"/>
      <c r="AA232" s="1"/>
    </row>
    <row r="233" spans="18:27">
      <c r="R233"/>
      <c r="T233" s="56"/>
      <c r="U233" s="1"/>
      <c r="V233" s="1"/>
      <c r="W233" s="1"/>
      <c r="X233" s="1"/>
      <c r="Y233" s="1"/>
      <c r="Z233" s="1"/>
      <c r="AA233" s="1"/>
    </row>
    <row r="234" spans="18:27">
      <c r="R234"/>
      <c r="T234" s="56"/>
      <c r="U234" s="1"/>
      <c r="V234" s="1"/>
      <c r="W234" s="1"/>
      <c r="X234" s="1"/>
      <c r="Y234" s="1"/>
      <c r="Z234" s="1"/>
      <c r="AA234" s="1"/>
    </row>
    <row r="235" spans="18:27">
      <c r="R235"/>
      <c r="T235" s="56"/>
      <c r="U235" s="1"/>
      <c r="V235" s="1"/>
      <c r="W235" s="1"/>
      <c r="X235" s="1"/>
      <c r="Y235" s="1"/>
      <c r="Z235" s="1"/>
      <c r="AA235" s="1"/>
    </row>
    <row r="236" spans="18:27">
      <c r="R236"/>
      <c r="T236" s="56"/>
      <c r="U236" s="1"/>
      <c r="V236" s="1"/>
      <c r="W236" s="1"/>
      <c r="X236" s="1"/>
      <c r="Y236" s="1"/>
      <c r="Z236" s="1"/>
      <c r="AA236" s="1"/>
    </row>
    <row r="237" spans="18:27">
      <c r="R237"/>
      <c r="T237" s="56"/>
      <c r="U237" s="1"/>
      <c r="V237" s="1"/>
      <c r="W237" s="1"/>
      <c r="X237" s="1"/>
      <c r="Y237" s="1"/>
      <c r="Z237" s="1"/>
      <c r="AA237" s="1"/>
    </row>
    <row r="238" spans="18:27">
      <c r="R238"/>
      <c r="T238" s="56"/>
      <c r="U238" s="1"/>
      <c r="V238" s="1"/>
      <c r="W238" s="1"/>
      <c r="X238" s="1"/>
      <c r="Y238" s="1"/>
      <c r="Z238" s="1"/>
      <c r="AA238" s="1"/>
    </row>
    <row r="239" spans="18:27">
      <c r="R239"/>
      <c r="T239" s="56"/>
      <c r="U239" s="1"/>
      <c r="V239" s="1"/>
      <c r="W239" s="1"/>
      <c r="X239" s="1"/>
      <c r="Y239" s="1"/>
      <c r="Z239" s="1"/>
      <c r="AA239" s="1"/>
    </row>
    <row r="240" spans="18:27">
      <c r="R240"/>
      <c r="T240" s="56"/>
      <c r="U240" s="1"/>
      <c r="V240" s="1"/>
      <c r="W240" s="1"/>
      <c r="X240" s="1"/>
      <c r="Y240" s="1"/>
      <c r="Z240" s="1"/>
      <c r="AA240" s="1"/>
    </row>
    <row r="241" spans="18:27">
      <c r="R241"/>
      <c r="T241" s="56"/>
      <c r="U241" s="1"/>
      <c r="V241" s="1"/>
      <c r="W241" s="1"/>
      <c r="X241" s="1"/>
      <c r="Y241" s="1"/>
      <c r="Z241" s="1"/>
      <c r="AA241" s="1"/>
    </row>
    <row r="242" spans="18:27">
      <c r="R242"/>
      <c r="T242" s="56"/>
      <c r="U242" s="1"/>
      <c r="V242" s="1"/>
      <c r="W242" s="1"/>
      <c r="X242" s="1"/>
      <c r="Y242" s="1"/>
      <c r="Z242" s="1"/>
      <c r="AA242" s="1"/>
    </row>
    <row r="243" spans="18:27">
      <c r="R243"/>
      <c r="T243" s="56"/>
      <c r="U243" s="1"/>
      <c r="V243" s="1"/>
      <c r="W243" s="1"/>
      <c r="X243" s="1"/>
      <c r="Y243" s="1"/>
      <c r="Z243" s="1"/>
      <c r="AA243" s="1"/>
    </row>
    <row r="244" spans="18:27">
      <c r="R244"/>
      <c r="T244" s="56"/>
      <c r="U244" s="1"/>
      <c r="V244" s="1"/>
      <c r="W244" s="1"/>
      <c r="X244" s="1"/>
      <c r="Y244" s="1"/>
      <c r="Z244" s="1"/>
      <c r="AA244" s="1"/>
    </row>
    <row r="245" spans="18:27">
      <c r="R245"/>
      <c r="T245" s="56"/>
      <c r="U245" s="1"/>
      <c r="V245" s="1"/>
      <c r="W245" s="1"/>
      <c r="X245" s="1"/>
      <c r="Y245" s="1"/>
      <c r="Z245" s="1"/>
      <c r="AA245" s="1"/>
    </row>
    <row r="246" spans="18:27">
      <c r="R246"/>
      <c r="T246" s="56"/>
      <c r="U246" s="1"/>
      <c r="V246" s="1"/>
      <c r="W246" s="1"/>
      <c r="X246" s="1"/>
      <c r="Y246" s="1"/>
      <c r="Z246" s="1"/>
      <c r="AA246" s="1"/>
    </row>
    <row r="247" spans="18:27">
      <c r="R247"/>
      <c r="T247" s="56"/>
      <c r="U247" s="1"/>
      <c r="V247" s="1"/>
      <c r="W247" s="1"/>
      <c r="X247" s="1"/>
      <c r="Y247" s="1"/>
      <c r="Z247" s="1"/>
      <c r="AA247" s="1"/>
    </row>
    <row r="248" spans="18:27">
      <c r="R248"/>
      <c r="T248" s="56"/>
      <c r="U248" s="1"/>
      <c r="V248" s="1"/>
      <c r="W248" s="1"/>
      <c r="X248" s="1"/>
      <c r="Y248" s="1"/>
      <c r="Z248" s="1"/>
      <c r="AA248" s="1"/>
    </row>
    <row r="249" spans="18:27">
      <c r="R249"/>
      <c r="T249" s="56"/>
      <c r="U249" s="1"/>
      <c r="V249" s="1"/>
      <c r="W249" s="1"/>
      <c r="X249" s="1"/>
      <c r="Y249" s="1"/>
      <c r="Z249" s="1"/>
      <c r="AA249" s="1"/>
    </row>
    <row r="250" spans="18:27">
      <c r="R250"/>
      <c r="T250" s="56"/>
      <c r="U250" s="1"/>
      <c r="V250" s="1"/>
      <c r="W250" s="1"/>
      <c r="X250" s="1"/>
      <c r="Y250" s="1"/>
      <c r="Z250" s="1"/>
      <c r="AA250" s="1"/>
    </row>
    <row r="251" spans="18:27">
      <c r="R251"/>
      <c r="T251" s="56"/>
      <c r="U251" s="1"/>
      <c r="V251" s="1"/>
      <c r="W251" s="1"/>
      <c r="X251" s="1"/>
      <c r="Y251" s="1"/>
      <c r="Z251" s="1"/>
      <c r="AA251" s="1"/>
    </row>
    <row r="252" spans="18:27">
      <c r="R252"/>
      <c r="T252" s="56"/>
      <c r="U252" s="1"/>
      <c r="V252" s="1"/>
      <c r="W252" s="1"/>
      <c r="X252" s="1"/>
      <c r="Y252" s="1"/>
      <c r="Z252" s="1"/>
      <c r="AA252" s="1"/>
    </row>
    <row r="253" spans="18:27">
      <c r="S253" s="1"/>
      <c r="T253" s="1"/>
      <c r="U253" s="1"/>
      <c r="V253" s="1"/>
      <c r="W253" s="1"/>
      <c r="X253" s="1"/>
      <c r="Y253" s="1"/>
      <c r="Z253" s="1"/>
      <c r="AA253" s="1"/>
    </row>
    <row r="254" spans="18:27">
      <c r="S254" s="1"/>
      <c r="T254" s="1"/>
      <c r="U254" s="1"/>
      <c r="V254" s="1"/>
      <c r="W254" s="1"/>
      <c r="X254" s="1"/>
      <c r="Y254" s="1"/>
      <c r="Z254" s="1"/>
      <c r="AA254" s="1"/>
    </row>
    <row r="255" spans="18:27">
      <c r="S255" s="1"/>
      <c r="T255" s="1"/>
      <c r="U255" s="1"/>
      <c r="V255" s="1"/>
      <c r="W255" s="1"/>
      <c r="X255" s="1"/>
      <c r="Y255" s="1"/>
      <c r="Z255" s="1"/>
      <c r="AA255" s="1"/>
    </row>
    <row r="256" spans="18:27">
      <c r="S256" s="1"/>
      <c r="T256" s="1"/>
      <c r="U256" s="1"/>
      <c r="V256" s="1"/>
      <c r="W256" s="1"/>
      <c r="X256" s="1"/>
      <c r="Y256" s="1"/>
      <c r="Z256" s="1"/>
      <c r="AA256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599"/>
  <sheetViews>
    <sheetView zoomScale="91" zoomScaleNormal="91" workbookViewId="0">
      <pane ySplit="9" topLeftCell="A10" activePane="bottomLeft" state="frozen"/>
      <selection pane="bottomLeft" activeCell="A31" sqref="A31"/>
    </sheetView>
  </sheetViews>
  <sheetFormatPr baseColWidth="10" defaultColWidth="11.54296875" defaultRowHeight="15"/>
  <cols>
    <col min="1" max="1" width="3.36328125" style="27" customWidth="1"/>
    <col min="2" max="2" width="7.81640625" style="27" customWidth="1"/>
    <col min="3" max="3" width="3.36328125" style="27" customWidth="1"/>
    <col min="4" max="4" width="3.453125" style="27" customWidth="1"/>
    <col min="5" max="5" width="3.54296875" style="27" customWidth="1"/>
    <col min="6" max="6" width="3.1796875" style="27" customWidth="1"/>
    <col min="7" max="7" width="4.453125" style="27" customWidth="1"/>
    <col min="8" max="8" width="6.6328125" style="27" customWidth="1"/>
    <col min="9" max="9" width="7" style="321" customWidth="1"/>
    <col min="10" max="11" width="6.36328125" style="28" customWidth="1"/>
    <col min="12" max="12" width="6.36328125" style="27" customWidth="1"/>
    <col min="13" max="13" width="6.54296875" style="27" customWidth="1"/>
    <col min="14" max="14" width="5.54296875" style="27" customWidth="1"/>
    <col min="15" max="15" width="6.54296875" style="33" customWidth="1"/>
    <col min="16" max="16" width="5.1796875" style="33" customWidth="1"/>
    <col min="17" max="17" width="5.6328125" style="33" customWidth="1"/>
    <col min="18" max="18" width="5.81640625" style="33" customWidth="1"/>
    <col min="19" max="19" width="6.6328125" style="28" customWidth="1"/>
    <col min="20" max="20" width="7" style="26" customWidth="1"/>
    <col min="21" max="21" width="7.453125" style="33" customWidth="1"/>
    <col min="22" max="22" width="10.453125" style="33" customWidth="1"/>
    <col min="23" max="23" width="5.90625" style="28" customWidth="1"/>
    <col min="24" max="24" width="9.453125" style="28" customWidth="1"/>
    <col min="25" max="25" width="8.90625" style="28" customWidth="1"/>
    <col min="26" max="26" width="11.54296875" style="28"/>
    <col min="27" max="27" width="9.81640625" style="33" customWidth="1"/>
    <col min="28" max="28" width="9.1796875" style="28" customWidth="1"/>
    <col min="29" max="29" width="6.81640625" style="28" customWidth="1"/>
    <col min="30" max="30" width="9.90625" style="28" customWidth="1"/>
    <col min="31" max="31" width="10" style="27" customWidth="1"/>
    <col min="32" max="32" width="13.08984375" style="27" customWidth="1"/>
    <col min="33" max="33" width="9.36328125" style="27" customWidth="1"/>
    <col min="34" max="34" width="9.81640625" style="28" customWidth="1"/>
    <col min="35" max="35" width="9.81640625" style="27" customWidth="1"/>
    <col min="36" max="36" width="11.54296875" style="27"/>
    <col min="37" max="37" width="14" style="27" customWidth="1"/>
    <col min="38" max="38" width="12.54296875" style="27" customWidth="1"/>
    <col min="39" max="39" width="10.90625" style="27" customWidth="1"/>
    <col min="40" max="16384" width="11.54296875" style="27"/>
  </cols>
  <sheetData>
    <row r="1" spans="1:49" ht="15.6">
      <c r="A1" s="195"/>
      <c r="B1" s="195"/>
      <c r="C1" s="195"/>
      <c r="D1" s="195"/>
      <c r="E1" s="195"/>
      <c r="F1" s="195"/>
      <c r="G1" s="195"/>
      <c r="H1" s="195"/>
      <c r="I1" s="316"/>
      <c r="J1" s="196"/>
      <c r="K1" s="196"/>
      <c r="L1" s="195"/>
      <c r="M1" s="195"/>
      <c r="N1" s="195"/>
      <c r="O1" s="197"/>
      <c r="P1" s="197"/>
      <c r="Q1" s="197"/>
      <c r="R1" s="197"/>
      <c r="S1" s="196"/>
      <c r="T1" s="195"/>
      <c r="U1" s="197"/>
      <c r="V1" s="197"/>
      <c r="W1" s="196"/>
      <c r="X1" s="195"/>
      <c r="Y1" s="198"/>
      <c r="AA1" s="28"/>
      <c r="AB1" s="26"/>
      <c r="AC1" s="199"/>
      <c r="AD1" s="27"/>
      <c r="AH1" s="27"/>
    </row>
    <row r="2" spans="1:49" s="204" customFormat="1" ht="31.8">
      <c r="A2" s="200"/>
      <c r="B2" s="200"/>
      <c r="C2" s="200"/>
      <c r="D2" s="200"/>
      <c r="E2" s="201" t="s">
        <v>532</v>
      </c>
      <c r="F2" s="200"/>
      <c r="G2" s="200"/>
      <c r="H2" s="200"/>
      <c r="I2" s="317"/>
      <c r="J2" s="202"/>
      <c r="K2" s="202"/>
      <c r="L2" s="200"/>
      <c r="M2" s="200"/>
      <c r="N2" s="200"/>
      <c r="O2" s="203"/>
      <c r="P2" s="203"/>
      <c r="Q2" s="203"/>
      <c r="R2" s="203"/>
      <c r="S2" s="202"/>
      <c r="T2" s="340" t="str">
        <f>+År!B2</f>
        <v>KJE</v>
      </c>
      <c r="U2" s="203"/>
      <c r="V2" s="203"/>
      <c r="W2" s="202"/>
      <c r="X2" s="200"/>
      <c r="Y2" s="198"/>
      <c r="Z2" s="28"/>
      <c r="AA2" s="28"/>
      <c r="AB2" s="26"/>
      <c r="AC2" s="199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</row>
    <row r="3" spans="1:49" ht="15.6">
      <c r="A3" s="195"/>
      <c r="B3" s="195"/>
      <c r="C3" s="195"/>
      <c r="D3" s="195"/>
      <c r="E3" s="195"/>
      <c r="F3" s="195"/>
      <c r="G3" s="195"/>
      <c r="H3" s="195"/>
      <c r="I3" s="316"/>
      <c r="J3" s="196"/>
      <c r="K3" s="196"/>
      <c r="L3" s="195"/>
      <c r="M3" s="195"/>
      <c r="N3" s="195"/>
      <c r="O3" s="197"/>
      <c r="P3" s="197"/>
      <c r="Q3" s="197"/>
      <c r="R3" s="197"/>
      <c r="S3" s="196"/>
      <c r="T3" s="195"/>
      <c r="U3" s="197"/>
      <c r="V3" s="197"/>
      <c r="W3" s="196"/>
      <c r="X3" s="195"/>
      <c r="Y3" s="198"/>
      <c r="AA3" s="28"/>
      <c r="AB3" s="26"/>
      <c r="AC3" s="199"/>
      <c r="AD3" s="27"/>
      <c r="AH3" s="27"/>
    </row>
    <row r="4" spans="1:49" s="211" customFormat="1" ht="19.8">
      <c r="A4" s="205"/>
      <c r="B4" s="205"/>
      <c r="C4" s="205"/>
      <c r="D4" s="205"/>
      <c r="E4" s="205"/>
      <c r="F4" s="205"/>
      <c r="G4" s="206" t="s">
        <v>5</v>
      </c>
      <c r="H4" s="206"/>
      <c r="I4" s="318">
        <v>18</v>
      </c>
      <c r="J4" s="208"/>
      <c r="K4" s="208"/>
      <c r="L4" s="206" t="s">
        <v>422</v>
      </c>
      <c r="M4" s="205"/>
      <c r="N4" s="205"/>
      <c r="O4" s="209"/>
      <c r="P4" s="209"/>
      <c r="Q4" s="523">
        <f>+I11+I26+I41+I56+I71+I86+I101+I115+I129+I144+I159+I174+I189+I204+I219</f>
        <v>16562</v>
      </c>
      <c r="R4" s="524"/>
      <c r="S4" s="524"/>
      <c r="T4" s="205"/>
      <c r="U4" s="209"/>
      <c r="V4" s="209"/>
      <c r="W4" s="205"/>
      <c r="X4" s="209"/>
      <c r="Y4" s="198"/>
      <c r="Z4" s="28"/>
      <c r="AA4" s="28"/>
      <c r="AB4" s="26"/>
      <c r="AC4" s="198"/>
      <c r="AD4" s="28"/>
      <c r="AE4" s="28"/>
      <c r="AF4" s="26"/>
      <c r="AG4" s="199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10"/>
      <c r="AW4" s="210"/>
    </row>
    <row r="5" spans="1:49" ht="15.6">
      <c r="A5" s="195"/>
      <c r="B5" s="195"/>
      <c r="C5" s="195"/>
      <c r="D5" s="195"/>
      <c r="E5" s="195"/>
      <c r="F5" s="195"/>
      <c r="G5" s="195"/>
      <c r="H5" s="195"/>
      <c r="I5" s="316"/>
      <c r="J5" s="196" t="s">
        <v>449</v>
      </c>
      <c r="K5" s="196"/>
      <c r="L5" s="195"/>
      <c r="M5" s="195"/>
      <c r="N5" s="195"/>
      <c r="O5" s="197"/>
      <c r="P5" s="197"/>
      <c r="Q5" s="197"/>
      <c r="R5" s="197"/>
      <c r="S5" s="196"/>
      <c r="T5" s="195"/>
      <c r="U5" s="197"/>
      <c r="V5" s="197"/>
      <c r="W5" s="196"/>
      <c r="X5" s="195"/>
      <c r="Y5" s="198"/>
      <c r="AA5" s="28"/>
      <c r="AB5" s="26"/>
      <c r="AC5" s="199"/>
      <c r="AD5" s="27"/>
      <c r="AH5" s="27"/>
    </row>
    <row r="6" spans="1:49" ht="15.6">
      <c r="A6" s="195"/>
      <c r="B6" s="195"/>
      <c r="C6" s="195"/>
      <c r="D6" s="195"/>
      <c r="E6" s="195"/>
      <c r="F6" s="195"/>
      <c r="G6" s="195"/>
      <c r="H6" s="195"/>
      <c r="I6" s="316"/>
      <c r="J6" s="196"/>
      <c r="K6" s="196"/>
      <c r="L6" s="195"/>
      <c r="M6" s="195"/>
      <c r="N6" s="195"/>
      <c r="O6" s="197"/>
      <c r="P6" s="197"/>
      <c r="Q6" s="197"/>
      <c r="R6" s="197"/>
      <c r="S6" s="196"/>
      <c r="T6" s="195"/>
      <c r="U6" s="197"/>
      <c r="V6" s="197"/>
      <c r="W6" s="196"/>
      <c r="X6" s="195"/>
      <c r="Y6" s="198"/>
      <c r="AA6" s="28"/>
      <c r="AB6" s="26"/>
      <c r="AC6" s="199"/>
      <c r="AD6" s="27"/>
      <c r="AH6" s="27"/>
    </row>
    <row r="7" spans="1:49" ht="15.6">
      <c r="A7" s="195"/>
      <c r="B7" s="195"/>
      <c r="C7" s="195"/>
      <c r="D7" s="195"/>
      <c r="E7" s="195"/>
      <c r="F7" s="195"/>
      <c r="G7" s="195"/>
      <c r="H7" s="213" t="s">
        <v>2</v>
      </c>
      <c r="I7" s="316"/>
      <c r="J7" s="196"/>
      <c r="K7" s="196"/>
      <c r="L7" s="213" t="s">
        <v>22</v>
      </c>
      <c r="M7" s="196"/>
      <c r="N7" s="196" t="s">
        <v>400</v>
      </c>
      <c r="O7" s="197" t="s">
        <v>400</v>
      </c>
      <c r="P7" s="214" t="s">
        <v>517</v>
      </c>
      <c r="Q7" s="35"/>
      <c r="R7" s="35"/>
      <c r="S7" s="212" t="s">
        <v>423</v>
      </c>
      <c r="T7" s="195"/>
      <c r="U7" s="214" t="s">
        <v>514</v>
      </c>
      <c r="V7" s="214" t="s">
        <v>73</v>
      </c>
      <c r="W7" s="212" t="s">
        <v>8</v>
      </c>
      <c r="X7" s="195"/>
      <c r="Y7" s="198"/>
      <c r="AA7" s="28"/>
      <c r="AB7" s="26"/>
      <c r="AC7" s="199"/>
      <c r="AD7" s="27"/>
      <c r="AH7" s="27"/>
    </row>
    <row r="8" spans="1:49" ht="15.6">
      <c r="A8" s="195"/>
      <c r="B8" s="195"/>
      <c r="C8" s="195"/>
      <c r="D8" s="213" t="s">
        <v>410</v>
      </c>
      <c r="E8" s="195"/>
      <c r="F8" s="213"/>
      <c r="G8" s="213"/>
      <c r="H8" s="213" t="s">
        <v>462</v>
      </c>
      <c r="I8" s="319" t="s">
        <v>2</v>
      </c>
      <c r="J8" s="212" t="s">
        <v>2</v>
      </c>
      <c r="K8" s="212" t="s">
        <v>1</v>
      </c>
      <c r="L8" s="213" t="s">
        <v>460</v>
      </c>
      <c r="M8" s="212" t="s">
        <v>22</v>
      </c>
      <c r="N8" s="212" t="s">
        <v>497</v>
      </c>
      <c r="O8" s="214" t="s">
        <v>466</v>
      </c>
      <c r="P8" s="214" t="s">
        <v>518</v>
      </c>
      <c r="Q8" s="35"/>
      <c r="R8" s="35"/>
      <c r="S8" s="212"/>
      <c r="T8" s="213" t="s">
        <v>460</v>
      </c>
      <c r="U8" s="214" t="s">
        <v>1</v>
      </c>
      <c r="V8" s="214" t="s">
        <v>425</v>
      </c>
      <c r="W8" s="212" t="s">
        <v>65</v>
      </c>
      <c r="X8" s="195"/>
      <c r="Y8" s="198"/>
      <c r="AA8" s="28"/>
      <c r="AB8" s="26"/>
      <c r="AC8" s="199"/>
      <c r="AD8" s="27"/>
      <c r="AH8" s="27"/>
    </row>
    <row r="9" spans="1:49" ht="15.6">
      <c r="A9" s="195"/>
      <c r="B9" s="213" t="s">
        <v>85</v>
      </c>
      <c r="C9" s="195"/>
      <c r="D9" s="213" t="s">
        <v>411</v>
      </c>
      <c r="E9" s="213"/>
      <c r="F9" s="213" t="s">
        <v>82</v>
      </c>
      <c r="G9" s="213"/>
      <c r="H9" s="50" t="s">
        <v>463</v>
      </c>
      <c r="I9" s="314" t="s">
        <v>8</v>
      </c>
      <c r="J9" s="92" t="s">
        <v>400</v>
      </c>
      <c r="K9" s="92" t="s">
        <v>400</v>
      </c>
      <c r="L9" s="50" t="s">
        <v>461</v>
      </c>
      <c r="M9" s="92" t="s">
        <v>44</v>
      </c>
      <c r="N9" s="92" t="s">
        <v>498</v>
      </c>
      <c r="O9" s="71" t="s">
        <v>467</v>
      </c>
      <c r="P9" s="71" t="s">
        <v>519</v>
      </c>
      <c r="Q9" s="71" t="s">
        <v>501</v>
      </c>
      <c r="R9" s="71" t="s">
        <v>520</v>
      </c>
      <c r="S9" s="92" t="s">
        <v>1</v>
      </c>
      <c r="T9" s="50" t="s">
        <v>461</v>
      </c>
      <c r="U9" s="71" t="s">
        <v>0</v>
      </c>
      <c r="V9" s="71" t="s">
        <v>426</v>
      </c>
      <c r="W9" s="92" t="s">
        <v>516</v>
      </c>
      <c r="X9" s="195"/>
      <c r="Y9" s="198"/>
      <c r="AA9" s="28"/>
      <c r="AB9" s="26"/>
      <c r="AC9" s="199"/>
      <c r="AD9" s="27"/>
      <c r="AH9" s="27"/>
    </row>
    <row r="10" spans="1:49" ht="15.6">
      <c r="A10" s="195"/>
      <c r="B10" s="195"/>
      <c r="C10" s="195"/>
      <c r="D10" s="195"/>
      <c r="E10" s="195"/>
      <c r="F10" s="195"/>
      <c r="G10" s="195"/>
      <c r="H10" s="195"/>
      <c r="I10" s="316"/>
      <c r="J10" s="196"/>
      <c r="K10" s="196"/>
      <c r="L10" s="195"/>
      <c r="M10" s="195"/>
      <c r="N10" s="195"/>
      <c r="O10" s="197"/>
      <c r="P10" s="197"/>
      <c r="Q10" s="197"/>
      <c r="R10" s="197"/>
      <c r="S10" s="196"/>
      <c r="T10" s="195"/>
      <c r="U10" s="197"/>
      <c r="V10" s="197"/>
      <c r="W10" s="196"/>
      <c r="X10" s="195"/>
      <c r="Y10" s="198"/>
      <c r="AA10" s="28"/>
      <c r="AB10" s="26"/>
      <c r="AC10" s="199"/>
      <c r="AD10" s="27"/>
      <c r="AH10" s="27"/>
    </row>
    <row r="11" spans="1:49" ht="22.8">
      <c r="A11" s="195"/>
      <c r="B11" s="195"/>
      <c r="C11" s="195"/>
      <c r="D11" s="195"/>
      <c r="E11" s="240" t="str">
        <f>+E13</f>
        <v>1-</v>
      </c>
      <c r="F11" s="195"/>
      <c r="G11" s="195"/>
      <c r="H11" s="195"/>
      <c r="I11" s="309">
        <f>SUM(I13:I24)</f>
        <v>16</v>
      </c>
      <c r="J11" s="196"/>
      <c r="K11" s="196"/>
      <c r="L11" s="195"/>
      <c r="M11" s="246">
        <f>+Fettgruppe!K10</f>
        <v>4.6687500000000002</v>
      </c>
      <c r="N11" s="195"/>
      <c r="O11" s="197"/>
      <c r="P11" s="197"/>
      <c r="Q11" s="197"/>
      <c r="R11" s="197"/>
      <c r="S11" s="196"/>
      <c r="T11" s="195"/>
      <c r="U11" s="197"/>
      <c r="V11" s="197"/>
      <c r="W11" s="196"/>
      <c r="X11" s="195"/>
      <c r="Y11" s="198"/>
      <c r="AA11" s="28"/>
      <c r="AB11" s="26"/>
      <c r="AC11" s="199"/>
      <c r="AD11" s="27"/>
      <c r="AH11" s="27"/>
    </row>
    <row r="12" spans="1:49" ht="15.6">
      <c r="A12" s="195"/>
      <c r="B12" s="195"/>
      <c r="C12" s="195"/>
      <c r="D12" s="195"/>
      <c r="E12" s="195"/>
      <c r="F12" s="195"/>
      <c r="G12" s="195"/>
      <c r="H12" s="195"/>
      <c r="I12" s="316"/>
      <c r="J12" s="196"/>
      <c r="K12" s="196"/>
      <c r="L12" s="195"/>
      <c r="M12" s="195"/>
      <c r="N12" s="195"/>
      <c r="O12" s="197"/>
      <c r="P12" s="197"/>
      <c r="Q12" s="197"/>
      <c r="R12" s="197"/>
      <c r="S12" s="196"/>
      <c r="T12" s="195"/>
      <c r="U12" s="197"/>
      <c r="V12" s="197"/>
      <c r="W12" s="212" t="s">
        <v>2</v>
      </c>
      <c r="X12" s="195"/>
      <c r="Y12" s="198"/>
      <c r="AA12" s="28"/>
      <c r="AB12" s="26"/>
      <c r="AC12" s="199"/>
      <c r="AD12" s="27"/>
      <c r="AH12" s="27"/>
    </row>
    <row r="13" spans="1:49" ht="15.6">
      <c r="A13" s="195"/>
      <c r="B13" s="215">
        <f>+'Ark1'!C1735</f>
        <v>2024</v>
      </c>
      <c r="C13" s="195"/>
      <c r="D13" s="215">
        <f>+'Ark1'!M1735</f>
        <v>1</v>
      </c>
      <c r="E13" s="215" t="s">
        <v>88</v>
      </c>
      <c r="F13" s="215">
        <f>+'Ark1'!D1735</f>
        <v>1</v>
      </c>
      <c r="G13" s="215" t="s">
        <v>521</v>
      </c>
      <c r="H13" s="215">
        <f>+'Ark1'!Q1735</f>
        <v>0</v>
      </c>
      <c r="I13" s="320">
        <f>+'Ark1'!R1735</f>
        <v>0</v>
      </c>
      <c r="J13" s="216" t="str">
        <f>+IF(I13=0,"",'Ark1'!AG1735)</f>
        <v/>
      </c>
      <c r="K13" s="216" t="str">
        <f>+IF(I13=0,"",'Ark1'!AH1735)</f>
        <v/>
      </c>
      <c r="L13" s="217" t="str">
        <f>+IF(I13=0,"",'Ark1'!S1735)</f>
        <v/>
      </c>
      <c r="M13" s="31" t="str">
        <f>+IF(I13=0,"",'Ark1'!U1735)</f>
        <v/>
      </c>
      <c r="N13" s="216" t="str">
        <f>+IF(I13=0,"",'Ark1'!V1735)</f>
        <v/>
      </c>
      <c r="O13" s="216" t="str">
        <f>+IF(I13=0,"",'Ark1'!W1735)</f>
        <v/>
      </c>
      <c r="P13" s="218" t="str">
        <f>+IF(I13=0,"",'Ark1'!X1735)</f>
        <v/>
      </c>
      <c r="Q13" s="218" t="str">
        <f>+IF(I13=0,"",'Ark1'!Y1735)</f>
        <v/>
      </c>
      <c r="R13" s="218" t="str">
        <f>+IF(I13=0,"",'Ark1'!Z1735)</f>
        <v/>
      </c>
      <c r="S13" s="216" t="str">
        <f>+IF(I13=0,"",'Ark1'!AA1735)</f>
        <v/>
      </c>
      <c r="T13" s="216" t="str">
        <f>+IF(I13=0,"",'Ark1'!AB1735)</f>
        <v/>
      </c>
      <c r="U13" s="218">
        <f>+'Ark1'!AD1735</f>
        <v>0</v>
      </c>
      <c r="V13" s="216" t="str">
        <f>+IF(I13=0,"",I13/D13)</f>
        <v/>
      </c>
      <c r="W13" s="216" t="str">
        <f>+IF(I13=0,"",I13/H13)</f>
        <v/>
      </c>
      <c r="X13" s="195"/>
      <c r="Y13" s="198"/>
      <c r="AA13" s="28"/>
      <c r="AB13" s="26"/>
      <c r="AC13" s="199"/>
      <c r="AD13" s="27"/>
      <c r="AH13" s="27"/>
    </row>
    <row r="14" spans="1:49" ht="15.6">
      <c r="A14" s="195"/>
      <c r="B14" s="215">
        <f>+'Ark1'!C1736</f>
        <v>2024</v>
      </c>
      <c r="C14" s="195"/>
      <c r="D14" s="215">
        <f>+'Ark1'!M1736</f>
        <v>1</v>
      </c>
      <c r="E14" s="215" t="s">
        <v>88</v>
      </c>
      <c r="F14" s="215">
        <f>+'Ark1'!D1736</f>
        <v>2</v>
      </c>
      <c r="G14" s="215" t="s">
        <v>522</v>
      </c>
      <c r="H14" s="215">
        <f>+'Ark1'!Q1736</f>
        <v>1</v>
      </c>
      <c r="I14" s="320">
        <f>+'Ark1'!R1736</f>
        <v>1</v>
      </c>
      <c r="J14" s="216">
        <f>+IF(I14=0,"",'Ark1'!AG1736)</f>
        <v>7.1768427208208196E-2</v>
      </c>
      <c r="K14" s="216">
        <f>+IF(I14=0,"",'Ark1'!AH1736)</f>
        <v>0</v>
      </c>
      <c r="L14" s="217">
        <f>+IF(I14=0,"",'Ark1'!S1736)</f>
        <v>4</v>
      </c>
      <c r="M14" s="31">
        <f>+IF(I14=0,"",'Ark1'!U1736)</f>
        <v>5.4</v>
      </c>
      <c r="N14" s="216">
        <f>+IF(I14=0,"",'Ark1'!V1736)</f>
        <v>0</v>
      </c>
      <c r="O14" s="216">
        <f>+IF(I14=0,"",'Ark1'!W1736)</f>
        <v>0</v>
      </c>
      <c r="P14" s="218">
        <f>+IF(I14=0,"",'Ark1'!X1736)</f>
        <v>0</v>
      </c>
      <c r="Q14" s="218">
        <f>+IF(I14=0,"",'Ark1'!Y1736)</f>
        <v>0</v>
      </c>
      <c r="R14" s="218">
        <f>+IF(I14=0,"",'Ark1'!Z1736)</f>
        <v>0</v>
      </c>
      <c r="S14" s="216">
        <f>+IF(I14=0,"",'Ark1'!AA1736)</f>
        <v>0</v>
      </c>
      <c r="T14" s="216">
        <f>+IF(I14=0,"",'Ark1'!AB1736)</f>
        <v>0</v>
      </c>
      <c r="U14" s="218">
        <f>+'Ark1'!AD1736</f>
        <v>0</v>
      </c>
      <c r="V14" s="216">
        <f t="shared" ref="V14:V24" si="0">+IF(I14=0,"",I14/D14)</f>
        <v>1</v>
      </c>
      <c r="W14" s="216">
        <f t="shared" ref="W14:W24" si="1">+IF(I14=0,"",I14/H14)</f>
        <v>1</v>
      </c>
      <c r="X14" s="195"/>
      <c r="Y14" s="198"/>
      <c r="AA14" s="28"/>
      <c r="AB14" s="26"/>
      <c r="AC14" s="199"/>
      <c r="AD14" s="27"/>
      <c r="AH14" s="27"/>
    </row>
    <row r="15" spans="1:49" ht="15.6">
      <c r="A15" s="195"/>
      <c r="B15" s="215">
        <f>+'Ark1'!C1737</f>
        <v>2024</v>
      </c>
      <c r="C15" s="195"/>
      <c r="D15" s="215">
        <f>+'Ark1'!M1737</f>
        <v>1</v>
      </c>
      <c r="E15" s="215" t="s">
        <v>88</v>
      </c>
      <c r="F15" s="215">
        <f>+'Ark1'!D1737</f>
        <v>3</v>
      </c>
      <c r="G15" s="215" t="s">
        <v>523</v>
      </c>
      <c r="H15" s="215">
        <f>+'Ark1'!Q1737</f>
        <v>1</v>
      </c>
      <c r="I15" s="320">
        <f>+'Ark1'!R1737</f>
        <v>1</v>
      </c>
      <c r="J15" s="216">
        <f>+IF(I15=0,"",'Ark1'!AG1737)</f>
        <v>1.7344449198108292E-2</v>
      </c>
      <c r="K15" s="216">
        <f>+IF(I15=0,"",'Ark1'!AH1737)</f>
        <v>0</v>
      </c>
      <c r="L15" s="217">
        <f>+IF(I15=0,"",'Ark1'!S1737)</f>
        <v>4</v>
      </c>
      <c r="M15" s="31">
        <f>+IF(I15=0,"",'Ark1'!U1737)</f>
        <v>3</v>
      </c>
      <c r="N15" s="216">
        <f>+IF(I15=0,"",'Ark1'!V1737)</f>
        <v>0</v>
      </c>
      <c r="O15" s="216">
        <f>+IF(I15=0,"",'Ark1'!W1737)</f>
        <v>0</v>
      </c>
      <c r="P15" s="218">
        <f>+IF(I15=0,"",'Ark1'!X1737)</f>
        <v>0</v>
      </c>
      <c r="Q15" s="218">
        <f>+IF(I15=0,"",'Ark1'!Y1737)</f>
        <v>0</v>
      </c>
      <c r="R15" s="218">
        <f>+IF(I15=0,"",'Ark1'!Z1737)</f>
        <v>0</v>
      </c>
      <c r="S15" s="216">
        <f>+IF(I15=0,"",'Ark1'!AA1737)</f>
        <v>0</v>
      </c>
      <c r="T15" s="216">
        <f>+IF(I15=0,"",'Ark1'!AB1737)</f>
        <v>0</v>
      </c>
      <c r="U15" s="218">
        <f>+'Ark1'!AD1737</f>
        <v>0</v>
      </c>
      <c r="V15" s="216">
        <f t="shared" si="0"/>
        <v>1</v>
      </c>
      <c r="W15" s="216">
        <f t="shared" si="1"/>
        <v>1</v>
      </c>
      <c r="X15" s="195"/>
      <c r="Y15" s="198"/>
      <c r="AA15" s="28"/>
      <c r="AB15" s="26"/>
      <c r="AC15" s="199"/>
      <c r="AD15" s="27"/>
      <c r="AH15" s="27"/>
    </row>
    <row r="16" spans="1:49" ht="15.6">
      <c r="A16" s="195"/>
      <c r="B16" s="215">
        <f>+'Ark1'!C1738</f>
        <v>2024</v>
      </c>
      <c r="C16" s="195"/>
      <c r="D16" s="215">
        <f>+'Ark1'!M1738</f>
        <v>1</v>
      </c>
      <c r="E16" s="215" t="s">
        <v>88</v>
      </c>
      <c r="F16" s="215">
        <f>+'Ark1'!D1738</f>
        <v>4</v>
      </c>
      <c r="G16" s="215" t="s">
        <v>524</v>
      </c>
      <c r="H16" s="215">
        <f>+'Ark1'!Q1738</f>
        <v>1</v>
      </c>
      <c r="I16" s="320">
        <f>+'Ark1'!R1738</f>
        <v>1</v>
      </c>
      <c r="J16" s="216">
        <f>+IF(I16=0,"",'Ark1'!AG1738)</f>
        <v>3.5483608011623258E-2</v>
      </c>
      <c r="K16" s="216">
        <f>+IF(I16=0,"",'Ark1'!AH1738)</f>
        <v>0</v>
      </c>
      <c r="L16" s="217">
        <f>+IF(I16=0,"",'Ark1'!S1738)</f>
        <v>3</v>
      </c>
      <c r="M16" s="31">
        <f>+IF(I16=0,"",'Ark1'!U1738)</f>
        <v>7.4</v>
      </c>
      <c r="N16" s="216">
        <f>+IF(I16=0,"",'Ark1'!V1738)</f>
        <v>0</v>
      </c>
      <c r="O16" s="216">
        <f>+IF(I16=0,"",'Ark1'!W1738)</f>
        <v>0</v>
      </c>
      <c r="P16" s="218">
        <f>+IF(I16=0,"",'Ark1'!X1738)</f>
        <v>0</v>
      </c>
      <c r="Q16" s="218">
        <f>+IF(I16=0,"",'Ark1'!Y1738)</f>
        <v>0</v>
      </c>
      <c r="R16" s="218">
        <f>+IF(I16=0,"",'Ark1'!Z1738)</f>
        <v>0</v>
      </c>
      <c r="S16" s="216">
        <f>+IF(I16=0,"",'Ark1'!AA1738)</f>
        <v>0</v>
      </c>
      <c r="T16" s="216">
        <f>+IF(I16=0,"",'Ark1'!AB1738)</f>
        <v>0</v>
      </c>
      <c r="U16" s="218">
        <f>+'Ark1'!AD1738</f>
        <v>0</v>
      </c>
      <c r="V16" s="216">
        <f t="shared" si="0"/>
        <v>1</v>
      </c>
      <c r="W16" s="216">
        <f t="shared" si="1"/>
        <v>1</v>
      </c>
      <c r="X16" s="195"/>
      <c r="Y16" s="198"/>
      <c r="AA16" s="28"/>
      <c r="AB16" s="26"/>
      <c r="AC16" s="199"/>
      <c r="AD16" s="27"/>
      <c r="AH16" s="27"/>
    </row>
    <row r="17" spans="1:35" ht="15.6">
      <c r="A17" s="195"/>
      <c r="B17" s="215">
        <f>+'Ark1'!C1739</f>
        <v>2024</v>
      </c>
      <c r="C17" s="195"/>
      <c r="D17" s="215">
        <f>+'Ark1'!M1739</f>
        <v>1</v>
      </c>
      <c r="E17" s="215" t="s">
        <v>88</v>
      </c>
      <c r="F17" s="215">
        <f>+'Ark1'!D1739</f>
        <v>5</v>
      </c>
      <c r="G17" s="215" t="s">
        <v>442</v>
      </c>
      <c r="H17" s="215">
        <f>+'Ark1'!Q1739</f>
        <v>2</v>
      </c>
      <c r="I17" s="320">
        <f>+'Ark1'!R1739</f>
        <v>2</v>
      </c>
      <c r="J17" s="216">
        <f>+IF(I17=0,"",'Ark1'!AG1739)</f>
        <v>0.1008701226467566</v>
      </c>
      <c r="K17" s="216">
        <f>+IF(I17=0,"",'Ark1'!AH1739)</f>
        <v>0</v>
      </c>
      <c r="L17" s="217">
        <f>+IF(I17=0,"",'Ark1'!S1739)</f>
        <v>5</v>
      </c>
      <c r="M17" s="31">
        <f>+IF(I17=0,"",'Ark1'!U1739)</f>
        <v>5.3500000000000005</v>
      </c>
      <c r="N17" s="216">
        <f>+IF(I17=0,"",'Ark1'!V1739)</f>
        <v>0</v>
      </c>
      <c r="O17" s="216">
        <f>+IF(I17=0,"",'Ark1'!W1739)</f>
        <v>0</v>
      </c>
      <c r="P17" s="218">
        <f>+IF(I17=0,"",'Ark1'!X1739)</f>
        <v>0</v>
      </c>
      <c r="Q17" s="218">
        <f>+IF(I17=0,"",'Ark1'!Y1739)</f>
        <v>0</v>
      </c>
      <c r="R17" s="218">
        <f>+IF(I17=0,"",'Ark1'!Z1739)</f>
        <v>1.55</v>
      </c>
      <c r="S17" s="216">
        <f>+IF(I17=0,"",'Ark1'!AA1739)</f>
        <v>1</v>
      </c>
      <c r="T17" s="216">
        <f>+IF(I17=0,"",'Ark1'!AB1739)</f>
        <v>0</v>
      </c>
      <c r="U17" s="218">
        <f>+'Ark1'!AD1739</f>
        <v>0</v>
      </c>
      <c r="V17" s="216">
        <f t="shared" si="0"/>
        <v>2</v>
      </c>
      <c r="W17" s="216">
        <f t="shared" si="1"/>
        <v>1</v>
      </c>
      <c r="X17" s="195"/>
      <c r="Y17" s="198"/>
      <c r="AA17" s="28"/>
      <c r="AB17" s="26"/>
      <c r="AC17" s="199"/>
      <c r="AD17" s="27"/>
      <c r="AH17" s="27"/>
    </row>
    <row r="18" spans="1:35" ht="15.6">
      <c r="A18" s="195"/>
      <c r="B18" s="215">
        <f>+'Ark1'!C1740</f>
        <v>2024</v>
      </c>
      <c r="C18" s="195"/>
      <c r="D18" s="215">
        <f>+'Ark1'!M1740</f>
        <v>1</v>
      </c>
      <c r="E18" s="215" t="s">
        <v>88</v>
      </c>
      <c r="F18" s="215">
        <f>+'Ark1'!D1740</f>
        <v>6</v>
      </c>
      <c r="G18" s="215" t="s">
        <v>525</v>
      </c>
      <c r="H18" s="215">
        <f>+'Ark1'!Q1740</f>
        <v>3</v>
      </c>
      <c r="I18" s="320">
        <f>+'Ark1'!R1740</f>
        <v>3</v>
      </c>
      <c r="J18" s="216">
        <f>+IF(I18=0,"",'Ark1'!AG1740)</f>
        <v>0.12710332684212361</v>
      </c>
      <c r="K18" s="216">
        <f>+IF(I18=0,"",'Ark1'!AH1740)</f>
        <v>0</v>
      </c>
      <c r="L18" s="217">
        <f>+IF(I18=0,"",'Ark1'!S1740)</f>
        <v>1.333333333333333</v>
      </c>
      <c r="M18" s="31">
        <f>+IF(I18=0,"",'Ark1'!U1740)</f>
        <v>3.6333333333333342</v>
      </c>
      <c r="N18" s="216">
        <f>+IF(I18=0,"",'Ark1'!V1740)</f>
        <v>0</v>
      </c>
      <c r="O18" s="216">
        <f>+IF(I18=0,"",'Ark1'!W1740)</f>
        <v>0</v>
      </c>
      <c r="P18" s="218">
        <f>+IF(I18=0,"",'Ark1'!X1740)</f>
        <v>0</v>
      </c>
      <c r="Q18" s="218">
        <f>+IF(I18=0,"",'Ark1'!Y1740)</f>
        <v>0</v>
      </c>
      <c r="R18" s="218">
        <f>+IF(I18=0,"",'Ark1'!Z1740)</f>
        <v>1.596524001977073</v>
      </c>
      <c r="S18" s="216">
        <f>+IF(I18=0,"",'Ark1'!AA1740)</f>
        <v>0.47140452079103184</v>
      </c>
      <c r="T18" s="216">
        <f>+IF(I18=0,"",'Ark1'!AB1740)</f>
        <v>0</v>
      </c>
      <c r="U18" s="218">
        <f>+'Ark1'!AD1740</f>
        <v>0</v>
      </c>
      <c r="V18" s="216">
        <f t="shared" si="0"/>
        <v>3</v>
      </c>
      <c r="W18" s="216">
        <f t="shared" si="1"/>
        <v>1</v>
      </c>
      <c r="X18" s="195"/>
      <c r="Y18" s="198"/>
      <c r="AA18" s="28"/>
      <c r="AB18" s="26"/>
      <c r="AC18" s="199"/>
      <c r="AD18" s="27"/>
      <c r="AE18" s="219"/>
      <c r="AF18" s="219"/>
      <c r="AG18" s="219"/>
      <c r="AH18" s="27"/>
    </row>
    <row r="19" spans="1:35" ht="15.6">
      <c r="A19" s="195"/>
      <c r="B19" s="215">
        <f>+'Ark1'!C1741</f>
        <v>2024</v>
      </c>
      <c r="C19" s="195"/>
      <c r="D19" s="215">
        <f>+'Ark1'!M1741</f>
        <v>1</v>
      </c>
      <c r="E19" s="215" t="s">
        <v>88</v>
      </c>
      <c r="F19" s="215">
        <f>+'Ark1'!D1741</f>
        <v>7</v>
      </c>
      <c r="G19" s="215" t="s">
        <v>526</v>
      </c>
      <c r="H19" s="215">
        <f>+'Ark1'!Q1741</f>
        <v>3</v>
      </c>
      <c r="I19" s="320">
        <f>+'Ark1'!R1741</f>
        <v>4</v>
      </c>
      <c r="J19" s="216">
        <f>+IF(I19=0,"",'Ark1'!AG1741)</f>
        <v>0.21255149443421856</v>
      </c>
      <c r="K19" s="216">
        <f>+IF(I19=0,"",'Ark1'!AH1741)</f>
        <v>75</v>
      </c>
      <c r="L19" s="217">
        <f>+IF(I19=0,"",'Ark1'!S1741)</f>
        <v>1.25</v>
      </c>
      <c r="M19" s="31">
        <f>+IF(I19=0,"",'Ark1'!U1741)</f>
        <v>2.4249999999999998</v>
      </c>
      <c r="N19" s="216">
        <f>+IF(I19=0,"",'Ark1'!V1741)</f>
        <v>0</v>
      </c>
      <c r="O19" s="216">
        <f>+IF(I19=0,"",'Ark1'!W1741)</f>
        <v>0</v>
      </c>
      <c r="P19" s="218">
        <f>+IF(I19=0,"",'Ark1'!X1741)</f>
        <v>0</v>
      </c>
      <c r="Q19" s="218">
        <f>+IF(I19=0,"",'Ark1'!Y1741)</f>
        <v>0</v>
      </c>
      <c r="R19" s="218">
        <f>+IF(I19=0,"",'Ark1'!Z1741)</f>
        <v>0.90104106454700605</v>
      </c>
      <c r="S19" s="216">
        <f>+IF(I19=0,"",'Ark1'!AA1741)</f>
        <v>0.4330127018922193</v>
      </c>
      <c r="T19" s="216">
        <f>+IF(I19=0,"",'Ark1'!AB1741)</f>
        <v>0</v>
      </c>
      <c r="U19" s="218">
        <f>+'Ark1'!AD1741</f>
        <v>0</v>
      </c>
      <c r="V19" s="216">
        <f t="shared" si="0"/>
        <v>4</v>
      </c>
      <c r="W19" s="216">
        <f t="shared" si="1"/>
        <v>1.3333333333333333</v>
      </c>
      <c r="X19" s="195"/>
      <c r="Y19" s="198"/>
      <c r="AA19" s="28"/>
      <c r="AB19" s="26"/>
      <c r="AC19" s="199"/>
      <c r="AD19" s="27"/>
      <c r="AE19" s="219"/>
      <c r="AF19" s="219"/>
      <c r="AG19" s="219"/>
      <c r="AH19" s="27"/>
    </row>
    <row r="20" spans="1:35" ht="15.6">
      <c r="A20" s="195"/>
      <c r="B20" s="215">
        <f>+'Ark1'!C1742</f>
        <v>2024</v>
      </c>
      <c r="C20" s="195"/>
      <c r="D20" s="215">
        <f>+'Ark1'!M1742</f>
        <v>1</v>
      </c>
      <c r="E20" s="215" t="s">
        <v>88</v>
      </c>
      <c r="F20" s="215">
        <f>+'Ark1'!D1742</f>
        <v>8</v>
      </c>
      <c r="G20" s="215" t="s">
        <v>527</v>
      </c>
      <c r="H20" s="215">
        <f>+'Ark1'!Q1742</f>
        <v>2</v>
      </c>
      <c r="I20" s="320">
        <f>+'Ark1'!R1742</f>
        <v>2</v>
      </c>
      <c r="J20" s="216">
        <f>+IF(I20=0,"",'Ark1'!AG1742)</f>
        <v>0.18437452828154319</v>
      </c>
      <c r="K20" s="216">
        <f>+IF(I20=0,"",'Ark1'!AH1742)</f>
        <v>50</v>
      </c>
      <c r="L20" s="217">
        <f>+IF(I20=0,"",'Ark1'!S1742)</f>
        <v>2</v>
      </c>
      <c r="M20" s="31">
        <f>+IF(I20=0,"",'Ark1'!U1742)</f>
        <v>8.5500000000000007</v>
      </c>
      <c r="N20" s="216">
        <f>+IF(I20=0,"",'Ark1'!V1742)</f>
        <v>0</v>
      </c>
      <c r="O20" s="216">
        <f>+IF(I20=0,"",'Ark1'!W1742)</f>
        <v>0</v>
      </c>
      <c r="P20" s="218">
        <f>+IF(I20=0,"",'Ark1'!X1742)</f>
        <v>0</v>
      </c>
      <c r="Q20" s="218">
        <f>+IF(I20=0,"",'Ark1'!Y1742)</f>
        <v>0</v>
      </c>
      <c r="R20" s="218">
        <f>+IF(I20=0,"",'Ark1'!Z1742)</f>
        <v>4.9999999999835162E-2</v>
      </c>
      <c r="S20" s="216">
        <f>+IF(I20=0,"",'Ark1'!AA1742)</f>
        <v>2</v>
      </c>
      <c r="T20" s="216">
        <f>+IF(I20=0,"",'Ark1'!AB1742)</f>
        <v>0</v>
      </c>
      <c r="U20" s="218">
        <f>+'Ark1'!AD1742</f>
        <v>0</v>
      </c>
      <c r="V20" s="216">
        <f t="shared" si="0"/>
        <v>2</v>
      </c>
      <c r="W20" s="216">
        <f t="shared" si="1"/>
        <v>1</v>
      </c>
      <c r="X20" s="195"/>
      <c r="Y20" s="198"/>
      <c r="AA20" s="28"/>
      <c r="AB20" s="26"/>
      <c r="AC20" s="199"/>
      <c r="AD20" s="27"/>
      <c r="AE20" s="219"/>
      <c r="AF20" s="219"/>
      <c r="AG20" s="219"/>
      <c r="AH20" s="27"/>
    </row>
    <row r="21" spans="1:35" ht="15.6">
      <c r="A21" s="195"/>
      <c r="B21" s="215">
        <f>+'Ark1'!C1743</f>
        <v>2024</v>
      </c>
      <c r="C21" s="195"/>
      <c r="D21" s="215">
        <f>+'Ark1'!M1743</f>
        <v>1</v>
      </c>
      <c r="E21" s="215" t="s">
        <v>88</v>
      </c>
      <c r="F21" s="215">
        <f>+'Ark1'!D1743</f>
        <v>9</v>
      </c>
      <c r="G21" s="215" t="s">
        <v>528</v>
      </c>
      <c r="H21" s="215">
        <f>+'Ark1'!Q1743</f>
        <v>0</v>
      </c>
      <c r="I21" s="320">
        <f>+'Ark1'!R1743</f>
        <v>0</v>
      </c>
      <c r="J21" s="216" t="str">
        <f>+IF(I21=0,"",'Ark1'!AG1743)</f>
        <v/>
      </c>
      <c r="K21" s="216" t="str">
        <f>+IF(I21=0,"",'Ark1'!AH1743)</f>
        <v/>
      </c>
      <c r="L21" s="217" t="str">
        <f>+IF(I21=0,"",'Ark1'!S1743)</f>
        <v/>
      </c>
      <c r="M21" s="31" t="str">
        <f>+IF(I21=0,"",'Ark1'!U1743)</f>
        <v/>
      </c>
      <c r="N21" s="216" t="str">
        <f>+IF(I21=0,"",'Ark1'!V1743)</f>
        <v/>
      </c>
      <c r="O21" s="216" t="str">
        <f>+IF(I21=0,"",'Ark1'!W1743)</f>
        <v/>
      </c>
      <c r="P21" s="218" t="str">
        <f>+IF(I21=0,"",'Ark1'!X1743)</f>
        <v/>
      </c>
      <c r="Q21" s="218" t="str">
        <f>+IF(I21=0,"",'Ark1'!Y1743)</f>
        <v/>
      </c>
      <c r="R21" s="218" t="str">
        <f>+IF(I21=0,"",'Ark1'!Z1743)</f>
        <v/>
      </c>
      <c r="S21" s="216" t="str">
        <f>+IF(I21=0,"",'Ark1'!AA1743)</f>
        <v/>
      </c>
      <c r="T21" s="216" t="str">
        <f>+IF(I21=0,"",'Ark1'!AB1743)</f>
        <v/>
      </c>
      <c r="U21" s="218">
        <f>+'Ark1'!AD1743</f>
        <v>0</v>
      </c>
      <c r="V21" s="216" t="str">
        <f t="shared" si="0"/>
        <v/>
      </c>
      <c r="W21" s="216" t="str">
        <f t="shared" si="1"/>
        <v/>
      </c>
      <c r="X21" s="195"/>
      <c r="Y21" s="198"/>
      <c r="AA21" s="28"/>
      <c r="AB21" s="26"/>
      <c r="AC21" s="199"/>
      <c r="AD21" s="27"/>
      <c r="AE21" s="219"/>
      <c r="AF21" s="219"/>
      <c r="AG21" s="219"/>
      <c r="AH21" s="27"/>
    </row>
    <row r="22" spans="1:35" ht="15.6">
      <c r="A22" s="195"/>
      <c r="B22" s="215">
        <f>+'Ark1'!C1744</f>
        <v>2024</v>
      </c>
      <c r="C22" s="195"/>
      <c r="D22" s="215">
        <f>+'Ark1'!M1744</f>
        <v>1</v>
      </c>
      <c r="E22" s="215" t="s">
        <v>88</v>
      </c>
      <c r="F22" s="215">
        <f>+'Ark1'!D1744</f>
        <v>10</v>
      </c>
      <c r="G22" s="215" t="s">
        <v>529</v>
      </c>
      <c r="H22" s="215">
        <f>+'Ark1'!Q1744</f>
        <v>1</v>
      </c>
      <c r="I22" s="320">
        <f>+'Ark1'!R1744</f>
        <v>2</v>
      </c>
      <c r="J22" s="216">
        <f>+IF(I22=0,"",'Ark1'!AG1744)</f>
        <v>3.8215308688705374E-2</v>
      </c>
      <c r="K22" s="216">
        <f>+IF(I22=0,"",'Ark1'!AH1744)</f>
        <v>0</v>
      </c>
      <c r="L22" s="217">
        <f>+IF(I22=0,"",'Ark1'!S1744)</f>
        <v>3</v>
      </c>
      <c r="M22" s="31">
        <f>+IF(I22=0,"",'Ark1'!U1744)</f>
        <v>5.25</v>
      </c>
      <c r="N22" s="216">
        <f>+IF(I22=0,"",'Ark1'!V1744)</f>
        <v>0</v>
      </c>
      <c r="O22" s="216">
        <f>+IF(I22=0,"",'Ark1'!W1744)</f>
        <v>0</v>
      </c>
      <c r="P22" s="218">
        <f>+IF(I22=0,"",'Ark1'!X1744)</f>
        <v>0</v>
      </c>
      <c r="Q22" s="218">
        <f>+IF(I22=0,"",'Ark1'!Y1744)</f>
        <v>0</v>
      </c>
      <c r="R22" s="218">
        <f>+IF(I22=0,"",'Ark1'!Z1744)</f>
        <v>0.75</v>
      </c>
      <c r="S22" s="216">
        <f>+IF(I22=0,"",'Ark1'!AA1744)</f>
        <v>0</v>
      </c>
      <c r="T22" s="216">
        <f>+IF(I22=0,"",'Ark1'!AB1744)</f>
        <v>0</v>
      </c>
      <c r="U22" s="218">
        <f>+'Ark1'!AD1744</f>
        <v>0</v>
      </c>
      <c r="V22" s="216">
        <f t="shared" si="0"/>
        <v>2</v>
      </c>
      <c r="W22" s="216">
        <f t="shared" si="1"/>
        <v>2</v>
      </c>
      <c r="X22" s="195"/>
      <c r="Y22" s="198"/>
      <c r="AA22" s="28"/>
      <c r="AB22" s="26"/>
      <c r="AC22" s="199"/>
      <c r="AD22" s="27"/>
      <c r="AE22" s="219"/>
      <c r="AF22" s="219"/>
      <c r="AG22" s="219"/>
      <c r="AH22" s="27"/>
    </row>
    <row r="23" spans="1:35" ht="15.6">
      <c r="A23" s="195"/>
      <c r="B23" s="215">
        <f>+'Ark1'!C1745</f>
        <v>2024</v>
      </c>
      <c r="C23" s="195"/>
      <c r="D23" s="215">
        <f>+'Ark1'!M1745</f>
        <v>1</v>
      </c>
      <c r="E23" s="215" t="s">
        <v>88</v>
      </c>
      <c r="F23" s="215">
        <f>+'Ark1'!D1745</f>
        <v>11</v>
      </c>
      <c r="G23" s="215" t="s">
        <v>530</v>
      </c>
      <c r="H23" s="215">
        <f>+'Ark1'!Q1745</f>
        <v>0</v>
      </c>
      <c r="I23" s="320">
        <f>+'Ark1'!R1745</f>
        <v>0</v>
      </c>
      <c r="J23" s="216" t="str">
        <f>+IF(I23=0,"",'Ark1'!AG1745)</f>
        <v/>
      </c>
      <c r="K23" s="216" t="str">
        <f>+IF(I23=0,"",'Ark1'!AH1745)</f>
        <v/>
      </c>
      <c r="L23" s="217" t="str">
        <f>+IF(I23=0,"",'Ark1'!S1745)</f>
        <v/>
      </c>
      <c r="M23" s="31" t="str">
        <f>+IF(I23=0,"",'Ark1'!U1745)</f>
        <v/>
      </c>
      <c r="N23" s="216" t="str">
        <f>+IF(I23=0,"",'Ark1'!V1745)</f>
        <v/>
      </c>
      <c r="O23" s="216" t="str">
        <f>+IF(I23=0,"",'Ark1'!W1745)</f>
        <v/>
      </c>
      <c r="P23" s="218" t="str">
        <f>+IF(I23=0,"",'Ark1'!X1745)</f>
        <v/>
      </c>
      <c r="Q23" s="218" t="str">
        <f>+IF(I23=0,"",'Ark1'!Y1745)</f>
        <v/>
      </c>
      <c r="R23" s="218" t="str">
        <f>+IF(I23=0,"",'Ark1'!Z1745)</f>
        <v/>
      </c>
      <c r="S23" s="216" t="str">
        <f>+IF(I23=0,"",'Ark1'!AA1745)</f>
        <v/>
      </c>
      <c r="T23" s="216" t="str">
        <f>+IF(I23=0,"",'Ark1'!AB1745)</f>
        <v/>
      </c>
      <c r="U23" s="218">
        <f>+'Ark1'!AD1745</f>
        <v>0</v>
      </c>
      <c r="V23" s="216" t="str">
        <f t="shared" si="0"/>
        <v/>
      </c>
      <c r="W23" s="216" t="str">
        <f t="shared" si="1"/>
        <v/>
      </c>
      <c r="X23" s="195"/>
      <c r="Y23" s="198"/>
      <c r="AA23" s="28"/>
      <c r="AB23" s="26"/>
      <c r="AC23" s="199"/>
      <c r="AD23" s="27"/>
      <c r="AE23" s="219"/>
      <c r="AF23" s="219"/>
      <c r="AG23" s="219"/>
      <c r="AH23" s="27"/>
    </row>
    <row r="24" spans="1:35" ht="15.6">
      <c r="A24" s="195"/>
      <c r="B24" s="215">
        <f>+'Ark1'!C1746</f>
        <v>2024</v>
      </c>
      <c r="C24" s="195"/>
      <c r="D24" s="215">
        <f>+'Ark1'!M1746</f>
        <v>1</v>
      </c>
      <c r="E24" s="215" t="s">
        <v>88</v>
      </c>
      <c r="F24" s="215">
        <f>+'Ark1'!D1746</f>
        <v>12</v>
      </c>
      <c r="G24" s="215" t="s">
        <v>531</v>
      </c>
      <c r="H24" s="215">
        <f>+'Ark1'!Q1746</f>
        <v>0</v>
      </c>
      <c r="I24" s="320">
        <f>+'Ark1'!R1746</f>
        <v>0</v>
      </c>
      <c r="J24" s="216" t="str">
        <f>+IF(I24=0,"",'Ark1'!AG1746)</f>
        <v/>
      </c>
      <c r="K24" s="216" t="str">
        <f>+IF(I24=0,"",'Ark1'!AH1746)</f>
        <v/>
      </c>
      <c r="L24" s="217" t="str">
        <f>+IF(I24=0,"",'Ark1'!S1746)</f>
        <v/>
      </c>
      <c r="M24" s="31" t="str">
        <f>+IF(I24=0,"",'Ark1'!U1746)</f>
        <v/>
      </c>
      <c r="N24" s="216" t="str">
        <f>+IF(I24=0,"",'Ark1'!V1746)</f>
        <v/>
      </c>
      <c r="O24" s="216" t="str">
        <f>+IF(I24=0,"",'Ark1'!W1746)</f>
        <v/>
      </c>
      <c r="P24" s="218" t="str">
        <f>+IF(I24=0,"",'Ark1'!X1746)</f>
        <v/>
      </c>
      <c r="Q24" s="218" t="str">
        <f>+IF(I24=0,"",'Ark1'!Y1746)</f>
        <v/>
      </c>
      <c r="R24" s="218" t="str">
        <f>+IF(I24=0,"",'Ark1'!Z1746)</f>
        <v/>
      </c>
      <c r="S24" s="216" t="str">
        <f>+IF(I24=0,"",'Ark1'!AA1746)</f>
        <v/>
      </c>
      <c r="T24" s="216" t="str">
        <f>+IF(I24=0,"",'Ark1'!AB1746)</f>
        <v/>
      </c>
      <c r="U24" s="218">
        <f>+'Ark1'!AD1746</f>
        <v>0</v>
      </c>
      <c r="V24" s="216" t="str">
        <f t="shared" si="0"/>
        <v/>
      </c>
      <c r="W24" s="216" t="str">
        <f t="shared" si="1"/>
        <v/>
      </c>
      <c r="X24" s="195"/>
      <c r="Y24" s="198"/>
      <c r="AA24" s="28"/>
      <c r="AB24" s="26"/>
      <c r="AC24" s="199"/>
      <c r="AD24" s="27"/>
      <c r="AE24" s="219"/>
      <c r="AF24" s="219"/>
      <c r="AG24" s="198"/>
      <c r="AH24" s="198"/>
      <c r="AI24" s="198"/>
    </row>
    <row r="25" spans="1:35" ht="15.6">
      <c r="A25" s="195"/>
      <c r="B25" s="195"/>
      <c r="C25" s="195"/>
      <c r="D25" s="195"/>
      <c r="E25" s="195"/>
      <c r="F25" s="195"/>
      <c r="G25" s="195"/>
      <c r="H25" s="195"/>
      <c r="I25" s="316"/>
      <c r="J25" s="196"/>
      <c r="K25" s="196"/>
      <c r="L25" s="195"/>
      <c r="M25" s="195"/>
      <c r="N25" s="195"/>
      <c r="O25" s="197"/>
      <c r="P25" s="197"/>
      <c r="Q25" s="197"/>
      <c r="R25" s="197"/>
      <c r="S25" s="196"/>
      <c r="T25" s="195"/>
      <c r="U25" s="197"/>
      <c r="V25" s="197"/>
      <c r="W25" s="196"/>
      <c r="X25" s="195"/>
      <c r="Y25" s="198"/>
      <c r="AA25" s="28"/>
      <c r="AB25" s="26"/>
      <c r="AC25" s="199"/>
      <c r="AD25" s="27"/>
      <c r="AH25" s="27"/>
    </row>
    <row r="26" spans="1:35" ht="22.8">
      <c r="A26" s="195"/>
      <c r="B26" s="195"/>
      <c r="C26" s="195"/>
      <c r="D26" s="195"/>
      <c r="E26" s="240" t="str">
        <f>+E28</f>
        <v>1</v>
      </c>
      <c r="F26" s="195"/>
      <c r="G26" s="195"/>
      <c r="H26" s="195"/>
      <c r="I26" s="309">
        <f>SUM(I28:I39)</f>
        <v>1691</v>
      </c>
      <c r="J26" s="196"/>
      <c r="K26" s="196"/>
      <c r="L26" s="195"/>
      <c r="M26" s="246">
        <f>+Fettgruppe!K29</f>
        <v>9.8908948194662489</v>
      </c>
      <c r="N26" s="195"/>
      <c r="O26" s="197"/>
      <c r="P26" s="197"/>
      <c r="Q26" s="197"/>
      <c r="R26" s="197"/>
      <c r="S26" s="196"/>
      <c r="T26" s="195"/>
      <c r="U26" s="197"/>
      <c r="V26" s="197"/>
      <c r="W26" s="196"/>
      <c r="X26" s="195"/>
      <c r="Y26" s="198"/>
      <c r="AA26" s="28"/>
      <c r="AB26" s="26"/>
      <c r="AC26" s="199"/>
      <c r="AD26" s="27"/>
      <c r="AH26" s="27"/>
    </row>
    <row r="27" spans="1:35" ht="15.6">
      <c r="A27" s="195"/>
      <c r="B27" s="195"/>
      <c r="C27" s="195"/>
      <c r="D27" s="195"/>
      <c r="E27" s="195"/>
      <c r="F27" s="195"/>
      <c r="G27" s="195"/>
      <c r="H27" s="195"/>
      <c r="I27" s="316"/>
      <c r="J27" s="196"/>
      <c r="K27" s="196"/>
      <c r="L27" s="195"/>
      <c r="M27" s="195"/>
      <c r="N27" s="195"/>
      <c r="O27" s="197"/>
      <c r="P27" s="197"/>
      <c r="Q27" s="197"/>
      <c r="R27" s="197"/>
      <c r="S27" s="196"/>
      <c r="T27" s="195"/>
      <c r="U27" s="197"/>
      <c r="V27" s="197"/>
      <c r="W27" s="212" t="s">
        <v>2</v>
      </c>
      <c r="X27" s="195"/>
      <c r="Y27" s="198"/>
      <c r="AA27" s="28"/>
      <c r="AB27" s="26"/>
      <c r="AC27" s="199"/>
      <c r="AD27" s="27"/>
      <c r="AH27" s="27"/>
    </row>
    <row r="28" spans="1:35" ht="15.6">
      <c r="A28" s="195"/>
      <c r="B28" s="27">
        <f>+'Ark1'!C1747</f>
        <v>2024</v>
      </c>
      <c r="C28" s="195"/>
      <c r="D28" s="27">
        <f>+'Ark1'!M1747</f>
        <v>2</v>
      </c>
      <c r="E28" s="225" t="s">
        <v>89</v>
      </c>
      <c r="F28" s="27">
        <f>+'Ark1'!D1747</f>
        <v>1</v>
      </c>
      <c r="G28" s="27" t="s">
        <v>521</v>
      </c>
      <c r="H28" s="27">
        <f>+'Ark1'!Q1747</f>
        <v>8</v>
      </c>
      <c r="I28" s="321">
        <f>+'Ark1'!R1747</f>
        <v>28</v>
      </c>
      <c r="J28" s="28">
        <f>+IF(I28=0,"",'Ark1'!AG1747)</f>
        <v>9.5661672908863977</v>
      </c>
      <c r="K28" s="28">
        <f>+IF(I28=0,"",'Ark1'!AH1747)</f>
        <v>0</v>
      </c>
      <c r="L28" s="26">
        <f>+IF(I28=0,"",'Ark1'!S1747)</f>
        <v>3.8928571428571441</v>
      </c>
      <c r="M28" s="28">
        <f>+IF(I28=0,"",'Ark1'!U1747)</f>
        <v>6.5678571428571484</v>
      </c>
      <c r="N28" s="28">
        <f>+IF(I28=0,"",'Ark1'!V1747)</f>
        <v>0</v>
      </c>
      <c r="O28" s="28">
        <f>+IF(I28=0,"",'Ark1'!W1747)</f>
        <v>0</v>
      </c>
      <c r="P28" s="33">
        <f>+IF(I28=0,"",'Ark1'!X1747)</f>
        <v>0</v>
      </c>
      <c r="Q28" s="33">
        <f>+IF(I28=0,"",'Ark1'!Y1747)</f>
        <v>0</v>
      </c>
      <c r="R28" s="33">
        <f>+IF(I28=0,"",'Ark1'!Z1747)</f>
        <v>2.2670077149387544</v>
      </c>
      <c r="S28" s="28">
        <f>+IF(I28=0,"",'Ark1'!AA1747)</f>
        <v>1.7390326891342649</v>
      </c>
      <c r="T28" s="28">
        <f>+IF(I28=0,"",'Ark1'!AB1747)</f>
        <v>0</v>
      </c>
      <c r="U28" s="33">
        <f>+'Ark1'!AD1747</f>
        <v>0</v>
      </c>
      <c r="V28" s="28">
        <f>+IF(I28=0,"",I28/D28)</f>
        <v>14</v>
      </c>
      <c r="W28" s="28">
        <f>+IF(I28=0,"",I28/H28)</f>
        <v>3.5</v>
      </c>
      <c r="X28" s="195"/>
      <c r="Y28" s="198"/>
      <c r="AA28" s="28"/>
      <c r="AB28" s="26"/>
      <c r="AC28" s="199"/>
      <c r="AD28" s="27"/>
      <c r="AH28" s="27"/>
    </row>
    <row r="29" spans="1:35" ht="15.6">
      <c r="A29" s="195"/>
      <c r="B29" s="27">
        <f>+'Ark1'!C1748</f>
        <v>2024</v>
      </c>
      <c r="C29" s="195"/>
      <c r="D29" s="27">
        <f>+'Ark1'!M1748</f>
        <v>2</v>
      </c>
      <c r="E29" s="225" t="s">
        <v>92</v>
      </c>
      <c r="F29" s="27">
        <f>+'Ark1'!D1748</f>
        <v>2</v>
      </c>
      <c r="G29" s="27" t="s">
        <v>522</v>
      </c>
      <c r="H29" s="27">
        <f>+'Ark1'!Q1748</f>
        <v>24</v>
      </c>
      <c r="I29" s="321">
        <f>+'Ark1'!R1748</f>
        <v>152</v>
      </c>
      <c r="J29" s="28">
        <f>+IF(I29=0,"",'Ark1'!AG1748)</f>
        <v>12.429228356503017</v>
      </c>
      <c r="K29" s="28">
        <f>+IF(I29=0,"",'Ark1'!AH1748)</f>
        <v>1.9736842105263159</v>
      </c>
      <c r="L29" s="26">
        <f>+IF(I29=0,"",'Ark1'!S1748)</f>
        <v>4.6710526315789487</v>
      </c>
      <c r="M29" s="28">
        <f>+IF(I29=0,"",'Ark1'!U1748)</f>
        <v>6.1526315789473651</v>
      </c>
      <c r="N29" s="28">
        <f>+IF(I29=0,"",'Ark1'!V1748)</f>
        <v>0</v>
      </c>
      <c r="O29" s="28">
        <f>+IF(I29=0,"",'Ark1'!W1748)</f>
        <v>0</v>
      </c>
      <c r="P29" s="33">
        <f>+IF(I29=0,"",'Ark1'!X1748)</f>
        <v>0</v>
      </c>
      <c r="Q29" s="33">
        <f>+IF(I29=0,"",'Ark1'!Y1748)</f>
        <v>0</v>
      </c>
      <c r="R29" s="33">
        <f>+IF(I29=0,"",'Ark1'!Z1748)</f>
        <v>2.2741669200072816</v>
      </c>
      <c r="S29" s="28">
        <f>+IF(I29=0,"",'Ark1'!AA1748)</f>
        <v>1.4131725962187336</v>
      </c>
      <c r="T29" s="28">
        <f>+IF(I29=0,"",'Ark1'!AB1748)</f>
        <v>0</v>
      </c>
      <c r="U29" s="33">
        <f>+'Ark1'!AD1748</f>
        <v>0</v>
      </c>
      <c r="V29" s="28">
        <f t="shared" ref="V29:V39" si="2">+IF(I29=0,"",I29/D29)</f>
        <v>76</v>
      </c>
      <c r="W29" s="28">
        <f t="shared" ref="W29:W39" si="3">+IF(I29=0,"",I29/H29)</f>
        <v>6.333333333333333</v>
      </c>
      <c r="X29" s="195"/>
      <c r="Y29" s="198"/>
      <c r="AA29" s="28"/>
      <c r="AB29" s="26"/>
      <c r="AC29" s="199"/>
      <c r="AD29" s="27"/>
      <c r="AH29" s="27"/>
    </row>
    <row r="30" spans="1:35" ht="15.6">
      <c r="A30" s="195"/>
      <c r="B30" s="27">
        <f>+'Ark1'!C1749</f>
        <v>2024</v>
      </c>
      <c r="C30" s="195"/>
      <c r="D30" s="27">
        <f>+'Ark1'!M1749</f>
        <v>2</v>
      </c>
      <c r="E30" s="225" t="s">
        <v>95</v>
      </c>
      <c r="F30" s="27">
        <f>+'Ark1'!D1749</f>
        <v>3</v>
      </c>
      <c r="G30" s="27" t="s">
        <v>523</v>
      </c>
      <c r="H30" s="27">
        <f>+'Ark1'!Q1749</f>
        <v>29</v>
      </c>
      <c r="I30" s="321">
        <f>+'Ark1'!R1749</f>
        <v>145</v>
      </c>
      <c r="J30" s="28">
        <f>+IF(I30=0,"",'Ark1'!AG1749)</f>
        <v>5.018327301319335</v>
      </c>
      <c r="K30" s="28">
        <f>+IF(I30=0,"",'Ark1'!AH1749)</f>
        <v>0.68965517241379304</v>
      </c>
      <c r="L30" s="26">
        <f>+IF(I30=0,"",'Ark1'!S1749)</f>
        <v>4.1862068965517238</v>
      </c>
      <c r="M30" s="28">
        <f>+IF(I30=0,"",'Ark1'!U1749)</f>
        <v>5.9862068965517228</v>
      </c>
      <c r="N30" s="28">
        <f>+IF(I30=0,"",'Ark1'!V1749)</f>
        <v>0</v>
      </c>
      <c r="O30" s="28">
        <f>+IF(I30=0,"",'Ark1'!W1749)</f>
        <v>0</v>
      </c>
      <c r="P30" s="33">
        <f>+IF(I30=0,"",'Ark1'!X1749)</f>
        <v>0</v>
      </c>
      <c r="Q30" s="33">
        <f>+IF(I30=0,"",'Ark1'!Y1749)</f>
        <v>0</v>
      </c>
      <c r="R30" s="33">
        <f>+IF(I30=0,"",'Ark1'!Z1749)</f>
        <v>2.2705193296158757</v>
      </c>
      <c r="S30" s="28">
        <f>+IF(I30=0,"",'Ark1'!AA1749)</f>
        <v>1.5491319344385317</v>
      </c>
      <c r="T30" s="28">
        <f>+IF(I30=0,"",'Ark1'!AB1749)</f>
        <v>0</v>
      </c>
      <c r="U30" s="33">
        <f>+'Ark1'!AD1749</f>
        <v>0</v>
      </c>
      <c r="V30" s="28">
        <f t="shared" si="2"/>
        <v>72.5</v>
      </c>
      <c r="W30" s="28">
        <f t="shared" si="3"/>
        <v>5</v>
      </c>
      <c r="X30" s="195"/>
      <c r="Y30" s="198"/>
      <c r="AA30" s="28"/>
      <c r="AB30" s="26"/>
      <c r="AC30" s="199"/>
      <c r="AD30" s="27"/>
      <c r="AE30" s="219"/>
      <c r="AF30" s="219"/>
      <c r="AG30" s="219"/>
      <c r="AH30" s="27"/>
    </row>
    <row r="31" spans="1:35" ht="15.6">
      <c r="A31" s="195"/>
      <c r="B31" s="27">
        <f>+'Ark1'!C1750</f>
        <v>2024</v>
      </c>
      <c r="C31" s="195"/>
      <c r="D31" s="27">
        <f>+'Ark1'!M1750</f>
        <v>2</v>
      </c>
      <c r="E31" s="225" t="s">
        <v>98</v>
      </c>
      <c r="F31" s="27">
        <f>+'Ark1'!D1750</f>
        <v>4</v>
      </c>
      <c r="G31" s="27" t="s">
        <v>524</v>
      </c>
      <c r="H31" s="27">
        <f>+'Ark1'!Q1750</f>
        <v>38</v>
      </c>
      <c r="I31" s="321">
        <f>+'Ark1'!R1750</f>
        <v>250</v>
      </c>
      <c r="J31" s="28">
        <f>+IF(I31=0,"",'Ark1'!AG1750)</f>
        <v>6.3956805899869043</v>
      </c>
      <c r="K31" s="28">
        <f>+IF(I31=0,"",'Ark1'!AH1750)</f>
        <v>3.2</v>
      </c>
      <c r="L31" s="26">
        <f>+IF(I31=0,"",'Ark1'!S1750)</f>
        <v>3.6520000000000006</v>
      </c>
      <c r="M31" s="28">
        <f>+IF(I31=0,"",'Ark1'!U1750)</f>
        <v>5.3351999999999995</v>
      </c>
      <c r="N31" s="28">
        <f>+IF(I31=0,"",'Ark1'!V1750)</f>
        <v>0</v>
      </c>
      <c r="O31" s="28">
        <f>+IF(I31=0,"",'Ark1'!W1750)</f>
        <v>0</v>
      </c>
      <c r="P31" s="33">
        <f>+IF(I31=0,"",'Ark1'!X1750)</f>
        <v>0</v>
      </c>
      <c r="Q31" s="33">
        <f>+IF(I31=0,"",'Ark1'!Y1750)</f>
        <v>0</v>
      </c>
      <c r="R31" s="33">
        <f>+IF(I31=0,"",'Ark1'!Z1750)</f>
        <v>1.3194396386345351</v>
      </c>
      <c r="S31" s="28">
        <f>+IF(I31=0,"",'Ark1'!AA1750)</f>
        <v>1.20453144417238</v>
      </c>
      <c r="T31" s="28">
        <f>+IF(I31=0,"",'Ark1'!AB1750)</f>
        <v>0</v>
      </c>
      <c r="U31" s="33">
        <f>+'Ark1'!AD1750</f>
        <v>0</v>
      </c>
      <c r="V31" s="28">
        <f t="shared" si="2"/>
        <v>125</v>
      </c>
      <c r="W31" s="28">
        <f t="shared" si="3"/>
        <v>6.5789473684210522</v>
      </c>
      <c r="X31" s="195"/>
      <c r="Y31" s="198"/>
      <c r="AA31" s="28"/>
      <c r="AB31" s="26"/>
      <c r="AC31" s="199"/>
      <c r="AD31" s="27"/>
      <c r="AE31" s="219"/>
      <c r="AF31" s="219"/>
      <c r="AG31" s="219"/>
      <c r="AH31" s="27"/>
    </row>
    <row r="32" spans="1:35" ht="15.6">
      <c r="A32" s="195"/>
      <c r="B32" s="27">
        <f>+'Ark1'!C1751</f>
        <v>2024</v>
      </c>
      <c r="C32" s="195"/>
      <c r="D32" s="27">
        <f>+'Ark1'!M1751</f>
        <v>2</v>
      </c>
      <c r="E32" s="225" t="s">
        <v>101</v>
      </c>
      <c r="F32" s="27">
        <f>+'Ark1'!D1751</f>
        <v>5</v>
      </c>
      <c r="G32" s="27" t="s">
        <v>442</v>
      </c>
      <c r="H32" s="27">
        <f>+'Ark1'!Q1751</f>
        <v>32</v>
      </c>
      <c r="I32" s="321">
        <f>+'Ark1'!R1751</f>
        <v>200</v>
      </c>
      <c r="J32" s="28">
        <f>+IF(I32=0,"",'Ark1'!AG1751)</f>
        <v>9.087738152474147</v>
      </c>
      <c r="K32" s="28">
        <f>+IF(I32=0,"",'Ark1'!AH1751)</f>
        <v>5</v>
      </c>
      <c r="L32" s="26">
        <f>+IF(I32=0,"",'Ark1'!S1751)</f>
        <v>3.71</v>
      </c>
      <c r="M32" s="28">
        <f>+IF(I32=0,"",'Ark1'!U1751)</f>
        <v>4.8200000000000012</v>
      </c>
      <c r="N32" s="28">
        <f>+IF(I32=0,"",'Ark1'!V1751)</f>
        <v>0</v>
      </c>
      <c r="O32" s="28">
        <f>+IF(I32=0,"",'Ark1'!W1751)</f>
        <v>0</v>
      </c>
      <c r="P32" s="33">
        <f>+IF(I32=0,"",'Ark1'!X1751)</f>
        <v>0</v>
      </c>
      <c r="Q32" s="33">
        <f>+IF(I32=0,"",'Ark1'!Y1751)</f>
        <v>0</v>
      </c>
      <c r="R32" s="33">
        <f>+IF(I32=0,"",'Ark1'!Z1751)</f>
        <v>1.8830560267819945</v>
      </c>
      <c r="S32" s="28">
        <f>+IF(I32=0,"",'Ark1'!AA1751)</f>
        <v>1.6691015547293702</v>
      </c>
      <c r="T32" s="28">
        <f>+IF(I32=0,"",'Ark1'!AB1751)</f>
        <v>0</v>
      </c>
      <c r="U32" s="33">
        <f>+'Ark1'!AD1751</f>
        <v>0</v>
      </c>
      <c r="V32" s="28">
        <f t="shared" si="2"/>
        <v>100</v>
      </c>
      <c r="W32" s="28">
        <f t="shared" si="3"/>
        <v>6.25</v>
      </c>
      <c r="X32" s="195"/>
      <c r="Y32" s="198"/>
      <c r="AA32" s="28"/>
      <c r="AB32" s="26"/>
      <c r="AC32" s="199"/>
      <c r="AD32" s="27"/>
      <c r="AE32" s="219"/>
      <c r="AF32" s="219"/>
      <c r="AG32" s="219"/>
      <c r="AH32" s="27"/>
    </row>
    <row r="33" spans="1:35" ht="15.6">
      <c r="A33" s="195"/>
      <c r="B33" s="27">
        <f>+'Ark1'!C1752</f>
        <v>2024</v>
      </c>
      <c r="C33" s="195"/>
      <c r="D33" s="27">
        <f>+'Ark1'!M1752</f>
        <v>2</v>
      </c>
      <c r="E33" s="225" t="s">
        <v>623</v>
      </c>
      <c r="F33" s="27">
        <f>+'Ark1'!D1752</f>
        <v>6</v>
      </c>
      <c r="G33" s="27" t="s">
        <v>525</v>
      </c>
      <c r="H33" s="27">
        <f>+'Ark1'!Q1752</f>
        <v>31</v>
      </c>
      <c r="I33" s="321">
        <f>+'Ark1'!R1752</f>
        <v>230</v>
      </c>
      <c r="J33" s="28">
        <f>+IF(I33=0,"",'Ark1'!AG1752)</f>
        <v>17.504110451624939</v>
      </c>
      <c r="K33" s="28">
        <f>+IF(I33=0,"",'Ark1'!AH1752)</f>
        <v>0</v>
      </c>
      <c r="L33" s="26">
        <f>+IF(I33=0,"",'Ark1'!S1752)</f>
        <v>3.9695652173913047</v>
      </c>
      <c r="M33" s="28">
        <f>+IF(I33=0,"",'Ark1'!U1752)</f>
        <v>6.5265217391304304</v>
      </c>
      <c r="N33" s="28">
        <f>+IF(I33=0,"",'Ark1'!V1752)</f>
        <v>0</v>
      </c>
      <c r="O33" s="28">
        <f>+IF(I33=0,"",'Ark1'!W1752)</f>
        <v>0</v>
      </c>
      <c r="P33" s="33">
        <f>+IF(I33=0,"",'Ark1'!X1752)</f>
        <v>0</v>
      </c>
      <c r="Q33" s="33">
        <f>+IF(I33=0,"",'Ark1'!Y1752)</f>
        <v>0</v>
      </c>
      <c r="R33" s="33">
        <f>+IF(I33=0,"",'Ark1'!Z1752)</f>
        <v>2.283845172350031</v>
      </c>
      <c r="S33" s="28">
        <f>+IF(I33=0,"",'Ark1'!AA1752)</f>
        <v>1.2900740735755871</v>
      </c>
      <c r="T33" s="28">
        <f>+IF(I33=0,"",'Ark1'!AB1752)</f>
        <v>0</v>
      </c>
      <c r="U33" s="33">
        <f>+'Ark1'!AD1752</f>
        <v>0</v>
      </c>
      <c r="V33" s="28">
        <f t="shared" si="2"/>
        <v>115</v>
      </c>
      <c r="W33" s="28">
        <f t="shared" si="3"/>
        <v>7.419354838709677</v>
      </c>
      <c r="X33" s="195"/>
      <c r="Y33" s="198"/>
      <c r="AA33" s="28"/>
      <c r="AB33" s="26"/>
      <c r="AC33" s="199"/>
      <c r="AD33" s="27"/>
      <c r="AE33" s="219"/>
      <c r="AF33" s="219"/>
      <c r="AG33" s="219"/>
      <c r="AH33" s="27"/>
    </row>
    <row r="34" spans="1:35" ht="15.6">
      <c r="A34" s="195"/>
      <c r="B34" s="27">
        <f>+'Ark1'!C1753</f>
        <v>2024</v>
      </c>
      <c r="C34" s="195"/>
      <c r="D34" s="27">
        <f>+'Ark1'!M1753</f>
        <v>2</v>
      </c>
      <c r="E34" s="225" t="s">
        <v>624</v>
      </c>
      <c r="F34" s="27">
        <f>+'Ark1'!D1753</f>
        <v>7</v>
      </c>
      <c r="G34" s="27" t="s">
        <v>526</v>
      </c>
      <c r="H34" s="27">
        <f>+'Ark1'!Q1753</f>
        <v>15</v>
      </c>
      <c r="I34" s="321">
        <f>+'Ark1'!R1753</f>
        <v>106</v>
      </c>
      <c r="J34" s="28">
        <f>+IF(I34=0,"",'Ark1'!AG1753)</f>
        <v>13.921027259181349</v>
      </c>
      <c r="K34" s="28">
        <f>+IF(I34=0,"",'Ark1'!AH1753)</f>
        <v>6.603773584905662</v>
      </c>
      <c r="L34" s="26">
        <f>+IF(I34=0,"",'Ark1'!S1753)</f>
        <v>3.396226415094338</v>
      </c>
      <c r="M34" s="28">
        <f>+IF(I34=0,"",'Ark1'!U1753)</f>
        <v>5.9933962264150935</v>
      </c>
      <c r="N34" s="28">
        <f>+IF(I34=0,"",'Ark1'!V1753)</f>
        <v>0</v>
      </c>
      <c r="O34" s="28">
        <f>+IF(I34=0,"",'Ark1'!W1753)</f>
        <v>0</v>
      </c>
      <c r="P34" s="33">
        <f>+IF(I34=0,"",'Ark1'!X1753)</f>
        <v>0</v>
      </c>
      <c r="Q34" s="33">
        <f>+IF(I34=0,"",'Ark1'!Y1753)</f>
        <v>0</v>
      </c>
      <c r="R34" s="33">
        <f>+IF(I34=0,"",'Ark1'!Z1753)</f>
        <v>2.3721763301065661</v>
      </c>
      <c r="S34" s="28">
        <f>+IF(I34=0,"",'Ark1'!AA1753)</f>
        <v>1.2714517425533161</v>
      </c>
      <c r="T34" s="28">
        <f>+IF(I34=0,"",'Ark1'!AB1753)</f>
        <v>0</v>
      </c>
      <c r="U34" s="33">
        <f>+'Ark1'!AD1753</f>
        <v>0</v>
      </c>
      <c r="V34" s="28">
        <f t="shared" si="2"/>
        <v>53</v>
      </c>
      <c r="W34" s="28">
        <f t="shared" si="3"/>
        <v>7.0666666666666664</v>
      </c>
      <c r="X34" s="195"/>
      <c r="Y34" s="198"/>
      <c r="AA34" s="28"/>
      <c r="AB34" s="26"/>
      <c r="AC34" s="199"/>
      <c r="AD34" s="27"/>
      <c r="AE34" s="219"/>
      <c r="AF34" s="219"/>
      <c r="AG34" s="219"/>
      <c r="AH34" s="27"/>
    </row>
    <row r="35" spans="1:35" ht="15.6">
      <c r="A35" s="195"/>
      <c r="B35" s="27">
        <f>+'Ark1'!C1754</f>
        <v>2024</v>
      </c>
      <c r="C35" s="195"/>
      <c r="D35" s="27">
        <f>+'Ark1'!M1754</f>
        <v>2</v>
      </c>
      <c r="E35" s="225" t="s">
        <v>625</v>
      </c>
      <c r="F35" s="27">
        <f>+'Ark1'!D1754</f>
        <v>8</v>
      </c>
      <c r="G35" s="27" t="s">
        <v>527</v>
      </c>
      <c r="H35" s="27">
        <f>+'Ark1'!Q1754</f>
        <v>22</v>
      </c>
      <c r="I35" s="321">
        <f>+'Ark1'!R1754</f>
        <v>168</v>
      </c>
      <c r="J35" s="28">
        <f>+IF(I35=0,"",'Ark1'!AG1754)</f>
        <v>13.739676104629853</v>
      </c>
      <c r="K35" s="28">
        <f>+IF(I35=0,"",'Ark1'!AH1754)</f>
        <v>1.1904761904761909</v>
      </c>
      <c r="L35" s="26">
        <f>+IF(I35=0,"",'Ark1'!S1754)</f>
        <v>3.8511904761904754</v>
      </c>
      <c r="M35" s="28">
        <f>+IF(I35=0,"",'Ark1'!U1754)</f>
        <v>7.5851190476190498</v>
      </c>
      <c r="N35" s="28">
        <f>+IF(I35=0,"",'Ark1'!V1754)</f>
        <v>0</v>
      </c>
      <c r="O35" s="28">
        <f>+IF(I35=0,"",'Ark1'!W1754)</f>
        <v>0</v>
      </c>
      <c r="P35" s="33">
        <f>+IF(I35=0,"",'Ark1'!X1754)</f>
        <v>0</v>
      </c>
      <c r="Q35" s="33">
        <f>+IF(I35=0,"",'Ark1'!Y1754)</f>
        <v>0</v>
      </c>
      <c r="R35" s="33">
        <f>+IF(I35=0,"",'Ark1'!Z1754)</f>
        <v>1.924146065418562</v>
      </c>
      <c r="S35" s="28">
        <f>+IF(I35=0,"",'Ark1'!AA1754)</f>
        <v>1.0214362026576955</v>
      </c>
      <c r="T35" s="28">
        <f>+IF(I35=0,"",'Ark1'!AB1754)</f>
        <v>0</v>
      </c>
      <c r="U35" s="33">
        <f>+'Ark1'!AD1754</f>
        <v>0</v>
      </c>
      <c r="V35" s="28">
        <f t="shared" si="2"/>
        <v>84</v>
      </c>
      <c r="W35" s="28">
        <f t="shared" si="3"/>
        <v>7.6363636363636367</v>
      </c>
      <c r="X35" s="195"/>
      <c r="Y35" s="198"/>
      <c r="AA35" s="28"/>
      <c r="AB35" s="26"/>
      <c r="AC35" s="199"/>
      <c r="AD35" s="27"/>
      <c r="AE35" s="219"/>
      <c r="AF35" s="219"/>
      <c r="AG35" s="198"/>
      <c r="AH35" s="198"/>
      <c r="AI35" s="198"/>
    </row>
    <row r="36" spans="1:35" ht="15.6">
      <c r="A36" s="195"/>
      <c r="B36" s="27">
        <f>+'Ark1'!C1755</f>
        <v>2024</v>
      </c>
      <c r="C36" s="195"/>
      <c r="D36" s="27">
        <f>+'Ark1'!M1755</f>
        <v>2</v>
      </c>
      <c r="E36" s="225" t="s">
        <v>626</v>
      </c>
      <c r="F36" s="27">
        <f>+'Ark1'!D1755</f>
        <v>9</v>
      </c>
      <c r="G36" s="27" t="s">
        <v>528</v>
      </c>
      <c r="H36" s="27">
        <f>+'Ark1'!Q1755</f>
        <v>34</v>
      </c>
      <c r="I36" s="321">
        <f>+'Ark1'!R1755</f>
        <v>103</v>
      </c>
      <c r="J36" s="28">
        <f>+IF(I36=0,"",'Ark1'!AG1755)</f>
        <v>4.4114952989356873</v>
      </c>
      <c r="K36" s="28">
        <f>+IF(I36=0,"",'Ark1'!AH1755)</f>
        <v>1.9417475728155345</v>
      </c>
      <c r="L36" s="26">
        <f>+IF(I36=0,"",'Ark1'!S1755)</f>
        <v>3.4951456310679623</v>
      </c>
      <c r="M36" s="28">
        <f>+IF(I36=0,"",'Ark1'!U1755)</f>
        <v>7.2475728155339825</v>
      </c>
      <c r="N36" s="28">
        <f>+IF(I36=0,"",'Ark1'!V1755)</f>
        <v>0</v>
      </c>
      <c r="O36" s="28">
        <f>+IF(I36=0,"",'Ark1'!W1755)</f>
        <v>0</v>
      </c>
      <c r="P36" s="33">
        <f>+IF(I36=0,"",'Ark1'!X1755)</f>
        <v>0</v>
      </c>
      <c r="Q36" s="33">
        <f>+IF(I36=0,"",'Ark1'!Y1755)</f>
        <v>0</v>
      </c>
      <c r="R36" s="33">
        <f>+IF(I36=0,"",'Ark1'!Z1755)</f>
        <v>2.5024199805909859</v>
      </c>
      <c r="S36" s="28">
        <f>+IF(I36=0,"",'Ark1'!AA1755)</f>
        <v>1.5509081987427604</v>
      </c>
      <c r="T36" s="28">
        <f>+IF(I36=0,"",'Ark1'!AB1755)</f>
        <v>0</v>
      </c>
      <c r="U36" s="33">
        <f>+'Ark1'!AD1755</f>
        <v>0</v>
      </c>
      <c r="V36" s="28">
        <f t="shared" si="2"/>
        <v>51.5</v>
      </c>
      <c r="W36" s="28">
        <f t="shared" si="3"/>
        <v>3.0294117647058822</v>
      </c>
      <c r="X36" s="195"/>
      <c r="Y36" s="198"/>
      <c r="AA36" s="28"/>
      <c r="AB36" s="26"/>
      <c r="AC36" s="199"/>
      <c r="AD36" s="27"/>
      <c r="AE36" s="26"/>
      <c r="AF36" s="26"/>
      <c r="AG36" s="33"/>
      <c r="AH36" s="33"/>
      <c r="AI36" s="33"/>
    </row>
    <row r="37" spans="1:35" ht="15.6">
      <c r="A37" s="195"/>
      <c r="B37" s="27">
        <f>+'Ark1'!C1756</f>
        <v>2024</v>
      </c>
      <c r="C37" s="195"/>
      <c r="D37" s="27">
        <f>+'Ark1'!M1756</f>
        <v>2</v>
      </c>
      <c r="E37" s="225" t="s">
        <v>627</v>
      </c>
      <c r="F37" s="27">
        <f>+'Ark1'!D1756</f>
        <v>10</v>
      </c>
      <c r="G37" s="27" t="s">
        <v>529</v>
      </c>
      <c r="H37" s="27">
        <f>+'Ark1'!Q1756</f>
        <v>63</v>
      </c>
      <c r="I37" s="321">
        <f>+'Ark1'!R1756</f>
        <v>197</v>
      </c>
      <c r="J37" s="28">
        <f>+IF(I37=0,"",'Ark1'!AG1756)</f>
        <v>5.3708886697069058</v>
      </c>
      <c r="K37" s="28">
        <f>+IF(I37=0,"",'Ark1'!AH1756)</f>
        <v>0.50761421319796951</v>
      </c>
      <c r="L37" s="26">
        <f>+IF(I37=0,"",'Ark1'!S1756)</f>
        <v>4.0710659898477175</v>
      </c>
      <c r="M37" s="28">
        <f>+IF(I37=0,"",'Ark1'!U1756)</f>
        <v>7.4908629441624353</v>
      </c>
      <c r="N37" s="28">
        <f>+IF(I37=0,"",'Ark1'!V1756)</f>
        <v>0</v>
      </c>
      <c r="O37" s="28">
        <f>+IF(I37=0,"",'Ark1'!W1756)</f>
        <v>0</v>
      </c>
      <c r="P37" s="33">
        <f>+IF(I37=0,"",'Ark1'!X1756)</f>
        <v>1.015228426395939</v>
      </c>
      <c r="Q37" s="33">
        <f>+IF(I37=0,"",'Ark1'!Y1756)</f>
        <v>0</v>
      </c>
      <c r="R37" s="33">
        <f>+IF(I37=0,"",'Ark1'!Z1756)</f>
        <v>2.6626420538825801</v>
      </c>
      <c r="S37" s="28">
        <f>+IF(I37=0,"",'Ark1'!AA1756)</f>
        <v>1.1106431944103421</v>
      </c>
      <c r="T37" s="28">
        <f>+IF(I37=0,"",'Ark1'!AB1756)</f>
        <v>0</v>
      </c>
      <c r="U37" s="33">
        <f>+'Ark1'!AD1756</f>
        <v>0</v>
      </c>
      <c r="V37" s="28">
        <f t="shared" si="2"/>
        <v>98.5</v>
      </c>
      <c r="W37" s="28">
        <f t="shared" si="3"/>
        <v>3.126984126984127</v>
      </c>
      <c r="X37" s="195"/>
      <c r="Y37" s="198"/>
      <c r="AA37" s="28"/>
      <c r="AB37" s="26"/>
      <c r="AC37" s="199"/>
      <c r="AD37" s="27"/>
      <c r="AE37" s="26"/>
      <c r="AF37" s="26"/>
      <c r="AG37" s="33"/>
      <c r="AH37" s="33"/>
      <c r="AI37" s="33"/>
    </row>
    <row r="38" spans="1:35" ht="15.6">
      <c r="A38" s="195"/>
      <c r="B38" s="27">
        <f>+'Ark1'!C1757</f>
        <v>2024</v>
      </c>
      <c r="C38" s="195"/>
      <c r="D38" s="27">
        <f>+'Ark1'!M1757</f>
        <v>2</v>
      </c>
      <c r="E38" s="225" t="s">
        <v>628</v>
      </c>
      <c r="F38" s="27">
        <f>+'Ark1'!D1757</f>
        <v>11</v>
      </c>
      <c r="G38" s="27" t="s">
        <v>530</v>
      </c>
      <c r="H38" s="27">
        <f>+'Ark1'!Q1757</f>
        <v>23</v>
      </c>
      <c r="I38" s="321">
        <f>+'Ark1'!R1757</f>
        <v>106</v>
      </c>
      <c r="J38" s="28">
        <f>+IF(I38=0,"",'Ark1'!AG1757)</f>
        <v>8.1880402704230022</v>
      </c>
      <c r="K38" s="28">
        <f>+IF(I38=0,"",'Ark1'!AH1757)</f>
        <v>0</v>
      </c>
      <c r="L38" s="26">
        <f>+IF(I38=0,"",'Ark1'!S1757)</f>
        <v>3.622641509433961</v>
      </c>
      <c r="M38" s="28">
        <f>+IF(I38=0,"",'Ark1'!U1757)</f>
        <v>7.3811320754716974</v>
      </c>
      <c r="N38" s="28">
        <f>+IF(I38=0,"",'Ark1'!V1757)</f>
        <v>0</v>
      </c>
      <c r="O38" s="28">
        <f>+IF(I38=0,"",'Ark1'!W1757)</f>
        <v>0</v>
      </c>
      <c r="P38" s="33">
        <f>+IF(I38=0,"",'Ark1'!X1757)</f>
        <v>0.94339622641509413</v>
      </c>
      <c r="Q38" s="33">
        <f>+IF(I38=0,"",'Ark1'!Y1757)</f>
        <v>0</v>
      </c>
      <c r="R38" s="33">
        <f>+IF(I38=0,"",'Ark1'!Z1757)</f>
        <v>2.0669964175351874</v>
      </c>
      <c r="S38" s="28">
        <f>+IF(I38=0,"",'Ark1'!AA1757)</f>
        <v>0.86278214076782389</v>
      </c>
      <c r="T38" s="28">
        <f>+IF(I38=0,"",'Ark1'!AB1757)</f>
        <v>0</v>
      </c>
      <c r="U38" s="33">
        <f>+'Ark1'!AD1757</f>
        <v>0</v>
      </c>
      <c r="V38" s="28">
        <f t="shared" si="2"/>
        <v>53</v>
      </c>
      <c r="W38" s="28">
        <f t="shared" si="3"/>
        <v>4.6086956521739131</v>
      </c>
      <c r="X38" s="195"/>
      <c r="Y38" s="198"/>
      <c r="AA38" s="28"/>
      <c r="AB38" s="26"/>
      <c r="AC38" s="199"/>
      <c r="AD38" s="27"/>
      <c r="AE38" s="26"/>
      <c r="AF38" s="26"/>
      <c r="AG38" s="33"/>
      <c r="AH38" s="33"/>
      <c r="AI38" s="33"/>
    </row>
    <row r="39" spans="1:35" ht="15.6">
      <c r="A39" s="195"/>
      <c r="B39" s="27">
        <f>+'Ark1'!C1758</f>
        <v>2024</v>
      </c>
      <c r="C39" s="195"/>
      <c r="D39" s="27">
        <f>+'Ark1'!M1758</f>
        <v>2</v>
      </c>
      <c r="E39" s="225" t="s">
        <v>629</v>
      </c>
      <c r="F39" s="27">
        <f>+'Ark1'!D1758</f>
        <v>12</v>
      </c>
      <c r="G39" s="27" t="s">
        <v>531</v>
      </c>
      <c r="H39" s="27">
        <f>+'Ark1'!Q1758</f>
        <v>4</v>
      </c>
      <c r="I39" s="321">
        <f>+'Ark1'!R1758</f>
        <v>6</v>
      </c>
      <c r="J39" s="28">
        <f>+IF(I39=0,"",'Ark1'!AG1758)</f>
        <v>2.3675725472132658</v>
      </c>
      <c r="K39" s="28">
        <f>+IF(I39=0,"",'Ark1'!AH1758)</f>
        <v>16.666666666666671</v>
      </c>
      <c r="L39" s="26">
        <f>+IF(I39=0,"",'Ark1'!S1758)</f>
        <v>4.3333333333333321</v>
      </c>
      <c r="M39" s="28">
        <f>+IF(I39=0,"",'Ark1'!U1758)</f>
        <v>8.5666666666666647</v>
      </c>
      <c r="N39" s="28">
        <f>+IF(I39=0,"",'Ark1'!V1758)</f>
        <v>0</v>
      </c>
      <c r="O39" s="28">
        <f>+IF(I39=0,"",'Ark1'!W1758)</f>
        <v>0</v>
      </c>
      <c r="P39" s="33">
        <f>+IF(I39=0,"",'Ark1'!X1758)</f>
        <v>0</v>
      </c>
      <c r="Q39" s="33">
        <f>+IF(I39=0,"",'Ark1'!Y1758)</f>
        <v>0</v>
      </c>
      <c r="R39" s="33">
        <f>+IF(I39=0,"",'Ark1'!Z1758)</f>
        <v>1.5282524515130251</v>
      </c>
      <c r="S39" s="28">
        <f>+IF(I39=0,"",'Ark1'!AA1758)</f>
        <v>0.94280904158206436</v>
      </c>
      <c r="T39" s="28">
        <f>+IF(I39=0,"",'Ark1'!AB1758)</f>
        <v>0</v>
      </c>
      <c r="U39" s="33">
        <f>+'Ark1'!AD1758</f>
        <v>0</v>
      </c>
      <c r="V39" s="28">
        <f t="shared" si="2"/>
        <v>3</v>
      </c>
      <c r="W39" s="28">
        <f t="shared" si="3"/>
        <v>1.5</v>
      </c>
      <c r="X39" s="195"/>
      <c r="Y39" s="198"/>
      <c r="AA39" s="28"/>
      <c r="AB39" s="26"/>
      <c r="AC39" s="199"/>
      <c r="AD39" s="27"/>
      <c r="AE39" s="26"/>
      <c r="AF39" s="26"/>
      <c r="AG39" s="33"/>
      <c r="AH39" s="33"/>
      <c r="AI39" s="33"/>
    </row>
    <row r="40" spans="1:35" ht="15" customHeight="1">
      <c r="A40" s="195"/>
      <c r="B40" s="195"/>
      <c r="C40" s="195"/>
      <c r="D40" s="195"/>
      <c r="E40" s="195"/>
      <c r="F40" s="195"/>
      <c r="G40" s="195"/>
      <c r="H40" s="195"/>
      <c r="I40" s="316"/>
      <c r="J40" s="196"/>
      <c r="K40" s="196"/>
      <c r="L40" s="195"/>
      <c r="M40" s="195"/>
      <c r="N40" s="195"/>
      <c r="O40" s="197"/>
      <c r="P40" s="197"/>
      <c r="Q40" s="197"/>
      <c r="R40" s="197"/>
      <c r="S40" s="196"/>
      <c r="T40" s="195"/>
      <c r="U40" s="197"/>
      <c r="V40" s="197"/>
      <c r="W40" s="196"/>
      <c r="X40" s="195"/>
      <c r="Y40" s="198"/>
      <c r="AA40" s="28"/>
      <c r="AB40" s="26"/>
      <c r="AC40" s="199"/>
      <c r="AD40" s="27"/>
      <c r="AH40" s="27"/>
    </row>
    <row r="41" spans="1:35" ht="22.8">
      <c r="A41" s="195"/>
      <c r="B41" s="195"/>
      <c r="C41" s="195"/>
      <c r="D41" s="195"/>
      <c r="E41" s="240" t="str">
        <f>+E43</f>
        <v>1+</v>
      </c>
      <c r="F41" s="195"/>
      <c r="G41" s="195"/>
      <c r="H41" s="195"/>
      <c r="I41" s="309">
        <f>SUM(I43:I54)</f>
        <v>2321</v>
      </c>
      <c r="J41" s="196"/>
      <c r="K41" s="196"/>
      <c r="L41" s="195"/>
      <c r="M41" s="246">
        <f>+Fettgruppe!K12</f>
        <v>7.8065058164584356</v>
      </c>
      <c r="N41" s="195"/>
      <c r="O41" s="197"/>
      <c r="P41" s="197"/>
      <c r="Q41" s="197"/>
      <c r="R41" s="197"/>
      <c r="S41" s="196"/>
      <c r="T41" s="195"/>
      <c r="U41" s="197"/>
      <c r="V41" s="197"/>
      <c r="W41" s="196"/>
      <c r="X41" s="195"/>
      <c r="Y41" s="198"/>
      <c r="AA41" s="28"/>
      <c r="AB41" s="26"/>
      <c r="AC41" s="199"/>
      <c r="AD41" s="27"/>
      <c r="AH41" s="27"/>
    </row>
    <row r="42" spans="1:35" ht="15" customHeight="1">
      <c r="A42" s="195"/>
      <c r="B42" s="195"/>
      <c r="C42" s="195"/>
      <c r="D42" s="195"/>
      <c r="E42" s="195"/>
      <c r="F42" s="195"/>
      <c r="G42" s="195"/>
      <c r="H42" s="195"/>
      <c r="I42" s="316"/>
      <c r="J42" s="196"/>
      <c r="K42" s="196"/>
      <c r="L42" s="195"/>
      <c r="M42" s="195"/>
      <c r="N42" s="195"/>
      <c r="O42" s="197"/>
      <c r="P42" s="197"/>
      <c r="Q42" s="197"/>
      <c r="R42" s="197"/>
      <c r="S42" s="196"/>
      <c r="T42" s="195"/>
      <c r="U42" s="197"/>
      <c r="V42" s="197"/>
      <c r="W42" s="212"/>
      <c r="X42" s="195"/>
      <c r="Y42" s="198"/>
      <c r="AA42" s="28"/>
      <c r="AB42" s="26"/>
      <c r="AC42" s="199"/>
      <c r="AD42" s="27"/>
      <c r="AH42" s="27"/>
    </row>
    <row r="43" spans="1:35" ht="15.6">
      <c r="A43" s="195"/>
      <c r="B43" s="215">
        <f>+'Ark1'!C1759</f>
        <v>2024</v>
      </c>
      <c r="C43" s="195"/>
      <c r="D43" s="215">
        <f>+'Ark1'!M1759</f>
        <v>3</v>
      </c>
      <c r="E43" s="215" t="s">
        <v>90</v>
      </c>
      <c r="F43" s="215">
        <f>+'Ark1'!D1759</f>
        <v>1</v>
      </c>
      <c r="G43" s="215" t="s">
        <v>521</v>
      </c>
      <c r="H43" s="215">
        <f>+'Ark1'!Q1759</f>
        <v>1</v>
      </c>
      <c r="I43" s="320">
        <f>+'Ark1'!R1759</f>
        <v>1</v>
      </c>
      <c r="J43" s="216">
        <f>+IF(I43=0,"",'Ark1'!AG1759)</f>
        <v>0.58780690803162738</v>
      </c>
      <c r="K43" s="216">
        <f>+IF(I43=0,"",'Ark1'!AH1759)</f>
        <v>0</v>
      </c>
      <c r="L43" s="217">
        <f>+IF(I43=0,"",'Ark1'!S1759)</f>
        <v>5</v>
      </c>
      <c r="M43" s="216">
        <f>+IF(I43=0,"",'Ark1'!U1759)</f>
        <v>11.3</v>
      </c>
      <c r="N43" s="216">
        <f>+IF(I43=0,"",'Ark1'!V1759)</f>
        <v>0</v>
      </c>
      <c r="O43" s="216">
        <f>+IF(I43=0,"",'Ark1'!W1759)</f>
        <v>0</v>
      </c>
      <c r="P43" s="218">
        <f>+IF(I43=0,"",'Ark1'!X1759)</f>
        <v>0</v>
      </c>
      <c r="Q43" s="218">
        <f>+IF(I43=0,"",'Ark1'!Y1759)</f>
        <v>0</v>
      </c>
      <c r="R43" s="218">
        <f>+IF(I43=0,"",'Ark1'!Z1759)</f>
        <v>0</v>
      </c>
      <c r="S43" s="216">
        <f>+IF(I43=0,"",'Ark1'!AA1759)</f>
        <v>0</v>
      </c>
      <c r="T43" s="216">
        <f>+IF(I43=0,"",'Ark1'!AB1759)</f>
        <v>0</v>
      </c>
      <c r="U43" s="218">
        <f>+'Ark1'!AD1759</f>
        <v>0</v>
      </c>
      <c r="V43" s="216">
        <f>+IF(I43=0,"",I43/D43)</f>
        <v>0.33333333333333331</v>
      </c>
      <c r="W43" s="216">
        <f>+IF(I43=0,"",I43/H43)</f>
        <v>1</v>
      </c>
      <c r="X43" s="195"/>
      <c r="Y43" s="198"/>
      <c r="AA43" s="28"/>
      <c r="AB43" s="26"/>
      <c r="AC43" s="199"/>
      <c r="AD43" s="27"/>
      <c r="AE43" s="26"/>
      <c r="AF43" s="26"/>
      <c r="AG43" s="33"/>
      <c r="AH43" s="33"/>
      <c r="AI43" s="33"/>
    </row>
    <row r="44" spans="1:35" ht="15.6">
      <c r="A44" s="195"/>
      <c r="B44" s="215">
        <f>+'Ark1'!C1760</f>
        <v>2024</v>
      </c>
      <c r="C44" s="195"/>
      <c r="D44" s="215">
        <f>+'Ark1'!M1760</f>
        <v>3</v>
      </c>
      <c r="E44" s="215" t="s">
        <v>90</v>
      </c>
      <c r="F44" s="215">
        <f>+'Ark1'!D1760</f>
        <v>2</v>
      </c>
      <c r="G44" s="215" t="s">
        <v>522</v>
      </c>
      <c r="H44" s="215">
        <f>+'Ark1'!Q1760</f>
        <v>6</v>
      </c>
      <c r="I44" s="320">
        <f>+'Ark1'!R1760</f>
        <v>36</v>
      </c>
      <c r="J44" s="216">
        <f>+IF(I44=0,"",'Ark1'!AG1760)</f>
        <v>2.335131974163366</v>
      </c>
      <c r="K44" s="216">
        <f>+IF(I44=0,"",'Ark1'!AH1760)</f>
        <v>0</v>
      </c>
      <c r="L44" s="217">
        <f>+IF(I44=0,"",'Ark1'!S1760)</f>
        <v>4.4444444444444446</v>
      </c>
      <c r="M44" s="216">
        <f>+IF(I44=0,"",'Ark1'!U1760)</f>
        <v>4.8805555555555564</v>
      </c>
      <c r="N44" s="216">
        <f>+IF(I44=0,"",'Ark1'!V1760)</f>
        <v>0</v>
      </c>
      <c r="O44" s="216">
        <f>+IF(I44=0,"",'Ark1'!W1760)</f>
        <v>0</v>
      </c>
      <c r="P44" s="218">
        <f>+IF(I44=0,"",'Ark1'!X1760)</f>
        <v>0</v>
      </c>
      <c r="Q44" s="218">
        <f>+IF(I44=0,"",'Ark1'!Y1760)</f>
        <v>0</v>
      </c>
      <c r="R44" s="218">
        <f>+IF(I44=0,"",'Ark1'!Z1760)</f>
        <v>1.2751512861104488</v>
      </c>
      <c r="S44" s="216">
        <f>+IF(I44=0,"",'Ark1'!AA1760)</f>
        <v>0.76173940004455876</v>
      </c>
      <c r="T44" s="216">
        <f>+IF(I44=0,"",'Ark1'!AB1760)</f>
        <v>0</v>
      </c>
      <c r="U44" s="218">
        <f>+'Ark1'!AD1760</f>
        <v>0</v>
      </c>
      <c r="V44" s="216">
        <f t="shared" ref="V44:V54" si="4">+IF(I44=0,"",I44/D44)</f>
        <v>12</v>
      </c>
      <c r="W44" s="216">
        <f t="shared" ref="W44:W54" si="5">+IF(I44=0,"",I44/H44)</f>
        <v>6</v>
      </c>
      <c r="X44" s="195"/>
      <c r="Y44" s="198"/>
      <c r="AA44" s="28"/>
      <c r="AB44" s="26"/>
      <c r="AC44" s="199"/>
      <c r="AD44" s="27"/>
      <c r="AE44" s="26"/>
      <c r="AF44" s="26"/>
      <c r="AG44" s="33"/>
      <c r="AH44" s="33"/>
      <c r="AI44" s="33"/>
    </row>
    <row r="45" spans="1:35" ht="15.6">
      <c r="A45" s="195"/>
      <c r="B45" s="215">
        <f>+'Ark1'!C1761</f>
        <v>2024</v>
      </c>
      <c r="C45" s="195"/>
      <c r="D45" s="215">
        <f>+'Ark1'!M1761</f>
        <v>3</v>
      </c>
      <c r="E45" s="215" t="s">
        <v>90</v>
      </c>
      <c r="F45" s="215">
        <f>+'Ark1'!D1761</f>
        <v>3</v>
      </c>
      <c r="G45" s="215" t="s">
        <v>523</v>
      </c>
      <c r="H45" s="215">
        <f>+'Ark1'!Q1761</f>
        <v>15</v>
      </c>
      <c r="I45" s="320">
        <f>+'Ark1'!R1761</f>
        <v>71</v>
      </c>
      <c r="J45" s="216">
        <f>+IF(I45=0,"",'Ark1'!AG1761)</f>
        <v>2.4230195529757297</v>
      </c>
      <c r="K45" s="216">
        <f>+IF(I45=0,"",'Ark1'!AH1761)</f>
        <v>0</v>
      </c>
      <c r="L45" s="217">
        <f>+IF(I45=0,"",'Ark1'!S1761)</f>
        <v>4.4929577464788739</v>
      </c>
      <c r="M45" s="216">
        <f>+IF(I45=0,"",'Ark1'!U1761)</f>
        <v>5.9028169014084506</v>
      </c>
      <c r="N45" s="216">
        <f>+IF(I45=0,"",'Ark1'!V1761)</f>
        <v>0</v>
      </c>
      <c r="O45" s="216">
        <f>+IF(I45=0,"",'Ark1'!W1761)</f>
        <v>0</v>
      </c>
      <c r="P45" s="218">
        <f>+IF(I45=0,"",'Ark1'!X1761)</f>
        <v>0</v>
      </c>
      <c r="Q45" s="218">
        <f>+IF(I45=0,"",'Ark1'!Y1761)</f>
        <v>0</v>
      </c>
      <c r="R45" s="218">
        <f>+IF(I45=0,"",'Ark1'!Z1761)</f>
        <v>1.7248777732558596</v>
      </c>
      <c r="S45" s="216">
        <f>+IF(I45=0,"",'Ark1'!AA1761)</f>
        <v>0.68942187326875692</v>
      </c>
      <c r="T45" s="216">
        <f>+IF(I45=0,"",'Ark1'!AB1761)</f>
        <v>0</v>
      </c>
      <c r="U45" s="218">
        <f>+'Ark1'!AD1761</f>
        <v>0</v>
      </c>
      <c r="V45" s="216">
        <f t="shared" si="4"/>
        <v>23.666666666666668</v>
      </c>
      <c r="W45" s="216">
        <f t="shared" si="5"/>
        <v>4.7333333333333334</v>
      </c>
      <c r="X45" s="195"/>
      <c r="Y45" s="198"/>
      <c r="AA45" s="28"/>
      <c r="AB45" s="26"/>
      <c r="AC45" s="199"/>
      <c r="AD45" s="27"/>
      <c r="AE45" s="26"/>
      <c r="AF45" s="26"/>
      <c r="AG45" s="33"/>
      <c r="AH45" s="33"/>
      <c r="AI45" s="33"/>
    </row>
    <row r="46" spans="1:35" ht="15.6">
      <c r="A46" s="195"/>
      <c r="B46" s="215">
        <f>+'Ark1'!C1762</f>
        <v>2024</v>
      </c>
      <c r="C46" s="195"/>
      <c r="D46" s="215">
        <f>+'Ark1'!M1762</f>
        <v>3</v>
      </c>
      <c r="E46" s="215" t="s">
        <v>90</v>
      </c>
      <c r="F46" s="215">
        <f>+'Ark1'!D1762</f>
        <v>4</v>
      </c>
      <c r="G46" s="215" t="s">
        <v>524</v>
      </c>
      <c r="H46" s="215">
        <f>+'Ark1'!Q1762</f>
        <v>47</v>
      </c>
      <c r="I46" s="320">
        <f>+'Ark1'!R1762</f>
        <v>383</v>
      </c>
      <c r="J46" s="216">
        <f>+IF(I46=0,"",'Ark1'!AG1762)</f>
        <v>10.977861105650048</v>
      </c>
      <c r="K46" s="216">
        <f>+IF(I46=0,"",'Ark1'!AH1762)</f>
        <v>2.0887728459530028</v>
      </c>
      <c r="L46" s="217">
        <f>+IF(I46=0,"",'Ark1'!S1762)</f>
        <v>4.2506527415143607</v>
      </c>
      <c r="M46" s="216">
        <f>+IF(I46=0,"",'Ark1'!U1762)</f>
        <v>5.9775456919060082</v>
      </c>
      <c r="N46" s="216">
        <f>+IF(I46=0,"",'Ark1'!V1762)</f>
        <v>0</v>
      </c>
      <c r="O46" s="216">
        <f>+IF(I46=0,"",'Ark1'!W1762)</f>
        <v>0</v>
      </c>
      <c r="P46" s="218">
        <f>+IF(I46=0,"",'Ark1'!X1762)</f>
        <v>0</v>
      </c>
      <c r="Q46" s="218">
        <f>+IF(I46=0,"",'Ark1'!Y1762)</f>
        <v>0</v>
      </c>
      <c r="R46" s="218">
        <f>+IF(I46=0,"",'Ark1'!Z1762)</f>
        <v>1.2138096737760844</v>
      </c>
      <c r="S46" s="216">
        <f>+IF(I46=0,"",'Ark1'!AA1762)</f>
        <v>1.0218722089999424</v>
      </c>
      <c r="T46" s="216">
        <f>+IF(I46=0,"",'Ark1'!AB1762)</f>
        <v>0</v>
      </c>
      <c r="U46" s="218">
        <f>+'Ark1'!AD1762</f>
        <v>0</v>
      </c>
      <c r="V46" s="216">
        <f t="shared" si="4"/>
        <v>127.66666666666667</v>
      </c>
      <c r="W46" s="216">
        <f t="shared" si="5"/>
        <v>8.1489361702127656</v>
      </c>
      <c r="X46" s="195"/>
      <c r="Y46" s="198"/>
      <c r="AA46" s="28"/>
      <c r="AB46" s="26"/>
      <c r="AC46" s="199"/>
      <c r="AD46" s="27"/>
      <c r="AE46" s="26"/>
      <c r="AF46" s="26"/>
      <c r="AG46" s="33"/>
      <c r="AH46" s="33"/>
      <c r="AI46" s="33"/>
    </row>
    <row r="47" spans="1:35" ht="15.6">
      <c r="A47" s="195"/>
      <c r="B47" s="215">
        <f>+'Ark1'!C1763</f>
        <v>2024</v>
      </c>
      <c r="C47" s="195"/>
      <c r="D47" s="215">
        <f>+'Ark1'!M1763</f>
        <v>3</v>
      </c>
      <c r="E47" s="215" t="s">
        <v>90</v>
      </c>
      <c r="F47" s="215">
        <f>+'Ark1'!D1763</f>
        <v>5</v>
      </c>
      <c r="G47" s="215" t="s">
        <v>442</v>
      </c>
      <c r="H47" s="215">
        <f>+'Ark1'!Q1763</f>
        <v>35</v>
      </c>
      <c r="I47" s="320">
        <f>+'Ark1'!R1763</f>
        <v>142</v>
      </c>
      <c r="J47" s="216">
        <f>+IF(I47=0,"",'Ark1'!AG1763)</f>
        <v>7.3729460674792868</v>
      </c>
      <c r="K47" s="216">
        <f>+IF(I47=0,"",'Ark1'!AH1763)</f>
        <v>4.2253521126760551</v>
      </c>
      <c r="L47" s="217">
        <f>+IF(I47=0,"",'Ark1'!S1763)</f>
        <v>4.323943661971831</v>
      </c>
      <c r="M47" s="216">
        <f>+IF(I47=0,"",'Ark1'!U1763)</f>
        <v>5.5077464788732415</v>
      </c>
      <c r="N47" s="216">
        <f>+IF(I47=0,"",'Ark1'!V1763)</f>
        <v>0</v>
      </c>
      <c r="O47" s="216">
        <f>+IF(I47=0,"",'Ark1'!W1763)</f>
        <v>0</v>
      </c>
      <c r="P47" s="218">
        <f>+IF(I47=0,"",'Ark1'!X1763)</f>
        <v>0</v>
      </c>
      <c r="Q47" s="218">
        <f>+IF(I47=0,"",'Ark1'!Y1763)</f>
        <v>0</v>
      </c>
      <c r="R47" s="218">
        <f>+IF(I47=0,"",'Ark1'!Z1763)</f>
        <v>2.0840802998661982</v>
      </c>
      <c r="S47" s="216">
        <f>+IF(I47=0,"",'Ark1'!AA1763)</f>
        <v>1.5902400198616835</v>
      </c>
      <c r="T47" s="216">
        <f>+IF(I47=0,"",'Ark1'!AB1763)</f>
        <v>0</v>
      </c>
      <c r="U47" s="218">
        <f>+'Ark1'!AD1763</f>
        <v>0</v>
      </c>
      <c r="V47" s="216">
        <f t="shared" si="4"/>
        <v>47.333333333333336</v>
      </c>
      <c r="W47" s="216">
        <f t="shared" si="5"/>
        <v>4.0571428571428569</v>
      </c>
      <c r="X47" s="195"/>
      <c r="Y47" s="198"/>
      <c r="AA47" s="28"/>
      <c r="AB47" s="26"/>
      <c r="AC47" s="199"/>
      <c r="AD47" s="27"/>
      <c r="AE47" s="26"/>
      <c r="AF47" s="26"/>
      <c r="AG47" s="33"/>
      <c r="AH47" s="33"/>
      <c r="AI47" s="33"/>
    </row>
    <row r="48" spans="1:35" ht="15.6">
      <c r="A48" s="195"/>
      <c r="B48" s="215">
        <f>+'Ark1'!C1764</f>
        <v>2024</v>
      </c>
      <c r="C48" s="195"/>
      <c r="D48" s="215">
        <f>+'Ark1'!M1764</f>
        <v>3</v>
      </c>
      <c r="E48" s="215" t="s">
        <v>90</v>
      </c>
      <c r="F48" s="215">
        <f>+'Ark1'!D1764</f>
        <v>6</v>
      </c>
      <c r="G48" s="215" t="s">
        <v>525</v>
      </c>
      <c r="H48" s="215">
        <f>+'Ark1'!Q1764</f>
        <v>30</v>
      </c>
      <c r="I48" s="320">
        <f>+'Ark1'!R1764</f>
        <v>169</v>
      </c>
      <c r="J48" s="216">
        <f>+IF(I48=0,"",'Ark1'!AG1764)</f>
        <v>13.944051214478112</v>
      </c>
      <c r="K48" s="216">
        <f>+IF(I48=0,"",'Ark1'!AH1764)</f>
        <v>0.59171597633136108</v>
      </c>
      <c r="L48" s="217">
        <f>+IF(I48=0,"",'Ark1'!S1764)</f>
        <v>4.5857988165680474</v>
      </c>
      <c r="M48" s="216">
        <f>+IF(I48=0,"",'Ark1'!U1764)</f>
        <v>7.0757396449704153</v>
      </c>
      <c r="N48" s="216">
        <f>+IF(I48=0,"",'Ark1'!V1764)</f>
        <v>0</v>
      </c>
      <c r="O48" s="216">
        <f>+IF(I48=0,"",'Ark1'!W1764)</f>
        <v>0</v>
      </c>
      <c r="P48" s="218">
        <f>+IF(I48=0,"",'Ark1'!X1764)</f>
        <v>0</v>
      </c>
      <c r="Q48" s="218">
        <f>+IF(I48=0,"",'Ark1'!Y1764)</f>
        <v>0</v>
      </c>
      <c r="R48" s="218">
        <f>+IF(I48=0,"",'Ark1'!Z1764)</f>
        <v>1.549251647068062</v>
      </c>
      <c r="S48" s="216">
        <f>+IF(I48=0,"",'Ark1'!AA1764)</f>
        <v>1.0234120826363997</v>
      </c>
      <c r="T48" s="216">
        <f>+IF(I48=0,"",'Ark1'!AB1764)</f>
        <v>0</v>
      </c>
      <c r="U48" s="218">
        <f>+'Ark1'!AD1764</f>
        <v>0</v>
      </c>
      <c r="V48" s="216">
        <f t="shared" si="4"/>
        <v>56.333333333333336</v>
      </c>
      <c r="W48" s="216">
        <f t="shared" si="5"/>
        <v>5.6333333333333337</v>
      </c>
      <c r="X48" s="195"/>
      <c r="Y48" s="198"/>
      <c r="AA48" s="28"/>
      <c r="AB48" s="26"/>
      <c r="AC48" s="199"/>
      <c r="AD48" s="27"/>
      <c r="AE48" s="26"/>
      <c r="AF48" s="26"/>
      <c r="AG48" s="33"/>
      <c r="AH48" s="33"/>
      <c r="AI48" s="33"/>
    </row>
    <row r="49" spans="1:35" ht="15.6">
      <c r="A49" s="195"/>
      <c r="B49" s="215">
        <f>+'Ark1'!C1765</f>
        <v>2024</v>
      </c>
      <c r="C49" s="195"/>
      <c r="D49" s="215">
        <f>+'Ark1'!M1765</f>
        <v>3</v>
      </c>
      <c r="E49" s="215" t="s">
        <v>90</v>
      </c>
      <c r="F49" s="215">
        <f>+'Ark1'!D1765</f>
        <v>7</v>
      </c>
      <c r="G49" s="215" t="s">
        <v>526</v>
      </c>
      <c r="H49" s="215">
        <f>+'Ark1'!Q1765</f>
        <v>22</v>
      </c>
      <c r="I49" s="320">
        <f>+'Ark1'!R1765</f>
        <v>133</v>
      </c>
      <c r="J49" s="216">
        <f>+IF(I49=0,"",'Ark1'!AG1765)</f>
        <v>21.14996932246472</v>
      </c>
      <c r="K49" s="216">
        <f>+IF(I49=0,"",'Ark1'!AH1765)</f>
        <v>6.7669172932330817</v>
      </c>
      <c r="L49" s="217">
        <f>+IF(I49=0,"",'Ark1'!S1765)</f>
        <v>4.3533834586466176</v>
      </c>
      <c r="M49" s="216">
        <f>+IF(I49=0,"",'Ark1'!U1765)</f>
        <v>7.2571428571428562</v>
      </c>
      <c r="N49" s="216">
        <f>+IF(I49=0,"",'Ark1'!V1765)</f>
        <v>0</v>
      </c>
      <c r="O49" s="216">
        <f>+IF(I49=0,"",'Ark1'!W1765)</f>
        <v>0</v>
      </c>
      <c r="P49" s="218">
        <f>+IF(I49=0,"",'Ark1'!X1765)</f>
        <v>1.5037593984962403</v>
      </c>
      <c r="Q49" s="218">
        <f>+IF(I49=0,"",'Ark1'!Y1765)</f>
        <v>0</v>
      </c>
      <c r="R49" s="218">
        <f>+IF(I49=0,"",'Ark1'!Z1765)</f>
        <v>2.5371313418420556</v>
      </c>
      <c r="S49" s="216">
        <f>+IF(I49=0,"",'Ark1'!AA1765)</f>
        <v>1.0347023016111758</v>
      </c>
      <c r="T49" s="216">
        <f>+IF(I49=0,"",'Ark1'!AB1765)</f>
        <v>0</v>
      </c>
      <c r="U49" s="218">
        <f>+'Ark1'!AD1765</f>
        <v>0</v>
      </c>
      <c r="V49" s="216">
        <f t="shared" si="4"/>
        <v>44.333333333333336</v>
      </c>
      <c r="W49" s="216">
        <f t="shared" si="5"/>
        <v>6.0454545454545459</v>
      </c>
      <c r="X49" s="195"/>
      <c r="Y49" s="198"/>
      <c r="AA49" s="28"/>
      <c r="AB49" s="26"/>
      <c r="AC49" s="199"/>
      <c r="AD49" s="27"/>
      <c r="AE49" s="26"/>
      <c r="AF49" s="26"/>
      <c r="AG49" s="33"/>
      <c r="AH49" s="33"/>
      <c r="AI49" s="33"/>
    </row>
    <row r="50" spans="1:35" ht="15.6">
      <c r="A50" s="195"/>
      <c r="B50" s="215">
        <f>+'Ark1'!C1766</f>
        <v>2024</v>
      </c>
      <c r="C50" s="195"/>
      <c r="D50" s="215">
        <f>+'Ark1'!M1766</f>
        <v>3</v>
      </c>
      <c r="E50" s="215" t="s">
        <v>90</v>
      </c>
      <c r="F50" s="215">
        <f>+'Ark1'!D1766</f>
        <v>8</v>
      </c>
      <c r="G50" s="215" t="s">
        <v>527</v>
      </c>
      <c r="H50" s="215">
        <f>+'Ark1'!Q1766</f>
        <v>47</v>
      </c>
      <c r="I50" s="320">
        <f>+'Ark1'!R1766</f>
        <v>294</v>
      </c>
      <c r="J50" s="216">
        <f>+IF(I50=0,"",'Ark1'!AG1766)</f>
        <v>27.797425225885753</v>
      </c>
      <c r="K50" s="216">
        <f>+IF(I50=0,"",'Ark1'!AH1766)</f>
        <v>2.0408163265306123</v>
      </c>
      <c r="L50" s="217">
        <f>+IF(I50=0,"",'Ark1'!S1766)</f>
        <v>4.4693877551020424</v>
      </c>
      <c r="M50" s="216">
        <f>+IF(I50=0,"",'Ark1'!U1766)</f>
        <v>8.769047619047619</v>
      </c>
      <c r="N50" s="216">
        <f>+IF(I50=0,"",'Ark1'!V1766)</f>
        <v>0</v>
      </c>
      <c r="O50" s="216">
        <f>+IF(I50=0,"",'Ark1'!W1766)</f>
        <v>0</v>
      </c>
      <c r="P50" s="218">
        <f>+IF(I50=0,"",'Ark1'!X1766)</f>
        <v>0</v>
      </c>
      <c r="Q50" s="218">
        <f>+IF(I50=0,"",'Ark1'!Y1766)</f>
        <v>0</v>
      </c>
      <c r="R50" s="218">
        <f>+IF(I50=0,"",'Ark1'!Z1766)</f>
        <v>1.9925954200330096</v>
      </c>
      <c r="S50" s="216">
        <f>+IF(I50=0,"",'Ark1'!AA1766)</f>
        <v>0.90580983759886435</v>
      </c>
      <c r="T50" s="216">
        <f>+IF(I50=0,"",'Ark1'!AB1766)</f>
        <v>0</v>
      </c>
      <c r="U50" s="218">
        <f>+'Ark1'!AD1766</f>
        <v>0</v>
      </c>
      <c r="V50" s="216">
        <f t="shared" si="4"/>
        <v>98</v>
      </c>
      <c r="W50" s="216">
        <f t="shared" si="5"/>
        <v>6.2553191489361701</v>
      </c>
      <c r="X50" s="195"/>
      <c r="Y50" s="198"/>
      <c r="AA50" s="28"/>
      <c r="AB50" s="26"/>
      <c r="AC50" s="199"/>
      <c r="AD50" s="27"/>
      <c r="AE50" s="26"/>
      <c r="AF50" s="26"/>
      <c r="AG50" s="33"/>
      <c r="AH50" s="33"/>
      <c r="AI50" s="33"/>
    </row>
    <row r="51" spans="1:35" ht="15.6">
      <c r="A51" s="195"/>
      <c r="B51" s="215">
        <f>+'Ark1'!C1767</f>
        <v>2024</v>
      </c>
      <c r="C51" s="195"/>
      <c r="D51" s="215">
        <f>+'Ark1'!M1767</f>
        <v>3</v>
      </c>
      <c r="E51" s="215" t="s">
        <v>90</v>
      </c>
      <c r="F51" s="215">
        <f>+'Ark1'!D1767</f>
        <v>9</v>
      </c>
      <c r="G51" s="215" t="s">
        <v>528</v>
      </c>
      <c r="H51" s="215">
        <f>+'Ark1'!Q1767</f>
        <v>72</v>
      </c>
      <c r="I51" s="320">
        <f>+'Ark1'!R1767</f>
        <v>323</v>
      </c>
      <c r="J51" s="216">
        <f>+IF(I51=0,"",'Ark1'!AG1767)</f>
        <v>18.131747992222987</v>
      </c>
      <c r="K51" s="216">
        <f>+IF(I51=0,"",'Ark1'!AH1767)</f>
        <v>3.7151702786377694</v>
      </c>
      <c r="L51" s="217">
        <f>+IF(I51=0,"",'Ark1'!S1767)</f>
        <v>4.5665634674922604</v>
      </c>
      <c r="M51" s="216">
        <f>+IF(I51=0,"",'Ark1'!U1767)</f>
        <v>9.4990712074303332</v>
      </c>
      <c r="N51" s="216">
        <f>+IF(I51=0,"",'Ark1'!V1767)</f>
        <v>0.30959752321981437</v>
      </c>
      <c r="O51" s="216">
        <f>+IF(I51=0,"",'Ark1'!W1767)</f>
        <v>0</v>
      </c>
      <c r="P51" s="218">
        <f>+IF(I51=0,"",'Ark1'!X1767)</f>
        <v>3.095975232198144</v>
      </c>
      <c r="Q51" s="218">
        <f>+IF(I51=0,"",'Ark1'!Y1767)</f>
        <v>0.30959752321981437</v>
      </c>
      <c r="R51" s="218">
        <f>+IF(I51=0,"",'Ark1'!Z1767)</f>
        <v>3.0383359270258419</v>
      </c>
      <c r="S51" s="216">
        <f>+IF(I51=0,"",'Ark1'!AA1767)</f>
        <v>1.2156345862183533</v>
      </c>
      <c r="T51" s="216">
        <f>+IF(I51=0,"",'Ark1'!AB1767)</f>
        <v>0</v>
      </c>
      <c r="U51" s="218">
        <f>+'Ark1'!AD1767</f>
        <v>0</v>
      </c>
      <c r="V51" s="216">
        <f t="shared" si="4"/>
        <v>107.66666666666667</v>
      </c>
      <c r="W51" s="216">
        <f t="shared" si="5"/>
        <v>4.4861111111111107</v>
      </c>
      <c r="X51" s="195"/>
      <c r="Y51" s="198"/>
      <c r="AA51" s="28"/>
      <c r="AB51" s="26"/>
      <c r="AC51" s="199"/>
      <c r="AD51" s="27"/>
      <c r="AE51" s="26"/>
      <c r="AF51" s="26"/>
      <c r="AG51" s="33"/>
      <c r="AH51" s="33"/>
      <c r="AI51" s="33"/>
    </row>
    <row r="52" spans="1:35" ht="15.6">
      <c r="A52" s="195"/>
      <c r="B52" s="215">
        <f>+'Ark1'!C1768</f>
        <v>2024</v>
      </c>
      <c r="C52" s="195"/>
      <c r="D52" s="215">
        <f>+'Ark1'!M1768</f>
        <v>3</v>
      </c>
      <c r="E52" s="215" t="s">
        <v>90</v>
      </c>
      <c r="F52" s="215">
        <f>+'Ark1'!D1768</f>
        <v>10</v>
      </c>
      <c r="G52" s="215" t="s">
        <v>529</v>
      </c>
      <c r="H52" s="215">
        <f>+'Ark1'!Q1768</f>
        <v>125</v>
      </c>
      <c r="I52" s="320">
        <f>+'Ark1'!R1768</f>
        <v>567</v>
      </c>
      <c r="J52" s="216">
        <f>+IF(I52=0,"",'Ark1'!AG1768)</f>
        <v>17.561936096724761</v>
      </c>
      <c r="K52" s="216">
        <f>+IF(I52=0,"",'Ark1'!AH1768)</f>
        <v>1.2345679012345681</v>
      </c>
      <c r="L52" s="217">
        <f>+IF(I52=0,"",'Ark1'!S1768)</f>
        <v>4.5079365079365079</v>
      </c>
      <c r="M52" s="216">
        <f>+IF(I52=0,"",'Ark1'!U1768)</f>
        <v>8.5102292768959416</v>
      </c>
      <c r="N52" s="216">
        <f>+IF(I52=0,"",'Ark1'!V1768)</f>
        <v>0</v>
      </c>
      <c r="O52" s="216">
        <f>+IF(I52=0,"",'Ark1'!W1768)</f>
        <v>0</v>
      </c>
      <c r="P52" s="218">
        <f>+IF(I52=0,"",'Ark1'!X1768)</f>
        <v>0.88183421516754845</v>
      </c>
      <c r="Q52" s="218">
        <f>+IF(I52=0,"",'Ark1'!Y1768)</f>
        <v>0</v>
      </c>
      <c r="R52" s="218">
        <f>+IF(I52=0,"",'Ark1'!Z1768)</f>
        <v>2.534468093873083</v>
      </c>
      <c r="S52" s="216">
        <f>+IF(I52=0,"",'Ark1'!AA1768)</f>
        <v>0.99355443520817988</v>
      </c>
      <c r="T52" s="216">
        <f>+IF(I52=0,"",'Ark1'!AB1768)</f>
        <v>0</v>
      </c>
      <c r="U52" s="218">
        <f>+'Ark1'!AD1768</f>
        <v>0</v>
      </c>
      <c r="V52" s="216">
        <f t="shared" si="4"/>
        <v>189</v>
      </c>
      <c r="W52" s="216">
        <f t="shared" si="5"/>
        <v>4.5359999999999996</v>
      </c>
      <c r="X52" s="195"/>
      <c r="Y52" s="198"/>
      <c r="AA52" s="28"/>
      <c r="AB52" s="26"/>
      <c r="AC52" s="199"/>
      <c r="AD52" s="27"/>
      <c r="AE52" s="26"/>
      <c r="AF52" s="26"/>
      <c r="AG52" s="33"/>
      <c r="AH52" s="33"/>
      <c r="AI52" s="33"/>
    </row>
    <row r="53" spans="1:35" ht="15.6">
      <c r="A53" s="195"/>
      <c r="B53" s="215">
        <f>+'Ark1'!C1769</f>
        <v>2024</v>
      </c>
      <c r="C53" s="195"/>
      <c r="D53" s="215">
        <f>+'Ark1'!M1769</f>
        <v>3</v>
      </c>
      <c r="E53" s="215" t="s">
        <v>90</v>
      </c>
      <c r="F53" s="215">
        <f>+'Ark1'!D1769</f>
        <v>11</v>
      </c>
      <c r="G53" s="215" t="s">
        <v>530</v>
      </c>
      <c r="H53" s="215">
        <f>+'Ark1'!Q1769</f>
        <v>49</v>
      </c>
      <c r="I53" s="320">
        <f>+'Ark1'!R1769</f>
        <v>171</v>
      </c>
      <c r="J53" s="216">
        <f>+IF(I53=0,"",'Ark1'!AG1769)</f>
        <v>16.007702450970143</v>
      </c>
      <c r="K53" s="216">
        <f>+IF(I53=0,"",'Ark1'!AH1769)</f>
        <v>5.84795321637427</v>
      </c>
      <c r="L53" s="217">
        <f>+IF(I53=0,"",'Ark1'!S1769)</f>
        <v>4.1228070175438596</v>
      </c>
      <c r="M53" s="216">
        <f>+IF(I53=0,"",'Ark1'!U1769)</f>
        <v>8.9450292397660895</v>
      </c>
      <c r="N53" s="216">
        <f>+IF(I53=0,"",'Ark1'!V1769)</f>
        <v>0</v>
      </c>
      <c r="O53" s="216">
        <f>+IF(I53=0,"",'Ark1'!W1769)</f>
        <v>0</v>
      </c>
      <c r="P53" s="218">
        <f>+IF(I53=0,"",'Ark1'!X1769)</f>
        <v>4.6783625730994149</v>
      </c>
      <c r="Q53" s="218">
        <f>+IF(I53=0,"",'Ark1'!Y1769)</f>
        <v>0</v>
      </c>
      <c r="R53" s="218">
        <f>+IF(I53=0,"",'Ark1'!Z1769)</f>
        <v>3.0240200914948887</v>
      </c>
      <c r="S53" s="216">
        <f>+IF(I53=0,"",'Ark1'!AA1769)</f>
        <v>1.1857365086818112</v>
      </c>
      <c r="T53" s="216">
        <f>+IF(I53=0,"",'Ark1'!AB1769)</f>
        <v>0</v>
      </c>
      <c r="U53" s="218">
        <f>+'Ark1'!AD1769</f>
        <v>0</v>
      </c>
      <c r="V53" s="216">
        <f t="shared" si="4"/>
        <v>57</v>
      </c>
      <c r="W53" s="216">
        <f t="shared" si="5"/>
        <v>3.489795918367347</v>
      </c>
      <c r="X53" s="195"/>
      <c r="Y53" s="198"/>
      <c r="AA53" s="28"/>
      <c r="AB53" s="26"/>
      <c r="AC53" s="199"/>
      <c r="AD53" s="27"/>
      <c r="AE53" s="26"/>
      <c r="AF53" s="26"/>
      <c r="AG53" s="33"/>
      <c r="AH53" s="33"/>
      <c r="AI53" s="33"/>
    </row>
    <row r="54" spans="1:35" ht="16.5" customHeight="1">
      <c r="A54" s="195"/>
      <c r="B54" s="215">
        <f>+'Ark1'!C1770</f>
        <v>2024</v>
      </c>
      <c r="C54" s="195"/>
      <c r="D54" s="215">
        <f>+'Ark1'!M1770</f>
        <v>3</v>
      </c>
      <c r="E54" s="215" t="s">
        <v>90</v>
      </c>
      <c r="F54" s="215">
        <f>+'Ark1'!D1770</f>
        <v>12</v>
      </c>
      <c r="G54" s="215" t="s">
        <v>531</v>
      </c>
      <c r="H54" s="215">
        <f>+'Ark1'!Q1770</f>
        <v>16</v>
      </c>
      <c r="I54" s="320">
        <f>+'Ark1'!R1770</f>
        <v>31</v>
      </c>
      <c r="J54" s="216">
        <f>+IF(I54=0,"",'Ark1'!AG1770)</f>
        <v>12.85582680792262</v>
      </c>
      <c r="K54" s="216">
        <f>+IF(I54=0,"",'Ark1'!AH1770)</f>
        <v>6.4516129032258052</v>
      </c>
      <c r="L54" s="217">
        <f>+IF(I54=0,"",'Ark1'!S1770)</f>
        <v>4.3548387096774199</v>
      </c>
      <c r="M54" s="216">
        <f>+IF(I54=0,"",'Ark1'!U1770)</f>
        <v>9.0032258064516171</v>
      </c>
      <c r="N54" s="216">
        <f>+IF(I54=0,"",'Ark1'!V1770)</f>
        <v>0</v>
      </c>
      <c r="O54" s="216">
        <f>+IF(I54=0,"",'Ark1'!W1770)</f>
        <v>0</v>
      </c>
      <c r="P54" s="218">
        <f>+IF(I54=0,"",'Ark1'!X1770)</f>
        <v>0</v>
      </c>
      <c r="Q54" s="218">
        <f>+IF(I54=0,"",'Ark1'!Y1770)</f>
        <v>0</v>
      </c>
      <c r="R54" s="218">
        <f>+IF(I54=0,"",'Ark1'!Z1770)</f>
        <v>2.5678513512107055</v>
      </c>
      <c r="S54" s="216">
        <f>+IF(I54=0,"",'Ark1'!AA1770)</f>
        <v>1.0015596578232289</v>
      </c>
      <c r="T54" s="216">
        <f>+IF(I54=0,"",'Ark1'!AB1770)</f>
        <v>0</v>
      </c>
      <c r="U54" s="218">
        <f>+'Ark1'!AD1770</f>
        <v>0</v>
      </c>
      <c r="V54" s="216">
        <f t="shared" si="4"/>
        <v>10.333333333333334</v>
      </c>
      <c r="W54" s="216">
        <f t="shared" si="5"/>
        <v>1.9375</v>
      </c>
      <c r="X54" s="195"/>
      <c r="Y54" s="198"/>
      <c r="AA54" s="28"/>
      <c r="AB54" s="26"/>
      <c r="AC54" s="199"/>
      <c r="AD54" s="27"/>
      <c r="AE54" s="26"/>
      <c r="AF54" s="26"/>
      <c r="AG54" s="33"/>
      <c r="AH54" s="33"/>
      <c r="AI54" s="33"/>
    </row>
    <row r="55" spans="1:35" ht="15.6">
      <c r="A55" s="195"/>
      <c r="B55" s="195"/>
      <c r="C55" s="195"/>
      <c r="D55" s="195"/>
      <c r="E55" s="195"/>
      <c r="F55" s="195"/>
      <c r="G55" s="195"/>
      <c r="H55" s="195"/>
      <c r="I55" s="316"/>
      <c r="J55" s="196"/>
      <c r="K55" s="196"/>
      <c r="L55" s="195"/>
      <c r="M55" s="195"/>
      <c r="N55" s="195"/>
      <c r="O55" s="197"/>
      <c r="P55" s="197"/>
      <c r="Q55" s="197"/>
      <c r="R55" s="197"/>
      <c r="S55" s="196"/>
      <c r="T55" s="195"/>
      <c r="U55" s="197"/>
      <c r="V55" s="197"/>
      <c r="W55" s="196"/>
      <c r="X55" s="195"/>
      <c r="Y55" s="198"/>
      <c r="AA55" s="28"/>
      <c r="AB55" s="26"/>
      <c r="AC55" s="199"/>
      <c r="AD55" s="27"/>
      <c r="AH55" s="27"/>
    </row>
    <row r="56" spans="1:35" ht="22.8">
      <c r="A56" s="195"/>
      <c r="B56" s="195"/>
      <c r="C56" s="195"/>
      <c r="D56" s="195"/>
      <c r="E56" s="240" t="str">
        <f>+E58</f>
        <v>2-</v>
      </c>
      <c r="F56" s="195"/>
      <c r="G56" s="195"/>
      <c r="H56" s="195"/>
      <c r="I56" s="309">
        <f>SUM(I58:I69)</f>
        <v>3205</v>
      </c>
      <c r="J56" s="196"/>
      <c r="K56" s="196"/>
      <c r="L56" s="195"/>
      <c r="M56" s="246">
        <f>+Fettgruppe!K13</f>
        <v>8.5101716068642723</v>
      </c>
      <c r="N56" s="195"/>
      <c r="O56" s="197"/>
      <c r="P56" s="197"/>
      <c r="Q56" s="197"/>
      <c r="R56" s="197"/>
      <c r="S56" s="196"/>
      <c r="T56" s="195"/>
      <c r="U56" s="197"/>
      <c r="V56" s="197"/>
      <c r="W56" s="196"/>
      <c r="X56" s="195"/>
      <c r="Y56" s="198"/>
      <c r="AA56" s="28"/>
      <c r="AB56" s="26"/>
      <c r="AC56" s="199"/>
      <c r="AD56" s="27"/>
      <c r="AH56" s="27"/>
    </row>
    <row r="57" spans="1:35" ht="15.6">
      <c r="A57" s="195"/>
      <c r="B57" s="195"/>
      <c r="C57" s="195"/>
      <c r="D57" s="195"/>
      <c r="E57" s="195"/>
      <c r="F57" s="195"/>
      <c r="G57" s="195"/>
      <c r="H57" s="195"/>
      <c r="I57" s="316"/>
      <c r="J57" s="196"/>
      <c r="K57" s="196"/>
      <c r="L57" s="195"/>
      <c r="M57" s="195"/>
      <c r="N57" s="195"/>
      <c r="O57" s="197"/>
      <c r="P57" s="197"/>
      <c r="Q57" s="197"/>
      <c r="R57" s="197"/>
      <c r="S57" s="196"/>
      <c r="T57" s="195"/>
      <c r="U57" s="197"/>
      <c r="V57" s="197"/>
      <c r="W57" s="212"/>
      <c r="X57" s="195"/>
      <c r="Y57" s="198"/>
      <c r="AA57" s="28"/>
      <c r="AB57" s="26"/>
      <c r="AC57" s="199"/>
      <c r="AD57" s="27"/>
      <c r="AH57" s="27"/>
    </row>
    <row r="58" spans="1:35" ht="16.5" customHeight="1">
      <c r="A58" s="195"/>
      <c r="B58" s="27">
        <f>+'Ark1'!C1771</f>
        <v>2024</v>
      </c>
      <c r="C58" s="195"/>
      <c r="D58" s="27">
        <f>+'Ark1'!M1771</f>
        <v>4</v>
      </c>
      <c r="E58" s="27" t="s">
        <v>91</v>
      </c>
      <c r="F58" s="27">
        <f>+'Ark1'!D1771</f>
        <v>1</v>
      </c>
      <c r="G58" s="27" t="s">
        <v>521</v>
      </c>
      <c r="H58" s="27">
        <f>+'Ark1'!Q1771</f>
        <v>3</v>
      </c>
      <c r="I58" s="321">
        <f>+'Ark1'!R1771</f>
        <v>7</v>
      </c>
      <c r="J58" s="28">
        <f>+IF(I58=0,"",'Ark1'!AG1771)</f>
        <v>3.8649604660840624</v>
      </c>
      <c r="K58" s="28">
        <f>+IF(I58=0,"",'Ark1'!AH1771)</f>
        <v>0</v>
      </c>
      <c r="L58" s="26">
        <f>+IF(I58=0,"",'Ark1'!S1771)</f>
        <v>5.4285714285714306</v>
      </c>
      <c r="M58" s="28">
        <f>+IF(I58=0,"",'Ark1'!U1771)</f>
        <v>10.614285714285712</v>
      </c>
      <c r="N58" s="28">
        <f>+IF(I58=0,"",'Ark1'!V1771)</f>
        <v>0</v>
      </c>
      <c r="O58" s="28">
        <f>+IF(I58=0,"",'Ark1'!W1771)</f>
        <v>0</v>
      </c>
      <c r="P58" s="33">
        <f>+IF(I58=0,"",'Ark1'!X1771)</f>
        <v>0</v>
      </c>
      <c r="Q58" s="33">
        <f>+IF(I58=0,"",'Ark1'!Y1771)</f>
        <v>0</v>
      </c>
      <c r="R58" s="33">
        <f>+IF(I58=0,"",'Ark1'!Z1771)</f>
        <v>2.7678917048533482</v>
      </c>
      <c r="S58" s="28">
        <f>+IF(I58=0,"",'Ark1'!AA1771)</f>
        <v>0.72843135908468148</v>
      </c>
      <c r="T58" s="28">
        <f>+IF(I58=0,"",'Ark1'!AB1771)</f>
        <v>0</v>
      </c>
      <c r="U58" s="33">
        <f>+'Ark1'!AD1771</f>
        <v>0</v>
      </c>
      <c r="V58" s="28">
        <f>+IF(I58=0,"",I58/D58)</f>
        <v>1.75</v>
      </c>
      <c r="W58" s="28">
        <f>+IF(I58=0,"",I58/H58)</f>
        <v>2.3333333333333335</v>
      </c>
      <c r="X58" s="195"/>
      <c r="Y58" s="198"/>
      <c r="AA58" s="28"/>
      <c r="AB58" s="26"/>
      <c r="AC58" s="199"/>
      <c r="AD58" s="27"/>
      <c r="AE58" s="26"/>
      <c r="AF58" s="26"/>
      <c r="AG58" s="33"/>
      <c r="AH58" s="33"/>
      <c r="AI58" s="33"/>
    </row>
    <row r="59" spans="1:35">
      <c r="A59" s="195"/>
      <c r="B59" s="27">
        <f>+'Ark1'!C1772</f>
        <v>2024</v>
      </c>
      <c r="C59" s="195"/>
      <c r="D59" s="27">
        <f>+'Ark1'!M1772</f>
        <v>4</v>
      </c>
      <c r="E59" s="27" t="s">
        <v>91</v>
      </c>
      <c r="F59" s="27">
        <f>+'Ark1'!D1772</f>
        <v>2</v>
      </c>
      <c r="G59" s="27" t="s">
        <v>522</v>
      </c>
      <c r="H59" s="27">
        <f>+'Ark1'!Q1772</f>
        <v>13</v>
      </c>
      <c r="I59" s="321">
        <f>+'Ark1'!R1772</f>
        <v>100</v>
      </c>
      <c r="J59" s="28">
        <f>+IF(I59=0,"",'Ark1'!AG1772)</f>
        <v>6.6186438425347562</v>
      </c>
      <c r="K59" s="28">
        <f>+IF(I59=0,"",'Ark1'!AH1772)</f>
        <v>1</v>
      </c>
      <c r="L59" s="26">
        <f>+IF(I59=0,"",'Ark1'!S1772)</f>
        <v>5.12</v>
      </c>
      <c r="M59" s="28">
        <f>+IF(I59=0,"",'Ark1'!U1772)</f>
        <v>4.9800000000000004</v>
      </c>
      <c r="N59" s="28">
        <f>+IF(I59=0,"",'Ark1'!V1772)</f>
        <v>0</v>
      </c>
      <c r="O59" s="28">
        <f>+IF(I59=0,"",'Ark1'!W1772)</f>
        <v>0</v>
      </c>
      <c r="P59" s="33">
        <f>+IF(I59=0,"",'Ark1'!X1772)</f>
        <v>0</v>
      </c>
      <c r="Q59" s="33">
        <f>+IF(I59=0,"",'Ark1'!Y1772)</f>
        <v>0</v>
      </c>
      <c r="R59" s="33">
        <f>+IF(I59=0,"",'Ark1'!Z1772)</f>
        <v>1.6981166037701891</v>
      </c>
      <c r="S59" s="28">
        <f>+IF(I59=0,"",'Ark1'!AA1772)</f>
        <v>0.65238025721200321</v>
      </c>
      <c r="T59" s="28">
        <f>+IF(I59=0,"",'Ark1'!AB1772)</f>
        <v>0</v>
      </c>
      <c r="U59" s="33">
        <f>+'Ark1'!AD1772</f>
        <v>0</v>
      </c>
      <c r="V59" s="28">
        <f t="shared" ref="V59:V69" si="6">+IF(I59=0,"",I59/D59)</f>
        <v>25</v>
      </c>
      <c r="W59" s="28">
        <f t="shared" ref="W59:W69" si="7">+IF(I59=0,"",I59/H59)</f>
        <v>7.6923076923076925</v>
      </c>
      <c r="X59" s="195"/>
      <c r="Y59" s="27"/>
      <c r="AA59" s="28"/>
      <c r="AB59" s="26"/>
      <c r="AC59" s="27"/>
      <c r="AD59" s="27"/>
      <c r="AE59" s="26"/>
      <c r="AF59" s="26"/>
      <c r="AG59" s="33"/>
      <c r="AH59" s="33"/>
      <c r="AI59" s="33"/>
    </row>
    <row r="60" spans="1:35" ht="17.25" customHeight="1">
      <c r="A60" s="195"/>
      <c r="B60" s="27">
        <f>+'Ark1'!C1773</f>
        <v>2024</v>
      </c>
      <c r="C60" s="195"/>
      <c r="D60" s="27">
        <f>+'Ark1'!M1773</f>
        <v>4</v>
      </c>
      <c r="E60" s="27" t="s">
        <v>91</v>
      </c>
      <c r="F60" s="27">
        <f>+'Ark1'!D1773</f>
        <v>3</v>
      </c>
      <c r="G60" s="27" t="s">
        <v>523</v>
      </c>
      <c r="H60" s="27">
        <f>+'Ark1'!Q1773</f>
        <v>33</v>
      </c>
      <c r="I60" s="321">
        <f>+'Ark1'!R1773</f>
        <v>252</v>
      </c>
      <c r="J60" s="28">
        <f>+IF(I60=0,"",'Ark1'!AG1773)</f>
        <v>9.245169570898323</v>
      </c>
      <c r="K60" s="28">
        <f>+IF(I60=0,"",'Ark1'!AH1773)</f>
        <v>0</v>
      </c>
      <c r="L60" s="26">
        <f>+IF(I60=0,"",'Ark1'!S1773)</f>
        <v>5.4087301587301582</v>
      </c>
      <c r="M60" s="28">
        <f>+IF(I60=0,"",'Ark1'!U1773)</f>
        <v>6.3456349206349199</v>
      </c>
      <c r="N60" s="28">
        <f>+IF(I60=0,"",'Ark1'!V1773)</f>
        <v>0</v>
      </c>
      <c r="O60" s="28">
        <f>+IF(I60=0,"",'Ark1'!W1773)</f>
        <v>0</v>
      </c>
      <c r="P60" s="33">
        <f>+IF(I60=0,"",'Ark1'!X1773)</f>
        <v>0</v>
      </c>
      <c r="Q60" s="33">
        <f>+IF(I60=0,"",'Ark1'!Y1773)</f>
        <v>0</v>
      </c>
      <c r="R60" s="33">
        <f>+IF(I60=0,"",'Ark1'!Z1773)</f>
        <v>1.691628780261538</v>
      </c>
      <c r="S60" s="28">
        <f>+IF(I60=0,"",'Ark1'!AA1773)</f>
        <v>1.0817768922684594</v>
      </c>
      <c r="T60" s="28">
        <f>+IF(I60=0,"",'Ark1'!AB1773)</f>
        <v>0</v>
      </c>
      <c r="U60" s="33">
        <f>+'Ark1'!AD1773</f>
        <v>0</v>
      </c>
      <c r="V60" s="28">
        <f t="shared" si="6"/>
        <v>63</v>
      </c>
      <c r="W60" s="28">
        <f t="shared" si="7"/>
        <v>7.6363636363636367</v>
      </c>
      <c r="X60" s="195"/>
      <c r="Y60" s="219"/>
      <c r="AA60" s="28"/>
      <c r="AB60" s="26"/>
      <c r="AC60" s="199"/>
      <c r="AD60" s="27"/>
      <c r="AE60" s="26"/>
      <c r="AF60" s="26"/>
      <c r="AG60" s="33"/>
      <c r="AH60" s="33"/>
      <c r="AI60" s="33"/>
    </row>
    <row r="61" spans="1:35" ht="15.6">
      <c r="A61" s="195"/>
      <c r="B61" s="27">
        <f>+'Ark1'!C1774</f>
        <v>2024</v>
      </c>
      <c r="C61" s="195"/>
      <c r="D61" s="27">
        <f>+'Ark1'!M1774</f>
        <v>4</v>
      </c>
      <c r="E61" s="27" t="s">
        <v>91</v>
      </c>
      <c r="F61" s="27">
        <f>+'Ark1'!D1774</f>
        <v>4</v>
      </c>
      <c r="G61" s="27" t="s">
        <v>524</v>
      </c>
      <c r="H61" s="27">
        <f>+'Ark1'!Q1774</f>
        <v>58</v>
      </c>
      <c r="I61" s="321">
        <f>+'Ark1'!R1774</f>
        <v>639</v>
      </c>
      <c r="J61" s="28">
        <f>+IF(I61=0,"",'Ark1'!AG1774)</f>
        <v>19.733681136626281</v>
      </c>
      <c r="K61" s="28">
        <f>+IF(I61=0,"",'Ark1'!AH1774)</f>
        <v>0.93896713615023508</v>
      </c>
      <c r="L61" s="26">
        <f>+IF(I61=0,"",'Ark1'!S1774)</f>
        <v>5.1298904538341157</v>
      </c>
      <c r="M61" s="28">
        <f>+IF(I61=0,"",'Ark1'!U1774)</f>
        <v>6.4403755868544623</v>
      </c>
      <c r="N61" s="28">
        <f>+IF(I61=0,"",'Ark1'!V1774)</f>
        <v>0</v>
      </c>
      <c r="O61" s="28">
        <f>+IF(I61=0,"",'Ark1'!W1774)</f>
        <v>0</v>
      </c>
      <c r="P61" s="33">
        <f>+IF(I61=0,"",'Ark1'!X1774)</f>
        <v>0</v>
      </c>
      <c r="Q61" s="33">
        <f>+IF(I61=0,"",'Ark1'!Y1774)</f>
        <v>0</v>
      </c>
      <c r="R61" s="33">
        <f>+IF(I61=0,"",'Ark1'!Z1774)</f>
        <v>1.2613294461046007</v>
      </c>
      <c r="S61" s="28">
        <f>+IF(I61=0,"",'Ark1'!AA1774)</f>
        <v>0.9346562491732312</v>
      </c>
      <c r="T61" s="28">
        <f>+IF(I61=0,"",'Ark1'!AB1774)</f>
        <v>0</v>
      </c>
      <c r="U61" s="33">
        <f>+'Ark1'!AD1774</f>
        <v>0</v>
      </c>
      <c r="V61" s="28">
        <f t="shared" si="6"/>
        <v>159.75</v>
      </c>
      <c r="W61" s="28">
        <f t="shared" si="7"/>
        <v>11.017241379310345</v>
      </c>
      <c r="X61" s="195"/>
      <c r="Y61" s="219"/>
      <c r="AA61" s="28"/>
      <c r="AB61" s="26"/>
      <c r="AC61" s="27"/>
      <c r="AD61" s="27"/>
      <c r="AE61" s="26"/>
      <c r="AF61" s="26"/>
      <c r="AG61" s="33"/>
      <c r="AH61" s="33"/>
      <c r="AI61" s="33"/>
    </row>
    <row r="62" spans="1:35">
      <c r="A62" s="195"/>
      <c r="B62" s="27">
        <f>+'Ark1'!C1775</f>
        <v>2024</v>
      </c>
      <c r="C62" s="195"/>
      <c r="D62" s="27">
        <f>+'Ark1'!M1775</f>
        <v>4</v>
      </c>
      <c r="E62" s="27" t="s">
        <v>91</v>
      </c>
      <c r="F62" s="27">
        <f>+'Ark1'!D1775</f>
        <v>5</v>
      </c>
      <c r="G62" s="27" t="s">
        <v>442</v>
      </c>
      <c r="H62" s="27">
        <f>+'Ark1'!Q1775</f>
        <v>39</v>
      </c>
      <c r="I62" s="321">
        <f>+'Ark1'!R1775</f>
        <v>239</v>
      </c>
      <c r="J62" s="28">
        <f>+IF(I62=0,"",'Ark1'!AG1775)</f>
        <v>14.762860940637461</v>
      </c>
      <c r="K62" s="28">
        <f>+IF(I62=0,"",'Ark1'!AH1775)</f>
        <v>2.0920502092050204</v>
      </c>
      <c r="L62" s="26">
        <f>+IF(I62=0,"",'Ark1'!S1775)</f>
        <v>5.2677824267782407</v>
      </c>
      <c r="M62" s="28">
        <f>+IF(I62=0,"",'Ark1'!U1775)</f>
        <v>6.5523012552301267</v>
      </c>
      <c r="N62" s="28">
        <f>+IF(I62=0,"",'Ark1'!V1775)</f>
        <v>0</v>
      </c>
      <c r="O62" s="28">
        <f>+IF(I62=0,"",'Ark1'!W1775)</f>
        <v>0</v>
      </c>
      <c r="P62" s="33">
        <f>+IF(I62=0,"",'Ark1'!X1775)</f>
        <v>0.41841004184100405</v>
      </c>
      <c r="Q62" s="33">
        <f>+IF(I62=0,"",'Ark1'!Y1775)</f>
        <v>0</v>
      </c>
      <c r="R62" s="33">
        <f>+IF(I62=0,"",'Ark1'!Z1775)</f>
        <v>2.4292639124037554</v>
      </c>
      <c r="S62" s="28">
        <f>+IF(I62=0,"",'Ark1'!AA1775)</f>
        <v>1.0285911164692545</v>
      </c>
      <c r="T62" s="28">
        <f>+IF(I62=0,"",'Ark1'!AB1775)</f>
        <v>0</v>
      </c>
      <c r="U62" s="33">
        <f>+'Ark1'!AD1775</f>
        <v>0</v>
      </c>
      <c r="V62" s="28">
        <f t="shared" si="6"/>
        <v>59.75</v>
      </c>
      <c r="W62" s="28">
        <f t="shared" si="7"/>
        <v>6.1282051282051286</v>
      </c>
      <c r="X62" s="195"/>
      <c r="Y62" s="220"/>
      <c r="AA62" s="28"/>
      <c r="AB62" s="26"/>
      <c r="AC62" s="27"/>
      <c r="AD62" s="27"/>
      <c r="AE62" s="26"/>
      <c r="AF62" s="26"/>
      <c r="AG62" s="33"/>
      <c r="AH62" s="33"/>
      <c r="AI62" s="33"/>
    </row>
    <row r="63" spans="1:35" ht="16.5" customHeight="1">
      <c r="A63" s="195"/>
      <c r="B63" s="27">
        <f>+'Ark1'!C1776</f>
        <v>2024</v>
      </c>
      <c r="C63" s="195"/>
      <c r="D63" s="27">
        <f>+'Ark1'!M1776</f>
        <v>4</v>
      </c>
      <c r="E63" s="27" t="s">
        <v>91</v>
      </c>
      <c r="F63" s="27">
        <f>+'Ark1'!D1776</f>
        <v>6</v>
      </c>
      <c r="G63" s="27" t="s">
        <v>525</v>
      </c>
      <c r="H63" s="27">
        <f>+'Ark1'!Q1776</f>
        <v>40</v>
      </c>
      <c r="I63" s="321">
        <f>+'Ark1'!R1776</f>
        <v>193</v>
      </c>
      <c r="J63" s="28">
        <f>+IF(I63=0,"",'Ark1'!AG1776)</f>
        <v>17.202094289678978</v>
      </c>
      <c r="K63" s="28">
        <f>+IF(I63=0,"",'Ark1'!AH1776)</f>
        <v>1.0362694300518138</v>
      </c>
      <c r="L63" s="26">
        <f>+IF(I63=0,"",'Ark1'!S1776)</f>
        <v>5.5699481865284959</v>
      </c>
      <c r="M63" s="28">
        <f>+IF(I63=0,"",'Ark1'!U1776)</f>
        <v>7.6435233160621747</v>
      </c>
      <c r="N63" s="28">
        <f>+IF(I63=0,"",'Ark1'!V1776)</f>
        <v>0</v>
      </c>
      <c r="O63" s="28">
        <f>+IF(I63=0,"",'Ark1'!W1776)</f>
        <v>0</v>
      </c>
      <c r="P63" s="33">
        <f>+IF(I63=0,"",'Ark1'!X1776)</f>
        <v>0.51813471502590691</v>
      </c>
      <c r="Q63" s="33">
        <f>+IF(I63=0,"",'Ark1'!Y1776)</f>
        <v>0</v>
      </c>
      <c r="R63" s="33">
        <f>+IF(I63=0,"",'Ark1'!Z1776)</f>
        <v>1.8994332453659579</v>
      </c>
      <c r="S63" s="28">
        <f>+IF(I63=0,"",'Ark1'!AA1776)</f>
        <v>0.99038303021515761</v>
      </c>
      <c r="T63" s="28">
        <f>+IF(I63=0,"",'Ark1'!AB1776)</f>
        <v>0</v>
      </c>
      <c r="U63" s="33">
        <f>+'Ark1'!AD1776</f>
        <v>0</v>
      </c>
      <c r="V63" s="28">
        <f t="shared" si="6"/>
        <v>48.25</v>
      </c>
      <c r="W63" s="28">
        <f t="shared" si="7"/>
        <v>4.8250000000000002</v>
      </c>
      <c r="X63" s="195"/>
      <c r="Y63" s="219"/>
      <c r="AA63" s="28"/>
      <c r="AB63" s="26"/>
      <c r="AC63" s="27"/>
      <c r="AD63" s="27"/>
      <c r="AE63" s="221"/>
      <c r="AF63" s="221"/>
      <c r="AG63" s="33"/>
      <c r="AH63" s="33"/>
      <c r="AI63" s="33"/>
    </row>
    <row r="64" spans="1:35">
      <c r="A64" s="195"/>
      <c r="B64" s="27">
        <f>+'Ark1'!C1777</f>
        <v>2024</v>
      </c>
      <c r="C64" s="195"/>
      <c r="D64" s="27">
        <f>+'Ark1'!M1777</f>
        <v>4</v>
      </c>
      <c r="E64" s="27" t="s">
        <v>91</v>
      </c>
      <c r="F64" s="27">
        <f>+'Ark1'!D1777</f>
        <v>7</v>
      </c>
      <c r="G64" s="27" t="s">
        <v>526</v>
      </c>
      <c r="H64" s="27">
        <f>+'Ark1'!Q1777</f>
        <v>21</v>
      </c>
      <c r="I64" s="321">
        <f>+'Ark1'!R1777</f>
        <v>114</v>
      </c>
      <c r="J64" s="28">
        <f>+IF(I64=0,"",'Ark1'!AG1777)</f>
        <v>21.224471908142696</v>
      </c>
      <c r="K64" s="28">
        <f>+IF(I64=0,"",'Ark1'!AH1777)</f>
        <v>3.5087719298245608</v>
      </c>
      <c r="L64" s="26">
        <f>+IF(I64=0,"",'Ark1'!S1777)</f>
        <v>5.8596491228070162</v>
      </c>
      <c r="M64" s="28">
        <f>+IF(I64=0,"",'Ark1'!U1777)</f>
        <v>8.496491228070175</v>
      </c>
      <c r="N64" s="28">
        <f>+IF(I64=0,"",'Ark1'!V1777)</f>
        <v>0</v>
      </c>
      <c r="O64" s="28">
        <f>+IF(I64=0,"",'Ark1'!W1777)</f>
        <v>0</v>
      </c>
      <c r="P64" s="33">
        <f>+IF(I64=0,"",'Ark1'!X1777)</f>
        <v>2.6315789473684221</v>
      </c>
      <c r="Q64" s="33">
        <f>+IF(I64=0,"",'Ark1'!Y1777)</f>
        <v>0</v>
      </c>
      <c r="R64" s="33">
        <f>+IF(I64=0,"",'Ark1'!Z1777)</f>
        <v>2.6752907638190848</v>
      </c>
      <c r="S64" s="28">
        <f>+IF(I64=0,"",'Ark1'!AA1777)</f>
        <v>1.0502897927786539</v>
      </c>
      <c r="T64" s="28">
        <f>+IF(I64=0,"",'Ark1'!AB1777)</f>
        <v>0</v>
      </c>
      <c r="U64" s="33">
        <f>+'Ark1'!AD1777</f>
        <v>0</v>
      </c>
      <c r="V64" s="28">
        <f t="shared" si="6"/>
        <v>28.5</v>
      </c>
      <c r="W64" s="28">
        <f t="shared" si="7"/>
        <v>5.4285714285714288</v>
      </c>
      <c r="X64" s="195"/>
      <c r="Y64" s="198"/>
      <c r="AA64" s="28"/>
      <c r="AB64" s="26"/>
      <c r="AC64" s="198"/>
      <c r="AD64" s="27"/>
      <c r="AH64" s="27"/>
    </row>
    <row r="65" spans="1:34" ht="15.6">
      <c r="A65" s="195"/>
      <c r="B65" s="27">
        <f>+'Ark1'!C1778</f>
        <v>2024</v>
      </c>
      <c r="C65" s="195"/>
      <c r="D65" s="27">
        <f>+'Ark1'!M1778</f>
        <v>4</v>
      </c>
      <c r="E65" s="27" t="s">
        <v>91</v>
      </c>
      <c r="F65" s="27">
        <f>+'Ark1'!D1778</f>
        <v>8</v>
      </c>
      <c r="G65" s="27" t="s">
        <v>527</v>
      </c>
      <c r="H65" s="27">
        <f>+'Ark1'!Q1778</f>
        <v>63</v>
      </c>
      <c r="I65" s="321">
        <f>+'Ark1'!R1778</f>
        <v>255</v>
      </c>
      <c r="J65" s="28">
        <f>+IF(I65=0,"",'Ark1'!AG1778)</f>
        <v>26.041015245940528</v>
      </c>
      <c r="K65" s="28">
        <f>+IF(I65=0,"",'Ark1'!AH1778)</f>
        <v>1.5686274509803919</v>
      </c>
      <c r="L65" s="26">
        <f>+IF(I65=0,"",'Ark1'!S1778)</f>
        <v>6.0313725490196051</v>
      </c>
      <c r="M65" s="28">
        <f>+IF(I65=0,"",'Ark1'!U1778)</f>
        <v>9.4713725490196126</v>
      </c>
      <c r="N65" s="28">
        <f>+IF(I65=0,"",'Ark1'!V1778)</f>
        <v>0</v>
      </c>
      <c r="O65" s="28">
        <f>+IF(I65=0,"",'Ark1'!W1778)</f>
        <v>0</v>
      </c>
      <c r="P65" s="33">
        <f>+IF(I65=0,"",'Ark1'!X1778)</f>
        <v>0.39215686274509798</v>
      </c>
      <c r="Q65" s="33">
        <f>+IF(I65=0,"",'Ark1'!Y1778)</f>
        <v>0</v>
      </c>
      <c r="R65" s="33">
        <f>+IF(I65=0,"",'Ark1'!Z1778)</f>
        <v>2.0118482572566818</v>
      </c>
      <c r="S65" s="28">
        <f>+IF(I65=0,"",'Ark1'!AA1778)</f>
        <v>0.88061702879475778</v>
      </c>
      <c r="T65" s="28">
        <f>+IF(I65=0,"",'Ark1'!AB1778)</f>
        <v>0</v>
      </c>
      <c r="U65" s="33">
        <f>+'Ark1'!AD1778</f>
        <v>0</v>
      </c>
      <c r="V65" s="28">
        <f t="shared" si="6"/>
        <v>63.75</v>
      </c>
      <c r="W65" s="28">
        <f t="shared" si="7"/>
        <v>4.0476190476190474</v>
      </c>
      <c r="X65" s="195"/>
      <c r="Y65" s="198"/>
      <c r="AA65" s="28"/>
      <c r="AB65" s="26"/>
      <c r="AC65" s="222"/>
      <c r="AD65" s="27"/>
      <c r="AE65" s="26"/>
      <c r="AF65" s="199"/>
      <c r="AH65" s="27"/>
    </row>
    <row r="66" spans="1:34" ht="15.6">
      <c r="A66" s="195"/>
      <c r="B66" s="27">
        <f>+'Ark1'!C1779</f>
        <v>2024</v>
      </c>
      <c r="C66" s="195"/>
      <c r="D66" s="27">
        <f>+'Ark1'!M1779</f>
        <v>4</v>
      </c>
      <c r="E66" s="27" t="s">
        <v>91</v>
      </c>
      <c r="F66" s="27">
        <f>+'Ark1'!D1779</f>
        <v>9</v>
      </c>
      <c r="G66" s="27" t="s">
        <v>528</v>
      </c>
      <c r="H66" s="27">
        <f>+'Ark1'!Q1779</f>
        <v>94</v>
      </c>
      <c r="I66" s="321">
        <f>+'Ark1'!R1779</f>
        <v>439</v>
      </c>
      <c r="J66" s="28">
        <f>+IF(I66=0,"",'Ark1'!AG1779)</f>
        <v>27.984185986041567</v>
      </c>
      <c r="K66" s="28">
        <f>+IF(I66=0,"",'Ark1'!AH1779)</f>
        <v>2.7334851936218678</v>
      </c>
      <c r="L66" s="26">
        <f>+IF(I66=0,"",'Ark1'!S1779)</f>
        <v>6.0045558086560362</v>
      </c>
      <c r="M66" s="28">
        <f>+IF(I66=0,"",'Ark1'!U1779)</f>
        <v>10.786788154897499</v>
      </c>
      <c r="N66" s="28">
        <f>+IF(I66=0,"",'Ark1'!V1779)</f>
        <v>0</v>
      </c>
      <c r="O66" s="28">
        <f>+IF(I66=0,"",'Ark1'!W1779)</f>
        <v>0</v>
      </c>
      <c r="P66" s="33">
        <f>+IF(I66=0,"",'Ark1'!X1779)</f>
        <v>5.9225512528473807</v>
      </c>
      <c r="Q66" s="33">
        <f>+IF(I66=0,"",'Ark1'!Y1779)</f>
        <v>0.22779043280182223</v>
      </c>
      <c r="R66" s="33">
        <f>+IF(I66=0,"",'Ark1'!Z1779)</f>
        <v>3.0309126298361408</v>
      </c>
      <c r="S66" s="28">
        <f>+IF(I66=0,"",'Ark1'!AA1779)</f>
        <v>1.0757112266964344</v>
      </c>
      <c r="T66" s="28">
        <f>+IF(I66=0,"",'Ark1'!AB1779)</f>
        <v>0</v>
      </c>
      <c r="U66" s="33">
        <f>+'Ark1'!AD1779</f>
        <v>0</v>
      </c>
      <c r="V66" s="28">
        <f t="shared" si="6"/>
        <v>109.75</v>
      </c>
      <c r="W66" s="28">
        <f t="shared" si="7"/>
        <v>4.6702127659574471</v>
      </c>
      <c r="X66" s="195"/>
      <c r="Y66" s="198"/>
      <c r="AA66" s="28"/>
      <c r="AB66" s="26"/>
      <c r="AC66" s="222"/>
      <c r="AD66" s="27"/>
      <c r="AH66" s="27"/>
    </row>
    <row r="67" spans="1:34" ht="15.6">
      <c r="A67" s="195"/>
      <c r="B67" s="27">
        <f>+'Ark1'!C1780</f>
        <v>2024</v>
      </c>
      <c r="C67" s="195"/>
      <c r="D67" s="27">
        <f>+'Ark1'!M1780</f>
        <v>4</v>
      </c>
      <c r="E67" s="27" t="s">
        <v>91</v>
      </c>
      <c r="F67" s="27">
        <f>+'Ark1'!D1780</f>
        <v>10</v>
      </c>
      <c r="G67" s="27" t="s">
        <v>529</v>
      </c>
      <c r="H67" s="27">
        <f>+'Ark1'!Q1780</f>
        <v>175</v>
      </c>
      <c r="I67" s="321">
        <f>+'Ark1'!R1780</f>
        <v>708</v>
      </c>
      <c r="J67" s="28">
        <f>+IF(I67=0,"",'Ark1'!AG1780)</f>
        <v>26.588755964317819</v>
      </c>
      <c r="K67" s="28">
        <f>+IF(I67=0,"",'Ark1'!AH1780)</f>
        <v>1.5536723163841812</v>
      </c>
      <c r="L67" s="26">
        <f>+IF(I67=0,"",'Ark1'!S1780)</f>
        <v>6.0395480225988711</v>
      </c>
      <c r="M67" s="28">
        <f>+IF(I67=0,"",'Ark1'!U1780)</f>
        <v>10.318502824858752</v>
      </c>
      <c r="N67" s="28">
        <f>+IF(I67=0,"",'Ark1'!V1780)</f>
        <v>0</v>
      </c>
      <c r="O67" s="28">
        <f>+IF(I67=0,"",'Ark1'!W1780)</f>
        <v>0</v>
      </c>
      <c r="P67" s="33">
        <f>+IF(I67=0,"",'Ark1'!X1780)</f>
        <v>3.3898305084745752</v>
      </c>
      <c r="Q67" s="33">
        <f>+IF(I67=0,"",'Ark1'!Y1780)</f>
        <v>0</v>
      </c>
      <c r="R67" s="33">
        <f>+IF(I67=0,"",'Ark1'!Z1780)</f>
        <v>2.8465281690550088</v>
      </c>
      <c r="S67" s="28">
        <f>+IF(I67=0,"",'Ark1'!AA1780)</f>
        <v>1.0257232912889784</v>
      </c>
      <c r="T67" s="28">
        <f>+IF(I67=0,"",'Ark1'!AB1780)</f>
        <v>0</v>
      </c>
      <c r="U67" s="33">
        <f>+'Ark1'!AD1780</f>
        <v>0</v>
      </c>
      <c r="V67" s="28">
        <f t="shared" si="6"/>
        <v>177</v>
      </c>
      <c r="W67" s="28">
        <f t="shared" si="7"/>
        <v>4.0457142857142854</v>
      </c>
      <c r="X67" s="195"/>
      <c r="Y67" s="198"/>
      <c r="AA67" s="28"/>
      <c r="AB67" s="26"/>
      <c r="AC67" s="222"/>
      <c r="AD67" s="27"/>
      <c r="AH67" s="27"/>
    </row>
    <row r="68" spans="1:34" ht="15.6">
      <c r="A68" s="195"/>
      <c r="B68" s="27">
        <f>+'Ark1'!C1781</f>
        <v>2024</v>
      </c>
      <c r="C68" s="195"/>
      <c r="D68" s="27">
        <f>+'Ark1'!M1781</f>
        <v>4</v>
      </c>
      <c r="E68" s="27" t="s">
        <v>91</v>
      </c>
      <c r="F68" s="27">
        <f>+'Ark1'!D1781</f>
        <v>11</v>
      </c>
      <c r="G68" s="27" t="s">
        <v>530</v>
      </c>
      <c r="H68" s="27">
        <f>+'Ark1'!Q1781</f>
        <v>61</v>
      </c>
      <c r="I68" s="321">
        <f>+'Ark1'!R1781</f>
        <v>212</v>
      </c>
      <c r="J68" s="28">
        <f>+IF(I68=0,"",'Ark1'!AG1781)</f>
        <v>21.971869309500391</v>
      </c>
      <c r="K68" s="28">
        <f>+IF(I68=0,"",'Ark1'!AH1781)</f>
        <v>7.5471698113207522</v>
      </c>
      <c r="L68" s="26">
        <f>+IF(I68=0,"",'Ark1'!S1781)</f>
        <v>5.896226415094338</v>
      </c>
      <c r="M68" s="28">
        <f>+IF(I68=0,"",'Ark1'!U1781)</f>
        <v>9.9033018867924518</v>
      </c>
      <c r="N68" s="28">
        <f>+IF(I68=0,"",'Ark1'!V1781)</f>
        <v>0</v>
      </c>
      <c r="O68" s="28">
        <f>+IF(I68=0,"",'Ark1'!W1781)</f>
        <v>0</v>
      </c>
      <c r="P68" s="33">
        <f>+IF(I68=0,"",'Ark1'!X1781)</f>
        <v>3.301886792452831</v>
      </c>
      <c r="Q68" s="33">
        <f>+IF(I68=0,"",'Ark1'!Y1781)</f>
        <v>0</v>
      </c>
      <c r="R68" s="33">
        <f>+IF(I68=0,"",'Ark1'!Z1781)</f>
        <v>2.7953024009287306</v>
      </c>
      <c r="S68" s="28">
        <f>+IF(I68=0,"",'Ark1'!AA1781)</f>
        <v>0.80598287920177891</v>
      </c>
      <c r="T68" s="28">
        <f>+IF(I68=0,"",'Ark1'!AB1781)</f>
        <v>0</v>
      </c>
      <c r="U68" s="33">
        <f>+'Ark1'!AD1781</f>
        <v>0</v>
      </c>
      <c r="V68" s="28">
        <f t="shared" si="6"/>
        <v>53</v>
      </c>
      <c r="W68" s="28">
        <f t="shared" si="7"/>
        <v>3.4754098360655736</v>
      </c>
      <c r="X68" s="195"/>
      <c r="Y68" s="198"/>
      <c r="AA68" s="28"/>
      <c r="AB68" s="26"/>
      <c r="AC68" s="222"/>
      <c r="AD68" s="27"/>
      <c r="AH68" s="27"/>
    </row>
    <row r="69" spans="1:34" ht="15.6">
      <c r="A69" s="195"/>
      <c r="B69" s="27">
        <f>+'Ark1'!C1782</f>
        <v>2024</v>
      </c>
      <c r="C69" s="195"/>
      <c r="D69" s="27">
        <f>+'Ark1'!M1782</f>
        <v>4</v>
      </c>
      <c r="E69" s="27" t="s">
        <v>91</v>
      </c>
      <c r="F69" s="27">
        <f>+'Ark1'!D1782</f>
        <v>12</v>
      </c>
      <c r="G69" s="27" t="s">
        <v>531</v>
      </c>
      <c r="H69" s="27">
        <f>+'Ark1'!Q1782</f>
        <v>21</v>
      </c>
      <c r="I69" s="321">
        <f>+'Ark1'!R1782</f>
        <v>47</v>
      </c>
      <c r="J69" s="28">
        <f>+IF(I69=0,"",'Ark1'!AG1782)</f>
        <v>19.479502533394751</v>
      </c>
      <c r="K69" s="28">
        <f>+IF(I69=0,"",'Ark1'!AH1782)</f>
        <v>2.1276595744680855</v>
      </c>
      <c r="L69" s="26">
        <f>+IF(I69=0,"",'Ark1'!S1782)</f>
        <v>5.9148936170212751</v>
      </c>
      <c r="M69" s="28">
        <f>+IF(I69=0,"",'Ark1'!U1782)</f>
        <v>8.9978723404255341</v>
      </c>
      <c r="N69" s="28">
        <f>+IF(I69=0,"",'Ark1'!V1782)</f>
        <v>0</v>
      </c>
      <c r="O69" s="28">
        <f>+IF(I69=0,"",'Ark1'!W1782)</f>
        <v>0</v>
      </c>
      <c r="P69" s="33">
        <f>+IF(I69=0,"",'Ark1'!X1782)</f>
        <v>4.255319148936171</v>
      </c>
      <c r="Q69" s="33">
        <f>+IF(I69=0,"",'Ark1'!Y1782)</f>
        <v>0</v>
      </c>
      <c r="R69" s="33">
        <f>+IF(I69=0,"",'Ark1'!Z1782)</f>
        <v>4.1262258971020698</v>
      </c>
      <c r="S69" s="28">
        <f>+IF(I69=0,"",'Ark1'!AA1782)</f>
        <v>1.4116504183317762</v>
      </c>
      <c r="T69" s="28">
        <f>+IF(I69=0,"",'Ark1'!AB1782)</f>
        <v>1.1544391460638748</v>
      </c>
      <c r="U69" s="33">
        <f>+'Ark1'!AD1782</f>
        <v>69.671523334430873</v>
      </c>
      <c r="V69" s="28">
        <f t="shared" si="6"/>
        <v>11.75</v>
      </c>
      <c r="W69" s="28">
        <f t="shared" si="7"/>
        <v>2.2380952380952381</v>
      </c>
      <c r="X69" s="195"/>
      <c r="Y69" s="198"/>
      <c r="AA69" s="28"/>
      <c r="AB69" s="26"/>
      <c r="AC69" s="222"/>
      <c r="AD69" s="27"/>
      <c r="AH69" s="27"/>
    </row>
    <row r="70" spans="1:34" ht="15.6">
      <c r="A70" s="195"/>
      <c r="B70" s="195"/>
      <c r="C70" s="195"/>
      <c r="D70" s="195"/>
      <c r="E70" s="195"/>
      <c r="F70" s="195"/>
      <c r="G70" s="195"/>
      <c r="H70" s="195"/>
      <c r="I70" s="316"/>
      <c r="J70" s="196"/>
      <c r="K70" s="196"/>
      <c r="L70" s="195"/>
      <c r="M70" s="195"/>
      <c r="N70" s="195"/>
      <c r="O70" s="197"/>
      <c r="P70" s="197"/>
      <c r="Q70" s="197"/>
      <c r="R70" s="197"/>
      <c r="S70" s="196"/>
      <c r="T70" s="195"/>
      <c r="U70" s="197"/>
      <c r="V70" s="197"/>
      <c r="W70" s="196"/>
      <c r="X70" s="195"/>
      <c r="Y70" s="198"/>
      <c r="AA70" s="28"/>
      <c r="AB70" s="26"/>
      <c r="AC70" s="199"/>
      <c r="AD70" s="27"/>
      <c r="AH70" s="27"/>
    </row>
    <row r="71" spans="1:34" ht="22.8">
      <c r="A71" s="195"/>
      <c r="B71" s="195"/>
      <c r="C71" s="195"/>
      <c r="D71" s="195"/>
      <c r="E71" s="240" t="str">
        <f>+E73</f>
        <v>2</v>
      </c>
      <c r="F71" s="195"/>
      <c r="G71" s="195"/>
      <c r="H71" s="195"/>
      <c r="I71" s="309">
        <f>SUM(I73:I84)</f>
        <v>6192</v>
      </c>
      <c r="J71" s="196"/>
      <c r="K71" s="196"/>
      <c r="L71" s="195"/>
      <c r="M71" s="246">
        <f>+Fettgruppe!K14</f>
        <v>8.2014050387596953</v>
      </c>
      <c r="N71" s="195"/>
      <c r="O71" s="197"/>
      <c r="P71" s="197"/>
      <c r="Q71" s="197"/>
      <c r="R71" s="197"/>
      <c r="S71" s="196"/>
      <c r="T71" s="195"/>
      <c r="U71" s="197"/>
      <c r="V71" s="197"/>
      <c r="W71" s="196"/>
      <c r="X71" s="195"/>
      <c r="Y71" s="198"/>
      <c r="AA71" s="28"/>
      <c r="AB71" s="26"/>
      <c r="AC71" s="199"/>
      <c r="AD71" s="27"/>
      <c r="AH71" s="27"/>
    </row>
    <row r="72" spans="1:34" ht="15.6">
      <c r="A72" s="195"/>
      <c r="B72" s="195"/>
      <c r="C72" s="195"/>
      <c r="D72" s="195"/>
      <c r="E72" s="195"/>
      <c r="F72" s="195"/>
      <c r="G72" s="195"/>
      <c r="H72" s="195"/>
      <c r="I72" s="316"/>
      <c r="J72" s="196"/>
      <c r="K72" s="196"/>
      <c r="L72" s="195"/>
      <c r="M72" s="195"/>
      <c r="N72" s="195"/>
      <c r="O72" s="197"/>
      <c r="P72" s="197"/>
      <c r="Q72" s="197"/>
      <c r="R72" s="197"/>
      <c r="S72" s="196"/>
      <c r="T72" s="195"/>
      <c r="U72" s="197"/>
      <c r="V72" s="197"/>
      <c r="W72" s="212"/>
      <c r="X72" s="195"/>
      <c r="Y72" s="198"/>
      <c r="AA72" s="28"/>
      <c r="AB72" s="26"/>
      <c r="AC72" s="199"/>
      <c r="AD72" s="27"/>
      <c r="AH72" s="27"/>
    </row>
    <row r="73" spans="1:34" ht="15.6">
      <c r="A73" s="195"/>
      <c r="B73" s="215">
        <f>+'Ark1'!C1783</f>
        <v>2024</v>
      </c>
      <c r="C73" s="195"/>
      <c r="D73" s="215">
        <f>+'Ark1'!M1783</f>
        <v>5</v>
      </c>
      <c r="E73" s="226" t="s">
        <v>92</v>
      </c>
      <c r="F73" s="215">
        <f>+'Ark1'!D1783</f>
        <v>1</v>
      </c>
      <c r="G73" s="215" t="s">
        <v>521</v>
      </c>
      <c r="H73" s="215">
        <f>+'Ark1'!Q1783</f>
        <v>24</v>
      </c>
      <c r="I73" s="320">
        <f>+'Ark1'!R1783</f>
        <v>155</v>
      </c>
      <c r="J73" s="216">
        <f>+IF(I73=0,"",'Ark1'!AG1783)</f>
        <v>77.65293383270911</v>
      </c>
      <c r="K73" s="216">
        <f>+IF(I73=0,"",'Ark1'!AH1783)</f>
        <v>4.5161290322580641</v>
      </c>
      <c r="L73" s="217">
        <f>+IF(I73=0,"",'Ark1'!S1783)</f>
        <v>5.4903225806451603</v>
      </c>
      <c r="M73" s="216">
        <f>+IF(I73=0,"",'Ark1'!U1783)</f>
        <v>9.630967741935482</v>
      </c>
      <c r="N73" s="216">
        <f>+IF(I73=0,"",'Ark1'!V1783)</f>
        <v>0</v>
      </c>
      <c r="O73" s="216">
        <f>+IF(I73=0,"",'Ark1'!W1783)</f>
        <v>0</v>
      </c>
      <c r="P73" s="218">
        <f>+IF(I73=0,"",'Ark1'!X1783)</f>
        <v>4.5161290322580641</v>
      </c>
      <c r="Q73" s="218">
        <f>+IF(I73=0,"",'Ark1'!Y1783)</f>
        <v>0.64516129032258052</v>
      </c>
      <c r="R73" s="218">
        <f>+IF(I73=0,"",'Ark1'!Z1783)</f>
        <v>3.0834326858213901</v>
      </c>
      <c r="S73" s="216">
        <f>+IF(I73=0,"",'Ark1'!AA1783)</f>
        <v>1.2253649459570968</v>
      </c>
      <c r="T73" s="216">
        <f>+IF(I73=0,"",'Ark1'!AB1783)</f>
        <v>0</v>
      </c>
      <c r="U73" s="218">
        <f>+'Ark1'!AD1783</f>
        <v>0</v>
      </c>
      <c r="V73" s="216">
        <f>+IF(I73=0,"",I73/D73)</f>
        <v>31</v>
      </c>
      <c r="W73" s="216">
        <f>+IF(I73=0,"",I73/H73)</f>
        <v>6.458333333333333</v>
      </c>
      <c r="X73" s="195"/>
      <c r="Y73" s="198"/>
      <c r="AA73" s="28"/>
      <c r="AB73" s="26"/>
      <c r="AC73" s="222"/>
      <c r="AD73" s="27"/>
      <c r="AH73" s="27"/>
    </row>
    <row r="74" spans="1:34" ht="15.6">
      <c r="A74" s="195"/>
      <c r="B74" s="215">
        <f>+'Ark1'!C1784</f>
        <v>2024</v>
      </c>
      <c r="C74" s="195"/>
      <c r="D74" s="215">
        <f>+'Ark1'!M1784</f>
        <v>5</v>
      </c>
      <c r="E74" s="226" t="s">
        <v>95</v>
      </c>
      <c r="F74" s="215">
        <f>+'Ark1'!D1784</f>
        <v>2</v>
      </c>
      <c r="G74" s="215" t="s">
        <v>522</v>
      </c>
      <c r="H74" s="215">
        <f>+'Ark1'!Q1784</f>
        <v>43</v>
      </c>
      <c r="I74" s="320">
        <f>+'Ark1'!R1784</f>
        <v>680</v>
      </c>
      <c r="J74" s="216">
        <f>+IF(I74=0,"",'Ark1'!AG1784)</f>
        <v>60.413067169931693</v>
      </c>
      <c r="K74" s="216">
        <f>+IF(I74=0,"",'Ark1'!AH1784)</f>
        <v>1.1764705882352939</v>
      </c>
      <c r="L74" s="217">
        <f>+IF(I74=0,"",'Ark1'!S1784)</f>
        <v>5.901470588235294</v>
      </c>
      <c r="M74" s="216">
        <f>+IF(I74=0,"",'Ark1'!U1784)</f>
        <v>6.6847058823529446</v>
      </c>
      <c r="N74" s="216">
        <f>+IF(I74=0,"",'Ark1'!V1784)</f>
        <v>0.14705882352941177</v>
      </c>
      <c r="O74" s="216">
        <f>+IF(I74=0,"",'Ark1'!W1784)</f>
        <v>0</v>
      </c>
      <c r="P74" s="218">
        <f>+IF(I74=0,"",'Ark1'!X1784)</f>
        <v>0.29411764705882354</v>
      </c>
      <c r="Q74" s="218">
        <f>+IF(I74=0,"",'Ark1'!Y1784)</f>
        <v>0.29411764705882354</v>
      </c>
      <c r="R74" s="218">
        <f>+IF(I74=0,"",'Ark1'!Z1784)</f>
        <v>2.4198872546586796</v>
      </c>
      <c r="S74" s="216">
        <f>+IF(I74=0,"",'Ark1'!AA1784)</f>
        <v>1.3407628038522601</v>
      </c>
      <c r="T74" s="216">
        <f>+IF(I74=0,"",'Ark1'!AB1784)</f>
        <v>0</v>
      </c>
      <c r="U74" s="218">
        <f>+'Ark1'!AD1784</f>
        <v>0</v>
      </c>
      <c r="V74" s="216">
        <f t="shared" ref="V74:V84" si="8">+IF(I74=0,"",I74/D74)</f>
        <v>136</v>
      </c>
      <c r="W74" s="216">
        <f t="shared" ref="W74:W84" si="9">+IF(I74=0,"",I74/H74)</f>
        <v>15.813953488372093</v>
      </c>
      <c r="X74" s="195"/>
      <c r="Y74" s="198"/>
      <c r="AA74" s="28"/>
      <c r="AB74" s="26"/>
      <c r="AC74" s="222"/>
      <c r="AD74" s="27"/>
      <c r="AH74" s="27"/>
    </row>
    <row r="75" spans="1:34" ht="15.6">
      <c r="A75" s="195"/>
      <c r="B75" s="215">
        <f>+'Ark1'!C1785</f>
        <v>2024</v>
      </c>
      <c r="C75" s="195"/>
      <c r="D75" s="215">
        <f>+'Ark1'!M1785</f>
        <v>5</v>
      </c>
      <c r="E75" s="226" t="s">
        <v>98</v>
      </c>
      <c r="F75" s="215">
        <f>+'Ark1'!D1785</f>
        <v>3</v>
      </c>
      <c r="G75" s="215" t="s">
        <v>523</v>
      </c>
      <c r="H75" s="215">
        <f>+'Ark1'!Q1785</f>
        <v>67</v>
      </c>
      <c r="I75" s="320">
        <f>+'Ark1'!R1785</f>
        <v>1331</v>
      </c>
      <c r="J75" s="216">
        <f>+IF(I75=0,"",'Ark1'!AG1785)</f>
        <v>51.490466334424127</v>
      </c>
      <c r="K75" s="216">
        <f>+IF(I75=0,"",'Ark1'!AH1785)</f>
        <v>0.75131480090157776</v>
      </c>
      <c r="L75" s="217">
        <f>+IF(I75=0,"",'Ark1'!S1785)</f>
        <v>5.5499624342599549</v>
      </c>
      <c r="M75" s="216">
        <f>+IF(I75=0,"",'Ark1'!U1785)</f>
        <v>6.6912847483095428</v>
      </c>
      <c r="N75" s="216">
        <f>+IF(I75=0,"",'Ark1'!V1785)</f>
        <v>0</v>
      </c>
      <c r="O75" s="216">
        <f>+IF(I75=0,"",'Ark1'!W1785)</f>
        <v>0</v>
      </c>
      <c r="P75" s="218">
        <f>+IF(I75=0,"",'Ark1'!X1785)</f>
        <v>0.67618332081141996</v>
      </c>
      <c r="Q75" s="218">
        <f>+IF(I75=0,"",'Ark1'!Y1785)</f>
        <v>0</v>
      </c>
      <c r="R75" s="218">
        <f>+IF(I75=0,"",'Ark1'!Z1785)</f>
        <v>2.0698615289726998</v>
      </c>
      <c r="S75" s="216">
        <f>+IF(I75=0,"",'Ark1'!AA1785)</f>
        <v>1.1996203688637164</v>
      </c>
      <c r="T75" s="216">
        <f>+IF(I75=0,"",'Ark1'!AB1785)</f>
        <v>0.1369991174215682</v>
      </c>
      <c r="U75" s="218">
        <f>+'Ark1'!AD1785</f>
        <v>1.1807266391308151</v>
      </c>
      <c r="V75" s="216">
        <f t="shared" si="8"/>
        <v>266.2</v>
      </c>
      <c r="W75" s="216">
        <f t="shared" si="9"/>
        <v>19.865671641791046</v>
      </c>
      <c r="X75" s="195"/>
      <c r="Y75" s="198"/>
      <c r="AA75" s="28"/>
      <c r="AB75" s="26"/>
      <c r="AC75" s="222"/>
      <c r="AD75" s="27"/>
      <c r="AH75" s="27"/>
    </row>
    <row r="76" spans="1:34" ht="15.6">
      <c r="A76" s="195"/>
      <c r="B76" s="215">
        <f>+'Ark1'!C1786</f>
        <v>2024</v>
      </c>
      <c r="C76" s="195"/>
      <c r="D76" s="215">
        <f>+'Ark1'!M1786</f>
        <v>5</v>
      </c>
      <c r="E76" s="226" t="s">
        <v>101</v>
      </c>
      <c r="F76" s="215">
        <f>+'Ark1'!D1786</f>
        <v>4</v>
      </c>
      <c r="G76" s="215" t="s">
        <v>524</v>
      </c>
      <c r="H76" s="215">
        <f>+'Ark1'!Q1786</f>
        <v>77</v>
      </c>
      <c r="I76" s="320">
        <f>+'Ark1'!R1786</f>
        <v>1235</v>
      </c>
      <c r="J76" s="216">
        <f>+IF(I76=0,"",'Ark1'!AG1786)</f>
        <v>40.259989354917593</v>
      </c>
      <c r="K76" s="216">
        <f>+IF(I76=0,"",'Ark1'!AH1786)</f>
        <v>0.97165991902834004</v>
      </c>
      <c r="L76" s="217">
        <f>+IF(I76=0,"",'Ark1'!S1786)</f>
        <v>5.5263157894736841</v>
      </c>
      <c r="M76" s="216">
        <f>+IF(I76=0,"",'Ark1'!U1786)</f>
        <v>6.7984615384615426</v>
      </c>
      <c r="N76" s="216">
        <f>+IF(I76=0,"",'Ark1'!V1786)</f>
        <v>0</v>
      </c>
      <c r="O76" s="216">
        <f>+IF(I76=0,"",'Ark1'!W1786)</f>
        <v>0</v>
      </c>
      <c r="P76" s="218">
        <f>+IF(I76=0,"",'Ark1'!X1786)</f>
        <v>8.0971659919028313E-2</v>
      </c>
      <c r="Q76" s="218">
        <f>+IF(I76=0,"",'Ark1'!Y1786)</f>
        <v>0</v>
      </c>
      <c r="R76" s="218">
        <f>+IF(I76=0,"",'Ark1'!Z1786)</f>
        <v>1.7098540499125636</v>
      </c>
      <c r="S76" s="216">
        <f>+IF(I76=0,"",'Ark1'!AA1786)</f>
        <v>1.0124307291112165</v>
      </c>
      <c r="T76" s="216">
        <f>+IF(I76=0,"",'Ark1'!AB1786)</f>
        <v>0</v>
      </c>
      <c r="U76" s="218">
        <f>+'Ark1'!AD1786</f>
        <v>0</v>
      </c>
      <c r="V76" s="216">
        <f t="shared" si="8"/>
        <v>247</v>
      </c>
      <c r="W76" s="216">
        <f t="shared" si="9"/>
        <v>16.038961038961038</v>
      </c>
      <c r="X76" s="195"/>
      <c r="Y76" s="198"/>
      <c r="AA76" s="28"/>
      <c r="AB76" s="26"/>
      <c r="AC76" s="222"/>
      <c r="AD76" s="27"/>
      <c r="AH76" s="27"/>
    </row>
    <row r="77" spans="1:34" ht="15.6">
      <c r="A77" s="195"/>
      <c r="B77" s="215">
        <f>+'Ark1'!C1787</f>
        <v>2024</v>
      </c>
      <c r="C77" s="195"/>
      <c r="D77" s="215">
        <f>+'Ark1'!M1787</f>
        <v>5</v>
      </c>
      <c r="E77" s="226" t="s">
        <v>623</v>
      </c>
      <c r="F77" s="215">
        <f>+'Ark1'!D1787</f>
        <v>5</v>
      </c>
      <c r="G77" s="215" t="s">
        <v>442</v>
      </c>
      <c r="H77" s="215">
        <f>+'Ark1'!Q1787</f>
        <v>59</v>
      </c>
      <c r="I77" s="320">
        <f>+'Ark1'!R1787</f>
        <v>735</v>
      </c>
      <c r="J77" s="216">
        <f>+IF(I77=0,"",'Ark1'!AG1787)</f>
        <v>50.312508837919609</v>
      </c>
      <c r="K77" s="216">
        <f>+IF(I77=0,"",'Ark1'!AH1787)</f>
        <v>2.0408163265306123</v>
      </c>
      <c r="L77" s="217">
        <f>+IF(I77=0,"",'Ark1'!S1787)</f>
        <v>5.7986394557823129</v>
      </c>
      <c r="M77" s="216">
        <f>+IF(I77=0,"",'Ark1'!U1787)</f>
        <v>7.2612244897959117</v>
      </c>
      <c r="N77" s="216">
        <f>+IF(I77=0,"",'Ark1'!V1787)</f>
        <v>0</v>
      </c>
      <c r="O77" s="216">
        <f>+IF(I77=0,"",'Ark1'!W1787)</f>
        <v>0</v>
      </c>
      <c r="P77" s="218">
        <f>+IF(I77=0,"",'Ark1'!X1787)</f>
        <v>0</v>
      </c>
      <c r="Q77" s="218">
        <f>+IF(I77=0,"",'Ark1'!Y1787)</f>
        <v>0</v>
      </c>
      <c r="R77" s="218">
        <f>+IF(I77=0,"",'Ark1'!Z1787)</f>
        <v>2.2879170629678378</v>
      </c>
      <c r="S77" s="216">
        <f>+IF(I77=0,"",'Ark1'!AA1787)</f>
        <v>1.0868406685045173</v>
      </c>
      <c r="T77" s="216">
        <f>+IF(I77=0,"",'Ark1'!AB1787)</f>
        <v>0</v>
      </c>
      <c r="U77" s="218">
        <f>+'Ark1'!AD1787</f>
        <v>0</v>
      </c>
      <c r="V77" s="216">
        <f t="shared" si="8"/>
        <v>147</v>
      </c>
      <c r="W77" s="216">
        <f t="shared" si="9"/>
        <v>12.457627118644067</v>
      </c>
      <c r="X77" s="195"/>
      <c r="Y77" s="198"/>
      <c r="AA77" s="28"/>
      <c r="AB77" s="26"/>
      <c r="AC77" s="222"/>
      <c r="AD77" s="27"/>
      <c r="AH77" s="27"/>
    </row>
    <row r="78" spans="1:34" ht="15.6">
      <c r="A78" s="195"/>
      <c r="B78" s="215">
        <f>+'Ark1'!C1788</f>
        <v>2024</v>
      </c>
      <c r="C78" s="195"/>
      <c r="D78" s="215">
        <f>+'Ark1'!M1788</f>
        <v>5</v>
      </c>
      <c r="E78" s="226" t="s">
        <v>624</v>
      </c>
      <c r="F78" s="215">
        <f>+'Ark1'!D1788</f>
        <v>6</v>
      </c>
      <c r="G78" s="215" t="s">
        <v>525</v>
      </c>
      <c r="H78" s="215">
        <f>+'Ark1'!Q1788</f>
        <v>49</v>
      </c>
      <c r="I78" s="320">
        <f>+'Ark1'!R1788</f>
        <v>357</v>
      </c>
      <c r="J78" s="216">
        <f>+IF(I78=0,"",'Ark1'!AG1788)</f>
        <v>37.598096948354097</v>
      </c>
      <c r="K78" s="216">
        <f>+IF(I78=0,"",'Ark1'!AH1788)</f>
        <v>1.6806722689075622</v>
      </c>
      <c r="L78" s="217">
        <f>+IF(I78=0,"",'Ark1'!S1788)</f>
        <v>5.7422969187675053</v>
      </c>
      <c r="M78" s="216">
        <f>+IF(I78=0,"",'Ark1'!U1788)</f>
        <v>9.031652661064431</v>
      </c>
      <c r="N78" s="216">
        <f>+IF(I78=0,"",'Ark1'!V1788)</f>
        <v>0</v>
      </c>
      <c r="O78" s="216">
        <f>+IF(I78=0,"",'Ark1'!W1788)</f>
        <v>0</v>
      </c>
      <c r="P78" s="218">
        <f>+IF(I78=0,"",'Ark1'!X1788)</f>
        <v>0.28011204481792717</v>
      </c>
      <c r="Q78" s="218">
        <f>+IF(I78=0,"",'Ark1'!Y1788)</f>
        <v>0</v>
      </c>
      <c r="R78" s="218">
        <f>+IF(I78=0,"",'Ark1'!Z1788)</f>
        <v>2.1149410630284495</v>
      </c>
      <c r="S78" s="216">
        <f>+IF(I78=0,"",'Ark1'!AA1788)</f>
        <v>1.0901793809770912</v>
      </c>
      <c r="T78" s="216">
        <f>+IF(I78=0,"",'Ark1'!AB1788)</f>
        <v>0</v>
      </c>
      <c r="U78" s="218">
        <f>+'Ark1'!AD1788</f>
        <v>0</v>
      </c>
      <c r="V78" s="216">
        <f t="shared" si="8"/>
        <v>71.400000000000006</v>
      </c>
      <c r="W78" s="216">
        <f t="shared" si="9"/>
        <v>7.2857142857142856</v>
      </c>
      <c r="X78" s="195"/>
      <c r="Y78" s="198"/>
      <c r="AA78" s="28"/>
      <c r="AB78" s="26"/>
      <c r="AC78" s="222"/>
      <c r="AD78" s="27"/>
      <c r="AH78" s="27"/>
    </row>
    <row r="79" spans="1:34" ht="15.6">
      <c r="A79" s="195"/>
      <c r="B79" s="215">
        <f>+'Ark1'!C1789</f>
        <v>2024</v>
      </c>
      <c r="C79" s="195"/>
      <c r="D79" s="215">
        <f>+'Ark1'!M1789</f>
        <v>5</v>
      </c>
      <c r="E79" s="226" t="s">
        <v>625</v>
      </c>
      <c r="F79" s="215">
        <f>+'Ark1'!D1789</f>
        <v>7</v>
      </c>
      <c r="G79" s="215" t="s">
        <v>526</v>
      </c>
      <c r="H79" s="215">
        <f>+'Ark1'!Q1789</f>
        <v>25</v>
      </c>
      <c r="I79" s="320">
        <f>+'Ark1'!R1789</f>
        <v>119</v>
      </c>
      <c r="J79" s="216">
        <f>+IF(I79=0,"",'Ark1'!AG1789)</f>
        <v>23.566920851958983</v>
      </c>
      <c r="K79" s="216">
        <f>+IF(I79=0,"",'Ark1'!AH1789)</f>
        <v>4.201680672268906</v>
      </c>
      <c r="L79" s="217">
        <f>+IF(I79=0,"",'Ark1'!S1789)</f>
        <v>6.117647058823529</v>
      </c>
      <c r="M79" s="216">
        <f>+IF(I79=0,"",'Ark1'!U1789)</f>
        <v>9.0378151260504183</v>
      </c>
      <c r="N79" s="216">
        <f>+IF(I79=0,"",'Ark1'!V1789)</f>
        <v>0</v>
      </c>
      <c r="O79" s="216">
        <f>+IF(I79=0,"",'Ark1'!W1789)</f>
        <v>0</v>
      </c>
      <c r="P79" s="218">
        <f>+IF(I79=0,"",'Ark1'!X1789)</f>
        <v>0.84033613445378108</v>
      </c>
      <c r="Q79" s="218">
        <f>+IF(I79=0,"",'Ark1'!Y1789)</f>
        <v>0</v>
      </c>
      <c r="R79" s="218">
        <f>+IF(I79=0,"",'Ark1'!Z1789)</f>
        <v>2.3170174829383101</v>
      </c>
      <c r="S79" s="216">
        <f>+IF(I79=0,"",'Ark1'!AA1789)</f>
        <v>0.99727755960650977</v>
      </c>
      <c r="T79" s="216">
        <f>+IF(I79=0,"",'Ark1'!AB1789)</f>
        <v>0</v>
      </c>
      <c r="U79" s="218">
        <f>+'Ark1'!AD1789</f>
        <v>0</v>
      </c>
      <c r="V79" s="216">
        <f t="shared" si="8"/>
        <v>23.8</v>
      </c>
      <c r="W79" s="216">
        <f t="shared" si="9"/>
        <v>4.76</v>
      </c>
      <c r="X79" s="195"/>
      <c r="Y79" s="198"/>
      <c r="AA79" s="28"/>
      <c r="AB79" s="26"/>
      <c r="AC79" s="222"/>
      <c r="AD79" s="27"/>
      <c r="AH79" s="27"/>
    </row>
    <row r="80" spans="1:34" ht="15.6">
      <c r="A80" s="195"/>
      <c r="B80" s="215">
        <f>+'Ark1'!C1790</f>
        <v>2024</v>
      </c>
      <c r="C80" s="195"/>
      <c r="D80" s="215">
        <f>+'Ark1'!M1790</f>
        <v>5</v>
      </c>
      <c r="E80" s="226" t="s">
        <v>626</v>
      </c>
      <c r="F80" s="215">
        <f>+'Ark1'!D1790</f>
        <v>8</v>
      </c>
      <c r="G80" s="215" t="s">
        <v>527</v>
      </c>
      <c r="H80" s="215">
        <f>+'Ark1'!Q1790</f>
        <v>57</v>
      </c>
      <c r="I80" s="320">
        <f>+'Ark1'!R1790</f>
        <v>190</v>
      </c>
      <c r="J80" s="216">
        <f>+IF(I80=0,"",'Ark1'!AG1790)</f>
        <v>21.736786492139824</v>
      </c>
      <c r="K80" s="216">
        <f>+IF(I80=0,"",'Ark1'!AH1790)</f>
        <v>4.2105263157894726</v>
      </c>
      <c r="L80" s="217">
        <f>+IF(I80=0,"",'Ark1'!S1790)</f>
        <v>6.46315789473684</v>
      </c>
      <c r="M80" s="216">
        <f>+IF(I80=0,"",'Ark1'!U1790)</f>
        <v>10.610526315789476</v>
      </c>
      <c r="N80" s="216">
        <f>+IF(I80=0,"",'Ark1'!V1790)</f>
        <v>0</v>
      </c>
      <c r="O80" s="216">
        <f>+IF(I80=0,"",'Ark1'!W1790)</f>
        <v>0</v>
      </c>
      <c r="P80" s="218">
        <f>+IF(I80=0,"",'Ark1'!X1790)</f>
        <v>2.6315789473684221</v>
      </c>
      <c r="Q80" s="218">
        <f>+IF(I80=0,"",'Ark1'!Y1790)</f>
        <v>0</v>
      </c>
      <c r="R80" s="218">
        <f>+IF(I80=0,"",'Ark1'!Z1790)</f>
        <v>2.3171885725780701</v>
      </c>
      <c r="S80" s="216">
        <f>+IF(I80=0,"",'Ark1'!AA1790)</f>
        <v>1.1725862223109511</v>
      </c>
      <c r="T80" s="216">
        <f>+IF(I80=0,"",'Ark1'!AB1790)</f>
        <v>0.71779903668346812</v>
      </c>
      <c r="U80" s="218">
        <f>+'Ark1'!AD1790</f>
        <v>-5.9456147444522482</v>
      </c>
      <c r="V80" s="216">
        <f t="shared" si="8"/>
        <v>38</v>
      </c>
      <c r="W80" s="216">
        <f t="shared" si="9"/>
        <v>3.3333333333333335</v>
      </c>
      <c r="X80" s="195"/>
      <c r="Y80" s="198"/>
      <c r="AA80" s="28"/>
      <c r="AB80" s="26"/>
      <c r="AC80" s="222"/>
      <c r="AD80" s="27"/>
      <c r="AH80" s="27"/>
    </row>
    <row r="81" spans="1:34" ht="15.6">
      <c r="A81" s="195"/>
      <c r="B81" s="215">
        <f>+'Ark1'!C1791</f>
        <v>2024</v>
      </c>
      <c r="C81" s="195"/>
      <c r="D81" s="215">
        <f>+'Ark1'!M1791</f>
        <v>5</v>
      </c>
      <c r="E81" s="226" t="s">
        <v>627</v>
      </c>
      <c r="F81" s="215">
        <f>+'Ark1'!D1791</f>
        <v>9</v>
      </c>
      <c r="G81" s="215" t="s">
        <v>528</v>
      </c>
      <c r="H81" s="215">
        <f>+'Ark1'!Q1791</f>
        <v>93</v>
      </c>
      <c r="I81" s="320">
        <f>+'Ark1'!R1791</f>
        <v>415</v>
      </c>
      <c r="J81" s="216">
        <f>+IF(I81=0,"",'Ark1'!AG1791)</f>
        <v>28.745929782468675</v>
      </c>
      <c r="K81" s="216">
        <f>+IF(I81=0,"",'Ark1'!AH1791)</f>
        <v>2.4096385542168672</v>
      </c>
      <c r="L81" s="217">
        <f>+IF(I81=0,"",'Ark1'!S1791)</f>
        <v>6.2915662650602391</v>
      </c>
      <c r="M81" s="216">
        <f>+IF(I81=0,"",'Ark1'!U1791)</f>
        <v>11.721204819277112</v>
      </c>
      <c r="N81" s="216">
        <f>+IF(I81=0,"",'Ark1'!V1791)</f>
        <v>0</v>
      </c>
      <c r="O81" s="216">
        <f>+IF(I81=0,"",'Ark1'!W1791)</f>
        <v>0</v>
      </c>
      <c r="P81" s="218">
        <f>+IF(I81=0,"",'Ark1'!X1791)</f>
        <v>9.1566265060240983</v>
      </c>
      <c r="Q81" s="218">
        <f>+IF(I81=0,"",'Ark1'!Y1791)</f>
        <v>0</v>
      </c>
      <c r="R81" s="218">
        <f>+IF(I81=0,"",'Ark1'!Z1791)</f>
        <v>3.2578481321302761</v>
      </c>
      <c r="S81" s="216">
        <f>+IF(I81=0,"",'Ark1'!AA1791)</f>
        <v>1.0751525326671123</v>
      </c>
      <c r="T81" s="216">
        <f>+IF(I81=0,"",'Ark1'!AB1791)</f>
        <v>0.90273049132189132</v>
      </c>
      <c r="U81" s="218">
        <f>+'Ark1'!AD1791</f>
        <v>7.5366238477041776</v>
      </c>
      <c r="V81" s="216">
        <f t="shared" si="8"/>
        <v>83</v>
      </c>
      <c r="W81" s="216">
        <f t="shared" si="9"/>
        <v>4.4623655913978491</v>
      </c>
      <c r="X81" s="195"/>
      <c r="Y81" s="198"/>
      <c r="AA81" s="28"/>
      <c r="AB81" s="26"/>
      <c r="AC81" s="222"/>
      <c r="AD81" s="27"/>
      <c r="AH81" s="27"/>
    </row>
    <row r="82" spans="1:34" ht="15.6">
      <c r="A82" s="195"/>
      <c r="B82" s="215">
        <f>+'Ark1'!C1792</f>
        <v>2024</v>
      </c>
      <c r="C82" s="195"/>
      <c r="D82" s="215">
        <f>+'Ark1'!M1792</f>
        <v>5</v>
      </c>
      <c r="E82" s="226" t="s">
        <v>628</v>
      </c>
      <c r="F82" s="215">
        <f>+'Ark1'!D1792</f>
        <v>10</v>
      </c>
      <c r="G82" s="215" t="s">
        <v>529</v>
      </c>
      <c r="H82" s="215">
        <f>+'Ark1'!Q1792</f>
        <v>152</v>
      </c>
      <c r="I82" s="320">
        <f>+'Ark1'!R1792</f>
        <v>628</v>
      </c>
      <c r="J82" s="216">
        <f>+IF(I82=0,"",'Ark1'!AG1792)</f>
        <v>27.223857999192042</v>
      </c>
      <c r="K82" s="216">
        <f>+IF(I82=0,"",'Ark1'!AH1792)</f>
        <v>2.0700636942675161</v>
      </c>
      <c r="L82" s="217">
        <f>+IF(I82=0,"",'Ark1'!S1792)</f>
        <v>6.3869426751592382</v>
      </c>
      <c r="M82" s="216">
        <f>+IF(I82=0,"",'Ark1'!U1792)</f>
        <v>11.910828025477716</v>
      </c>
      <c r="N82" s="216">
        <f>+IF(I82=0,"",'Ark1'!V1792)</f>
        <v>0</v>
      </c>
      <c r="O82" s="216">
        <f>+IF(I82=0,"",'Ark1'!W1792)</f>
        <v>0</v>
      </c>
      <c r="P82" s="218">
        <f>+IF(I82=0,"",'Ark1'!X1792)</f>
        <v>8.598726114649681</v>
      </c>
      <c r="Q82" s="218">
        <f>+IF(I82=0,"",'Ark1'!Y1792)</f>
        <v>0.31847133757961782</v>
      </c>
      <c r="R82" s="218">
        <f>+IF(I82=0,"",'Ark1'!Z1792)</f>
        <v>4.586175288077472</v>
      </c>
      <c r="S82" s="216">
        <f>+IF(I82=0,"",'Ark1'!AA1792)</f>
        <v>1.3046785788714752</v>
      </c>
      <c r="T82" s="216">
        <f>+IF(I82=0,"",'Ark1'!AB1792)</f>
        <v>0.56230712047801412</v>
      </c>
      <c r="U82" s="218">
        <f>+'Ark1'!AD1792</f>
        <v>-4.7344639058912685</v>
      </c>
      <c r="V82" s="216">
        <f t="shared" si="8"/>
        <v>125.6</v>
      </c>
      <c r="W82" s="216">
        <f t="shared" si="9"/>
        <v>4.1315789473684212</v>
      </c>
      <c r="X82" s="195"/>
      <c r="Y82" s="198"/>
      <c r="AA82" s="28"/>
      <c r="AB82" s="26"/>
      <c r="AC82" s="222"/>
      <c r="AD82" s="27"/>
      <c r="AH82" s="27"/>
    </row>
    <row r="83" spans="1:34" ht="15.6">
      <c r="A83" s="195"/>
      <c r="B83" s="215">
        <f>+'Ark1'!C1793</f>
        <v>2024</v>
      </c>
      <c r="C83" s="195"/>
      <c r="D83" s="215">
        <f>+'Ark1'!M1793</f>
        <v>5</v>
      </c>
      <c r="E83" s="226" t="s">
        <v>629</v>
      </c>
      <c r="F83" s="215">
        <f>+'Ark1'!D1793</f>
        <v>11</v>
      </c>
      <c r="G83" s="215" t="s">
        <v>530</v>
      </c>
      <c r="H83" s="215">
        <f>+'Ark1'!Q1793</f>
        <v>70</v>
      </c>
      <c r="I83" s="320">
        <f>+'Ark1'!R1793</f>
        <v>277</v>
      </c>
      <c r="J83" s="216">
        <f>+IF(I83=0,"",'Ark1'!AG1793)</f>
        <v>28.698955564392897</v>
      </c>
      <c r="K83" s="216">
        <f>+IF(I83=0,"",'Ark1'!AH1793)</f>
        <v>6.859205776173285</v>
      </c>
      <c r="L83" s="217">
        <f>+IF(I83=0,"",'Ark1'!S1793)</f>
        <v>5.9855595667870043</v>
      </c>
      <c r="M83" s="216">
        <f>+IF(I83=0,"",'Ark1'!U1793)</f>
        <v>9.8999999999999932</v>
      </c>
      <c r="N83" s="216">
        <f>+IF(I83=0,"",'Ark1'!V1793)</f>
        <v>0</v>
      </c>
      <c r="O83" s="216">
        <f>+IF(I83=0,"",'Ark1'!W1793)</f>
        <v>0</v>
      </c>
      <c r="P83" s="218">
        <f>+IF(I83=0,"",'Ark1'!X1793)</f>
        <v>5.7761732851985554</v>
      </c>
      <c r="Q83" s="218">
        <f>+IF(I83=0,"",'Ark1'!Y1793)</f>
        <v>0</v>
      </c>
      <c r="R83" s="218">
        <f>+IF(I83=0,"",'Ark1'!Z1793)</f>
        <v>3.5533479408084618</v>
      </c>
      <c r="S83" s="216">
        <f>+IF(I83=0,"",'Ark1'!AA1793)</f>
        <v>1.1367542594825859</v>
      </c>
      <c r="T83" s="216">
        <f>+IF(I83=0,"",'Ark1'!AB1793)</f>
        <v>0.59975623558975077</v>
      </c>
      <c r="U83" s="218">
        <f>+'Ark1'!AD1793</f>
        <v>35.742932333441381</v>
      </c>
      <c r="V83" s="216">
        <f t="shared" si="8"/>
        <v>55.4</v>
      </c>
      <c r="W83" s="216">
        <f t="shared" si="9"/>
        <v>3.9571428571428573</v>
      </c>
      <c r="X83" s="195"/>
      <c r="Y83" s="198"/>
      <c r="AA83" s="28"/>
      <c r="AB83" s="26"/>
      <c r="AC83" s="222"/>
      <c r="AD83" s="27"/>
      <c r="AH83" s="27"/>
    </row>
    <row r="84" spans="1:34" ht="15.6">
      <c r="A84" s="195"/>
      <c r="B84" s="215">
        <f>+'Ark1'!C1794</f>
        <v>2024</v>
      </c>
      <c r="C84" s="195"/>
      <c r="D84" s="215">
        <f>+'Ark1'!M1794</f>
        <v>5</v>
      </c>
      <c r="E84" s="226" t="s">
        <v>630</v>
      </c>
      <c r="F84" s="215">
        <f>+'Ark1'!D1794</f>
        <v>12</v>
      </c>
      <c r="G84" s="215" t="s">
        <v>531</v>
      </c>
      <c r="H84" s="215">
        <f>+'Ark1'!Q1794</f>
        <v>28</v>
      </c>
      <c r="I84" s="320">
        <f>+'Ark1'!R1794</f>
        <v>70</v>
      </c>
      <c r="J84" s="216">
        <f>+IF(I84=0,"",'Ark1'!AG1794)</f>
        <v>32.385997236296639</v>
      </c>
      <c r="K84" s="216">
        <f>+IF(I84=0,"",'Ark1'!AH1794)</f>
        <v>4.2857142857142847</v>
      </c>
      <c r="L84" s="217">
        <f>+IF(I84=0,"",'Ark1'!S1794)</f>
        <v>6.0571428571428561</v>
      </c>
      <c r="M84" s="216">
        <f>+IF(I84=0,"",'Ark1'!U1794)</f>
        <v>10.044285714285712</v>
      </c>
      <c r="N84" s="216">
        <f>+IF(I84=0,"",'Ark1'!V1794)</f>
        <v>0</v>
      </c>
      <c r="O84" s="216">
        <f>+IF(I84=0,"",'Ark1'!W1794)</f>
        <v>0</v>
      </c>
      <c r="P84" s="218">
        <f>+IF(I84=0,"",'Ark1'!X1794)</f>
        <v>10</v>
      </c>
      <c r="Q84" s="218">
        <f>+IF(I84=0,"",'Ark1'!Y1794)</f>
        <v>4.2857142857142847</v>
      </c>
      <c r="R84" s="218">
        <f>+IF(I84=0,"",'Ark1'!Z1794)</f>
        <v>4.9617288379378914</v>
      </c>
      <c r="S84" s="216">
        <f>+IF(I84=0,"",'Ark1'!AA1794)</f>
        <v>1.7718893409958469</v>
      </c>
      <c r="T84" s="216">
        <f>+IF(I84=0,"",'Ark1'!AB1794)</f>
        <v>1.1866605518454409</v>
      </c>
      <c r="U84" s="218">
        <f>+'Ark1'!AD1794</f>
        <v>49.118476350255754</v>
      </c>
      <c r="V84" s="216">
        <f t="shared" si="8"/>
        <v>14</v>
      </c>
      <c r="W84" s="216">
        <f t="shared" si="9"/>
        <v>2.5</v>
      </c>
      <c r="X84" s="195"/>
      <c r="Y84" s="198"/>
      <c r="AA84" s="28"/>
      <c r="AB84" s="26"/>
      <c r="AC84" s="222"/>
      <c r="AD84" s="27"/>
      <c r="AH84" s="27"/>
    </row>
    <row r="85" spans="1:34" ht="15.6">
      <c r="A85" s="195"/>
      <c r="B85" s="195"/>
      <c r="C85" s="195"/>
      <c r="D85" s="195"/>
      <c r="E85" s="195"/>
      <c r="F85" s="195"/>
      <c r="G85" s="195"/>
      <c r="H85" s="195"/>
      <c r="I85" s="316"/>
      <c r="J85" s="196"/>
      <c r="K85" s="196"/>
      <c r="L85" s="195"/>
      <c r="M85" s="195"/>
      <c r="N85" s="195"/>
      <c r="O85" s="197"/>
      <c r="P85" s="197"/>
      <c r="Q85" s="197"/>
      <c r="R85" s="197"/>
      <c r="S85" s="196"/>
      <c r="T85" s="195"/>
      <c r="U85" s="197"/>
      <c r="V85" s="197"/>
      <c r="W85" s="196"/>
      <c r="X85" s="195"/>
      <c r="Y85" s="198"/>
      <c r="AA85" s="28"/>
      <c r="AB85" s="26"/>
      <c r="AC85" s="199"/>
      <c r="AD85" s="27"/>
      <c r="AH85" s="27"/>
    </row>
    <row r="86" spans="1:34" ht="22.8">
      <c r="A86" s="195"/>
      <c r="B86" s="195"/>
      <c r="C86" s="195"/>
      <c r="D86" s="195"/>
      <c r="E86" s="240" t="str">
        <f>+E88</f>
        <v>2+</v>
      </c>
      <c r="F86" s="195"/>
      <c r="G86" s="195"/>
      <c r="H86" s="195"/>
      <c r="I86" s="309">
        <f>SUM(I88:I99)</f>
        <v>2043</v>
      </c>
      <c r="J86" s="196"/>
      <c r="K86" s="196"/>
      <c r="L86" s="195"/>
      <c r="M86" s="246">
        <f>+Fettgruppe!K15</f>
        <v>9.2033773861967685</v>
      </c>
      <c r="N86" s="195"/>
      <c r="O86" s="197"/>
      <c r="P86" s="197"/>
      <c r="Q86" s="197"/>
      <c r="R86" s="197"/>
      <c r="S86" s="196"/>
      <c r="T86" s="195"/>
      <c r="U86" s="197"/>
      <c r="V86" s="197"/>
      <c r="W86" s="196"/>
      <c r="X86" s="195"/>
      <c r="Y86" s="198"/>
      <c r="AA86" s="28"/>
      <c r="AB86" s="26"/>
      <c r="AC86" s="199"/>
      <c r="AD86" s="27"/>
      <c r="AH86" s="27"/>
    </row>
    <row r="87" spans="1:34" ht="15.6">
      <c r="A87" s="195"/>
      <c r="B87" s="195"/>
      <c r="C87" s="195"/>
      <c r="D87" s="195"/>
      <c r="E87" s="195"/>
      <c r="F87" s="195"/>
      <c r="G87" s="195"/>
      <c r="H87" s="195"/>
      <c r="I87" s="316"/>
      <c r="J87" s="196"/>
      <c r="K87" s="196"/>
      <c r="L87" s="195"/>
      <c r="M87" s="195"/>
      <c r="N87" s="195"/>
      <c r="O87" s="197"/>
      <c r="P87" s="197"/>
      <c r="Q87" s="197"/>
      <c r="R87" s="197"/>
      <c r="S87" s="196"/>
      <c r="T87" s="195"/>
      <c r="U87" s="197"/>
      <c r="V87" s="197"/>
      <c r="W87" s="212"/>
      <c r="X87" s="195"/>
      <c r="Y87" s="198"/>
      <c r="AA87" s="28"/>
      <c r="AB87" s="26"/>
      <c r="AC87" s="199"/>
      <c r="AD87" s="27"/>
      <c r="AH87" s="27"/>
    </row>
    <row r="88" spans="1:34" ht="15.6">
      <c r="A88" s="195"/>
      <c r="B88" s="27">
        <f>+'Ark1'!C1795</f>
        <v>2024</v>
      </c>
      <c r="C88" s="195"/>
      <c r="D88" s="27">
        <f>+'Ark1'!M1795</f>
        <v>6</v>
      </c>
      <c r="E88" s="27" t="s">
        <v>93</v>
      </c>
      <c r="F88" s="27">
        <f>+'Ark1'!D1795</f>
        <v>1</v>
      </c>
      <c r="G88" s="27" t="s">
        <v>521</v>
      </c>
      <c r="H88" s="27">
        <f>+'Ark1'!Q1795</f>
        <v>2</v>
      </c>
      <c r="I88" s="321">
        <f>+'Ark1'!R1795</f>
        <v>3</v>
      </c>
      <c r="J88" s="28">
        <f>+IF(I88=0,"",'Ark1'!AG1795)</f>
        <v>1.4669163545568045</v>
      </c>
      <c r="K88" s="28">
        <f>+IF(I88=0,"",'Ark1'!AH1795)</f>
        <v>0</v>
      </c>
      <c r="L88" s="26">
        <f>+IF(I88=0,"",'Ark1'!S1795)</f>
        <v>5.6666666666666679</v>
      </c>
      <c r="M88" s="28">
        <f>+IF(I88=0,"",'Ark1'!U1795)</f>
        <v>9.4</v>
      </c>
      <c r="N88" s="28">
        <f>+IF(I88=0,"",'Ark1'!V1795)</f>
        <v>0</v>
      </c>
      <c r="O88" s="28">
        <f>+IF(I88=0,"",'Ark1'!W1795)</f>
        <v>0</v>
      </c>
      <c r="P88" s="33">
        <f>+IF(I88=0,"",'Ark1'!X1795)</f>
        <v>0</v>
      </c>
      <c r="Q88" s="33">
        <f>+IF(I88=0,"",'Ark1'!Y1795)</f>
        <v>0</v>
      </c>
      <c r="R88" s="33">
        <f>+IF(I88=0,"",'Ark1'!Z1795)</f>
        <v>0.86409875978770556</v>
      </c>
      <c r="S88" s="28">
        <f>+IF(I88=0,"",'Ark1'!AA1795)</f>
        <v>0.4714045207910284</v>
      </c>
      <c r="T88" s="28">
        <f>+IF(I88=0,"",'Ark1'!AB1795)</f>
        <v>0</v>
      </c>
      <c r="U88" s="33">
        <f>+'Ark1'!AD1795</f>
        <v>0</v>
      </c>
      <c r="V88" s="28">
        <f>+IF(I88=0,"",I88/D88)</f>
        <v>0.5</v>
      </c>
      <c r="W88" s="28">
        <f>+IF(I88=0,"",I88/H88)</f>
        <v>1.5</v>
      </c>
      <c r="X88" s="195"/>
      <c r="Y88" s="198"/>
      <c r="AA88" s="28"/>
      <c r="AB88" s="26"/>
      <c r="AC88" s="222"/>
      <c r="AD88" s="27"/>
      <c r="AH88" s="27"/>
    </row>
    <row r="89" spans="1:34" ht="15.6">
      <c r="A89" s="195"/>
      <c r="B89" s="27">
        <f>+'Ark1'!C1796</f>
        <v>2024</v>
      </c>
      <c r="C89" s="195"/>
      <c r="D89" s="27">
        <f>+'Ark1'!M1796</f>
        <v>6</v>
      </c>
      <c r="E89" s="27" t="s">
        <v>93</v>
      </c>
      <c r="F89" s="27">
        <f>+'Ark1'!D1796</f>
        <v>2</v>
      </c>
      <c r="G89" s="27" t="s">
        <v>522</v>
      </c>
      <c r="H89" s="27">
        <f>+'Ark1'!Q1796</f>
        <v>10</v>
      </c>
      <c r="I89" s="321">
        <f>+'Ark1'!R1796</f>
        <v>100</v>
      </c>
      <c r="J89" s="28">
        <f>+IF(I89=0,"",'Ark1'!AG1796)</f>
        <v>8.6720182876584904</v>
      </c>
      <c r="K89" s="28">
        <f>+IF(I89=0,"",'Ark1'!AH1796)</f>
        <v>0</v>
      </c>
      <c r="L89" s="26">
        <f>+IF(I89=0,"",'Ark1'!S1796)</f>
        <v>6.45</v>
      </c>
      <c r="M89" s="28">
        <f>+IF(I89=0,"",'Ark1'!U1796)</f>
        <v>6.5250000000000012</v>
      </c>
      <c r="N89" s="28">
        <f>+IF(I89=0,"",'Ark1'!V1796)</f>
        <v>0</v>
      </c>
      <c r="O89" s="28">
        <f>+IF(I89=0,"",'Ark1'!W1796)</f>
        <v>0</v>
      </c>
      <c r="P89" s="33">
        <f>+IF(I89=0,"",'Ark1'!X1796)</f>
        <v>0</v>
      </c>
      <c r="Q89" s="33">
        <f>+IF(I89=0,"",'Ark1'!Y1796)</f>
        <v>0</v>
      </c>
      <c r="R89" s="33">
        <f>+IF(I89=0,"",'Ark1'!Z1796)</f>
        <v>0.75423802608988821</v>
      </c>
      <c r="S89" s="28">
        <f>+IF(I89=0,"",'Ark1'!AA1796)</f>
        <v>1.0712142642814273</v>
      </c>
      <c r="T89" s="28">
        <f>+IF(I89=0,"",'Ark1'!AB1796)</f>
        <v>0</v>
      </c>
      <c r="U89" s="33">
        <f>+'Ark1'!AD1796</f>
        <v>0</v>
      </c>
      <c r="V89" s="28">
        <f t="shared" ref="V89:V99" si="10">+IF(I89=0,"",I89/D89)</f>
        <v>16.666666666666668</v>
      </c>
      <c r="W89" s="28">
        <f t="shared" ref="W89:W99" si="11">+IF(I89=0,"",I89/H89)</f>
        <v>10</v>
      </c>
      <c r="X89" s="195"/>
      <c r="Y89" s="198"/>
      <c r="AA89" s="28"/>
      <c r="AB89" s="26"/>
      <c r="AC89" s="222"/>
      <c r="AD89" s="27"/>
      <c r="AH89" s="27"/>
    </row>
    <row r="90" spans="1:34" ht="15.6">
      <c r="A90" s="195"/>
      <c r="B90" s="27">
        <f>+'Ark1'!C1797</f>
        <v>2024</v>
      </c>
      <c r="C90" s="195"/>
      <c r="D90" s="27">
        <f>+'Ark1'!M1797</f>
        <v>6</v>
      </c>
      <c r="E90" s="27" t="s">
        <v>93</v>
      </c>
      <c r="F90" s="27">
        <f>+'Ark1'!D1797</f>
        <v>3</v>
      </c>
      <c r="G90" s="27" t="s">
        <v>523</v>
      </c>
      <c r="H90" s="27">
        <f>+'Ark1'!Q1797</f>
        <v>28</v>
      </c>
      <c r="I90" s="321">
        <f>+'Ark1'!R1797</f>
        <v>423</v>
      </c>
      <c r="J90" s="28">
        <f>+IF(I90=0,"",'Ark1'!AG1797)</f>
        <v>17.979834187065659</v>
      </c>
      <c r="K90" s="28">
        <f>+IF(I90=0,"",'Ark1'!AH1797)</f>
        <v>0</v>
      </c>
      <c r="L90" s="26">
        <f>+IF(I90=0,"",'Ark1'!S1797)</f>
        <v>6.3026004728132401</v>
      </c>
      <c r="M90" s="28">
        <f>+IF(I90=0,"",'Ark1'!U1797)</f>
        <v>7.3520094562647715</v>
      </c>
      <c r="N90" s="28">
        <f>+IF(I90=0,"",'Ark1'!V1797)</f>
        <v>0</v>
      </c>
      <c r="O90" s="28">
        <f>+IF(I90=0,"",'Ark1'!W1797)</f>
        <v>0</v>
      </c>
      <c r="P90" s="33">
        <f>+IF(I90=0,"",'Ark1'!X1797)</f>
        <v>0.2364066193853428</v>
      </c>
      <c r="Q90" s="33">
        <f>+IF(I90=0,"",'Ark1'!Y1797)</f>
        <v>0</v>
      </c>
      <c r="R90" s="33">
        <f>+IF(I90=0,"",'Ark1'!Z1797)</f>
        <v>1.4531906624959716</v>
      </c>
      <c r="S90" s="28">
        <f>+IF(I90=0,"",'Ark1'!AA1797)</f>
        <v>1.0259829392725102</v>
      </c>
      <c r="T90" s="28">
        <f>+IF(I90=0,"",'Ark1'!AB1797)</f>
        <v>0</v>
      </c>
      <c r="U90" s="33">
        <f>+'Ark1'!AD1797</f>
        <v>0</v>
      </c>
      <c r="V90" s="28">
        <f t="shared" si="10"/>
        <v>70.5</v>
      </c>
      <c r="W90" s="28">
        <f t="shared" si="11"/>
        <v>15.107142857142858</v>
      </c>
      <c r="X90" s="195"/>
      <c r="Y90" s="198"/>
      <c r="AA90" s="28"/>
      <c r="AB90" s="26"/>
      <c r="AC90" s="222"/>
      <c r="AD90" s="27"/>
      <c r="AH90" s="27"/>
    </row>
    <row r="91" spans="1:34" ht="15.6">
      <c r="A91" s="195"/>
      <c r="B91" s="27">
        <f>+'Ark1'!C1798</f>
        <v>2024</v>
      </c>
      <c r="C91" s="195"/>
      <c r="D91" s="27">
        <f>+'Ark1'!M1798</f>
        <v>6</v>
      </c>
      <c r="E91" s="27" t="s">
        <v>93</v>
      </c>
      <c r="F91" s="27">
        <f>+'Ark1'!D1798</f>
        <v>4</v>
      </c>
      <c r="G91" s="27" t="s">
        <v>524</v>
      </c>
      <c r="H91" s="27">
        <f>+'Ark1'!Q1798</f>
        <v>51</v>
      </c>
      <c r="I91" s="321">
        <f>+'Ark1'!R1798</f>
        <v>491</v>
      </c>
      <c r="J91" s="28">
        <f>+IF(I91=0,"",'Ark1'!AG1798)</f>
        <v>16.854713805521055</v>
      </c>
      <c r="K91" s="28">
        <f>+IF(I91=0,"",'Ark1'!AH1798)</f>
        <v>0.40733197556008149</v>
      </c>
      <c r="L91" s="26">
        <f>+IF(I91=0,"",'Ark1'!S1798)</f>
        <v>6.1568228105906302</v>
      </c>
      <c r="M91" s="28">
        <f>+IF(I91=0,"",'Ark1'!U1798)</f>
        <v>7.158859470468431</v>
      </c>
      <c r="N91" s="28">
        <f>+IF(I91=0,"",'Ark1'!V1798)</f>
        <v>0</v>
      </c>
      <c r="O91" s="28">
        <f>+IF(I91=0,"",'Ark1'!W1798)</f>
        <v>0</v>
      </c>
      <c r="P91" s="33">
        <f>+IF(I91=0,"",'Ark1'!X1798)</f>
        <v>0</v>
      </c>
      <c r="Q91" s="33">
        <f>+IF(I91=0,"",'Ark1'!Y1798)</f>
        <v>0</v>
      </c>
      <c r="R91" s="33">
        <f>+IF(I91=0,"",'Ark1'!Z1798)</f>
        <v>1.5692494095508325</v>
      </c>
      <c r="S91" s="28">
        <f>+IF(I91=0,"",'Ark1'!AA1798)</f>
        <v>0.94978252799135277</v>
      </c>
      <c r="T91" s="28">
        <f>+IF(I91=0,"",'Ark1'!AB1798)</f>
        <v>0</v>
      </c>
      <c r="U91" s="33">
        <f>+'Ark1'!AD1798</f>
        <v>0</v>
      </c>
      <c r="V91" s="28">
        <f t="shared" si="10"/>
        <v>81.833333333333329</v>
      </c>
      <c r="W91" s="28">
        <f t="shared" si="11"/>
        <v>9.6274509803921564</v>
      </c>
      <c r="X91" s="195"/>
      <c r="Y91" s="198"/>
      <c r="AA91" s="28"/>
      <c r="AB91" s="26"/>
      <c r="AC91" s="222"/>
      <c r="AD91" s="27"/>
      <c r="AH91" s="27"/>
    </row>
    <row r="92" spans="1:34" ht="15.6">
      <c r="A92" s="195"/>
      <c r="B92" s="27">
        <f>+'Ark1'!C1799</f>
        <v>2024</v>
      </c>
      <c r="C92" s="195"/>
      <c r="D92" s="27">
        <f>+'Ark1'!M1799</f>
        <v>6</v>
      </c>
      <c r="E92" s="27" t="s">
        <v>93</v>
      </c>
      <c r="F92" s="27">
        <f>+'Ark1'!D1799</f>
        <v>5</v>
      </c>
      <c r="G92" s="27" t="s">
        <v>442</v>
      </c>
      <c r="H92" s="27">
        <f>+'Ark1'!Q1799</f>
        <v>30</v>
      </c>
      <c r="I92" s="321">
        <f>+'Ark1'!R1799</f>
        <v>153</v>
      </c>
      <c r="J92" s="28">
        <f>+IF(I92=0,"",'Ark1'!AG1799)</f>
        <v>11.059890456932228</v>
      </c>
      <c r="K92" s="28">
        <f>+IF(I92=0,"",'Ark1'!AH1799)</f>
        <v>1.3071895424836597</v>
      </c>
      <c r="L92" s="26">
        <f>+IF(I92=0,"",'Ark1'!S1799)</f>
        <v>6.0392156862745106</v>
      </c>
      <c r="M92" s="28">
        <f>+IF(I92=0,"",'Ark1'!U1799)</f>
        <v>7.6679738562091551</v>
      </c>
      <c r="N92" s="28">
        <f>+IF(I92=0,"",'Ark1'!V1799)</f>
        <v>0</v>
      </c>
      <c r="O92" s="28">
        <f>+IF(I92=0,"",'Ark1'!W1799)</f>
        <v>0</v>
      </c>
      <c r="P92" s="33">
        <f>+IF(I92=0,"",'Ark1'!X1799)</f>
        <v>0.65359477124182996</v>
      </c>
      <c r="Q92" s="33">
        <f>+IF(I92=0,"",'Ark1'!Y1799)</f>
        <v>0</v>
      </c>
      <c r="R92" s="33">
        <f>+IF(I92=0,"",'Ark1'!Z1799)</f>
        <v>2.3534886799465848</v>
      </c>
      <c r="S92" s="28">
        <f>+IF(I92=0,"",'Ark1'!AA1799)</f>
        <v>0.90663749189779652</v>
      </c>
      <c r="T92" s="28">
        <f>+IF(I92=0,"",'Ark1'!AB1799)</f>
        <v>0</v>
      </c>
      <c r="U92" s="33">
        <f>+'Ark1'!AD1799</f>
        <v>0</v>
      </c>
      <c r="V92" s="28">
        <f t="shared" si="10"/>
        <v>25.5</v>
      </c>
      <c r="W92" s="28">
        <f t="shared" si="11"/>
        <v>5.0999999999999996</v>
      </c>
      <c r="X92" s="195"/>
      <c r="Y92" s="198"/>
      <c r="AA92" s="28"/>
      <c r="AB92" s="26"/>
      <c r="AC92" s="222"/>
      <c r="AD92" s="27"/>
      <c r="AH92" s="27"/>
    </row>
    <row r="93" spans="1:34" ht="15.6">
      <c r="A93" s="195"/>
      <c r="B93" s="27">
        <f>+'Ark1'!C1800</f>
        <v>2024</v>
      </c>
      <c r="C93" s="195"/>
      <c r="D93" s="27">
        <f>+'Ark1'!M1800</f>
        <v>6</v>
      </c>
      <c r="E93" s="27" t="s">
        <v>93</v>
      </c>
      <c r="F93" s="27">
        <f>+'Ark1'!D1800</f>
        <v>6</v>
      </c>
      <c r="G93" s="27" t="s">
        <v>525</v>
      </c>
      <c r="H93" s="27">
        <f>+'Ark1'!Q1800</f>
        <v>25</v>
      </c>
      <c r="I93" s="321">
        <f>+'Ark1'!R1800</f>
        <v>95</v>
      </c>
      <c r="J93" s="28">
        <f>+IF(I93=0,"",'Ark1'!AG1800)</f>
        <v>10.366500693820916</v>
      </c>
      <c r="K93" s="28">
        <f>+IF(I93=0,"",'Ark1'!AH1800)</f>
        <v>1.0526315789473681</v>
      </c>
      <c r="L93" s="26">
        <f>+IF(I93=0,"",'Ark1'!S1800)</f>
        <v>6.3473684210526322</v>
      </c>
      <c r="M93" s="28">
        <f>+IF(I93=0,"",'Ark1'!U1800)</f>
        <v>9.357894736842109</v>
      </c>
      <c r="N93" s="28">
        <f>+IF(I93=0,"",'Ark1'!V1800)</f>
        <v>0</v>
      </c>
      <c r="O93" s="28">
        <f>+IF(I93=0,"",'Ark1'!W1800)</f>
        <v>0</v>
      </c>
      <c r="P93" s="33">
        <f>+IF(I93=0,"",'Ark1'!X1800)</f>
        <v>2.1052631578947363</v>
      </c>
      <c r="Q93" s="33">
        <f>+IF(I93=0,"",'Ark1'!Y1800)</f>
        <v>0</v>
      </c>
      <c r="R93" s="33">
        <f>+IF(I93=0,"",'Ark1'!Z1800)</f>
        <v>2.6576435524873396</v>
      </c>
      <c r="S93" s="28">
        <f>+IF(I93=0,"",'Ark1'!AA1800)</f>
        <v>0.94888767071469138</v>
      </c>
      <c r="T93" s="28">
        <f>+IF(I93=0,"",'Ark1'!AB1800)</f>
        <v>0</v>
      </c>
      <c r="U93" s="33">
        <f>+'Ark1'!AD1800</f>
        <v>0</v>
      </c>
      <c r="V93" s="28">
        <f t="shared" si="10"/>
        <v>15.833333333333334</v>
      </c>
      <c r="W93" s="28">
        <f t="shared" si="11"/>
        <v>3.8</v>
      </c>
      <c r="X93" s="195"/>
      <c r="Y93" s="198"/>
      <c r="AA93" s="28"/>
      <c r="AB93" s="26"/>
      <c r="AC93" s="222"/>
      <c r="AD93" s="27"/>
      <c r="AH93" s="27"/>
    </row>
    <row r="94" spans="1:34" ht="15.6">
      <c r="A94" s="195"/>
      <c r="B94" s="27">
        <f>+'Ark1'!C1801</f>
        <v>2024</v>
      </c>
      <c r="C94" s="195"/>
      <c r="D94" s="27">
        <f>+'Ark1'!M1801</f>
        <v>6</v>
      </c>
      <c r="E94" s="27" t="s">
        <v>93</v>
      </c>
      <c r="F94" s="27">
        <f>+'Ark1'!D1801</f>
        <v>7</v>
      </c>
      <c r="G94" s="27" t="s">
        <v>526</v>
      </c>
      <c r="H94" s="27">
        <f>+'Ark1'!Q1801</f>
        <v>18</v>
      </c>
      <c r="I94" s="321">
        <f>+'Ark1'!R1801</f>
        <v>60</v>
      </c>
      <c r="J94" s="28">
        <f>+IF(I94=0,"",'Ark1'!AG1801)</f>
        <v>13.322815321237613</v>
      </c>
      <c r="K94" s="28">
        <f>+IF(I94=0,"",'Ark1'!AH1801)</f>
        <v>0</v>
      </c>
      <c r="L94" s="26">
        <f>+IF(I94=0,"",'Ark1'!S1801)</f>
        <v>6.8333333333333313</v>
      </c>
      <c r="M94" s="28">
        <f>+IF(I94=0,"",'Ark1'!U1801)</f>
        <v>10.133333333333333</v>
      </c>
      <c r="N94" s="28">
        <f>+IF(I94=0,"",'Ark1'!V1801)</f>
        <v>0</v>
      </c>
      <c r="O94" s="28">
        <f>+IF(I94=0,"",'Ark1'!W1801)</f>
        <v>0</v>
      </c>
      <c r="P94" s="33">
        <f>+IF(I94=0,"",'Ark1'!X1801)</f>
        <v>5</v>
      </c>
      <c r="Q94" s="33">
        <f>+IF(I94=0,"",'Ark1'!Y1801)</f>
        <v>0</v>
      </c>
      <c r="R94" s="33">
        <f>+IF(I94=0,"",'Ark1'!Z1801)</f>
        <v>3.0973465346253399</v>
      </c>
      <c r="S94" s="28">
        <f>+IF(I94=0,"",'Ark1'!AA1801)</f>
        <v>1.0192589900947118</v>
      </c>
      <c r="T94" s="28">
        <f>+IF(I94=0,"",'Ark1'!AB1801)</f>
        <v>0</v>
      </c>
      <c r="U94" s="33">
        <f>+'Ark1'!AD1801</f>
        <v>0</v>
      </c>
      <c r="V94" s="28">
        <f t="shared" si="10"/>
        <v>10</v>
      </c>
      <c r="W94" s="28">
        <f t="shared" si="11"/>
        <v>3.3333333333333335</v>
      </c>
      <c r="X94" s="195"/>
      <c r="Y94" s="198"/>
      <c r="AA94" s="28"/>
      <c r="AB94" s="26"/>
      <c r="AC94" s="222"/>
      <c r="AD94" s="27"/>
      <c r="AH94" s="27"/>
    </row>
    <row r="95" spans="1:34" ht="15.6">
      <c r="A95" s="195"/>
      <c r="B95" s="27">
        <f>+'Ark1'!C1802</f>
        <v>2024</v>
      </c>
      <c r="C95" s="195"/>
      <c r="D95" s="27">
        <f>+'Ark1'!M1802</f>
        <v>6</v>
      </c>
      <c r="E95" s="27" t="s">
        <v>93</v>
      </c>
      <c r="F95" s="27">
        <f>+'Ark1'!D1802</f>
        <v>8</v>
      </c>
      <c r="G95" s="27" t="s">
        <v>527</v>
      </c>
      <c r="H95" s="27">
        <f>+'Ark1'!Q1802</f>
        <v>26</v>
      </c>
      <c r="I95" s="321">
        <f>+'Ark1'!R1802</f>
        <v>63</v>
      </c>
      <c r="J95" s="28">
        <f>+IF(I95=0,"",'Ark1'!AG1802)</f>
        <v>7.7081491385073182</v>
      </c>
      <c r="K95" s="28">
        <f>+IF(I95=0,"",'Ark1'!AH1802)</f>
        <v>11.111111111111112</v>
      </c>
      <c r="L95" s="26">
        <f>+IF(I95=0,"",'Ark1'!S1802)</f>
        <v>6.5714285714285694</v>
      </c>
      <c r="M95" s="28">
        <f>+IF(I95=0,"",'Ark1'!U1802)</f>
        <v>11.347619047619039</v>
      </c>
      <c r="N95" s="28">
        <f>+IF(I95=0,"",'Ark1'!V1802)</f>
        <v>0</v>
      </c>
      <c r="O95" s="28">
        <f>+IF(I95=0,"",'Ark1'!W1802)</f>
        <v>0</v>
      </c>
      <c r="P95" s="33">
        <f>+IF(I95=0,"",'Ark1'!X1802)</f>
        <v>7.9365079365079394</v>
      </c>
      <c r="Q95" s="33">
        <f>+IF(I95=0,"",'Ark1'!Y1802)</f>
        <v>0</v>
      </c>
      <c r="R95" s="33">
        <f>+IF(I95=0,"",'Ark1'!Z1802)</f>
        <v>2.6252048834847579</v>
      </c>
      <c r="S95" s="28">
        <f>+IF(I95=0,"",'Ark1'!AA1802)</f>
        <v>1.1507662831994871</v>
      </c>
      <c r="T95" s="28">
        <f>+IF(I95=0,"",'Ark1'!AB1802)</f>
        <v>0</v>
      </c>
      <c r="U95" s="33">
        <f>+'Ark1'!AD1802</f>
        <v>0</v>
      </c>
      <c r="V95" s="28">
        <f t="shared" si="10"/>
        <v>10.5</v>
      </c>
      <c r="W95" s="28">
        <f t="shared" si="11"/>
        <v>2.4230769230769229</v>
      </c>
      <c r="X95" s="195"/>
      <c r="Y95" s="198"/>
      <c r="AA95" s="28"/>
      <c r="AB95" s="26"/>
      <c r="AC95" s="222"/>
      <c r="AD95" s="27"/>
      <c r="AH95" s="27"/>
    </row>
    <row r="96" spans="1:34" ht="15.6">
      <c r="A96" s="195"/>
      <c r="B96" s="27">
        <f>+'Ark1'!C1803</f>
        <v>2024</v>
      </c>
      <c r="C96" s="195"/>
      <c r="D96" s="27">
        <f>+'Ark1'!M1803</f>
        <v>6</v>
      </c>
      <c r="E96" s="27" t="s">
        <v>93</v>
      </c>
      <c r="F96" s="27">
        <f>+'Ark1'!D1803</f>
        <v>9</v>
      </c>
      <c r="G96" s="27" t="s">
        <v>528</v>
      </c>
      <c r="H96" s="27">
        <f>+'Ark1'!Q1803</f>
        <v>56</v>
      </c>
      <c r="I96" s="321">
        <f>+'Ark1'!R1803</f>
        <v>174</v>
      </c>
      <c r="J96" s="28">
        <f>+IF(I96=0,"",'Ark1'!AG1803)</f>
        <v>12.80426907462016</v>
      </c>
      <c r="K96" s="28">
        <f>+IF(I96=0,"",'Ark1'!AH1803)</f>
        <v>0.57471264367816099</v>
      </c>
      <c r="L96" s="26">
        <f>+IF(I96=0,"",'Ark1'!S1803)</f>
        <v>6.6551724137931005</v>
      </c>
      <c r="M96" s="28">
        <f>+IF(I96=0,"",'Ark1'!U1803)</f>
        <v>12.45229885057471</v>
      </c>
      <c r="N96" s="28">
        <f>+IF(I96=0,"",'Ark1'!V1803)</f>
        <v>0</v>
      </c>
      <c r="O96" s="28">
        <f>+IF(I96=0,"",'Ark1'!W1803)</f>
        <v>0</v>
      </c>
      <c r="P96" s="33">
        <f>+IF(I96=0,"",'Ark1'!X1803)</f>
        <v>14.367816091954024</v>
      </c>
      <c r="Q96" s="33">
        <f>+IF(I96=0,"",'Ark1'!Y1803)</f>
        <v>0.57471264367816099</v>
      </c>
      <c r="R96" s="33">
        <f>+IF(I96=0,"",'Ark1'!Z1803)</f>
        <v>3.5101446415983033</v>
      </c>
      <c r="S96" s="28">
        <f>+IF(I96=0,"",'Ark1'!AA1803)</f>
        <v>1.0207906132114501</v>
      </c>
      <c r="T96" s="28">
        <f>+IF(I96=0,"",'Ark1'!AB1803)</f>
        <v>0</v>
      </c>
      <c r="U96" s="33">
        <f>+'Ark1'!AD1803</f>
        <v>0</v>
      </c>
      <c r="V96" s="28">
        <f t="shared" si="10"/>
        <v>29</v>
      </c>
      <c r="W96" s="28">
        <f t="shared" si="11"/>
        <v>3.1071428571428572</v>
      </c>
      <c r="X96" s="195"/>
      <c r="Y96" s="198"/>
      <c r="AA96" s="28"/>
      <c r="AB96" s="26"/>
      <c r="AC96" s="222"/>
      <c r="AD96" s="27"/>
      <c r="AH96" s="27"/>
    </row>
    <row r="97" spans="1:34" ht="15.6">
      <c r="A97" s="195"/>
      <c r="B97" s="27">
        <f>+'Ark1'!C1804</f>
        <v>2024</v>
      </c>
      <c r="C97" s="195"/>
      <c r="D97" s="27">
        <f>+'Ark1'!M1804</f>
        <v>6</v>
      </c>
      <c r="E97" s="27" t="s">
        <v>93</v>
      </c>
      <c r="F97" s="27">
        <f>+'Ark1'!D1804</f>
        <v>10</v>
      </c>
      <c r="G97" s="27" t="s">
        <v>529</v>
      </c>
      <c r="H97" s="27">
        <f>+'Ark1'!Q1804</f>
        <v>107</v>
      </c>
      <c r="I97" s="321">
        <f>+'Ark1'!R1804</f>
        <v>297</v>
      </c>
      <c r="J97" s="28">
        <f>+IF(I97=0,"",'Ark1'!AG1804)</f>
        <v>13.508201733155236</v>
      </c>
      <c r="K97" s="28">
        <f>+IF(I97=0,"",'Ark1'!AH1804)</f>
        <v>0.33670033670033672</v>
      </c>
      <c r="L97" s="26">
        <f>+IF(I97=0,"",'Ark1'!S1804)</f>
        <v>6.8552188552188564</v>
      </c>
      <c r="M97" s="28">
        <f>+IF(I97=0,"",'Ark1'!U1804)</f>
        <v>12.496632996632998</v>
      </c>
      <c r="N97" s="28">
        <f>+IF(I97=0,"",'Ark1'!V1804)</f>
        <v>0</v>
      </c>
      <c r="O97" s="28">
        <f>+IF(I97=0,"",'Ark1'!W1804)</f>
        <v>0</v>
      </c>
      <c r="P97" s="33">
        <f>+IF(I97=0,"",'Ark1'!X1804)</f>
        <v>15.824915824915823</v>
      </c>
      <c r="Q97" s="33">
        <f>+IF(I97=0,"",'Ark1'!Y1804)</f>
        <v>0.33670033670033672</v>
      </c>
      <c r="R97" s="33">
        <f>+IF(I97=0,"",'Ark1'!Z1804)</f>
        <v>3.1272542754018136</v>
      </c>
      <c r="S97" s="28">
        <f>+IF(I97=0,"",'Ark1'!AA1804)</f>
        <v>0.91153182718307058</v>
      </c>
      <c r="T97" s="28">
        <f>+IF(I97=0,"",'Ark1'!AB1804)</f>
        <v>0</v>
      </c>
      <c r="U97" s="33">
        <f>+'Ark1'!AD1804</f>
        <v>0</v>
      </c>
      <c r="V97" s="28">
        <f t="shared" si="10"/>
        <v>49.5</v>
      </c>
      <c r="W97" s="28">
        <f t="shared" si="11"/>
        <v>2.7757009345794392</v>
      </c>
      <c r="X97" s="195"/>
      <c r="Y97" s="198"/>
      <c r="AA97" s="28"/>
      <c r="AB97" s="26"/>
      <c r="AC97" s="222"/>
      <c r="AD97" s="27"/>
      <c r="AH97" s="27"/>
    </row>
    <row r="98" spans="1:34" ht="15.6">
      <c r="A98" s="195"/>
      <c r="B98" s="27">
        <f>+'Ark1'!C1805</f>
        <v>2024</v>
      </c>
      <c r="C98" s="195"/>
      <c r="D98" s="27">
        <f>+'Ark1'!M1805</f>
        <v>6</v>
      </c>
      <c r="E98" s="27" t="s">
        <v>93</v>
      </c>
      <c r="F98" s="27">
        <f>+'Ark1'!D1805</f>
        <v>11</v>
      </c>
      <c r="G98" s="27" t="s">
        <v>530</v>
      </c>
      <c r="H98" s="27">
        <f>+'Ark1'!Q1805</f>
        <v>55</v>
      </c>
      <c r="I98" s="321">
        <f>+'Ark1'!R1805</f>
        <v>138</v>
      </c>
      <c r="J98" s="28">
        <f>+IF(I98=0,"",'Ark1'!AG1805)</f>
        <v>17.820290097745779</v>
      </c>
      <c r="K98" s="28">
        <f>+IF(I98=0,"",'Ark1'!AH1805)</f>
        <v>4.3478260869565215</v>
      </c>
      <c r="L98" s="26">
        <f>+IF(I98=0,"",'Ark1'!S1805)</f>
        <v>6.7173913043478253</v>
      </c>
      <c r="M98" s="28">
        <f>+IF(I98=0,"",'Ark1'!U1805)</f>
        <v>12.339130434782611</v>
      </c>
      <c r="N98" s="28">
        <f>+IF(I98=0,"",'Ark1'!V1805)</f>
        <v>0</v>
      </c>
      <c r="O98" s="28">
        <f>+IF(I98=0,"",'Ark1'!W1805)</f>
        <v>0</v>
      </c>
      <c r="P98" s="33">
        <f>+IF(I98=0,"",'Ark1'!X1805)</f>
        <v>13.768115942028988</v>
      </c>
      <c r="Q98" s="33">
        <f>+IF(I98=0,"",'Ark1'!Y1805)</f>
        <v>0</v>
      </c>
      <c r="R98" s="33">
        <f>+IF(I98=0,"",'Ark1'!Z1805)</f>
        <v>3.4920496614537382</v>
      </c>
      <c r="S98" s="28">
        <f>+IF(I98=0,"",'Ark1'!AA1805)</f>
        <v>1.0143115780250609</v>
      </c>
      <c r="T98" s="28">
        <f>+IF(I98=0,"",'Ark1'!AB1805)</f>
        <v>0</v>
      </c>
      <c r="U98" s="33">
        <f>+'Ark1'!AD1805</f>
        <v>0</v>
      </c>
      <c r="V98" s="28">
        <f t="shared" si="10"/>
        <v>23</v>
      </c>
      <c r="W98" s="28">
        <f t="shared" si="11"/>
        <v>2.5090909090909093</v>
      </c>
      <c r="X98" s="195"/>
      <c r="Y98" s="198"/>
      <c r="AA98" s="28"/>
      <c r="AB98" s="26"/>
      <c r="AC98" s="222"/>
      <c r="AD98" s="27"/>
      <c r="AH98" s="27"/>
    </row>
    <row r="99" spans="1:34" ht="15.6">
      <c r="A99" s="195"/>
      <c r="B99" s="27">
        <f>+'Ark1'!C1806</f>
        <v>2024</v>
      </c>
      <c r="C99" s="195"/>
      <c r="D99" s="27">
        <f>+'Ark1'!M1806</f>
        <v>6</v>
      </c>
      <c r="E99" s="27" t="s">
        <v>93</v>
      </c>
      <c r="F99" s="27">
        <f>+'Ark1'!D1806</f>
        <v>12</v>
      </c>
      <c r="G99" s="27" t="s">
        <v>531</v>
      </c>
      <c r="H99" s="27">
        <f>+'Ark1'!Q1806</f>
        <v>18</v>
      </c>
      <c r="I99" s="321">
        <f>+'Ark1'!R1806</f>
        <v>46</v>
      </c>
      <c r="J99" s="28">
        <f>+IF(I99=0,"",'Ark1'!AG1806)</f>
        <v>24.449562413634276</v>
      </c>
      <c r="K99" s="28">
        <f>+IF(I99=0,"",'Ark1'!AH1806)</f>
        <v>4.3478260869565215</v>
      </c>
      <c r="L99" s="26">
        <f>+IF(I99=0,"",'Ark1'!S1806)</f>
        <v>6.4782608695652177</v>
      </c>
      <c r="M99" s="28">
        <f>+IF(I99=0,"",'Ark1'!U1806)</f>
        <v>11.53913043478261</v>
      </c>
      <c r="N99" s="28">
        <f>+IF(I99=0,"",'Ark1'!V1806)</f>
        <v>0</v>
      </c>
      <c r="O99" s="28">
        <f>+IF(I99=0,"",'Ark1'!W1806)</f>
        <v>0</v>
      </c>
      <c r="P99" s="33">
        <f>+IF(I99=0,"",'Ark1'!X1806)</f>
        <v>15.217391304347824</v>
      </c>
      <c r="Q99" s="33">
        <f>+IF(I99=0,"",'Ark1'!Y1806)</f>
        <v>0</v>
      </c>
      <c r="R99" s="33">
        <f>+IF(I99=0,"",'Ark1'!Z1806)</f>
        <v>5.8106154078349848</v>
      </c>
      <c r="S99" s="28">
        <f>+IF(I99=0,"",'Ark1'!AA1806)</f>
        <v>1.908096370216668</v>
      </c>
      <c r="T99" s="28">
        <f>+IF(I99=0,"",'Ark1'!AB1806)</f>
        <v>2.4471734399078753</v>
      </c>
      <c r="U99" s="33">
        <f>+'Ark1'!AD1806</f>
        <v>80.498157193604769</v>
      </c>
      <c r="V99" s="28">
        <f t="shared" si="10"/>
        <v>7.666666666666667</v>
      </c>
      <c r="W99" s="28">
        <f t="shared" si="11"/>
        <v>2.5555555555555554</v>
      </c>
      <c r="X99" s="195"/>
      <c r="Y99" s="198"/>
      <c r="AA99" s="28"/>
      <c r="AB99" s="26"/>
      <c r="AC99" s="222"/>
      <c r="AD99" s="27"/>
      <c r="AH99" s="27"/>
    </row>
    <row r="100" spans="1:34" ht="15.6">
      <c r="A100" s="195"/>
      <c r="B100" s="195"/>
      <c r="C100" s="195"/>
      <c r="D100" s="195"/>
      <c r="E100" s="195"/>
      <c r="F100" s="195"/>
      <c r="G100" s="195"/>
      <c r="H100" s="195"/>
      <c r="I100" s="316"/>
      <c r="J100" s="196"/>
      <c r="K100" s="196"/>
      <c r="L100" s="195"/>
      <c r="M100" s="195"/>
      <c r="N100" s="195"/>
      <c r="O100" s="197"/>
      <c r="P100" s="197"/>
      <c r="Q100" s="197"/>
      <c r="R100" s="197"/>
      <c r="S100" s="196"/>
      <c r="T100" s="195"/>
      <c r="U100" s="197"/>
      <c r="V100" s="197"/>
      <c r="W100" s="196"/>
      <c r="X100" s="195"/>
      <c r="Y100" s="198"/>
      <c r="AA100" s="28"/>
      <c r="AB100" s="26"/>
      <c r="AC100" s="199"/>
      <c r="AD100" s="27"/>
      <c r="AH100" s="27"/>
    </row>
    <row r="101" spans="1:34" ht="22.8">
      <c r="A101" s="195"/>
      <c r="B101" s="195"/>
      <c r="C101" s="195"/>
      <c r="D101" s="195"/>
      <c r="E101" s="240" t="str">
        <f>+E102</f>
        <v>3-</v>
      </c>
      <c r="F101" s="195"/>
      <c r="G101" s="195"/>
      <c r="H101" s="195"/>
      <c r="I101" s="309">
        <f>SUM(I102:I113)</f>
        <v>780</v>
      </c>
      <c r="J101" s="196"/>
      <c r="K101" s="196"/>
      <c r="L101" s="195"/>
      <c r="M101" s="246">
        <f>+Fettgruppe!K16</f>
        <v>9.5879487179487288</v>
      </c>
      <c r="N101" s="195"/>
      <c r="O101" s="197"/>
      <c r="P101" s="197"/>
      <c r="Q101" s="197"/>
      <c r="R101" s="197"/>
      <c r="S101" s="196"/>
      <c r="T101" s="195"/>
      <c r="U101" s="197"/>
      <c r="V101" s="197"/>
      <c r="W101" s="196"/>
      <c r="X101" s="195"/>
      <c r="Y101" s="198"/>
      <c r="AA101" s="28"/>
      <c r="AB101" s="26"/>
      <c r="AC101" s="199"/>
      <c r="AD101" s="27"/>
      <c r="AH101" s="27"/>
    </row>
    <row r="102" spans="1:34" ht="15.6">
      <c r="A102" s="195"/>
      <c r="B102" s="27">
        <f>+'Ark1'!C1807</f>
        <v>2024</v>
      </c>
      <c r="C102" s="195"/>
      <c r="D102" s="215">
        <f>+'Ark1'!M1807</f>
        <v>7</v>
      </c>
      <c r="E102" s="215" t="s">
        <v>94</v>
      </c>
      <c r="F102" s="215">
        <f>+'Ark1'!D1807</f>
        <v>1</v>
      </c>
      <c r="G102" s="215" t="s">
        <v>521</v>
      </c>
      <c r="H102" s="215">
        <f>+'Ark1'!Q1807</f>
        <v>1</v>
      </c>
      <c r="I102" s="320">
        <f>+'Ark1'!R1807</f>
        <v>2</v>
      </c>
      <c r="J102" s="216">
        <f>+IF(I102=0,"",'Ark1'!AG1807)</f>
        <v>1.3420724094881398</v>
      </c>
      <c r="K102" s="216">
        <f>+IF(I102=0,"",'Ark1'!AH1807)</f>
        <v>0</v>
      </c>
      <c r="L102" s="217">
        <f>+IF(I102=0,"",'Ark1'!S1807)</f>
        <v>7</v>
      </c>
      <c r="M102" s="216">
        <f>+IF(I102=0,"",'Ark1'!U1807)</f>
        <v>12.9</v>
      </c>
      <c r="N102" s="216">
        <f>+IF(I102=0,"",'Ark1'!V1807)</f>
        <v>0</v>
      </c>
      <c r="O102" s="216">
        <f>+IF(I102=0,"",'Ark1'!W1807)</f>
        <v>0</v>
      </c>
      <c r="P102" s="218">
        <f>+IF(I102=0,"",'Ark1'!X1807)</f>
        <v>0</v>
      </c>
      <c r="Q102" s="218">
        <f>+IF(I102=0,"",'Ark1'!Y1807)</f>
        <v>0</v>
      </c>
      <c r="R102" s="218">
        <f>+IF(I102=0,"",'Ark1'!Z1807)</f>
        <v>1.50000000000001</v>
      </c>
      <c r="S102" s="216">
        <f>+IF(I102=0,"",'Ark1'!AA1807)</f>
        <v>1</v>
      </c>
      <c r="T102" s="216">
        <f>+IF(I102=0,"",'Ark1'!AB1807)</f>
        <v>0</v>
      </c>
      <c r="U102" s="218">
        <f>+'Ark1'!AD1807</f>
        <v>0</v>
      </c>
      <c r="V102" s="216">
        <f>+IF(I102=0,"",I102/D102)</f>
        <v>0.2857142857142857</v>
      </c>
      <c r="W102" s="216">
        <f>+IF(I102=0,"",I102/H102)</f>
        <v>2</v>
      </c>
      <c r="X102" s="195"/>
      <c r="Y102" s="198"/>
      <c r="AA102" s="28"/>
      <c r="AB102" s="26"/>
      <c r="AC102" s="222"/>
      <c r="AD102" s="27"/>
      <c r="AH102" s="27"/>
    </row>
    <row r="103" spans="1:34" ht="15.6">
      <c r="A103" s="195"/>
      <c r="B103" s="27">
        <f>+'Ark1'!C1808</f>
        <v>2024</v>
      </c>
      <c r="C103" s="195"/>
      <c r="D103" s="215">
        <f>+'Ark1'!M1808</f>
        <v>7</v>
      </c>
      <c r="E103" s="215" t="s">
        <v>94</v>
      </c>
      <c r="F103" s="215">
        <f>+'Ark1'!D1808</f>
        <v>2</v>
      </c>
      <c r="G103" s="215" t="s">
        <v>522</v>
      </c>
      <c r="H103" s="215">
        <f>+'Ark1'!Q1808</f>
        <v>6</v>
      </c>
      <c r="I103" s="320">
        <f>+'Ark1'!R1808</f>
        <v>51</v>
      </c>
      <c r="J103" s="216">
        <f>+IF(I103=0,"",'Ark1'!AG1808)</f>
        <v>4.5971664761702238</v>
      </c>
      <c r="K103" s="216">
        <f>+IF(I103=0,"",'Ark1'!AH1808)</f>
        <v>0</v>
      </c>
      <c r="L103" s="217">
        <f>+IF(I103=0,"",'Ark1'!S1808)</f>
        <v>7.078431372549022</v>
      </c>
      <c r="M103" s="216">
        <f>+IF(I103=0,"",'Ark1'!U1808)</f>
        <v>6.7823529411764722</v>
      </c>
      <c r="N103" s="216">
        <f>+IF(I103=0,"",'Ark1'!V1808)</f>
        <v>0</v>
      </c>
      <c r="O103" s="216">
        <f>+IF(I103=0,"",'Ark1'!W1808)</f>
        <v>0</v>
      </c>
      <c r="P103" s="218">
        <f>+IF(I103=0,"",'Ark1'!X1808)</f>
        <v>0</v>
      </c>
      <c r="Q103" s="218">
        <f>+IF(I103=0,"",'Ark1'!Y1808)</f>
        <v>0</v>
      </c>
      <c r="R103" s="218">
        <f>+IF(I103=0,"",'Ark1'!Z1808)</f>
        <v>0.76740098227027265</v>
      </c>
      <c r="S103" s="216">
        <f>+IF(I103=0,"",'Ark1'!AA1808)</f>
        <v>1.0259980746628361</v>
      </c>
      <c r="T103" s="216">
        <f>+IF(I103=0,"",'Ark1'!AB1808)</f>
        <v>0</v>
      </c>
      <c r="U103" s="218">
        <f>+'Ark1'!AD1808</f>
        <v>0</v>
      </c>
      <c r="V103" s="216">
        <f t="shared" ref="V103:V113" si="12">+IF(I103=0,"",I103/D103)</f>
        <v>7.2857142857142856</v>
      </c>
      <c r="W103" s="216">
        <f t="shared" ref="W103:W113" si="13">+IF(I103=0,"",I103/H103)</f>
        <v>8.5</v>
      </c>
      <c r="X103" s="195"/>
      <c r="Y103" s="198"/>
      <c r="AA103" s="28"/>
      <c r="AB103" s="26"/>
      <c r="AC103" s="222"/>
      <c r="AD103" s="27"/>
      <c r="AH103" s="27"/>
    </row>
    <row r="104" spans="1:34" ht="15.6">
      <c r="A104" s="195"/>
      <c r="B104" s="27">
        <f>+'Ark1'!C1809</f>
        <v>2024</v>
      </c>
      <c r="C104" s="195"/>
      <c r="D104" s="215">
        <f>+'Ark1'!M1809</f>
        <v>7</v>
      </c>
      <c r="E104" s="215" t="s">
        <v>94</v>
      </c>
      <c r="F104" s="215">
        <f>+'Ark1'!D1809</f>
        <v>3</v>
      </c>
      <c r="G104" s="215" t="s">
        <v>523</v>
      </c>
      <c r="H104" s="215">
        <f>+'Ark1'!Q1809</f>
        <v>18</v>
      </c>
      <c r="I104" s="320">
        <f>+'Ark1'!R1809</f>
        <v>240</v>
      </c>
      <c r="J104" s="216">
        <f>+IF(I104=0,"",'Ark1'!AG1809)</f>
        <v>10.307228010129151</v>
      </c>
      <c r="K104" s="216">
        <f>+IF(I104=0,"",'Ark1'!AH1809)</f>
        <v>0</v>
      </c>
      <c r="L104" s="217">
        <f>+IF(I104=0,"",'Ark1'!S1809)</f>
        <v>6.2541666666666647</v>
      </c>
      <c r="M104" s="216">
        <f>+IF(I104=0,"",'Ark1'!U1809)</f>
        <v>7.428333333333331</v>
      </c>
      <c r="N104" s="216">
        <f>+IF(I104=0,"",'Ark1'!V1809)</f>
        <v>0</v>
      </c>
      <c r="O104" s="216">
        <f>+IF(I104=0,"",'Ark1'!W1809)</f>
        <v>0</v>
      </c>
      <c r="P104" s="218">
        <f>+IF(I104=0,"",'Ark1'!X1809)</f>
        <v>0</v>
      </c>
      <c r="Q104" s="218">
        <f>+IF(I104=0,"",'Ark1'!Y1809)</f>
        <v>0</v>
      </c>
      <c r="R104" s="218">
        <f>+IF(I104=0,"",'Ark1'!Z1809)</f>
        <v>1.1916153835118981</v>
      </c>
      <c r="S104" s="216">
        <f>+IF(I104=0,"",'Ark1'!AA1809)</f>
        <v>0.9387399207921715</v>
      </c>
      <c r="T104" s="216">
        <f>+IF(I104=0,"",'Ark1'!AB1809)</f>
        <v>0</v>
      </c>
      <c r="U104" s="218">
        <f>+'Ark1'!AD1809</f>
        <v>0</v>
      </c>
      <c r="V104" s="216">
        <f t="shared" si="12"/>
        <v>34.285714285714285</v>
      </c>
      <c r="W104" s="216">
        <f t="shared" si="13"/>
        <v>13.333333333333334</v>
      </c>
      <c r="X104" s="195"/>
      <c r="Y104" s="198"/>
      <c r="AA104" s="28"/>
      <c r="AB104" s="26"/>
      <c r="AC104" s="222"/>
      <c r="AD104" s="27"/>
      <c r="AH104" s="27"/>
    </row>
    <row r="105" spans="1:34">
      <c r="A105" s="195"/>
      <c r="B105" s="27">
        <f>+'Ark1'!C1810</f>
        <v>2024</v>
      </c>
      <c r="C105" s="195"/>
      <c r="D105" s="215">
        <f>+'Ark1'!M1810</f>
        <v>7</v>
      </c>
      <c r="E105" s="215" t="s">
        <v>94</v>
      </c>
      <c r="F105" s="215">
        <f>+'Ark1'!D1810</f>
        <v>4</v>
      </c>
      <c r="G105" s="215" t="s">
        <v>524</v>
      </c>
      <c r="H105" s="215">
        <f>+'Ark1'!Q1810</f>
        <v>32</v>
      </c>
      <c r="I105" s="320">
        <f>+'Ark1'!R1810</f>
        <v>107</v>
      </c>
      <c r="J105" s="216">
        <f>+IF(I105=0,"",'Ark1'!AG1810)</f>
        <v>4.0130042628280398</v>
      </c>
      <c r="K105" s="216">
        <f>+IF(I105=0,"",'Ark1'!AH1810)</f>
        <v>0</v>
      </c>
      <c r="L105" s="217">
        <f>+IF(I105=0,"",'Ark1'!S1810)</f>
        <v>6.5233644859813094</v>
      </c>
      <c r="M105" s="216">
        <f>+IF(I105=0,"",'Ark1'!U1810)</f>
        <v>7.8214953271028014</v>
      </c>
      <c r="N105" s="216">
        <f>+IF(I105=0,"",'Ark1'!V1810)</f>
        <v>0</v>
      </c>
      <c r="O105" s="216">
        <f>+IF(I105=0,"",'Ark1'!W1810)</f>
        <v>0</v>
      </c>
      <c r="P105" s="218">
        <f>+IF(I105=0,"",'Ark1'!X1810)</f>
        <v>0</v>
      </c>
      <c r="Q105" s="218">
        <f>+IF(I105=0,"",'Ark1'!Y1810)</f>
        <v>0</v>
      </c>
      <c r="R105" s="218">
        <f>+IF(I105=0,"",'Ark1'!Z1810)</f>
        <v>1.7679931089107068</v>
      </c>
      <c r="S105" s="216">
        <f>+IF(I105=0,"",'Ark1'!AA1810)</f>
        <v>0.98915421619262589</v>
      </c>
      <c r="T105" s="216">
        <f>+IF(I105=0,"",'Ark1'!AB1810)</f>
        <v>0</v>
      </c>
      <c r="U105" s="218">
        <f>+'Ark1'!AD1810</f>
        <v>0</v>
      </c>
      <c r="V105" s="216">
        <f t="shared" si="12"/>
        <v>15.285714285714286</v>
      </c>
      <c r="W105" s="216">
        <f t="shared" si="13"/>
        <v>3.34375</v>
      </c>
      <c r="X105" s="195"/>
      <c r="Y105" s="26"/>
      <c r="AA105" s="28"/>
      <c r="AB105" s="26"/>
      <c r="AC105" s="27"/>
      <c r="AD105" s="27"/>
      <c r="AH105" s="27"/>
    </row>
    <row r="106" spans="1:34" ht="15.6">
      <c r="A106" s="195"/>
      <c r="B106" s="27">
        <f>+'Ark1'!C1811</f>
        <v>2024</v>
      </c>
      <c r="C106" s="195"/>
      <c r="D106" s="215">
        <f>+'Ark1'!M1811</f>
        <v>7</v>
      </c>
      <c r="E106" s="215" t="s">
        <v>94</v>
      </c>
      <c r="F106" s="215">
        <f>+'Ark1'!D1811</f>
        <v>5</v>
      </c>
      <c r="G106" s="215" t="s">
        <v>442</v>
      </c>
      <c r="H106" s="215">
        <f>+'Ark1'!Q1811</f>
        <v>16</v>
      </c>
      <c r="I106" s="320">
        <f>+'Ark1'!R1811</f>
        <v>56</v>
      </c>
      <c r="J106" s="216">
        <f>+IF(I106=0,"",'Ark1'!AG1811)</f>
        <v>4.0923103028931811</v>
      </c>
      <c r="K106" s="216">
        <f>+IF(I106=0,"",'Ark1'!AH1811)</f>
        <v>0</v>
      </c>
      <c r="L106" s="217">
        <f>+IF(I106=0,"",'Ark1'!S1811)</f>
        <v>6.3571428571428559</v>
      </c>
      <c r="M106" s="216">
        <f>+IF(I106=0,"",'Ark1'!U1811)</f>
        <v>7.7517857142857185</v>
      </c>
      <c r="N106" s="216">
        <f>+IF(I106=0,"",'Ark1'!V1811)</f>
        <v>0</v>
      </c>
      <c r="O106" s="216">
        <f>+IF(I106=0,"",'Ark1'!W1811)</f>
        <v>0</v>
      </c>
      <c r="P106" s="218">
        <f>+IF(I106=0,"",'Ark1'!X1811)</f>
        <v>0</v>
      </c>
      <c r="Q106" s="218">
        <f>+IF(I106=0,"",'Ark1'!Y1811)</f>
        <v>0</v>
      </c>
      <c r="R106" s="218">
        <f>+IF(I106=0,"",'Ark1'!Z1811)</f>
        <v>2.411652595171184</v>
      </c>
      <c r="S106" s="216">
        <f>+IF(I106=0,"",'Ark1'!AA1811)</f>
        <v>0.89499743472440751</v>
      </c>
      <c r="T106" s="216">
        <f>+IF(I106=0,"",'Ark1'!AB1811)</f>
        <v>0</v>
      </c>
      <c r="U106" s="218">
        <f>+'Ark1'!AD1811</f>
        <v>0</v>
      </c>
      <c r="V106" s="216">
        <f t="shared" si="12"/>
        <v>8</v>
      </c>
      <c r="W106" s="216">
        <f t="shared" si="13"/>
        <v>3.5</v>
      </c>
      <c r="X106" s="195"/>
      <c r="Y106" s="199"/>
      <c r="AA106" s="28"/>
      <c r="AB106" s="26"/>
      <c r="AC106" s="222"/>
      <c r="AD106" s="27"/>
      <c r="AH106" s="27"/>
    </row>
    <row r="107" spans="1:34">
      <c r="A107" s="195"/>
      <c r="B107" s="27">
        <f>+'Ark1'!C1812</f>
        <v>2024</v>
      </c>
      <c r="C107" s="195"/>
      <c r="D107" s="215">
        <f>+'Ark1'!M1812</f>
        <v>7</v>
      </c>
      <c r="E107" s="215" t="s">
        <v>94</v>
      </c>
      <c r="F107" s="215">
        <f>+'Ark1'!D1812</f>
        <v>6</v>
      </c>
      <c r="G107" s="215" t="s">
        <v>525</v>
      </c>
      <c r="H107" s="215">
        <f>+'Ark1'!Q1812</f>
        <v>10</v>
      </c>
      <c r="I107" s="320">
        <f>+'Ark1'!R1812</f>
        <v>21</v>
      </c>
      <c r="J107" s="216">
        <f>+IF(I107=0,"",'Ark1'!AG1812)</f>
        <v>2.4581083759926297</v>
      </c>
      <c r="K107" s="216">
        <f>+IF(I107=0,"",'Ark1'!AH1812)</f>
        <v>0</v>
      </c>
      <c r="L107" s="217">
        <f>+IF(I107=0,"",'Ark1'!S1812)</f>
        <v>6.7142857142857109</v>
      </c>
      <c r="M107" s="216">
        <f>+IF(I107=0,"",'Ark1'!U1812)</f>
        <v>10.038095238095238</v>
      </c>
      <c r="N107" s="216">
        <f>+IF(I107=0,"",'Ark1'!V1812)</f>
        <v>0</v>
      </c>
      <c r="O107" s="216">
        <f>+IF(I107=0,"",'Ark1'!W1812)</f>
        <v>0</v>
      </c>
      <c r="P107" s="218">
        <f>+IF(I107=0,"",'Ark1'!X1812)</f>
        <v>0</v>
      </c>
      <c r="Q107" s="218">
        <f>+IF(I107=0,"",'Ark1'!Y1812)</f>
        <v>0</v>
      </c>
      <c r="R107" s="218">
        <f>+IF(I107=0,"",'Ark1'!Z1812)</f>
        <v>2.1225492737510634</v>
      </c>
      <c r="S107" s="216">
        <f>+IF(I107=0,"",'Ark1'!AA1812)</f>
        <v>0.69985421222376298</v>
      </c>
      <c r="T107" s="216">
        <f>+IF(I107=0,"",'Ark1'!AB1812)</f>
        <v>0</v>
      </c>
      <c r="U107" s="218">
        <f>+'Ark1'!AD1812</f>
        <v>0</v>
      </c>
      <c r="V107" s="216">
        <f t="shared" si="12"/>
        <v>3</v>
      </c>
      <c r="W107" s="216">
        <f t="shared" si="13"/>
        <v>2.1</v>
      </c>
      <c r="X107" s="195"/>
      <c r="Y107" s="26"/>
      <c r="AA107" s="28"/>
      <c r="AB107" s="26"/>
      <c r="AC107" s="27"/>
      <c r="AD107" s="27"/>
      <c r="AH107" s="27"/>
    </row>
    <row r="108" spans="1:34">
      <c r="A108" s="195"/>
      <c r="B108" s="27">
        <f>+'Ark1'!C1813</f>
        <v>2024</v>
      </c>
      <c r="C108" s="195"/>
      <c r="D108" s="215">
        <f>+'Ark1'!M1813</f>
        <v>7</v>
      </c>
      <c r="E108" s="215" t="s">
        <v>94</v>
      </c>
      <c r="F108" s="215">
        <f>+'Ark1'!D1813</f>
        <v>7</v>
      </c>
      <c r="G108" s="215" t="s">
        <v>526</v>
      </c>
      <c r="H108" s="215">
        <f>+'Ark1'!Q1813</f>
        <v>11</v>
      </c>
      <c r="I108" s="320">
        <f>+'Ark1'!R1813</f>
        <v>23</v>
      </c>
      <c r="J108" s="216">
        <f>+IF(I108=0,"",'Ark1'!AG1813)</f>
        <v>5.8878955210798489</v>
      </c>
      <c r="K108" s="216">
        <f>+IF(I108=0,"",'Ark1'!AH1813)</f>
        <v>0</v>
      </c>
      <c r="L108" s="217">
        <f>+IF(I108=0,"",'Ark1'!S1813)</f>
        <v>6.8260869565217392</v>
      </c>
      <c r="M108" s="216">
        <f>+IF(I108=0,"",'Ark1'!U1813)</f>
        <v>11.682608695652176</v>
      </c>
      <c r="N108" s="216">
        <f>+IF(I108=0,"",'Ark1'!V1813)</f>
        <v>0</v>
      </c>
      <c r="O108" s="216">
        <f>+IF(I108=0,"",'Ark1'!W1813)</f>
        <v>0</v>
      </c>
      <c r="P108" s="218">
        <f>+IF(I108=0,"",'Ark1'!X1813)</f>
        <v>17.391304347826086</v>
      </c>
      <c r="Q108" s="218">
        <f>+IF(I108=0,"",'Ark1'!Y1813)</f>
        <v>0</v>
      </c>
      <c r="R108" s="218">
        <f>+IF(I108=0,"",'Ark1'!Z1813)</f>
        <v>4.3980877439408426</v>
      </c>
      <c r="S108" s="216">
        <f>+IF(I108=0,"",'Ark1'!AA1813)</f>
        <v>1.0895620944471025</v>
      </c>
      <c r="T108" s="216">
        <f>+IF(I108=0,"",'Ark1'!AB1813)</f>
        <v>0</v>
      </c>
      <c r="U108" s="218">
        <f>+'Ark1'!AD1813</f>
        <v>0</v>
      </c>
      <c r="V108" s="216">
        <f t="shared" si="12"/>
        <v>3.2857142857142856</v>
      </c>
      <c r="W108" s="216">
        <f t="shared" si="13"/>
        <v>2.0909090909090908</v>
      </c>
      <c r="X108" s="195"/>
      <c r="Y108" s="26"/>
      <c r="AA108" s="28"/>
      <c r="AB108" s="26"/>
      <c r="AC108" s="27"/>
      <c r="AD108" s="27"/>
      <c r="AH108" s="27"/>
    </row>
    <row r="109" spans="1:34">
      <c r="A109" s="195"/>
      <c r="B109" s="27">
        <f>+'Ark1'!C1814</f>
        <v>2024</v>
      </c>
      <c r="C109" s="195"/>
      <c r="D109" s="215">
        <f>+'Ark1'!M1814</f>
        <v>7</v>
      </c>
      <c r="E109" s="215" t="s">
        <v>94</v>
      </c>
      <c r="F109" s="215">
        <f>+'Ark1'!D1814</f>
        <v>8</v>
      </c>
      <c r="G109" s="215" t="s">
        <v>527</v>
      </c>
      <c r="H109" s="215">
        <f>+'Ark1'!Q1814</f>
        <v>11</v>
      </c>
      <c r="I109" s="320">
        <f>+'Ark1'!R1814</f>
        <v>19</v>
      </c>
      <c r="J109" s="216">
        <f>+IF(I109=0,"",'Ark1'!AG1814)</f>
        <v>2.6599529898863561</v>
      </c>
      <c r="K109" s="216">
        <f>+IF(I109=0,"",'Ark1'!AH1814)</f>
        <v>10.526315789473689</v>
      </c>
      <c r="L109" s="217">
        <f>+IF(I109=0,"",'Ark1'!S1814)</f>
        <v>7.6315789473684221</v>
      </c>
      <c r="M109" s="216">
        <f>+IF(I109=0,"",'Ark1'!U1814)</f>
        <v>12.98421052631579</v>
      </c>
      <c r="N109" s="216">
        <f>+IF(I109=0,"",'Ark1'!V1814)</f>
        <v>0</v>
      </c>
      <c r="O109" s="216">
        <f>+IF(I109=0,"",'Ark1'!W1814)</f>
        <v>0</v>
      </c>
      <c r="P109" s="218">
        <f>+IF(I109=0,"",'Ark1'!X1814)</f>
        <v>15.789473684210527</v>
      </c>
      <c r="Q109" s="218">
        <f>+IF(I109=0,"",'Ark1'!Y1814)</f>
        <v>0</v>
      </c>
      <c r="R109" s="218">
        <f>+IF(I109=0,"",'Ark1'!Z1814)</f>
        <v>2.6010651983764315</v>
      </c>
      <c r="S109" s="216">
        <f>+IF(I109=0,"",'Ark1'!AA1814)</f>
        <v>0.74059196207738398</v>
      </c>
      <c r="T109" s="216">
        <f>+IF(I109=0,"",'Ark1'!AB1814)</f>
        <v>0</v>
      </c>
      <c r="U109" s="218">
        <f>+'Ark1'!AD1814</f>
        <v>0</v>
      </c>
      <c r="V109" s="216">
        <f t="shared" si="12"/>
        <v>2.7142857142857144</v>
      </c>
      <c r="W109" s="216">
        <f t="shared" si="13"/>
        <v>1.7272727272727273</v>
      </c>
      <c r="X109" s="195"/>
      <c r="Y109" s="26"/>
      <c r="AA109" s="28"/>
      <c r="AB109" s="26"/>
      <c r="AC109" s="27"/>
      <c r="AD109" s="27"/>
      <c r="AH109" s="27"/>
    </row>
    <row r="110" spans="1:34">
      <c r="A110" s="195"/>
      <c r="B110" s="27">
        <f>+'Ark1'!C1815</f>
        <v>2024</v>
      </c>
      <c r="C110" s="195"/>
      <c r="D110" s="215">
        <f>+'Ark1'!M1815</f>
        <v>7</v>
      </c>
      <c r="E110" s="215" t="s">
        <v>94</v>
      </c>
      <c r="F110" s="215">
        <f>+'Ark1'!D1815</f>
        <v>9</v>
      </c>
      <c r="G110" s="215" t="s">
        <v>528</v>
      </c>
      <c r="H110" s="215">
        <f>+'Ark1'!Q1815</f>
        <v>28</v>
      </c>
      <c r="I110" s="320">
        <f>+'Ark1'!R1815</f>
        <v>71</v>
      </c>
      <c r="J110" s="216">
        <f>+IF(I110=0,"",'Ark1'!AG1815)</f>
        <v>4.9770413138159855</v>
      </c>
      <c r="K110" s="216">
        <f>+IF(I110=0,"",'Ark1'!AH1815)</f>
        <v>0</v>
      </c>
      <c r="L110" s="217">
        <f>+IF(I110=0,"",'Ark1'!S1815)</f>
        <v>7.3943661971831007</v>
      </c>
      <c r="M110" s="216">
        <f>+IF(I110=0,"",'Ark1'!U1815)</f>
        <v>11.861971830985915</v>
      </c>
      <c r="N110" s="216">
        <f>+IF(I110=0,"",'Ark1'!V1815)</f>
        <v>0</v>
      </c>
      <c r="O110" s="216">
        <f>+IF(I110=0,"",'Ark1'!W1815)</f>
        <v>0</v>
      </c>
      <c r="P110" s="218">
        <f>+IF(I110=0,"",'Ark1'!X1815)</f>
        <v>19.718309859154925</v>
      </c>
      <c r="Q110" s="218">
        <f>+IF(I110=0,"",'Ark1'!Y1815)</f>
        <v>0</v>
      </c>
      <c r="R110" s="218">
        <f>+IF(I110=0,"",'Ark1'!Z1815)</f>
        <v>5.4300251911636064</v>
      </c>
      <c r="S110" s="216">
        <f>+IF(I110=0,"",'Ark1'!AA1815)</f>
        <v>0.79574348686340923</v>
      </c>
      <c r="T110" s="216">
        <f>+IF(I110=0,"",'Ark1'!AB1815)</f>
        <v>0</v>
      </c>
      <c r="U110" s="218">
        <f>+'Ark1'!AD1815</f>
        <v>0</v>
      </c>
      <c r="V110" s="216">
        <f t="shared" si="12"/>
        <v>10.142857142857142</v>
      </c>
      <c r="W110" s="216">
        <f t="shared" si="13"/>
        <v>2.5357142857142856</v>
      </c>
      <c r="X110" s="195"/>
      <c r="Y110" s="26"/>
      <c r="AA110" s="28"/>
      <c r="AB110" s="26"/>
      <c r="AC110" s="27"/>
      <c r="AD110" s="27"/>
      <c r="AH110" s="27"/>
    </row>
    <row r="111" spans="1:34">
      <c r="A111" s="195"/>
      <c r="B111" s="27">
        <f>+'Ark1'!C1816</f>
        <v>2024</v>
      </c>
      <c r="C111" s="195"/>
      <c r="D111" s="215">
        <f>+'Ark1'!M1816</f>
        <v>7</v>
      </c>
      <c r="E111" s="215" t="s">
        <v>94</v>
      </c>
      <c r="F111" s="215">
        <f>+'Ark1'!D1816</f>
        <v>10</v>
      </c>
      <c r="G111" s="215" t="s">
        <v>529</v>
      </c>
      <c r="H111" s="215">
        <f>+'Ark1'!Q1816</f>
        <v>56</v>
      </c>
      <c r="I111" s="320">
        <f>+'Ark1'!R1816</f>
        <v>142</v>
      </c>
      <c r="J111" s="216">
        <f>+IF(I111=0,"",'Ark1'!AG1816)</f>
        <v>6.5857715306868885</v>
      </c>
      <c r="K111" s="216">
        <f>+IF(I111=0,"",'Ark1'!AH1816)</f>
        <v>0.7042253521126759</v>
      </c>
      <c r="L111" s="217">
        <f>+IF(I111=0,"",'Ark1'!S1816)</f>
        <v>7.5845070422535228</v>
      </c>
      <c r="M111" s="216">
        <f>+IF(I111=0,"",'Ark1'!U1816)</f>
        <v>12.742957746478869</v>
      </c>
      <c r="N111" s="216">
        <f>+IF(I111=0,"",'Ark1'!V1816)</f>
        <v>0</v>
      </c>
      <c r="O111" s="216">
        <f>+IF(I111=0,"",'Ark1'!W1816)</f>
        <v>0</v>
      </c>
      <c r="P111" s="218">
        <f>+IF(I111=0,"",'Ark1'!X1816)</f>
        <v>16.197183098591548</v>
      </c>
      <c r="Q111" s="218">
        <f>+IF(I111=0,"",'Ark1'!Y1816)</f>
        <v>0</v>
      </c>
      <c r="R111" s="218">
        <f>+IF(I111=0,"",'Ark1'!Z1816)</f>
        <v>3.0642508881057688</v>
      </c>
      <c r="S111" s="216">
        <f>+IF(I111=0,"",'Ark1'!AA1816)</f>
        <v>0.82430472406715216</v>
      </c>
      <c r="T111" s="216">
        <f>+IF(I111=0,"",'Ark1'!AB1816)</f>
        <v>0</v>
      </c>
      <c r="U111" s="218">
        <f>+'Ark1'!AD1816</f>
        <v>0</v>
      </c>
      <c r="V111" s="216">
        <f t="shared" si="12"/>
        <v>20.285714285714285</v>
      </c>
      <c r="W111" s="216">
        <f t="shared" si="13"/>
        <v>2.5357142857142856</v>
      </c>
      <c r="X111" s="195"/>
      <c r="Y111" s="26"/>
      <c r="AA111" s="28"/>
      <c r="AB111" s="26"/>
      <c r="AC111" s="27"/>
      <c r="AD111" s="27"/>
      <c r="AH111" s="27"/>
    </row>
    <row r="112" spans="1:34" ht="15.6">
      <c r="A112" s="195"/>
      <c r="B112" s="27">
        <f>+'Ark1'!C1817</f>
        <v>2024</v>
      </c>
      <c r="C112" s="195"/>
      <c r="D112" s="215">
        <f>+'Ark1'!M1817</f>
        <v>7</v>
      </c>
      <c r="E112" s="215" t="s">
        <v>94</v>
      </c>
      <c r="F112" s="215">
        <f>+'Ark1'!D1817</f>
        <v>11</v>
      </c>
      <c r="G112" s="215" t="s">
        <v>530</v>
      </c>
      <c r="H112" s="215">
        <f>+'Ark1'!Q1817</f>
        <v>23</v>
      </c>
      <c r="I112" s="320">
        <f>+'Ark1'!R1817</f>
        <v>37</v>
      </c>
      <c r="J112" s="216">
        <f>+IF(I112=0,"",'Ark1'!AG1817)</f>
        <v>5.3686920484752063</v>
      </c>
      <c r="K112" s="216">
        <f>+IF(I112=0,"",'Ark1'!AH1817)</f>
        <v>13.513513513513516</v>
      </c>
      <c r="L112" s="217">
        <f>+IF(I112=0,"",'Ark1'!S1817)</f>
        <v>7.2432432432432412</v>
      </c>
      <c r="M112" s="216">
        <f>+IF(I112=0,"",'Ark1'!U1817)</f>
        <v>13.864864864864861</v>
      </c>
      <c r="N112" s="216">
        <f>+IF(I112=0,"",'Ark1'!V1817)</f>
        <v>0</v>
      </c>
      <c r="O112" s="216">
        <f>+IF(I112=0,"",'Ark1'!W1817)</f>
        <v>0</v>
      </c>
      <c r="P112" s="218">
        <f>+IF(I112=0,"",'Ark1'!X1817)</f>
        <v>32.432432432432442</v>
      </c>
      <c r="Q112" s="218">
        <f>+IF(I112=0,"",'Ark1'!Y1817)</f>
        <v>2.7027027027027031</v>
      </c>
      <c r="R112" s="218">
        <f>+IF(I112=0,"",'Ark1'!Z1817)</f>
        <v>5.6741336386541077</v>
      </c>
      <c r="S112" s="216">
        <f>+IF(I112=0,"",'Ark1'!AA1817)</f>
        <v>1.5837930079982301</v>
      </c>
      <c r="T112" s="216">
        <f>+IF(I112=0,"",'Ark1'!AB1817)</f>
        <v>2.270270270270268</v>
      </c>
      <c r="U112" s="218">
        <f>+'Ark1'!AD1817</f>
        <v>69.804679675297621</v>
      </c>
      <c r="V112" s="216">
        <f t="shared" si="12"/>
        <v>5.2857142857142856</v>
      </c>
      <c r="W112" s="216">
        <f t="shared" si="13"/>
        <v>1.6086956521739131</v>
      </c>
      <c r="X112" s="195"/>
      <c r="Y112" s="219"/>
      <c r="AA112" s="28"/>
      <c r="AB112" s="26"/>
      <c r="AC112" s="27"/>
      <c r="AD112" s="27"/>
      <c r="AH112" s="27"/>
    </row>
    <row r="113" spans="1:34">
      <c r="A113" s="195"/>
      <c r="B113" s="27">
        <f>+'Ark1'!C1818</f>
        <v>2024</v>
      </c>
      <c r="C113" s="195"/>
      <c r="D113" s="215">
        <f>+'Ark1'!M1818</f>
        <v>7</v>
      </c>
      <c r="E113" s="215" t="s">
        <v>94</v>
      </c>
      <c r="F113" s="215">
        <f>+'Ark1'!D1818</f>
        <v>12</v>
      </c>
      <c r="G113" s="215" t="s">
        <v>531</v>
      </c>
      <c r="H113" s="215">
        <f>+'Ark1'!Q1818</f>
        <v>8</v>
      </c>
      <c r="I113" s="320">
        <f>+'Ark1'!R1818</f>
        <v>11</v>
      </c>
      <c r="J113" s="216">
        <f>+IF(I113=0,"",'Ark1'!AG1818)</f>
        <v>7.4712114233072286</v>
      </c>
      <c r="K113" s="216">
        <f>+IF(I113=0,"",'Ark1'!AH1818)</f>
        <v>9.0909090909090917</v>
      </c>
      <c r="L113" s="217">
        <f>+IF(I113=0,"",'Ark1'!S1818)</f>
        <v>8.0909090909090917</v>
      </c>
      <c r="M113" s="216">
        <f>+IF(I113=0,"",'Ark1'!U1818)</f>
        <v>14.745454545454544</v>
      </c>
      <c r="N113" s="216">
        <f>+IF(I113=0,"",'Ark1'!V1818)</f>
        <v>0</v>
      </c>
      <c r="O113" s="216">
        <f>+IF(I113=0,"",'Ark1'!W1818)</f>
        <v>0</v>
      </c>
      <c r="P113" s="218">
        <f>+IF(I113=0,"",'Ark1'!X1818)</f>
        <v>27.272727272727277</v>
      </c>
      <c r="Q113" s="218">
        <f>+IF(I113=0,"",'Ark1'!Y1818)</f>
        <v>0</v>
      </c>
      <c r="R113" s="218">
        <f>+IF(I113=0,"",'Ark1'!Z1818)</f>
        <v>3.2927920278758922</v>
      </c>
      <c r="S113" s="216">
        <f>+IF(I113=0,"",'Ark1'!AA1818)</f>
        <v>0.89995408514650754</v>
      </c>
      <c r="T113" s="216">
        <f>+IF(I113=0,"",'Ark1'!AB1818)</f>
        <v>0</v>
      </c>
      <c r="U113" s="218">
        <f>+'Ark1'!AD1818</f>
        <v>0</v>
      </c>
      <c r="V113" s="216">
        <f t="shared" si="12"/>
        <v>1.5714285714285714</v>
      </c>
      <c r="W113" s="216">
        <f t="shared" si="13"/>
        <v>1.375</v>
      </c>
      <c r="X113" s="195"/>
      <c r="Y113" s="198"/>
      <c r="AA113" s="28"/>
      <c r="AB113" s="26"/>
      <c r="AC113" s="198"/>
      <c r="AD113" s="27"/>
      <c r="AH113" s="27"/>
    </row>
    <row r="114" spans="1:34" ht="15.6">
      <c r="A114" s="195"/>
      <c r="B114" s="195"/>
      <c r="C114" s="195"/>
      <c r="D114" s="195"/>
      <c r="E114" s="195"/>
      <c r="F114" s="195"/>
      <c r="G114" s="195"/>
      <c r="H114" s="195"/>
      <c r="I114" s="316"/>
      <c r="J114" s="196"/>
      <c r="K114" s="196"/>
      <c r="L114" s="195"/>
      <c r="M114" s="195"/>
      <c r="N114" s="195"/>
      <c r="O114" s="197"/>
      <c r="P114" s="197"/>
      <c r="Q114" s="197"/>
      <c r="R114" s="197"/>
      <c r="S114" s="196"/>
      <c r="T114" s="195"/>
      <c r="U114" s="197"/>
      <c r="V114" s="197"/>
      <c r="W114" s="196"/>
      <c r="X114" s="195"/>
      <c r="Y114" s="198"/>
      <c r="AA114" s="28"/>
      <c r="AB114" s="26"/>
      <c r="AC114" s="199"/>
      <c r="AD114" s="27"/>
      <c r="AH114" s="27"/>
    </row>
    <row r="115" spans="1:34" ht="22.8">
      <c r="A115" s="195"/>
      <c r="B115" s="195"/>
      <c r="C115" s="195"/>
      <c r="D115" s="195"/>
      <c r="E115" s="240" t="str">
        <f>+E116</f>
        <v>3</v>
      </c>
      <c r="F115" s="195"/>
      <c r="G115" s="195"/>
      <c r="H115" s="195"/>
      <c r="I115" s="309">
        <f>SUM(I116:I127)</f>
        <v>308</v>
      </c>
      <c r="J115" s="196"/>
      <c r="K115" s="196"/>
      <c r="L115" s="195"/>
      <c r="M115" s="246">
        <f>+Fettgruppe!K17</f>
        <v>10.867857142857147</v>
      </c>
      <c r="N115" s="195"/>
      <c r="O115" s="197"/>
      <c r="P115" s="197"/>
      <c r="Q115" s="197"/>
      <c r="R115" s="197"/>
      <c r="S115" s="196"/>
      <c r="T115" s="195"/>
      <c r="U115" s="197"/>
      <c r="V115" s="197"/>
      <c r="W115" s="196"/>
      <c r="X115" s="195"/>
      <c r="Y115" s="198"/>
      <c r="AA115" s="28"/>
      <c r="AB115" s="26"/>
      <c r="AC115" s="199"/>
      <c r="AD115" s="27"/>
      <c r="AH115" s="27"/>
    </row>
    <row r="116" spans="1:34" ht="15.6">
      <c r="A116" s="195"/>
      <c r="B116" s="27">
        <f>+'Ark1'!C1819</f>
        <v>2024</v>
      </c>
      <c r="C116" s="195"/>
      <c r="D116" s="27">
        <f>+'Ark1'!M1819</f>
        <v>8</v>
      </c>
      <c r="E116" s="225" t="s">
        <v>95</v>
      </c>
      <c r="F116" s="27">
        <f>+'Ark1'!D1819</f>
        <v>1</v>
      </c>
      <c r="G116" s="27" t="s">
        <v>521</v>
      </c>
      <c r="H116" s="27">
        <f>+'Ark1'!Q1819</f>
        <v>6</v>
      </c>
      <c r="I116" s="321">
        <f>+'Ark1'!R1819</f>
        <v>9</v>
      </c>
      <c r="J116" s="28">
        <f>+IF(I116=0,"",'Ark1'!AG1819)</f>
        <v>5.5191427382438656</v>
      </c>
      <c r="K116" s="28">
        <f>+IF(I116=0,"",'Ark1'!AH1819)</f>
        <v>0</v>
      </c>
      <c r="L116" s="26">
        <f>+IF(I116=0,"",'Ark1'!S1819)</f>
        <v>6.333333333333333</v>
      </c>
      <c r="M116" s="28">
        <f>+IF(I116=0,"",'Ark1'!U1819)</f>
        <v>11.78888888888889</v>
      </c>
      <c r="N116" s="28">
        <f>+IF(I116=0,"",'Ark1'!V1819)</f>
        <v>0</v>
      </c>
      <c r="O116" s="28">
        <f>+IF(I116=0,"",'Ark1'!W1819)</f>
        <v>0</v>
      </c>
      <c r="P116" s="33">
        <f>+IF(I116=0,"",'Ark1'!X1819)</f>
        <v>22.222222222222225</v>
      </c>
      <c r="Q116" s="33">
        <f>+IF(I116=0,"",'Ark1'!Y1819)</f>
        <v>0</v>
      </c>
      <c r="R116" s="33">
        <f>+IF(I116=0,"",'Ark1'!Z1819)</f>
        <v>3.72124365246186</v>
      </c>
      <c r="S116" s="28">
        <f>+IF(I116=0,"",'Ark1'!AA1819)</f>
        <v>1.2472191289246499</v>
      </c>
      <c r="T116" s="28">
        <f>+IF(I116=0,"",'Ark1'!AB1819)</f>
        <v>0</v>
      </c>
      <c r="U116" s="33">
        <f>+'Ark1'!AD1819</f>
        <v>0</v>
      </c>
      <c r="V116" s="28">
        <f>+IF(I116=0,"",I116/D116)</f>
        <v>1.125</v>
      </c>
      <c r="W116" s="28">
        <f>+IF(I116=0,"",I116/H116)</f>
        <v>1.5</v>
      </c>
      <c r="X116" s="195"/>
      <c r="Y116" s="198"/>
      <c r="AA116" s="28"/>
      <c r="AB116" s="26"/>
      <c r="AC116" s="199"/>
      <c r="AD116" s="27"/>
      <c r="AH116" s="27"/>
    </row>
    <row r="117" spans="1:34" ht="15.6">
      <c r="A117" s="195"/>
      <c r="B117" s="27">
        <f>+'Ark1'!C1820</f>
        <v>2024</v>
      </c>
      <c r="C117" s="195"/>
      <c r="D117" s="27">
        <f>+'Ark1'!M1820</f>
        <v>8</v>
      </c>
      <c r="E117" s="225" t="s">
        <v>98</v>
      </c>
      <c r="F117" s="27">
        <f>+'Ark1'!D1820</f>
        <v>2</v>
      </c>
      <c r="G117" s="27" t="s">
        <v>522</v>
      </c>
      <c r="H117" s="27">
        <f>+'Ark1'!Q1820</f>
        <v>11</v>
      </c>
      <c r="I117" s="321">
        <f>+'Ark1'!R1820</f>
        <v>41</v>
      </c>
      <c r="J117" s="28">
        <f>+IF(I117=0,"",'Ark1'!AG1820)</f>
        <v>4.8629754658302549</v>
      </c>
      <c r="K117" s="28">
        <f>+IF(I117=0,"",'Ark1'!AH1820)</f>
        <v>2.4390243902439024</v>
      </c>
      <c r="L117" s="26">
        <f>+IF(I117=0,"",'Ark1'!S1820)</f>
        <v>6.9268292682926811</v>
      </c>
      <c r="M117" s="28">
        <f>+IF(I117=0,"",'Ark1'!U1820)</f>
        <v>8.9243902439024385</v>
      </c>
      <c r="N117" s="28">
        <f>+IF(I117=0,"",'Ark1'!V1820)</f>
        <v>0</v>
      </c>
      <c r="O117" s="28">
        <f>+IF(I117=0,"",'Ark1'!W1820)</f>
        <v>0</v>
      </c>
      <c r="P117" s="33">
        <f>+IF(I117=0,"",'Ark1'!X1820)</f>
        <v>0</v>
      </c>
      <c r="Q117" s="33">
        <f>+IF(I117=0,"",'Ark1'!Y1820)</f>
        <v>0</v>
      </c>
      <c r="R117" s="33">
        <f>+IF(I117=0,"",'Ark1'!Z1820)</f>
        <v>2.0930524433555178</v>
      </c>
      <c r="S117" s="28">
        <f>+IF(I117=0,"",'Ark1'!AA1820)</f>
        <v>1.134605204840293</v>
      </c>
      <c r="T117" s="28">
        <f>+IF(I117=0,"",'Ark1'!AB1820)</f>
        <v>0</v>
      </c>
      <c r="U117" s="33">
        <f>+'Ark1'!AD1820</f>
        <v>0</v>
      </c>
      <c r="V117" s="28">
        <f t="shared" ref="V117:V127" si="14">+IF(I117=0,"",I117/D117)</f>
        <v>5.125</v>
      </c>
      <c r="W117" s="28">
        <f t="shared" ref="W117:W127" si="15">+IF(I117=0,"",I117/H117)</f>
        <v>3.7272727272727271</v>
      </c>
      <c r="X117" s="195"/>
      <c r="Y117" s="198"/>
      <c r="AA117" s="28"/>
      <c r="AB117" s="26"/>
      <c r="AC117" s="199"/>
      <c r="AD117" s="27"/>
      <c r="AH117" s="27"/>
    </row>
    <row r="118" spans="1:34" ht="15.6">
      <c r="A118" s="195"/>
      <c r="B118" s="27">
        <f>+'Ark1'!C1821</f>
        <v>2024</v>
      </c>
      <c r="C118" s="195"/>
      <c r="D118" s="27">
        <f>+'Ark1'!M1821</f>
        <v>8</v>
      </c>
      <c r="E118" s="225" t="s">
        <v>101</v>
      </c>
      <c r="F118" s="27">
        <f>+'Ark1'!D1821</f>
        <v>3</v>
      </c>
      <c r="G118" s="27" t="s">
        <v>523</v>
      </c>
      <c r="H118" s="27">
        <f>+'Ark1'!Q1821</f>
        <v>15</v>
      </c>
      <c r="I118" s="321">
        <f>+'Ark1'!R1821</f>
        <v>78</v>
      </c>
      <c r="J118" s="28">
        <f>+IF(I118=0,"",'Ark1'!AG1821)</f>
        <v>3.5186105939895693</v>
      </c>
      <c r="K118" s="28">
        <f>+IF(I118=0,"",'Ark1'!AH1821)</f>
        <v>0</v>
      </c>
      <c r="L118" s="26">
        <f>+IF(I118=0,"",'Ark1'!S1821)</f>
        <v>6.4358974358974361</v>
      </c>
      <c r="M118" s="28">
        <f>+IF(I118=0,"",'Ark1'!U1821)</f>
        <v>7.8025641025641006</v>
      </c>
      <c r="N118" s="28">
        <f>+IF(I118=0,"",'Ark1'!V1821)</f>
        <v>0</v>
      </c>
      <c r="O118" s="28">
        <f>+IF(I118=0,"",'Ark1'!W1821)</f>
        <v>0</v>
      </c>
      <c r="P118" s="33">
        <f>+IF(I118=0,"",'Ark1'!X1821)</f>
        <v>2.5641025641025639</v>
      </c>
      <c r="Q118" s="33">
        <f>+IF(I118=0,"",'Ark1'!Y1821)</f>
        <v>0</v>
      </c>
      <c r="R118" s="33">
        <f>+IF(I118=0,"",'Ark1'!Z1821)</f>
        <v>2.7716501776792279</v>
      </c>
      <c r="S118" s="28">
        <f>+IF(I118=0,"",'Ark1'!AA1821)</f>
        <v>1.1046491912070753</v>
      </c>
      <c r="T118" s="28">
        <f>+IF(I118=0,"",'Ark1'!AB1821)</f>
        <v>0</v>
      </c>
      <c r="U118" s="33">
        <f>+'Ark1'!AD1821</f>
        <v>0</v>
      </c>
      <c r="V118" s="28">
        <f t="shared" si="14"/>
        <v>9.75</v>
      </c>
      <c r="W118" s="28">
        <f t="shared" si="15"/>
        <v>5.2</v>
      </c>
      <c r="X118" s="195"/>
      <c r="Y118" s="198"/>
      <c r="AA118" s="28"/>
      <c r="AB118" s="26"/>
      <c r="AC118" s="199"/>
      <c r="AD118" s="27"/>
      <c r="AH118" s="27"/>
    </row>
    <row r="119" spans="1:34" ht="15.6">
      <c r="A119" s="195"/>
      <c r="B119" s="27">
        <f>+'Ark1'!C1822</f>
        <v>2024</v>
      </c>
      <c r="C119" s="195"/>
      <c r="D119" s="27">
        <f>+'Ark1'!M1822</f>
        <v>8</v>
      </c>
      <c r="E119" s="225" t="s">
        <v>623</v>
      </c>
      <c r="F119" s="27">
        <f>+'Ark1'!D1822</f>
        <v>4</v>
      </c>
      <c r="G119" s="27" t="s">
        <v>524</v>
      </c>
      <c r="H119" s="27">
        <f>+'Ark1'!Q1822</f>
        <v>13</v>
      </c>
      <c r="I119" s="321">
        <f>+'Ark1'!R1822</f>
        <v>39</v>
      </c>
      <c r="J119" s="28">
        <f>+IF(I119=0,"",'Ark1'!AG1822)</f>
        <v>1.7295861364584475</v>
      </c>
      <c r="K119" s="28">
        <f>+IF(I119=0,"",'Ark1'!AH1822)</f>
        <v>0</v>
      </c>
      <c r="L119" s="26">
        <f>+IF(I119=0,"",'Ark1'!S1822)</f>
        <v>6.6153846153846141</v>
      </c>
      <c r="M119" s="28">
        <f>+IF(I119=0,"",'Ark1'!U1822)</f>
        <v>9.2487179487179496</v>
      </c>
      <c r="N119" s="28">
        <f>+IF(I119=0,"",'Ark1'!V1822)</f>
        <v>0</v>
      </c>
      <c r="O119" s="28">
        <f>+IF(I119=0,"",'Ark1'!W1822)</f>
        <v>0</v>
      </c>
      <c r="P119" s="33">
        <f>+IF(I119=0,"",'Ark1'!X1822)</f>
        <v>5.1282051282051277</v>
      </c>
      <c r="Q119" s="33">
        <f>+IF(I119=0,"",'Ark1'!Y1822)</f>
        <v>0</v>
      </c>
      <c r="R119" s="33">
        <f>+IF(I119=0,"",'Ark1'!Z1822)</f>
        <v>3.5430590719198847</v>
      </c>
      <c r="S119" s="28">
        <f>+IF(I119=0,"",'Ark1'!AA1822)</f>
        <v>1.2932841244018971</v>
      </c>
      <c r="T119" s="28">
        <f>+IF(I119=0,"",'Ark1'!AB1822)</f>
        <v>0</v>
      </c>
      <c r="U119" s="33">
        <f>+'Ark1'!AD1822</f>
        <v>0</v>
      </c>
      <c r="V119" s="28">
        <f t="shared" si="14"/>
        <v>4.875</v>
      </c>
      <c r="W119" s="28">
        <f t="shared" si="15"/>
        <v>3</v>
      </c>
      <c r="X119" s="195"/>
      <c r="Y119" s="198"/>
      <c r="AA119" s="28"/>
      <c r="AB119" s="26"/>
      <c r="AC119" s="199"/>
      <c r="AD119" s="27"/>
      <c r="AH119" s="27"/>
    </row>
    <row r="120" spans="1:34" ht="15.6">
      <c r="A120" s="195"/>
      <c r="B120" s="27">
        <f>+'Ark1'!C1823</f>
        <v>2024</v>
      </c>
      <c r="C120" s="195"/>
      <c r="D120" s="27">
        <f>+'Ark1'!M1823</f>
        <v>8</v>
      </c>
      <c r="E120" s="225" t="s">
        <v>624</v>
      </c>
      <c r="F120" s="27">
        <f>+'Ark1'!D1823</f>
        <v>5</v>
      </c>
      <c r="G120" s="27" t="s">
        <v>442</v>
      </c>
      <c r="H120" s="27">
        <f>+'Ark1'!Q1823</f>
        <v>9</v>
      </c>
      <c r="I120" s="321">
        <f>+'Ark1'!R1823</f>
        <v>26</v>
      </c>
      <c r="J120" s="28">
        <f>+IF(I120=0,"",'Ark1'!AG1823)</f>
        <v>3.210875119017317</v>
      </c>
      <c r="K120" s="28">
        <f>+IF(I120=0,"",'Ark1'!AH1823)</f>
        <v>0</v>
      </c>
      <c r="L120" s="26">
        <f>+IF(I120=0,"",'Ark1'!S1823)</f>
        <v>7.6153846153846141</v>
      </c>
      <c r="M120" s="28">
        <f>+IF(I120=0,"",'Ark1'!U1823)</f>
        <v>13.1</v>
      </c>
      <c r="N120" s="28">
        <f>+IF(I120=0,"",'Ark1'!V1823)</f>
        <v>0</v>
      </c>
      <c r="O120" s="28">
        <f>+IF(I120=0,"",'Ark1'!W1823)</f>
        <v>0</v>
      </c>
      <c r="P120" s="33">
        <f>+IF(I120=0,"",'Ark1'!X1823)</f>
        <v>26.92307692307692</v>
      </c>
      <c r="Q120" s="33">
        <f>+IF(I120=0,"",'Ark1'!Y1823)</f>
        <v>0</v>
      </c>
      <c r="R120" s="33">
        <f>+IF(I120=0,"",'Ark1'!Z1823)</f>
        <v>4.0542475352305516</v>
      </c>
      <c r="S120" s="28">
        <f>+IF(I120=0,"",'Ark1'!AA1823)</f>
        <v>0.92307692307692835</v>
      </c>
      <c r="T120" s="28">
        <f>+IF(I120=0,"",'Ark1'!AB1823)</f>
        <v>0</v>
      </c>
      <c r="U120" s="33">
        <f>+'Ark1'!AD1823</f>
        <v>0</v>
      </c>
      <c r="V120" s="28">
        <f t="shared" si="14"/>
        <v>3.25</v>
      </c>
      <c r="W120" s="28">
        <f t="shared" si="15"/>
        <v>2.8888888888888888</v>
      </c>
      <c r="X120" s="195"/>
      <c r="Y120" s="198"/>
      <c r="AA120" s="28"/>
      <c r="AB120" s="26"/>
      <c r="AC120" s="199"/>
      <c r="AD120" s="27"/>
      <c r="AH120" s="27"/>
    </row>
    <row r="121" spans="1:34" ht="15.6">
      <c r="A121" s="195"/>
      <c r="B121" s="27">
        <f>+'Ark1'!C1824</f>
        <v>2024</v>
      </c>
      <c r="C121" s="195"/>
      <c r="D121" s="27">
        <f>+'Ark1'!M1824</f>
        <v>8</v>
      </c>
      <c r="E121" s="225" t="s">
        <v>625</v>
      </c>
      <c r="F121" s="27">
        <f>+'Ark1'!D1824</f>
        <v>6</v>
      </c>
      <c r="G121" s="27" t="s">
        <v>525</v>
      </c>
      <c r="H121" s="27">
        <f>+'Ark1'!Q1824</f>
        <v>5</v>
      </c>
      <c r="I121" s="321">
        <f>+'Ark1'!R1824</f>
        <v>7</v>
      </c>
      <c r="J121" s="28">
        <f>+IF(I121=0,"",'Ark1'!AG1824)</f>
        <v>0.79993469920822802</v>
      </c>
      <c r="K121" s="28">
        <f>+IF(I121=0,"",'Ark1'!AH1824)</f>
        <v>0</v>
      </c>
      <c r="L121" s="26">
        <f>+IF(I121=0,"",'Ark1'!S1824)</f>
        <v>6.7142857142857109</v>
      </c>
      <c r="M121" s="28">
        <f>+IF(I121=0,"",'Ark1'!U1824)</f>
        <v>9.8000000000000007</v>
      </c>
      <c r="N121" s="28">
        <f>+IF(I121=0,"",'Ark1'!V1824)</f>
        <v>0</v>
      </c>
      <c r="O121" s="28">
        <f>+IF(I121=0,"",'Ark1'!W1824)</f>
        <v>0</v>
      </c>
      <c r="P121" s="33">
        <f>+IF(I121=0,"",'Ark1'!X1824)</f>
        <v>0</v>
      </c>
      <c r="Q121" s="33">
        <f>+IF(I121=0,"",'Ark1'!Y1824)</f>
        <v>0</v>
      </c>
      <c r="R121" s="33">
        <f>+IF(I121=0,"",'Ark1'!Z1824)</f>
        <v>3.6158381758985967</v>
      </c>
      <c r="S121" s="28">
        <f>+IF(I121=0,"",'Ark1'!AA1824)</f>
        <v>1.1605769149479921</v>
      </c>
      <c r="T121" s="28">
        <f>+IF(I121=0,"",'Ark1'!AB1824)</f>
        <v>0</v>
      </c>
      <c r="U121" s="33">
        <f>+'Ark1'!AD1824</f>
        <v>0</v>
      </c>
      <c r="V121" s="28">
        <f t="shared" si="14"/>
        <v>0.875</v>
      </c>
      <c r="W121" s="28">
        <f t="shared" si="15"/>
        <v>1.4</v>
      </c>
      <c r="X121" s="195"/>
      <c r="Y121" s="198"/>
      <c r="AA121" s="28"/>
      <c r="AB121" s="26"/>
      <c r="AC121" s="199"/>
      <c r="AD121" s="27"/>
      <c r="AH121" s="27"/>
    </row>
    <row r="122" spans="1:34" ht="15.6">
      <c r="A122" s="195"/>
      <c r="B122" s="27">
        <f>+'Ark1'!C1825</f>
        <v>2024</v>
      </c>
      <c r="C122" s="195"/>
      <c r="D122" s="27">
        <f>+'Ark1'!M1825</f>
        <v>8</v>
      </c>
      <c r="E122" s="225" t="s">
        <v>626</v>
      </c>
      <c r="F122" s="27">
        <f>+'Ark1'!D1825</f>
        <v>7</v>
      </c>
      <c r="G122" s="27" t="s">
        <v>526</v>
      </c>
      <c r="H122" s="27">
        <f>+'Ark1'!Q1825</f>
        <v>2</v>
      </c>
      <c r="I122" s="321">
        <f>+'Ark1'!R1825</f>
        <v>2</v>
      </c>
      <c r="J122" s="28">
        <f>+IF(I122=0,"",'Ark1'!AG1825)</f>
        <v>0.71434832150056982</v>
      </c>
      <c r="K122" s="28">
        <f>+IF(I122=0,"",'Ark1'!AH1825)</f>
        <v>0</v>
      </c>
      <c r="L122" s="26">
        <f>+IF(I122=0,"",'Ark1'!S1825)</f>
        <v>7.5</v>
      </c>
      <c r="M122" s="28">
        <f>+IF(I122=0,"",'Ark1'!U1825)</f>
        <v>16.3</v>
      </c>
      <c r="N122" s="28">
        <f>+IF(I122=0,"",'Ark1'!V1825)</f>
        <v>0</v>
      </c>
      <c r="O122" s="28">
        <f>+IF(I122=0,"",'Ark1'!W1825)</f>
        <v>0</v>
      </c>
      <c r="P122" s="33">
        <f>+IF(I122=0,"",'Ark1'!X1825)</f>
        <v>50</v>
      </c>
      <c r="Q122" s="33">
        <f>+IF(I122=0,"",'Ark1'!Y1825)</f>
        <v>0</v>
      </c>
      <c r="R122" s="33">
        <f>+IF(I122=0,"",'Ark1'!Z1825)</f>
        <v>0.60000000000001141</v>
      </c>
      <c r="S122" s="28">
        <f>+IF(I122=0,"",'Ark1'!AA1825)</f>
        <v>0.5</v>
      </c>
      <c r="T122" s="28">
        <f>+IF(I122=0,"",'Ark1'!AB1825)</f>
        <v>0</v>
      </c>
      <c r="U122" s="33">
        <f>+'Ark1'!AD1825</f>
        <v>0</v>
      </c>
      <c r="V122" s="28">
        <f t="shared" si="14"/>
        <v>0.25</v>
      </c>
      <c r="W122" s="28">
        <f t="shared" si="15"/>
        <v>1</v>
      </c>
      <c r="X122" s="195"/>
      <c r="Y122" s="198"/>
      <c r="AA122" s="28"/>
      <c r="AB122" s="26"/>
      <c r="AC122" s="199"/>
      <c r="AD122" s="27"/>
      <c r="AH122" s="27"/>
    </row>
    <row r="123" spans="1:34" ht="15.6">
      <c r="A123" s="195"/>
      <c r="B123" s="27">
        <f>+'Ark1'!C1826</f>
        <v>2024</v>
      </c>
      <c r="C123" s="195"/>
      <c r="D123" s="27">
        <f>+'Ark1'!M1826</f>
        <v>8</v>
      </c>
      <c r="E123" s="225" t="s">
        <v>627</v>
      </c>
      <c r="F123" s="27">
        <f>+'Ark1'!D1826</f>
        <v>8</v>
      </c>
      <c r="G123" s="27" t="s">
        <v>527</v>
      </c>
      <c r="H123" s="27">
        <f>+'Ark1'!Q1826</f>
        <v>1</v>
      </c>
      <c r="I123" s="321">
        <f>+'Ark1'!R1826</f>
        <v>1</v>
      </c>
      <c r="J123" s="28">
        <f>+IF(I123=0,"",'Ark1'!AG1826)</f>
        <v>0.13262027472882923</v>
      </c>
      <c r="K123" s="28">
        <f>+IF(I123=0,"",'Ark1'!AH1826)</f>
        <v>0</v>
      </c>
      <c r="L123" s="26">
        <f>+IF(I123=0,"",'Ark1'!S1826)</f>
        <v>5</v>
      </c>
      <c r="M123" s="28">
        <f>+IF(I123=0,"",'Ark1'!U1826)</f>
        <v>12.3</v>
      </c>
      <c r="N123" s="28">
        <f>+IF(I123=0,"",'Ark1'!V1826)</f>
        <v>0</v>
      </c>
      <c r="O123" s="28">
        <f>+IF(I123=0,"",'Ark1'!W1826)</f>
        <v>0</v>
      </c>
      <c r="P123" s="33">
        <f>+IF(I123=0,"",'Ark1'!X1826)</f>
        <v>0</v>
      </c>
      <c r="Q123" s="33">
        <f>+IF(I123=0,"",'Ark1'!Y1826)</f>
        <v>0</v>
      </c>
      <c r="R123" s="33">
        <f>+IF(I123=0,"",'Ark1'!Z1826)</f>
        <v>0</v>
      </c>
      <c r="S123" s="28">
        <f>+IF(I123=0,"",'Ark1'!AA1826)</f>
        <v>0</v>
      </c>
      <c r="T123" s="28">
        <f>+IF(I123=0,"",'Ark1'!AB1826)</f>
        <v>0</v>
      </c>
      <c r="U123" s="33">
        <f>+'Ark1'!AD1826</f>
        <v>0</v>
      </c>
      <c r="V123" s="28">
        <f t="shared" si="14"/>
        <v>0.125</v>
      </c>
      <c r="W123" s="28">
        <f t="shared" si="15"/>
        <v>1</v>
      </c>
      <c r="X123" s="195"/>
      <c r="Y123" s="198"/>
      <c r="AA123" s="28"/>
      <c r="AB123" s="26"/>
      <c r="AC123" s="199"/>
      <c r="AD123" s="27"/>
      <c r="AH123" s="27"/>
    </row>
    <row r="124" spans="1:34" ht="15.6">
      <c r="A124" s="195"/>
      <c r="B124" s="27">
        <f>+'Ark1'!C1827</f>
        <v>2024</v>
      </c>
      <c r="C124" s="195"/>
      <c r="D124" s="27">
        <f>+'Ark1'!M1827</f>
        <v>8</v>
      </c>
      <c r="E124" s="225" t="s">
        <v>628</v>
      </c>
      <c r="F124" s="27">
        <f>+'Ark1'!D1827</f>
        <v>9</v>
      </c>
      <c r="G124" s="27" t="s">
        <v>528</v>
      </c>
      <c r="H124" s="27">
        <f>+'Ark1'!Q1827</f>
        <v>18</v>
      </c>
      <c r="I124" s="321">
        <f>+'Ark1'!R1827</f>
        <v>34</v>
      </c>
      <c r="J124" s="28">
        <f>+IF(I124=0,"",'Ark1'!AG1827)</f>
        <v>2.5854376333347111</v>
      </c>
      <c r="K124" s="28">
        <f>+IF(I124=0,"",'Ark1'!AH1827)</f>
        <v>2.9411764705882355</v>
      </c>
      <c r="L124" s="26">
        <f>+IF(I124=0,"",'Ark1'!S1827)</f>
        <v>7.6764705882352944</v>
      </c>
      <c r="M124" s="28">
        <f>+IF(I124=0,"",'Ark1'!U1827)</f>
        <v>12.867647058823533</v>
      </c>
      <c r="N124" s="28">
        <f>+IF(I124=0,"",'Ark1'!V1827)</f>
        <v>0</v>
      </c>
      <c r="O124" s="28">
        <f>+IF(I124=0,"",'Ark1'!W1827)</f>
        <v>0</v>
      </c>
      <c r="P124" s="33">
        <f>+IF(I124=0,"",'Ark1'!X1827)</f>
        <v>35.294117647058826</v>
      </c>
      <c r="Q124" s="33">
        <f>+IF(I124=0,"",'Ark1'!Y1827)</f>
        <v>2.9411764705882355</v>
      </c>
      <c r="R124" s="33">
        <f>+IF(I124=0,"",'Ark1'!Z1827)</f>
        <v>7.4401818679635614</v>
      </c>
      <c r="S124" s="28">
        <f>+IF(I124=0,"",'Ark1'!AA1827)</f>
        <v>1.5476849549320999</v>
      </c>
      <c r="T124" s="28">
        <f>+IF(I124=0,"",'Ark1'!AB1827)</f>
        <v>0</v>
      </c>
      <c r="U124" s="33">
        <f>+'Ark1'!AD1827</f>
        <v>0</v>
      </c>
      <c r="V124" s="28">
        <f t="shared" si="14"/>
        <v>4.25</v>
      </c>
      <c r="W124" s="28">
        <f t="shared" si="15"/>
        <v>1.8888888888888888</v>
      </c>
      <c r="X124" s="195"/>
      <c r="Y124" s="198"/>
      <c r="AA124" s="28"/>
      <c r="AB124" s="26"/>
      <c r="AC124" s="199"/>
      <c r="AD124" s="27"/>
      <c r="AH124" s="27"/>
    </row>
    <row r="125" spans="1:34" ht="15.6">
      <c r="A125" s="195"/>
      <c r="B125" s="27">
        <f>+'Ark1'!C1828</f>
        <v>2024</v>
      </c>
      <c r="C125" s="195"/>
      <c r="D125" s="27">
        <f>+'Ark1'!M1828</f>
        <v>8</v>
      </c>
      <c r="E125" s="225" t="s">
        <v>629</v>
      </c>
      <c r="F125" s="27">
        <f>+'Ark1'!D1828</f>
        <v>10</v>
      </c>
      <c r="G125" s="27" t="s">
        <v>529</v>
      </c>
      <c r="H125" s="27">
        <f>+'Ark1'!Q1828</f>
        <v>25</v>
      </c>
      <c r="I125" s="321">
        <f>+'Ark1'!R1828</f>
        <v>58</v>
      </c>
      <c r="J125" s="28">
        <f>+IF(I125=0,"",'Ark1'!AG1828)</f>
        <v>2.9374833945384857</v>
      </c>
      <c r="K125" s="28">
        <f>+IF(I125=0,"",'Ark1'!AH1828)</f>
        <v>1.7241379310344827</v>
      </c>
      <c r="L125" s="26">
        <f>+IF(I125=0,"",'Ark1'!S1828)</f>
        <v>7.9310344827586237</v>
      </c>
      <c r="M125" s="28">
        <f>+IF(I125=0,"",'Ark1'!U1828)</f>
        <v>13.9155172413793</v>
      </c>
      <c r="N125" s="28">
        <f>+IF(I125=0,"",'Ark1'!V1828)</f>
        <v>0</v>
      </c>
      <c r="O125" s="28">
        <f>+IF(I125=0,"",'Ark1'!W1828)</f>
        <v>0</v>
      </c>
      <c r="P125" s="33">
        <f>+IF(I125=0,"",'Ark1'!X1828)</f>
        <v>25.862068965517246</v>
      </c>
      <c r="Q125" s="33">
        <f>+IF(I125=0,"",'Ark1'!Y1828)</f>
        <v>0</v>
      </c>
      <c r="R125" s="33">
        <f>+IF(I125=0,"",'Ark1'!Z1828)</f>
        <v>2.9712879898569997</v>
      </c>
      <c r="S125" s="28">
        <f>+IF(I125=0,"",'Ark1'!AA1828)</f>
        <v>0.82758620689655105</v>
      </c>
      <c r="T125" s="28">
        <f>+IF(I125=0,"",'Ark1'!AB1828)</f>
        <v>0</v>
      </c>
      <c r="U125" s="33">
        <f>+'Ark1'!AD1828</f>
        <v>0</v>
      </c>
      <c r="V125" s="28">
        <f t="shared" si="14"/>
        <v>7.25</v>
      </c>
      <c r="W125" s="28">
        <f t="shared" si="15"/>
        <v>2.3199999999999998</v>
      </c>
      <c r="X125" s="195"/>
      <c r="Y125" s="198"/>
      <c r="AA125" s="28"/>
      <c r="AB125" s="26"/>
      <c r="AC125" s="199"/>
      <c r="AD125" s="27"/>
      <c r="AH125" s="27"/>
    </row>
    <row r="126" spans="1:34" ht="15.6">
      <c r="A126" s="195"/>
      <c r="B126" s="27">
        <f>+'Ark1'!C1829</f>
        <v>2024</v>
      </c>
      <c r="C126" s="195"/>
      <c r="D126" s="27">
        <f>+'Ark1'!M1829</f>
        <v>8</v>
      </c>
      <c r="E126" s="225" t="s">
        <v>630</v>
      </c>
      <c r="F126" s="27">
        <f>+'Ark1'!D1829</f>
        <v>11</v>
      </c>
      <c r="G126" s="27" t="s">
        <v>530</v>
      </c>
      <c r="H126" s="27">
        <f>+'Ark1'!Q1829</f>
        <v>8</v>
      </c>
      <c r="I126" s="321">
        <f>+'Ark1'!R1829</f>
        <v>12</v>
      </c>
      <c r="J126" s="28">
        <f>+IF(I126=0,"",'Ark1'!AG1829)</f>
        <v>1.9444502584925796</v>
      </c>
      <c r="K126" s="28">
        <f>+IF(I126=0,"",'Ark1'!AH1829)</f>
        <v>8.3333333333333357</v>
      </c>
      <c r="L126" s="26">
        <f>+IF(I126=0,"",'Ark1'!S1829)</f>
        <v>8.0833333333333339</v>
      </c>
      <c r="M126" s="28">
        <f>+IF(I126=0,"",'Ark1'!U1829)</f>
        <v>15.483333333333338</v>
      </c>
      <c r="N126" s="28">
        <f>+IF(I126=0,"",'Ark1'!V1829)</f>
        <v>0</v>
      </c>
      <c r="O126" s="28">
        <f>+IF(I126=0,"",'Ark1'!W1829)</f>
        <v>0</v>
      </c>
      <c r="P126" s="33">
        <f>+IF(I126=0,"",'Ark1'!X1829)</f>
        <v>41.666666666666657</v>
      </c>
      <c r="Q126" s="33">
        <f>+IF(I126=0,"",'Ark1'!Y1829)</f>
        <v>0</v>
      </c>
      <c r="R126" s="33">
        <f>+IF(I126=0,"",'Ark1'!Z1829)</f>
        <v>3.0956510713508236</v>
      </c>
      <c r="S126" s="28">
        <f>+IF(I126=0,"",'Ark1'!AA1829)</f>
        <v>1.0374916331657218</v>
      </c>
      <c r="T126" s="28">
        <f>+IF(I126=0,"",'Ark1'!AB1829)</f>
        <v>0</v>
      </c>
      <c r="U126" s="33">
        <f>+'Ark1'!AD1829</f>
        <v>0</v>
      </c>
      <c r="V126" s="28">
        <f t="shared" si="14"/>
        <v>1.5</v>
      </c>
      <c r="W126" s="28">
        <f t="shared" si="15"/>
        <v>1.5</v>
      </c>
      <c r="X126" s="195"/>
      <c r="Y126" s="198"/>
      <c r="AA126" s="28"/>
      <c r="AB126" s="26"/>
      <c r="AC126" s="199"/>
      <c r="AD126" s="27"/>
      <c r="AH126" s="27"/>
    </row>
    <row r="127" spans="1:34" ht="15.6">
      <c r="A127" s="195"/>
      <c r="B127" s="27">
        <f>+'Ark1'!C1830</f>
        <v>2024</v>
      </c>
      <c r="C127" s="195"/>
      <c r="D127" s="27">
        <f>+'Ark1'!M1830</f>
        <v>8</v>
      </c>
      <c r="E127" s="225" t="s">
        <v>631</v>
      </c>
      <c r="F127" s="27">
        <f>+'Ark1'!D1830</f>
        <v>12</v>
      </c>
      <c r="G127" s="27" t="s">
        <v>531</v>
      </c>
      <c r="H127" s="27">
        <f>+'Ark1'!Q1830</f>
        <v>1</v>
      </c>
      <c r="I127" s="321">
        <f>+'Ark1'!R1830</f>
        <v>1</v>
      </c>
      <c r="J127" s="28">
        <f>+IF(I127=0,"",'Ark1'!AG1830)</f>
        <v>0.99032703823122981</v>
      </c>
      <c r="K127" s="28">
        <f>+IF(I127=0,"",'Ark1'!AH1830)</f>
        <v>0</v>
      </c>
      <c r="L127" s="26">
        <f>+IF(I127=0,"",'Ark1'!S1830)</f>
        <v>7</v>
      </c>
      <c r="M127" s="28">
        <f>+IF(I127=0,"",'Ark1'!U1830)</f>
        <v>21.5</v>
      </c>
      <c r="N127" s="28">
        <f>+IF(I127=0,"",'Ark1'!V1830)</f>
        <v>0</v>
      </c>
      <c r="O127" s="28">
        <f>+IF(I127=0,"",'Ark1'!W1830)</f>
        <v>0</v>
      </c>
      <c r="P127" s="33">
        <f>+IF(I127=0,"",'Ark1'!X1830)</f>
        <v>100</v>
      </c>
      <c r="Q127" s="33">
        <f>+IF(I127=0,"",'Ark1'!Y1830)</f>
        <v>0</v>
      </c>
      <c r="R127" s="33">
        <f>+IF(I127=0,"",'Ark1'!Z1830)</f>
        <v>0</v>
      </c>
      <c r="S127" s="28">
        <f>+IF(I127=0,"",'Ark1'!AA1830)</f>
        <v>0</v>
      </c>
      <c r="T127" s="28">
        <f>+IF(I127=0,"",'Ark1'!AB1830)</f>
        <v>0</v>
      </c>
      <c r="U127" s="33">
        <f>+'Ark1'!AD1830</f>
        <v>0</v>
      </c>
      <c r="V127" s="28">
        <f t="shared" si="14"/>
        <v>0.125</v>
      </c>
      <c r="W127" s="28">
        <f t="shared" si="15"/>
        <v>1</v>
      </c>
      <c r="X127" s="195"/>
      <c r="Y127" s="198"/>
      <c r="AA127" s="28"/>
      <c r="AB127" s="26"/>
      <c r="AC127" s="199"/>
      <c r="AD127" s="27"/>
      <c r="AH127" s="27"/>
    </row>
    <row r="128" spans="1:34" ht="15.6">
      <c r="A128" s="195"/>
      <c r="B128" s="195"/>
      <c r="C128" s="195"/>
      <c r="D128" s="195"/>
      <c r="E128" s="195"/>
      <c r="F128" s="195"/>
      <c r="G128" s="195"/>
      <c r="H128" s="195"/>
      <c r="I128" s="316"/>
      <c r="J128" s="196"/>
      <c r="K128" s="196"/>
      <c r="L128" s="195"/>
      <c r="M128" s="195"/>
      <c r="N128" s="195"/>
      <c r="O128" s="197"/>
      <c r="P128" s="197"/>
      <c r="Q128" s="197"/>
      <c r="R128" s="197"/>
      <c r="S128" s="196"/>
      <c r="T128" s="195"/>
      <c r="U128" s="197"/>
      <c r="V128" s="197"/>
      <c r="W128" s="196"/>
      <c r="X128" s="195"/>
      <c r="Y128" s="198"/>
      <c r="AA128" s="28"/>
      <c r="AB128" s="26"/>
      <c r="AC128" s="199"/>
      <c r="AD128" s="27"/>
      <c r="AH128" s="27"/>
    </row>
    <row r="129" spans="1:34" ht="22.8">
      <c r="A129" s="195"/>
      <c r="B129" s="195"/>
      <c r="C129" s="195"/>
      <c r="D129" s="195"/>
      <c r="E129" s="240" t="str">
        <f>+E131</f>
        <v>3+</v>
      </c>
      <c r="F129" s="195"/>
      <c r="G129" s="195"/>
      <c r="H129" s="195"/>
      <c r="I129" s="309">
        <f>SUM(I131:I142)</f>
        <v>6</v>
      </c>
      <c r="J129" s="196"/>
      <c r="K129" s="196"/>
      <c r="L129" s="195"/>
      <c r="M129" s="246">
        <f>+Fettgruppe!K18</f>
        <v>18.616666666666664</v>
      </c>
      <c r="N129" s="195"/>
      <c r="O129" s="197"/>
      <c r="P129" s="197"/>
      <c r="Q129" s="197"/>
      <c r="R129" s="197"/>
      <c r="S129" s="196"/>
      <c r="T129" s="195"/>
      <c r="U129" s="197"/>
      <c r="V129" s="197"/>
      <c r="W129" s="196"/>
      <c r="X129" s="195"/>
      <c r="Y129" s="198"/>
      <c r="AA129" s="28"/>
      <c r="AB129" s="26"/>
      <c r="AC129" s="199"/>
      <c r="AD129" s="27"/>
      <c r="AH129" s="27"/>
    </row>
    <row r="130" spans="1:34" ht="15.6">
      <c r="A130" s="195"/>
      <c r="B130" s="195"/>
      <c r="C130" s="195"/>
      <c r="D130" s="195"/>
      <c r="E130" s="195"/>
      <c r="F130" s="195"/>
      <c r="G130" s="195"/>
      <c r="H130" s="195"/>
      <c r="I130" s="316"/>
      <c r="J130" s="196"/>
      <c r="K130" s="196"/>
      <c r="L130" s="195"/>
      <c r="M130" s="195"/>
      <c r="N130" s="195"/>
      <c r="O130" s="197"/>
      <c r="P130" s="197"/>
      <c r="Q130" s="197"/>
      <c r="R130" s="197"/>
      <c r="S130" s="196"/>
      <c r="T130" s="195"/>
      <c r="U130" s="197"/>
      <c r="V130" s="197"/>
      <c r="W130" s="212"/>
      <c r="X130" s="195"/>
      <c r="Y130" s="198"/>
      <c r="AA130" s="28"/>
      <c r="AB130" s="26"/>
      <c r="AC130" s="199"/>
      <c r="AD130" s="27"/>
      <c r="AH130" s="27"/>
    </row>
    <row r="131" spans="1:34" ht="15.6">
      <c r="A131" s="195"/>
      <c r="B131" s="215">
        <f>+'Ark1'!C1831</f>
        <v>2024</v>
      </c>
      <c r="C131" s="195"/>
      <c r="D131" s="215">
        <f>+'Ark1'!M1831</f>
        <v>9</v>
      </c>
      <c r="E131" s="215" t="s">
        <v>96</v>
      </c>
      <c r="F131" s="215">
        <f>+'Ark1'!D1831</f>
        <v>1</v>
      </c>
      <c r="G131" s="215" t="s">
        <v>521</v>
      </c>
      <c r="H131" s="215">
        <f>+'Ark1'!Q1831</f>
        <v>0</v>
      </c>
      <c r="I131" s="320">
        <f>+'Ark1'!R1831</f>
        <v>0</v>
      </c>
      <c r="J131" s="216" t="str">
        <f>+IF(I131=0,"",'Ark1'!AG1831)</f>
        <v/>
      </c>
      <c r="K131" s="216" t="str">
        <f>+IF(I131=0,"",'Ark1'!AH1831)</f>
        <v/>
      </c>
      <c r="L131" s="217" t="str">
        <f>+IF(I131=0,"",'Ark1'!S1831)</f>
        <v/>
      </c>
      <c r="M131" s="216" t="str">
        <f>+IF(I131=0,"",'Ark1'!U1831)</f>
        <v/>
      </c>
      <c r="N131" s="216" t="str">
        <f>+IF(I131=0,"",'Ark1'!V1831)</f>
        <v/>
      </c>
      <c r="O131" s="216" t="str">
        <f>+IF(I131=0,"",'Ark1'!W1831)</f>
        <v/>
      </c>
      <c r="P131" s="218" t="str">
        <f>+IF(I131=0,"",'Ark1'!X1831)</f>
        <v/>
      </c>
      <c r="Q131" s="218" t="str">
        <f>+IF(I131=0,"",'Ark1'!Y1831)</f>
        <v/>
      </c>
      <c r="R131" s="218" t="str">
        <f>+IF(I131=0,"",'Ark1'!Z1831)</f>
        <v/>
      </c>
      <c r="S131" s="216" t="str">
        <f>+IF(I131=0,"",'Ark1'!AA1831)</f>
        <v/>
      </c>
      <c r="T131" s="216" t="str">
        <f>+IF(I131=0,"",'Ark1'!AB1831)</f>
        <v/>
      </c>
      <c r="U131" s="218">
        <f>+'Ark1'!AD1831</f>
        <v>0</v>
      </c>
      <c r="V131" s="216" t="str">
        <f>+IF(I131=0,"",I131/D131)</f>
        <v/>
      </c>
      <c r="W131" s="216" t="str">
        <f>+IF(I131=0,"",I131/H131)</f>
        <v/>
      </c>
      <c r="X131" s="195"/>
      <c r="Y131" s="198"/>
      <c r="AA131" s="28"/>
      <c r="AB131" s="26"/>
      <c r="AC131" s="199"/>
      <c r="AD131" s="27"/>
      <c r="AH131" s="27"/>
    </row>
    <row r="132" spans="1:34" ht="15.6">
      <c r="A132" s="195"/>
      <c r="B132" s="215">
        <f>+'Ark1'!C1832</f>
        <v>2024</v>
      </c>
      <c r="C132" s="195"/>
      <c r="D132" s="215">
        <f>+'Ark1'!M1832</f>
        <v>9</v>
      </c>
      <c r="E132" s="215" t="s">
        <v>96</v>
      </c>
      <c r="F132" s="215">
        <f>+'Ark1'!D1832</f>
        <v>2</v>
      </c>
      <c r="G132" s="215" t="s">
        <v>522</v>
      </c>
      <c r="H132" s="215">
        <f>+'Ark1'!Q1832</f>
        <v>0</v>
      </c>
      <c r="I132" s="320">
        <f>+'Ark1'!R1832</f>
        <v>0</v>
      </c>
      <c r="J132" s="216" t="str">
        <f>+IF(I132=0,"",'Ark1'!AG1832)</f>
        <v/>
      </c>
      <c r="K132" s="216" t="str">
        <f>+IF(I132=0,"",'Ark1'!AH1832)</f>
        <v/>
      </c>
      <c r="L132" s="217" t="str">
        <f>+IF(I132=0,"",'Ark1'!S1832)</f>
        <v/>
      </c>
      <c r="M132" s="216" t="str">
        <f>+IF(I132=0,"",'Ark1'!U1832)</f>
        <v/>
      </c>
      <c r="N132" s="216" t="str">
        <f>+IF(I132=0,"",'Ark1'!V1832)</f>
        <v/>
      </c>
      <c r="O132" s="216" t="str">
        <f>+IF(I132=0,"",'Ark1'!W1832)</f>
        <v/>
      </c>
      <c r="P132" s="218" t="str">
        <f>+IF(I132=0,"",'Ark1'!X1832)</f>
        <v/>
      </c>
      <c r="Q132" s="218" t="str">
        <f>+IF(I132=0,"",'Ark1'!Y1832)</f>
        <v/>
      </c>
      <c r="R132" s="218" t="str">
        <f>+IF(I132=0,"",'Ark1'!Z1832)</f>
        <v/>
      </c>
      <c r="S132" s="216" t="str">
        <f>+IF(I132=0,"",'Ark1'!AA1832)</f>
        <v/>
      </c>
      <c r="T132" s="216" t="str">
        <f>+IF(I132=0,"",'Ark1'!AB1832)</f>
        <v/>
      </c>
      <c r="U132" s="218">
        <f>+'Ark1'!AD1832</f>
        <v>0</v>
      </c>
      <c r="V132" s="216" t="str">
        <f t="shared" ref="V132:V142" si="16">+IF(I132=0,"",I132/D132)</f>
        <v/>
      </c>
      <c r="W132" s="216" t="str">
        <f t="shared" ref="W132:W142" si="17">+IF(I132=0,"",I132/H132)</f>
        <v/>
      </c>
      <c r="X132" s="195"/>
      <c r="Y132" s="198"/>
      <c r="AA132" s="28"/>
      <c r="AB132" s="26"/>
      <c r="AC132" s="199"/>
      <c r="AD132" s="27"/>
      <c r="AH132" s="27"/>
    </row>
    <row r="133" spans="1:34" ht="15.6">
      <c r="A133" s="195"/>
      <c r="B133" s="215">
        <f>+'Ark1'!C1833</f>
        <v>2024</v>
      </c>
      <c r="C133" s="195"/>
      <c r="D133" s="215">
        <f>+'Ark1'!M1833</f>
        <v>9</v>
      </c>
      <c r="E133" s="215" t="s">
        <v>96</v>
      </c>
      <c r="F133" s="215">
        <f>+'Ark1'!D1833</f>
        <v>3</v>
      </c>
      <c r="G133" s="215" t="s">
        <v>523</v>
      </c>
      <c r="H133" s="215">
        <f>+'Ark1'!Q1833</f>
        <v>0</v>
      </c>
      <c r="I133" s="320">
        <f>+'Ark1'!R1833</f>
        <v>0</v>
      </c>
      <c r="J133" s="216" t="str">
        <f>+IF(I133=0,"",'Ark1'!AG1833)</f>
        <v/>
      </c>
      <c r="K133" s="216" t="str">
        <f>+IF(I133=0,"",'Ark1'!AH1833)</f>
        <v/>
      </c>
      <c r="L133" s="217" t="str">
        <f>+IF(I133=0,"",'Ark1'!S1833)</f>
        <v/>
      </c>
      <c r="M133" s="216" t="str">
        <f>+IF(I133=0,"",'Ark1'!U1833)</f>
        <v/>
      </c>
      <c r="N133" s="216" t="str">
        <f>+IF(I133=0,"",'Ark1'!V1833)</f>
        <v/>
      </c>
      <c r="O133" s="216" t="str">
        <f>+IF(I133=0,"",'Ark1'!W1833)</f>
        <v/>
      </c>
      <c r="P133" s="218" t="str">
        <f>+IF(I133=0,"",'Ark1'!X1833)</f>
        <v/>
      </c>
      <c r="Q133" s="218" t="str">
        <f>+IF(I133=0,"",'Ark1'!Y1833)</f>
        <v/>
      </c>
      <c r="R133" s="218" t="str">
        <f>+IF(I133=0,"",'Ark1'!Z1833)</f>
        <v/>
      </c>
      <c r="S133" s="216" t="str">
        <f>+IF(I133=0,"",'Ark1'!AA1833)</f>
        <v/>
      </c>
      <c r="T133" s="216" t="str">
        <f>+IF(I133=0,"",'Ark1'!AB1833)</f>
        <v/>
      </c>
      <c r="U133" s="218">
        <f>+'Ark1'!AD1833</f>
        <v>0</v>
      </c>
      <c r="V133" s="216" t="str">
        <f t="shared" si="16"/>
        <v/>
      </c>
      <c r="W133" s="216" t="str">
        <f t="shared" si="17"/>
        <v/>
      </c>
      <c r="X133" s="195"/>
      <c r="Y133" s="198"/>
      <c r="AA133" s="28"/>
      <c r="AB133" s="26"/>
      <c r="AC133" s="199"/>
      <c r="AD133" s="27"/>
      <c r="AH133" s="27"/>
    </row>
    <row r="134" spans="1:34" ht="15.6">
      <c r="A134" s="195"/>
      <c r="B134" s="215">
        <f>+'Ark1'!C1834</f>
        <v>2024</v>
      </c>
      <c r="C134" s="195"/>
      <c r="D134" s="215">
        <f>+'Ark1'!M1834</f>
        <v>9</v>
      </c>
      <c r="E134" s="215" t="s">
        <v>96</v>
      </c>
      <c r="F134" s="215">
        <f>+'Ark1'!D1834</f>
        <v>4</v>
      </c>
      <c r="G134" s="215" t="s">
        <v>524</v>
      </c>
      <c r="H134" s="215">
        <f>+'Ark1'!Q1834</f>
        <v>0</v>
      </c>
      <c r="I134" s="320">
        <f>+'Ark1'!R1834</f>
        <v>0</v>
      </c>
      <c r="J134" s="216" t="str">
        <f>+IF(I134=0,"",'Ark1'!AG1834)</f>
        <v/>
      </c>
      <c r="K134" s="216" t="str">
        <f>+IF(I134=0,"",'Ark1'!AH1834)</f>
        <v/>
      </c>
      <c r="L134" s="217" t="str">
        <f>+IF(I134=0,"",'Ark1'!S1834)</f>
        <v/>
      </c>
      <c r="M134" s="216" t="str">
        <f>+IF(I134=0,"",'Ark1'!U1834)</f>
        <v/>
      </c>
      <c r="N134" s="216" t="str">
        <f>+IF(I134=0,"",'Ark1'!V1834)</f>
        <v/>
      </c>
      <c r="O134" s="216" t="str">
        <f>+IF(I134=0,"",'Ark1'!W1834)</f>
        <v/>
      </c>
      <c r="P134" s="218" t="str">
        <f>+IF(I134=0,"",'Ark1'!X1834)</f>
        <v/>
      </c>
      <c r="Q134" s="218" t="str">
        <f>+IF(I134=0,"",'Ark1'!Y1834)</f>
        <v/>
      </c>
      <c r="R134" s="218" t="str">
        <f>+IF(I134=0,"",'Ark1'!Z1834)</f>
        <v/>
      </c>
      <c r="S134" s="216" t="str">
        <f>+IF(I134=0,"",'Ark1'!AA1834)</f>
        <v/>
      </c>
      <c r="T134" s="216" t="str">
        <f>+IF(I134=0,"",'Ark1'!AB1834)</f>
        <v/>
      </c>
      <c r="U134" s="218">
        <f>+'Ark1'!AD1834</f>
        <v>0</v>
      </c>
      <c r="V134" s="216" t="str">
        <f t="shared" si="16"/>
        <v/>
      </c>
      <c r="W134" s="216" t="str">
        <f t="shared" si="17"/>
        <v/>
      </c>
      <c r="X134" s="195"/>
      <c r="Y134" s="198"/>
      <c r="AA134" s="28"/>
      <c r="AB134" s="26"/>
      <c r="AC134" s="199"/>
      <c r="AD134" s="27"/>
      <c r="AH134" s="27"/>
    </row>
    <row r="135" spans="1:34" ht="15.6">
      <c r="A135" s="195"/>
      <c r="B135" s="215">
        <f>+'Ark1'!C1835</f>
        <v>2024</v>
      </c>
      <c r="C135" s="195"/>
      <c r="D135" s="215">
        <f>+'Ark1'!M1835</f>
        <v>9</v>
      </c>
      <c r="E135" s="215" t="s">
        <v>96</v>
      </c>
      <c r="F135" s="215">
        <f>+'Ark1'!D1835</f>
        <v>5</v>
      </c>
      <c r="G135" s="215" t="s">
        <v>442</v>
      </c>
      <c r="H135" s="215">
        <f>+'Ark1'!Q1835</f>
        <v>0</v>
      </c>
      <c r="I135" s="320">
        <f>+'Ark1'!R1835</f>
        <v>0</v>
      </c>
      <c r="J135" s="216" t="str">
        <f>+IF(I135=0,"",'Ark1'!AG1835)</f>
        <v/>
      </c>
      <c r="K135" s="216" t="str">
        <f>+IF(I135=0,"",'Ark1'!AH1835)</f>
        <v/>
      </c>
      <c r="L135" s="217" t="str">
        <f>+IF(I135=0,"",'Ark1'!S1835)</f>
        <v/>
      </c>
      <c r="M135" s="216" t="str">
        <f>+IF(I135=0,"",'Ark1'!U1835)</f>
        <v/>
      </c>
      <c r="N135" s="216" t="str">
        <f>+IF(I135=0,"",'Ark1'!V1835)</f>
        <v/>
      </c>
      <c r="O135" s="216" t="str">
        <f>+IF(I135=0,"",'Ark1'!W1835)</f>
        <v/>
      </c>
      <c r="P135" s="218" t="str">
        <f>+IF(I135=0,"",'Ark1'!X1835)</f>
        <v/>
      </c>
      <c r="Q135" s="218" t="str">
        <f>+IF(I135=0,"",'Ark1'!Y1835)</f>
        <v/>
      </c>
      <c r="R135" s="218" t="str">
        <f>+IF(I135=0,"",'Ark1'!Z1835)</f>
        <v/>
      </c>
      <c r="S135" s="216" t="str">
        <f>+IF(I135=0,"",'Ark1'!AA1835)</f>
        <v/>
      </c>
      <c r="T135" s="216" t="str">
        <f>+IF(I135=0,"",'Ark1'!AB1835)</f>
        <v/>
      </c>
      <c r="U135" s="218">
        <f>+'Ark1'!AD1835</f>
        <v>0</v>
      </c>
      <c r="V135" s="216" t="str">
        <f t="shared" si="16"/>
        <v/>
      </c>
      <c r="W135" s="216" t="str">
        <f t="shared" si="17"/>
        <v/>
      </c>
      <c r="X135" s="195"/>
      <c r="Y135" s="198"/>
      <c r="AA135" s="28"/>
      <c r="AB135" s="26"/>
      <c r="AC135" s="199"/>
      <c r="AD135" s="27"/>
      <c r="AH135" s="27"/>
    </row>
    <row r="136" spans="1:34" ht="15.6">
      <c r="A136" s="195"/>
      <c r="B136" s="215">
        <f>+'Ark1'!C1836</f>
        <v>2024</v>
      </c>
      <c r="C136" s="195"/>
      <c r="D136" s="215">
        <f>+'Ark1'!M1836</f>
        <v>9</v>
      </c>
      <c r="E136" s="215" t="s">
        <v>96</v>
      </c>
      <c r="F136" s="215">
        <f>+'Ark1'!D1836</f>
        <v>6</v>
      </c>
      <c r="G136" s="215" t="s">
        <v>525</v>
      </c>
      <c r="H136" s="215">
        <f>+'Ark1'!Q1836</f>
        <v>0</v>
      </c>
      <c r="I136" s="320">
        <f>+'Ark1'!R1836</f>
        <v>0</v>
      </c>
      <c r="J136" s="216" t="str">
        <f>+IF(I136=0,"",'Ark1'!AG1836)</f>
        <v/>
      </c>
      <c r="K136" s="216" t="str">
        <f>+IF(I136=0,"",'Ark1'!AH1836)</f>
        <v/>
      </c>
      <c r="L136" s="217" t="str">
        <f>+IF(I136=0,"",'Ark1'!S1836)</f>
        <v/>
      </c>
      <c r="M136" s="216" t="str">
        <f>+IF(I136=0,"",'Ark1'!U1836)</f>
        <v/>
      </c>
      <c r="N136" s="216" t="str">
        <f>+IF(I136=0,"",'Ark1'!V1836)</f>
        <v/>
      </c>
      <c r="O136" s="216" t="str">
        <f>+IF(I136=0,"",'Ark1'!W1836)</f>
        <v/>
      </c>
      <c r="P136" s="218" t="str">
        <f>+IF(I136=0,"",'Ark1'!X1836)</f>
        <v/>
      </c>
      <c r="Q136" s="218" t="str">
        <f>+IF(I136=0,"",'Ark1'!Y1836)</f>
        <v/>
      </c>
      <c r="R136" s="218" t="str">
        <f>+IF(I136=0,"",'Ark1'!Z1836)</f>
        <v/>
      </c>
      <c r="S136" s="216" t="str">
        <f>+IF(I136=0,"",'Ark1'!AA1836)</f>
        <v/>
      </c>
      <c r="T136" s="216" t="str">
        <f>+IF(I136=0,"",'Ark1'!AB1836)</f>
        <v/>
      </c>
      <c r="U136" s="218">
        <f>+'Ark1'!AD1836</f>
        <v>0</v>
      </c>
      <c r="V136" s="216" t="str">
        <f t="shared" si="16"/>
        <v/>
      </c>
      <c r="W136" s="216" t="str">
        <f t="shared" si="17"/>
        <v/>
      </c>
      <c r="X136" s="195"/>
      <c r="Y136" s="198"/>
      <c r="AA136" s="28"/>
      <c r="AB136" s="26"/>
      <c r="AC136" s="199"/>
      <c r="AD136" s="27"/>
      <c r="AH136" s="27"/>
    </row>
    <row r="137" spans="1:34" ht="15.6">
      <c r="A137" s="195"/>
      <c r="B137" s="215">
        <f>+'Ark1'!C1837</f>
        <v>2024</v>
      </c>
      <c r="C137" s="195"/>
      <c r="D137" s="215">
        <f>+'Ark1'!M1837</f>
        <v>9</v>
      </c>
      <c r="E137" s="215" t="s">
        <v>96</v>
      </c>
      <c r="F137" s="215">
        <f>+'Ark1'!D1837</f>
        <v>7</v>
      </c>
      <c r="G137" s="215" t="s">
        <v>526</v>
      </c>
      <c r="H137" s="215">
        <f>+'Ark1'!Q1837</f>
        <v>0</v>
      </c>
      <c r="I137" s="320">
        <f>+'Ark1'!R1837</f>
        <v>0</v>
      </c>
      <c r="J137" s="216" t="str">
        <f>+IF(I137=0,"",'Ark1'!AG1837)</f>
        <v/>
      </c>
      <c r="K137" s="216" t="str">
        <f>+IF(I137=0,"",'Ark1'!AH1837)</f>
        <v/>
      </c>
      <c r="L137" s="217" t="str">
        <f>+IF(I137=0,"",'Ark1'!S1837)</f>
        <v/>
      </c>
      <c r="M137" s="216" t="str">
        <f>+IF(I137=0,"",'Ark1'!U1837)</f>
        <v/>
      </c>
      <c r="N137" s="216" t="str">
        <f>+IF(I137=0,"",'Ark1'!V1837)</f>
        <v/>
      </c>
      <c r="O137" s="216" t="str">
        <f>+IF(I137=0,"",'Ark1'!W1837)</f>
        <v/>
      </c>
      <c r="P137" s="218" t="str">
        <f>+IF(I137=0,"",'Ark1'!X1837)</f>
        <v/>
      </c>
      <c r="Q137" s="218" t="str">
        <f>+IF(I137=0,"",'Ark1'!Y1837)</f>
        <v/>
      </c>
      <c r="R137" s="218" t="str">
        <f>+IF(I137=0,"",'Ark1'!Z1837)</f>
        <v/>
      </c>
      <c r="S137" s="216" t="str">
        <f>+IF(I137=0,"",'Ark1'!AA1837)</f>
        <v/>
      </c>
      <c r="T137" s="216" t="str">
        <f>+IF(I137=0,"",'Ark1'!AB1837)</f>
        <v/>
      </c>
      <c r="U137" s="218">
        <f>+'Ark1'!AD1837</f>
        <v>0</v>
      </c>
      <c r="V137" s="216" t="str">
        <f t="shared" si="16"/>
        <v/>
      </c>
      <c r="W137" s="216" t="str">
        <f t="shared" si="17"/>
        <v/>
      </c>
      <c r="X137" s="195"/>
      <c r="Y137" s="198"/>
      <c r="AA137" s="28"/>
      <c r="AB137" s="26"/>
      <c r="AC137" s="199"/>
      <c r="AD137" s="27"/>
      <c r="AH137" s="27"/>
    </row>
    <row r="138" spans="1:34" ht="15.6">
      <c r="A138" s="195"/>
      <c r="B138" s="215">
        <f>+'Ark1'!C1838</f>
        <v>2024</v>
      </c>
      <c r="C138" s="195"/>
      <c r="D138" s="215">
        <f>+'Ark1'!M1838</f>
        <v>9</v>
      </c>
      <c r="E138" s="215" t="s">
        <v>96</v>
      </c>
      <c r="F138" s="215">
        <f>+'Ark1'!D1838</f>
        <v>8</v>
      </c>
      <c r="G138" s="215" t="s">
        <v>527</v>
      </c>
      <c r="H138" s="215">
        <f>+'Ark1'!Q1838</f>
        <v>0</v>
      </c>
      <c r="I138" s="320">
        <f>+'Ark1'!R1838</f>
        <v>0</v>
      </c>
      <c r="J138" s="216" t="str">
        <f>+IF(I138=0,"",'Ark1'!AG1838)</f>
        <v/>
      </c>
      <c r="K138" s="216" t="str">
        <f>+IF(I138=0,"",'Ark1'!AH1838)</f>
        <v/>
      </c>
      <c r="L138" s="217" t="str">
        <f>+IF(I138=0,"",'Ark1'!S1838)</f>
        <v/>
      </c>
      <c r="M138" s="216" t="str">
        <f>+IF(I138=0,"",'Ark1'!U1838)</f>
        <v/>
      </c>
      <c r="N138" s="216" t="str">
        <f>+IF(I138=0,"",'Ark1'!V1838)</f>
        <v/>
      </c>
      <c r="O138" s="216" t="str">
        <f>+IF(I138=0,"",'Ark1'!W1838)</f>
        <v/>
      </c>
      <c r="P138" s="218" t="str">
        <f>+IF(I138=0,"",'Ark1'!X1838)</f>
        <v/>
      </c>
      <c r="Q138" s="218" t="str">
        <f>+IF(I138=0,"",'Ark1'!Y1838)</f>
        <v/>
      </c>
      <c r="R138" s="218" t="str">
        <f>+IF(I138=0,"",'Ark1'!Z1838)</f>
        <v/>
      </c>
      <c r="S138" s="216" t="str">
        <f>+IF(I138=0,"",'Ark1'!AA1838)</f>
        <v/>
      </c>
      <c r="T138" s="216" t="str">
        <f>+IF(I138=0,"",'Ark1'!AB1838)</f>
        <v/>
      </c>
      <c r="U138" s="218">
        <f>+'Ark1'!AD1838</f>
        <v>0</v>
      </c>
      <c r="V138" s="216" t="str">
        <f t="shared" si="16"/>
        <v/>
      </c>
      <c r="W138" s="216" t="str">
        <f t="shared" si="17"/>
        <v/>
      </c>
      <c r="X138" s="195"/>
      <c r="Y138" s="198"/>
      <c r="AA138" s="28"/>
      <c r="AB138" s="26"/>
      <c r="AC138" s="199"/>
      <c r="AD138" s="27"/>
      <c r="AH138" s="27"/>
    </row>
    <row r="139" spans="1:34" ht="15.6">
      <c r="A139" s="195"/>
      <c r="B139" s="215">
        <f>+'Ark1'!C1839</f>
        <v>2024</v>
      </c>
      <c r="C139" s="195"/>
      <c r="D139" s="215">
        <f>+'Ark1'!M1839</f>
        <v>9</v>
      </c>
      <c r="E139" s="215" t="s">
        <v>96</v>
      </c>
      <c r="F139" s="215">
        <f>+'Ark1'!D1839</f>
        <v>9</v>
      </c>
      <c r="G139" s="215" t="s">
        <v>528</v>
      </c>
      <c r="H139" s="215">
        <f>+'Ark1'!Q1839</f>
        <v>2</v>
      </c>
      <c r="I139" s="320">
        <f>+'Ark1'!R1839</f>
        <v>3</v>
      </c>
      <c r="J139" s="216">
        <f>+IF(I139=0,"",'Ark1'!AG1839)</f>
        <v>0.3598929185601919</v>
      </c>
      <c r="K139" s="216">
        <f>+IF(I139=0,"",'Ark1'!AH1839)</f>
        <v>0</v>
      </c>
      <c r="L139" s="217">
        <f>+IF(I139=0,"",'Ark1'!S1839)</f>
        <v>8.3333333333333357</v>
      </c>
      <c r="M139" s="216">
        <f>+IF(I139=0,"",'Ark1'!U1839)</f>
        <v>20.3</v>
      </c>
      <c r="N139" s="216">
        <f>+IF(I139=0,"",'Ark1'!V1839)</f>
        <v>0</v>
      </c>
      <c r="O139" s="216">
        <f>+IF(I139=0,"",'Ark1'!W1839)</f>
        <v>100</v>
      </c>
      <c r="P139" s="218">
        <f>+IF(I139=0,"",'Ark1'!X1839)</f>
        <v>100</v>
      </c>
      <c r="Q139" s="218">
        <f>+IF(I139=0,"",'Ark1'!Y1839)</f>
        <v>33.333333333333343</v>
      </c>
      <c r="R139" s="218">
        <f>+IF(I139=0,"",'Ark1'!Z1839)</f>
        <v>2.7434771124736423</v>
      </c>
      <c r="S139" s="216">
        <f>+IF(I139=0,"",'Ark1'!AA1839)</f>
        <v>0.47140452079101841</v>
      </c>
      <c r="T139" s="216">
        <f>+IF(I139=0,"",'Ark1'!AB1839)</f>
        <v>0</v>
      </c>
      <c r="U139" s="218">
        <f>+'Ark1'!AD1839</f>
        <v>0</v>
      </c>
      <c r="V139" s="216">
        <f t="shared" si="16"/>
        <v>0.33333333333333331</v>
      </c>
      <c r="W139" s="216">
        <f t="shared" si="17"/>
        <v>1.5</v>
      </c>
      <c r="X139" s="195"/>
      <c r="Y139" s="198"/>
      <c r="AA139" s="28"/>
      <c r="AB139" s="26"/>
      <c r="AC139" s="199"/>
      <c r="AD139" s="27"/>
      <c r="AH139" s="27"/>
    </row>
    <row r="140" spans="1:34" ht="15.6">
      <c r="A140" s="195"/>
      <c r="B140" s="215">
        <f>+'Ark1'!C1840</f>
        <v>2024</v>
      </c>
      <c r="C140" s="195"/>
      <c r="D140" s="215">
        <f>+'Ark1'!M1840</f>
        <v>9</v>
      </c>
      <c r="E140" s="215" t="s">
        <v>96</v>
      </c>
      <c r="F140" s="215">
        <f>+'Ark1'!D1840</f>
        <v>10</v>
      </c>
      <c r="G140" s="215" t="s">
        <v>529</v>
      </c>
      <c r="H140" s="215">
        <f>+'Ark1'!Q1840</f>
        <v>2</v>
      </c>
      <c r="I140" s="320">
        <f>+'Ark1'!R1840</f>
        <v>3</v>
      </c>
      <c r="J140" s="216">
        <f>+IF(I140=0,"",'Ark1'!AG1840)</f>
        <v>0.18488930298916503</v>
      </c>
      <c r="K140" s="216">
        <f>+IF(I140=0,"",'Ark1'!AH1840)</f>
        <v>0</v>
      </c>
      <c r="L140" s="217">
        <f>+IF(I140=0,"",'Ark1'!S1840)</f>
        <v>8.3333333333333357</v>
      </c>
      <c r="M140" s="216">
        <f>+IF(I140=0,"",'Ark1'!U1840)</f>
        <v>16.933333333333337</v>
      </c>
      <c r="N140" s="216">
        <f>+IF(I140=0,"",'Ark1'!V1840)</f>
        <v>0</v>
      </c>
      <c r="O140" s="216">
        <f>+IF(I140=0,"",'Ark1'!W1840)</f>
        <v>100</v>
      </c>
      <c r="P140" s="218">
        <f>+IF(I140=0,"",'Ark1'!X1840)</f>
        <v>66.666666666666686</v>
      </c>
      <c r="Q140" s="218">
        <f>+IF(I140=0,"",'Ark1'!Y1840)</f>
        <v>0</v>
      </c>
      <c r="R140" s="218">
        <f>+IF(I140=0,"",'Ark1'!Z1840)</f>
        <v>1.6499158227686188</v>
      </c>
      <c r="S140" s="216">
        <f>+IF(I140=0,"",'Ark1'!AA1840)</f>
        <v>0.47140452079101841</v>
      </c>
      <c r="T140" s="216">
        <f>+IF(I140=0,"",'Ark1'!AB1840)</f>
        <v>0</v>
      </c>
      <c r="U140" s="218">
        <f>+'Ark1'!AD1840</f>
        <v>0</v>
      </c>
      <c r="V140" s="216">
        <f t="shared" si="16"/>
        <v>0.33333333333333331</v>
      </c>
      <c r="W140" s="216">
        <f t="shared" si="17"/>
        <v>1.5</v>
      </c>
      <c r="X140" s="195"/>
      <c r="Y140" s="198"/>
      <c r="AA140" s="28"/>
      <c r="AB140" s="26"/>
      <c r="AC140" s="199"/>
      <c r="AD140" s="27"/>
      <c r="AH140" s="27"/>
    </row>
    <row r="141" spans="1:34" ht="15.6">
      <c r="A141" s="195"/>
      <c r="B141" s="215">
        <f>+'Ark1'!C1841</f>
        <v>2024</v>
      </c>
      <c r="C141" s="195"/>
      <c r="D141" s="215">
        <f>+'Ark1'!M1841</f>
        <v>9</v>
      </c>
      <c r="E141" s="215" t="s">
        <v>96</v>
      </c>
      <c r="F141" s="215">
        <f>+'Ark1'!D1841</f>
        <v>11</v>
      </c>
      <c r="G141" s="215" t="s">
        <v>530</v>
      </c>
      <c r="H141" s="215">
        <f>+'Ark1'!Q1841</f>
        <v>0</v>
      </c>
      <c r="I141" s="320">
        <f>+'Ark1'!R1841</f>
        <v>0</v>
      </c>
      <c r="J141" s="216" t="str">
        <f>+IF(I141=0,"",'Ark1'!AG1841)</f>
        <v/>
      </c>
      <c r="K141" s="216" t="str">
        <f>+IF(I141=0,"",'Ark1'!AH1841)</f>
        <v/>
      </c>
      <c r="L141" s="217" t="str">
        <f>+IF(I141=0,"",'Ark1'!S1841)</f>
        <v/>
      </c>
      <c r="M141" s="216" t="str">
        <f>+IF(I141=0,"",'Ark1'!U1841)</f>
        <v/>
      </c>
      <c r="N141" s="216" t="str">
        <f>+IF(I141=0,"",'Ark1'!V1841)</f>
        <v/>
      </c>
      <c r="O141" s="216" t="str">
        <f>+IF(I141=0,"",'Ark1'!W1841)</f>
        <v/>
      </c>
      <c r="P141" s="218" t="str">
        <f>+IF(I141=0,"",'Ark1'!X1841)</f>
        <v/>
      </c>
      <c r="Q141" s="218" t="str">
        <f>+IF(I141=0,"",'Ark1'!Y1841)</f>
        <v/>
      </c>
      <c r="R141" s="218" t="str">
        <f>+IF(I141=0,"",'Ark1'!Z1841)</f>
        <v/>
      </c>
      <c r="S141" s="216" t="str">
        <f>+IF(I141=0,"",'Ark1'!AA1841)</f>
        <v/>
      </c>
      <c r="T141" s="216" t="str">
        <f>+IF(I141=0,"",'Ark1'!AB1841)</f>
        <v/>
      </c>
      <c r="U141" s="218">
        <f>+'Ark1'!AD1841</f>
        <v>0</v>
      </c>
      <c r="V141" s="216" t="str">
        <f t="shared" si="16"/>
        <v/>
      </c>
      <c r="W141" s="216" t="str">
        <f t="shared" si="17"/>
        <v/>
      </c>
      <c r="X141" s="195"/>
      <c r="Y141" s="198"/>
      <c r="AA141" s="28"/>
      <c r="AB141" s="26"/>
      <c r="AC141" s="199"/>
      <c r="AD141" s="27"/>
      <c r="AH141" s="27"/>
    </row>
    <row r="142" spans="1:34" ht="15.6">
      <c r="A142" s="195"/>
      <c r="B142" s="215">
        <f>+'Ark1'!C1842</f>
        <v>2024</v>
      </c>
      <c r="C142" s="195"/>
      <c r="D142" s="215">
        <f>+'Ark1'!M1842</f>
        <v>9</v>
      </c>
      <c r="E142" s="215" t="s">
        <v>96</v>
      </c>
      <c r="F142" s="215">
        <f>+'Ark1'!D1842</f>
        <v>12</v>
      </c>
      <c r="G142" s="215" t="s">
        <v>531</v>
      </c>
      <c r="H142" s="215">
        <f>+'Ark1'!Q1842</f>
        <v>0</v>
      </c>
      <c r="I142" s="320">
        <f>+'Ark1'!R1842</f>
        <v>0</v>
      </c>
      <c r="J142" s="216" t="str">
        <f>+IF(I142=0,"",'Ark1'!AG1842)</f>
        <v/>
      </c>
      <c r="K142" s="216" t="str">
        <f>+IF(I142=0,"",'Ark1'!AH1842)</f>
        <v/>
      </c>
      <c r="L142" s="217" t="str">
        <f>+IF(I142=0,"",'Ark1'!S1842)</f>
        <v/>
      </c>
      <c r="M142" s="216" t="str">
        <f>+IF(I142=0,"",'Ark1'!U1842)</f>
        <v/>
      </c>
      <c r="N142" s="216" t="str">
        <f>+IF(I142=0,"",'Ark1'!V1842)</f>
        <v/>
      </c>
      <c r="O142" s="216" t="str">
        <f>+IF(I142=0,"",'Ark1'!W1842)</f>
        <v/>
      </c>
      <c r="P142" s="218" t="str">
        <f>+IF(I142=0,"",'Ark1'!X1842)</f>
        <v/>
      </c>
      <c r="Q142" s="218" t="str">
        <f>+IF(I142=0,"",'Ark1'!Y1842)</f>
        <v/>
      </c>
      <c r="R142" s="218" t="str">
        <f>+IF(I142=0,"",'Ark1'!Z1842)</f>
        <v/>
      </c>
      <c r="S142" s="216" t="str">
        <f>+IF(I142=0,"",'Ark1'!AA1842)</f>
        <v/>
      </c>
      <c r="T142" s="216" t="str">
        <f>+IF(I142=0,"",'Ark1'!AB1842)</f>
        <v/>
      </c>
      <c r="U142" s="218">
        <f>+'Ark1'!AD1842</f>
        <v>0</v>
      </c>
      <c r="V142" s="216" t="str">
        <f t="shared" si="16"/>
        <v/>
      </c>
      <c r="W142" s="216" t="str">
        <f t="shared" si="17"/>
        <v/>
      </c>
      <c r="X142" s="195"/>
      <c r="Y142" s="198"/>
      <c r="AA142" s="28"/>
      <c r="AB142" s="26"/>
      <c r="AC142" s="199"/>
      <c r="AD142" s="27"/>
      <c r="AH142" s="27"/>
    </row>
    <row r="143" spans="1:34" ht="15.6">
      <c r="A143" s="195"/>
      <c r="B143" s="195"/>
      <c r="C143" s="195"/>
      <c r="D143" s="195"/>
      <c r="E143" s="195"/>
      <c r="F143" s="195"/>
      <c r="G143" s="195"/>
      <c r="H143" s="195"/>
      <c r="I143" s="316"/>
      <c r="J143" s="196"/>
      <c r="K143" s="196"/>
      <c r="L143" s="195"/>
      <c r="M143" s="195"/>
      <c r="N143" s="195"/>
      <c r="O143" s="197"/>
      <c r="P143" s="197"/>
      <c r="Q143" s="197"/>
      <c r="R143" s="197"/>
      <c r="S143" s="196"/>
      <c r="T143" s="195"/>
      <c r="U143" s="197"/>
      <c r="V143" s="197"/>
      <c r="W143" s="196"/>
      <c r="X143" s="195"/>
      <c r="Y143" s="198"/>
      <c r="AA143" s="28"/>
      <c r="AB143" s="26"/>
      <c r="AC143" s="199"/>
      <c r="AD143" s="27"/>
      <c r="AH143" s="27"/>
    </row>
    <row r="144" spans="1:34" ht="22.8">
      <c r="A144" s="195"/>
      <c r="B144" s="195"/>
      <c r="C144" s="195"/>
      <c r="D144" s="195"/>
      <c r="E144" s="240" t="str">
        <f>+E146</f>
        <v>4-</v>
      </c>
      <c r="F144" s="195"/>
      <c r="G144" s="195"/>
      <c r="H144" s="195"/>
      <c r="I144" s="309">
        <f>SUM(I146:I157)</f>
        <v>0</v>
      </c>
      <c r="J144" s="196"/>
      <c r="K144" s="196"/>
      <c r="L144" s="195"/>
      <c r="M144" s="246" t="str">
        <f>+Fettgruppe!K19</f>
        <v/>
      </c>
      <c r="N144" s="195"/>
      <c r="O144" s="197"/>
      <c r="P144" s="197"/>
      <c r="Q144" s="197"/>
      <c r="R144" s="197"/>
      <c r="S144" s="196"/>
      <c r="T144" s="195"/>
      <c r="U144" s="197"/>
      <c r="V144" s="197"/>
      <c r="W144" s="196"/>
      <c r="X144" s="195"/>
      <c r="Y144" s="198"/>
      <c r="AA144" s="28"/>
      <c r="AB144" s="26"/>
      <c r="AC144" s="199"/>
      <c r="AD144" s="27"/>
      <c r="AH144" s="27"/>
    </row>
    <row r="145" spans="1:34" ht="15.6">
      <c r="A145" s="195"/>
      <c r="B145" s="195"/>
      <c r="C145" s="195"/>
      <c r="D145" s="195"/>
      <c r="E145" s="195"/>
      <c r="F145" s="195"/>
      <c r="G145" s="195"/>
      <c r="H145" s="195"/>
      <c r="I145" s="316"/>
      <c r="J145" s="196"/>
      <c r="K145" s="196"/>
      <c r="L145" s="195"/>
      <c r="M145" s="195"/>
      <c r="N145" s="195"/>
      <c r="O145" s="197"/>
      <c r="P145" s="197"/>
      <c r="Q145" s="197"/>
      <c r="R145" s="197"/>
      <c r="S145" s="196"/>
      <c r="T145" s="195"/>
      <c r="U145" s="197"/>
      <c r="V145" s="197"/>
      <c r="W145" s="212"/>
      <c r="X145" s="195"/>
      <c r="Y145" s="198"/>
      <c r="AA145" s="28"/>
      <c r="AB145" s="26"/>
      <c r="AC145" s="199"/>
      <c r="AD145" s="27"/>
      <c r="AH145" s="27"/>
    </row>
    <row r="146" spans="1:34" ht="15.6">
      <c r="A146" s="195"/>
      <c r="B146" s="27">
        <f>+'Ark1'!C1843</f>
        <v>2024</v>
      </c>
      <c r="C146" s="195"/>
      <c r="D146" s="27">
        <f>+'Ark1'!M1843</f>
        <v>10</v>
      </c>
      <c r="E146" s="225" t="s">
        <v>97</v>
      </c>
      <c r="F146" s="27">
        <f>+'Ark1'!D1843</f>
        <v>1</v>
      </c>
      <c r="G146" s="27" t="s">
        <v>521</v>
      </c>
      <c r="H146" s="27">
        <f>+'Ark1'!Q1843</f>
        <v>0</v>
      </c>
      <c r="I146" s="321">
        <f>+'Ark1'!R1843</f>
        <v>0</v>
      </c>
      <c r="J146" s="28" t="str">
        <f>+IF(I146=0,"",'Ark1'!AG1843)</f>
        <v/>
      </c>
      <c r="K146" s="28" t="str">
        <f>+IF(I146=0,"",'Ark1'!AH1843)</f>
        <v/>
      </c>
      <c r="L146" s="26" t="str">
        <f>+IF(I146=0,"",'Ark1'!S1843)</f>
        <v/>
      </c>
      <c r="M146" s="28" t="str">
        <f>+IF(I146=0,"",'Ark1'!U1843)</f>
        <v/>
      </c>
      <c r="N146" s="28" t="str">
        <f>+IF(I146=0,"",'Ark1'!V1843)</f>
        <v/>
      </c>
      <c r="O146" s="28" t="str">
        <f>+IF(I146=0,"",'Ark1'!W1843)</f>
        <v/>
      </c>
      <c r="P146" s="33" t="str">
        <f>+IF(I146=0,"",'Ark1'!X1843)</f>
        <v/>
      </c>
      <c r="Q146" s="33" t="str">
        <f>+IF(I146=0,"",'Ark1'!Y1843)</f>
        <v/>
      </c>
      <c r="R146" s="33" t="str">
        <f>+IF(I146=0,"",'Ark1'!Z1843)</f>
        <v/>
      </c>
      <c r="S146" s="28" t="str">
        <f>+IF(I146=0,"",'Ark1'!AA1843)</f>
        <v/>
      </c>
      <c r="T146" s="28" t="str">
        <f>+IF(I146=0,"",'Ark1'!AB1843)</f>
        <v/>
      </c>
      <c r="U146" s="33">
        <f>+'Ark1'!AD1843</f>
        <v>0</v>
      </c>
      <c r="V146" s="28" t="str">
        <f>+IF(I146=0,"",I146/D146)</f>
        <v/>
      </c>
      <c r="W146" s="28" t="str">
        <f>+IF(I146=0,"",I146/H146)</f>
        <v/>
      </c>
      <c r="X146" s="195"/>
      <c r="Y146" s="198"/>
      <c r="AA146" s="28"/>
      <c r="AB146" s="26"/>
      <c r="AC146" s="199"/>
      <c r="AD146" s="27"/>
      <c r="AH146" s="27"/>
    </row>
    <row r="147" spans="1:34">
      <c r="A147" s="195"/>
      <c r="B147" s="27">
        <f>+'Ark1'!C1844</f>
        <v>2024</v>
      </c>
      <c r="C147" s="195"/>
      <c r="D147" s="27">
        <f>+'Ark1'!M1844</f>
        <v>10</v>
      </c>
      <c r="E147" s="225" t="s">
        <v>97</v>
      </c>
      <c r="F147" s="27">
        <f>+'Ark1'!D1844</f>
        <v>2</v>
      </c>
      <c r="G147" s="27" t="s">
        <v>522</v>
      </c>
      <c r="H147" s="27">
        <f>+'Ark1'!Q1844</f>
        <v>0</v>
      </c>
      <c r="I147" s="321">
        <f>+'Ark1'!R1844</f>
        <v>0</v>
      </c>
      <c r="J147" s="28" t="str">
        <f>+IF(I147=0,"",'Ark1'!AG1844)</f>
        <v/>
      </c>
      <c r="K147" s="28" t="str">
        <f>+IF(I147=0,"",'Ark1'!AH1844)</f>
        <v/>
      </c>
      <c r="L147" s="26" t="str">
        <f>+IF(I147=0,"",'Ark1'!S1844)</f>
        <v/>
      </c>
      <c r="M147" s="28" t="str">
        <f>+IF(I147=0,"",'Ark1'!U1844)</f>
        <v/>
      </c>
      <c r="N147" s="28" t="str">
        <f>+IF(I147=0,"",'Ark1'!V1844)</f>
        <v/>
      </c>
      <c r="O147" s="28" t="str">
        <f>+IF(I147=0,"",'Ark1'!W1844)</f>
        <v/>
      </c>
      <c r="P147" s="33" t="str">
        <f>+IF(I147=0,"",'Ark1'!X1844)</f>
        <v/>
      </c>
      <c r="Q147" s="33" t="str">
        <f>+IF(I147=0,"",'Ark1'!Y1844)</f>
        <v/>
      </c>
      <c r="R147" s="33" t="str">
        <f>+IF(I147=0,"",'Ark1'!Z1844)</f>
        <v/>
      </c>
      <c r="S147" s="28" t="str">
        <f>+IF(I147=0,"",'Ark1'!AA1844)</f>
        <v/>
      </c>
      <c r="T147" s="28" t="str">
        <f>+IF(I147=0,"",'Ark1'!AB1844)</f>
        <v/>
      </c>
      <c r="U147" s="33">
        <f>+'Ark1'!AD1844</f>
        <v>0</v>
      </c>
      <c r="V147" s="28" t="str">
        <f t="shared" ref="V147:V157" si="18">+IF(I147=0,"",I147/D147)</f>
        <v/>
      </c>
      <c r="W147" s="28" t="str">
        <f t="shared" ref="W147:W157" si="19">+IF(I147=0,"",I147/H147)</f>
        <v/>
      </c>
      <c r="X147" s="195"/>
      <c r="Y147" s="26"/>
      <c r="AA147" s="28"/>
      <c r="AB147" s="26"/>
      <c r="AC147" s="27"/>
      <c r="AD147" s="27"/>
      <c r="AH147" s="27"/>
    </row>
    <row r="148" spans="1:34" ht="15.6">
      <c r="A148" s="195"/>
      <c r="B148" s="27">
        <f>+'Ark1'!C1845</f>
        <v>2024</v>
      </c>
      <c r="C148" s="195"/>
      <c r="D148" s="27">
        <f>+'Ark1'!M1845</f>
        <v>10</v>
      </c>
      <c r="E148" s="225" t="s">
        <v>97</v>
      </c>
      <c r="F148" s="27">
        <f>+'Ark1'!D1845</f>
        <v>3</v>
      </c>
      <c r="G148" s="27" t="s">
        <v>523</v>
      </c>
      <c r="H148" s="27">
        <f>+'Ark1'!Q1845</f>
        <v>0</v>
      </c>
      <c r="I148" s="321">
        <f>+'Ark1'!R1845</f>
        <v>0</v>
      </c>
      <c r="J148" s="28" t="str">
        <f>+IF(I148=0,"",'Ark1'!AG1845)</f>
        <v/>
      </c>
      <c r="K148" s="28" t="str">
        <f>+IF(I148=0,"",'Ark1'!AH1845)</f>
        <v/>
      </c>
      <c r="L148" s="26" t="str">
        <f>+IF(I148=0,"",'Ark1'!S1845)</f>
        <v/>
      </c>
      <c r="M148" s="28" t="str">
        <f>+IF(I148=0,"",'Ark1'!U1845)</f>
        <v/>
      </c>
      <c r="N148" s="28" t="str">
        <f>+IF(I148=0,"",'Ark1'!V1845)</f>
        <v/>
      </c>
      <c r="O148" s="28" t="str">
        <f>+IF(I148=0,"",'Ark1'!W1845)</f>
        <v/>
      </c>
      <c r="P148" s="33" t="str">
        <f>+IF(I148=0,"",'Ark1'!X1845)</f>
        <v/>
      </c>
      <c r="Q148" s="33" t="str">
        <f>+IF(I148=0,"",'Ark1'!Y1845)</f>
        <v/>
      </c>
      <c r="R148" s="33" t="str">
        <f>+IF(I148=0,"",'Ark1'!Z1845)</f>
        <v/>
      </c>
      <c r="S148" s="28" t="str">
        <f>+IF(I148=0,"",'Ark1'!AA1845)</f>
        <v/>
      </c>
      <c r="T148" s="28" t="str">
        <f>+IF(I148=0,"",'Ark1'!AB1845)</f>
        <v/>
      </c>
      <c r="U148" s="33">
        <f>+'Ark1'!AD1845</f>
        <v>0</v>
      </c>
      <c r="V148" s="28" t="str">
        <f t="shared" si="18"/>
        <v/>
      </c>
      <c r="W148" s="28" t="str">
        <f t="shared" si="19"/>
        <v/>
      </c>
      <c r="X148" s="195"/>
      <c r="Y148" s="199"/>
      <c r="AA148" s="28"/>
      <c r="AB148" s="26"/>
      <c r="AC148" s="199"/>
      <c r="AD148" s="27"/>
      <c r="AH148" s="27"/>
    </row>
    <row r="149" spans="1:34">
      <c r="A149" s="195"/>
      <c r="B149" s="27">
        <f>+'Ark1'!C1846</f>
        <v>2024</v>
      </c>
      <c r="C149" s="195"/>
      <c r="D149" s="27">
        <f>+'Ark1'!M1846</f>
        <v>10</v>
      </c>
      <c r="E149" s="225" t="s">
        <v>97</v>
      </c>
      <c r="F149" s="27">
        <f>+'Ark1'!D1846</f>
        <v>4</v>
      </c>
      <c r="G149" s="27" t="s">
        <v>524</v>
      </c>
      <c r="H149" s="27">
        <f>+'Ark1'!Q1846</f>
        <v>0</v>
      </c>
      <c r="I149" s="321">
        <f>+'Ark1'!R1846</f>
        <v>0</v>
      </c>
      <c r="J149" s="28" t="str">
        <f>+IF(I149=0,"",'Ark1'!AG1846)</f>
        <v/>
      </c>
      <c r="K149" s="28" t="str">
        <f>+IF(I149=0,"",'Ark1'!AH1846)</f>
        <v/>
      </c>
      <c r="L149" s="26" t="str">
        <f>+IF(I149=0,"",'Ark1'!S1846)</f>
        <v/>
      </c>
      <c r="M149" s="28" t="str">
        <f>+IF(I149=0,"",'Ark1'!U1846)</f>
        <v/>
      </c>
      <c r="N149" s="28" t="str">
        <f>+IF(I149=0,"",'Ark1'!V1846)</f>
        <v/>
      </c>
      <c r="O149" s="28" t="str">
        <f>+IF(I149=0,"",'Ark1'!W1846)</f>
        <v/>
      </c>
      <c r="P149" s="33" t="str">
        <f>+IF(I149=0,"",'Ark1'!X1846)</f>
        <v/>
      </c>
      <c r="Q149" s="33" t="str">
        <f>+IF(I149=0,"",'Ark1'!Y1846)</f>
        <v/>
      </c>
      <c r="R149" s="33" t="str">
        <f>+IF(I149=0,"",'Ark1'!Z1846)</f>
        <v/>
      </c>
      <c r="S149" s="28" t="str">
        <f>+IF(I149=0,"",'Ark1'!AA1846)</f>
        <v/>
      </c>
      <c r="T149" s="28" t="str">
        <f>+IF(I149=0,"",'Ark1'!AB1846)</f>
        <v/>
      </c>
      <c r="U149" s="33">
        <f>+'Ark1'!AD1846</f>
        <v>0</v>
      </c>
      <c r="V149" s="28" t="str">
        <f t="shared" si="18"/>
        <v/>
      </c>
      <c r="W149" s="28" t="str">
        <f t="shared" si="19"/>
        <v/>
      </c>
      <c r="X149" s="195"/>
      <c r="Y149" s="26"/>
      <c r="AA149" s="28"/>
      <c r="AB149" s="26"/>
      <c r="AC149" s="27"/>
      <c r="AD149" s="27"/>
      <c r="AH149" s="27"/>
    </row>
    <row r="150" spans="1:34">
      <c r="A150" s="195"/>
      <c r="B150" s="27">
        <f>+'Ark1'!C1847</f>
        <v>2024</v>
      </c>
      <c r="C150" s="195"/>
      <c r="D150" s="27">
        <f>+'Ark1'!M1847</f>
        <v>10</v>
      </c>
      <c r="E150" s="225" t="s">
        <v>97</v>
      </c>
      <c r="F150" s="27">
        <f>+'Ark1'!D1847</f>
        <v>5</v>
      </c>
      <c r="G150" s="27" t="s">
        <v>442</v>
      </c>
      <c r="H150" s="27">
        <f>+'Ark1'!Q1847</f>
        <v>0</v>
      </c>
      <c r="I150" s="321">
        <f>+'Ark1'!R1847</f>
        <v>0</v>
      </c>
      <c r="J150" s="28" t="str">
        <f>+IF(I150=0,"",'Ark1'!AG1847)</f>
        <v/>
      </c>
      <c r="K150" s="28" t="str">
        <f>+IF(I150=0,"",'Ark1'!AH1847)</f>
        <v/>
      </c>
      <c r="L150" s="26" t="str">
        <f>+IF(I150=0,"",'Ark1'!S1847)</f>
        <v/>
      </c>
      <c r="M150" s="28" t="str">
        <f>+IF(I150=0,"",'Ark1'!U1847)</f>
        <v/>
      </c>
      <c r="N150" s="28" t="str">
        <f>+IF(I150=0,"",'Ark1'!V1847)</f>
        <v/>
      </c>
      <c r="O150" s="28" t="str">
        <f>+IF(I150=0,"",'Ark1'!W1847)</f>
        <v/>
      </c>
      <c r="P150" s="33" t="str">
        <f>+IF(I150=0,"",'Ark1'!X1847)</f>
        <v/>
      </c>
      <c r="Q150" s="33" t="str">
        <f>+IF(I150=0,"",'Ark1'!Y1847)</f>
        <v/>
      </c>
      <c r="R150" s="33" t="str">
        <f>+IF(I150=0,"",'Ark1'!Z1847)</f>
        <v/>
      </c>
      <c r="S150" s="28" t="str">
        <f>+IF(I150=0,"",'Ark1'!AA1847)</f>
        <v/>
      </c>
      <c r="T150" s="28" t="str">
        <f>+IF(I150=0,"",'Ark1'!AB1847)</f>
        <v/>
      </c>
      <c r="U150" s="33">
        <f>+'Ark1'!AD1847</f>
        <v>0</v>
      </c>
      <c r="V150" s="28" t="str">
        <f t="shared" si="18"/>
        <v/>
      </c>
      <c r="W150" s="28" t="str">
        <f t="shared" si="19"/>
        <v/>
      </c>
      <c r="X150" s="195"/>
      <c r="Y150" s="26"/>
      <c r="AA150" s="28"/>
      <c r="AB150" s="26"/>
      <c r="AC150" s="27"/>
      <c r="AD150" s="27"/>
      <c r="AH150" s="27"/>
    </row>
    <row r="151" spans="1:34" ht="15.6">
      <c r="A151" s="195"/>
      <c r="B151" s="27">
        <f>+'Ark1'!C1848</f>
        <v>2024</v>
      </c>
      <c r="C151" s="195"/>
      <c r="D151" s="27">
        <f>+'Ark1'!M1848</f>
        <v>10</v>
      </c>
      <c r="E151" s="225" t="s">
        <v>97</v>
      </c>
      <c r="F151" s="27">
        <f>+'Ark1'!D1848</f>
        <v>6</v>
      </c>
      <c r="G151" s="27" t="s">
        <v>525</v>
      </c>
      <c r="H151" s="27">
        <f>+'Ark1'!Q1848</f>
        <v>0</v>
      </c>
      <c r="I151" s="321">
        <f>+'Ark1'!R1848</f>
        <v>0</v>
      </c>
      <c r="J151" s="28" t="str">
        <f>+IF(I151=0,"",'Ark1'!AG1848)</f>
        <v/>
      </c>
      <c r="K151" s="28" t="str">
        <f>+IF(I151=0,"",'Ark1'!AH1848)</f>
        <v/>
      </c>
      <c r="L151" s="26" t="str">
        <f>+IF(I151=0,"",'Ark1'!S1848)</f>
        <v/>
      </c>
      <c r="M151" s="28" t="str">
        <f>+IF(I151=0,"",'Ark1'!U1848)</f>
        <v/>
      </c>
      <c r="N151" s="28" t="str">
        <f>+IF(I151=0,"",'Ark1'!V1848)</f>
        <v/>
      </c>
      <c r="O151" s="28" t="str">
        <f>+IF(I151=0,"",'Ark1'!W1848)</f>
        <v/>
      </c>
      <c r="P151" s="33" t="str">
        <f>+IF(I151=0,"",'Ark1'!X1848)</f>
        <v/>
      </c>
      <c r="Q151" s="33" t="str">
        <f>+IF(I151=0,"",'Ark1'!Y1848)</f>
        <v/>
      </c>
      <c r="R151" s="33" t="str">
        <f>+IF(I151=0,"",'Ark1'!Z1848)</f>
        <v/>
      </c>
      <c r="S151" s="28" t="str">
        <f>+IF(I151=0,"",'Ark1'!AA1848)</f>
        <v/>
      </c>
      <c r="T151" s="28" t="str">
        <f>+IF(I151=0,"",'Ark1'!AB1848)</f>
        <v/>
      </c>
      <c r="U151" s="33">
        <f>+'Ark1'!AD1848</f>
        <v>0</v>
      </c>
      <c r="V151" s="28" t="str">
        <f t="shared" si="18"/>
        <v/>
      </c>
      <c r="W151" s="28" t="str">
        <f t="shared" si="19"/>
        <v/>
      </c>
      <c r="X151" s="195"/>
      <c r="Y151" s="219"/>
      <c r="AA151" s="28"/>
      <c r="AB151" s="26"/>
      <c r="AC151" s="219"/>
      <c r="AD151" s="27"/>
      <c r="AH151" s="27"/>
    </row>
    <row r="152" spans="1:34">
      <c r="A152" s="195"/>
      <c r="B152" s="27">
        <f>+'Ark1'!C1849</f>
        <v>2024</v>
      </c>
      <c r="C152" s="195"/>
      <c r="D152" s="27">
        <f>+'Ark1'!M1849</f>
        <v>10</v>
      </c>
      <c r="E152" s="225" t="s">
        <v>97</v>
      </c>
      <c r="F152" s="27">
        <f>+'Ark1'!D1849</f>
        <v>7</v>
      </c>
      <c r="G152" s="27" t="s">
        <v>526</v>
      </c>
      <c r="H152" s="27">
        <f>+'Ark1'!Q1849</f>
        <v>0</v>
      </c>
      <c r="I152" s="321">
        <f>+'Ark1'!R1849</f>
        <v>0</v>
      </c>
      <c r="J152" s="28" t="str">
        <f>+IF(I152=0,"",'Ark1'!AG1849)</f>
        <v/>
      </c>
      <c r="K152" s="28" t="str">
        <f>+IF(I152=0,"",'Ark1'!AH1849)</f>
        <v/>
      </c>
      <c r="L152" s="26" t="str">
        <f>+IF(I152=0,"",'Ark1'!S1849)</f>
        <v/>
      </c>
      <c r="M152" s="28" t="str">
        <f>+IF(I152=0,"",'Ark1'!U1849)</f>
        <v/>
      </c>
      <c r="N152" s="28" t="str">
        <f>+IF(I152=0,"",'Ark1'!V1849)</f>
        <v/>
      </c>
      <c r="O152" s="28" t="str">
        <f>+IF(I152=0,"",'Ark1'!W1849)</f>
        <v/>
      </c>
      <c r="P152" s="33" t="str">
        <f>+IF(I152=0,"",'Ark1'!X1849)</f>
        <v/>
      </c>
      <c r="Q152" s="33" t="str">
        <f>+IF(I152=0,"",'Ark1'!Y1849)</f>
        <v/>
      </c>
      <c r="R152" s="33" t="str">
        <f>+IF(I152=0,"",'Ark1'!Z1849)</f>
        <v/>
      </c>
      <c r="S152" s="28" t="str">
        <f>+IF(I152=0,"",'Ark1'!AA1849)</f>
        <v/>
      </c>
      <c r="T152" s="28" t="str">
        <f>+IF(I152=0,"",'Ark1'!AB1849)</f>
        <v/>
      </c>
      <c r="U152" s="33">
        <f>+'Ark1'!AD1849</f>
        <v>0</v>
      </c>
      <c r="V152" s="28" t="str">
        <f t="shared" si="18"/>
        <v/>
      </c>
      <c r="W152" s="28" t="str">
        <f t="shared" si="19"/>
        <v/>
      </c>
      <c r="X152" s="195"/>
      <c r="Y152" s="198"/>
      <c r="AA152" s="28"/>
      <c r="AB152" s="26"/>
      <c r="AC152" s="198"/>
      <c r="AD152" s="27"/>
      <c r="AH152" s="27"/>
    </row>
    <row r="153" spans="1:34" ht="15.6">
      <c r="A153" s="195"/>
      <c r="B153" s="27">
        <f>+'Ark1'!C1850</f>
        <v>2024</v>
      </c>
      <c r="C153" s="195"/>
      <c r="D153" s="27">
        <f>+'Ark1'!M1850</f>
        <v>10</v>
      </c>
      <c r="E153" s="225" t="s">
        <v>97</v>
      </c>
      <c r="F153" s="27">
        <f>+'Ark1'!D1850</f>
        <v>8</v>
      </c>
      <c r="G153" s="27" t="s">
        <v>527</v>
      </c>
      <c r="H153" s="27">
        <f>+'Ark1'!Q1850</f>
        <v>0</v>
      </c>
      <c r="I153" s="321">
        <f>+'Ark1'!R1850</f>
        <v>0</v>
      </c>
      <c r="J153" s="28" t="str">
        <f>+IF(I153=0,"",'Ark1'!AG1850)</f>
        <v/>
      </c>
      <c r="K153" s="28" t="str">
        <f>+IF(I153=0,"",'Ark1'!AH1850)</f>
        <v/>
      </c>
      <c r="L153" s="26" t="str">
        <f>+IF(I153=0,"",'Ark1'!S1850)</f>
        <v/>
      </c>
      <c r="M153" s="28" t="str">
        <f>+IF(I153=0,"",'Ark1'!U1850)</f>
        <v/>
      </c>
      <c r="N153" s="28" t="str">
        <f>+IF(I153=0,"",'Ark1'!V1850)</f>
        <v/>
      </c>
      <c r="O153" s="28" t="str">
        <f>+IF(I153=0,"",'Ark1'!W1850)</f>
        <v/>
      </c>
      <c r="P153" s="33" t="str">
        <f>+IF(I153=0,"",'Ark1'!X1850)</f>
        <v/>
      </c>
      <c r="Q153" s="33" t="str">
        <f>+IF(I153=0,"",'Ark1'!Y1850)</f>
        <v/>
      </c>
      <c r="R153" s="33" t="str">
        <f>+IF(I153=0,"",'Ark1'!Z1850)</f>
        <v/>
      </c>
      <c r="S153" s="28" t="str">
        <f>+IF(I153=0,"",'Ark1'!AA1850)</f>
        <v/>
      </c>
      <c r="T153" s="28" t="str">
        <f>+IF(I153=0,"",'Ark1'!AB1850)</f>
        <v/>
      </c>
      <c r="U153" s="33">
        <f>+'Ark1'!AD1850</f>
        <v>0</v>
      </c>
      <c r="V153" s="28" t="str">
        <f t="shared" si="18"/>
        <v/>
      </c>
      <c r="W153" s="28" t="str">
        <f t="shared" si="19"/>
        <v/>
      </c>
      <c r="X153" s="195"/>
      <c r="Y153" s="198"/>
      <c r="AA153" s="28"/>
      <c r="AB153" s="26"/>
      <c r="AC153" s="199"/>
      <c r="AD153" s="27"/>
      <c r="AH153" s="27"/>
    </row>
    <row r="154" spans="1:34" ht="15.6">
      <c r="A154" s="195"/>
      <c r="B154" s="27">
        <f>+'Ark1'!C1851</f>
        <v>2024</v>
      </c>
      <c r="C154" s="195"/>
      <c r="D154" s="27">
        <f>+'Ark1'!M1851</f>
        <v>10</v>
      </c>
      <c r="E154" s="225" t="s">
        <v>97</v>
      </c>
      <c r="F154" s="27">
        <f>+'Ark1'!D1851</f>
        <v>9</v>
      </c>
      <c r="G154" s="27" t="s">
        <v>528</v>
      </c>
      <c r="H154" s="27">
        <f>+'Ark1'!Q1851</f>
        <v>0</v>
      </c>
      <c r="I154" s="321">
        <f>+'Ark1'!R1851</f>
        <v>0</v>
      </c>
      <c r="J154" s="28" t="str">
        <f>+IF(I154=0,"",'Ark1'!AG1851)</f>
        <v/>
      </c>
      <c r="K154" s="28" t="str">
        <f>+IF(I154=0,"",'Ark1'!AH1851)</f>
        <v/>
      </c>
      <c r="L154" s="26" t="str">
        <f>+IF(I154=0,"",'Ark1'!S1851)</f>
        <v/>
      </c>
      <c r="M154" s="28" t="str">
        <f>+IF(I154=0,"",'Ark1'!U1851)</f>
        <v/>
      </c>
      <c r="N154" s="28" t="str">
        <f>+IF(I154=0,"",'Ark1'!V1851)</f>
        <v/>
      </c>
      <c r="O154" s="28" t="str">
        <f>+IF(I154=0,"",'Ark1'!W1851)</f>
        <v/>
      </c>
      <c r="P154" s="33" t="str">
        <f>+IF(I154=0,"",'Ark1'!X1851)</f>
        <v/>
      </c>
      <c r="Q154" s="33" t="str">
        <f>+IF(I154=0,"",'Ark1'!Y1851)</f>
        <v/>
      </c>
      <c r="R154" s="33" t="str">
        <f>+IF(I154=0,"",'Ark1'!Z1851)</f>
        <v/>
      </c>
      <c r="S154" s="28" t="str">
        <f>+IF(I154=0,"",'Ark1'!AA1851)</f>
        <v/>
      </c>
      <c r="T154" s="28" t="str">
        <f>+IF(I154=0,"",'Ark1'!AB1851)</f>
        <v/>
      </c>
      <c r="U154" s="33">
        <f>+'Ark1'!AD1851</f>
        <v>0</v>
      </c>
      <c r="V154" s="28" t="str">
        <f t="shared" si="18"/>
        <v/>
      </c>
      <c r="W154" s="28" t="str">
        <f t="shared" si="19"/>
        <v/>
      </c>
      <c r="X154" s="195"/>
      <c r="Y154" s="198"/>
      <c r="AA154" s="28"/>
      <c r="AB154" s="26"/>
      <c r="AC154" s="199"/>
      <c r="AD154" s="27"/>
      <c r="AH154" s="27"/>
    </row>
    <row r="155" spans="1:34" ht="15.6">
      <c r="A155" s="195"/>
      <c r="B155" s="27">
        <f>+'Ark1'!C1852</f>
        <v>2024</v>
      </c>
      <c r="C155" s="195"/>
      <c r="D155" s="27">
        <f>+'Ark1'!M1852</f>
        <v>10</v>
      </c>
      <c r="E155" s="225" t="s">
        <v>97</v>
      </c>
      <c r="F155" s="27">
        <f>+'Ark1'!D1852</f>
        <v>10</v>
      </c>
      <c r="G155" s="27" t="s">
        <v>529</v>
      </c>
      <c r="H155" s="27">
        <f>+'Ark1'!Q1852</f>
        <v>0</v>
      </c>
      <c r="I155" s="321">
        <f>+'Ark1'!R1852</f>
        <v>0</v>
      </c>
      <c r="J155" s="28" t="str">
        <f>+IF(I155=0,"",'Ark1'!AG1852)</f>
        <v/>
      </c>
      <c r="K155" s="28" t="str">
        <f>+IF(I155=0,"",'Ark1'!AH1852)</f>
        <v/>
      </c>
      <c r="L155" s="26" t="str">
        <f>+IF(I155=0,"",'Ark1'!S1852)</f>
        <v/>
      </c>
      <c r="M155" s="28" t="str">
        <f>+IF(I155=0,"",'Ark1'!U1852)</f>
        <v/>
      </c>
      <c r="N155" s="28" t="str">
        <f>+IF(I155=0,"",'Ark1'!V1852)</f>
        <v/>
      </c>
      <c r="O155" s="28" t="str">
        <f>+IF(I155=0,"",'Ark1'!W1852)</f>
        <v/>
      </c>
      <c r="P155" s="33" t="str">
        <f>+IF(I155=0,"",'Ark1'!X1852)</f>
        <v/>
      </c>
      <c r="Q155" s="33" t="str">
        <f>+IF(I155=0,"",'Ark1'!Y1852)</f>
        <v/>
      </c>
      <c r="R155" s="33" t="str">
        <f>+IF(I155=0,"",'Ark1'!Z1852)</f>
        <v/>
      </c>
      <c r="S155" s="28" t="str">
        <f>+IF(I155=0,"",'Ark1'!AA1852)</f>
        <v/>
      </c>
      <c r="T155" s="28" t="str">
        <f>+IF(I155=0,"",'Ark1'!AB1852)</f>
        <v/>
      </c>
      <c r="U155" s="33">
        <f>+'Ark1'!AD1852</f>
        <v>0</v>
      </c>
      <c r="V155" s="28" t="str">
        <f t="shared" si="18"/>
        <v/>
      </c>
      <c r="W155" s="28" t="str">
        <f t="shared" si="19"/>
        <v/>
      </c>
      <c r="X155" s="195"/>
      <c r="Y155" s="198"/>
      <c r="AA155" s="28"/>
      <c r="AB155" s="26"/>
      <c r="AC155" s="199"/>
      <c r="AD155" s="27"/>
      <c r="AH155" s="27"/>
    </row>
    <row r="156" spans="1:34" ht="15.6">
      <c r="A156" s="195"/>
      <c r="B156" s="27">
        <f>+'Ark1'!C1853</f>
        <v>2024</v>
      </c>
      <c r="C156" s="195"/>
      <c r="D156" s="27">
        <f>+'Ark1'!M1853</f>
        <v>10</v>
      </c>
      <c r="E156" s="225" t="s">
        <v>97</v>
      </c>
      <c r="F156" s="27">
        <f>+'Ark1'!D1853</f>
        <v>11</v>
      </c>
      <c r="G156" s="27" t="s">
        <v>530</v>
      </c>
      <c r="H156" s="27">
        <f>+'Ark1'!Q1853</f>
        <v>0</v>
      </c>
      <c r="I156" s="321">
        <f>+'Ark1'!R1853</f>
        <v>0</v>
      </c>
      <c r="J156" s="28" t="str">
        <f>+IF(I156=0,"",'Ark1'!AG1853)</f>
        <v/>
      </c>
      <c r="K156" s="28" t="str">
        <f>+IF(I156=0,"",'Ark1'!AH1853)</f>
        <v/>
      </c>
      <c r="L156" s="26" t="str">
        <f>+IF(I156=0,"",'Ark1'!S1853)</f>
        <v/>
      </c>
      <c r="M156" s="28" t="str">
        <f>+IF(I156=0,"",'Ark1'!U1853)</f>
        <v/>
      </c>
      <c r="N156" s="28" t="str">
        <f>+IF(I156=0,"",'Ark1'!V1853)</f>
        <v/>
      </c>
      <c r="O156" s="28" t="str">
        <f>+IF(I156=0,"",'Ark1'!W1853)</f>
        <v/>
      </c>
      <c r="P156" s="33" t="str">
        <f>+IF(I156=0,"",'Ark1'!X1853)</f>
        <v/>
      </c>
      <c r="Q156" s="33" t="str">
        <f>+IF(I156=0,"",'Ark1'!Y1853)</f>
        <v/>
      </c>
      <c r="R156" s="33" t="str">
        <f>+IF(I156=0,"",'Ark1'!Z1853)</f>
        <v/>
      </c>
      <c r="S156" s="28" t="str">
        <f>+IF(I156=0,"",'Ark1'!AA1853)</f>
        <v/>
      </c>
      <c r="T156" s="28" t="str">
        <f>+IF(I156=0,"",'Ark1'!AB1853)</f>
        <v/>
      </c>
      <c r="U156" s="33">
        <f>+'Ark1'!AD1853</f>
        <v>0</v>
      </c>
      <c r="V156" s="28" t="str">
        <f t="shared" si="18"/>
        <v/>
      </c>
      <c r="W156" s="28" t="str">
        <f t="shared" si="19"/>
        <v/>
      </c>
      <c r="X156" s="195"/>
      <c r="Y156" s="198"/>
      <c r="AA156" s="28"/>
      <c r="AB156" s="26"/>
      <c r="AC156" s="199"/>
      <c r="AD156" s="27"/>
      <c r="AH156" s="27"/>
    </row>
    <row r="157" spans="1:34" ht="15.6">
      <c r="A157" s="195"/>
      <c r="B157" s="27">
        <f>+'Ark1'!C1854</f>
        <v>2024</v>
      </c>
      <c r="C157" s="195"/>
      <c r="D157" s="27">
        <f>+'Ark1'!M1854</f>
        <v>10</v>
      </c>
      <c r="E157" s="225" t="s">
        <v>97</v>
      </c>
      <c r="F157" s="27">
        <f>+'Ark1'!D1854</f>
        <v>12</v>
      </c>
      <c r="G157" s="27" t="s">
        <v>531</v>
      </c>
      <c r="H157" s="27">
        <f>+'Ark1'!Q1854</f>
        <v>0</v>
      </c>
      <c r="I157" s="321">
        <f>+'Ark1'!R1854</f>
        <v>0</v>
      </c>
      <c r="J157" s="28" t="str">
        <f>+IF(I157=0,"",'Ark1'!AG1854)</f>
        <v/>
      </c>
      <c r="K157" s="28" t="str">
        <f>+IF(I157=0,"",'Ark1'!AH1854)</f>
        <v/>
      </c>
      <c r="L157" s="26" t="str">
        <f>+IF(I157=0,"",'Ark1'!S1854)</f>
        <v/>
      </c>
      <c r="M157" s="28" t="str">
        <f>+IF(I157=0,"",'Ark1'!U1854)</f>
        <v/>
      </c>
      <c r="N157" s="28" t="str">
        <f>+IF(I157=0,"",'Ark1'!V1854)</f>
        <v/>
      </c>
      <c r="O157" s="28" t="str">
        <f>+IF(I157=0,"",'Ark1'!W1854)</f>
        <v/>
      </c>
      <c r="P157" s="33" t="str">
        <f>+IF(I157=0,"",'Ark1'!X1854)</f>
        <v/>
      </c>
      <c r="Q157" s="33" t="str">
        <f>+IF(I157=0,"",'Ark1'!Y1854)</f>
        <v/>
      </c>
      <c r="R157" s="33" t="str">
        <f>+IF(I157=0,"",'Ark1'!Z1854)</f>
        <v/>
      </c>
      <c r="S157" s="28" t="str">
        <f>+IF(I157=0,"",'Ark1'!AA1854)</f>
        <v/>
      </c>
      <c r="T157" s="28" t="str">
        <f>+IF(I157=0,"",'Ark1'!AB1854)</f>
        <v/>
      </c>
      <c r="U157" s="33">
        <f>+'Ark1'!AD1854</f>
        <v>0</v>
      </c>
      <c r="V157" s="28" t="str">
        <f t="shared" si="18"/>
        <v/>
      </c>
      <c r="W157" s="28" t="str">
        <f t="shared" si="19"/>
        <v/>
      </c>
      <c r="X157" s="195"/>
      <c r="Y157" s="198"/>
      <c r="AA157" s="28"/>
      <c r="AB157" s="26"/>
      <c r="AC157" s="199"/>
      <c r="AD157" s="27"/>
      <c r="AH157" s="27"/>
    </row>
    <row r="158" spans="1:34" ht="15.6">
      <c r="A158" s="195"/>
      <c r="B158" s="195"/>
      <c r="C158" s="195"/>
      <c r="D158" s="195"/>
      <c r="E158" s="195"/>
      <c r="F158" s="195"/>
      <c r="G158" s="195"/>
      <c r="H158" s="195"/>
      <c r="I158" s="316"/>
      <c r="J158" s="196"/>
      <c r="K158" s="196"/>
      <c r="L158" s="195"/>
      <c r="M158" s="195"/>
      <c r="N158" s="195"/>
      <c r="O158" s="197"/>
      <c r="P158" s="197"/>
      <c r="Q158" s="197"/>
      <c r="R158" s="197"/>
      <c r="S158" s="196"/>
      <c r="T158" s="195"/>
      <c r="U158" s="197"/>
      <c r="V158" s="197"/>
      <c r="W158" s="196"/>
      <c r="X158" s="195"/>
      <c r="Y158" s="198"/>
      <c r="AA158" s="28"/>
      <c r="AB158" s="26"/>
      <c r="AC158" s="199"/>
      <c r="AD158" s="27"/>
      <c r="AH158" s="27"/>
    </row>
    <row r="159" spans="1:34" ht="22.8">
      <c r="A159" s="195"/>
      <c r="B159" s="195"/>
      <c r="C159" s="195"/>
      <c r="D159" s="195"/>
      <c r="E159" s="240" t="str">
        <f>+E161</f>
        <v>4</v>
      </c>
      <c r="F159" s="195"/>
      <c r="G159" s="195"/>
      <c r="H159" s="195"/>
      <c r="I159" s="309">
        <f>SUM(I161:I172)</f>
        <v>0</v>
      </c>
      <c r="J159" s="196"/>
      <c r="K159" s="196"/>
      <c r="L159" s="195"/>
      <c r="M159" s="246" t="str">
        <f>+Fettgruppe!K20</f>
        <v/>
      </c>
      <c r="N159" s="195"/>
      <c r="O159" s="197"/>
      <c r="P159" s="197"/>
      <c r="Q159" s="197"/>
      <c r="R159" s="197"/>
      <c r="S159" s="196"/>
      <c r="T159" s="195"/>
      <c r="U159" s="197"/>
      <c r="V159" s="197"/>
      <c r="W159" s="196"/>
      <c r="X159" s="195"/>
      <c r="Y159" s="198"/>
      <c r="AA159" s="28"/>
      <c r="AB159" s="26"/>
      <c r="AC159" s="199"/>
      <c r="AD159" s="27"/>
      <c r="AH159" s="27"/>
    </row>
    <row r="160" spans="1:34" ht="15.6">
      <c r="A160" s="195"/>
      <c r="B160" s="195"/>
      <c r="C160" s="195"/>
      <c r="D160" s="195"/>
      <c r="E160" s="195"/>
      <c r="F160" s="195"/>
      <c r="G160" s="195"/>
      <c r="H160" s="195"/>
      <c r="I160" s="316"/>
      <c r="J160" s="196"/>
      <c r="K160" s="196"/>
      <c r="L160" s="195"/>
      <c r="M160" s="195"/>
      <c r="N160" s="195"/>
      <c r="O160" s="197"/>
      <c r="P160" s="197"/>
      <c r="Q160" s="197"/>
      <c r="R160" s="197"/>
      <c r="S160" s="196"/>
      <c r="T160" s="195"/>
      <c r="U160" s="197"/>
      <c r="V160" s="197"/>
      <c r="W160" s="212"/>
      <c r="X160" s="195"/>
      <c r="Y160" s="198"/>
      <c r="AA160" s="28"/>
      <c r="AB160" s="26"/>
      <c r="AC160" s="199"/>
      <c r="AD160" s="27"/>
      <c r="AH160" s="27"/>
    </row>
    <row r="161" spans="1:34" ht="15.6">
      <c r="A161" s="195"/>
      <c r="B161" s="215">
        <f>+'Ark1'!C1855</f>
        <v>2024</v>
      </c>
      <c r="C161" s="195"/>
      <c r="D161" s="215">
        <f>+'Ark1'!M1855</f>
        <v>11</v>
      </c>
      <c r="E161" s="226" t="s">
        <v>98</v>
      </c>
      <c r="F161" s="215">
        <f>+'Ark1'!D1855</f>
        <v>1</v>
      </c>
      <c r="G161" s="215" t="s">
        <v>521</v>
      </c>
      <c r="H161" s="215">
        <f>+'Ark1'!Q1855</f>
        <v>0</v>
      </c>
      <c r="I161" s="320">
        <f>+'Ark1'!R1855</f>
        <v>0</v>
      </c>
      <c r="J161" s="216" t="str">
        <f>+IF(I161=0,"",'Ark1'!AG1855)</f>
        <v/>
      </c>
      <c r="K161" s="216" t="str">
        <f>+IF(I161=0,"",'Ark1'!AH1855)</f>
        <v/>
      </c>
      <c r="L161" s="217" t="str">
        <f>+IF(I161=0,"",'Ark1'!S1855)</f>
        <v/>
      </c>
      <c r="M161" s="216" t="str">
        <f>+IF(I161=0,"",'Ark1'!U1855)</f>
        <v/>
      </c>
      <c r="N161" s="216" t="str">
        <f>+IF(I161=0,"",'Ark1'!V1855)</f>
        <v/>
      </c>
      <c r="O161" s="216" t="str">
        <f>+IF(I161=0,"",'Ark1'!W1855)</f>
        <v/>
      </c>
      <c r="P161" s="218" t="str">
        <f>+IF(I161=0,"",'Ark1'!X1855)</f>
        <v/>
      </c>
      <c r="Q161" s="218" t="str">
        <f>+IF(I161=0,"",'Ark1'!Y1855)</f>
        <v/>
      </c>
      <c r="R161" s="218" t="str">
        <f>+IF(I161=0,"",'Ark1'!Z1855)</f>
        <v/>
      </c>
      <c r="S161" s="216" t="str">
        <f>+IF(I161=0,"",'Ark1'!AA1855)</f>
        <v/>
      </c>
      <c r="T161" s="216" t="str">
        <f>+IF(I161=0,"",'Ark1'!AB1855)</f>
        <v/>
      </c>
      <c r="U161" s="218">
        <f>+'Ark1'!AD1855</f>
        <v>0</v>
      </c>
      <c r="V161" s="216" t="str">
        <f>+IF(I161=0,"",I161/D161)</f>
        <v/>
      </c>
      <c r="W161" s="216" t="str">
        <f>+IF(I161=0,"",I161/H161)</f>
        <v/>
      </c>
      <c r="X161" s="195"/>
      <c r="Y161" s="198"/>
      <c r="AA161" s="28"/>
      <c r="AB161" s="26"/>
      <c r="AC161" s="199"/>
      <c r="AD161" s="27"/>
      <c r="AH161" s="27"/>
    </row>
    <row r="162" spans="1:34" ht="15.6">
      <c r="A162" s="195"/>
      <c r="B162" s="215">
        <f>+'Ark1'!C1856</f>
        <v>2024</v>
      </c>
      <c r="C162" s="195"/>
      <c r="D162" s="215">
        <f>+'Ark1'!M1856</f>
        <v>11</v>
      </c>
      <c r="E162" s="226" t="s">
        <v>98</v>
      </c>
      <c r="F162" s="215">
        <f>+'Ark1'!D1856</f>
        <v>2</v>
      </c>
      <c r="G162" s="215" t="s">
        <v>522</v>
      </c>
      <c r="H162" s="215">
        <f>+'Ark1'!Q1856</f>
        <v>0</v>
      </c>
      <c r="I162" s="320">
        <f>+'Ark1'!R1856</f>
        <v>0</v>
      </c>
      <c r="J162" s="216" t="str">
        <f>+IF(I162=0,"",'Ark1'!AG1856)</f>
        <v/>
      </c>
      <c r="K162" s="216" t="str">
        <f>+IF(I162=0,"",'Ark1'!AH1856)</f>
        <v/>
      </c>
      <c r="L162" s="217" t="str">
        <f>+IF(I162=0,"",'Ark1'!S1856)</f>
        <v/>
      </c>
      <c r="M162" s="216" t="str">
        <f>+IF(I162=0,"",'Ark1'!U1856)</f>
        <v/>
      </c>
      <c r="N162" s="216" t="str">
        <f>+IF(I162=0,"",'Ark1'!V1856)</f>
        <v/>
      </c>
      <c r="O162" s="216" t="str">
        <f>+IF(I162=0,"",'Ark1'!W1856)</f>
        <v/>
      </c>
      <c r="P162" s="218" t="str">
        <f>+IF(I162=0,"",'Ark1'!X1856)</f>
        <v/>
      </c>
      <c r="Q162" s="218" t="str">
        <f>+IF(I162=0,"",'Ark1'!Y1856)</f>
        <v/>
      </c>
      <c r="R162" s="218" t="str">
        <f>+IF(I162=0,"",'Ark1'!Z1856)</f>
        <v/>
      </c>
      <c r="S162" s="216" t="str">
        <f>+IF(I162=0,"",'Ark1'!AA1856)</f>
        <v/>
      </c>
      <c r="T162" s="216" t="str">
        <f>+IF(I162=0,"",'Ark1'!AB1856)</f>
        <v/>
      </c>
      <c r="U162" s="218">
        <f>+'Ark1'!AD1856</f>
        <v>0</v>
      </c>
      <c r="V162" s="216" t="str">
        <f t="shared" ref="V162:V172" si="20">+IF(I162=0,"",I162/D162)</f>
        <v/>
      </c>
      <c r="W162" s="216" t="str">
        <f t="shared" ref="W162:W172" si="21">+IF(I162=0,"",I162/H162)</f>
        <v/>
      </c>
      <c r="X162" s="195"/>
      <c r="Y162" s="198"/>
      <c r="AA162" s="28"/>
      <c r="AB162" s="26"/>
      <c r="AC162" s="199"/>
      <c r="AD162" s="27"/>
      <c r="AH162" s="27"/>
    </row>
    <row r="163" spans="1:34" ht="15.6">
      <c r="A163" s="195"/>
      <c r="B163" s="215">
        <f>+'Ark1'!C1857</f>
        <v>2024</v>
      </c>
      <c r="C163" s="195"/>
      <c r="D163" s="215">
        <f>+'Ark1'!M1857</f>
        <v>11</v>
      </c>
      <c r="E163" s="226" t="s">
        <v>98</v>
      </c>
      <c r="F163" s="215">
        <f>+'Ark1'!D1857</f>
        <v>3</v>
      </c>
      <c r="G163" s="215" t="s">
        <v>523</v>
      </c>
      <c r="H163" s="215">
        <f>+'Ark1'!Q1857</f>
        <v>0</v>
      </c>
      <c r="I163" s="320">
        <f>+'Ark1'!R1857</f>
        <v>0</v>
      </c>
      <c r="J163" s="216" t="str">
        <f>+IF(I163=0,"",'Ark1'!AG1857)</f>
        <v/>
      </c>
      <c r="K163" s="216" t="str">
        <f>+IF(I163=0,"",'Ark1'!AH1857)</f>
        <v/>
      </c>
      <c r="L163" s="217" t="str">
        <f>+IF(I163=0,"",'Ark1'!S1857)</f>
        <v/>
      </c>
      <c r="M163" s="216" t="str">
        <f>+IF(I163=0,"",'Ark1'!U1857)</f>
        <v/>
      </c>
      <c r="N163" s="216" t="str">
        <f>+IF(I163=0,"",'Ark1'!V1857)</f>
        <v/>
      </c>
      <c r="O163" s="216" t="str">
        <f>+IF(I163=0,"",'Ark1'!W1857)</f>
        <v/>
      </c>
      <c r="P163" s="218" t="str">
        <f>+IF(I163=0,"",'Ark1'!X1857)</f>
        <v/>
      </c>
      <c r="Q163" s="218" t="str">
        <f>+IF(I163=0,"",'Ark1'!Y1857)</f>
        <v/>
      </c>
      <c r="R163" s="218" t="str">
        <f>+IF(I163=0,"",'Ark1'!Z1857)</f>
        <v/>
      </c>
      <c r="S163" s="216" t="str">
        <f>+IF(I163=0,"",'Ark1'!AA1857)</f>
        <v/>
      </c>
      <c r="T163" s="216" t="str">
        <f>+IF(I163=0,"",'Ark1'!AB1857)</f>
        <v/>
      </c>
      <c r="U163" s="218">
        <f>+'Ark1'!AD1857</f>
        <v>0</v>
      </c>
      <c r="V163" s="216" t="str">
        <f t="shared" si="20"/>
        <v/>
      </c>
      <c r="W163" s="216" t="str">
        <f t="shared" si="21"/>
        <v/>
      </c>
      <c r="X163" s="195"/>
      <c r="Y163" s="198"/>
      <c r="AA163" s="28"/>
      <c r="AB163" s="26"/>
      <c r="AC163" s="199"/>
      <c r="AD163" s="27"/>
      <c r="AH163" s="27"/>
    </row>
    <row r="164" spans="1:34" ht="15.6">
      <c r="A164" s="195"/>
      <c r="B164" s="215">
        <f>+'Ark1'!C1858</f>
        <v>2024</v>
      </c>
      <c r="C164" s="195"/>
      <c r="D164" s="215">
        <f>+'Ark1'!M1858</f>
        <v>11</v>
      </c>
      <c r="E164" s="226" t="s">
        <v>98</v>
      </c>
      <c r="F164" s="215">
        <f>+'Ark1'!D1858</f>
        <v>4</v>
      </c>
      <c r="G164" s="215" t="s">
        <v>524</v>
      </c>
      <c r="H164" s="215">
        <f>+'Ark1'!Q1858</f>
        <v>0</v>
      </c>
      <c r="I164" s="320">
        <f>+'Ark1'!R1858</f>
        <v>0</v>
      </c>
      <c r="J164" s="216" t="str">
        <f>+IF(I164=0,"",'Ark1'!AG1858)</f>
        <v/>
      </c>
      <c r="K164" s="216" t="str">
        <f>+IF(I164=0,"",'Ark1'!AH1858)</f>
        <v/>
      </c>
      <c r="L164" s="217" t="str">
        <f>+IF(I164=0,"",'Ark1'!S1858)</f>
        <v/>
      </c>
      <c r="M164" s="216" t="str">
        <f>+IF(I164=0,"",'Ark1'!U1858)</f>
        <v/>
      </c>
      <c r="N164" s="216" t="str">
        <f>+IF(I164=0,"",'Ark1'!V1858)</f>
        <v/>
      </c>
      <c r="O164" s="216" t="str">
        <f>+IF(I164=0,"",'Ark1'!W1858)</f>
        <v/>
      </c>
      <c r="P164" s="218" t="str">
        <f>+IF(I164=0,"",'Ark1'!X1858)</f>
        <v/>
      </c>
      <c r="Q164" s="218" t="str">
        <f>+IF(I164=0,"",'Ark1'!Y1858)</f>
        <v/>
      </c>
      <c r="R164" s="218" t="str">
        <f>+IF(I164=0,"",'Ark1'!Z1858)</f>
        <v/>
      </c>
      <c r="S164" s="216" t="str">
        <f>+IF(I164=0,"",'Ark1'!AA1858)</f>
        <v/>
      </c>
      <c r="T164" s="216" t="str">
        <f>+IF(I164=0,"",'Ark1'!AB1858)</f>
        <v/>
      </c>
      <c r="U164" s="218">
        <f>+'Ark1'!AD1858</f>
        <v>0</v>
      </c>
      <c r="V164" s="216" t="str">
        <f t="shared" si="20"/>
        <v/>
      </c>
      <c r="W164" s="216" t="str">
        <f t="shared" si="21"/>
        <v/>
      </c>
      <c r="X164" s="195"/>
      <c r="Y164" s="198"/>
      <c r="AA164" s="28"/>
      <c r="AB164" s="26"/>
      <c r="AC164" s="199"/>
      <c r="AD164" s="27"/>
      <c r="AH164" s="27"/>
    </row>
    <row r="165" spans="1:34" ht="15.6">
      <c r="A165" s="195"/>
      <c r="B165" s="215">
        <f>+'Ark1'!C1859</f>
        <v>2024</v>
      </c>
      <c r="C165" s="195"/>
      <c r="D165" s="215">
        <f>+'Ark1'!M1859</f>
        <v>11</v>
      </c>
      <c r="E165" s="226" t="s">
        <v>98</v>
      </c>
      <c r="F165" s="215">
        <f>+'Ark1'!D1859</f>
        <v>5</v>
      </c>
      <c r="G165" s="215" t="s">
        <v>442</v>
      </c>
      <c r="H165" s="215">
        <f>+'Ark1'!Q1859</f>
        <v>0</v>
      </c>
      <c r="I165" s="320">
        <f>+'Ark1'!R1859</f>
        <v>0</v>
      </c>
      <c r="J165" s="216" t="str">
        <f>+IF(I165=0,"",'Ark1'!AG1859)</f>
        <v/>
      </c>
      <c r="K165" s="216" t="str">
        <f>+IF(I165=0,"",'Ark1'!AH1859)</f>
        <v/>
      </c>
      <c r="L165" s="217" t="str">
        <f>+IF(I165=0,"",'Ark1'!S1859)</f>
        <v/>
      </c>
      <c r="M165" s="216" t="str">
        <f>+IF(I165=0,"",'Ark1'!U1859)</f>
        <v/>
      </c>
      <c r="N165" s="216" t="str">
        <f>+IF(I165=0,"",'Ark1'!V1859)</f>
        <v/>
      </c>
      <c r="O165" s="216" t="str">
        <f>+IF(I165=0,"",'Ark1'!W1859)</f>
        <v/>
      </c>
      <c r="P165" s="218" t="str">
        <f>+IF(I165=0,"",'Ark1'!X1859)</f>
        <v/>
      </c>
      <c r="Q165" s="218" t="str">
        <f>+IF(I165=0,"",'Ark1'!Y1859)</f>
        <v/>
      </c>
      <c r="R165" s="218" t="str">
        <f>+IF(I165=0,"",'Ark1'!Z1859)</f>
        <v/>
      </c>
      <c r="S165" s="216" t="str">
        <f>+IF(I165=0,"",'Ark1'!AA1859)</f>
        <v/>
      </c>
      <c r="T165" s="216" t="str">
        <f>+IF(I165=0,"",'Ark1'!AB1859)</f>
        <v/>
      </c>
      <c r="U165" s="218">
        <f>+'Ark1'!AD1859</f>
        <v>0</v>
      </c>
      <c r="V165" s="216" t="str">
        <f t="shared" si="20"/>
        <v/>
      </c>
      <c r="W165" s="216" t="str">
        <f t="shared" si="21"/>
        <v/>
      </c>
      <c r="X165" s="195"/>
      <c r="Y165" s="198"/>
      <c r="AA165" s="28"/>
      <c r="AB165" s="26"/>
      <c r="AC165" s="199"/>
      <c r="AD165" s="27"/>
      <c r="AH165" s="27"/>
    </row>
    <row r="166" spans="1:34" ht="15.6">
      <c r="A166" s="195"/>
      <c r="B166" s="215">
        <f>+'Ark1'!C1860</f>
        <v>2024</v>
      </c>
      <c r="C166" s="195"/>
      <c r="D166" s="215">
        <f>+'Ark1'!M1860</f>
        <v>11</v>
      </c>
      <c r="E166" s="226" t="s">
        <v>98</v>
      </c>
      <c r="F166" s="215">
        <f>+'Ark1'!D1860</f>
        <v>6</v>
      </c>
      <c r="G166" s="215" t="s">
        <v>525</v>
      </c>
      <c r="H166" s="215">
        <f>+'Ark1'!Q1860</f>
        <v>0</v>
      </c>
      <c r="I166" s="320">
        <f>+'Ark1'!R1860</f>
        <v>0</v>
      </c>
      <c r="J166" s="216" t="str">
        <f>+IF(I166=0,"",'Ark1'!AG1860)</f>
        <v/>
      </c>
      <c r="K166" s="216" t="str">
        <f>+IF(I166=0,"",'Ark1'!AH1860)</f>
        <v/>
      </c>
      <c r="L166" s="217" t="str">
        <f>+IF(I166=0,"",'Ark1'!S1860)</f>
        <v/>
      </c>
      <c r="M166" s="216" t="str">
        <f>+IF(I166=0,"",'Ark1'!U1860)</f>
        <v/>
      </c>
      <c r="N166" s="216" t="str">
        <f>+IF(I166=0,"",'Ark1'!V1860)</f>
        <v/>
      </c>
      <c r="O166" s="216" t="str">
        <f>+IF(I166=0,"",'Ark1'!W1860)</f>
        <v/>
      </c>
      <c r="P166" s="218" t="str">
        <f>+IF(I166=0,"",'Ark1'!X1860)</f>
        <v/>
      </c>
      <c r="Q166" s="218" t="str">
        <f>+IF(I166=0,"",'Ark1'!Y1860)</f>
        <v/>
      </c>
      <c r="R166" s="218" t="str">
        <f>+IF(I166=0,"",'Ark1'!Z1860)</f>
        <v/>
      </c>
      <c r="S166" s="216" t="str">
        <f>+IF(I166=0,"",'Ark1'!AA1860)</f>
        <v/>
      </c>
      <c r="T166" s="216" t="str">
        <f>+IF(I166=0,"",'Ark1'!AB1860)</f>
        <v/>
      </c>
      <c r="U166" s="218">
        <f>+'Ark1'!AD1860</f>
        <v>0</v>
      </c>
      <c r="V166" s="216" t="str">
        <f t="shared" si="20"/>
        <v/>
      </c>
      <c r="W166" s="216" t="str">
        <f t="shared" si="21"/>
        <v/>
      </c>
      <c r="X166" s="195"/>
      <c r="Y166" s="198"/>
      <c r="AA166" s="28"/>
      <c r="AB166" s="26"/>
      <c r="AC166" s="199"/>
      <c r="AD166" s="27"/>
      <c r="AH166" s="27"/>
    </row>
    <row r="167" spans="1:34" ht="15.6">
      <c r="A167" s="195"/>
      <c r="B167" s="215">
        <f>+'Ark1'!C1861</f>
        <v>2024</v>
      </c>
      <c r="C167" s="195"/>
      <c r="D167" s="215">
        <f>+'Ark1'!M1861</f>
        <v>11</v>
      </c>
      <c r="E167" s="226" t="s">
        <v>98</v>
      </c>
      <c r="F167" s="215">
        <f>+'Ark1'!D1861</f>
        <v>7</v>
      </c>
      <c r="G167" s="215" t="s">
        <v>526</v>
      </c>
      <c r="H167" s="215">
        <f>+'Ark1'!Q1861</f>
        <v>0</v>
      </c>
      <c r="I167" s="320">
        <f>+'Ark1'!R1861</f>
        <v>0</v>
      </c>
      <c r="J167" s="216" t="str">
        <f>+IF(I167=0,"",'Ark1'!AG1861)</f>
        <v/>
      </c>
      <c r="K167" s="216" t="str">
        <f>+IF(I167=0,"",'Ark1'!AH1861)</f>
        <v/>
      </c>
      <c r="L167" s="217" t="str">
        <f>+IF(I167=0,"",'Ark1'!S1861)</f>
        <v/>
      </c>
      <c r="M167" s="216" t="str">
        <f>+IF(I167=0,"",'Ark1'!U1861)</f>
        <v/>
      </c>
      <c r="N167" s="216" t="str">
        <f>+IF(I167=0,"",'Ark1'!V1861)</f>
        <v/>
      </c>
      <c r="O167" s="216" t="str">
        <f>+IF(I167=0,"",'Ark1'!W1861)</f>
        <v/>
      </c>
      <c r="P167" s="218" t="str">
        <f>+IF(I167=0,"",'Ark1'!X1861)</f>
        <v/>
      </c>
      <c r="Q167" s="218" t="str">
        <f>+IF(I167=0,"",'Ark1'!Y1861)</f>
        <v/>
      </c>
      <c r="R167" s="218" t="str">
        <f>+IF(I167=0,"",'Ark1'!Z1861)</f>
        <v/>
      </c>
      <c r="S167" s="216" t="str">
        <f>+IF(I167=0,"",'Ark1'!AA1861)</f>
        <v/>
      </c>
      <c r="T167" s="216" t="str">
        <f>+IF(I167=0,"",'Ark1'!AB1861)</f>
        <v/>
      </c>
      <c r="U167" s="218">
        <f>+'Ark1'!AD1861</f>
        <v>0</v>
      </c>
      <c r="V167" s="216" t="str">
        <f t="shared" si="20"/>
        <v/>
      </c>
      <c r="W167" s="216" t="str">
        <f t="shared" si="21"/>
        <v/>
      </c>
      <c r="X167" s="195"/>
      <c r="Y167" s="198"/>
      <c r="AA167" s="28"/>
      <c r="AB167" s="26"/>
      <c r="AC167" s="199"/>
      <c r="AD167" s="27"/>
      <c r="AH167" s="27"/>
    </row>
    <row r="168" spans="1:34" ht="15.6">
      <c r="A168" s="195"/>
      <c r="B168" s="215">
        <f>+'Ark1'!C1862</f>
        <v>2024</v>
      </c>
      <c r="C168" s="195"/>
      <c r="D168" s="215">
        <f>+'Ark1'!M1862</f>
        <v>11</v>
      </c>
      <c r="E168" s="226" t="s">
        <v>98</v>
      </c>
      <c r="F168" s="215">
        <f>+'Ark1'!D1862</f>
        <v>8</v>
      </c>
      <c r="G168" s="215" t="s">
        <v>527</v>
      </c>
      <c r="H168" s="215">
        <f>+'Ark1'!Q1862</f>
        <v>0</v>
      </c>
      <c r="I168" s="320">
        <f>+'Ark1'!R1862</f>
        <v>0</v>
      </c>
      <c r="J168" s="216" t="str">
        <f>+IF(I168=0,"",'Ark1'!AG1862)</f>
        <v/>
      </c>
      <c r="K168" s="216" t="str">
        <f>+IF(I168=0,"",'Ark1'!AH1862)</f>
        <v/>
      </c>
      <c r="L168" s="217" t="str">
        <f>+IF(I168=0,"",'Ark1'!S1862)</f>
        <v/>
      </c>
      <c r="M168" s="216" t="str">
        <f>+IF(I168=0,"",'Ark1'!U1862)</f>
        <v/>
      </c>
      <c r="N168" s="216" t="str">
        <f>+IF(I168=0,"",'Ark1'!V1862)</f>
        <v/>
      </c>
      <c r="O168" s="216" t="str">
        <f>+IF(I168=0,"",'Ark1'!W1862)</f>
        <v/>
      </c>
      <c r="P168" s="218" t="str">
        <f>+IF(I168=0,"",'Ark1'!X1862)</f>
        <v/>
      </c>
      <c r="Q168" s="218" t="str">
        <f>+IF(I168=0,"",'Ark1'!Y1862)</f>
        <v/>
      </c>
      <c r="R168" s="218" t="str">
        <f>+IF(I168=0,"",'Ark1'!Z1862)</f>
        <v/>
      </c>
      <c r="S168" s="216" t="str">
        <f>+IF(I168=0,"",'Ark1'!AA1862)</f>
        <v/>
      </c>
      <c r="T168" s="216" t="str">
        <f>+IF(I168=0,"",'Ark1'!AB1862)</f>
        <v/>
      </c>
      <c r="U168" s="218">
        <f>+'Ark1'!AD1862</f>
        <v>0</v>
      </c>
      <c r="V168" s="216" t="str">
        <f t="shared" si="20"/>
        <v/>
      </c>
      <c r="W168" s="216" t="str">
        <f t="shared" si="21"/>
        <v/>
      </c>
      <c r="X168" s="195"/>
      <c r="Y168" s="198"/>
      <c r="AA168" s="28"/>
      <c r="AB168" s="26"/>
      <c r="AC168" s="199"/>
      <c r="AD168" s="27"/>
      <c r="AH168" s="27"/>
    </row>
    <row r="169" spans="1:34" ht="15.6">
      <c r="A169" s="195"/>
      <c r="B169" s="215">
        <f>+'Ark1'!C1863</f>
        <v>2024</v>
      </c>
      <c r="C169" s="195"/>
      <c r="D169" s="215">
        <f>+'Ark1'!M1863</f>
        <v>11</v>
      </c>
      <c r="E169" s="226" t="s">
        <v>98</v>
      </c>
      <c r="F169" s="215">
        <f>+'Ark1'!D1863</f>
        <v>9</v>
      </c>
      <c r="G169" s="215" t="s">
        <v>528</v>
      </c>
      <c r="H169" s="215">
        <f>+'Ark1'!Q1863</f>
        <v>0</v>
      </c>
      <c r="I169" s="320">
        <f>+'Ark1'!R1863</f>
        <v>0</v>
      </c>
      <c r="J169" s="216" t="str">
        <f>+IF(I169=0,"",'Ark1'!AG1863)</f>
        <v/>
      </c>
      <c r="K169" s="216" t="str">
        <f>+IF(I169=0,"",'Ark1'!AH1863)</f>
        <v/>
      </c>
      <c r="L169" s="217" t="str">
        <f>+IF(I169=0,"",'Ark1'!S1863)</f>
        <v/>
      </c>
      <c r="M169" s="216" t="str">
        <f>+IF(I169=0,"",'Ark1'!U1863)</f>
        <v/>
      </c>
      <c r="N169" s="216" t="str">
        <f>+IF(I169=0,"",'Ark1'!V1863)</f>
        <v/>
      </c>
      <c r="O169" s="216" t="str">
        <f>+IF(I169=0,"",'Ark1'!W1863)</f>
        <v/>
      </c>
      <c r="P169" s="218" t="str">
        <f>+IF(I169=0,"",'Ark1'!X1863)</f>
        <v/>
      </c>
      <c r="Q169" s="218" t="str">
        <f>+IF(I169=0,"",'Ark1'!Y1863)</f>
        <v/>
      </c>
      <c r="R169" s="218" t="str">
        <f>+IF(I169=0,"",'Ark1'!Z1863)</f>
        <v/>
      </c>
      <c r="S169" s="216" t="str">
        <f>+IF(I169=0,"",'Ark1'!AA1863)</f>
        <v/>
      </c>
      <c r="T169" s="216" t="str">
        <f>+IF(I169=0,"",'Ark1'!AB1863)</f>
        <v/>
      </c>
      <c r="U169" s="218">
        <f>+'Ark1'!AD1863</f>
        <v>0</v>
      </c>
      <c r="V169" s="216" t="str">
        <f t="shared" si="20"/>
        <v/>
      </c>
      <c r="W169" s="216" t="str">
        <f t="shared" si="21"/>
        <v/>
      </c>
      <c r="X169" s="195"/>
      <c r="Y169" s="198"/>
      <c r="AA169" s="28"/>
      <c r="AB169" s="26"/>
      <c r="AC169" s="199"/>
      <c r="AD169" s="27"/>
      <c r="AH169" s="27"/>
    </row>
    <row r="170" spans="1:34" ht="15.6">
      <c r="A170" s="195"/>
      <c r="B170" s="215">
        <f>+'Ark1'!C1864</f>
        <v>2024</v>
      </c>
      <c r="C170" s="195"/>
      <c r="D170" s="215">
        <f>+'Ark1'!M1864</f>
        <v>11</v>
      </c>
      <c r="E170" s="226" t="s">
        <v>98</v>
      </c>
      <c r="F170" s="215">
        <f>+'Ark1'!D1864</f>
        <v>10</v>
      </c>
      <c r="G170" s="215" t="s">
        <v>529</v>
      </c>
      <c r="H170" s="215">
        <f>+'Ark1'!Q1864</f>
        <v>0</v>
      </c>
      <c r="I170" s="320">
        <f>+'Ark1'!R1864</f>
        <v>0</v>
      </c>
      <c r="J170" s="216" t="str">
        <f>+IF(I170=0,"",'Ark1'!AG1864)</f>
        <v/>
      </c>
      <c r="K170" s="216" t="str">
        <f>+IF(I170=0,"",'Ark1'!AH1864)</f>
        <v/>
      </c>
      <c r="L170" s="217" t="str">
        <f>+IF(I170=0,"",'Ark1'!S1864)</f>
        <v/>
      </c>
      <c r="M170" s="216" t="str">
        <f>+IF(I170=0,"",'Ark1'!U1864)</f>
        <v/>
      </c>
      <c r="N170" s="216" t="str">
        <f>+IF(I170=0,"",'Ark1'!V1864)</f>
        <v/>
      </c>
      <c r="O170" s="216" t="str">
        <f>+IF(I170=0,"",'Ark1'!W1864)</f>
        <v/>
      </c>
      <c r="P170" s="218" t="str">
        <f>+IF(I170=0,"",'Ark1'!X1864)</f>
        <v/>
      </c>
      <c r="Q170" s="218" t="str">
        <f>+IF(I170=0,"",'Ark1'!Y1864)</f>
        <v/>
      </c>
      <c r="R170" s="218" t="str">
        <f>+IF(I170=0,"",'Ark1'!Z1864)</f>
        <v/>
      </c>
      <c r="S170" s="216" t="str">
        <f>+IF(I170=0,"",'Ark1'!AA1864)</f>
        <v/>
      </c>
      <c r="T170" s="216" t="str">
        <f>+IF(I170=0,"",'Ark1'!AB1864)</f>
        <v/>
      </c>
      <c r="U170" s="218">
        <f>+'Ark1'!AD1864</f>
        <v>0</v>
      </c>
      <c r="V170" s="216" t="str">
        <f t="shared" si="20"/>
        <v/>
      </c>
      <c r="W170" s="216" t="str">
        <f t="shared" si="21"/>
        <v/>
      </c>
      <c r="X170" s="195"/>
      <c r="Y170" s="198"/>
      <c r="AA170" s="28"/>
      <c r="AB170" s="26"/>
      <c r="AC170" s="199"/>
      <c r="AD170" s="27"/>
      <c r="AH170" s="27"/>
    </row>
    <row r="171" spans="1:34" ht="15.6">
      <c r="A171" s="195"/>
      <c r="B171" s="215">
        <f>+'Ark1'!C1865</f>
        <v>2024</v>
      </c>
      <c r="C171" s="195"/>
      <c r="D171" s="215">
        <f>+'Ark1'!M1865</f>
        <v>11</v>
      </c>
      <c r="E171" s="226" t="s">
        <v>98</v>
      </c>
      <c r="F171" s="215">
        <f>+'Ark1'!D1865</f>
        <v>11</v>
      </c>
      <c r="G171" s="215" t="s">
        <v>530</v>
      </c>
      <c r="H171" s="215">
        <f>+'Ark1'!Q1865</f>
        <v>0</v>
      </c>
      <c r="I171" s="320">
        <f>+'Ark1'!R1865</f>
        <v>0</v>
      </c>
      <c r="J171" s="216" t="str">
        <f>+IF(I171=0,"",'Ark1'!AG1865)</f>
        <v/>
      </c>
      <c r="K171" s="216" t="str">
        <f>+IF(I171=0,"",'Ark1'!AH1865)</f>
        <v/>
      </c>
      <c r="L171" s="217" t="str">
        <f>+IF(I171=0,"",'Ark1'!S1865)</f>
        <v/>
      </c>
      <c r="M171" s="216" t="str">
        <f>+IF(I171=0,"",'Ark1'!U1865)</f>
        <v/>
      </c>
      <c r="N171" s="216" t="str">
        <f>+IF(I171=0,"",'Ark1'!V1865)</f>
        <v/>
      </c>
      <c r="O171" s="216" t="str">
        <f>+IF(I171=0,"",'Ark1'!W1865)</f>
        <v/>
      </c>
      <c r="P171" s="218" t="str">
        <f>+IF(I171=0,"",'Ark1'!X1865)</f>
        <v/>
      </c>
      <c r="Q171" s="218" t="str">
        <f>+IF(I171=0,"",'Ark1'!Y1865)</f>
        <v/>
      </c>
      <c r="R171" s="218" t="str">
        <f>+IF(I171=0,"",'Ark1'!Z1865)</f>
        <v/>
      </c>
      <c r="S171" s="216" t="str">
        <f>+IF(I171=0,"",'Ark1'!AA1865)</f>
        <v/>
      </c>
      <c r="T171" s="216" t="str">
        <f>+IF(I171=0,"",'Ark1'!AB1865)</f>
        <v/>
      </c>
      <c r="U171" s="218">
        <f>+'Ark1'!AD1865</f>
        <v>0</v>
      </c>
      <c r="V171" s="216" t="str">
        <f t="shared" si="20"/>
        <v/>
      </c>
      <c r="W171" s="216" t="str">
        <f t="shared" si="21"/>
        <v/>
      </c>
      <c r="X171" s="195"/>
      <c r="Y171" s="198"/>
      <c r="AA171" s="28"/>
      <c r="AB171" s="26"/>
      <c r="AC171" s="199"/>
      <c r="AD171" s="27"/>
      <c r="AH171" s="27"/>
    </row>
    <row r="172" spans="1:34" ht="15.6">
      <c r="A172" s="195"/>
      <c r="B172" s="215">
        <f>+'Ark1'!C1866</f>
        <v>2024</v>
      </c>
      <c r="C172" s="195"/>
      <c r="D172" s="215">
        <f>+'Ark1'!M1866</f>
        <v>11</v>
      </c>
      <c r="E172" s="226" t="s">
        <v>98</v>
      </c>
      <c r="F172" s="215">
        <f>+'Ark1'!D1866</f>
        <v>12</v>
      </c>
      <c r="G172" s="215" t="s">
        <v>531</v>
      </c>
      <c r="H172" s="215">
        <f>+'Ark1'!Q1866</f>
        <v>0</v>
      </c>
      <c r="I172" s="320">
        <f>+'Ark1'!R1866</f>
        <v>0</v>
      </c>
      <c r="J172" s="216" t="str">
        <f>+IF(I172=0,"",'Ark1'!AG1866)</f>
        <v/>
      </c>
      <c r="K172" s="216" t="str">
        <f>+IF(I172=0,"",'Ark1'!AH1866)</f>
        <v/>
      </c>
      <c r="L172" s="217" t="str">
        <f>+IF(I172=0,"",'Ark1'!S1866)</f>
        <v/>
      </c>
      <c r="M172" s="216" t="str">
        <f>+IF(I172=0,"",'Ark1'!U1866)</f>
        <v/>
      </c>
      <c r="N172" s="216" t="str">
        <f>+IF(I172=0,"",'Ark1'!V1866)</f>
        <v/>
      </c>
      <c r="O172" s="216" t="str">
        <f>+IF(I172=0,"",'Ark1'!W1866)</f>
        <v/>
      </c>
      <c r="P172" s="218" t="str">
        <f>+IF(I172=0,"",'Ark1'!X1866)</f>
        <v/>
      </c>
      <c r="Q172" s="218" t="str">
        <f>+IF(I172=0,"",'Ark1'!Y1866)</f>
        <v/>
      </c>
      <c r="R172" s="218" t="str">
        <f>+IF(I172=0,"",'Ark1'!Z1866)</f>
        <v/>
      </c>
      <c r="S172" s="216" t="str">
        <f>+IF(I172=0,"",'Ark1'!AA1866)</f>
        <v/>
      </c>
      <c r="T172" s="216" t="str">
        <f>+IF(I172=0,"",'Ark1'!AB1866)</f>
        <v/>
      </c>
      <c r="U172" s="218">
        <f>+'Ark1'!AD1866</f>
        <v>0</v>
      </c>
      <c r="V172" s="216" t="str">
        <f t="shared" si="20"/>
        <v/>
      </c>
      <c r="W172" s="216" t="str">
        <f t="shared" si="21"/>
        <v/>
      </c>
      <c r="X172" s="195"/>
      <c r="Y172" s="198"/>
      <c r="AA172" s="28"/>
      <c r="AB172" s="26"/>
      <c r="AC172" s="199"/>
      <c r="AD172" s="27"/>
      <c r="AH172" s="27"/>
    </row>
    <row r="173" spans="1:34" ht="15.6">
      <c r="A173" s="195"/>
      <c r="B173" s="195"/>
      <c r="C173" s="195"/>
      <c r="D173" s="195"/>
      <c r="E173" s="195"/>
      <c r="F173" s="195"/>
      <c r="G173" s="195"/>
      <c r="H173" s="195"/>
      <c r="I173" s="316"/>
      <c r="J173" s="196"/>
      <c r="K173" s="196"/>
      <c r="L173" s="195"/>
      <c r="M173" s="195"/>
      <c r="N173" s="195"/>
      <c r="O173" s="197"/>
      <c r="P173" s="197"/>
      <c r="Q173" s="197"/>
      <c r="R173" s="197"/>
      <c r="S173" s="196"/>
      <c r="T173" s="195"/>
      <c r="U173" s="197"/>
      <c r="V173" s="197"/>
      <c r="W173" s="196"/>
      <c r="X173" s="195"/>
      <c r="Y173" s="198"/>
      <c r="AA173" s="28"/>
      <c r="AB173" s="26"/>
      <c r="AC173" s="199"/>
      <c r="AD173" s="27"/>
      <c r="AH173" s="27"/>
    </row>
    <row r="174" spans="1:34" ht="22.8">
      <c r="A174" s="195"/>
      <c r="B174" s="195"/>
      <c r="C174" s="195"/>
      <c r="D174" s="195"/>
      <c r="E174" s="240" t="str">
        <f>+E176</f>
        <v>4+</v>
      </c>
      <c r="F174" s="195"/>
      <c r="G174" s="195"/>
      <c r="H174" s="195"/>
      <c r="I174" s="309">
        <f>SUM(I176:I187)</f>
        <v>0</v>
      </c>
      <c r="J174" s="196"/>
      <c r="K174" s="196"/>
      <c r="L174" s="195"/>
      <c r="M174" s="246" t="str">
        <f>+Fettgruppe!K21</f>
        <v/>
      </c>
      <c r="N174" s="195"/>
      <c r="O174" s="197"/>
      <c r="P174" s="197"/>
      <c r="Q174" s="197"/>
      <c r="R174" s="197"/>
      <c r="S174" s="196"/>
      <c r="T174" s="195"/>
      <c r="U174" s="197"/>
      <c r="V174" s="197"/>
      <c r="W174" s="196"/>
      <c r="X174" s="195"/>
      <c r="Y174" s="198"/>
      <c r="AA174" s="28"/>
      <c r="AB174" s="26"/>
      <c r="AC174" s="199"/>
      <c r="AD174" s="27"/>
      <c r="AH174" s="27"/>
    </row>
    <row r="175" spans="1:34" ht="15.6">
      <c r="A175" s="195"/>
      <c r="B175" s="195"/>
      <c r="C175" s="195"/>
      <c r="D175" s="195"/>
      <c r="E175" s="195"/>
      <c r="F175" s="195"/>
      <c r="G175" s="195"/>
      <c r="H175" s="195"/>
      <c r="I175" s="316"/>
      <c r="J175" s="196"/>
      <c r="K175" s="196"/>
      <c r="L175" s="195"/>
      <c r="M175" s="195"/>
      <c r="N175" s="195"/>
      <c r="O175" s="197"/>
      <c r="P175" s="197"/>
      <c r="Q175" s="197"/>
      <c r="R175" s="197"/>
      <c r="S175" s="196"/>
      <c r="T175" s="195"/>
      <c r="U175" s="197"/>
      <c r="V175" s="197"/>
      <c r="W175" s="212"/>
      <c r="X175" s="195"/>
      <c r="Y175" s="198"/>
      <c r="AA175" s="28"/>
      <c r="AB175" s="26"/>
      <c r="AC175" s="199"/>
      <c r="AD175" s="27"/>
      <c r="AH175" s="27"/>
    </row>
    <row r="176" spans="1:34" ht="15.6">
      <c r="A176" s="195"/>
      <c r="B176" s="27">
        <f>+'Ark1'!C1867</f>
        <v>2024</v>
      </c>
      <c r="C176" s="195"/>
      <c r="D176" s="27">
        <f>+'Ark1'!M1867</f>
        <v>12</v>
      </c>
      <c r="E176" s="27" t="s">
        <v>99</v>
      </c>
      <c r="F176" s="27">
        <f>+'Ark1'!D1867</f>
        <v>1</v>
      </c>
      <c r="G176" s="27" t="s">
        <v>521</v>
      </c>
      <c r="H176" s="27">
        <f>+'Ark1'!Q1867</f>
        <v>0</v>
      </c>
      <c r="I176" s="321">
        <f>+'Ark1'!R1867</f>
        <v>0</v>
      </c>
      <c r="J176" s="28" t="str">
        <f>+IF(I176=0,"",'Ark1'!AG1867)</f>
        <v/>
      </c>
      <c r="K176" s="28" t="str">
        <f>+IF(I176=0,"",'Ark1'!AH1867)</f>
        <v/>
      </c>
      <c r="L176" s="26" t="str">
        <f>+IF(I176=0,"",'Ark1'!S1867)</f>
        <v/>
      </c>
      <c r="M176" s="28" t="str">
        <f>+IF(I176=0,"",'Ark1'!U1867)</f>
        <v/>
      </c>
      <c r="N176" s="28" t="str">
        <f>+IF(I176=0,"",'Ark1'!V1867)</f>
        <v/>
      </c>
      <c r="O176" s="28" t="str">
        <f>+IF(I176=0,"",'Ark1'!W1867)</f>
        <v/>
      </c>
      <c r="P176" s="33" t="str">
        <f>+IF(I176=0,"",'Ark1'!X1867)</f>
        <v/>
      </c>
      <c r="Q176" s="33" t="str">
        <f>+IF(I176=0,"",'Ark1'!Y1867)</f>
        <v/>
      </c>
      <c r="R176" s="33" t="str">
        <f>+IF(I176=0,"",'Ark1'!Z1867)</f>
        <v/>
      </c>
      <c r="S176" s="28" t="str">
        <f>+IF(I176=0,"",'Ark1'!AA1867)</f>
        <v/>
      </c>
      <c r="T176" s="28" t="str">
        <f>+IF(I176=0,"",'Ark1'!AB1867)</f>
        <v/>
      </c>
      <c r="U176" s="33">
        <f>+'Ark1'!AD1867</f>
        <v>0</v>
      </c>
      <c r="V176" s="28" t="str">
        <f>+IF(I176=0,"",I176/D176)</f>
        <v/>
      </c>
      <c r="W176" s="28" t="str">
        <f>+IF(I176=0,"",I176/H176)</f>
        <v/>
      </c>
      <c r="X176" s="195"/>
      <c r="Y176" s="198"/>
      <c r="AA176" s="28"/>
      <c r="AB176" s="26"/>
      <c r="AC176" s="199"/>
      <c r="AD176" s="27"/>
      <c r="AH176" s="27"/>
    </row>
    <row r="177" spans="1:34" ht="15.6">
      <c r="A177" s="195"/>
      <c r="B177" s="27">
        <f>+'Ark1'!C1868</f>
        <v>2024</v>
      </c>
      <c r="C177" s="195"/>
      <c r="D177" s="27">
        <f>+'Ark1'!M1868</f>
        <v>12</v>
      </c>
      <c r="E177" s="27" t="s">
        <v>99</v>
      </c>
      <c r="F177" s="27">
        <f>+'Ark1'!D1868</f>
        <v>2</v>
      </c>
      <c r="G177" s="27" t="s">
        <v>522</v>
      </c>
      <c r="H177" s="27">
        <f>+'Ark1'!Q1868</f>
        <v>0</v>
      </c>
      <c r="I177" s="321">
        <f>+'Ark1'!R1868</f>
        <v>0</v>
      </c>
      <c r="J177" s="28" t="str">
        <f>+IF(I177=0,"",'Ark1'!AG1868)</f>
        <v/>
      </c>
      <c r="K177" s="28" t="str">
        <f>+IF(I177=0,"",'Ark1'!AH1868)</f>
        <v/>
      </c>
      <c r="L177" s="26" t="str">
        <f>+IF(I177=0,"",'Ark1'!S1868)</f>
        <v/>
      </c>
      <c r="M177" s="28" t="str">
        <f>+IF(I177=0,"",'Ark1'!U1868)</f>
        <v/>
      </c>
      <c r="N177" s="28" t="str">
        <f>+IF(I177=0,"",'Ark1'!V1868)</f>
        <v/>
      </c>
      <c r="O177" s="28" t="str">
        <f>+IF(I177=0,"",'Ark1'!W1868)</f>
        <v/>
      </c>
      <c r="P177" s="33" t="str">
        <f>+IF(I177=0,"",'Ark1'!X1868)</f>
        <v/>
      </c>
      <c r="Q177" s="33" t="str">
        <f>+IF(I177=0,"",'Ark1'!Y1868)</f>
        <v/>
      </c>
      <c r="R177" s="33" t="str">
        <f>+IF(I177=0,"",'Ark1'!Z1868)</f>
        <v/>
      </c>
      <c r="S177" s="28" t="str">
        <f>+IF(I177=0,"",'Ark1'!AA1868)</f>
        <v/>
      </c>
      <c r="T177" s="28" t="str">
        <f>+IF(I177=0,"",'Ark1'!AB1868)</f>
        <v/>
      </c>
      <c r="U177" s="33">
        <f>+'Ark1'!AD1868</f>
        <v>0</v>
      </c>
      <c r="V177" s="28" t="str">
        <f t="shared" ref="V177:V187" si="22">+IF(I177=0,"",I177/D177)</f>
        <v/>
      </c>
      <c r="W177" s="28" t="str">
        <f t="shared" ref="W177:W187" si="23">+IF(I177=0,"",I177/H177)</f>
        <v/>
      </c>
      <c r="X177" s="195"/>
      <c r="Y177" s="198"/>
      <c r="AA177" s="28"/>
      <c r="AB177" s="26"/>
      <c r="AC177" s="199"/>
      <c r="AD177" s="27"/>
      <c r="AH177" s="27"/>
    </row>
    <row r="178" spans="1:34" ht="15.6">
      <c r="A178" s="195"/>
      <c r="B178" s="27">
        <f>+'Ark1'!C1869</f>
        <v>2024</v>
      </c>
      <c r="C178" s="195"/>
      <c r="D178" s="27">
        <f>+'Ark1'!M1869</f>
        <v>12</v>
      </c>
      <c r="E178" s="27" t="s">
        <v>99</v>
      </c>
      <c r="F178" s="27">
        <f>+'Ark1'!D1869</f>
        <v>3</v>
      </c>
      <c r="G178" s="27" t="s">
        <v>523</v>
      </c>
      <c r="H178" s="27">
        <f>+'Ark1'!Q1869</f>
        <v>0</v>
      </c>
      <c r="I178" s="321">
        <f>+'Ark1'!R1869</f>
        <v>0</v>
      </c>
      <c r="J178" s="28" t="str">
        <f>+IF(I178=0,"",'Ark1'!AG1869)</f>
        <v/>
      </c>
      <c r="K178" s="28" t="str">
        <f>+IF(I178=0,"",'Ark1'!AH1869)</f>
        <v/>
      </c>
      <c r="L178" s="26" t="str">
        <f>+IF(I178=0,"",'Ark1'!S1869)</f>
        <v/>
      </c>
      <c r="M178" s="28" t="str">
        <f>+IF(I178=0,"",'Ark1'!U1869)</f>
        <v/>
      </c>
      <c r="N178" s="28" t="str">
        <f>+IF(I178=0,"",'Ark1'!V1869)</f>
        <v/>
      </c>
      <c r="O178" s="28" t="str">
        <f>+IF(I178=0,"",'Ark1'!W1869)</f>
        <v/>
      </c>
      <c r="P178" s="33" t="str">
        <f>+IF(I178=0,"",'Ark1'!X1869)</f>
        <v/>
      </c>
      <c r="Q178" s="33" t="str">
        <f>+IF(I178=0,"",'Ark1'!Y1869)</f>
        <v/>
      </c>
      <c r="R178" s="33" t="str">
        <f>+IF(I178=0,"",'Ark1'!Z1869)</f>
        <v/>
      </c>
      <c r="S178" s="28" t="str">
        <f>+IF(I178=0,"",'Ark1'!AA1869)</f>
        <v/>
      </c>
      <c r="T178" s="28" t="str">
        <f>+IF(I178=0,"",'Ark1'!AB1869)</f>
        <v/>
      </c>
      <c r="U178" s="33">
        <f>+'Ark1'!AD1869</f>
        <v>0</v>
      </c>
      <c r="V178" s="28" t="str">
        <f t="shared" si="22"/>
        <v/>
      </c>
      <c r="W178" s="28" t="str">
        <f t="shared" si="23"/>
        <v/>
      </c>
      <c r="X178" s="195"/>
      <c r="Y178" s="198"/>
      <c r="AA178" s="28"/>
      <c r="AB178" s="26"/>
      <c r="AC178" s="199"/>
      <c r="AD178" s="27"/>
      <c r="AH178" s="27"/>
    </row>
    <row r="179" spans="1:34" ht="15.6">
      <c r="A179" s="195"/>
      <c r="B179" s="27">
        <f>+'Ark1'!C1870</f>
        <v>2024</v>
      </c>
      <c r="C179" s="195"/>
      <c r="D179" s="27">
        <f>+'Ark1'!M1870</f>
        <v>12</v>
      </c>
      <c r="E179" s="27" t="s">
        <v>99</v>
      </c>
      <c r="F179" s="27">
        <f>+'Ark1'!D1870</f>
        <v>4</v>
      </c>
      <c r="G179" s="27" t="s">
        <v>524</v>
      </c>
      <c r="H179" s="27">
        <f>+'Ark1'!Q1870</f>
        <v>0</v>
      </c>
      <c r="I179" s="321">
        <f>+'Ark1'!R1870</f>
        <v>0</v>
      </c>
      <c r="J179" s="28" t="str">
        <f>+IF(I179=0,"",'Ark1'!AG1870)</f>
        <v/>
      </c>
      <c r="K179" s="28" t="str">
        <f>+IF(I179=0,"",'Ark1'!AH1870)</f>
        <v/>
      </c>
      <c r="L179" s="26" t="str">
        <f>+IF(I179=0,"",'Ark1'!S1870)</f>
        <v/>
      </c>
      <c r="M179" s="28" t="str">
        <f>+IF(I179=0,"",'Ark1'!U1870)</f>
        <v/>
      </c>
      <c r="N179" s="28" t="str">
        <f>+IF(I179=0,"",'Ark1'!V1870)</f>
        <v/>
      </c>
      <c r="O179" s="28" t="str">
        <f>+IF(I179=0,"",'Ark1'!W1870)</f>
        <v/>
      </c>
      <c r="P179" s="33" t="str">
        <f>+IF(I179=0,"",'Ark1'!X1870)</f>
        <v/>
      </c>
      <c r="Q179" s="33" t="str">
        <f>+IF(I179=0,"",'Ark1'!Y1870)</f>
        <v/>
      </c>
      <c r="R179" s="33" t="str">
        <f>+IF(I179=0,"",'Ark1'!Z1870)</f>
        <v/>
      </c>
      <c r="S179" s="28" t="str">
        <f>+IF(I179=0,"",'Ark1'!AA1870)</f>
        <v/>
      </c>
      <c r="T179" s="28" t="str">
        <f>+IF(I179=0,"",'Ark1'!AB1870)</f>
        <v/>
      </c>
      <c r="U179" s="33">
        <f>+'Ark1'!AD1870</f>
        <v>0</v>
      </c>
      <c r="V179" s="28" t="str">
        <f t="shared" si="22"/>
        <v/>
      </c>
      <c r="W179" s="28" t="str">
        <f t="shared" si="23"/>
        <v/>
      </c>
      <c r="X179" s="195"/>
      <c r="Y179" s="198"/>
      <c r="AA179" s="28"/>
      <c r="AB179" s="26"/>
      <c r="AC179" s="199"/>
      <c r="AD179" s="27"/>
      <c r="AH179" s="27"/>
    </row>
    <row r="180" spans="1:34" ht="15.6">
      <c r="A180" s="195"/>
      <c r="B180" s="27">
        <f>+'Ark1'!C1871</f>
        <v>2024</v>
      </c>
      <c r="C180" s="195"/>
      <c r="D180" s="27">
        <f>+'Ark1'!M1871</f>
        <v>12</v>
      </c>
      <c r="E180" s="27" t="s">
        <v>99</v>
      </c>
      <c r="F180" s="27">
        <f>+'Ark1'!D1871</f>
        <v>5</v>
      </c>
      <c r="G180" s="27" t="s">
        <v>442</v>
      </c>
      <c r="H180" s="27">
        <f>+'Ark1'!Q1871</f>
        <v>0</v>
      </c>
      <c r="I180" s="321">
        <f>+'Ark1'!R1871</f>
        <v>0</v>
      </c>
      <c r="J180" s="28" t="str">
        <f>+IF(I180=0,"",'Ark1'!AG1871)</f>
        <v/>
      </c>
      <c r="K180" s="28" t="str">
        <f>+IF(I180=0,"",'Ark1'!AH1871)</f>
        <v/>
      </c>
      <c r="L180" s="26" t="str">
        <f>+IF(I180=0,"",'Ark1'!S1871)</f>
        <v/>
      </c>
      <c r="M180" s="28" t="str">
        <f>+IF(I180=0,"",'Ark1'!U1871)</f>
        <v/>
      </c>
      <c r="N180" s="28" t="str">
        <f>+IF(I180=0,"",'Ark1'!V1871)</f>
        <v/>
      </c>
      <c r="O180" s="28" t="str">
        <f>+IF(I180=0,"",'Ark1'!W1871)</f>
        <v/>
      </c>
      <c r="P180" s="33" t="str">
        <f>+IF(I180=0,"",'Ark1'!X1871)</f>
        <v/>
      </c>
      <c r="Q180" s="33" t="str">
        <f>+IF(I180=0,"",'Ark1'!Y1871)</f>
        <v/>
      </c>
      <c r="R180" s="33" t="str">
        <f>+IF(I180=0,"",'Ark1'!Z1871)</f>
        <v/>
      </c>
      <c r="S180" s="28" t="str">
        <f>+IF(I180=0,"",'Ark1'!AA1871)</f>
        <v/>
      </c>
      <c r="T180" s="28" t="str">
        <f>+IF(I180=0,"",'Ark1'!AB1871)</f>
        <v/>
      </c>
      <c r="U180" s="33">
        <f>+'Ark1'!AD1871</f>
        <v>0</v>
      </c>
      <c r="V180" s="28" t="str">
        <f t="shared" si="22"/>
        <v/>
      </c>
      <c r="W180" s="28" t="str">
        <f t="shared" si="23"/>
        <v/>
      </c>
      <c r="X180" s="195"/>
      <c r="Y180" s="198"/>
      <c r="AA180" s="28"/>
      <c r="AB180" s="26"/>
      <c r="AC180" s="199"/>
      <c r="AD180" s="27"/>
      <c r="AH180" s="27"/>
    </row>
    <row r="181" spans="1:34" ht="15.6">
      <c r="A181" s="195"/>
      <c r="B181" s="27">
        <f>+'Ark1'!C1872</f>
        <v>2024</v>
      </c>
      <c r="C181" s="195"/>
      <c r="D181" s="27">
        <f>+'Ark1'!M1872</f>
        <v>12</v>
      </c>
      <c r="E181" s="27" t="s">
        <v>99</v>
      </c>
      <c r="F181" s="27">
        <f>+'Ark1'!D1872</f>
        <v>6</v>
      </c>
      <c r="G181" s="27" t="s">
        <v>525</v>
      </c>
      <c r="H181" s="27">
        <f>+'Ark1'!Q1872</f>
        <v>0</v>
      </c>
      <c r="I181" s="321">
        <f>+'Ark1'!R1872</f>
        <v>0</v>
      </c>
      <c r="J181" s="28" t="str">
        <f>+IF(I181=0,"",'Ark1'!AG1872)</f>
        <v/>
      </c>
      <c r="K181" s="28" t="str">
        <f>+IF(I181=0,"",'Ark1'!AH1872)</f>
        <v/>
      </c>
      <c r="L181" s="26" t="str">
        <f>+IF(I181=0,"",'Ark1'!S1872)</f>
        <v/>
      </c>
      <c r="M181" s="28" t="str">
        <f>+IF(I181=0,"",'Ark1'!U1872)</f>
        <v/>
      </c>
      <c r="N181" s="28" t="str">
        <f>+IF(I181=0,"",'Ark1'!V1872)</f>
        <v/>
      </c>
      <c r="O181" s="28" t="str">
        <f>+IF(I181=0,"",'Ark1'!W1872)</f>
        <v/>
      </c>
      <c r="P181" s="33" t="str">
        <f>+IF(I181=0,"",'Ark1'!X1872)</f>
        <v/>
      </c>
      <c r="Q181" s="33" t="str">
        <f>+IF(I181=0,"",'Ark1'!Y1872)</f>
        <v/>
      </c>
      <c r="R181" s="33" t="str">
        <f>+IF(I181=0,"",'Ark1'!Z1872)</f>
        <v/>
      </c>
      <c r="S181" s="28" t="str">
        <f>+IF(I181=0,"",'Ark1'!AA1872)</f>
        <v/>
      </c>
      <c r="T181" s="28" t="str">
        <f>+IF(I181=0,"",'Ark1'!AB1872)</f>
        <v/>
      </c>
      <c r="U181" s="33">
        <f>+'Ark1'!AD1872</f>
        <v>0</v>
      </c>
      <c r="V181" s="28" t="str">
        <f t="shared" si="22"/>
        <v/>
      </c>
      <c r="W181" s="28" t="str">
        <f t="shared" si="23"/>
        <v/>
      </c>
      <c r="X181" s="195"/>
      <c r="Y181" s="198"/>
      <c r="AA181" s="28"/>
      <c r="AB181" s="26"/>
      <c r="AC181" s="199"/>
      <c r="AD181" s="27"/>
      <c r="AH181" s="27"/>
    </row>
    <row r="182" spans="1:34" ht="15.6">
      <c r="A182" s="195"/>
      <c r="B182" s="27">
        <f>+'Ark1'!C1873</f>
        <v>2024</v>
      </c>
      <c r="C182" s="195"/>
      <c r="D182" s="27">
        <f>+'Ark1'!M1873</f>
        <v>12</v>
      </c>
      <c r="E182" s="27" t="s">
        <v>99</v>
      </c>
      <c r="F182" s="27">
        <f>+'Ark1'!D1873</f>
        <v>7</v>
      </c>
      <c r="G182" s="27" t="s">
        <v>526</v>
      </c>
      <c r="H182" s="27">
        <f>+'Ark1'!Q1873</f>
        <v>0</v>
      </c>
      <c r="I182" s="321">
        <f>+'Ark1'!R1873</f>
        <v>0</v>
      </c>
      <c r="J182" s="28" t="str">
        <f>+IF(I182=0,"",'Ark1'!AG1873)</f>
        <v/>
      </c>
      <c r="K182" s="28" t="str">
        <f>+IF(I182=0,"",'Ark1'!AH1873)</f>
        <v/>
      </c>
      <c r="L182" s="26" t="str">
        <f>+IF(I182=0,"",'Ark1'!S1873)</f>
        <v/>
      </c>
      <c r="M182" s="28" t="str">
        <f>+IF(I182=0,"",'Ark1'!U1873)</f>
        <v/>
      </c>
      <c r="N182" s="28" t="str">
        <f>+IF(I182=0,"",'Ark1'!V1873)</f>
        <v/>
      </c>
      <c r="O182" s="28" t="str">
        <f>+IF(I182=0,"",'Ark1'!W1873)</f>
        <v/>
      </c>
      <c r="P182" s="33" t="str">
        <f>+IF(I182=0,"",'Ark1'!X1873)</f>
        <v/>
      </c>
      <c r="Q182" s="33" t="str">
        <f>+IF(I182=0,"",'Ark1'!Y1873)</f>
        <v/>
      </c>
      <c r="R182" s="33" t="str">
        <f>+IF(I182=0,"",'Ark1'!Z1873)</f>
        <v/>
      </c>
      <c r="S182" s="28" t="str">
        <f>+IF(I182=0,"",'Ark1'!AA1873)</f>
        <v/>
      </c>
      <c r="T182" s="28" t="str">
        <f>+IF(I182=0,"",'Ark1'!AB1873)</f>
        <v/>
      </c>
      <c r="U182" s="33">
        <f>+'Ark1'!AD1873</f>
        <v>0</v>
      </c>
      <c r="V182" s="28" t="str">
        <f t="shared" si="22"/>
        <v/>
      </c>
      <c r="W182" s="28" t="str">
        <f t="shared" si="23"/>
        <v/>
      </c>
      <c r="X182" s="195"/>
      <c r="Y182" s="198"/>
      <c r="AA182" s="28"/>
      <c r="AB182" s="26"/>
      <c r="AC182" s="199"/>
      <c r="AD182" s="27"/>
      <c r="AH182" s="27"/>
    </row>
    <row r="183" spans="1:34" ht="15.6">
      <c r="A183" s="195"/>
      <c r="B183" s="27">
        <f>+'Ark1'!C1874</f>
        <v>2024</v>
      </c>
      <c r="C183" s="195"/>
      <c r="D183" s="27">
        <f>+'Ark1'!M1874</f>
        <v>12</v>
      </c>
      <c r="E183" s="27" t="s">
        <v>99</v>
      </c>
      <c r="F183" s="27">
        <f>+'Ark1'!D1874</f>
        <v>8</v>
      </c>
      <c r="G183" s="27" t="s">
        <v>527</v>
      </c>
      <c r="H183" s="27">
        <f>+'Ark1'!Q1874</f>
        <v>0</v>
      </c>
      <c r="I183" s="321">
        <f>+'Ark1'!R1874</f>
        <v>0</v>
      </c>
      <c r="J183" s="28" t="str">
        <f>+IF(I183=0,"",'Ark1'!AG1874)</f>
        <v/>
      </c>
      <c r="K183" s="28" t="str">
        <f>+IF(I183=0,"",'Ark1'!AH1874)</f>
        <v/>
      </c>
      <c r="L183" s="26" t="str">
        <f>+IF(I183=0,"",'Ark1'!S1874)</f>
        <v/>
      </c>
      <c r="M183" s="28" t="str">
        <f>+IF(I183=0,"",'Ark1'!U1874)</f>
        <v/>
      </c>
      <c r="N183" s="28" t="str">
        <f>+IF(I183=0,"",'Ark1'!V1874)</f>
        <v/>
      </c>
      <c r="O183" s="28" t="str">
        <f>+IF(I183=0,"",'Ark1'!W1874)</f>
        <v/>
      </c>
      <c r="P183" s="33" t="str">
        <f>+IF(I183=0,"",'Ark1'!X1874)</f>
        <v/>
      </c>
      <c r="Q183" s="33" t="str">
        <f>+IF(I183=0,"",'Ark1'!Y1874)</f>
        <v/>
      </c>
      <c r="R183" s="33" t="str">
        <f>+IF(I183=0,"",'Ark1'!Z1874)</f>
        <v/>
      </c>
      <c r="S183" s="28" t="str">
        <f>+IF(I183=0,"",'Ark1'!AA1874)</f>
        <v/>
      </c>
      <c r="T183" s="28" t="str">
        <f>+IF(I183=0,"",'Ark1'!AB1874)</f>
        <v/>
      </c>
      <c r="U183" s="33">
        <f>+'Ark1'!AD1874</f>
        <v>0</v>
      </c>
      <c r="V183" s="28" t="str">
        <f t="shared" si="22"/>
        <v/>
      </c>
      <c r="W183" s="28" t="str">
        <f t="shared" si="23"/>
        <v/>
      </c>
      <c r="X183" s="195"/>
      <c r="Y183" s="198"/>
      <c r="AA183" s="28"/>
      <c r="AB183" s="26"/>
      <c r="AC183" s="199"/>
      <c r="AD183" s="27"/>
      <c r="AH183" s="27"/>
    </row>
    <row r="184" spans="1:34" ht="15.6">
      <c r="A184" s="195"/>
      <c r="B184" s="27">
        <f>+'Ark1'!C1875</f>
        <v>2024</v>
      </c>
      <c r="C184" s="195"/>
      <c r="D184" s="27">
        <f>+'Ark1'!M1875</f>
        <v>12</v>
      </c>
      <c r="E184" s="27" t="s">
        <v>99</v>
      </c>
      <c r="F184" s="27">
        <f>+'Ark1'!D1875</f>
        <v>9</v>
      </c>
      <c r="G184" s="27" t="s">
        <v>528</v>
      </c>
      <c r="H184" s="27">
        <f>+'Ark1'!Q1875</f>
        <v>0</v>
      </c>
      <c r="I184" s="321">
        <f>+'Ark1'!R1875</f>
        <v>0</v>
      </c>
      <c r="J184" s="28" t="str">
        <f>+IF(I184=0,"",'Ark1'!AG1875)</f>
        <v/>
      </c>
      <c r="K184" s="28" t="str">
        <f>+IF(I184=0,"",'Ark1'!AH1875)</f>
        <v/>
      </c>
      <c r="L184" s="26" t="str">
        <f>+IF(I184=0,"",'Ark1'!S1875)</f>
        <v/>
      </c>
      <c r="M184" s="28" t="str">
        <f>+IF(I184=0,"",'Ark1'!U1875)</f>
        <v/>
      </c>
      <c r="N184" s="28" t="str">
        <f>+IF(I184=0,"",'Ark1'!V1875)</f>
        <v/>
      </c>
      <c r="O184" s="28" t="str">
        <f>+IF(I184=0,"",'Ark1'!W1875)</f>
        <v/>
      </c>
      <c r="P184" s="33" t="str">
        <f>+IF(I184=0,"",'Ark1'!X1875)</f>
        <v/>
      </c>
      <c r="Q184" s="33" t="str">
        <f>+IF(I184=0,"",'Ark1'!Y1875)</f>
        <v/>
      </c>
      <c r="R184" s="33" t="str">
        <f>+IF(I184=0,"",'Ark1'!Z1875)</f>
        <v/>
      </c>
      <c r="S184" s="28" t="str">
        <f>+IF(I184=0,"",'Ark1'!AA1875)</f>
        <v/>
      </c>
      <c r="T184" s="28" t="str">
        <f>+IF(I184=0,"",'Ark1'!AB1875)</f>
        <v/>
      </c>
      <c r="U184" s="33">
        <f>+'Ark1'!AD1875</f>
        <v>0</v>
      </c>
      <c r="V184" s="28" t="str">
        <f t="shared" si="22"/>
        <v/>
      </c>
      <c r="W184" s="28" t="str">
        <f t="shared" si="23"/>
        <v/>
      </c>
      <c r="X184" s="195"/>
      <c r="Y184" s="198"/>
      <c r="AA184" s="28"/>
      <c r="AB184" s="26"/>
      <c r="AC184" s="199"/>
      <c r="AD184" s="27"/>
      <c r="AH184" s="27"/>
    </row>
    <row r="185" spans="1:34" ht="15.6">
      <c r="A185" s="195"/>
      <c r="B185" s="27">
        <f>+'Ark1'!C1876</f>
        <v>2024</v>
      </c>
      <c r="C185" s="195"/>
      <c r="D185" s="27">
        <f>+'Ark1'!M1876</f>
        <v>12</v>
      </c>
      <c r="E185" s="27" t="s">
        <v>99</v>
      </c>
      <c r="F185" s="27">
        <f>+'Ark1'!D1876</f>
        <v>10</v>
      </c>
      <c r="G185" s="27" t="s">
        <v>529</v>
      </c>
      <c r="H185" s="27">
        <f>+'Ark1'!Q1876</f>
        <v>0</v>
      </c>
      <c r="I185" s="321">
        <f>+'Ark1'!R1876</f>
        <v>0</v>
      </c>
      <c r="J185" s="28" t="str">
        <f>+IF(I185=0,"",'Ark1'!AG1876)</f>
        <v/>
      </c>
      <c r="K185" s="28" t="str">
        <f>+IF(I185=0,"",'Ark1'!AH1876)</f>
        <v/>
      </c>
      <c r="L185" s="26" t="str">
        <f>+IF(I185=0,"",'Ark1'!S1876)</f>
        <v/>
      </c>
      <c r="M185" s="28" t="str">
        <f>+IF(I185=0,"",'Ark1'!U1876)</f>
        <v/>
      </c>
      <c r="N185" s="28" t="str">
        <f>+IF(I185=0,"",'Ark1'!V1876)</f>
        <v/>
      </c>
      <c r="O185" s="28" t="str">
        <f>+IF(I185=0,"",'Ark1'!W1876)</f>
        <v/>
      </c>
      <c r="P185" s="33" t="str">
        <f>+IF(I185=0,"",'Ark1'!X1876)</f>
        <v/>
      </c>
      <c r="Q185" s="33" t="str">
        <f>+IF(I185=0,"",'Ark1'!Y1876)</f>
        <v/>
      </c>
      <c r="R185" s="33" t="str">
        <f>+IF(I185=0,"",'Ark1'!Z1876)</f>
        <v/>
      </c>
      <c r="S185" s="28" t="str">
        <f>+IF(I185=0,"",'Ark1'!AA1876)</f>
        <v/>
      </c>
      <c r="T185" s="28" t="str">
        <f>+IF(I185=0,"",'Ark1'!AB1876)</f>
        <v/>
      </c>
      <c r="U185" s="33">
        <f>+'Ark1'!AD1876</f>
        <v>0</v>
      </c>
      <c r="V185" s="28" t="str">
        <f t="shared" si="22"/>
        <v/>
      </c>
      <c r="W185" s="28" t="str">
        <f t="shared" si="23"/>
        <v/>
      </c>
      <c r="X185" s="195"/>
      <c r="Y185" s="198"/>
      <c r="AA185" s="28"/>
      <c r="AB185" s="26"/>
      <c r="AC185" s="199"/>
      <c r="AD185" s="27"/>
      <c r="AH185" s="27"/>
    </row>
    <row r="186" spans="1:34" ht="15.6">
      <c r="A186" s="195"/>
      <c r="B186" s="27">
        <f>+'Ark1'!C1877</f>
        <v>2024</v>
      </c>
      <c r="C186" s="195"/>
      <c r="D186" s="27">
        <f>+'Ark1'!M1877</f>
        <v>12</v>
      </c>
      <c r="E186" s="27" t="s">
        <v>99</v>
      </c>
      <c r="F186" s="27">
        <f>+'Ark1'!D1877</f>
        <v>11</v>
      </c>
      <c r="G186" s="27" t="s">
        <v>530</v>
      </c>
      <c r="H186" s="27">
        <f>+'Ark1'!Q1877</f>
        <v>0</v>
      </c>
      <c r="I186" s="321">
        <f>+'Ark1'!R1877</f>
        <v>0</v>
      </c>
      <c r="J186" s="28" t="str">
        <f>+IF(I186=0,"",'Ark1'!AG1877)</f>
        <v/>
      </c>
      <c r="K186" s="28" t="str">
        <f>+IF(I186=0,"",'Ark1'!AH1877)</f>
        <v/>
      </c>
      <c r="L186" s="26" t="str">
        <f>+IF(I186=0,"",'Ark1'!S1877)</f>
        <v/>
      </c>
      <c r="M186" s="28" t="str">
        <f>+IF(I186=0,"",'Ark1'!U1877)</f>
        <v/>
      </c>
      <c r="N186" s="28" t="str">
        <f>+IF(I186=0,"",'Ark1'!V1877)</f>
        <v/>
      </c>
      <c r="O186" s="28" t="str">
        <f>+IF(I186=0,"",'Ark1'!W1877)</f>
        <v/>
      </c>
      <c r="P186" s="33" t="str">
        <f>+IF(I186=0,"",'Ark1'!X1877)</f>
        <v/>
      </c>
      <c r="Q186" s="33" t="str">
        <f>+IF(I186=0,"",'Ark1'!Y1877)</f>
        <v/>
      </c>
      <c r="R186" s="33" t="str">
        <f>+IF(I186=0,"",'Ark1'!Z1877)</f>
        <v/>
      </c>
      <c r="S186" s="28" t="str">
        <f>+IF(I186=0,"",'Ark1'!AA1877)</f>
        <v/>
      </c>
      <c r="T186" s="28" t="str">
        <f>+IF(I186=0,"",'Ark1'!AB1877)</f>
        <v/>
      </c>
      <c r="U186" s="33">
        <f>+'Ark1'!AD1877</f>
        <v>0</v>
      </c>
      <c r="V186" s="28" t="str">
        <f t="shared" si="22"/>
        <v/>
      </c>
      <c r="W186" s="28" t="str">
        <f t="shared" si="23"/>
        <v/>
      </c>
      <c r="X186" s="195"/>
      <c r="Y186" s="198"/>
      <c r="AA186" s="28"/>
      <c r="AB186" s="26"/>
      <c r="AC186" s="199"/>
      <c r="AD186" s="27"/>
      <c r="AH186" s="27"/>
    </row>
    <row r="187" spans="1:34" ht="15.6">
      <c r="A187" s="195"/>
      <c r="B187" s="27">
        <f>+'Ark1'!C1878</f>
        <v>2024</v>
      </c>
      <c r="C187" s="195"/>
      <c r="D187" s="27">
        <f>+'Ark1'!M1878</f>
        <v>12</v>
      </c>
      <c r="E187" s="27" t="s">
        <v>99</v>
      </c>
      <c r="F187" s="27">
        <f>+'Ark1'!D1878</f>
        <v>12</v>
      </c>
      <c r="G187" s="27" t="s">
        <v>531</v>
      </c>
      <c r="H187" s="27">
        <f>+'Ark1'!Q1878</f>
        <v>0</v>
      </c>
      <c r="I187" s="321">
        <f>+'Ark1'!R1878</f>
        <v>0</v>
      </c>
      <c r="J187" s="28" t="str">
        <f>+IF(I187=0,"",'Ark1'!AG1878)</f>
        <v/>
      </c>
      <c r="K187" s="28" t="str">
        <f>+IF(I187=0,"",'Ark1'!AH1878)</f>
        <v/>
      </c>
      <c r="L187" s="26" t="str">
        <f>+IF(I187=0,"",'Ark1'!S1878)</f>
        <v/>
      </c>
      <c r="M187" s="28" t="str">
        <f>+IF(I187=0,"",'Ark1'!U1878)</f>
        <v/>
      </c>
      <c r="N187" s="28" t="str">
        <f>+IF(I187=0,"",'Ark1'!V1878)</f>
        <v/>
      </c>
      <c r="O187" s="28" t="str">
        <f>+IF(I187=0,"",'Ark1'!W1878)</f>
        <v/>
      </c>
      <c r="P187" s="33" t="str">
        <f>+IF(I187=0,"",'Ark1'!X1878)</f>
        <v/>
      </c>
      <c r="Q187" s="33" t="str">
        <f>+IF(I187=0,"",'Ark1'!Y1878)</f>
        <v/>
      </c>
      <c r="R187" s="33" t="str">
        <f>+IF(I187=0,"",'Ark1'!Z1878)</f>
        <v/>
      </c>
      <c r="S187" s="28" t="str">
        <f>+IF(I187=0,"",'Ark1'!AA1878)</f>
        <v/>
      </c>
      <c r="T187" s="28" t="str">
        <f>+IF(I187=0,"",'Ark1'!AB1878)</f>
        <v/>
      </c>
      <c r="U187" s="33">
        <f>+'Ark1'!AD1878</f>
        <v>0</v>
      </c>
      <c r="V187" s="28" t="str">
        <f t="shared" si="22"/>
        <v/>
      </c>
      <c r="W187" s="28" t="str">
        <f t="shared" si="23"/>
        <v/>
      </c>
      <c r="X187" s="195"/>
      <c r="Y187" s="198"/>
      <c r="AA187" s="28"/>
      <c r="AB187" s="26"/>
      <c r="AC187" s="199"/>
      <c r="AD187" s="27"/>
      <c r="AH187" s="27"/>
    </row>
    <row r="188" spans="1:34" ht="15.6">
      <c r="A188" s="195"/>
      <c r="B188" s="195"/>
      <c r="C188" s="195"/>
      <c r="D188" s="195"/>
      <c r="E188" s="195"/>
      <c r="F188" s="195"/>
      <c r="G188" s="195"/>
      <c r="H188" s="195"/>
      <c r="I188" s="316"/>
      <c r="J188" s="196"/>
      <c r="K188" s="196"/>
      <c r="L188" s="195"/>
      <c r="M188" s="195"/>
      <c r="N188" s="195"/>
      <c r="O188" s="197"/>
      <c r="P188" s="197"/>
      <c r="Q188" s="197"/>
      <c r="R188" s="197"/>
      <c r="S188" s="196"/>
      <c r="T188" s="195"/>
      <c r="U188" s="197"/>
      <c r="V188" s="197"/>
      <c r="W188" s="196"/>
      <c r="X188" s="195"/>
      <c r="Y188" s="198"/>
      <c r="AA188" s="28"/>
      <c r="AB188" s="26"/>
      <c r="AC188" s="199"/>
      <c r="AD188" s="27"/>
      <c r="AH188" s="27"/>
    </row>
    <row r="189" spans="1:34" ht="22.8">
      <c r="A189" s="195"/>
      <c r="B189" s="195"/>
      <c r="C189" s="195"/>
      <c r="D189" s="195"/>
      <c r="E189" s="240" t="str">
        <f>+E191</f>
        <v>5-</v>
      </c>
      <c r="F189" s="195"/>
      <c r="G189" s="195"/>
      <c r="H189" s="195"/>
      <c r="I189" s="309">
        <f>SUM(I191:I202)</f>
        <v>0</v>
      </c>
      <c r="J189" s="196"/>
      <c r="K189" s="196"/>
      <c r="L189" s="195"/>
      <c r="M189" s="246" t="str">
        <f>+Fettgruppe!K22</f>
        <v/>
      </c>
      <c r="N189" s="195"/>
      <c r="O189" s="197"/>
      <c r="P189" s="197"/>
      <c r="Q189" s="197"/>
      <c r="R189" s="197"/>
      <c r="S189" s="196"/>
      <c r="T189" s="195"/>
      <c r="U189" s="197"/>
      <c r="V189" s="197"/>
      <c r="W189" s="196"/>
      <c r="X189" s="195"/>
      <c r="Y189" s="198"/>
      <c r="AA189" s="28"/>
      <c r="AB189" s="26"/>
      <c r="AC189" s="199"/>
      <c r="AD189" s="27"/>
      <c r="AH189" s="27"/>
    </row>
    <row r="190" spans="1:34" ht="15.6">
      <c r="A190" s="195"/>
      <c r="B190" s="195"/>
      <c r="C190" s="195"/>
      <c r="D190" s="195"/>
      <c r="E190" s="195"/>
      <c r="F190" s="195"/>
      <c r="G190" s="195"/>
      <c r="H190" s="195"/>
      <c r="I190" s="316"/>
      <c r="J190" s="196"/>
      <c r="K190" s="196"/>
      <c r="L190" s="195"/>
      <c r="M190" s="195"/>
      <c r="N190" s="195"/>
      <c r="O190" s="197"/>
      <c r="P190" s="197"/>
      <c r="Q190" s="197"/>
      <c r="R190" s="197"/>
      <c r="S190" s="196"/>
      <c r="T190" s="195"/>
      <c r="U190" s="197"/>
      <c r="V190" s="197"/>
      <c r="W190" s="212"/>
      <c r="X190" s="195"/>
      <c r="Y190" s="198"/>
      <c r="AA190" s="28"/>
      <c r="AB190" s="26"/>
      <c r="AC190" s="199"/>
      <c r="AD190" s="27"/>
      <c r="AH190" s="27"/>
    </row>
    <row r="191" spans="1:34" ht="15.6">
      <c r="A191" s="195"/>
      <c r="B191" s="215">
        <f>+'Ark1'!C1879</f>
        <v>2024</v>
      </c>
      <c r="C191" s="195"/>
      <c r="D191" s="215">
        <f>+'Ark1'!M1879</f>
        <v>13</v>
      </c>
      <c r="E191" s="215" t="s">
        <v>100</v>
      </c>
      <c r="F191" s="215">
        <f>+'Ark1'!D1879</f>
        <v>1</v>
      </c>
      <c r="G191" s="215" t="str">
        <f t="shared" ref="G191:G202" si="24">+G176</f>
        <v>Jan</v>
      </c>
      <c r="H191" s="215">
        <f>+'Ark1'!Q1879</f>
        <v>0</v>
      </c>
      <c r="I191" s="320">
        <f>+'Ark1'!R1879</f>
        <v>0</v>
      </c>
      <c r="J191" s="216" t="str">
        <f>+IF(I191=0,"",'Ark1'!AG1879)</f>
        <v/>
      </c>
      <c r="K191" s="216" t="str">
        <f>+IF(I191=0,"",'Ark1'!AH1879)</f>
        <v/>
      </c>
      <c r="L191" s="217" t="str">
        <f>+IF(I191=0,"",'Ark1'!S1879)</f>
        <v/>
      </c>
      <c r="M191" s="267" t="str">
        <f>+IF(I191=0,"",'Ark1'!U1879)</f>
        <v/>
      </c>
      <c r="N191" s="216" t="str">
        <f>+IF(I191=0,"",'Ark1'!V1879)</f>
        <v/>
      </c>
      <c r="O191" s="216" t="str">
        <f>+IF(I191=0,"",'Ark1'!W1879)</f>
        <v/>
      </c>
      <c r="P191" s="218" t="str">
        <f>+IF(I191=0,"",'Ark1'!X1879)</f>
        <v/>
      </c>
      <c r="Q191" s="218" t="str">
        <f>+IF(I191=0,"",'Ark1'!Y1879)</f>
        <v/>
      </c>
      <c r="R191" s="218" t="str">
        <f>+IF(I191=0,"",'Ark1'!Z1879)</f>
        <v/>
      </c>
      <c r="S191" s="216" t="str">
        <f>+IF(I191=0,"",'Ark1'!AA1879)</f>
        <v/>
      </c>
      <c r="T191" s="216" t="str">
        <f>+IF(I191=0,"",'Ark1'!AB1879)</f>
        <v/>
      </c>
      <c r="U191" s="218">
        <f>+'Ark1'!AD1879</f>
        <v>0</v>
      </c>
      <c r="V191" s="216" t="str">
        <f>+IF(I191=0,"",I191/D191)</f>
        <v/>
      </c>
      <c r="W191" s="216" t="str">
        <f>+IF(I191=0,"",I191/H191)</f>
        <v/>
      </c>
      <c r="X191" s="195"/>
      <c r="Y191" s="198"/>
      <c r="AA191" s="28"/>
      <c r="AB191" s="26"/>
      <c r="AC191" s="199"/>
      <c r="AD191" s="27"/>
      <c r="AH191" s="27"/>
    </row>
    <row r="192" spans="1:34" ht="15.6">
      <c r="A192" s="195"/>
      <c r="B192" s="215">
        <f>+'Ark1'!C1880</f>
        <v>2024</v>
      </c>
      <c r="C192" s="195"/>
      <c r="D192" s="215">
        <f>+'Ark1'!M1880</f>
        <v>13</v>
      </c>
      <c r="E192" s="215" t="s">
        <v>100</v>
      </c>
      <c r="F192" s="215">
        <f>+'Ark1'!D1880</f>
        <v>2</v>
      </c>
      <c r="G192" s="215" t="str">
        <f t="shared" si="24"/>
        <v>Feb</v>
      </c>
      <c r="H192" s="215">
        <f>+'Ark1'!Q1880</f>
        <v>0</v>
      </c>
      <c r="I192" s="320">
        <f>+'Ark1'!R1880</f>
        <v>0</v>
      </c>
      <c r="J192" s="216" t="str">
        <f>+IF(I192=0,"",'Ark1'!AG1880)</f>
        <v/>
      </c>
      <c r="K192" s="216" t="str">
        <f>+IF(I192=0,"",'Ark1'!AH1880)</f>
        <v/>
      </c>
      <c r="L192" s="217" t="str">
        <f>+IF(I192=0,"",'Ark1'!S1880)</f>
        <v/>
      </c>
      <c r="M192" s="267" t="str">
        <f>+IF(I192=0,"",'Ark1'!U1880)</f>
        <v/>
      </c>
      <c r="N192" s="216" t="str">
        <f>+IF(I192=0,"",'Ark1'!V1880)</f>
        <v/>
      </c>
      <c r="O192" s="216" t="str">
        <f>+IF(I192=0,"",'Ark1'!W1880)</f>
        <v/>
      </c>
      <c r="P192" s="218" t="str">
        <f>+IF(I192=0,"",'Ark1'!X1880)</f>
        <v/>
      </c>
      <c r="Q192" s="218" t="str">
        <f>+IF(I192=0,"",'Ark1'!Y1880)</f>
        <v/>
      </c>
      <c r="R192" s="218" t="str">
        <f>+IF(I192=0,"",'Ark1'!Z1880)</f>
        <v/>
      </c>
      <c r="S192" s="216" t="str">
        <f>+IF(I192=0,"",'Ark1'!AA1880)</f>
        <v/>
      </c>
      <c r="T192" s="216" t="str">
        <f>+IF(I192=0,"",'Ark1'!AB1880)</f>
        <v/>
      </c>
      <c r="U192" s="218">
        <f>+'Ark1'!AD1880</f>
        <v>0</v>
      </c>
      <c r="V192" s="216" t="str">
        <f t="shared" ref="V192:V202" si="25">+IF(I192=0,"",I192/D192)</f>
        <v/>
      </c>
      <c r="W192" s="216" t="str">
        <f t="shared" ref="W192:W202" si="26">+IF(I192=0,"",I192/H192)</f>
        <v/>
      </c>
      <c r="X192" s="195"/>
      <c r="Y192" s="26"/>
      <c r="AA192" s="28"/>
      <c r="AB192" s="26"/>
      <c r="AC192" s="27"/>
      <c r="AD192" s="27"/>
      <c r="AH192" s="27"/>
    </row>
    <row r="193" spans="1:34" ht="15.6">
      <c r="A193" s="195"/>
      <c r="B193" s="215">
        <f>+'Ark1'!C1881</f>
        <v>2024</v>
      </c>
      <c r="C193" s="195"/>
      <c r="D193" s="215">
        <f>+'Ark1'!M1881</f>
        <v>13</v>
      </c>
      <c r="E193" s="215" t="s">
        <v>100</v>
      </c>
      <c r="F193" s="215">
        <f>+'Ark1'!D1881</f>
        <v>3</v>
      </c>
      <c r="G193" s="215" t="str">
        <f t="shared" si="24"/>
        <v>Mar</v>
      </c>
      <c r="H193" s="215">
        <f>+'Ark1'!Q1881</f>
        <v>0</v>
      </c>
      <c r="I193" s="320">
        <f>+'Ark1'!R1881</f>
        <v>0</v>
      </c>
      <c r="J193" s="216" t="str">
        <f>+IF(I193=0,"",'Ark1'!AG1881)</f>
        <v/>
      </c>
      <c r="K193" s="216" t="str">
        <f>+IF(I193=0,"",'Ark1'!AH1881)</f>
        <v/>
      </c>
      <c r="L193" s="217" t="str">
        <f>+IF(I193=0,"",'Ark1'!S1881)</f>
        <v/>
      </c>
      <c r="M193" s="267" t="str">
        <f>+IF(I193=0,"",'Ark1'!U1881)</f>
        <v/>
      </c>
      <c r="N193" s="216" t="str">
        <f>+IF(I193=0,"",'Ark1'!V1881)</f>
        <v/>
      </c>
      <c r="O193" s="216" t="str">
        <f>+IF(I193=0,"",'Ark1'!W1881)</f>
        <v/>
      </c>
      <c r="P193" s="218" t="str">
        <f>+IF(I193=0,"",'Ark1'!X1881)</f>
        <v/>
      </c>
      <c r="Q193" s="218" t="str">
        <f>+IF(I193=0,"",'Ark1'!Y1881)</f>
        <v/>
      </c>
      <c r="R193" s="218" t="str">
        <f>+IF(I193=0,"",'Ark1'!Z1881)</f>
        <v/>
      </c>
      <c r="S193" s="216" t="str">
        <f>+IF(I193=0,"",'Ark1'!AA1881)</f>
        <v/>
      </c>
      <c r="T193" s="216" t="str">
        <f>+IF(I193=0,"",'Ark1'!AB1881)</f>
        <v/>
      </c>
      <c r="U193" s="218">
        <f>+'Ark1'!AD1881</f>
        <v>0</v>
      </c>
      <c r="V193" s="216" t="str">
        <f t="shared" si="25"/>
        <v/>
      </c>
      <c r="W193" s="216" t="str">
        <f t="shared" si="26"/>
        <v/>
      </c>
      <c r="X193" s="195"/>
      <c r="Y193" s="26"/>
      <c r="AA193" s="28"/>
      <c r="AB193" s="26"/>
      <c r="AC193" s="27"/>
      <c r="AD193" s="27"/>
      <c r="AH193" s="27"/>
    </row>
    <row r="194" spans="1:34" ht="15.6">
      <c r="A194" s="195"/>
      <c r="B194" s="215">
        <f>+'Ark1'!C1882</f>
        <v>2024</v>
      </c>
      <c r="C194" s="195"/>
      <c r="D194" s="215">
        <f>+'Ark1'!M1882</f>
        <v>13</v>
      </c>
      <c r="E194" s="215" t="s">
        <v>100</v>
      </c>
      <c r="F194" s="215">
        <f>+'Ark1'!D1882</f>
        <v>4</v>
      </c>
      <c r="G194" s="215" t="str">
        <f t="shared" si="24"/>
        <v>Apr</v>
      </c>
      <c r="H194" s="215">
        <f>+'Ark1'!Q1882</f>
        <v>0</v>
      </c>
      <c r="I194" s="320">
        <f>+'Ark1'!R1882</f>
        <v>0</v>
      </c>
      <c r="J194" s="216" t="str">
        <f>+IF(I194=0,"",'Ark1'!AG1882)</f>
        <v/>
      </c>
      <c r="K194" s="216" t="str">
        <f>+IF(I194=0,"",'Ark1'!AH1882)</f>
        <v/>
      </c>
      <c r="L194" s="217" t="str">
        <f>+IF(I194=0,"",'Ark1'!S1882)</f>
        <v/>
      </c>
      <c r="M194" s="267" t="str">
        <f>+IF(I194=0,"",'Ark1'!U1882)</f>
        <v/>
      </c>
      <c r="N194" s="216" t="str">
        <f>+IF(I194=0,"",'Ark1'!V1882)</f>
        <v/>
      </c>
      <c r="O194" s="216" t="str">
        <f>+IF(I194=0,"",'Ark1'!W1882)</f>
        <v/>
      </c>
      <c r="P194" s="218" t="str">
        <f>+IF(I194=0,"",'Ark1'!X1882)</f>
        <v/>
      </c>
      <c r="Q194" s="218" t="str">
        <f>+IF(I194=0,"",'Ark1'!Y1882)</f>
        <v/>
      </c>
      <c r="R194" s="218" t="str">
        <f>+IF(I194=0,"",'Ark1'!Z1882)</f>
        <v/>
      </c>
      <c r="S194" s="216" t="str">
        <f>+IF(I194=0,"",'Ark1'!AA1882)</f>
        <v/>
      </c>
      <c r="T194" s="216" t="str">
        <f>+IF(I194=0,"",'Ark1'!AB1882)</f>
        <v/>
      </c>
      <c r="U194" s="218">
        <f>+'Ark1'!AD1882</f>
        <v>0</v>
      </c>
      <c r="V194" s="216" t="str">
        <f t="shared" si="25"/>
        <v/>
      </c>
      <c r="W194" s="216" t="str">
        <f t="shared" si="26"/>
        <v/>
      </c>
      <c r="X194" s="195"/>
      <c r="Y194" s="26"/>
      <c r="AA194" s="28"/>
      <c r="AB194" s="26"/>
      <c r="AC194" s="27"/>
      <c r="AD194" s="27"/>
      <c r="AH194" s="27"/>
    </row>
    <row r="195" spans="1:34" ht="15.6">
      <c r="A195" s="195"/>
      <c r="B195" s="215">
        <f>+'Ark1'!C1883</f>
        <v>2024</v>
      </c>
      <c r="C195" s="195"/>
      <c r="D195" s="215">
        <f>+'Ark1'!M1883</f>
        <v>13</v>
      </c>
      <c r="E195" s="215" t="s">
        <v>100</v>
      </c>
      <c r="F195" s="215">
        <f>+'Ark1'!D1883</f>
        <v>5</v>
      </c>
      <c r="G195" s="215" t="str">
        <f t="shared" si="24"/>
        <v>Mai</v>
      </c>
      <c r="H195" s="215">
        <f>+'Ark1'!Q1883</f>
        <v>0</v>
      </c>
      <c r="I195" s="320">
        <f>+'Ark1'!R1883</f>
        <v>0</v>
      </c>
      <c r="J195" s="216" t="str">
        <f>+IF(I195=0,"",'Ark1'!AG1883)</f>
        <v/>
      </c>
      <c r="K195" s="216" t="str">
        <f>+IF(I195=0,"",'Ark1'!AH1883)</f>
        <v/>
      </c>
      <c r="L195" s="217" t="str">
        <f>+IF(I195=0,"",'Ark1'!S1883)</f>
        <v/>
      </c>
      <c r="M195" s="267" t="str">
        <f>+IF(I195=0,"",'Ark1'!U1883)</f>
        <v/>
      </c>
      <c r="N195" s="216" t="str">
        <f>+IF(I195=0,"",'Ark1'!V1883)</f>
        <v/>
      </c>
      <c r="O195" s="216" t="str">
        <f>+IF(I195=0,"",'Ark1'!W1883)</f>
        <v/>
      </c>
      <c r="P195" s="218" t="str">
        <f>+IF(I195=0,"",'Ark1'!X1883)</f>
        <v/>
      </c>
      <c r="Q195" s="218" t="str">
        <f>+IF(I195=0,"",'Ark1'!Y1883)</f>
        <v/>
      </c>
      <c r="R195" s="218" t="str">
        <f>+IF(I195=0,"",'Ark1'!Z1883)</f>
        <v/>
      </c>
      <c r="S195" s="216" t="str">
        <f>+IF(I195=0,"",'Ark1'!AA1883)</f>
        <v/>
      </c>
      <c r="T195" s="216" t="str">
        <f>+IF(I195=0,"",'Ark1'!AB1883)</f>
        <v/>
      </c>
      <c r="U195" s="218">
        <f>+'Ark1'!AD1883</f>
        <v>0</v>
      </c>
      <c r="V195" s="216" t="str">
        <f t="shared" si="25"/>
        <v/>
      </c>
      <c r="W195" s="216" t="str">
        <f t="shared" si="26"/>
        <v/>
      </c>
      <c r="X195" s="195"/>
      <c r="Y195" s="199"/>
      <c r="AA195" s="28"/>
      <c r="AB195" s="26"/>
      <c r="AC195" s="199"/>
      <c r="AD195" s="27"/>
      <c r="AH195" s="27"/>
    </row>
    <row r="196" spans="1:34" ht="15.6">
      <c r="A196" s="195"/>
      <c r="B196" s="215">
        <f>+'Ark1'!C1884</f>
        <v>2024</v>
      </c>
      <c r="C196" s="195"/>
      <c r="D196" s="215">
        <f>+'Ark1'!M1884</f>
        <v>13</v>
      </c>
      <c r="E196" s="215" t="s">
        <v>100</v>
      </c>
      <c r="F196" s="215">
        <f>+'Ark1'!D1884</f>
        <v>6</v>
      </c>
      <c r="G196" s="215" t="str">
        <f t="shared" si="24"/>
        <v>Jun</v>
      </c>
      <c r="H196" s="215">
        <f>+'Ark1'!Q1884</f>
        <v>0</v>
      </c>
      <c r="I196" s="320">
        <f>+'Ark1'!R1884</f>
        <v>0</v>
      </c>
      <c r="J196" s="216" t="str">
        <f>+IF(I196=0,"",'Ark1'!AG1884)</f>
        <v/>
      </c>
      <c r="K196" s="216" t="str">
        <f>+IF(I196=0,"",'Ark1'!AH1884)</f>
        <v/>
      </c>
      <c r="L196" s="217" t="str">
        <f>+IF(I196=0,"",'Ark1'!S1884)</f>
        <v/>
      </c>
      <c r="M196" s="267" t="str">
        <f>+IF(I196=0,"",'Ark1'!U1884)</f>
        <v/>
      </c>
      <c r="N196" s="216" t="str">
        <f>+IF(I196=0,"",'Ark1'!V1884)</f>
        <v/>
      </c>
      <c r="O196" s="216" t="str">
        <f>+IF(I196=0,"",'Ark1'!W1884)</f>
        <v/>
      </c>
      <c r="P196" s="218" t="str">
        <f>+IF(I196=0,"",'Ark1'!X1884)</f>
        <v/>
      </c>
      <c r="Q196" s="218" t="str">
        <f>+IF(I196=0,"",'Ark1'!Y1884)</f>
        <v/>
      </c>
      <c r="R196" s="218" t="str">
        <f>+IF(I196=0,"",'Ark1'!Z1884)</f>
        <v/>
      </c>
      <c r="S196" s="216" t="str">
        <f>+IF(I196=0,"",'Ark1'!AA1884)</f>
        <v/>
      </c>
      <c r="T196" s="216" t="str">
        <f>+IF(I196=0,"",'Ark1'!AB1884)</f>
        <v/>
      </c>
      <c r="U196" s="218">
        <f>+'Ark1'!AD1884</f>
        <v>0</v>
      </c>
      <c r="V196" s="216" t="str">
        <f t="shared" si="25"/>
        <v/>
      </c>
      <c r="W196" s="216" t="str">
        <f t="shared" si="26"/>
        <v/>
      </c>
      <c r="X196" s="195"/>
      <c r="Y196" s="199"/>
      <c r="AA196" s="28"/>
      <c r="AB196" s="26"/>
      <c r="AC196" s="199"/>
      <c r="AD196" s="27"/>
      <c r="AH196" s="27"/>
    </row>
    <row r="197" spans="1:34" ht="15.6">
      <c r="A197" s="195"/>
      <c r="B197" s="215">
        <f>+'Ark1'!C1885</f>
        <v>2024</v>
      </c>
      <c r="C197" s="195"/>
      <c r="D197" s="215">
        <f>+'Ark1'!M1885</f>
        <v>13</v>
      </c>
      <c r="E197" s="215" t="s">
        <v>100</v>
      </c>
      <c r="F197" s="215">
        <f>+'Ark1'!D1885</f>
        <v>7</v>
      </c>
      <c r="G197" s="215" t="str">
        <f t="shared" si="24"/>
        <v>Jul</v>
      </c>
      <c r="H197" s="215">
        <f>+'Ark1'!Q1885</f>
        <v>0</v>
      </c>
      <c r="I197" s="320">
        <f>+'Ark1'!R1885</f>
        <v>0</v>
      </c>
      <c r="J197" s="216" t="str">
        <f>+IF(I197=0,"",'Ark1'!AG1885)</f>
        <v/>
      </c>
      <c r="K197" s="216" t="str">
        <f>+IF(I197=0,"",'Ark1'!AH1885)</f>
        <v/>
      </c>
      <c r="L197" s="217" t="str">
        <f>+IF(I197=0,"",'Ark1'!S1885)</f>
        <v/>
      </c>
      <c r="M197" s="267" t="str">
        <f>+IF(I197=0,"",'Ark1'!U1885)</f>
        <v/>
      </c>
      <c r="N197" s="216" t="str">
        <f>+IF(I197=0,"",'Ark1'!V1885)</f>
        <v/>
      </c>
      <c r="O197" s="216" t="str">
        <f>+IF(I197=0,"",'Ark1'!W1885)</f>
        <v/>
      </c>
      <c r="P197" s="218" t="str">
        <f>+IF(I197=0,"",'Ark1'!X1885)</f>
        <v/>
      </c>
      <c r="Q197" s="218" t="str">
        <f>+IF(I197=0,"",'Ark1'!Y1885)</f>
        <v/>
      </c>
      <c r="R197" s="218" t="str">
        <f>+IF(I197=0,"",'Ark1'!Z1885)</f>
        <v/>
      </c>
      <c r="S197" s="216" t="str">
        <f>+IF(I197=0,"",'Ark1'!AA1885)</f>
        <v/>
      </c>
      <c r="T197" s="216" t="str">
        <f>+IF(I197=0,"",'Ark1'!AB1885)</f>
        <v/>
      </c>
      <c r="U197" s="218">
        <f>+'Ark1'!AD1885</f>
        <v>0</v>
      </c>
      <c r="V197" s="216" t="str">
        <f t="shared" si="25"/>
        <v/>
      </c>
      <c r="W197" s="216" t="str">
        <f t="shared" si="26"/>
        <v/>
      </c>
      <c r="X197" s="195"/>
      <c r="Y197" s="26"/>
      <c r="AA197" s="28"/>
      <c r="AB197" s="26"/>
      <c r="AC197" s="27"/>
      <c r="AD197" s="27"/>
      <c r="AH197" s="27"/>
    </row>
    <row r="198" spans="1:34" ht="15.6">
      <c r="A198" s="195"/>
      <c r="B198" s="215">
        <f>+'Ark1'!C1886</f>
        <v>2024</v>
      </c>
      <c r="C198" s="195"/>
      <c r="D198" s="215">
        <f>+'Ark1'!M1886</f>
        <v>13</v>
      </c>
      <c r="E198" s="215" t="s">
        <v>100</v>
      </c>
      <c r="F198" s="215">
        <f>+'Ark1'!D1886</f>
        <v>8</v>
      </c>
      <c r="G198" s="215" t="str">
        <f t="shared" si="24"/>
        <v>Aug</v>
      </c>
      <c r="H198" s="215">
        <f>+'Ark1'!Q1886</f>
        <v>0</v>
      </c>
      <c r="I198" s="320">
        <f>+'Ark1'!R1886</f>
        <v>0</v>
      </c>
      <c r="J198" s="216" t="str">
        <f>+IF(I198=0,"",'Ark1'!AG1886)</f>
        <v/>
      </c>
      <c r="K198" s="216" t="str">
        <f>+IF(I198=0,"",'Ark1'!AH1886)</f>
        <v/>
      </c>
      <c r="L198" s="217" t="str">
        <f>+IF(I198=0,"",'Ark1'!S1886)</f>
        <v/>
      </c>
      <c r="M198" s="267" t="str">
        <f>+IF(I198=0,"",'Ark1'!U1886)</f>
        <v/>
      </c>
      <c r="N198" s="216" t="str">
        <f>+IF(I198=0,"",'Ark1'!V1886)</f>
        <v/>
      </c>
      <c r="O198" s="216" t="str">
        <f>+IF(I198=0,"",'Ark1'!W1886)</f>
        <v/>
      </c>
      <c r="P198" s="218" t="str">
        <f>+IF(I198=0,"",'Ark1'!X1886)</f>
        <v/>
      </c>
      <c r="Q198" s="218" t="str">
        <f>+IF(I198=0,"",'Ark1'!Y1886)</f>
        <v/>
      </c>
      <c r="R198" s="218" t="str">
        <f>+IF(I198=0,"",'Ark1'!Z1886)</f>
        <v/>
      </c>
      <c r="S198" s="216" t="str">
        <f>+IF(I198=0,"",'Ark1'!AA1886)</f>
        <v/>
      </c>
      <c r="T198" s="216" t="str">
        <f>+IF(I198=0,"",'Ark1'!AB1886)</f>
        <v/>
      </c>
      <c r="U198" s="218">
        <f>+'Ark1'!AD1886</f>
        <v>0</v>
      </c>
      <c r="V198" s="216" t="str">
        <f t="shared" si="25"/>
        <v/>
      </c>
      <c r="W198" s="216" t="str">
        <f t="shared" si="26"/>
        <v/>
      </c>
      <c r="X198" s="195"/>
      <c r="Y198" s="26"/>
      <c r="AA198" s="28"/>
      <c r="AB198" s="26"/>
      <c r="AC198" s="27"/>
      <c r="AD198" s="27"/>
      <c r="AH198" s="27"/>
    </row>
    <row r="199" spans="1:34" ht="15.6">
      <c r="A199" s="195"/>
      <c r="B199" s="215">
        <f>+'Ark1'!C1887</f>
        <v>2024</v>
      </c>
      <c r="C199" s="195"/>
      <c r="D199" s="215">
        <f>+'Ark1'!M1887</f>
        <v>13</v>
      </c>
      <c r="E199" s="215" t="s">
        <v>100</v>
      </c>
      <c r="F199" s="215">
        <f>+'Ark1'!D1887</f>
        <v>9</v>
      </c>
      <c r="G199" s="215" t="str">
        <f t="shared" si="24"/>
        <v>Sep</v>
      </c>
      <c r="H199" s="215">
        <f>+'Ark1'!Q1887</f>
        <v>0</v>
      </c>
      <c r="I199" s="320">
        <f>+'Ark1'!R1887</f>
        <v>0</v>
      </c>
      <c r="J199" s="216" t="str">
        <f>+IF(I199=0,"",'Ark1'!AG1887)</f>
        <v/>
      </c>
      <c r="K199" s="216" t="str">
        <f>+IF(I199=0,"",'Ark1'!AH1887)</f>
        <v/>
      </c>
      <c r="L199" s="217" t="str">
        <f>+IF(I199=0,"",'Ark1'!S1887)</f>
        <v/>
      </c>
      <c r="M199" s="267" t="str">
        <f>+IF(I199=0,"",'Ark1'!U1887)</f>
        <v/>
      </c>
      <c r="N199" s="216" t="str">
        <f>+IF(I199=0,"",'Ark1'!V1887)</f>
        <v/>
      </c>
      <c r="O199" s="216" t="str">
        <f>+IF(I199=0,"",'Ark1'!W1887)</f>
        <v/>
      </c>
      <c r="P199" s="218" t="str">
        <f>+IF(I199=0,"",'Ark1'!X1887)</f>
        <v/>
      </c>
      <c r="Q199" s="218" t="str">
        <f>+IF(I199=0,"",'Ark1'!Y1887)</f>
        <v/>
      </c>
      <c r="R199" s="218" t="str">
        <f>+IF(I199=0,"",'Ark1'!Z1887)</f>
        <v/>
      </c>
      <c r="S199" s="216" t="str">
        <f>+IF(I199=0,"",'Ark1'!AA1887)</f>
        <v/>
      </c>
      <c r="T199" s="216" t="str">
        <f>+IF(I199=0,"",'Ark1'!AB1887)</f>
        <v/>
      </c>
      <c r="U199" s="218">
        <f>+'Ark1'!AD1887</f>
        <v>0</v>
      </c>
      <c r="V199" s="216" t="str">
        <f t="shared" si="25"/>
        <v/>
      </c>
      <c r="W199" s="216" t="str">
        <f t="shared" si="26"/>
        <v/>
      </c>
      <c r="X199" s="195"/>
      <c r="Y199" s="26"/>
      <c r="AA199" s="28"/>
      <c r="AB199" s="26"/>
      <c r="AC199" s="27"/>
      <c r="AD199" s="27"/>
      <c r="AH199" s="27"/>
    </row>
    <row r="200" spans="1:34" ht="15.6">
      <c r="A200" s="195"/>
      <c r="B200" s="215">
        <f>+'Ark1'!C1888</f>
        <v>2024</v>
      </c>
      <c r="C200" s="195"/>
      <c r="D200" s="215">
        <f>+'Ark1'!M1888</f>
        <v>13</v>
      </c>
      <c r="E200" s="215" t="s">
        <v>100</v>
      </c>
      <c r="F200" s="215">
        <f>+'Ark1'!D1888</f>
        <v>10</v>
      </c>
      <c r="G200" s="215" t="str">
        <f t="shared" si="24"/>
        <v>Okt</v>
      </c>
      <c r="H200" s="215">
        <f>+'Ark1'!Q1888</f>
        <v>0</v>
      </c>
      <c r="I200" s="320">
        <f>+'Ark1'!R1888</f>
        <v>0</v>
      </c>
      <c r="J200" s="216" t="str">
        <f>+IF(I200=0,"",'Ark1'!AG1888)</f>
        <v/>
      </c>
      <c r="K200" s="216" t="str">
        <f>+IF(I200=0,"",'Ark1'!AH1888)</f>
        <v/>
      </c>
      <c r="L200" s="217" t="str">
        <f>+IF(I200=0,"",'Ark1'!S1888)</f>
        <v/>
      </c>
      <c r="M200" s="267" t="str">
        <f>+IF(I200=0,"",'Ark1'!U1888)</f>
        <v/>
      </c>
      <c r="N200" s="216" t="str">
        <f>+IF(I200=0,"",'Ark1'!V1888)</f>
        <v/>
      </c>
      <c r="O200" s="216" t="str">
        <f>+IF(I200=0,"",'Ark1'!W1888)</f>
        <v/>
      </c>
      <c r="P200" s="218" t="str">
        <f>+IF(I200=0,"",'Ark1'!X1888)</f>
        <v/>
      </c>
      <c r="Q200" s="218" t="str">
        <f>+IF(I200=0,"",'Ark1'!Y1888)</f>
        <v/>
      </c>
      <c r="R200" s="218" t="str">
        <f>+IF(I200=0,"",'Ark1'!Z1888)</f>
        <v/>
      </c>
      <c r="S200" s="216" t="str">
        <f>+IF(I200=0,"",'Ark1'!AA1888)</f>
        <v/>
      </c>
      <c r="T200" s="216" t="str">
        <f>+IF(I200=0,"",'Ark1'!AB1888)</f>
        <v/>
      </c>
      <c r="U200" s="218">
        <f>+'Ark1'!AD1888</f>
        <v>0</v>
      </c>
      <c r="V200" s="216" t="str">
        <f t="shared" si="25"/>
        <v/>
      </c>
      <c r="W200" s="216" t="str">
        <f t="shared" si="26"/>
        <v/>
      </c>
      <c r="X200" s="195"/>
      <c r="Y200" s="26"/>
      <c r="AA200" s="28"/>
      <c r="AB200" s="26"/>
      <c r="AC200" s="27"/>
      <c r="AD200" s="27"/>
      <c r="AH200" s="27"/>
    </row>
    <row r="201" spans="1:34" ht="15.6">
      <c r="A201" s="195"/>
      <c r="B201" s="215">
        <f>+'Ark1'!C1889</f>
        <v>2024</v>
      </c>
      <c r="C201" s="195"/>
      <c r="D201" s="215">
        <f>+'Ark1'!M1889</f>
        <v>13</v>
      </c>
      <c r="E201" s="215" t="s">
        <v>100</v>
      </c>
      <c r="F201" s="215">
        <f>+'Ark1'!D1889</f>
        <v>11</v>
      </c>
      <c r="G201" s="215" t="str">
        <f t="shared" si="24"/>
        <v>Nov</v>
      </c>
      <c r="H201" s="215">
        <f>+'Ark1'!Q1889</f>
        <v>0</v>
      </c>
      <c r="I201" s="320">
        <f>+'Ark1'!R1889</f>
        <v>0</v>
      </c>
      <c r="J201" s="216" t="str">
        <f>+IF(I201=0,"",'Ark1'!AG1889)</f>
        <v/>
      </c>
      <c r="K201" s="216" t="str">
        <f>+IF(I201=0,"",'Ark1'!AH1889)</f>
        <v/>
      </c>
      <c r="L201" s="217" t="str">
        <f>+IF(I201=0,"",'Ark1'!S1889)</f>
        <v/>
      </c>
      <c r="M201" s="267" t="str">
        <f>+IF(I201=0,"",'Ark1'!U1889)</f>
        <v/>
      </c>
      <c r="N201" s="216" t="str">
        <f>+IF(I201=0,"",'Ark1'!V1889)</f>
        <v/>
      </c>
      <c r="O201" s="216" t="str">
        <f>+IF(I201=0,"",'Ark1'!W1889)</f>
        <v/>
      </c>
      <c r="P201" s="218" t="str">
        <f>+IF(I201=0,"",'Ark1'!X1889)</f>
        <v/>
      </c>
      <c r="Q201" s="218" t="str">
        <f>+IF(I201=0,"",'Ark1'!Y1889)</f>
        <v/>
      </c>
      <c r="R201" s="218" t="str">
        <f>+IF(I201=0,"",'Ark1'!Z1889)</f>
        <v/>
      </c>
      <c r="S201" s="216" t="str">
        <f>+IF(I201=0,"",'Ark1'!AA1889)</f>
        <v/>
      </c>
      <c r="T201" s="216" t="str">
        <f>+IF(I201=0,"",'Ark1'!AB1889)</f>
        <v/>
      </c>
      <c r="U201" s="218">
        <f>+'Ark1'!AD1889</f>
        <v>0</v>
      </c>
      <c r="V201" s="216" t="str">
        <f t="shared" si="25"/>
        <v/>
      </c>
      <c r="W201" s="216" t="str">
        <f t="shared" si="26"/>
        <v/>
      </c>
      <c r="X201" s="195"/>
      <c r="Y201" s="26"/>
      <c r="AA201" s="28"/>
      <c r="AB201" s="26"/>
      <c r="AC201" s="27"/>
      <c r="AD201" s="27"/>
      <c r="AH201" s="27"/>
    </row>
    <row r="202" spans="1:34" ht="15.6">
      <c r="A202" s="195"/>
      <c r="B202" s="215">
        <f>+'Ark1'!C1890</f>
        <v>2024</v>
      </c>
      <c r="C202" s="195"/>
      <c r="D202" s="215">
        <f>+'Ark1'!M1890</f>
        <v>13</v>
      </c>
      <c r="E202" s="215" t="s">
        <v>100</v>
      </c>
      <c r="F202" s="215">
        <f>+'Ark1'!D1890</f>
        <v>12</v>
      </c>
      <c r="G202" s="215" t="str">
        <f t="shared" si="24"/>
        <v>Des</v>
      </c>
      <c r="H202" s="215">
        <f>+'Ark1'!Q1890</f>
        <v>0</v>
      </c>
      <c r="I202" s="320">
        <f>+'Ark1'!R1890</f>
        <v>0</v>
      </c>
      <c r="J202" s="216" t="str">
        <f>+IF(I202=0,"",'Ark1'!AG1890)</f>
        <v/>
      </c>
      <c r="K202" s="216" t="str">
        <f>+IF(I202=0,"",'Ark1'!AH1890)</f>
        <v/>
      </c>
      <c r="L202" s="217" t="str">
        <f>+IF(I202=0,"",'Ark1'!S1890)</f>
        <v/>
      </c>
      <c r="M202" s="267" t="str">
        <f>+IF(I202=0,"",'Ark1'!U1890)</f>
        <v/>
      </c>
      <c r="N202" s="216" t="str">
        <f>+IF(I202=0,"",'Ark1'!V1890)</f>
        <v/>
      </c>
      <c r="O202" s="216" t="str">
        <f>+IF(I202=0,"",'Ark1'!W1890)</f>
        <v/>
      </c>
      <c r="P202" s="218" t="str">
        <f>+IF(I202=0,"",'Ark1'!X1890)</f>
        <v/>
      </c>
      <c r="Q202" s="218" t="str">
        <f>+IF(I202=0,"",'Ark1'!Y1890)</f>
        <v/>
      </c>
      <c r="R202" s="218" t="str">
        <f>+IF(I202=0,"",'Ark1'!Z1890)</f>
        <v/>
      </c>
      <c r="S202" s="216" t="str">
        <f>+IF(I202=0,"",'Ark1'!AA1890)</f>
        <v/>
      </c>
      <c r="T202" s="216" t="str">
        <f>+IF(I202=0,"",'Ark1'!AB1890)</f>
        <v/>
      </c>
      <c r="U202" s="218">
        <f>+'Ark1'!AD1890</f>
        <v>0</v>
      </c>
      <c r="V202" s="216" t="str">
        <f t="shared" si="25"/>
        <v/>
      </c>
      <c r="W202" s="216" t="str">
        <f t="shared" si="26"/>
        <v/>
      </c>
      <c r="X202" s="195"/>
      <c r="Y202" s="26"/>
      <c r="AA202" s="28"/>
      <c r="AB202" s="26"/>
      <c r="AC202" s="27"/>
      <c r="AD202" s="27"/>
      <c r="AH202" s="27"/>
    </row>
    <row r="203" spans="1:34" ht="15.6">
      <c r="A203" s="195"/>
      <c r="B203" s="195"/>
      <c r="C203" s="195"/>
      <c r="D203" s="195"/>
      <c r="E203" s="195"/>
      <c r="F203" s="195"/>
      <c r="G203" s="195"/>
      <c r="H203" s="195"/>
      <c r="I203" s="316"/>
      <c r="J203" s="196"/>
      <c r="K203" s="196"/>
      <c r="L203" s="195"/>
      <c r="M203" s="195"/>
      <c r="N203" s="195"/>
      <c r="O203" s="197"/>
      <c r="P203" s="197"/>
      <c r="Q203" s="197"/>
      <c r="R203" s="197"/>
      <c r="S203" s="196"/>
      <c r="T203" s="195"/>
      <c r="U203" s="197"/>
      <c r="V203" s="197"/>
      <c r="W203" s="196"/>
      <c r="X203" s="195"/>
      <c r="Y203" s="198"/>
      <c r="AA203" s="28"/>
      <c r="AB203" s="26"/>
      <c r="AC203" s="199"/>
      <c r="AD203" s="27"/>
      <c r="AH203" s="27"/>
    </row>
    <row r="204" spans="1:34" ht="22.8">
      <c r="A204" s="195"/>
      <c r="B204" s="195"/>
      <c r="C204" s="195"/>
      <c r="D204" s="195"/>
      <c r="E204" s="240" t="str">
        <f>+E206</f>
        <v>5</v>
      </c>
      <c r="F204" s="195"/>
      <c r="G204" s="195"/>
      <c r="H204" s="195"/>
      <c r="I204" s="309">
        <f>SUM(I206:I217)</f>
        <v>0</v>
      </c>
      <c r="J204" s="196"/>
      <c r="K204" s="196"/>
      <c r="L204" s="195"/>
      <c r="M204" s="246" t="str">
        <f>+Fettgruppe!K23</f>
        <v/>
      </c>
      <c r="N204" s="195"/>
      <c r="O204" s="197"/>
      <c r="P204" s="197"/>
      <c r="Q204" s="197"/>
      <c r="R204" s="197"/>
      <c r="S204" s="196"/>
      <c r="T204" s="195"/>
      <c r="U204" s="197"/>
      <c r="V204" s="197"/>
      <c r="W204" s="196"/>
      <c r="X204" s="195"/>
      <c r="Y204" s="198"/>
      <c r="AA204" s="28"/>
      <c r="AB204" s="26"/>
      <c r="AC204" s="199"/>
      <c r="AD204" s="27"/>
      <c r="AH204" s="27"/>
    </row>
    <row r="205" spans="1:34" ht="15.6">
      <c r="A205" s="195"/>
      <c r="B205" s="195"/>
      <c r="C205" s="195"/>
      <c r="D205" s="195"/>
      <c r="E205" s="195"/>
      <c r="F205" s="195"/>
      <c r="G205" s="195"/>
      <c r="H205" s="213"/>
      <c r="I205" s="316"/>
      <c r="J205" s="196"/>
      <c r="K205" s="196"/>
      <c r="L205" s="213"/>
      <c r="M205" s="196"/>
      <c r="N205" s="196"/>
      <c r="O205" s="197"/>
      <c r="P205" s="214"/>
      <c r="Q205" s="35"/>
      <c r="R205" s="35"/>
      <c r="S205" s="212"/>
      <c r="T205" s="195"/>
      <c r="U205" s="214"/>
      <c r="V205" s="214"/>
      <c r="W205" s="212"/>
      <c r="X205" s="195"/>
      <c r="Y205" s="198"/>
      <c r="AA205" s="28"/>
      <c r="AB205" s="26"/>
      <c r="AC205" s="199"/>
      <c r="AD205" s="27"/>
      <c r="AH205" s="27"/>
    </row>
    <row r="206" spans="1:34" ht="15.6">
      <c r="A206" s="195"/>
      <c r="B206" s="27">
        <f>+'Ark1'!C1891</f>
        <v>2024</v>
      </c>
      <c r="C206" s="195"/>
      <c r="D206" s="27">
        <f>+'Ark1'!M1891</f>
        <v>14</v>
      </c>
      <c r="E206" s="225" t="s">
        <v>101</v>
      </c>
      <c r="F206" s="27">
        <f>+'Ark1'!D1891</f>
        <v>1</v>
      </c>
      <c r="G206" s="27" t="str">
        <f t="shared" ref="G206:G217" si="27">+G191</f>
        <v>Jan</v>
      </c>
      <c r="H206" s="27">
        <f>+'Ark1'!Q1891</f>
        <v>0</v>
      </c>
      <c r="I206" s="321">
        <f>+'Ark1'!R1891</f>
        <v>0</v>
      </c>
      <c r="J206" s="28" t="str">
        <f>+IF(I206=0,"",'Ark1'!AG1891)</f>
        <v/>
      </c>
      <c r="K206" s="28" t="str">
        <f>+IF(I206=0,"",'Ark1'!AH1891)</f>
        <v/>
      </c>
      <c r="L206" s="26" t="str">
        <f>+IF(I206=0,"",'Ark1'!S1891)</f>
        <v/>
      </c>
      <c r="M206" s="267" t="str">
        <f>+IF(I206=0,"",'Ark1'!U1891)</f>
        <v/>
      </c>
      <c r="N206" s="28" t="str">
        <f>+IF(I206=0,"",'Ark1'!V1891)</f>
        <v/>
      </c>
      <c r="O206" s="28" t="str">
        <f>+IF(I206=0,"",'Ark1'!W1891)</f>
        <v/>
      </c>
      <c r="P206" s="33" t="str">
        <f>+IF(I206=0,"",'Ark1'!X1891)</f>
        <v/>
      </c>
      <c r="Q206" s="33" t="str">
        <f>+IF(I206=0,"",'Ark1'!Y1891)</f>
        <v/>
      </c>
      <c r="R206" s="33" t="str">
        <f>+IF(I206=0,"",'Ark1'!Z1891)</f>
        <v/>
      </c>
      <c r="S206" s="28" t="str">
        <f>+IF(I206=0,"",'Ark1'!AA1891)</f>
        <v/>
      </c>
      <c r="T206" s="28" t="str">
        <f>+IF(I206=0,"",'Ark1'!AB1891)</f>
        <v/>
      </c>
      <c r="U206" s="33">
        <f>+'Ark1'!AD1891</f>
        <v>0</v>
      </c>
      <c r="V206" s="28" t="str">
        <f>+IF(I206=0,"",I206/D206)</f>
        <v/>
      </c>
      <c r="W206" s="28" t="str">
        <f>+IF(I206=0,"",I206/H206)</f>
        <v/>
      </c>
      <c r="X206" s="195"/>
      <c r="Y206" s="26"/>
      <c r="AA206" s="28"/>
      <c r="AB206" s="26"/>
      <c r="AC206" s="27"/>
      <c r="AD206" s="27"/>
      <c r="AH206" s="27"/>
    </row>
    <row r="207" spans="1:34" ht="15.6">
      <c r="A207" s="195"/>
      <c r="B207" s="27">
        <f>+'Ark1'!C1892</f>
        <v>2024</v>
      </c>
      <c r="C207" s="195"/>
      <c r="D207" s="27">
        <f>+'Ark1'!M1892</f>
        <v>14</v>
      </c>
      <c r="E207" s="225" t="s">
        <v>101</v>
      </c>
      <c r="F207" s="27">
        <f>+'Ark1'!D1892</f>
        <v>2</v>
      </c>
      <c r="G207" s="27" t="str">
        <f t="shared" si="27"/>
        <v>Feb</v>
      </c>
      <c r="H207" s="27">
        <f>+'Ark1'!Q1892</f>
        <v>0</v>
      </c>
      <c r="I207" s="321">
        <f>+'Ark1'!R1892</f>
        <v>0</v>
      </c>
      <c r="J207" s="28" t="str">
        <f>+IF(I207=0,"",'Ark1'!AG1892)</f>
        <v/>
      </c>
      <c r="K207" s="28" t="str">
        <f>+IF(I207=0,"",'Ark1'!AH1892)</f>
        <v/>
      </c>
      <c r="L207" s="26" t="str">
        <f>+IF(I207=0,"",'Ark1'!S1892)</f>
        <v/>
      </c>
      <c r="M207" s="267" t="str">
        <f>+IF(I207=0,"",'Ark1'!U1892)</f>
        <v/>
      </c>
      <c r="N207" s="28" t="str">
        <f>+IF(I207=0,"",'Ark1'!V1892)</f>
        <v/>
      </c>
      <c r="O207" s="28" t="str">
        <f>+IF(I207=0,"",'Ark1'!W1892)</f>
        <v/>
      </c>
      <c r="P207" s="33" t="str">
        <f>+IF(I207=0,"",'Ark1'!X1892)</f>
        <v/>
      </c>
      <c r="Q207" s="33" t="str">
        <f>+IF(I207=0,"",'Ark1'!Y1892)</f>
        <v/>
      </c>
      <c r="R207" s="33" t="str">
        <f>+IF(I207=0,"",'Ark1'!Z1892)</f>
        <v/>
      </c>
      <c r="S207" s="28" t="str">
        <f>+IF(I207=0,"",'Ark1'!AA1892)</f>
        <v/>
      </c>
      <c r="T207" s="28" t="str">
        <f>+IF(I207=0,"",'Ark1'!AB1892)</f>
        <v/>
      </c>
      <c r="U207" s="33">
        <f>+'Ark1'!AD1892</f>
        <v>0</v>
      </c>
      <c r="V207" s="28" t="str">
        <f t="shared" ref="V207:V217" si="28">+IF(I207=0,"",I207/D207)</f>
        <v/>
      </c>
      <c r="W207" s="28" t="str">
        <f t="shared" ref="W207:W217" si="29">+IF(I207=0,"",I207/H207)</f>
        <v/>
      </c>
      <c r="X207" s="195"/>
      <c r="Y207" s="26"/>
      <c r="AA207" s="28"/>
      <c r="AB207" s="26"/>
      <c r="AC207" s="27"/>
      <c r="AD207" s="27"/>
      <c r="AH207" s="27"/>
    </row>
    <row r="208" spans="1:34" ht="15.6">
      <c r="A208" s="195"/>
      <c r="B208" s="27">
        <f>+'Ark1'!C1893</f>
        <v>2024</v>
      </c>
      <c r="C208" s="195"/>
      <c r="D208" s="27">
        <f>+'Ark1'!M1893</f>
        <v>14</v>
      </c>
      <c r="E208" s="225" t="s">
        <v>101</v>
      </c>
      <c r="F208" s="27">
        <f>+'Ark1'!D1893</f>
        <v>3</v>
      </c>
      <c r="G208" s="27" t="str">
        <f t="shared" si="27"/>
        <v>Mar</v>
      </c>
      <c r="H208" s="27">
        <f>+'Ark1'!Q1893</f>
        <v>0</v>
      </c>
      <c r="I208" s="321">
        <f>+'Ark1'!R1893</f>
        <v>0</v>
      </c>
      <c r="J208" s="28" t="str">
        <f>+IF(I208=0,"",'Ark1'!AG1893)</f>
        <v/>
      </c>
      <c r="K208" s="28" t="str">
        <f>+IF(I208=0,"",'Ark1'!AH1893)</f>
        <v/>
      </c>
      <c r="L208" s="26" t="str">
        <f>+IF(I208=0,"",'Ark1'!S1893)</f>
        <v/>
      </c>
      <c r="M208" s="267" t="str">
        <f>+IF(I208=0,"",'Ark1'!U1893)</f>
        <v/>
      </c>
      <c r="N208" s="28" t="str">
        <f>+IF(I208=0,"",'Ark1'!V1893)</f>
        <v/>
      </c>
      <c r="O208" s="28" t="str">
        <f>+IF(I208=0,"",'Ark1'!W1893)</f>
        <v/>
      </c>
      <c r="P208" s="33" t="str">
        <f>+IF(I208=0,"",'Ark1'!X1893)</f>
        <v/>
      </c>
      <c r="Q208" s="33" t="str">
        <f>+IF(I208=0,"",'Ark1'!Y1893)</f>
        <v/>
      </c>
      <c r="R208" s="33" t="str">
        <f>+IF(I208=0,"",'Ark1'!Z1893)</f>
        <v/>
      </c>
      <c r="S208" s="28" t="str">
        <f>+IF(I208=0,"",'Ark1'!AA1893)</f>
        <v/>
      </c>
      <c r="T208" s="28" t="str">
        <f>+IF(I208=0,"",'Ark1'!AB1893)</f>
        <v/>
      </c>
      <c r="U208" s="33">
        <f>+'Ark1'!AD1893</f>
        <v>0</v>
      </c>
      <c r="V208" s="28" t="str">
        <f t="shared" si="28"/>
        <v/>
      </c>
      <c r="W208" s="28" t="str">
        <f t="shared" si="29"/>
        <v/>
      </c>
      <c r="X208" s="195"/>
      <c r="Y208" s="26"/>
      <c r="AA208" s="28"/>
      <c r="AB208" s="26"/>
      <c r="AC208" s="27"/>
      <c r="AD208" s="27"/>
      <c r="AH208" s="27"/>
    </row>
    <row r="209" spans="1:34" ht="15.6">
      <c r="A209" s="195"/>
      <c r="B209" s="27">
        <f>+'Ark1'!C1894</f>
        <v>2024</v>
      </c>
      <c r="C209" s="195"/>
      <c r="D209" s="27">
        <f>+'Ark1'!M1894</f>
        <v>14</v>
      </c>
      <c r="E209" s="225" t="s">
        <v>101</v>
      </c>
      <c r="F209" s="27">
        <f>+'Ark1'!D1894</f>
        <v>4</v>
      </c>
      <c r="G209" s="27" t="str">
        <f t="shared" si="27"/>
        <v>Apr</v>
      </c>
      <c r="H209" s="27">
        <f>+'Ark1'!Q1894</f>
        <v>0</v>
      </c>
      <c r="I209" s="321">
        <f>+'Ark1'!R1894</f>
        <v>0</v>
      </c>
      <c r="J209" s="28" t="str">
        <f>+IF(I209=0,"",'Ark1'!AG1894)</f>
        <v/>
      </c>
      <c r="K209" s="28" t="str">
        <f>+IF(I209=0,"",'Ark1'!AH1894)</f>
        <v/>
      </c>
      <c r="L209" s="26" t="str">
        <f>+IF(I209=0,"",'Ark1'!S1894)</f>
        <v/>
      </c>
      <c r="M209" s="267" t="str">
        <f>+IF(I209=0,"",'Ark1'!U1894)</f>
        <v/>
      </c>
      <c r="N209" s="28" t="str">
        <f>+IF(I209=0,"",'Ark1'!V1894)</f>
        <v/>
      </c>
      <c r="O209" s="28" t="str">
        <f>+IF(I209=0,"",'Ark1'!W1894)</f>
        <v/>
      </c>
      <c r="P209" s="33" t="str">
        <f>+IF(I209=0,"",'Ark1'!X1894)</f>
        <v/>
      </c>
      <c r="Q209" s="33" t="str">
        <f>+IF(I209=0,"",'Ark1'!Y1894)</f>
        <v/>
      </c>
      <c r="R209" s="33" t="str">
        <f>+IF(I209=0,"",'Ark1'!Z1894)</f>
        <v/>
      </c>
      <c r="S209" s="28" t="str">
        <f>+IF(I209=0,"",'Ark1'!AA1894)</f>
        <v/>
      </c>
      <c r="T209" s="28" t="str">
        <f>+IF(I209=0,"",'Ark1'!AB1894)</f>
        <v/>
      </c>
      <c r="U209" s="33">
        <f>+'Ark1'!AD1894</f>
        <v>0</v>
      </c>
      <c r="V209" s="28" t="str">
        <f t="shared" si="28"/>
        <v/>
      </c>
      <c r="W209" s="28" t="str">
        <f t="shared" si="29"/>
        <v/>
      </c>
      <c r="X209" s="195"/>
      <c r="Y209" s="26"/>
      <c r="AA209" s="28"/>
      <c r="AB209" s="26"/>
      <c r="AC209" s="27"/>
      <c r="AD209" s="27"/>
      <c r="AH209" s="27"/>
    </row>
    <row r="210" spans="1:34" ht="15.6">
      <c r="A210" s="195"/>
      <c r="B210" s="27">
        <f>+'Ark1'!C1895</f>
        <v>2024</v>
      </c>
      <c r="C210" s="195"/>
      <c r="D210" s="27">
        <f>+'Ark1'!M1895</f>
        <v>14</v>
      </c>
      <c r="E210" s="225" t="s">
        <v>101</v>
      </c>
      <c r="F210" s="27">
        <f>+'Ark1'!D1895</f>
        <v>5</v>
      </c>
      <c r="G210" s="27" t="str">
        <f t="shared" si="27"/>
        <v>Mai</v>
      </c>
      <c r="H210" s="27">
        <f>+'Ark1'!Q1895</f>
        <v>0</v>
      </c>
      <c r="I210" s="321">
        <f>+'Ark1'!R1895</f>
        <v>0</v>
      </c>
      <c r="J210" s="28" t="str">
        <f>+IF(I210=0,"",'Ark1'!AG1895)</f>
        <v/>
      </c>
      <c r="K210" s="28" t="str">
        <f>+IF(I210=0,"",'Ark1'!AH1895)</f>
        <v/>
      </c>
      <c r="L210" s="26" t="str">
        <f>+IF(I210=0,"",'Ark1'!S1895)</f>
        <v/>
      </c>
      <c r="M210" s="267" t="str">
        <f>+IF(I210=0,"",'Ark1'!U1895)</f>
        <v/>
      </c>
      <c r="N210" s="28" t="str">
        <f>+IF(I210=0,"",'Ark1'!V1895)</f>
        <v/>
      </c>
      <c r="O210" s="28" t="str">
        <f>+IF(I210=0,"",'Ark1'!W1895)</f>
        <v/>
      </c>
      <c r="P210" s="33" t="str">
        <f>+IF(I210=0,"",'Ark1'!X1895)</f>
        <v/>
      </c>
      <c r="Q210" s="33" t="str">
        <f>+IF(I210=0,"",'Ark1'!Y1895)</f>
        <v/>
      </c>
      <c r="R210" s="33" t="str">
        <f>+IF(I210=0,"",'Ark1'!Z1895)</f>
        <v/>
      </c>
      <c r="S210" s="28" t="str">
        <f>+IF(I210=0,"",'Ark1'!AA1895)</f>
        <v/>
      </c>
      <c r="T210" s="28" t="str">
        <f>+IF(I210=0,"",'Ark1'!AB1895)</f>
        <v/>
      </c>
      <c r="U210" s="33">
        <f>+'Ark1'!AD1895</f>
        <v>0</v>
      </c>
      <c r="V210" s="28" t="str">
        <f t="shared" si="28"/>
        <v/>
      </c>
      <c r="W210" s="28" t="str">
        <f t="shared" si="29"/>
        <v/>
      </c>
      <c r="X210" s="195"/>
      <c r="Y210" s="26"/>
      <c r="AA210" s="28"/>
      <c r="AB210" s="26"/>
      <c r="AC210" s="27"/>
      <c r="AD210" s="27"/>
      <c r="AH210" s="27"/>
    </row>
    <row r="211" spans="1:34" ht="15.6">
      <c r="A211" s="195"/>
      <c r="B211" s="27">
        <f>+'Ark1'!C1896</f>
        <v>2024</v>
      </c>
      <c r="C211" s="195"/>
      <c r="D211" s="27">
        <f>+'Ark1'!M1896</f>
        <v>14</v>
      </c>
      <c r="E211" s="225" t="s">
        <v>101</v>
      </c>
      <c r="F211" s="27">
        <f>+'Ark1'!D1896</f>
        <v>6</v>
      </c>
      <c r="G211" s="27" t="str">
        <f t="shared" si="27"/>
        <v>Jun</v>
      </c>
      <c r="H211" s="27">
        <f>+'Ark1'!Q1896</f>
        <v>0</v>
      </c>
      <c r="I211" s="321">
        <f>+'Ark1'!R1896</f>
        <v>0</v>
      </c>
      <c r="J211" s="28" t="str">
        <f>+IF(I211=0,"",'Ark1'!AG1896)</f>
        <v/>
      </c>
      <c r="K211" s="28" t="str">
        <f>+IF(I211=0,"",'Ark1'!AH1896)</f>
        <v/>
      </c>
      <c r="L211" s="26" t="str">
        <f>+IF(I211=0,"",'Ark1'!S1896)</f>
        <v/>
      </c>
      <c r="M211" s="267" t="str">
        <f>+IF(I211=0,"",'Ark1'!U1896)</f>
        <v/>
      </c>
      <c r="N211" s="28" t="str">
        <f>+IF(I211=0,"",'Ark1'!V1896)</f>
        <v/>
      </c>
      <c r="O211" s="28" t="str">
        <f>+IF(I211=0,"",'Ark1'!W1896)</f>
        <v/>
      </c>
      <c r="P211" s="33" t="str">
        <f>+IF(I211=0,"",'Ark1'!X1896)</f>
        <v/>
      </c>
      <c r="Q211" s="33" t="str">
        <f>+IF(I211=0,"",'Ark1'!Y1896)</f>
        <v/>
      </c>
      <c r="R211" s="33" t="str">
        <f>+IF(I211=0,"",'Ark1'!Z1896)</f>
        <v/>
      </c>
      <c r="S211" s="28" t="str">
        <f>+IF(I211=0,"",'Ark1'!AA1896)</f>
        <v/>
      </c>
      <c r="T211" s="28" t="str">
        <f>+IF(I211=0,"",'Ark1'!AB1896)</f>
        <v/>
      </c>
      <c r="U211" s="33">
        <f>+'Ark1'!AD1896</f>
        <v>0</v>
      </c>
      <c r="V211" s="28" t="str">
        <f t="shared" si="28"/>
        <v/>
      </c>
      <c r="W211" s="28" t="str">
        <f t="shared" si="29"/>
        <v/>
      </c>
      <c r="X211" s="195"/>
      <c r="Y211" s="26"/>
      <c r="AA211" s="28"/>
      <c r="AB211" s="26"/>
      <c r="AC211" s="27"/>
      <c r="AD211" s="27"/>
      <c r="AH211" s="27"/>
    </row>
    <row r="212" spans="1:34" ht="15.6">
      <c r="A212" s="195"/>
      <c r="B212" s="27">
        <f>+'Ark1'!C1897</f>
        <v>2024</v>
      </c>
      <c r="C212" s="195"/>
      <c r="D212" s="27">
        <f>+'Ark1'!M1897</f>
        <v>14</v>
      </c>
      <c r="E212" s="225" t="s">
        <v>101</v>
      </c>
      <c r="F212" s="27">
        <f>+'Ark1'!D1897</f>
        <v>7</v>
      </c>
      <c r="G212" s="27" t="str">
        <f t="shared" si="27"/>
        <v>Jul</v>
      </c>
      <c r="H212" s="27">
        <f>+'Ark1'!Q1897</f>
        <v>0</v>
      </c>
      <c r="I212" s="321">
        <f>+'Ark1'!R1897</f>
        <v>0</v>
      </c>
      <c r="J212" s="28" t="str">
        <f>+IF(I212=0,"",'Ark1'!AG1897)</f>
        <v/>
      </c>
      <c r="K212" s="28" t="str">
        <f>+IF(I212=0,"",'Ark1'!AH1897)</f>
        <v/>
      </c>
      <c r="L212" s="26" t="str">
        <f>+IF(I212=0,"",'Ark1'!S1897)</f>
        <v/>
      </c>
      <c r="M212" s="267" t="str">
        <f>+IF(I212=0,"",'Ark1'!U1897)</f>
        <v/>
      </c>
      <c r="N212" s="28" t="str">
        <f>+IF(I212=0,"",'Ark1'!V1897)</f>
        <v/>
      </c>
      <c r="O212" s="28" t="str">
        <f>+IF(I212=0,"",'Ark1'!W1897)</f>
        <v/>
      </c>
      <c r="P212" s="33" t="str">
        <f>+IF(I212=0,"",'Ark1'!X1897)</f>
        <v/>
      </c>
      <c r="Q212" s="33" t="str">
        <f>+IF(I212=0,"",'Ark1'!Y1897)</f>
        <v/>
      </c>
      <c r="R212" s="33" t="str">
        <f>+IF(I212=0,"",'Ark1'!Z1897)</f>
        <v/>
      </c>
      <c r="S212" s="28" t="str">
        <f>+IF(I212=0,"",'Ark1'!AA1897)</f>
        <v/>
      </c>
      <c r="T212" s="28" t="str">
        <f>+IF(I212=0,"",'Ark1'!AB1897)</f>
        <v/>
      </c>
      <c r="U212" s="33">
        <f>+'Ark1'!AD1897</f>
        <v>0</v>
      </c>
      <c r="V212" s="28" t="str">
        <f t="shared" si="28"/>
        <v/>
      </c>
      <c r="W212" s="28" t="str">
        <f t="shared" si="29"/>
        <v/>
      </c>
      <c r="X212" s="195"/>
      <c r="Y212" s="26"/>
      <c r="AA212" s="28"/>
      <c r="AB212" s="26"/>
      <c r="AC212" s="27"/>
      <c r="AD212" s="27"/>
      <c r="AH212" s="27"/>
    </row>
    <row r="213" spans="1:34" ht="15.6">
      <c r="A213" s="195"/>
      <c r="B213" s="27">
        <f>+'Ark1'!C1898</f>
        <v>2024</v>
      </c>
      <c r="C213" s="195"/>
      <c r="D213" s="27">
        <f>+'Ark1'!M1898</f>
        <v>14</v>
      </c>
      <c r="E213" s="225" t="s">
        <v>101</v>
      </c>
      <c r="F213" s="27">
        <f>+'Ark1'!D1898</f>
        <v>8</v>
      </c>
      <c r="G213" s="27" t="str">
        <f t="shared" si="27"/>
        <v>Aug</v>
      </c>
      <c r="H213" s="27">
        <f>+'Ark1'!Q1898</f>
        <v>0</v>
      </c>
      <c r="I213" s="321">
        <f>+'Ark1'!R1898</f>
        <v>0</v>
      </c>
      <c r="J213" s="28" t="str">
        <f>+IF(I213=0,"",'Ark1'!AG1898)</f>
        <v/>
      </c>
      <c r="K213" s="28" t="str">
        <f>+IF(I213=0,"",'Ark1'!AH1898)</f>
        <v/>
      </c>
      <c r="L213" s="26" t="str">
        <f>+IF(I213=0,"",'Ark1'!S1898)</f>
        <v/>
      </c>
      <c r="M213" s="267" t="str">
        <f>+IF(I213=0,"",'Ark1'!U1898)</f>
        <v/>
      </c>
      <c r="N213" s="28" t="str">
        <f>+IF(I213=0,"",'Ark1'!V1898)</f>
        <v/>
      </c>
      <c r="O213" s="28" t="str">
        <f>+IF(I213=0,"",'Ark1'!W1898)</f>
        <v/>
      </c>
      <c r="P213" s="33" t="str">
        <f>+IF(I213=0,"",'Ark1'!X1898)</f>
        <v/>
      </c>
      <c r="Q213" s="33" t="str">
        <f>+IF(I213=0,"",'Ark1'!Y1898)</f>
        <v/>
      </c>
      <c r="R213" s="33" t="str">
        <f>+IF(I213=0,"",'Ark1'!Z1898)</f>
        <v/>
      </c>
      <c r="S213" s="28" t="str">
        <f>+IF(I213=0,"",'Ark1'!AA1898)</f>
        <v/>
      </c>
      <c r="T213" s="28" t="str">
        <f>+IF(I213=0,"",'Ark1'!AB1898)</f>
        <v/>
      </c>
      <c r="U213" s="33">
        <f>+'Ark1'!AD1898</f>
        <v>0</v>
      </c>
      <c r="V213" s="28" t="str">
        <f t="shared" si="28"/>
        <v/>
      </c>
      <c r="W213" s="28" t="str">
        <f t="shared" si="29"/>
        <v/>
      </c>
      <c r="X213" s="195"/>
      <c r="Y213" s="26"/>
      <c r="AA213" s="28"/>
      <c r="AB213" s="26"/>
      <c r="AC213" s="27"/>
      <c r="AD213" s="27"/>
      <c r="AH213" s="27"/>
    </row>
    <row r="214" spans="1:34" ht="15.6">
      <c r="A214" s="195"/>
      <c r="B214" s="27">
        <f>+'Ark1'!C1899</f>
        <v>2024</v>
      </c>
      <c r="C214" s="195"/>
      <c r="D214" s="27">
        <f>+'Ark1'!M1899</f>
        <v>14</v>
      </c>
      <c r="E214" s="225" t="s">
        <v>101</v>
      </c>
      <c r="F214" s="27">
        <f>+'Ark1'!D1899</f>
        <v>9</v>
      </c>
      <c r="G214" s="27" t="str">
        <f t="shared" si="27"/>
        <v>Sep</v>
      </c>
      <c r="H214" s="27">
        <f>+'Ark1'!Q1899</f>
        <v>0</v>
      </c>
      <c r="I214" s="321">
        <f>+'Ark1'!R1899</f>
        <v>0</v>
      </c>
      <c r="J214" s="28" t="str">
        <f>+IF(I214=0,"",'Ark1'!AG1899)</f>
        <v/>
      </c>
      <c r="K214" s="28" t="str">
        <f>+IF(I214=0,"",'Ark1'!AH1899)</f>
        <v/>
      </c>
      <c r="L214" s="26" t="str">
        <f>+IF(I214=0,"",'Ark1'!S1899)</f>
        <v/>
      </c>
      <c r="M214" s="267" t="str">
        <f>+IF(I214=0,"",'Ark1'!U1899)</f>
        <v/>
      </c>
      <c r="N214" s="28" t="str">
        <f>+IF(I214=0,"",'Ark1'!V1899)</f>
        <v/>
      </c>
      <c r="O214" s="28" t="str">
        <f>+IF(I214=0,"",'Ark1'!W1899)</f>
        <v/>
      </c>
      <c r="P214" s="33" t="str">
        <f>+IF(I214=0,"",'Ark1'!X1899)</f>
        <v/>
      </c>
      <c r="Q214" s="33" t="str">
        <f>+IF(I214=0,"",'Ark1'!Y1899)</f>
        <v/>
      </c>
      <c r="R214" s="33" t="str">
        <f>+IF(I214=0,"",'Ark1'!Z1899)</f>
        <v/>
      </c>
      <c r="S214" s="28" t="str">
        <f>+IF(I214=0,"",'Ark1'!AA1899)</f>
        <v/>
      </c>
      <c r="T214" s="28" t="str">
        <f>+IF(I214=0,"",'Ark1'!AB1899)</f>
        <v/>
      </c>
      <c r="U214" s="33">
        <f>+'Ark1'!AD1899</f>
        <v>0</v>
      </c>
      <c r="V214" s="28" t="str">
        <f t="shared" si="28"/>
        <v/>
      </c>
      <c r="W214" s="28" t="str">
        <f t="shared" si="29"/>
        <v/>
      </c>
      <c r="X214" s="195"/>
      <c r="Y214" s="26"/>
      <c r="AA214" s="28"/>
      <c r="AB214" s="26"/>
      <c r="AC214" s="27"/>
      <c r="AD214" s="27"/>
      <c r="AH214" s="27"/>
    </row>
    <row r="215" spans="1:34" ht="15.6">
      <c r="A215" s="195"/>
      <c r="B215" s="27">
        <f>+'Ark1'!C1900</f>
        <v>2024</v>
      </c>
      <c r="C215" s="195"/>
      <c r="D215" s="27">
        <f>+'Ark1'!M1900</f>
        <v>14</v>
      </c>
      <c r="E215" s="225" t="s">
        <v>101</v>
      </c>
      <c r="F215" s="27">
        <f>+'Ark1'!D1900</f>
        <v>10</v>
      </c>
      <c r="G215" s="27" t="str">
        <f t="shared" si="27"/>
        <v>Okt</v>
      </c>
      <c r="H215" s="27">
        <f>+'Ark1'!Q1900</f>
        <v>0</v>
      </c>
      <c r="I215" s="321">
        <f>+'Ark1'!R1900</f>
        <v>0</v>
      </c>
      <c r="J215" s="28" t="str">
        <f>+IF(I215=0,"",'Ark1'!AG1900)</f>
        <v/>
      </c>
      <c r="K215" s="28" t="str">
        <f>+IF(I215=0,"",'Ark1'!AH1900)</f>
        <v/>
      </c>
      <c r="L215" s="26" t="str">
        <f>+IF(I215=0,"",'Ark1'!S1900)</f>
        <v/>
      </c>
      <c r="M215" s="267" t="str">
        <f>+IF(I215=0,"",'Ark1'!U1900)</f>
        <v/>
      </c>
      <c r="N215" s="28" t="str">
        <f>+IF(I215=0,"",'Ark1'!V1900)</f>
        <v/>
      </c>
      <c r="O215" s="28" t="str">
        <f>+IF(I215=0,"",'Ark1'!W1900)</f>
        <v/>
      </c>
      <c r="P215" s="33" t="str">
        <f>+IF(I215=0,"",'Ark1'!X1900)</f>
        <v/>
      </c>
      <c r="Q215" s="33" t="str">
        <f>+IF(I215=0,"",'Ark1'!Y1900)</f>
        <v/>
      </c>
      <c r="R215" s="33" t="str">
        <f>+IF(I215=0,"",'Ark1'!Z1900)</f>
        <v/>
      </c>
      <c r="S215" s="28" t="str">
        <f>+IF(I215=0,"",'Ark1'!AA1900)</f>
        <v/>
      </c>
      <c r="T215" s="28" t="str">
        <f>+IF(I215=0,"",'Ark1'!AB1900)</f>
        <v/>
      </c>
      <c r="U215" s="33">
        <f>+'Ark1'!AD1900</f>
        <v>0</v>
      </c>
      <c r="V215" s="28" t="str">
        <f t="shared" si="28"/>
        <v/>
      </c>
      <c r="W215" s="28" t="str">
        <f t="shared" si="29"/>
        <v/>
      </c>
      <c r="X215" s="195"/>
      <c r="Y215" s="26"/>
      <c r="AA215" s="28"/>
      <c r="AB215" s="26"/>
      <c r="AC215" s="27"/>
      <c r="AD215" s="27"/>
      <c r="AH215" s="27"/>
    </row>
    <row r="216" spans="1:34" ht="15.6">
      <c r="A216" s="195"/>
      <c r="B216" s="27">
        <f>+'Ark1'!C1901</f>
        <v>2024</v>
      </c>
      <c r="C216" s="195"/>
      <c r="D216" s="27">
        <f>+'Ark1'!M1901</f>
        <v>14</v>
      </c>
      <c r="E216" s="225" t="s">
        <v>101</v>
      </c>
      <c r="F216" s="27">
        <f>+'Ark1'!D1901</f>
        <v>11</v>
      </c>
      <c r="G216" s="27" t="str">
        <f t="shared" si="27"/>
        <v>Nov</v>
      </c>
      <c r="H216" s="27">
        <f>+'Ark1'!Q1901</f>
        <v>0</v>
      </c>
      <c r="I216" s="321">
        <f>+'Ark1'!R1901</f>
        <v>0</v>
      </c>
      <c r="J216" s="28" t="str">
        <f>+IF(I216=0,"",'Ark1'!AG1901)</f>
        <v/>
      </c>
      <c r="K216" s="28" t="str">
        <f>+IF(I216=0,"",'Ark1'!AH1901)</f>
        <v/>
      </c>
      <c r="L216" s="26" t="str">
        <f>+IF(I216=0,"",'Ark1'!S1901)</f>
        <v/>
      </c>
      <c r="M216" s="267" t="str">
        <f>+IF(I216=0,"",'Ark1'!U1901)</f>
        <v/>
      </c>
      <c r="N216" s="28" t="str">
        <f>+IF(I216=0,"",'Ark1'!V1901)</f>
        <v/>
      </c>
      <c r="O216" s="28" t="str">
        <f>+IF(I216=0,"",'Ark1'!W1901)</f>
        <v/>
      </c>
      <c r="P216" s="33" t="str">
        <f>+IF(I216=0,"",'Ark1'!X1901)</f>
        <v/>
      </c>
      <c r="Q216" s="33" t="str">
        <f>+IF(I216=0,"",'Ark1'!Y1901)</f>
        <v/>
      </c>
      <c r="R216" s="33" t="str">
        <f>+IF(I216=0,"",'Ark1'!Z1901)</f>
        <v/>
      </c>
      <c r="S216" s="28" t="str">
        <f>+IF(I216=0,"",'Ark1'!AA1901)</f>
        <v/>
      </c>
      <c r="T216" s="28" t="str">
        <f>+IF(I216=0,"",'Ark1'!AB1901)</f>
        <v/>
      </c>
      <c r="U216" s="33">
        <f>+'Ark1'!AD1901</f>
        <v>0</v>
      </c>
      <c r="V216" s="28" t="str">
        <f t="shared" si="28"/>
        <v/>
      </c>
      <c r="W216" s="28" t="str">
        <f t="shared" si="29"/>
        <v/>
      </c>
      <c r="X216" s="195"/>
      <c r="Y216" s="26"/>
      <c r="AA216" s="28"/>
      <c r="AB216" s="26"/>
      <c r="AC216" s="27"/>
      <c r="AD216" s="27"/>
      <c r="AH216" s="27"/>
    </row>
    <row r="217" spans="1:34" ht="15.6">
      <c r="A217" s="195"/>
      <c r="B217" s="27">
        <f>+'Ark1'!C1902</f>
        <v>2024</v>
      </c>
      <c r="C217" s="195"/>
      <c r="D217" s="27">
        <f>+'Ark1'!M1902</f>
        <v>14</v>
      </c>
      <c r="E217" s="225" t="s">
        <v>101</v>
      </c>
      <c r="F217" s="27">
        <f>+'Ark1'!D1902</f>
        <v>12</v>
      </c>
      <c r="G217" s="27" t="str">
        <f t="shared" si="27"/>
        <v>Des</v>
      </c>
      <c r="H217" s="27">
        <f>+'Ark1'!Q1902</f>
        <v>0</v>
      </c>
      <c r="I217" s="321">
        <f>+'Ark1'!R1902</f>
        <v>0</v>
      </c>
      <c r="J217" s="28" t="str">
        <f>+IF(I217=0,"",'Ark1'!AG1902)</f>
        <v/>
      </c>
      <c r="K217" s="28" t="str">
        <f>+IF(I217=0,"",'Ark1'!AH1902)</f>
        <v/>
      </c>
      <c r="L217" s="26" t="str">
        <f>+IF(I217=0,"",'Ark1'!S1902)</f>
        <v/>
      </c>
      <c r="M217" s="267" t="str">
        <f>+IF(I217=0,"",'Ark1'!U1902)</f>
        <v/>
      </c>
      <c r="N217" s="28" t="str">
        <f>+IF(I217=0,"",'Ark1'!V1902)</f>
        <v/>
      </c>
      <c r="O217" s="28" t="str">
        <f>+IF(I217=0,"",'Ark1'!W1902)</f>
        <v/>
      </c>
      <c r="P217" s="33" t="str">
        <f>+IF(I217=0,"",'Ark1'!X1902)</f>
        <v/>
      </c>
      <c r="Q217" s="33" t="str">
        <f>+IF(I217=0,"",'Ark1'!Y1902)</f>
        <v/>
      </c>
      <c r="R217" s="33" t="str">
        <f>+IF(I217=0,"",'Ark1'!Z1902)</f>
        <v/>
      </c>
      <c r="S217" s="28" t="str">
        <f>+IF(I217=0,"",'Ark1'!AA1902)</f>
        <v/>
      </c>
      <c r="T217" s="28" t="str">
        <f>+IF(I217=0,"",'Ark1'!AB1902)</f>
        <v/>
      </c>
      <c r="U217" s="33">
        <f>+'Ark1'!AD1902</f>
        <v>0</v>
      </c>
      <c r="V217" s="28" t="str">
        <f t="shared" si="28"/>
        <v/>
      </c>
      <c r="W217" s="28" t="str">
        <f t="shared" si="29"/>
        <v/>
      </c>
      <c r="X217" s="195"/>
      <c r="Y217" s="26"/>
      <c r="AA217" s="28"/>
      <c r="AB217" s="26"/>
      <c r="AC217" s="27"/>
      <c r="AD217" s="27"/>
      <c r="AH217" s="27"/>
    </row>
    <row r="218" spans="1:34" ht="15.6">
      <c r="A218" s="195"/>
      <c r="B218" s="195"/>
      <c r="C218" s="195"/>
      <c r="D218" s="195"/>
      <c r="E218" s="195"/>
      <c r="F218" s="195"/>
      <c r="G218" s="195"/>
      <c r="H218" s="195"/>
      <c r="I218" s="316"/>
      <c r="J218" s="196"/>
      <c r="K218" s="196"/>
      <c r="L218" s="195"/>
      <c r="M218" s="195"/>
      <c r="N218" s="195"/>
      <c r="O218" s="197"/>
      <c r="P218" s="197"/>
      <c r="Q218" s="197"/>
      <c r="R218" s="197"/>
      <c r="S218" s="196"/>
      <c r="T218" s="195"/>
      <c r="U218" s="197"/>
      <c r="V218" s="197"/>
      <c r="W218" s="196"/>
      <c r="X218" s="195"/>
      <c r="Y218" s="198"/>
      <c r="AA218" s="28"/>
      <c r="AB218" s="26"/>
      <c r="AC218" s="199"/>
      <c r="AD218" s="27"/>
      <c r="AH218" s="27"/>
    </row>
    <row r="219" spans="1:34" ht="22.8">
      <c r="A219" s="195"/>
      <c r="B219" s="195"/>
      <c r="C219" s="195"/>
      <c r="D219" s="195"/>
      <c r="E219" s="240" t="str">
        <f>+E221</f>
        <v>5+</v>
      </c>
      <c r="F219" s="195"/>
      <c r="G219" s="195"/>
      <c r="H219" s="195"/>
      <c r="I219" s="309">
        <f>SUM(I221:I232)</f>
        <v>0</v>
      </c>
      <c r="J219" s="196"/>
      <c r="K219" s="196"/>
      <c r="L219" s="195"/>
      <c r="M219" s="246" t="str">
        <f>+Fettgruppe!K24</f>
        <v/>
      </c>
      <c r="N219" s="195"/>
      <c r="O219" s="197"/>
      <c r="P219" s="197"/>
      <c r="Q219" s="197"/>
      <c r="R219" s="197"/>
      <c r="S219" s="196"/>
      <c r="T219" s="195"/>
      <c r="U219" s="197"/>
      <c r="V219" s="197"/>
      <c r="W219" s="196"/>
      <c r="X219" s="195"/>
      <c r="Y219" s="198"/>
      <c r="AA219" s="28"/>
      <c r="AB219" s="26"/>
      <c r="AC219" s="199"/>
      <c r="AD219" s="27"/>
      <c r="AH219" s="27"/>
    </row>
    <row r="220" spans="1:34" ht="15.6">
      <c r="A220" s="195"/>
      <c r="B220" s="195"/>
      <c r="C220" s="195"/>
      <c r="D220" s="195"/>
      <c r="E220" s="195"/>
      <c r="F220" s="195"/>
      <c r="G220" s="195"/>
      <c r="H220" s="195"/>
      <c r="I220" s="316"/>
      <c r="J220" s="196"/>
      <c r="K220" s="196"/>
      <c r="L220" s="195"/>
      <c r="M220" s="195"/>
      <c r="N220" s="195"/>
      <c r="O220" s="197"/>
      <c r="P220" s="197"/>
      <c r="Q220" s="197"/>
      <c r="R220" s="197"/>
      <c r="S220" s="196"/>
      <c r="T220" s="195"/>
      <c r="U220" s="197"/>
      <c r="V220" s="197"/>
      <c r="W220" s="197"/>
      <c r="X220" s="197"/>
      <c r="Y220" s="198"/>
      <c r="AA220" s="28"/>
      <c r="AB220" s="26"/>
      <c r="AC220" s="199"/>
      <c r="AD220" s="27"/>
      <c r="AH220" s="27"/>
    </row>
    <row r="221" spans="1:34" ht="15.6">
      <c r="A221" s="195"/>
      <c r="B221" s="27">
        <f>+'Ark1'!C1903</f>
        <v>2024</v>
      </c>
      <c r="C221" s="195"/>
      <c r="D221" s="215">
        <f>+'Ark1'!M1903</f>
        <v>15</v>
      </c>
      <c r="E221" s="215" t="s">
        <v>102</v>
      </c>
      <c r="F221" s="215">
        <f>+'Ark1'!D1903</f>
        <v>1</v>
      </c>
      <c r="G221" s="215" t="str">
        <f t="shared" ref="G221:G232" si="30">+G206</f>
        <v>Jan</v>
      </c>
      <c r="H221" s="215">
        <f>+'Ark1'!Q1903</f>
        <v>0</v>
      </c>
      <c r="I221" s="320">
        <f>+'Ark1'!R1903</f>
        <v>0</v>
      </c>
      <c r="J221" s="216" t="str">
        <f>+IF(I221=0,"",'Ark1'!AG1903)</f>
        <v/>
      </c>
      <c r="K221" s="216" t="str">
        <f>+IF(I221=0,"",'Ark1'!AH1903)</f>
        <v/>
      </c>
      <c r="L221" s="217" t="str">
        <f>+IF(I221=0,"",'Ark1'!S1903)</f>
        <v/>
      </c>
      <c r="M221" s="267" t="str">
        <f>+IF(I221=0,"",'Ark1'!U1903)</f>
        <v/>
      </c>
      <c r="N221" s="216" t="str">
        <f>+IF(I221=0,"",'Ark1'!V1903)</f>
        <v/>
      </c>
      <c r="O221" s="216" t="str">
        <f>+IF(I221=0,"",'Ark1'!W1903)</f>
        <v/>
      </c>
      <c r="P221" s="218" t="str">
        <f>+IF(I221=0,"",'Ark1'!X1903)</f>
        <v/>
      </c>
      <c r="Q221" s="218" t="str">
        <f>+IF(I221=0,"",'Ark1'!Y1903)</f>
        <v/>
      </c>
      <c r="R221" s="218" t="str">
        <f>+IF(I221=0,"",'Ark1'!Z1903)</f>
        <v/>
      </c>
      <c r="S221" s="216" t="str">
        <f>+IF(I221=0,"",'Ark1'!AA1903)</f>
        <v/>
      </c>
      <c r="T221" s="216" t="str">
        <f>+IF(I221=0,"",'Ark1'!AB1903)</f>
        <v/>
      </c>
      <c r="U221" s="218">
        <f>+'Ark1'!AD1903</f>
        <v>0</v>
      </c>
      <c r="V221" s="216" t="str">
        <f>+IF(I221=0,"",I221/D221)</f>
        <v/>
      </c>
      <c r="W221" s="216" t="str">
        <f>+IF(I221=0,"",I221/H221)</f>
        <v/>
      </c>
      <c r="X221" s="195"/>
      <c r="Y221" s="26"/>
      <c r="AA221" s="28"/>
      <c r="AB221" s="26"/>
      <c r="AC221" s="27"/>
      <c r="AD221" s="27"/>
      <c r="AH221" s="27"/>
    </row>
    <row r="222" spans="1:34" ht="15.6">
      <c r="A222" s="195"/>
      <c r="B222" s="27">
        <f>+'Ark1'!C1904</f>
        <v>2024</v>
      </c>
      <c r="C222" s="195"/>
      <c r="D222" s="215">
        <f>+'Ark1'!M1904</f>
        <v>15</v>
      </c>
      <c r="E222" s="215" t="s">
        <v>102</v>
      </c>
      <c r="F222" s="215">
        <f>+'Ark1'!D1904</f>
        <v>2</v>
      </c>
      <c r="G222" s="215" t="str">
        <f t="shared" si="30"/>
        <v>Feb</v>
      </c>
      <c r="H222" s="215">
        <f>+'Ark1'!Q1904</f>
        <v>0</v>
      </c>
      <c r="I222" s="320">
        <f>+'Ark1'!R1904</f>
        <v>0</v>
      </c>
      <c r="J222" s="216" t="str">
        <f>+IF(I222=0,"",'Ark1'!AG1904)</f>
        <v/>
      </c>
      <c r="K222" s="216" t="str">
        <f>+IF(I222=0,"",'Ark1'!AH1904)</f>
        <v/>
      </c>
      <c r="L222" s="217" t="str">
        <f>+IF(I222=0,"",'Ark1'!S1904)</f>
        <v/>
      </c>
      <c r="M222" s="267" t="str">
        <f>+IF(I222=0,"",'Ark1'!U1904)</f>
        <v/>
      </c>
      <c r="N222" s="216" t="str">
        <f>+IF(I222=0,"",'Ark1'!V1904)</f>
        <v/>
      </c>
      <c r="O222" s="216" t="str">
        <f>+IF(I222=0,"",'Ark1'!W1904)</f>
        <v/>
      </c>
      <c r="P222" s="218" t="str">
        <f>+IF(I222=0,"",'Ark1'!X1904)</f>
        <v/>
      </c>
      <c r="Q222" s="218" t="str">
        <f>+IF(I222=0,"",'Ark1'!Y1904)</f>
        <v/>
      </c>
      <c r="R222" s="218" t="str">
        <f>+IF(I222=0,"",'Ark1'!Z1904)</f>
        <v/>
      </c>
      <c r="S222" s="216" t="str">
        <f>+IF(I222=0,"",'Ark1'!AA1904)</f>
        <v/>
      </c>
      <c r="T222" s="216" t="str">
        <f>+IF(I222=0,"",'Ark1'!AB1904)</f>
        <v/>
      </c>
      <c r="U222" s="218">
        <f>+'Ark1'!AD1904</f>
        <v>0</v>
      </c>
      <c r="V222" s="216" t="str">
        <f t="shared" ref="V222:V232" si="31">+IF(I222=0,"",I222/D222)</f>
        <v/>
      </c>
      <c r="W222" s="216" t="str">
        <f t="shared" ref="W222:W232" si="32">+IF(I222=0,"",I222/H222)</f>
        <v/>
      </c>
      <c r="X222" s="195"/>
      <c r="Y222" s="26"/>
      <c r="AA222" s="28"/>
      <c r="AB222" s="26"/>
      <c r="AC222" s="27"/>
      <c r="AD222" s="27"/>
      <c r="AH222" s="27"/>
    </row>
    <row r="223" spans="1:34" ht="15.6">
      <c r="A223" s="195"/>
      <c r="B223" s="27">
        <f>+'Ark1'!C1905</f>
        <v>2024</v>
      </c>
      <c r="C223" s="195"/>
      <c r="D223" s="215">
        <f>+'Ark1'!M1905</f>
        <v>15</v>
      </c>
      <c r="E223" s="215" t="s">
        <v>102</v>
      </c>
      <c r="F223" s="215">
        <f>+'Ark1'!D1905</f>
        <v>3</v>
      </c>
      <c r="G223" s="215" t="str">
        <f t="shared" si="30"/>
        <v>Mar</v>
      </c>
      <c r="H223" s="215">
        <f>+'Ark1'!Q1905</f>
        <v>0</v>
      </c>
      <c r="I223" s="320">
        <f>+'Ark1'!R1905</f>
        <v>0</v>
      </c>
      <c r="J223" s="216" t="str">
        <f>+IF(I223=0,"",'Ark1'!AG1905)</f>
        <v/>
      </c>
      <c r="K223" s="216" t="str">
        <f>+IF(I223=0,"",'Ark1'!AH1905)</f>
        <v/>
      </c>
      <c r="L223" s="217" t="str">
        <f>+IF(I223=0,"",'Ark1'!S1905)</f>
        <v/>
      </c>
      <c r="M223" s="267" t="str">
        <f>+IF(I223=0,"",'Ark1'!U1905)</f>
        <v/>
      </c>
      <c r="N223" s="216" t="str">
        <f>+IF(I223=0,"",'Ark1'!V1905)</f>
        <v/>
      </c>
      <c r="O223" s="216" t="str">
        <f>+IF(I223=0,"",'Ark1'!W1905)</f>
        <v/>
      </c>
      <c r="P223" s="218" t="str">
        <f>+IF(I223=0,"",'Ark1'!X1905)</f>
        <v/>
      </c>
      <c r="Q223" s="218" t="str">
        <f>+IF(I223=0,"",'Ark1'!Y1905)</f>
        <v/>
      </c>
      <c r="R223" s="218" t="str">
        <f>+IF(I223=0,"",'Ark1'!Z1905)</f>
        <v/>
      </c>
      <c r="S223" s="216" t="str">
        <f>+IF(I223=0,"",'Ark1'!AA1905)</f>
        <v/>
      </c>
      <c r="T223" s="216" t="str">
        <f>+IF(I223=0,"",'Ark1'!AB1905)</f>
        <v/>
      </c>
      <c r="U223" s="218">
        <f>+'Ark1'!AD1905</f>
        <v>0</v>
      </c>
      <c r="V223" s="216" t="str">
        <f t="shared" si="31"/>
        <v/>
      </c>
      <c r="W223" s="216" t="str">
        <f t="shared" si="32"/>
        <v/>
      </c>
      <c r="X223" s="195"/>
      <c r="Y223" s="26"/>
      <c r="AA223" s="28"/>
      <c r="AB223" s="26"/>
      <c r="AC223" s="27"/>
      <c r="AD223" s="27"/>
      <c r="AH223" s="27"/>
    </row>
    <row r="224" spans="1:34" ht="15.6">
      <c r="A224" s="195"/>
      <c r="B224" s="27">
        <f>+'Ark1'!C1906</f>
        <v>2024</v>
      </c>
      <c r="C224" s="195"/>
      <c r="D224" s="215">
        <f>+'Ark1'!M1906</f>
        <v>15</v>
      </c>
      <c r="E224" s="215" t="s">
        <v>102</v>
      </c>
      <c r="F224" s="215">
        <f>+'Ark1'!D1906</f>
        <v>4</v>
      </c>
      <c r="G224" s="215" t="str">
        <f t="shared" si="30"/>
        <v>Apr</v>
      </c>
      <c r="H224" s="215">
        <f>+'Ark1'!Q1906</f>
        <v>0</v>
      </c>
      <c r="I224" s="320">
        <f>+'Ark1'!R1906</f>
        <v>0</v>
      </c>
      <c r="J224" s="216" t="str">
        <f>+IF(I224=0,"",'Ark1'!AG1906)</f>
        <v/>
      </c>
      <c r="K224" s="216" t="str">
        <f>+IF(I224=0,"",'Ark1'!AH1906)</f>
        <v/>
      </c>
      <c r="L224" s="217" t="str">
        <f>+IF(I224=0,"",'Ark1'!S1906)</f>
        <v/>
      </c>
      <c r="M224" s="267" t="str">
        <f>+IF(I224=0,"",'Ark1'!U1906)</f>
        <v/>
      </c>
      <c r="N224" s="216" t="str">
        <f>+IF(I224=0,"",'Ark1'!V1906)</f>
        <v/>
      </c>
      <c r="O224" s="216" t="str">
        <f>+IF(I224=0,"",'Ark1'!W1906)</f>
        <v/>
      </c>
      <c r="P224" s="218" t="str">
        <f>+IF(I224=0,"",'Ark1'!X1906)</f>
        <v/>
      </c>
      <c r="Q224" s="218" t="str">
        <f>+IF(I224=0,"",'Ark1'!Y1906)</f>
        <v/>
      </c>
      <c r="R224" s="218" t="str">
        <f>+IF(I224=0,"",'Ark1'!Z1906)</f>
        <v/>
      </c>
      <c r="S224" s="216" t="str">
        <f>+IF(I224=0,"",'Ark1'!AA1906)</f>
        <v/>
      </c>
      <c r="T224" s="216" t="str">
        <f>+IF(I224=0,"",'Ark1'!AB1906)</f>
        <v/>
      </c>
      <c r="U224" s="218">
        <f>+'Ark1'!AD1906</f>
        <v>0</v>
      </c>
      <c r="V224" s="216" t="str">
        <f t="shared" si="31"/>
        <v/>
      </c>
      <c r="W224" s="216" t="str">
        <f t="shared" si="32"/>
        <v/>
      </c>
      <c r="X224" s="195"/>
      <c r="Y224" s="26"/>
      <c r="AA224" s="28"/>
      <c r="AB224" s="26"/>
      <c r="AC224" s="27"/>
      <c r="AD224" s="27"/>
      <c r="AH224" s="27"/>
    </row>
    <row r="225" spans="1:38" ht="15.6">
      <c r="A225" s="195"/>
      <c r="B225" s="27">
        <f>+'Ark1'!C1907</f>
        <v>2024</v>
      </c>
      <c r="C225" s="195"/>
      <c r="D225" s="215">
        <f>+'Ark1'!M1907</f>
        <v>15</v>
      </c>
      <c r="E225" s="215" t="s">
        <v>102</v>
      </c>
      <c r="F225" s="215">
        <f>+'Ark1'!D1907</f>
        <v>5</v>
      </c>
      <c r="G225" s="215" t="str">
        <f t="shared" si="30"/>
        <v>Mai</v>
      </c>
      <c r="H225" s="215">
        <f>+'Ark1'!Q1907</f>
        <v>0</v>
      </c>
      <c r="I225" s="320">
        <f>+'Ark1'!R1907</f>
        <v>0</v>
      </c>
      <c r="J225" s="216" t="str">
        <f>+IF(I225=0,"",'Ark1'!AG1907)</f>
        <v/>
      </c>
      <c r="K225" s="216" t="str">
        <f>+IF(I225=0,"",'Ark1'!AH1907)</f>
        <v/>
      </c>
      <c r="L225" s="217" t="str">
        <f>+IF(I225=0,"",'Ark1'!S1907)</f>
        <v/>
      </c>
      <c r="M225" s="267" t="str">
        <f>+IF(I225=0,"",'Ark1'!U1907)</f>
        <v/>
      </c>
      <c r="N225" s="216" t="str">
        <f>+IF(I225=0,"",'Ark1'!V1907)</f>
        <v/>
      </c>
      <c r="O225" s="216" t="str">
        <f>+IF(I225=0,"",'Ark1'!W1907)</f>
        <v/>
      </c>
      <c r="P225" s="218" t="str">
        <f>+IF(I225=0,"",'Ark1'!X1907)</f>
        <v/>
      </c>
      <c r="Q225" s="218" t="str">
        <f>+IF(I225=0,"",'Ark1'!Y1907)</f>
        <v/>
      </c>
      <c r="R225" s="218" t="str">
        <f>+IF(I225=0,"",'Ark1'!Z1907)</f>
        <v/>
      </c>
      <c r="S225" s="216" t="str">
        <f>+IF(I225=0,"",'Ark1'!AA1907)</f>
        <v/>
      </c>
      <c r="T225" s="216" t="str">
        <f>+IF(I225=0,"",'Ark1'!AB1907)</f>
        <v/>
      </c>
      <c r="U225" s="218">
        <f>+'Ark1'!AD1907</f>
        <v>0</v>
      </c>
      <c r="V225" s="216" t="str">
        <f t="shared" si="31"/>
        <v/>
      </c>
      <c r="W225" s="216" t="str">
        <f t="shared" si="32"/>
        <v/>
      </c>
      <c r="X225" s="195"/>
      <c r="Y225" s="26"/>
      <c r="AA225" s="28"/>
      <c r="AB225" s="26"/>
      <c r="AC225" s="27"/>
      <c r="AD225" s="27"/>
      <c r="AH225" s="27"/>
    </row>
    <row r="226" spans="1:38" ht="15.6">
      <c r="A226" s="195"/>
      <c r="B226" s="27">
        <f>+'Ark1'!C1908</f>
        <v>2024</v>
      </c>
      <c r="C226" s="195"/>
      <c r="D226" s="215">
        <f>+'Ark1'!M1908</f>
        <v>15</v>
      </c>
      <c r="E226" s="215" t="s">
        <v>102</v>
      </c>
      <c r="F226" s="215">
        <f>+'Ark1'!D1908</f>
        <v>6</v>
      </c>
      <c r="G226" s="215" t="str">
        <f t="shared" si="30"/>
        <v>Jun</v>
      </c>
      <c r="H226" s="215">
        <f>+'Ark1'!Q1908</f>
        <v>0</v>
      </c>
      <c r="I226" s="320">
        <f>+'Ark1'!R1908</f>
        <v>0</v>
      </c>
      <c r="J226" s="216" t="str">
        <f>+IF(I226=0,"",'Ark1'!AG1908)</f>
        <v/>
      </c>
      <c r="K226" s="216" t="str">
        <f>+IF(I226=0,"",'Ark1'!AH1908)</f>
        <v/>
      </c>
      <c r="L226" s="217" t="str">
        <f>+IF(I226=0,"",'Ark1'!S1908)</f>
        <v/>
      </c>
      <c r="M226" s="267" t="str">
        <f>+IF(I226=0,"",'Ark1'!U1908)</f>
        <v/>
      </c>
      <c r="N226" s="216" t="str">
        <f>+IF(I226=0,"",'Ark1'!V1908)</f>
        <v/>
      </c>
      <c r="O226" s="216" t="str">
        <f>+IF(I226=0,"",'Ark1'!W1908)</f>
        <v/>
      </c>
      <c r="P226" s="218" t="str">
        <f>+IF(I226=0,"",'Ark1'!X1908)</f>
        <v/>
      </c>
      <c r="Q226" s="218" t="str">
        <f>+IF(I226=0,"",'Ark1'!Y1908)</f>
        <v/>
      </c>
      <c r="R226" s="218" t="str">
        <f>+IF(I226=0,"",'Ark1'!Z1908)</f>
        <v/>
      </c>
      <c r="S226" s="216" t="str">
        <f>+IF(I226=0,"",'Ark1'!AA1908)</f>
        <v/>
      </c>
      <c r="T226" s="216" t="str">
        <f>+IF(I226=0,"",'Ark1'!AB1908)</f>
        <v/>
      </c>
      <c r="U226" s="218">
        <f>+'Ark1'!AD1908</f>
        <v>0</v>
      </c>
      <c r="V226" s="216" t="str">
        <f t="shared" si="31"/>
        <v/>
      </c>
      <c r="W226" s="216" t="str">
        <f t="shared" si="32"/>
        <v/>
      </c>
      <c r="X226" s="195"/>
      <c r="Y226" s="26"/>
      <c r="AA226" s="28"/>
      <c r="AB226" s="26"/>
      <c r="AC226" s="27"/>
      <c r="AD226" s="27"/>
      <c r="AH226" s="27"/>
    </row>
    <row r="227" spans="1:38" ht="15.6">
      <c r="A227" s="195"/>
      <c r="B227" s="27">
        <f>+'Ark1'!C1909</f>
        <v>2024</v>
      </c>
      <c r="C227" s="195"/>
      <c r="D227" s="215">
        <f>+'Ark1'!M1909</f>
        <v>15</v>
      </c>
      <c r="E227" s="215" t="s">
        <v>102</v>
      </c>
      <c r="F227" s="215">
        <f>+'Ark1'!D1909</f>
        <v>7</v>
      </c>
      <c r="G227" s="215" t="str">
        <f t="shared" si="30"/>
        <v>Jul</v>
      </c>
      <c r="H227" s="215">
        <f>+'Ark1'!Q1909</f>
        <v>0</v>
      </c>
      <c r="I227" s="320">
        <f>+'Ark1'!R1909</f>
        <v>0</v>
      </c>
      <c r="J227" s="216" t="str">
        <f>+IF(I227=0,"",'Ark1'!AG1909)</f>
        <v/>
      </c>
      <c r="K227" s="216" t="str">
        <f>+IF(I227=0,"",'Ark1'!AH1909)</f>
        <v/>
      </c>
      <c r="L227" s="217" t="str">
        <f>+IF(I227=0,"",'Ark1'!S1909)</f>
        <v/>
      </c>
      <c r="M227" s="267" t="str">
        <f>+IF(I227=0,"",'Ark1'!U1909)</f>
        <v/>
      </c>
      <c r="N227" s="216" t="str">
        <f>+IF(I227=0,"",'Ark1'!V1909)</f>
        <v/>
      </c>
      <c r="O227" s="216" t="str">
        <f>+IF(I227=0,"",'Ark1'!W1909)</f>
        <v/>
      </c>
      <c r="P227" s="218" t="str">
        <f>+IF(I227=0,"",'Ark1'!X1909)</f>
        <v/>
      </c>
      <c r="Q227" s="218" t="str">
        <f>+IF(I227=0,"",'Ark1'!Y1909)</f>
        <v/>
      </c>
      <c r="R227" s="218" t="str">
        <f>+IF(I227=0,"",'Ark1'!Z1909)</f>
        <v/>
      </c>
      <c r="S227" s="216" t="str">
        <f>+IF(I227=0,"",'Ark1'!AA1909)</f>
        <v/>
      </c>
      <c r="T227" s="216" t="str">
        <f>+IF(I227=0,"",'Ark1'!AB1909)</f>
        <v/>
      </c>
      <c r="U227" s="218">
        <f>+'Ark1'!AD1909</f>
        <v>0</v>
      </c>
      <c r="V227" s="216" t="str">
        <f t="shared" si="31"/>
        <v/>
      </c>
      <c r="W227" s="216" t="str">
        <f t="shared" si="32"/>
        <v/>
      </c>
      <c r="X227" s="195"/>
      <c r="Y227" s="26"/>
      <c r="AA227" s="28"/>
      <c r="AB227" s="26"/>
      <c r="AC227" s="27"/>
      <c r="AD227" s="27"/>
      <c r="AH227" s="27"/>
    </row>
    <row r="228" spans="1:38" ht="15.6">
      <c r="A228" s="195"/>
      <c r="B228" s="27">
        <f>+'Ark1'!C1910</f>
        <v>2024</v>
      </c>
      <c r="C228" s="195"/>
      <c r="D228" s="215">
        <f>+'Ark1'!M1910</f>
        <v>15</v>
      </c>
      <c r="E228" s="215" t="s">
        <v>102</v>
      </c>
      <c r="F228" s="215">
        <f>+'Ark1'!D1910</f>
        <v>8</v>
      </c>
      <c r="G228" s="215" t="str">
        <f t="shared" si="30"/>
        <v>Aug</v>
      </c>
      <c r="H228" s="215">
        <f>+'Ark1'!Q1910</f>
        <v>0</v>
      </c>
      <c r="I228" s="320">
        <f>+'Ark1'!R1910</f>
        <v>0</v>
      </c>
      <c r="J228" s="216" t="str">
        <f>+IF(I228=0,"",'Ark1'!AG1910)</f>
        <v/>
      </c>
      <c r="K228" s="216" t="str">
        <f>+IF(I228=0,"",'Ark1'!AH1910)</f>
        <v/>
      </c>
      <c r="L228" s="217" t="str">
        <f>+IF(I228=0,"",'Ark1'!S1910)</f>
        <v/>
      </c>
      <c r="M228" s="267" t="str">
        <f>+IF(I228=0,"",'Ark1'!U1910)</f>
        <v/>
      </c>
      <c r="N228" s="216" t="str">
        <f>+IF(I228=0,"",'Ark1'!V1910)</f>
        <v/>
      </c>
      <c r="O228" s="216" t="str">
        <f>+IF(I228=0,"",'Ark1'!W1910)</f>
        <v/>
      </c>
      <c r="P228" s="218" t="str">
        <f>+IF(I228=0,"",'Ark1'!X1910)</f>
        <v/>
      </c>
      <c r="Q228" s="218" t="str">
        <f>+IF(I228=0,"",'Ark1'!Y1910)</f>
        <v/>
      </c>
      <c r="R228" s="218" t="str">
        <f>+IF(I228=0,"",'Ark1'!Z1910)</f>
        <v/>
      </c>
      <c r="S228" s="216" t="str">
        <f>+IF(I228=0,"",'Ark1'!AA1910)</f>
        <v/>
      </c>
      <c r="T228" s="216" t="str">
        <f>+IF(I228=0,"",'Ark1'!AB1910)</f>
        <v/>
      </c>
      <c r="U228" s="218">
        <f>+'Ark1'!AD1910</f>
        <v>0</v>
      </c>
      <c r="V228" s="216" t="str">
        <f t="shared" si="31"/>
        <v/>
      </c>
      <c r="W228" s="216" t="str">
        <f t="shared" si="32"/>
        <v/>
      </c>
      <c r="X228" s="195"/>
      <c r="Y228" s="26"/>
      <c r="AA228" s="28"/>
      <c r="AB228" s="26"/>
      <c r="AC228" s="27"/>
      <c r="AD228" s="27"/>
      <c r="AH228" s="27"/>
    </row>
    <row r="229" spans="1:38" ht="15.6">
      <c r="A229" s="195"/>
      <c r="B229" s="27">
        <f>+'Ark1'!C1911</f>
        <v>2024</v>
      </c>
      <c r="C229" s="195"/>
      <c r="D229" s="215">
        <f>+'Ark1'!M1911</f>
        <v>15</v>
      </c>
      <c r="E229" s="215" t="s">
        <v>102</v>
      </c>
      <c r="F229" s="215">
        <f>+'Ark1'!D1911</f>
        <v>9</v>
      </c>
      <c r="G229" s="215" t="str">
        <f t="shared" si="30"/>
        <v>Sep</v>
      </c>
      <c r="H229" s="215">
        <f>+'Ark1'!Q1911</f>
        <v>0</v>
      </c>
      <c r="I229" s="320">
        <f>+'Ark1'!R1911</f>
        <v>0</v>
      </c>
      <c r="J229" s="216" t="str">
        <f>+IF(I229=0,"",'Ark1'!AG1911)</f>
        <v/>
      </c>
      <c r="K229" s="216" t="str">
        <f>+IF(I229=0,"",'Ark1'!AH1911)</f>
        <v/>
      </c>
      <c r="L229" s="217" t="str">
        <f>+IF(I229=0,"",'Ark1'!S1911)</f>
        <v/>
      </c>
      <c r="M229" s="267" t="str">
        <f>+IF(I229=0,"",'Ark1'!U1911)</f>
        <v/>
      </c>
      <c r="N229" s="216" t="str">
        <f>+IF(I229=0,"",'Ark1'!V1911)</f>
        <v/>
      </c>
      <c r="O229" s="216" t="str">
        <f>+IF(I229=0,"",'Ark1'!W1911)</f>
        <v/>
      </c>
      <c r="P229" s="218" t="str">
        <f>+IF(I229=0,"",'Ark1'!X1911)</f>
        <v/>
      </c>
      <c r="Q229" s="218" t="str">
        <f>+IF(I229=0,"",'Ark1'!Y1911)</f>
        <v/>
      </c>
      <c r="R229" s="218" t="str">
        <f>+IF(I229=0,"",'Ark1'!Z1911)</f>
        <v/>
      </c>
      <c r="S229" s="216" t="str">
        <f>+IF(I229=0,"",'Ark1'!AA1911)</f>
        <v/>
      </c>
      <c r="T229" s="216" t="str">
        <f>+IF(I229=0,"",'Ark1'!AB1911)</f>
        <v/>
      </c>
      <c r="U229" s="218">
        <f>+'Ark1'!AD1911</f>
        <v>0</v>
      </c>
      <c r="V229" s="216" t="str">
        <f t="shared" si="31"/>
        <v/>
      </c>
      <c r="W229" s="216" t="str">
        <f t="shared" si="32"/>
        <v/>
      </c>
      <c r="X229" s="195"/>
      <c r="Y229" s="26"/>
      <c r="AA229" s="28"/>
      <c r="AB229" s="26"/>
      <c r="AC229" s="27"/>
      <c r="AD229" s="27"/>
      <c r="AH229" s="27"/>
    </row>
    <row r="230" spans="1:38" ht="15.6">
      <c r="A230" s="195"/>
      <c r="B230" s="27">
        <f>+'Ark1'!C1912</f>
        <v>2024</v>
      </c>
      <c r="C230" s="195"/>
      <c r="D230" s="215">
        <f>+'Ark1'!M1912</f>
        <v>15</v>
      </c>
      <c r="E230" s="215" t="s">
        <v>102</v>
      </c>
      <c r="F230" s="215">
        <f>+'Ark1'!D1912</f>
        <v>10</v>
      </c>
      <c r="G230" s="215" t="str">
        <f t="shared" si="30"/>
        <v>Okt</v>
      </c>
      <c r="H230" s="215">
        <f>+'Ark1'!Q1912</f>
        <v>0</v>
      </c>
      <c r="I230" s="320">
        <f>+'Ark1'!R1912</f>
        <v>0</v>
      </c>
      <c r="J230" s="216" t="str">
        <f>+IF(I230=0,"",'Ark1'!AG1912)</f>
        <v/>
      </c>
      <c r="K230" s="216" t="str">
        <f>+IF(I230=0,"",'Ark1'!AH1912)</f>
        <v/>
      </c>
      <c r="L230" s="217" t="str">
        <f>+IF(I230=0,"",'Ark1'!S1912)</f>
        <v/>
      </c>
      <c r="M230" s="267" t="str">
        <f>+IF(I230=0,"",'Ark1'!U1912)</f>
        <v/>
      </c>
      <c r="N230" s="216" t="str">
        <f>+IF(I230=0,"",'Ark1'!V1912)</f>
        <v/>
      </c>
      <c r="O230" s="216" t="str">
        <f>+IF(I230=0,"",'Ark1'!W1912)</f>
        <v/>
      </c>
      <c r="P230" s="218" t="str">
        <f>+IF(I230=0,"",'Ark1'!X1912)</f>
        <v/>
      </c>
      <c r="Q230" s="218" t="str">
        <f>+IF(I230=0,"",'Ark1'!Y1912)</f>
        <v/>
      </c>
      <c r="R230" s="218" t="str">
        <f>+IF(I230=0,"",'Ark1'!Z1912)</f>
        <v/>
      </c>
      <c r="S230" s="216" t="str">
        <f>+IF(I230=0,"",'Ark1'!AA1912)</f>
        <v/>
      </c>
      <c r="T230" s="216" t="str">
        <f>+IF(I230=0,"",'Ark1'!AB1912)</f>
        <v/>
      </c>
      <c r="U230" s="218">
        <f>+'Ark1'!AD1912</f>
        <v>0</v>
      </c>
      <c r="V230" s="216" t="str">
        <f t="shared" si="31"/>
        <v/>
      </c>
      <c r="W230" s="216" t="str">
        <f t="shared" si="32"/>
        <v/>
      </c>
      <c r="X230" s="195"/>
      <c r="Y230" s="26"/>
      <c r="AA230" s="28"/>
      <c r="AB230" s="26"/>
      <c r="AC230" s="27"/>
      <c r="AD230" s="27"/>
      <c r="AH230" s="27"/>
    </row>
    <row r="231" spans="1:38" ht="15.6">
      <c r="A231" s="195"/>
      <c r="B231" s="27">
        <f>+'Ark1'!C1913</f>
        <v>2024</v>
      </c>
      <c r="C231" s="195"/>
      <c r="D231" s="215">
        <f>+'Ark1'!M1913</f>
        <v>15</v>
      </c>
      <c r="E231" s="215" t="s">
        <v>102</v>
      </c>
      <c r="F231" s="215">
        <f>+'Ark1'!D1913</f>
        <v>11</v>
      </c>
      <c r="G231" s="215" t="str">
        <f t="shared" si="30"/>
        <v>Nov</v>
      </c>
      <c r="H231" s="215">
        <f>+'Ark1'!Q1913</f>
        <v>0</v>
      </c>
      <c r="I231" s="320">
        <f>+'Ark1'!R1913</f>
        <v>0</v>
      </c>
      <c r="J231" s="216" t="str">
        <f>+IF(I231=0,"",'Ark1'!AG1913)</f>
        <v/>
      </c>
      <c r="K231" s="216" t="str">
        <f>+IF(I231=0,"",'Ark1'!AH1913)</f>
        <v/>
      </c>
      <c r="L231" s="217" t="str">
        <f>+IF(I231=0,"",'Ark1'!S1913)</f>
        <v/>
      </c>
      <c r="M231" s="267" t="str">
        <f>+IF(I231=0,"",'Ark1'!U1913)</f>
        <v/>
      </c>
      <c r="N231" s="216" t="str">
        <f>+IF(I231=0,"",'Ark1'!V1913)</f>
        <v/>
      </c>
      <c r="O231" s="216" t="str">
        <f>+IF(I231=0,"",'Ark1'!W1913)</f>
        <v/>
      </c>
      <c r="P231" s="218" t="str">
        <f>+IF(I231=0,"",'Ark1'!X1913)</f>
        <v/>
      </c>
      <c r="Q231" s="218" t="str">
        <f>+IF(I231=0,"",'Ark1'!Y1913)</f>
        <v/>
      </c>
      <c r="R231" s="218" t="str">
        <f>+IF(I231=0,"",'Ark1'!Z1913)</f>
        <v/>
      </c>
      <c r="S231" s="216" t="str">
        <f>+IF(I231=0,"",'Ark1'!AA1913)</f>
        <v/>
      </c>
      <c r="T231" s="216" t="str">
        <f>+IF(I231=0,"",'Ark1'!AB1913)</f>
        <v/>
      </c>
      <c r="U231" s="218">
        <f>+'Ark1'!AD1913</f>
        <v>0</v>
      </c>
      <c r="V231" s="216" t="str">
        <f t="shared" si="31"/>
        <v/>
      </c>
      <c r="W231" s="216" t="str">
        <f t="shared" si="32"/>
        <v/>
      </c>
      <c r="X231" s="195"/>
      <c r="Y231" s="26"/>
      <c r="AA231" s="28"/>
      <c r="AB231" s="26"/>
      <c r="AC231" s="27"/>
      <c r="AD231" s="27"/>
      <c r="AH231" s="27"/>
    </row>
    <row r="232" spans="1:38" ht="15.6">
      <c r="A232" s="195"/>
      <c r="B232" s="27">
        <f>+'Ark1'!C1914</f>
        <v>2024</v>
      </c>
      <c r="C232" s="195"/>
      <c r="D232" s="215">
        <f>+'Ark1'!M1914</f>
        <v>15</v>
      </c>
      <c r="E232" s="215" t="s">
        <v>102</v>
      </c>
      <c r="F232" s="215">
        <f>+'Ark1'!D1914</f>
        <v>12</v>
      </c>
      <c r="G232" s="215" t="str">
        <f t="shared" si="30"/>
        <v>Des</v>
      </c>
      <c r="H232" s="215">
        <f>+'Ark1'!Q1914</f>
        <v>0</v>
      </c>
      <c r="I232" s="320">
        <f>+'Ark1'!R1914</f>
        <v>0</v>
      </c>
      <c r="J232" s="216" t="str">
        <f>+IF(I232=0,"",'Ark1'!AG1914)</f>
        <v/>
      </c>
      <c r="K232" s="216" t="str">
        <f>+IF(I232=0,"",'Ark1'!AH1914)</f>
        <v/>
      </c>
      <c r="L232" s="217" t="str">
        <f>+IF(I232=0,"",'Ark1'!S1914)</f>
        <v/>
      </c>
      <c r="M232" s="267" t="str">
        <f>+IF(I232=0,"",'Ark1'!U1914)</f>
        <v/>
      </c>
      <c r="N232" s="216" t="str">
        <f>+IF(I232=0,"",'Ark1'!V1914)</f>
        <v/>
      </c>
      <c r="O232" s="216" t="str">
        <f>+IF(I232=0,"",'Ark1'!W1914)</f>
        <v/>
      </c>
      <c r="P232" s="218" t="str">
        <f>+IF(I232=0,"",'Ark1'!X1914)</f>
        <v/>
      </c>
      <c r="Q232" s="218" t="str">
        <f>+IF(I232=0,"",'Ark1'!Y1914)</f>
        <v/>
      </c>
      <c r="R232" s="218" t="str">
        <f>+IF(I232=0,"",'Ark1'!Z1914)</f>
        <v/>
      </c>
      <c r="S232" s="216" t="str">
        <f>+IF(I232=0,"",'Ark1'!AA1914)</f>
        <v/>
      </c>
      <c r="T232" s="216" t="str">
        <f>+IF(I232=0,"",'Ark1'!AB1914)</f>
        <v/>
      </c>
      <c r="U232" s="218">
        <f>+'Ark1'!AD1914</f>
        <v>0</v>
      </c>
      <c r="V232" s="216" t="str">
        <f t="shared" si="31"/>
        <v/>
      </c>
      <c r="W232" s="216" t="str">
        <f t="shared" si="32"/>
        <v/>
      </c>
      <c r="X232" s="195"/>
      <c r="Y232" s="26"/>
      <c r="AA232" s="28"/>
      <c r="AB232" s="26"/>
      <c r="AC232" s="27"/>
      <c r="AD232" s="27"/>
      <c r="AH232" s="27"/>
    </row>
    <row r="233" spans="1:38">
      <c r="A233" s="195"/>
      <c r="B233" s="195"/>
      <c r="C233" s="195"/>
      <c r="D233" s="195"/>
      <c r="E233" s="195"/>
      <c r="F233" s="195"/>
      <c r="G233" s="195"/>
      <c r="H233" s="195"/>
      <c r="I233" s="316"/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26"/>
      <c r="AA233" s="28"/>
      <c r="AB233" s="26"/>
      <c r="AC233" s="27"/>
      <c r="AD233" s="27"/>
      <c r="AH233" s="27"/>
    </row>
    <row r="234" spans="1:38" ht="15.6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198"/>
      <c r="AA234" s="28"/>
      <c r="AB234" s="26"/>
      <c r="AC234" s="199"/>
      <c r="AD234" s="27"/>
      <c r="AH234" s="27"/>
    </row>
    <row r="235" spans="1:38" ht="22.8">
      <c r="A235" s="269"/>
      <c r="B235" s="269"/>
      <c r="C235" s="269"/>
      <c r="D235" s="269"/>
      <c r="E235" s="240" t="str">
        <f>+E237</f>
        <v>1-</v>
      </c>
      <c r="F235" s="269"/>
      <c r="G235" s="269"/>
      <c r="H235" s="269"/>
      <c r="I235" s="309">
        <f>SUM(I237:I248)</f>
        <v>4</v>
      </c>
      <c r="J235" s="269"/>
      <c r="K235" s="269"/>
      <c r="L235" s="269"/>
      <c r="M235" s="246">
        <f>+Fettgruppe!K41</f>
        <v>0</v>
      </c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198"/>
      <c r="AA235" s="28"/>
      <c r="AB235" s="26"/>
      <c r="AC235" s="199"/>
      <c r="AD235" s="27"/>
      <c r="AH235" s="27"/>
    </row>
    <row r="236" spans="1:38" ht="15.6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198"/>
      <c r="AA236" s="28"/>
      <c r="AB236" s="26"/>
      <c r="AC236" s="199"/>
      <c r="AD236" s="27"/>
      <c r="AH236" s="27"/>
    </row>
    <row r="237" spans="1:38">
      <c r="A237" s="269"/>
      <c r="B237" s="27">
        <f>+'Ark1'!C1915</f>
        <v>2023</v>
      </c>
      <c r="C237" s="269"/>
      <c r="D237" s="215">
        <f>+'Ark1'!M1915</f>
        <v>1</v>
      </c>
      <c r="E237" s="215" t="s">
        <v>88</v>
      </c>
      <c r="F237" s="215">
        <f>+'Ark1'!D1915</f>
        <v>1</v>
      </c>
      <c r="G237" s="215" t="str">
        <f t="shared" ref="G237:G248" si="33">+G221</f>
        <v>Jan</v>
      </c>
      <c r="H237" s="215">
        <f>+'Ark1'!Q1915</f>
        <v>0</v>
      </c>
      <c r="I237" s="320">
        <f>+'Ark1'!R1915</f>
        <v>0</v>
      </c>
      <c r="J237" s="216" t="str">
        <f>+IF(I237=0,"",'Ark1'!AG1915)</f>
        <v/>
      </c>
      <c r="K237" s="216" t="str">
        <f>+IF(I237=0,"",'Ark1'!AH1915)</f>
        <v/>
      </c>
      <c r="L237" s="217" t="str">
        <f>+IF(I237=0,"",'Ark1'!S1915)</f>
        <v/>
      </c>
      <c r="M237" s="269"/>
      <c r="N237" s="216" t="str">
        <f>+IF(I237=0,"",'Ark1'!V1915)</f>
        <v/>
      </c>
      <c r="O237" s="216" t="str">
        <f>+IF(I237=0,"",'Ark1'!W1915)</f>
        <v/>
      </c>
      <c r="P237" s="218" t="str">
        <f>+IF(I237=0,"",'Ark1'!X1915)</f>
        <v/>
      </c>
      <c r="Q237" s="218" t="str">
        <f>+IF(I237=0,"",'Ark1'!Y1915)</f>
        <v/>
      </c>
      <c r="R237" s="218" t="str">
        <f>+IF(I237=0,"",'Ark1'!Z1915)</f>
        <v/>
      </c>
      <c r="S237" s="216" t="str">
        <f>+IF(I237=0,"",'Ark1'!AA1915)</f>
        <v/>
      </c>
      <c r="T237" s="216" t="str">
        <f>+IF(I237=0,"",'Ark1'!AB1915)</f>
        <v/>
      </c>
      <c r="U237" s="218">
        <f>+'Ark1'!AD1915</f>
        <v>0</v>
      </c>
      <c r="V237" s="216" t="str">
        <f t="shared" ref="V237:V247" si="34">+IF(I237=0,"",I237/D237)</f>
        <v/>
      </c>
      <c r="W237" s="216" t="str">
        <f t="shared" ref="W237:W247" si="35">+IF(I237=0,"",I237/H237)</f>
        <v/>
      </c>
      <c r="X237" s="269"/>
      <c r="Y237" s="26"/>
      <c r="AA237" s="28"/>
      <c r="AB237" s="26"/>
      <c r="AC237" s="27"/>
      <c r="AD237" s="27"/>
      <c r="AH237" s="27"/>
    </row>
    <row r="238" spans="1:38">
      <c r="A238" s="269"/>
      <c r="B238" s="27">
        <f>+'Ark1'!C1916</f>
        <v>2023</v>
      </c>
      <c r="C238" s="269"/>
      <c r="D238" s="215">
        <f>+'Ark1'!M1916</f>
        <v>1</v>
      </c>
      <c r="E238" s="215" t="s">
        <v>88</v>
      </c>
      <c r="F238" s="215">
        <f>+'Ark1'!D1916</f>
        <v>2</v>
      </c>
      <c r="G238" s="215" t="str">
        <f t="shared" si="33"/>
        <v>Feb</v>
      </c>
      <c r="H238" s="215">
        <f>+'Ark1'!Q1916</f>
        <v>0</v>
      </c>
      <c r="I238" s="320">
        <f>+'Ark1'!R1916</f>
        <v>0</v>
      </c>
      <c r="J238" s="216" t="str">
        <f>+IF(I238=0,"",'Ark1'!AG1916)</f>
        <v/>
      </c>
      <c r="K238" s="216" t="str">
        <f>+IF(I238=0,"",'Ark1'!AH1916)</f>
        <v/>
      </c>
      <c r="L238" s="217" t="str">
        <f>+IF(I238=0,"",'Ark1'!S1916)</f>
        <v/>
      </c>
      <c r="M238" s="269"/>
      <c r="N238" s="216" t="str">
        <f>+IF(I238=0,"",'Ark1'!V1916)</f>
        <v/>
      </c>
      <c r="O238" s="216" t="str">
        <f>+IF(I238=0,"",'Ark1'!W1916)</f>
        <v/>
      </c>
      <c r="P238" s="218" t="str">
        <f>+IF(I238=0,"",'Ark1'!X1916)</f>
        <v/>
      </c>
      <c r="Q238" s="218" t="str">
        <f>+IF(I238=0,"",'Ark1'!Y1916)</f>
        <v/>
      </c>
      <c r="R238" s="218" t="str">
        <f>+IF(I238=0,"",'Ark1'!Z1916)</f>
        <v/>
      </c>
      <c r="S238" s="216" t="str">
        <f>+IF(I238=0,"",'Ark1'!AA1916)</f>
        <v/>
      </c>
      <c r="T238" s="216" t="str">
        <f>+IF(I238=0,"",'Ark1'!AB1916)</f>
        <v/>
      </c>
      <c r="U238" s="218">
        <f>+'Ark1'!AD1916</f>
        <v>0</v>
      </c>
      <c r="V238" s="216" t="str">
        <f t="shared" si="34"/>
        <v/>
      </c>
      <c r="W238" s="216" t="str">
        <f t="shared" si="35"/>
        <v/>
      </c>
      <c r="X238" s="269"/>
      <c r="Y238" s="26"/>
      <c r="AA238" s="28"/>
      <c r="AB238" s="26"/>
      <c r="AC238" s="27"/>
      <c r="AD238" s="27"/>
      <c r="AH238" s="27"/>
    </row>
    <row r="239" spans="1:38">
      <c r="A239" s="269"/>
      <c r="B239" s="27">
        <f>+'Ark1'!C1917</f>
        <v>2023</v>
      </c>
      <c r="C239" s="269"/>
      <c r="D239" s="215">
        <f>+'Ark1'!M1917</f>
        <v>1</v>
      </c>
      <c r="E239" s="215" t="s">
        <v>88</v>
      </c>
      <c r="F239" s="215">
        <f>+'Ark1'!D1917</f>
        <v>3</v>
      </c>
      <c r="G239" s="215" t="str">
        <f t="shared" si="33"/>
        <v>Mar</v>
      </c>
      <c r="H239" s="215">
        <f>+'Ark1'!Q1917</f>
        <v>0</v>
      </c>
      <c r="I239" s="320">
        <f>+'Ark1'!R1917</f>
        <v>0</v>
      </c>
      <c r="J239" s="216" t="str">
        <f>+IF(I239=0,"",'Ark1'!AG1917)</f>
        <v/>
      </c>
      <c r="K239" s="216" t="str">
        <f>+IF(I239=0,"",'Ark1'!AH1917)</f>
        <v/>
      </c>
      <c r="L239" s="217" t="str">
        <f>+IF(I239=0,"",'Ark1'!S1917)</f>
        <v/>
      </c>
      <c r="M239" s="269"/>
      <c r="N239" s="216" t="str">
        <f>+IF(I239=0,"",'Ark1'!V1917)</f>
        <v/>
      </c>
      <c r="O239" s="216" t="str">
        <f>+IF(I239=0,"",'Ark1'!W1917)</f>
        <v/>
      </c>
      <c r="P239" s="218" t="str">
        <f>+IF(I239=0,"",'Ark1'!X1917)</f>
        <v/>
      </c>
      <c r="Q239" s="218" t="str">
        <f>+IF(I239=0,"",'Ark1'!Y1917)</f>
        <v/>
      </c>
      <c r="R239" s="218" t="str">
        <f>+IF(I239=0,"",'Ark1'!Z1917)</f>
        <v/>
      </c>
      <c r="S239" s="216" t="str">
        <f>+IF(I239=0,"",'Ark1'!AA1917)</f>
        <v/>
      </c>
      <c r="T239" s="216" t="str">
        <f>+IF(I239=0,"",'Ark1'!AB1917)</f>
        <v/>
      </c>
      <c r="U239" s="218">
        <f>+'Ark1'!AD1917</f>
        <v>0</v>
      </c>
      <c r="V239" s="216" t="str">
        <f t="shared" si="34"/>
        <v/>
      </c>
      <c r="W239" s="216" t="str">
        <f t="shared" si="35"/>
        <v/>
      </c>
      <c r="X239" s="269"/>
      <c r="AA239" s="28"/>
      <c r="AB239" s="26"/>
      <c r="AE239" s="26"/>
      <c r="AF239" s="26"/>
      <c r="AG239" s="26"/>
      <c r="AI239" s="26"/>
      <c r="AJ239" s="220"/>
      <c r="AK239" s="26"/>
      <c r="AL239" s="26"/>
    </row>
    <row r="240" spans="1:38">
      <c r="A240" s="269"/>
      <c r="B240" s="27">
        <f>+'Ark1'!C1918</f>
        <v>2023</v>
      </c>
      <c r="C240" s="269"/>
      <c r="D240" s="215">
        <f>+'Ark1'!M1918</f>
        <v>1</v>
      </c>
      <c r="E240" s="215" t="s">
        <v>88</v>
      </c>
      <c r="F240" s="215">
        <f>+'Ark1'!D1918</f>
        <v>4</v>
      </c>
      <c r="G240" s="215" t="str">
        <f t="shared" si="33"/>
        <v>Apr</v>
      </c>
      <c r="H240" s="215">
        <f>+'Ark1'!Q1918</f>
        <v>0</v>
      </c>
      <c r="I240" s="320">
        <f>+'Ark1'!R1918</f>
        <v>0</v>
      </c>
      <c r="J240" s="216" t="str">
        <f>+IF(I240=0,"",'Ark1'!AG1918)</f>
        <v/>
      </c>
      <c r="K240" s="216" t="str">
        <f>+IF(I240=0,"",'Ark1'!AH1918)</f>
        <v/>
      </c>
      <c r="L240" s="217" t="str">
        <f>+IF(I240=0,"",'Ark1'!S1918)</f>
        <v/>
      </c>
      <c r="M240" s="269"/>
      <c r="N240" s="216" t="str">
        <f>+IF(I240=0,"",'Ark1'!V1918)</f>
        <v/>
      </c>
      <c r="O240" s="216" t="str">
        <f>+IF(I240=0,"",'Ark1'!W1918)</f>
        <v/>
      </c>
      <c r="P240" s="218" t="str">
        <f>+IF(I240=0,"",'Ark1'!X1918)</f>
        <v/>
      </c>
      <c r="Q240" s="218" t="str">
        <f>+IF(I240=0,"",'Ark1'!Y1918)</f>
        <v/>
      </c>
      <c r="R240" s="218" t="str">
        <f>+IF(I240=0,"",'Ark1'!Z1918)</f>
        <v/>
      </c>
      <c r="S240" s="216" t="str">
        <f>+IF(I240=0,"",'Ark1'!AA1918)</f>
        <v/>
      </c>
      <c r="T240" s="216" t="str">
        <f>+IF(I240=0,"",'Ark1'!AB1918)</f>
        <v/>
      </c>
      <c r="U240" s="218">
        <f>+'Ark1'!AD1918</f>
        <v>0</v>
      </c>
      <c r="V240" s="216" t="str">
        <f t="shared" si="34"/>
        <v/>
      </c>
      <c r="W240" s="216" t="str">
        <f t="shared" si="35"/>
        <v/>
      </c>
      <c r="X240" s="269"/>
      <c r="AA240" s="28"/>
      <c r="AB240" s="26"/>
      <c r="AE240" s="26"/>
      <c r="AF240" s="26"/>
      <c r="AG240" s="26"/>
      <c r="AI240" s="26"/>
      <c r="AJ240" s="220"/>
      <c r="AK240" s="26"/>
      <c r="AL240" s="26"/>
    </row>
    <row r="241" spans="1:38">
      <c r="A241" s="269"/>
      <c r="B241" s="27">
        <f>+'Ark1'!C1919</f>
        <v>2023</v>
      </c>
      <c r="C241" s="269"/>
      <c r="D241" s="215">
        <f>+'Ark1'!M1919</f>
        <v>1</v>
      </c>
      <c r="E241" s="215" t="s">
        <v>88</v>
      </c>
      <c r="F241" s="215">
        <f>+'Ark1'!D1919</f>
        <v>5</v>
      </c>
      <c r="G241" s="215" t="str">
        <f t="shared" si="33"/>
        <v>Mai</v>
      </c>
      <c r="H241" s="215">
        <f>+'Ark1'!Q1919</f>
        <v>0</v>
      </c>
      <c r="I241" s="320">
        <f>+'Ark1'!R1919</f>
        <v>0</v>
      </c>
      <c r="J241" s="216" t="str">
        <f>+IF(I241=0,"",'Ark1'!AG1919)</f>
        <v/>
      </c>
      <c r="K241" s="216" t="str">
        <f>+IF(I241=0,"",'Ark1'!AH1919)</f>
        <v/>
      </c>
      <c r="L241" s="217" t="str">
        <f>+IF(I241=0,"",'Ark1'!S1919)</f>
        <v/>
      </c>
      <c r="M241" s="269"/>
      <c r="N241" s="216" t="str">
        <f>+IF(I241=0,"",'Ark1'!V1919)</f>
        <v/>
      </c>
      <c r="O241" s="216" t="str">
        <f>+IF(I241=0,"",'Ark1'!W1919)</f>
        <v/>
      </c>
      <c r="P241" s="218" t="str">
        <f>+IF(I241=0,"",'Ark1'!X1919)</f>
        <v/>
      </c>
      <c r="Q241" s="218" t="str">
        <f>+IF(I241=0,"",'Ark1'!Y1919)</f>
        <v/>
      </c>
      <c r="R241" s="218" t="str">
        <f>+IF(I241=0,"",'Ark1'!Z1919)</f>
        <v/>
      </c>
      <c r="S241" s="216" t="str">
        <f>+IF(I241=0,"",'Ark1'!AA1919)</f>
        <v/>
      </c>
      <c r="T241" s="216" t="str">
        <f>+IF(I241=0,"",'Ark1'!AB1919)</f>
        <v/>
      </c>
      <c r="U241" s="218">
        <f>+'Ark1'!AD1919</f>
        <v>0</v>
      </c>
      <c r="V241" s="216" t="str">
        <f t="shared" si="34"/>
        <v/>
      </c>
      <c r="W241" s="216" t="str">
        <f t="shared" si="35"/>
        <v/>
      </c>
      <c r="X241" s="269"/>
      <c r="AA241" s="28"/>
      <c r="AB241" s="26"/>
      <c r="AE241" s="26"/>
      <c r="AF241" s="26"/>
      <c r="AG241" s="26"/>
      <c r="AI241" s="26"/>
      <c r="AJ241" s="220"/>
      <c r="AK241" s="26"/>
      <c r="AL241" s="26"/>
    </row>
    <row r="242" spans="1:38">
      <c r="A242" s="269"/>
      <c r="B242" s="27">
        <f>+'Ark1'!C1920</f>
        <v>2023</v>
      </c>
      <c r="C242" s="269"/>
      <c r="D242" s="215">
        <f>+'Ark1'!M1920</f>
        <v>1</v>
      </c>
      <c r="E242" s="215" t="s">
        <v>88</v>
      </c>
      <c r="F242" s="215">
        <f>+'Ark1'!D1920</f>
        <v>6</v>
      </c>
      <c r="G242" s="215" t="str">
        <f t="shared" si="33"/>
        <v>Jun</v>
      </c>
      <c r="H242" s="215">
        <f>+'Ark1'!Q1920</f>
        <v>0</v>
      </c>
      <c r="I242" s="320">
        <f>+'Ark1'!R1920</f>
        <v>0</v>
      </c>
      <c r="J242" s="216" t="str">
        <f>+IF(I242=0,"",'Ark1'!AG1920)</f>
        <v/>
      </c>
      <c r="K242" s="216" t="str">
        <f>+IF(I242=0,"",'Ark1'!AH1920)</f>
        <v/>
      </c>
      <c r="L242" s="217" t="str">
        <f>+IF(I242=0,"",'Ark1'!S1920)</f>
        <v/>
      </c>
      <c r="M242" s="269"/>
      <c r="N242" s="216" t="str">
        <f>+IF(I242=0,"",'Ark1'!V1920)</f>
        <v/>
      </c>
      <c r="O242" s="216" t="str">
        <f>+IF(I242=0,"",'Ark1'!W1920)</f>
        <v/>
      </c>
      <c r="P242" s="218" t="str">
        <f>+IF(I242=0,"",'Ark1'!X1920)</f>
        <v/>
      </c>
      <c r="Q242" s="218" t="str">
        <f>+IF(I242=0,"",'Ark1'!Y1920)</f>
        <v/>
      </c>
      <c r="R242" s="218" t="str">
        <f>+IF(I242=0,"",'Ark1'!Z1920)</f>
        <v/>
      </c>
      <c r="S242" s="216" t="str">
        <f>+IF(I242=0,"",'Ark1'!AA1920)</f>
        <v/>
      </c>
      <c r="T242" s="216" t="str">
        <f>+IF(I242=0,"",'Ark1'!AB1920)</f>
        <v/>
      </c>
      <c r="U242" s="218">
        <f>+'Ark1'!AD1920</f>
        <v>0</v>
      </c>
      <c r="V242" s="216" t="str">
        <f t="shared" si="34"/>
        <v/>
      </c>
      <c r="W242" s="216" t="str">
        <f t="shared" si="35"/>
        <v/>
      </c>
      <c r="X242" s="269"/>
      <c r="AA242" s="28"/>
      <c r="AB242" s="26"/>
      <c r="AE242" s="26"/>
      <c r="AF242" s="26"/>
      <c r="AG242" s="26"/>
      <c r="AI242" s="26"/>
      <c r="AJ242" s="220"/>
      <c r="AK242" s="26"/>
      <c r="AL242" s="26"/>
    </row>
    <row r="243" spans="1:38">
      <c r="A243" s="269"/>
      <c r="B243" s="27">
        <f>+'Ark1'!C1921</f>
        <v>2023</v>
      </c>
      <c r="C243" s="269"/>
      <c r="D243" s="215">
        <f>+'Ark1'!M1921</f>
        <v>1</v>
      </c>
      <c r="E243" s="215" t="s">
        <v>88</v>
      </c>
      <c r="F243" s="215">
        <f>+'Ark1'!D1921</f>
        <v>7</v>
      </c>
      <c r="G243" s="215" t="str">
        <f t="shared" si="33"/>
        <v>Jul</v>
      </c>
      <c r="H243" s="215">
        <f>+'Ark1'!Q1921</f>
        <v>0</v>
      </c>
      <c r="I243" s="320">
        <f>+'Ark1'!R1921</f>
        <v>0</v>
      </c>
      <c r="J243" s="216" t="str">
        <f>+IF(I243=0,"",'Ark1'!AG1921)</f>
        <v/>
      </c>
      <c r="K243" s="216" t="str">
        <f>+IF(I243=0,"",'Ark1'!AH1921)</f>
        <v/>
      </c>
      <c r="L243" s="217" t="str">
        <f>+IF(I243=0,"",'Ark1'!S1921)</f>
        <v/>
      </c>
      <c r="M243" s="269"/>
      <c r="N243" s="216" t="str">
        <f>+IF(I243=0,"",'Ark1'!V1921)</f>
        <v/>
      </c>
      <c r="O243" s="216" t="str">
        <f>+IF(I243=0,"",'Ark1'!W1921)</f>
        <v/>
      </c>
      <c r="P243" s="218" t="str">
        <f>+IF(I243=0,"",'Ark1'!X1921)</f>
        <v/>
      </c>
      <c r="Q243" s="218" t="str">
        <f>+IF(I243=0,"",'Ark1'!Y1921)</f>
        <v/>
      </c>
      <c r="R243" s="218" t="str">
        <f>+IF(I243=0,"",'Ark1'!Z1921)</f>
        <v/>
      </c>
      <c r="S243" s="216" t="str">
        <f>+IF(I243=0,"",'Ark1'!AA1921)</f>
        <v/>
      </c>
      <c r="T243" s="216" t="str">
        <f>+IF(I243=0,"",'Ark1'!AB1921)</f>
        <v/>
      </c>
      <c r="U243" s="218">
        <f>+'Ark1'!AD1921</f>
        <v>0</v>
      </c>
      <c r="V243" s="216" t="str">
        <f t="shared" si="34"/>
        <v/>
      </c>
      <c r="W243" s="216" t="str">
        <f t="shared" si="35"/>
        <v/>
      </c>
      <c r="X243" s="269"/>
      <c r="AA243" s="28"/>
      <c r="AB243" s="26"/>
      <c r="AE243" s="26"/>
      <c r="AF243" s="26"/>
      <c r="AG243" s="26"/>
      <c r="AI243" s="26"/>
      <c r="AJ243" s="220"/>
      <c r="AK243" s="26"/>
      <c r="AL243" s="26"/>
    </row>
    <row r="244" spans="1:38">
      <c r="A244" s="269"/>
      <c r="B244" s="27">
        <f>+'Ark1'!C1922</f>
        <v>2023</v>
      </c>
      <c r="C244" s="269"/>
      <c r="D244" s="215">
        <f>+'Ark1'!M1922</f>
        <v>1</v>
      </c>
      <c r="E244" s="215" t="s">
        <v>88</v>
      </c>
      <c r="F244" s="215">
        <f>+'Ark1'!D1922</f>
        <v>8</v>
      </c>
      <c r="G244" s="215" t="str">
        <f t="shared" si="33"/>
        <v>Aug</v>
      </c>
      <c r="H244" s="215">
        <f>+'Ark1'!Q1922</f>
        <v>0</v>
      </c>
      <c r="I244" s="320">
        <f>+'Ark1'!R1922</f>
        <v>0</v>
      </c>
      <c r="J244" s="216" t="str">
        <f>+IF(I244=0,"",'Ark1'!AG1922)</f>
        <v/>
      </c>
      <c r="K244" s="216" t="str">
        <f>+IF(I244=0,"",'Ark1'!AH1922)</f>
        <v/>
      </c>
      <c r="L244" s="217" t="str">
        <f>+IF(I244=0,"",'Ark1'!S1922)</f>
        <v/>
      </c>
      <c r="M244" s="269"/>
      <c r="N244" s="216" t="str">
        <f>+IF(I244=0,"",'Ark1'!V1922)</f>
        <v/>
      </c>
      <c r="O244" s="216" t="str">
        <f>+IF(I244=0,"",'Ark1'!W1922)</f>
        <v/>
      </c>
      <c r="P244" s="218" t="str">
        <f>+IF(I244=0,"",'Ark1'!X1922)</f>
        <v/>
      </c>
      <c r="Q244" s="218" t="str">
        <f>+IF(I244=0,"",'Ark1'!Y1922)</f>
        <v/>
      </c>
      <c r="R244" s="218" t="str">
        <f>+IF(I244=0,"",'Ark1'!Z1922)</f>
        <v/>
      </c>
      <c r="S244" s="216" t="str">
        <f>+IF(I244=0,"",'Ark1'!AA1922)</f>
        <v/>
      </c>
      <c r="T244" s="216" t="str">
        <f>+IF(I244=0,"",'Ark1'!AB1922)</f>
        <v/>
      </c>
      <c r="U244" s="218">
        <f>+'Ark1'!AD1922</f>
        <v>0</v>
      </c>
      <c r="V244" s="216" t="str">
        <f t="shared" si="34"/>
        <v/>
      </c>
      <c r="W244" s="216" t="str">
        <f t="shared" si="35"/>
        <v/>
      </c>
      <c r="X244" s="269"/>
      <c r="AA244" s="28"/>
      <c r="AB244" s="26"/>
      <c r="AE244" s="26"/>
      <c r="AF244" s="26"/>
      <c r="AG244" s="26"/>
      <c r="AI244" s="26"/>
      <c r="AJ244" s="220"/>
      <c r="AK244" s="26"/>
      <c r="AL244" s="26"/>
    </row>
    <row r="245" spans="1:38">
      <c r="A245" s="269"/>
      <c r="B245" s="27">
        <f>+'Ark1'!C1923</f>
        <v>2023</v>
      </c>
      <c r="C245" s="269"/>
      <c r="D245" s="215">
        <f>+'Ark1'!M1923</f>
        <v>1</v>
      </c>
      <c r="E245" s="215" t="s">
        <v>88</v>
      </c>
      <c r="F245" s="215">
        <f>+'Ark1'!D1923</f>
        <v>9</v>
      </c>
      <c r="G245" s="215" t="str">
        <f t="shared" si="33"/>
        <v>Sep</v>
      </c>
      <c r="H245" s="215">
        <f>+'Ark1'!Q1923</f>
        <v>1</v>
      </c>
      <c r="I245" s="320">
        <f>+'Ark1'!R1923</f>
        <v>2</v>
      </c>
      <c r="J245" s="216">
        <f>+IF(I245=0,"",'Ark1'!AG1923)</f>
        <v>6.4806249103348632E-2</v>
      </c>
      <c r="K245" s="216">
        <f>+IF(I245=0,"",'Ark1'!AH1923)</f>
        <v>0</v>
      </c>
      <c r="L245" s="217">
        <f>+IF(I245=0,"",'Ark1'!S1923)</f>
        <v>3</v>
      </c>
      <c r="M245" s="269"/>
      <c r="N245" s="216">
        <f>+IF(I245=0,"",'Ark1'!V1923)</f>
        <v>0</v>
      </c>
      <c r="O245" s="216">
        <f>+IF(I245=0,"",'Ark1'!W1923)</f>
        <v>0</v>
      </c>
      <c r="P245" s="218">
        <f>+IF(I245=0,"",'Ark1'!X1923)</f>
        <v>0</v>
      </c>
      <c r="Q245" s="218">
        <f>+IF(I245=0,"",'Ark1'!Y1923)</f>
        <v>0</v>
      </c>
      <c r="R245" s="218">
        <f>+IF(I245=0,"",'Ark1'!Z1923)</f>
        <v>0.14999999999997915</v>
      </c>
      <c r="S245" s="216">
        <f>+IF(I245=0,"",'Ark1'!AA1923)</f>
        <v>2</v>
      </c>
      <c r="T245" s="216">
        <f>+IF(I245=0,"",'Ark1'!AB1923)</f>
        <v>0</v>
      </c>
      <c r="U245" s="218">
        <f>+'Ark1'!AD1923</f>
        <v>0</v>
      </c>
      <c r="V245" s="216">
        <f t="shared" si="34"/>
        <v>2</v>
      </c>
      <c r="W245" s="216">
        <f t="shared" si="35"/>
        <v>2</v>
      </c>
      <c r="X245" s="269"/>
      <c r="AA245" s="28"/>
      <c r="AB245" s="26"/>
      <c r="AE245" s="26"/>
      <c r="AF245" s="26"/>
      <c r="AG245" s="26"/>
      <c r="AI245" s="26"/>
      <c r="AJ245" s="220"/>
      <c r="AK245" s="26"/>
      <c r="AL245" s="26"/>
    </row>
    <row r="246" spans="1:38">
      <c r="A246" s="269"/>
      <c r="B246" s="27">
        <f>+'Ark1'!C1924</f>
        <v>2023</v>
      </c>
      <c r="C246" s="269"/>
      <c r="D246" s="215">
        <f>+'Ark1'!M1924</f>
        <v>1</v>
      </c>
      <c r="E246" s="215" t="s">
        <v>88</v>
      </c>
      <c r="F246" s="215">
        <f>+'Ark1'!D1924</f>
        <v>10</v>
      </c>
      <c r="G246" s="215" t="str">
        <f t="shared" si="33"/>
        <v>Okt</v>
      </c>
      <c r="H246" s="215">
        <f>+'Ark1'!Q1924</f>
        <v>1</v>
      </c>
      <c r="I246" s="320">
        <f>+'Ark1'!R1924</f>
        <v>1</v>
      </c>
      <c r="J246" s="216">
        <f>+IF(I246=0,"",'Ark1'!AG1924)</f>
        <v>4.0098879118390753E-2</v>
      </c>
      <c r="K246" s="216">
        <f>+IF(I246=0,"",'Ark1'!AH1924)</f>
        <v>0</v>
      </c>
      <c r="L246" s="217">
        <f>+IF(I246=0,"",'Ark1'!S1924)</f>
        <v>5</v>
      </c>
      <c r="M246" s="269"/>
      <c r="N246" s="216">
        <f>+IF(I246=0,"",'Ark1'!V1924)</f>
        <v>0</v>
      </c>
      <c r="O246" s="216">
        <f>+IF(I246=0,"",'Ark1'!W1924)</f>
        <v>0</v>
      </c>
      <c r="P246" s="218">
        <f>+IF(I246=0,"",'Ark1'!X1924)</f>
        <v>0</v>
      </c>
      <c r="Q246" s="218">
        <f>+IF(I246=0,"",'Ark1'!Y1924)</f>
        <v>0</v>
      </c>
      <c r="R246" s="218">
        <f>+IF(I246=0,"",'Ark1'!Z1924)</f>
        <v>0</v>
      </c>
      <c r="S246" s="216">
        <f>+IF(I246=0,"",'Ark1'!AA1924)</f>
        <v>0</v>
      </c>
      <c r="T246" s="216">
        <f>+IF(I246=0,"",'Ark1'!AB1924)</f>
        <v>0</v>
      </c>
      <c r="U246" s="218">
        <f>+'Ark1'!AD1924</f>
        <v>0</v>
      </c>
      <c r="V246" s="216">
        <f t="shared" si="34"/>
        <v>1</v>
      </c>
      <c r="W246" s="216">
        <f t="shared" si="35"/>
        <v>1</v>
      </c>
      <c r="X246" s="269"/>
      <c r="AA246" s="28"/>
      <c r="AB246" s="26"/>
      <c r="AE246" s="26"/>
      <c r="AF246" s="26"/>
      <c r="AG246" s="26"/>
      <c r="AI246" s="26"/>
      <c r="AJ246" s="220"/>
      <c r="AK246" s="26"/>
      <c r="AL246" s="26"/>
    </row>
    <row r="247" spans="1:38">
      <c r="A247" s="269"/>
      <c r="B247" s="27">
        <f>+'Ark1'!C1925</f>
        <v>2023</v>
      </c>
      <c r="C247" s="269"/>
      <c r="D247" s="215">
        <f>+'Ark1'!M1925</f>
        <v>1</v>
      </c>
      <c r="E247" s="215" t="s">
        <v>88</v>
      </c>
      <c r="F247" s="215">
        <f>+'Ark1'!D1925</f>
        <v>11</v>
      </c>
      <c r="G247" s="215" t="str">
        <f t="shared" si="33"/>
        <v>Nov</v>
      </c>
      <c r="H247" s="215">
        <f>+'Ark1'!Q1925</f>
        <v>1</v>
      </c>
      <c r="I247" s="320">
        <f>+'Ark1'!R1925</f>
        <v>1</v>
      </c>
      <c r="J247" s="216">
        <f>+IF(I247=0,"",'Ark1'!AG1925)</f>
        <v>3.970405949798575E-2</v>
      </c>
      <c r="K247" s="216">
        <f>+IF(I247=0,"",'Ark1'!AH1925)</f>
        <v>0</v>
      </c>
      <c r="L247" s="217">
        <f>+IF(I247=0,"",'Ark1'!S1925)</f>
        <v>1</v>
      </c>
      <c r="M247" s="269"/>
      <c r="N247" s="216">
        <f>+IF(I247=0,"",'Ark1'!V1925)</f>
        <v>0</v>
      </c>
      <c r="O247" s="216">
        <f>+IF(I247=0,"",'Ark1'!W1925)</f>
        <v>0</v>
      </c>
      <c r="P247" s="218">
        <f>+IF(I247=0,"",'Ark1'!X1925)</f>
        <v>0</v>
      </c>
      <c r="Q247" s="218">
        <f>+IF(I247=0,"",'Ark1'!Y1925)</f>
        <v>0</v>
      </c>
      <c r="R247" s="218">
        <f>+IF(I247=0,"",'Ark1'!Z1925)</f>
        <v>0</v>
      </c>
      <c r="S247" s="216">
        <f>+IF(I247=0,"",'Ark1'!AA1925)</f>
        <v>0</v>
      </c>
      <c r="T247" s="216">
        <f>+IF(I247=0,"",'Ark1'!AB1925)</f>
        <v>0</v>
      </c>
      <c r="U247" s="218">
        <f>+'Ark1'!AD1925</f>
        <v>0</v>
      </c>
      <c r="V247" s="216">
        <f t="shared" si="34"/>
        <v>1</v>
      </c>
      <c r="W247" s="216">
        <f t="shared" si="35"/>
        <v>1</v>
      </c>
      <c r="X247" s="269"/>
      <c r="AA247" s="28"/>
      <c r="AB247" s="26"/>
      <c r="AE247" s="26"/>
      <c r="AF247" s="26"/>
      <c r="AG247" s="26"/>
      <c r="AI247" s="26"/>
      <c r="AJ247" s="220"/>
      <c r="AK247" s="26"/>
      <c r="AL247" s="26"/>
    </row>
    <row r="248" spans="1:38">
      <c r="A248" s="269"/>
      <c r="B248" s="27">
        <f>+'Ark1'!C1926</f>
        <v>2023</v>
      </c>
      <c r="C248" s="269"/>
      <c r="D248" s="215">
        <f>+'Ark1'!M1926</f>
        <v>1</v>
      </c>
      <c r="E248" s="215" t="s">
        <v>88</v>
      </c>
      <c r="F248" s="215">
        <f>+'Ark1'!D1926</f>
        <v>12</v>
      </c>
      <c r="G248" s="215" t="str">
        <f t="shared" si="33"/>
        <v>Des</v>
      </c>
      <c r="H248" s="215">
        <f>+'Ark1'!Q1926</f>
        <v>0</v>
      </c>
      <c r="I248" s="320">
        <f>+'Ark1'!R1926</f>
        <v>0</v>
      </c>
      <c r="J248" s="216" t="str">
        <f>+IF(I248=0,"",'Ark1'!AG1926)</f>
        <v/>
      </c>
      <c r="K248" s="216" t="str">
        <f>+IF(I248=0,"",'Ark1'!AH1926)</f>
        <v/>
      </c>
      <c r="L248" s="217" t="str">
        <f>+IF(I248=0,"",'Ark1'!S1926)</f>
        <v/>
      </c>
      <c r="M248" s="269"/>
      <c r="N248" s="216" t="str">
        <f>+IF(I248=0,"",'Ark1'!V1926)</f>
        <v/>
      </c>
      <c r="O248" s="216" t="str">
        <f>+IF(I248=0,"",'Ark1'!W1926)</f>
        <v/>
      </c>
      <c r="P248" s="218" t="str">
        <f>+IF(I248=0,"",'Ark1'!X1926)</f>
        <v/>
      </c>
      <c r="Q248" s="218" t="str">
        <f>+IF(I248=0,"",'Ark1'!Y1926)</f>
        <v/>
      </c>
      <c r="R248" s="218" t="str">
        <f>+IF(I248=0,"",'Ark1'!Z1926)</f>
        <v/>
      </c>
      <c r="S248" s="216" t="str">
        <f>+IF(I248=0,"",'Ark1'!AA1926)</f>
        <v/>
      </c>
      <c r="T248" s="216" t="str">
        <f>+IF(I248=0,"",'Ark1'!AB1926)</f>
        <v/>
      </c>
      <c r="U248" s="218">
        <f>+'Ark1'!AD1926</f>
        <v>0</v>
      </c>
      <c r="V248" s="216" t="str">
        <f t="shared" ref="V248:V319" si="36">+IF(I248=0,"",I248/D248)</f>
        <v/>
      </c>
      <c r="W248" s="216" t="str">
        <f t="shared" ref="W248:W319" si="37">+IF(I248=0,"",I248/H248)</f>
        <v/>
      </c>
      <c r="X248" s="269"/>
      <c r="AA248" s="28"/>
      <c r="AB248" s="26"/>
      <c r="AE248" s="26"/>
      <c r="AF248" s="26"/>
      <c r="AG248" s="26"/>
      <c r="AI248" s="26"/>
      <c r="AJ248" s="220"/>
      <c r="AK248" s="26"/>
      <c r="AL248" s="26"/>
    </row>
    <row r="249" spans="1:38" ht="15.6">
      <c r="A249" s="269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198"/>
      <c r="AA249" s="28"/>
      <c r="AB249" s="26"/>
      <c r="AC249" s="199"/>
      <c r="AD249" s="27"/>
      <c r="AH249" s="27"/>
    </row>
    <row r="250" spans="1:38" ht="22.8">
      <c r="A250" s="269"/>
      <c r="B250" s="269"/>
      <c r="C250" s="269"/>
      <c r="D250" s="269"/>
      <c r="E250" s="388" t="str">
        <f>+E252</f>
        <v>1</v>
      </c>
      <c r="F250" s="269"/>
      <c r="G250" s="269"/>
      <c r="H250" s="269"/>
      <c r="I250" s="309">
        <f>SUM(I252:I263)</f>
        <v>4277</v>
      </c>
      <c r="J250" s="269"/>
      <c r="K250" s="269"/>
      <c r="L250" s="269"/>
      <c r="M250" s="246">
        <f>+Fettgruppe!K57</f>
        <v>0</v>
      </c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  <c r="Y250" s="198"/>
      <c r="AA250" s="28"/>
      <c r="AB250" s="26"/>
      <c r="AC250" s="199"/>
      <c r="AD250" s="27"/>
      <c r="AH250" s="27"/>
    </row>
    <row r="251" spans="1:38" ht="15.6">
      <c r="A251" s="269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  <c r="Y251" s="198"/>
      <c r="AA251" s="28"/>
      <c r="AB251" s="26"/>
      <c r="AC251" s="199"/>
      <c r="AD251" s="27"/>
      <c r="AH251" s="27"/>
    </row>
    <row r="252" spans="1:38">
      <c r="A252" s="269"/>
      <c r="B252" s="27">
        <f>+'Ark1'!C1927</f>
        <v>2023</v>
      </c>
      <c r="C252" s="269"/>
      <c r="D252" s="215">
        <f>+'Ark1'!M1927</f>
        <v>2</v>
      </c>
      <c r="E252" s="226" t="s">
        <v>89</v>
      </c>
      <c r="F252" s="215">
        <f>+'Ark1'!D1927</f>
        <v>1</v>
      </c>
      <c r="G252" s="215" t="str">
        <f t="shared" ref="G252:G263" si="38">+G237</f>
        <v>Jan</v>
      </c>
      <c r="H252" s="215">
        <f>+'Ark1'!Q1927</f>
        <v>11</v>
      </c>
      <c r="I252" s="320">
        <f>+'Ark1'!R1927</f>
        <v>39</v>
      </c>
      <c r="J252" s="216">
        <f>+IF(I252=0,"",'Ark1'!AG1927)</f>
        <v>17.276541505125067</v>
      </c>
      <c r="K252" s="216">
        <f>+IF(I252=0,"",'Ark1'!AH1927)</f>
        <v>0</v>
      </c>
      <c r="L252" s="217">
        <f>+IF(I252=0,"",'Ark1'!S1927)</f>
        <v>4.4615384615384608</v>
      </c>
      <c r="M252" s="269"/>
      <c r="N252" s="216">
        <f>+IF(I252=0,"",'Ark1'!V1927)</f>
        <v>0</v>
      </c>
      <c r="O252" s="216">
        <f>+IF(I252=0,"",'Ark1'!W1927)</f>
        <v>0</v>
      </c>
      <c r="P252" s="218">
        <f>+IF(I252=0,"",'Ark1'!X1927)</f>
        <v>0</v>
      </c>
      <c r="Q252" s="218">
        <f>+IF(I252=0,"",'Ark1'!Y1927)</f>
        <v>0</v>
      </c>
      <c r="R252" s="218">
        <f>+IF(I252=0,"",'Ark1'!Z1927)</f>
        <v>2.469892341546438</v>
      </c>
      <c r="S252" s="216">
        <f>+IF(I252=0,"",'Ark1'!AA1927)</f>
        <v>1.151279195930444</v>
      </c>
      <c r="T252" s="216">
        <f>+IF(I252=0,"",'Ark1'!AB1927)</f>
        <v>0</v>
      </c>
      <c r="U252" s="218">
        <f>+'Ark1'!AD1927</f>
        <v>0</v>
      </c>
      <c r="V252" s="216">
        <f t="shared" si="36"/>
        <v>19.5</v>
      </c>
      <c r="W252" s="216">
        <f t="shared" si="37"/>
        <v>3.5454545454545454</v>
      </c>
      <c r="X252" s="269"/>
      <c r="AA252" s="28"/>
      <c r="AB252" s="26"/>
      <c r="AE252" s="26"/>
      <c r="AF252" s="26"/>
      <c r="AG252" s="26"/>
      <c r="AI252" s="26"/>
      <c r="AJ252" s="220"/>
      <c r="AK252" s="26"/>
      <c r="AL252" s="26"/>
    </row>
    <row r="253" spans="1:38">
      <c r="A253" s="269"/>
      <c r="B253" s="27">
        <f>+'Ark1'!C1928</f>
        <v>2023</v>
      </c>
      <c r="C253" s="269"/>
      <c r="D253" s="215">
        <f>+'Ark1'!M1928</f>
        <v>2</v>
      </c>
      <c r="E253" s="226" t="s">
        <v>89</v>
      </c>
      <c r="F253" s="215">
        <f>+'Ark1'!D1928</f>
        <v>2</v>
      </c>
      <c r="G253" s="215" t="str">
        <f t="shared" si="38"/>
        <v>Feb</v>
      </c>
      <c r="H253" s="215">
        <f>+'Ark1'!Q1928</f>
        <v>17</v>
      </c>
      <c r="I253" s="320">
        <f>+'Ark1'!R1928</f>
        <v>167</v>
      </c>
      <c r="J253" s="216">
        <f>+IF(I253=0,"",'Ark1'!AG1928)</f>
        <v>10.851059025425641</v>
      </c>
      <c r="K253" s="216">
        <f>+IF(I253=0,"",'Ark1'!AH1928)</f>
        <v>0</v>
      </c>
      <c r="L253" s="217">
        <f>+IF(I253=0,"",'Ark1'!S1928)</f>
        <v>4.3353293413173644</v>
      </c>
      <c r="M253" s="269"/>
      <c r="N253" s="216">
        <f>+IF(I253=0,"",'Ark1'!V1928)</f>
        <v>0</v>
      </c>
      <c r="O253" s="216">
        <f>+IF(I253=0,"",'Ark1'!W1928)</f>
        <v>0</v>
      </c>
      <c r="P253" s="218">
        <f>+IF(I253=0,"",'Ark1'!X1928)</f>
        <v>0</v>
      </c>
      <c r="Q253" s="218">
        <f>+IF(I253=0,"",'Ark1'!Y1928)</f>
        <v>0</v>
      </c>
      <c r="R253" s="218">
        <f>+IF(I253=0,"",'Ark1'!Z1928)</f>
        <v>1.9600702261229064</v>
      </c>
      <c r="S253" s="216">
        <f>+IF(I253=0,"",'Ark1'!AA1928)</f>
        <v>1.4707152459426236</v>
      </c>
      <c r="T253" s="216">
        <f>+IF(I253=0,"",'Ark1'!AB1928)</f>
        <v>0</v>
      </c>
      <c r="U253" s="218">
        <f>+'Ark1'!AD1928</f>
        <v>0</v>
      </c>
      <c r="V253" s="216">
        <f t="shared" si="36"/>
        <v>83.5</v>
      </c>
      <c r="W253" s="216">
        <f t="shared" si="37"/>
        <v>9.8235294117647065</v>
      </c>
      <c r="X253" s="269"/>
      <c r="AA253" s="28"/>
      <c r="AB253" s="26"/>
      <c r="AE253" s="26"/>
      <c r="AF253" s="26"/>
      <c r="AG253" s="26"/>
      <c r="AI253" s="26"/>
      <c r="AJ253" s="220"/>
      <c r="AK253" s="26"/>
      <c r="AL253" s="26"/>
    </row>
    <row r="254" spans="1:38">
      <c r="A254" s="269"/>
      <c r="B254" s="27">
        <f>+'Ark1'!C1929</f>
        <v>2023</v>
      </c>
      <c r="C254" s="269"/>
      <c r="D254" s="215">
        <f>+'Ark1'!M1929</f>
        <v>2</v>
      </c>
      <c r="E254" s="226" t="s">
        <v>89</v>
      </c>
      <c r="F254" s="215">
        <f>+'Ark1'!D1929</f>
        <v>3</v>
      </c>
      <c r="G254" s="215" t="str">
        <f t="shared" si="38"/>
        <v>Mar</v>
      </c>
      <c r="H254" s="215">
        <f>+'Ark1'!Q1929</f>
        <v>65</v>
      </c>
      <c r="I254" s="320">
        <f>+'Ark1'!R1929</f>
        <v>527</v>
      </c>
      <c r="J254" s="216">
        <f>+IF(I254=0,"",'Ark1'!AG1929)</f>
        <v>11.93240687443466</v>
      </c>
      <c r="K254" s="216">
        <f>+IF(I254=0,"",'Ark1'!AH1929)</f>
        <v>0.18975332068311196</v>
      </c>
      <c r="L254" s="217">
        <f>+IF(I254=0,"",'Ark1'!S1929)</f>
        <v>4.0018975332068303</v>
      </c>
      <c r="M254" s="269"/>
      <c r="N254" s="216">
        <f>+IF(I254=0,"",'Ark1'!V1929)</f>
        <v>0</v>
      </c>
      <c r="O254" s="216">
        <f>+IF(I254=0,"",'Ark1'!W1929)</f>
        <v>0</v>
      </c>
      <c r="P254" s="218">
        <f>+IF(I254=0,"",'Ark1'!X1929)</f>
        <v>0</v>
      </c>
      <c r="Q254" s="218">
        <f>+IF(I254=0,"",'Ark1'!Y1929)</f>
        <v>0</v>
      </c>
      <c r="R254" s="218">
        <f>+IF(I254=0,"",'Ark1'!Z1929)</f>
        <v>2.0278160650985315</v>
      </c>
      <c r="S254" s="216">
        <f>+IF(I254=0,"",'Ark1'!AA1929)</f>
        <v>1.4623666857072475</v>
      </c>
      <c r="T254" s="216">
        <f>+IF(I254=0,"",'Ark1'!AB1929)</f>
        <v>0</v>
      </c>
      <c r="U254" s="218">
        <f>+'Ark1'!AD1929</f>
        <v>0</v>
      </c>
      <c r="V254" s="216">
        <f t="shared" si="36"/>
        <v>263.5</v>
      </c>
      <c r="W254" s="216">
        <f t="shared" si="37"/>
        <v>8.1076923076923073</v>
      </c>
      <c r="X254" s="269"/>
      <c r="AA254" s="28"/>
      <c r="AB254" s="26"/>
      <c r="AE254" s="26"/>
      <c r="AF254" s="26"/>
      <c r="AG254" s="26"/>
      <c r="AI254" s="26"/>
      <c r="AJ254" s="220"/>
      <c r="AK254" s="26"/>
      <c r="AL254" s="26"/>
    </row>
    <row r="255" spans="1:38">
      <c r="A255" s="269"/>
      <c r="B255" s="27">
        <f>+'Ark1'!C1930</f>
        <v>2023</v>
      </c>
      <c r="C255" s="269"/>
      <c r="D255" s="215">
        <f>+'Ark1'!M1930</f>
        <v>2</v>
      </c>
      <c r="E255" s="226" t="s">
        <v>89</v>
      </c>
      <c r="F255" s="215">
        <f>+'Ark1'!D1930</f>
        <v>4</v>
      </c>
      <c r="G255" s="215" t="str">
        <f t="shared" si="38"/>
        <v>Apr</v>
      </c>
      <c r="H255" s="215">
        <f>+'Ark1'!Q1930</f>
        <v>53</v>
      </c>
      <c r="I255" s="320">
        <f>+'Ark1'!R1930</f>
        <v>617</v>
      </c>
      <c r="J255" s="216">
        <f>+IF(I255=0,"",'Ark1'!AG1930)</f>
        <v>18.515240017591125</v>
      </c>
      <c r="K255" s="216">
        <f>+IF(I255=0,"",'Ark1'!AH1930)</f>
        <v>0</v>
      </c>
      <c r="L255" s="217">
        <f>+IF(I255=0,"",'Ark1'!S1930)</f>
        <v>4.3354943273905997</v>
      </c>
      <c r="M255" s="269"/>
      <c r="N255" s="216">
        <f>+IF(I255=0,"",'Ark1'!V1930)</f>
        <v>0</v>
      </c>
      <c r="O255" s="216">
        <f>+IF(I255=0,"",'Ark1'!W1930)</f>
        <v>0</v>
      </c>
      <c r="P255" s="218">
        <f>+IF(I255=0,"",'Ark1'!X1930)</f>
        <v>0</v>
      </c>
      <c r="Q255" s="218">
        <f>+IF(I255=0,"",'Ark1'!Y1930)</f>
        <v>0</v>
      </c>
      <c r="R255" s="218">
        <f>+IF(I255=0,"",'Ark1'!Z1930)</f>
        <v>1.3183847400827424</v>
      </c>
      <c r="S255" s="216">
        <f>+IF(I255=0,"",'Ark1'!AA1930)</f>
        <v>1.1898767176856391</v>
      </c>
      <c r="T255" s="216">
        <f>+IF(I255=0,"",'Ark1'!AB1930)</f>
        <v>0</v>
      </c>
      <c r="U255" s="218">
        <f>+'Ark1'!AD1930</f>
        <v>0</v>
      </c>
      <c r="V255" s="216">
        <f t="shared" si="36"/>
        <v>308.5</v>
      </c>
      <c r="W255" s="216">
        <f t="shared" si="37"/>
        <v>11.641509433962264</v>
      </c>
      <c r="X255" s="269"/>
      <c r="AA255" s="28"/>
      <c r="AB255" s="26"/>
      <c r="AE255" s="26"/>
      <c r="AF255" s="26"/>
      <c r="AG255" s="26"/>
      <c r="AI255" s="26"/>
      <c r="AJ255" s="220"/>
      <c r="AK255" s="26"/>
      <c r="AL255" s="26"/>
    </row>
    <row r="256" spans="1:38">
      <c r="A256" s="269"/>
      <c r="B256" s="27">
        <f>+'Ark1'!C1931</f>
        <v>2023</v>
      </c>
      <c r="C256" s="269"/>
      <c r="D256" s="215">
        <f>+'Ark1'!M1931</f>
        <v>2</v>
      </c>
      <c r="E256" s="226" t="s">
        <v>89</v>
      </c>
      <c r="F256" s="215">
        <f>+'Ark1'!D1931</f>
        <v>5</v>
      </c>
      <c r="G256" s="215" t="str">
        <f t="shared" si="38"/>
        <v>Mai</v>
      </c>
      <c r="H256" s="215">
        <f>+'Ark1'!Q1931</f>
        <v>40</v>
      </c>
      <c r="I256" s="320">
        <f>+'Ark1'!R1931</f>
        <v>294</v>
      </c>
      <c r="J256" s="216">
        <f>+IF(I256=0,"",'Ark1'!AG1931)</f>
        <v>18.342506683440799</v>
      </c>
      <c r="K256" s="216">
        <f>+IF(I256=0,"",'Ark1'!AH1931)</f>
        <v>0</v>
      </c>
      <c r="L256" s="217">
        <f>+IF(I256=0,"",'Ark1'!S1931)</f>
        <v>3.9421768707482991</v>
      </c>
      <c r="M256" s="269"/>
      <c r="N256" s="216">
        <f>+IF(I256=0,"",'Ark1'!V1931)</f>
        <v>0</v>
      </c>
      <c r="O256" s="216">
        <f>+IF(I256=0,"",'Ark1'!W1931)</f>
        <v>0</v>
      </c>
      <c r="P256" s="218">
        <f>+IF(I256=0,"",'Ark1'!X1931)</f>
        <v>0</v>
      </c>
      <c r="Q256" s="218">
        <f>+IF(I256=0,"",'Ark1'!Y1931)</f>
        <v>0</v>
      </c>
      <c r="R256" s="218">
        <f>+IF(I256=0,"",'Ark1'!Z1931)</f>
        <v>1.923233082436812</v>
      </c>
      <c r="S256" s="216">
        <f>+IF(I256=0,"",'Ark1'!AA1931)</f>
        <v>1.4731347098886256</v>
      </c>
      <c r="T256" s="216">
        <f>+IF(I256=0,"",'Ark1'!AB1931)</f>
        <v>0</v>
      </c>
      <c r="U256" s="218">
        <f>+'Ark1'!AD1931</f>
        <v>0</v>
      </c>
      <c r="V256" s="216">
        <f t="shared" si="36"/>
        <v>147</v>
      </c>
      <c r="W256" s="216">
        <f t="shared" si="37"/>
        <v>7.35</v>
      </c>
      <c r="X256" s="269"/>
      <c r="AA256" s="28"/>
      <c r="AB256" s="26"/>
      <c r="AE256" s="26"/>
      <c r="AF256" s="26"/>
      <c r="AG256" s="26"/>
      <c r="AI256" s="26"/>
      <c r="AJ256" s="220"/>
      <c r="AK256" s="26"/>
      <c r="AL256" s="26"/>
    </row>
    <row r="257" spans="1:38">
      <c r="A257" s="269"/>
      <c r="B257" s="27">
        <f>+'Ark1'!C1932</f>
        <v>2023</v>
      </c>
      <c r="C257" s="269"/>
      <c r="D257" s="215">
        <f>+'Ark1'!M1932</f>
        <v>2</v>
      </c>
      <c r="E257" s="226" t="s">
        <v>89</v>
      </c>
      <c r="F257" s="215">
        <f>+'Ark1'!D1932</f>
        <v>6</v>
      </c>
      <c r="G257" s="215" t="str">
        <f t="shared" si="38"/>
        <v>Jun</v>
      </c>
      <c r="H257" s="215">
        <f>+'Ark1'!Q1932</f>
        <v>48</v>
      </c>
      <c r="I257" s="320">
        <f>+'Ark1'!R1932</f>
        <v>417</v>
      </c>
      <c r="J257" s="216">
        <f>+IF(I257=0,"",'Ark1'!AG1932)</f>
        <v>23.695906009286833</v>
      </c>
      <c r="K257" s="216">
        <f>+IF(I257=0,"",'Ark1'!AH1932)</f>
        <v>0.95923261390887282</v>
      </c>
      <c r="L257" s="217">
        <f>+IF(I257=0,"",'Ark1'!S1932)</f>
        <v>4.0383693045563556</v>
      </c>
      <c r="M257" s="269"/>
      <c r="N257" s="216">
        <f>+IF(I257=0,"",'Ark1'!V1932)</f>
        <v>0</v>
      </c>
      <c r="O257" s="216">
        <f>+IF(I257=0,"",'Ark1'!W1932)</f>
        <v>0</v>
      </c>
      <c r="P257" s="218">
        <f>+IF(I257=0,"",'Ark1'!X1932)</f>
        <v>0</v>
      </c>
      <c r="Q257" s="218">
        <f>+IF(I257=0,"",'Ark1'!Y1932)</f>
        <v>0</v>
      </c>
      <c r="R257" s="218">
        <f>+IF(I257=0,"",'Ark1'!Z1932)</f>
        <v>2.1828726295814391</v>
      </c>
      <c r="S257" s="216">
        <f>+IF(I257=0,"",'Ark1'!AA1932)</f>
        <v>1.4799913240453939</v>
      </c>
      <c r="T257" s="216">
        <f>+IF(I257=0,"",'Ark1'!AB1932)</f>
        <v>0</v>
      </c>
      <c r="U257" s="218">
        <f>+'Ark1'!AD1932</f>
        <v>0</v>
      </c>
      <c r="V257" s="216">
        <f t="shared" si="36"/>
        <v>208.5</v>
      </c>
      <c r="W257" s="216">
        <f t="shared" si="37"/>
        <v>8.6875</v>
      </c>
      <c r="X257" s="269"/>
      <c r="AA257" s="28"/>
      <c r="AB257" s="26"/>
      <c r="AE257" s="26"/>
      <c r="AF257" s="26"/>
      <c r="AG257" s="26"/>
      <c r="AI257" s="26"/>
      <c r="AJ257" s="220"/>
      <c r="AK257" s="26"/>
      <c r="AL257" s="26"/>
    </row>
    <row r="258" spans="1:38">
      <c r="A258" s="269"/>
      <c r="B258" s="27">
        <f>+'Ark1'!C1933</f>
        <v>2023</v>
      </c>
      <c r="C258" s="269"/>
      <c r="D258" s="215">
        <f>+'Ark1'!M1933</f>
        <v>2</v>
      </c>
      <c r="E258" s="226" t="s">
        <v>89</v>
      </c>
      <c r="F258" s="215">
        <f>+'Ark1'!D1933</f>
        <v>7</v>
      </c>
      <c r="G258" s="215" t="str">
        <f t="shared" si="38"/>
        <v>Jul</v>
      </c>
      <c r="H258" s="215">
        <f>+'Ark1'!Q1933</f>
        <v>9</v>
      </c>
      <c r="I258" s="320">
        <f>+'Ark1'!R1933</f>
        <v>86</v>
      </c>
      <c r="J258" s="216">
        <f>+IF(I258=0,"",'Ark1'!AG1933)</f>
        <v>23.200508690122927</v>
      </c>
      <c r="K258" s="216">
        <f>+IF(I258=0,"",'Ark1'!AH1933)</f>
        <v>0</v>
      </c>
      <c r="L258" s="217">
        <f>+IF(I258=0,"",'Ark1'!S1933)</f>
        <v>3.3139534883720927</v>
      </c>
      <c r="M258" s="269"/>
      <c r="N258" s="216">
        <f>+IF(I258=0,"",'Ark1'!V1933)</f>
        <v>0</v>
      </c>
      <c r="O258" s="216">
        <f>+IF(I258=0,"",'Ark1'!W1933)</f>
        <v>0</v>
      </c>
      <c r="P258" s="218">
        <f>+IF(I258=0,"",'Ark1'!X1933)</f>
        <v>0</v>
      </c>
      <c r="Q258" s="218">
        <f>+IF(I258=0,"",'Ark1'!Y1933)</f>
        <v>0</v>
      </c>
      <c r="R258" s="218">
        <f>+IF(I258=0,"",'Ark1'!Z1933)</f>
        <v>1.4114904534435451</v>
      </c>
      <c r="S258" s="216">
        <f>+IF(I258=0,"",'Ark1'!AA1933)</f>
        <v>1.1336463899168689</v>
      </c>
      <c r="T258" s="216">
        <f>+IF(I258=0,"",'Ark1'!AB1933)</f>
        <v>0</v>
      </c>
      <c r="U258" s="218">
        <f>+'Ark1'!AD1933</f>
        <v>0</v>
      </c>
      <c r="V258" s="216">
        <f t="shared" si="36"/>
        <v>43</v>
      </c>
      <c r="W258" s="216">
        <f t="shared" si="37"/>
        <v>9.5555555555555554</v>
      </c>
      <c r="X258" s="269"/>
      <c r="AA258" s="28"/>
      <c r="AB258" s="26"/>
      <c r="AE258" s="26"/>
      <c r="AF258" s="26"/>
      <c r="AG258" s="26"/>
      <c r="AI258" s="26"/>
      <c r="AJ258" s="220"/>
      <c r="AK258" s="26"/>
      <c r="AL258" s="26"/>
    </row>
    <row r="259" spans="1:38">
      <c r="A259" s="269"/>
      <c r="B259" s="27">
        <f>+'Ark1'!C1934</f>
        <v>2023</v>
      </c>
      <c r="C259" s="269"/>
      <c r="D259" s="215">
        <f>+'Ark1'!M1934</f>
        <v>2</v>
      </c>
      <c r="E259" s="226" t="s">
        <v>89</v>
      </c>
      <c r="F259" s="215">
        <f>+'Ark1'!D1934</f>
        <v>8</v>
      </c>
      <c r="G259" s="215" t="str">
        <f t="shared" si="38"/>
        <v>Aug</v>
      </c>
      <c r="H259" s="215">
        <f>+'Ark1'!Q1934</f>
        <v>60</v>
      </c>
      <c r="I259" s="320">
        <f>+'Ark1'!R1934</f>
        <v>631</v>
      </c>
      <c r="J259" s="216">
        <f>+IF(I259=0,"",'Ark1'!AG1934)</f>
        <v>47.633718684341915</v>
      </c>
      <c r="K259" s="216">
        <f>+IF(I259=0,"",'Ark1'!AH1934)</f>
        <v>0.6339144215530903</v>
      </c>
      <c r="L259" s="217">
        <f>+IF(I259=0,"",'Ark1'!S1934)</f>
        <v>4.112519809825673</v>
      </c>
      <c r="M259" s="269"/>
      <c r="N259" s="216">
        <f>+IF(I259=0,"",'Ark1'!V1934)</f>
        <v>0</v>
      </c>
      <c r="O259" s="216">
        <f>+IF(I259=0,"",'Ark1'!W1934)</f>
        <v>0</v>
      </c>
      <c r="P259" s="218">
        <f>+IF(I259=0,"",'Ark1'!X1934)</f>
        <v>0.15847860538827258</v>
      </c>
      <c r="Q259" s="218">
        <f>+IF(I259=0,"",'Ark1'!Y1934)</f>
        <v>0</v>
      </c>
      <c r="R259" s="218">
        <f>+IF(I259=0,"",'Ark1'!Z1934)</f>
        <v>2.4195374988734279</v>
      </c>
      <c r="S259" s="216">
        <f>+IF(I259=0,"",'Ark1'!AA1934)</f>
        <v>1.4836729456558004</v>
      </c>
      <c r="T259" s="216">
        <f>+IF(I259=0,"",'Ark1'!AB1934)</f>
        <v>0</v>
      </c>
      <c r="U259" s="218">
        <f>+'Ark1'!AD1934</f>
        <v>0</v>
      </c>
      <c r="V259" s="216">
        <f t="shared" si="36"/>
        <v>315.5</v>
      </c>
      <c r="W259" s="216">
        <f t="shared" si="37"/>
        <v>10.516666666666667</v>
      </c>
      <c r="X259" s="269"/>
      <c r="AA259" s="28"/>
      <c r="AB259" s="26"/>
      <c r="AE259" s="26"/>
      <c r="AF259" s="26"/>
      <c r="AG259" s="26"/>
      <c r="AI259" s="26"/>
      <c r="AJ259" s="220"/>
      <c r="AK259" s="26"/>
      <c r="AL259" s="26"/>
    </row>
    <row r="260" spans="1:38">
      <c r="A260" s="269"/>
      <c r="B260" s="27">
        <f>+'Ark1'!C1935</f>
        <v>2023</v>
      </c>
      <c r="C260" s="269"/>
      <c r="D260" s="215">
        <f>+'Ark1'!M1935</f>
        <v>2</v>
      </c>
      <c r="E260" s="226" t="s">
        <v>89</v>
      </c>
      <c r="F260" s="215">
        <f>+'Ark1'!D1935</f>
        <v>9</v>
      </c>
      <c r="G260" s="215" t="str">
        <f t="shared" si="38"/>
        <v>Sep</v>
      </c>
      <c r="H260" s="215">
        <f>+'Ark1'!Q1935</f>
        <v>80</v>
      </c>
      <c r="I260" s="320">
        <f>+'Ark1'!R1935</f>
        <v>679</v>
      </c>
      <c r="J260" s="216">
        <f>+IF(I260=0,"",'Ark1'!AG1935)</f>
        <v>27.816227286893803</v>
      </c>
      <c r="K260" s="216">
        <f>+IF(I260=0,"",'Ark1'!AH1935)</f>
        <v>0.44182621502209135</v>
      </c>
      <c r="L260" s="217">
        <f>+IF(I260=0,"",'Ark1'!S1935)</f>
        <v>4.4977908689248887</v>
      </c>
      <c r="M260" s="269"/>
      <c r="N260" s="216">
        <f>+IF(I260=0,"",'Ark1'!V1935)</f>
        <v>0</v>
      </c>
      <c r="O260" s="216">
        <f>+IF(I260=0,"",'Ark1'!W1935)</f>
        <v>0</v>
      </c>
      <c r="P260" s="218">
        <f>+IF(I260=0,"",'Ark1'!X1935)</f>
        <v>2.5036818851251845</v>
      </c>
      <c r="Q260" s="218">
        <f>+IF(I260=0,"",'Ark1'!Y1935)</f>
        <v>0</v>
      </c>
      <c r="R260" s="218">
        <f>+IF(I260=0,"",'Ark1'!Z1935)</f>
        <v>3.0696732468477879</v>
      </c>
      <c r="S260" s="216">
        <f>+IF(I260=0,"",'Ark1'!AA1935)</f>
        <v>1.668272185785806</v>
      </c>
      <c r="T260" s="216">
        <f>+IF(I260=0,"",'Ark1'!AB1935)</f>
        <v>0</v>
      </c>
      <c r="U260" s="218">
        <f>+'Ark1'!AD1935</f>
        <v>0</v>
      </c>
      <c r="V260" s="216">
        <f t="shared" si="36"/>
        <v>339.5</v>
      </c>
      <c r="W260" s="216">
        <f t="shared" si="37"/>
        <v>8.4875000000000007</v>
      </c>
      <c r="X260" s="269"/>
      <c r="AA260" s="28"/>
      <c r="AB260" s="26"/>
      <c r="AE260" s="26"/>
      <c r="AF260" s="26"/>
      <c r="AG260" s="26"/>
      <c r="AI260" s="26"/>
      <c r="AJ260" s="220"/>
      <c r="AK260" s="26"/>
      <c r="AL260" s="26"/>
    </row>
    <row r="261" spans="1:38">
      <c r="A261" s="269"/>
      <c r="B261" s="27">
        <f>+'Ark1'!C1936</f>
        <v>2023</v>
      </c>
      <c r="C261" s="269"/>
      <c r="D261" s="215">
        <f>+'Ark1'!M1936</f>
        <v>2</v>
      </c>
      <c r="E261" s="226" t="s">
        <v>89</v>
      </c>
      <c r="F261" s="215">
        <f>+'Ark1'!D1936</f>
        <v>10</v>
      </c>
      <c r="G261" s="215" t="str">
        <f t="shared" si="38"/>
        <v>Okt</v>
      </c>
      <c r="H261" s="215">
        <f>+'Ark1'!Q1936</f>
        <v>121</v>
      </c>
      <c r="I261" s="320">
        <f>+'Ark1'!R1936</f>
        <v>548</v>
      </c>
      <c r="J261" s="216">
        <f>+IF(I261=0,"",'Ark1'!AG1936)</f>
        <v>22.444522021360928</v>
      </c>
      <c r="K261" s="216">
        <f>+IF(I261=0,"",'Ark1'!AH1936)</f>
        <v>2.5547445255474455</v>
      </c>
      <c r="L261" s="217">
        <f>+IF(I261=0,"",'Ark1'!S1936)</f>
        <v>4.6697080291970812</v>
      </c>
      <c r="M261" s="269"/>
      <c r="N261" s="216">
        <f>+IF(I261=0,"",'Ark1'!V1936)</f>
        <v>0</v>
      </c>
      <c r="O261" s="216">
        <f>+IF(I261=0,"",'Ark1'!W1936)</f>
        <v>0</v>
      </c>
      <c r="P261" s="218">
        <f>+IF(I261=0,"",'Ark1'!X1936)</f>
        <v>1.2773722627737227</v>
      </c>
      <c r="Q261" s="218">
        <f>+IF(I261=0,"",'Ark1'!Y1936)</f>
        <v>0</v>
      </c>
      <c r="R261" s="218">
        <f>+IF(I261=0,"",'Ark1'!Z1936)</f>
        <v>2.680291393093039</v>
      </c>
      <c r="S261" s="216">
        <f>+IF(I261=0,"",'Ark1'!AA1936)</f>
        <v>1.8170005931834372</v>
      </c>
      <c r="T261" s="216">
        <f>+IF(I261=0,"",'Ark1'!AB1936)</f>
        <v>0</v>
      </c>
      <c r="U261" s="218">
        <f>+'Ark1'!AD1936</f>
        <v>0</v>
      </c>
      <c r="V261" s="216">
        <f t="shared" si="36"/>
        <v>274</v>
      </c>
      <c r="W261" s="216">
        <f t="shared" si="37"/>
        <v>4.5289256198347108</v>
      </c>
      <c r="X261" s="269"/>
      <c r="AA261" s="28"/>
      <c r="AB261" s="26"/>
      <c r="AE261" s="26"/>
      <c r="AF261" s="26"/>
      <c r="AG261" s="26"/>
      <c r="AI261" s="26"/>
      <c r="AK261" s="26"/>
      <c r="AL261" s="26"/>
    </row>
    <row r="262" spans="1:38">
      <c r="A262" s="269"/>
      <c r="B262" s="27">
        <f>+'Ark1'!C1937</f>
        <v>2023</v>
      </c>
      <c r="C262" s="269"/>
      <c r="D262" s="215">
        <f>+'Ark1'!M1937</f>
        <v>2</v>
      </c>
      <c r="E262" s="226" t="s">
        <v>89</v>
      </c>
      <c r="F262" s="215">
        <f>+'Ark1'!D1937</f>
        <v>11</v>
      </c>
      <c r="G262" s="215" t="str">
        <f t="shared" si="38"/>
        <v>Nov</v>
      </c>
      <c r="H262" s="215">
        <f>+'Ark1'!Q1937</f>
        <v>60</v>
      </c>
      <c r="I262" s="320">
        <f>+'Ark1'!R1937</f>
        <v>207</v>
      </c>
      <c r="J262" s="216">
        <f>+IF(I262=0,"",'Ark1'!AG1937)</f>
        <v>16.806437867988848</v>
      </c>
      <c r="K262" s="216">
        <f>+IF(I262=0,"",'Ark1'!AH1937)</f>
        <v>2.4154589371980673</v>
      </c>
      <c r="L262" s="217">
        <f>+IF(I262=0,"",'Ark1'!S1937)</f>
        <v>4.7342995169082123</v>
      </c>
      <c r="M262" s="269"/>
      <c r="N262" s="216">
        <f>+IF(I262=0,"",'Ark1'!V1937)</f>
        <v>0</v>
      </c>
      <c r="O262" s="216">
        <f>+IF(I262=0,"",'Ark1'!W1937)</f>
        <v>0</v>
      </c>
      <c r="P262" s="218">
        <f>+IF(I262=0,"",'Ark1'!X1937)</f>
        <v>2.4154589371980673</v>
      </c>
      <c r="Q262" s="218">
        <f>+IF(I262=0,"",'Ark1'!Y1937)</f>
        <v>0</v>
      </c>
      <c r="R262" s="218">
        <f>+IF(I262=0,"",'Ark1'!Z1937)</f>
        <v>2.8462174163581446</v>
      </c>
      <c r="S262" s="216">
        <f>+IF(I262=0,"",'Ark1'!AA1937)</f>
        <v>1.5733076536683972</v>
      </c>
      <c r="T262" s="216">
        <f>+IF(I262=0,"",'Ark1'!AB1937)</f>
        <v>0</v>
      </c>
      <c r="U262" s="218">
        <f>+'Ark1'!AD1937</f>
        <v>0</v>
      </c>
      <c r="V262" s="216">
        <f t="shared" si="36"/>
        <v>103.5</v>
      </c>
      <c r="W262" s="216">
        <f t="shared" si="37"/>
        <v>3.45</v>
      </c>
      <c r="X262" s="269"/>
      <c r="AA262" s="28"/>
      <c r="AB262" s="26"/>
      <c r="AE262" s="26"/>
      <c r="AF262" s="26"/>
      <c r="AG262" s="26"/>
      <c r="AI262" s="26"/>
      <c r="AK262" s="26"/>
      <c r="AL262" s="26"/>
    </row>
    <row r="263" spans="1:38">
      <c r="A263" s="269"/>
      <c r="B263" s="27">
        <f>+'Ark1'!C1938</f>
        <v>2023</v>
      </c>
      <c r="C263" s="269"/>
      <c r="D263" s="215">
        <f>+'Ark1'!M1938</f>
        <v>2</v>
      </c>
      <c r="E263" s="226" t="s">
        <v>89</v>
      </c>
      <c r="F263" s="215">
        <f>+'Ark1'!D1938</f>
        <v>12</v>
      </c>
      <c r="G263" s="215" t="str">
        <f t="shared" si="38"/>
        <v>Des</v>
      </c>
      <c r="H263" s="215">
        <f>+'Ark1'!Q1938</f>
        <v>13</v>
      </c>
      <c r="I263" s="320">
        <f>+'Ark1'!R1938</f>
        <v>65</v>
      </c>
      <c r="J263" s="216">
        <f>+IF(I263=0,"",'Ark1'!AG1938)</f>
        <v>22.322470598797029</v>
      </c>
      <c r="K263" s="216">
        <f>+IF(I263=0,"",'Ark1'!AH1938)</f>
        <v>0</v>
      </c>
      <c r="L263" s="217">
        <f>+IF(I263=0,"",'Ark1'!S1938)</f>
        <v>4.2923076923076913</v>
      </c>
      <c r="M263" s="269"/>
      <c r="N263" s="216">
        <f>+IF(I263=0,"",'Ark1'!V1938)</f>
        <v>0</v>
      </c>
      <c r="O263" s="216">
        <f>+IF(I263=0,"",'Ark1'!W1938)</f>
        <v>0</v>
      </c>
      <c r="P263" s="218">
        <f>+IF(I263=0,"",'Ark1'!X1938)</f>
        <v>0</v>
      </c>
      <c r="Q263" s="218">
        <f>+IF(I263=0,"",'Ark1'!Y1938)</f>
        <v>0</v>
      </c>
      <c r="R263" s="218">
        <f>+IF(I263=0,"",'Ark1'!Z1938)</f>
        <v>2.3360797587097166</v>
      </c>
      <c r="S263" s="216">
        <f>+IF(I263=0,"",'Ark1'!AA1938)</f>
        <v>1.224406630835172</v>
      </c>
      <c r="T263" s="216">
        <f>+IF(I263=0,"",'Ark1'!AB1938)</f>
        <v>0</v>
      </c>
      <c r="U263" s="218">
        <f>+'Ark1'!AD1938</f>
        <v>0</v>
      </c>
      <c r="V263" s="216">
        <f t="shared" si="36"/>
        <v>32.5</v>
      </c>
      <c r="W263" s="216">
        <f t="shared" si="37"/>
        <v>5</v>
      </c>
      <c r="X263" s="269"/>
      <c r="AA263" s="28"/>
      <c r="AB263" s="26"/>
      <c r="AE263" s="26"/>
      <c r="AF263" s="26"/>
      <c r="AG263" s="26"/>
      <c r="AI263" s="26"/>
      <c r="AK263" s="26"/>
      <c r="AL263" s="26"/>
    </row>
    <row r="264" spans="1:38">
      <c r="A264" s="269"/>
      <c r="B264" s="269"/>
      <c r="C264" s="269"/>
      <c r="D264" s="269"/>
      <c r="E264" s="269"/>
      <c r="F264" s="269"/>
      <c r="G264" s="269"/>
      <c r="H264" s="269"/>
      <c r="I264" s="322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  <c r="AA264" s="28"/>
      <c r="AB264" s="26"/>
      <c r="AE264" s="26"/>
      <c r="AF264" s="26"/>
      <c r="AG264" s="26"/>
      <c r="AI264" s="26"/>
      <c r="AJ264" s="220"/>
      <c r="AK264" s="26"/>
      <c r="AL264" s="26"/>
    </row>
    <row r="265" spans="1:38">
      <c r="A265" s="269"/>
      <c r="B265" s="27">
        <f>+'Ark1'!C1939</f>
        <v>2023</v>
      </c>
      <c r="C265" s="269"/>
      <c r="D265" s="215">
        <f>+'Ark1'!M1939</f>
        <v>3</v>
      </c>
      <c r="E265" s="215" t="s">
        <v>90</v>
      </c>
      <c r="F265" s="215">
        <f>+'Ark1'!D1939</f>
        <v>1</v>
      </c>
      <c r="G265" s="215" t="str">
        <f>+G252</f>
        <v>Jan</v>
      </c>
      <c r="H265" s="215">
        <f>+'Ark1'!Q1939</f>
        <v>0</v>
      </c>
      <c r="I265" s="320">
        <f>+'Ark1'!R1939</f>
        <v>0</v>
      </c>
      <c r="J265" s="216" t="str">
        <f>+IF(I265=0,"",'Ark1'!AG1939)</f>
        <v/>
      </c>
      <c r="K265" s="216" t="str">
        <f>+IF(I265=0,"",'Ark1'!AH1939)</f>
        <v/>
      </c>
      <c r="L265" s="217" t="str">
        <f>+IF(I265=0,"",'Ark1'!S1939)</f>
        <v/>
      </c>
      <c r="M265" s="269"/>
      <c r="N265" s="216" t="str">
        <f>+IF(I265=0,"",'Ark1'!V1939)</f>
        <v/>
      </c>
      <c r="O265" s="216" t="str">
        <f>+IF(I265=0,"",'Ark1'!W1939)</f>
        <v/>
      </c>
      <c r="P265" s="218" t="str">
        <f>+IF(I265=0,"",'Ark1'!X1939)</f>
        <v/>
      </c>
      <c r="Q265" s="218" t="str">
        <f>+IF(I265=0,"",'Ark1'!Y1939)</f>
        <v/>
      </c>
      <c r="R265" s="218" t="str">
        <f>+IF(I265=0,"",'Ark1'!Z1939)</f>
        <v/>
      </c>
      <c r="S265" s="216" t="str">
        <f>+IF(I265=0,"",'Ark1'!AA1939)</f>
        <v/>
      </c>
      <c r="T265" s="216" t="str">
        <f>+IF(I265=0,"",'Ark1'!AB1939)</f>
        <v/>
      </c>
      <c r="U265" s="218">
        <f>+'Ark1'!AD1939</f>
        <v>0</v>
      </c>
      <c r="V265" s="216" t="str">
        <f t="shared" si="36"/>
        <v/>
      </c>
      <c r="W265" s="216" t="str">
        <f t="shared" si="37"/>
        <v/>
      </c>
      <c r="X265" s="269"/>
      <c r="AA265" s="28"/>
      <c r="AB265" s="26"/>
      <c r="AE265" s="26"/>
      <c r="AF265" s="26"/>
      <c r="AG265" s="26"/>
      <c r="AI265" s="26"/>
      <c r="AK265" s="26"/>
      <c r="AL265" s="26"/>
    </row>
    <row r="266" spans="1:38">
      <c r="A266" s="269"/>
      <c r="B266" s="27">
        <f>+'Ark1'!C1940</f>
        <v>2023</v>
      </c>
      <c r="C266" s="269"/>
      <c r="D266" s="215">
        <f>+'Ark1'!M1940</f>
        <v>3</v>
      </c>
      <c r="E266" s="215" t="s">
        <v>90</v>
      </c>
      <c r="F266" s="215">
        <f>+'Ark1'!D1940</f>
        <v>2</v>
      </c>
      <c r="G266" s="215" t="str">
        <f t="shared" ref="G266:G276" si="39">+G253</f>
        <v>Feb</v>
      </c>
      <c r="H266" s="215">
        <f>+'Ark1'!Q1940</f>
        <v>1</v>
      </c>
      <c r="I266" s="320">
        <f>+'Ark1'!R1940</f>
        <v>22</v>
      </c>
      <c r="J266" s="216">
        <f>+IF(I266=0,"",'Ark1'!AG1940)</f>
        <v>1.2464435713317981</v>
      </c>
      <c r="K266" s="216">
        <f>+IF(I266=0,"",'Ark1'!AH1940)</f>
        <v>0</v>
      </c>
      <c r="L266" s="217">
        <f>+IF(I266=0,"",'Ark1'!S1940)</f>
        <v>4.2272727272727284</v>
      </c>
      <c r="M266" s="269"/>
      <c r="N266" s="216">
        <f>+IF(I266=0,"",'Ark1'!V1940)</f>
        <v>0</v>
      </c>
      <c r="O266" s="216">
        <f>+IF(I266=0,"",'Ark1'!W1940)</f>
        <v>0</v>
      </c>
      <c r="P266" s="218">
        <f>+IF(I266=0,"",'Ark1'!X1940)</f>
        <v>0</v>
      </c>
      <c r="Q266" s="218">
        <f>+IF(I266=0,"",'Ark1'!Y1940)</f>
        <v>0</v>
      </c>
      <c r="R266" s="218">
        <f>+IF(I266=0,"",'Ark1'!Z1940)</f>
        <v>0.79979336174265092</v>
      </c>
      <c r="S266" s="216">
        <f>+IF(I266=0,"",'Ark1'!AA1940)</f>
        <v>0.66958726648437461</v>
      </c>
      <c r="T266" s="216">
        <f>+IF(I266=0,"",'Ark1'!AB1940)</f>
        <v>0</v>
      </c>
      <c r="U266" s="218">
        <f>+'Ark1'!AD1940</f>
        <v>0</v>
      </c>
      <c r="V266" s="216">
        <f t="shared" si="36"/>
        <v>7.333333333333333</v>
      </c>
      <c r="W266" s="216">
        <f t="shared" si="37"/>
        <v>22</v>
      </c>
      <c r="X266" s="269"/>
      <c r="AA266" s="28"/>
      <c r="AB266" s="26"/>
      <c r="AE266" s="26"/>
      <c r="AF266" s="26"/>
      <c r="AG266" s="26"/>
      <c r="AI266" s="26"/>
      <c r="AK266" s="26"/>
      <c r="AL266" s="26"/>
    </row>
    <row r="267" spans="1:38">
      <c r="A267" s="269"/>
      <c r="B267" s="27">
        <f>+'Ark1'!C1941</f>
        <v>2023</v>
      </c>
      <c r="C267" s="269"/>
      <c r="D267" s="215">
        <f>+'Ark1'!M1941</f>
        <v>3</v>
      </c>
      <c r="E267" s="215" t="s">
        <v>90</v>
      </c>
      <c r="F267" s="215">
        <f>+'Ark1'!D1941</f>
        <v>3</v>
      </c>
      <c r="G267" s="215" t="str">
        <f t="shared" si="39"/>
        <v>Mar</v>
      </c>
      <c r="H267" s="215">
        <f>+'Ark1'!Q1941</f>
        <v>2</v>
      </c>
      <c r="I267" s="320">
        <f>+'Ark1'!R1941</f>
        <v>17</v>
      </c>
      <c r="J267" s="216">
        <f>+IF(I267=0,"",'Ark1'!AG1941)</f>
        <v>0.50201463695419746</v>
      </c>
      <c r="K267" s="216">
        <f>+IF(I267=0,"",'Ark1'!AH1941)</f>
        <v>0</v>
      </c>
      <c r="L267" s="217">
        <f>+IF(I267=0,"",'Ark1'!S1941)</f>
        <v>4.1176470588235308</v>
      </c>
      <c r="M267" s="269"/>
      <c r="N267" s="216">
        <f>+IF(I267=0,"",'Ark1'!V1941)</f>
        <v>0</v>
      </c>
      <c r="O267" s="216">
        <f>+IF(I267=0,"",'Ark1'!W1941)</f>
        <v>0</v>
      </c>
      <c r="P267" s="218">
        <f>+IF(I267=0,"",'Ark1'!X1941)</f>
        <v>0</v>
      </c>
      <c r="Q267" s="218">
        <f>+IF(I267=0,"",'Ark1'!Y1941)</f>
        <v>0</v>
      </c>
      <c r="R267" s="218">
        <f>+IF(I267=0,"",'Ark1'!Z1941)</f>
        <v>2.215250694647986</v>
      </c>
      <c r="S267" s="216">
        <f>+IF(I267=0,"",'Ark1'!AA1941)</f>
        <v>0.96298267904381851</v>
      </c>
      <c r="T267" s="216">
        <f>+IF(I267=0,"",'Ark1'!AB1941)</f>
        <v>0</v>
      </c>
      <c r="U267" s="218">
        <f>+'Ark1'!AD1941</f>
        <v>0</v>
      </c>
      <c r="V267" s="216">
        <f t="shared" si="36"/>
        <v>5.666666666666667</v>
      </c>
      <c r="W267" s="216">
        <f t="shared" si="37"/>
        <v>8.5</v>
      </c>
      <c r="X267" s="269"/>
      <c r="AA267" s="28"/>
      <c r="AB267" s="26"/>
      <c r="AE267" s="26"/>
      <c r="AF267" s="26"/>
      <c r="AG267" s="26"/>
      <c r="AI267" s="26"/>
      <c r="AK267" s="26"/>
      <c r="AL267" s="26"/>
    </row>
    <row r="268" spans="1:38">
      <c r="A268" s="269"/>
      <c r="B268" s="27">
        <f>+'Ark1'!C1942</f>
        <v>2023</v>
      </c>
      <c r="C268" s="269"/>
      <c r="D268" s="215">
        <f>+'Ark1'!M1942</f>
        <v>3</v>
      </c>
      <c r="E268" s="215" t="s">
        <v>90</v>
      </c>
      <c r="F268" s="215">
        <f>+'Ark1'!D1942</f>
        <v>4</v>
      </c>
      <c r="G268" s="215" t="str">
        <f t="shared" si="39"/>
        <v>Apr</v>
      </c>
      <c r="H268" s="215">
        <f>+'Ark1'!Q1942</f>
        <v>2</v>
      </c>
      <c r="I268" s="320">
        <f>+'Ark1'!R1942</f>
        <v>13</v>
      </c>
      <c r="J268" s="216">
        <f>+IF(I268=0,"",'Ark1'!AG1942)</f>
        <v>0.50236240006314758</v>
      </c>
      <c r="K268" s="216">
        <f>+IF(I268=0,"",'Ark1'!AH1942)</f>
        <v>0</v>
      </c>
      <c r="L268" s="217">
        <f>+IF(I268=0,"",'Ark1'!S1942)</f>
        <v>5.6923076923076943</v>
      </c>
      <c r="M268" s="269"/>
      <c r="N268" s="216">
        <f>+IF(I268=0,"",'Ark1'!V1942)</f>
        <v>0</v>
      </c>
      <c r="O268" s="216">
        <f>+IF(I268=0,"",'Ark1'!W1942)</f>
        <v>0</v>
      </c>
      <c r="P268" s="218">
        <f>+IF(I268=0,"",'Ark1'!X1942)</f>
        <v>0</v>
      </c>
      <c r="Q268" s="218">
        <f>+IF(I268=0,"",'Ark1'!Y1942)</f>
        <v>0</v>
      </c>
      <c r="R268" s="218">
        <f>+IF(I268=0,"",'Ark1'!Z1942)</f>
        <v>1.1351823876604312</v>
      </c>
      <c r="S268" s="216">
        <f>+IF(I268=0,"",'Ark1'!AA1942)</f>
        <v>0.82131371169471379</v>
      </c>
      <c r="T268" s="216">
        <f>+IF(I268=0,"",'Ark1'!AB1942)</f>
        <v>0</v>
      </c>
      <c r="U268" s="218">
        <f>+'Ark1'!AD1942</f>
        <v>0</v>
      </c>
      <c r="V268" s="216">
        <f t="shared" si="36"/>
        <v>4.333333333333333</v>
      </c>
      <c r="W268" s="216">
        <f t="shared" si="37"/>
        <v>6.5</v>
      </c>
      <c r="X268" s="269"/>
      <c r="AA268" s="28"/>
      <c r="AB268" s="26"/>
      <c r="AE268" s="26"/>
      <c r="AF268" s="26"/>
      <c r="AG268" s="26"/>
      <c r="AI268" s="26"/>
      <c r="AK268" s="26"/>
      <c r="AL268" s="26"/>
    </row>
    <row r="269" spans="1:38">
      <c r="A269" s="269"/>
      <c r="B269" s="27">
        <f>+'Ark1'!C1943</f>
        <v>2023</v>
      </c>
      <c r="C269" s="269"/>
      <c r="D269" s="215">
        <f>+'Ark1'!M1943</f>
        <v>3</v>
      </c>
      <c r="E269" s="215" t="s">
        <v>90</v>
      </c>
      <c r="F269" s="215">
        <f>+'Ark1'!D1943</f>
        <v>5</v>
      </c>
      <c r="G269" s="215" t="str">
        <f t="shared" si="39"/>
        <v>Mai</v>
      </c>
      <c r="H269" s="215">
        <f>+'Ark1'!Q1943</f>
        <v>7</v>
      </c>
      <c r="I269" s="320">
        <f>+'Ark1'!R1943</f>
        <v>31</v>
      </c>
      <c r="J269" s="216">
        <f>+IF(I269=0,"",'Ark1'!AG1943)</f>
        <v>2.0181370236410348</v>
      </c>
      <c r="K269" s="216">
        <f>+IF(I269=0,"",'Ark1'!AH1943)</f>
        <v>9.6774193548387117</v>
      </c>
      <c r="L269" s="217">
        <f>+IF(I269=0,"",'Ark1'!S1943)</f>
        <v>4.935483870967742</v>
      </c>
      <c r="M269" s="269"/>
      <c r="N269" s="216">
        <f>+IF(I269=0,"",'Ark1'!V1943)</f>
        <v>0</v>
      </c>
      <c r="O269" s="216">
        <f>+IF(I269=0,"",'Ark1'!W1943)</f>
        <v>0</v>
      </c>
      <c r="P269" s="218">
        <f>+IF(I269=0,"",'Ark1'!X1943)</f>
        <v>0</v>
      </c>
      <c r="Q269" s="218">
        <f>+IF(I269=0,"",'Ark1'!Y1943)</f>
        <v>0</v>
      </c>
      <c r="R269" s="218">
        <f>+IF(I269=0,"",'Ark1'!Z1943)</f>
        <v>2.0303114076591187</v>
      </c>
      <c r="S269" s="216">
        <f>+IF(I269=0,"",'Ark1'!AA1943)</f>
        <v>0.61881697075002851</v>
      </c>
      <c r="T269" s="216">
        <f>+IF(I269=0,"",'Ark1'!AB1943)</f>
        <v>0</v>
      </c>
      <c r="U269" s="218">
        <f>+'Ark1'!AD1943</f>
        <v>0</v>
      </c>
      <c r="V269" s="216">
        <f t="shared" si="36"/>
        <v>10.333333333333334</v>
      </c>
      <c r="W269" s="216">
        <f t="shared" si="37"/>
        <v>4.4285714285714288</v>
      </c>
      <c r="X269" s="269"/>
      <c r="AA269" s="28"/>
      <c r="AB269" s="26"/>
      <c r="AE269" s="26"/>
      <c r="AF269" s="26"/>
      <c r="AG269" s="26"/>
      <c r="AI269" s="26"/>
      <c r="AK269" s="26"/>
      <c r="AL269" s="26"/>
    </row>
    <row r="270" spans="1:38">
      <c r="A270" s="269"/>
      <c r="B270" s="27">
        <f>+'Ark1'!C1944</f>
        <v>2023</v>
      </c>
      <c r="C270" s="269"/>
      <c r="D270" s="215">
        <f>+'Ark1'!M1944</f>
        <v>3</v>
      </c>
      <c r="E270" s="215" t="s">
        <v>90</v>
      </c>
      <c r="F270" s="215">
        <f>+'Ark1'!D1944</f>
        <v>6</v>
      </c>
      <c r="G270" s="215" t="str">
        <f t="shared" si="39"/>
        <v>Jun</v>
      </c>
      <c r="H270" s="215">
        <f>+'Ark1'!Q1944</f>
        <v>9</v>
      </c>
      <c r="I270" s="320">
        <f>+'Ark1'!R1944</f>
        <v>47</v>
      </c>
      <c r="J270" s="216">
        <f>+IF(I270=0,"",'Ark1'!AG1944)</f>
        <v>2.7661365508377154</v>
      </c>
      <c r="K270" s="216">
        <f>+IF(I270=0,"",'Ark1'!AH1944)</f>
        <v>0</v>
      </c>
      <c r="L270" s="217">
        <f>+IF(I270=0,"",'Ark1'!S1944)</f>
        <v>5.1276595744680851</v>
      </c>
      <c r="M270" s="269"/>
      <c r="N270" s="216">
        <f>+IF(I270=0,"",'Ark1'!V1944)</f>
        <v>0</v>
      </c>
      <c r="O270" s="216">
        <f>+IF(I270=0,"",'Ark1'!W1944)</f>
        <v>0</v>
      </c>
      <c r="P270" s="218">
        <f>+IF(I270=0,"",'Ark1'!X1944)</f>
        <v>0</v>
      </c>
      <c r="Q270" s="218">
        <f>+IF(I270=0,"",'Ark1'!Y1944)</f>
        <v>0</v>
      </c>
      <c r="R270" s="218">
        <f>+IF(I270=0,"",'Ark1'!Z1944)</f>
        <v>2.4630451107816902</v>
      </c>
      <c r="S270" s="216">
        <f>+IF(I270=0,"",'Ark1'!AA1944)</f>
        <v>0.84089671682423484</v>
      </c>
      <c r="T270" s="216">
        <f>+IF(I270=0,"",'Ark1'!AB1944)</f>
        <v>0</v>
      </c>
      <c r="U270" s="218">
        <f>+'Ark1'!AD1944</f>
        <v>0</v>
      </c>
      <c r="V270" s="216">
        <f t="shared" si="36"/>
        <v>15.666666666666666</v>
      </c>
      <c r="W270" s="216">
        <f t="shared" si="37"/>
        <v>5.2222222222222223</v>
      </c>
      <c r="X270" s="269"/>
      <c r="AA270" s="28"/>
      <c r="AB270" s="26"/>
      <c r="AE270" s="26"/>
      <c r="AF270" s="26"/>
      <c r="AG270" s="26"/>
      <c r="AI270" s="26"/>
      <c r="AK270" s="26"/>
      <c r="AL270" s="26"/>
    </row>
    <row r="271" spans="1:38">
      <c r="A271" s="269"/>
      <c r="B271" s="27">
        <f>+'Ark1'!C1945</f>
        <v>2023</v>
      </c>
      <c r="C271" s="269"/>
      <c r="D271" s="215">
        <f>+'Ark1'!M1945</f>
        <v>3</v>
      </c>
      <c r="E271" s="215" t="s">
        <v>90</v>
      </c>
      <c r="F271" s="215">
        <f>+'Ark1'!D1945</f>
        <v>7</v>
      </c>
      <c r="G271" s="215" t="str">
        <f t="shared" si="39"/>
        <v>Jul</v>
      </c>
      <c r="H271" s="215">
        <f>+'Ark1'!Q1945</f>
        <v>2</v>
      </c>
      <c r="I271" s="320">
        <f>+'Ark1'!R1945</f>
        <v>6</v>
      </c>
      <c r="J271" s="216">
        <f>+IF(I271=0,"",'Ark1'!AG1945)</f>
        <v>1.6574819838914796</v>
      </c>
      <c r="K271" s="216">
        <f>+IF(I271=0,"",'Ark1'!AH1945)</f>
        <v>0</v>
      </c>
      <c r="L271" s="217">
        <f>+IF(I271=0,"",'Ark1'!S1945)</f>
        <v>4.1666666666666679</v>
      </c>
      <c r="M271" s="269"/>
      <c r="N271" s="216">
        <f>+IF(I271=0,"",'Ark1'!V1945)</f>
        <v>0</v>
      </c>
      <c r="O271" s="216">
        <f>+IF(I271=0,"",'Ark1'!W1945)</f>
        <v>0</v>
      </c>
      <c r="P271" s="218">
        <f>+IF(I271=0,"",'Ark1'!X1945)</f>
        <v>0</v>
      </c>
      <c r="Q271" s="218">
        <f>+IF(I271=0,"",'Ark1'!Y1945)</f>
        <v>0</v>
      </c>
      <c r="R271" s="218">
        <f>+IF(I271=0,"",'Ark1'!Z1945)</f>
        <v>0.53670807293682365</v>
      </c>
      <c r="S271" s="216">
        <f>+IF(I271=0,"",'Ark1'!AA1945)</f>
        <v>0.89752746785574877</v>
      </c>
      <c r="T271" s="216">
        <f>+IF(I271=0,"",'Ark1'!AB1945)</f>
        <v>0</v>
      </c>
      <c r="U271" s="218">
        <f>+'Ark1'!AD1945</f>
        <v>0</v>
      </c>
      <c r="V271" s="216">
        <f t="shared" si="36"/>
        <v>2</v>
      </c>
      <c r="W271" s="216">
        <f t="shared" si="37"/>
        <v>3</v>
      </c>
      <c r="X271" s="269"/>
      <c r="AA271" s="28"/>
      <c r="AB271" s="26"/>
      <c r="AE271" s="26"/>
      <c r="AF271" s="26"/>
      <c r="AG271" s="26"/>
      <c r="AI271" s="26"/>
      <c r="AK271" s="26"/>
      <c r="AL271" s="26"/>
    </row>
    <row r="272" spans="1:38">
      <c r="A272" s="269"/>
      <c r="B272" s="27">
        <f>+'Ark1'!C1946</f>
        <v>2023</v>
      </c>
      <c r="C272" s="269"/>
      <c r="D272" s="215">
        <f>+'Ark1'!M1946</f>
        <v>3</v>
      </c>
      <c r="E272" s="215" t="s">
        <v>90</v>
      </c>
      <c r="F272" s="215">
        <f>+'Ark1'!D1946</f>
        <v>8</v>
      </c>
      <c r="G272" s="215" t="str">
        <f t="shared" si="39"/>
        <v>Aug</v>
      </c>
      <c r="H272" s="215">
        <f>+'Ark1'!Q1946</f>
        <v>12</v>
      </c>
      <c r="I272" s="320">
        <f>+'Ark1'!R1946</f>
        <v>50</v>
      </c>
      <c r="J272" s="216">
        <f>+IF(I272=0,"",'Ark1'!AG1946)</f>
        <v>5.7105439196510162</v>
      </c>
      <c r="K272" s="216">
        <f>+IF(I272=0,"",'Ark1'!AH1946)</f>
        <v>0</v>
      </c>
      <c r="L272" s="217">
        <f>+IF(I272=0,"",'Ark1'!S1946)</f>
        <v>5.14</v>
      </c>
      <c r="M272" s="269"/>
      <c r="N272" s="216">
        <f>+IF(I272=0,"",'Ark1'!V1946)</f>
        <v>0</v>
      </c>
      <c r="O272" s="216">
        <f>+IF(I272=0,"",'Ark1'!W1946)</f>
        <v>0</v>
      </c>
      <c r="P272" s="218">
        <f>+IF(I272=0,"",'Ark1'!X1946)</f>
        <v>12</v>
      </c>
      <c r="Q272" s="218">
        <f>+IF(I272=0,"",'Ark1'!Y1946)</f>
        <v>0</v>
      </c>
      <c r="R272" s="218">
        <f>+IF(I272=0,"",'Ark1'!Z1946)</f>
        <v>3.526487771140014</v>
      </c>
      <c r="S272" s="216">
        <f>+IF(I272=0,"",'Ark1'!AA1946)</f>
        <v>0.80024996094970491</v>
      </c>
      <c r="T272" s="216">
        <f>+IF(I272=0,"",'Ark1'!AB1946)</f>
        <v>0</v>
      </c>
      <c r="U272" s="218">
        <f>+'Ark1'!AD1946</f>
        <v>0</v>
      </c>
      <c r="V272" s="216">
        <f t="shared" si="36"/>
        <v>16.666666666666668</v>
      </c>
      <c r="W272" s="216">
        <f t="shared" si="37"/>
        <v>4.166666666666667</v>
      </c>
      <c r="X272" s="269"/>
      <c r="AA272" s="28"/>
      <c r="AB272" s="26"/>
      <c r="AE272" s="26"/>
      <c r="AF272" s="26"/>
      <c r="AG272" s="26"/>
      <c r="AI272" s="26"/>
      <c r="AK272" s="26"/>
      <c r="AL272" s="26"/>
    </row>
    <row r="273" spans="1:38">
      <c r="A273" s="269"/>
      <c r="B273" s="27">
        <f>+'Ark1'!C1947</f>
        <v>2023</v>
      </c>
      <c r="C273" s="269"/>
      <c r="D273" s="215">
        <f>+'Ark1'!M1947</f>
        <v>3</v>
      </c>
      <c r="E273" s="215" t="s">
        <v>90</v>
      </c>
      <c r="F273" s="215">
        <f>+'Ark1'!D1947</f>
        <v>9</v>
      </c>
      <c r="G273" s="215" t="str">
        <f t="shared" si="39"/>
        <v>Sep</v>
      </c>
      <c r="H273" s="215">
        <f>+'Ark1'!Q1947</f>
        <v>22</v>
      </c>
      <c r="I273" s="320">
        <f>+'Ark1'!R1947</f>
        <v>104</v>
      </c>
      <c r="J273" s="216">
        <f>+IF(I273=0,"",'Ark1'!AG1947)</f>
        <v>4.6779228360401879</v>
      </c>
      <c r="K273" s="216">
        <f>+IF(I273=0,"",'Ark1'!AH1947)</f>
        <v>0.96153846153846112</v>
      </c>
      <c r="L273" s="217">
        <f>+IF(I273=0,"",'Ark1'!S1947)</f>
        <v>4.9038461538461551</v>
      </c>
      <c r="M273" s="269"/>
      <c r="N273" s="216">
        <f>+IF(I273=0,"",'Ark1'!V1947)</f>
        <v>0</v>
      </c>
      <c r="O273" s="216">
        <f>+IF(I273=0,"",'Ark1'!W1947)</f>
        <v>0</v>
      </c>
      <c r="P273" s="218">
        <f>+IF(I273=0,"",'Ark1'!X1947)</f>
        <v>0.96153846153846112</v>
      </c>
      <c r="Q273" s="218">
        <f>+IF(I273=0,"",'Ark1'!Y1947)</f>
        <v>0</v>
      </c>
      <c r="R273" s="218">
        <f>+IF(I273=0,"",'Ark1'!Z1947)</f>
        <v>2.3878173292011193</v>
      </c>
      <c r="S273" s="216">
        <f>+IF(I273=0,"",'Ark1'!AA1947)</f>
        <v>1.1971057305758399</v>
      </c>
      <c r="T273" s="216">
        <f>+IF(I273=0,"",'Ark1'!AB1947)</f>
        <v>0</v>
      </c>
      <c r="U273" s="218">
        <f>+'Ark1'!AD1947</f>
        <v>0</v>
      </c>
      <c r="V273" s="216">
        <f t="shared" si="36"/>
        <v>34.666666666666664</v>
      </c>
      <c r="W273" s="216">
        <f t="shared" si="37"/>
        <v>4.7272727272727275</v>
      </c>
      <c r="X273" s="269"/>
      <c r="AA273" s="28"/>
      <c r="AB273" s="26"/>
      <c r="AE273" s="26"/>
      <c r="AF273" s="26"/>
      <c r="AG273" s="26"/>
      <c r="AI273" s="26"/>
      <c r="AK273" s="26"/>
      <c r="AL273" s="26"/>
    </row>
    <row r="274" spans="1:38">
      <c r="A274" s="269"/>
      <c r="B274" s="27">
        <f>+'Ark1'!C1948</f>
        <v>2023</v>
      </c>
      <c r="C274" s="269"/>
      <c r="D274" s="215">
        <f>+'Ark1'!M1948</f>
        <v>3</v>
      </c>
      <c r="E274" s="215" t="s">
        <v>90</v>
      </c>
      <c r="F274" s="215">
        <f>+'Ark1'!D1948</f>
        <v>10</v>
      </c>
      <c r="G274" s="215" t="str">
        <f t="shared" si="39"/>
        <v>Okt</v>
      </c>
      <c r="H274" s="215">
        <f>+'Ark1'!Q1948</f>
        <v>21</v>
      </c>
      <c r="I274" s="320">
        <f>+'Ark1'!R1948</f>
        <v>67</v>
      </c>
      <c r="J274" s="216">
        <f>+IF(I274=0,"",'Ark1'!AG1948)</f>
        <v>2.6922859191606596</v>
      </c>
      <c r="K274" s="216">
        <f>+IF(I274=0,"",'Ark1'!AH1948)</f>
        <v>7.4626865671641811</v>
      </c>
      <c r="L274" s="217">
        <f>+IF(I274=0,"",'Ark1'!S1948)</f>
        <v>4.7611940298507456</v>
      </c>
      <c r="M274" s="269"/>
      <c r="N274" s="216">
        <f>+IF(I274=0,"",'Ark1'!V1948)</f>
        <v>0</v>
      </c>
      <c r="O274" s="216">
        <f>+IF(I274=0,"",'Ark1'!W1948)</f>
        <v>0</v>
      </c>
      <c r="P274" s="218">
        <f>+IF(I274=0,"",'Ark1'!X1948)</f>
        <v>1.4925373134328361</v>
      </c>
      <c r="Q274" s="218">
        <f>+IF(I274=0,"",'Ark1'!Y1948)</f>
        <v>0</v>
      </c>
      <c r="R274" s="218">
        <f>+IF(I274=0,"",'Ark1'!Z1948)</f>
        <v>2.2203217040763246</v>
      </c>
      <c r="S274" s="216">
        <f>+IF(I274=0,"",'Ark1'!AA1948)</f>
        <v>1.0939392359288769</v>
      </c>
      <c r="T274" s="216">
        <f>+IF(I274=0,"",'Ark1'!AB1948)</f>
        <v>0</v>
      </c>
      <c r="U274" s="218">
        <f>+'Ark1'!AD1948</f>
        <v>0</v>
      </c>
      <c r="V274" s="216">
        <f t="shared" si="36"/>
        <v>22.333333333333332</v>
      </c>
      <c r="W274" s="216">
        <f t="shared" si="37"/>
        <v>3.1904761904761907</v>
      </c>
      <c r="X274" s="269"/>
      <c r="AA274" s="28"/>
      <c r="AB274" s="26"/>
      <c r="AE274" s="26"/>
      <c r="AF274" s="26"/>
      <c r="AG274" s="26"/>
      <c r="AI274" s="26"/>
      <c r="AK274" s="26"/>
      <c r="AL274" s="26"/>
    </row>
    <row r="275" spans="1:38">
      <c r="A275" s="269"/>
      <c r="B275" s="27">
        <f>+'Ark1'!C1949</f>
        <v>2023</v>
      </c>
      <c r="C275" s="269"/>
      <c r="D275" s="215">
        <f>+'Ark1'!M1949</f>
        <v>3</v>
      </c>
      <c r="E275" s="215" t="s">
        <v>90</v>
      </c>
      <c r="F275" s="215">
        <f>+'Ark1'!D1949</f>
        <v>11</v>
      </c>
      <c r="G275" s="215" t="str">
        <f t="shared" si="39"/>
        <v>Nov</v>
      </c>
      <c r="H275" s="215">
        <f>+'Ark1'!Q1949</f>
        <v>7</v>
      </c>
      <c r="I275" s="320">
        <f>+'Ark1'!R1949</f>
        <v>23</v>
      </c>
      <c r="J275" s="216">
        <f>+IF(I275=0,"",'Ark1'!AG1949)</f>
        <v>1.582352029748993</v>
      </c>
      <c r="K275" s="216">
        <f>+IF(I275=0,"",'Ark1'!AH1949)</f>
        <v>0</v>
      </c>
      <c r="L275" s="217">
        <f>+IF(I275=0,"",'Ark1'!S1949)</f>
        <v>4.3478260869565215</v>
      </c>
      <c r="M275" s="269"/>
      <c r="N275" s="216">
        <f>+IF(I275=0,"",'Ark1'!V1949)</f>
        <v>0</v>
      </c>
      <c r="O275" s="216">
        <f>+IF(I275=0,"",'Ark1'!W1949)</f>
        <v>0</v>
      </c>
      <c r="P275" s="218">
        <f>+IF(I275=0,"",'Ark1'!X1949)</f>
        <v>0</v>
      </c>
      <c r="Q275" s="218">
        <f>+IF(I275=0,"",'Ark1'!Y1949)</f>
        <v>0</v>
      </c>
      <c r="R275" s="218">
        <f>+IF(I275=0,"",'Ark1'!Z1949)</f>
        <v>1.4060361368568917</v>
      </c>
      <c r="S275" s="216">
        <f>+IF(I275=0,"",'Ark1'!AA1949)</f>
        <v>0.81340377973346689</v>
      </c>
      <c r="T275" s="216">
        <f>+IF(I275=0,"",'Ark1'!AB1949)</f>
        <v>0</v>
      </c>
      <c r="U275" s="218">
        <f>+'Ark1'!AD1949</f>
        <v>0</v>
      </c>
      <c r="V275" s="216">
        <f t="shared" si="36"/>
        <v>7.666666666666667</v>
      </c>
      <c r="W275" s="216">
        <f t="shared" si="37"/>
        <v>3.2857142857142856</v>
      </c>
      <c r="X275" s="269"/>
      <c r="AA275" s="28"/>
      <c r="AB275" s="26"/>
      <c r="AE275" s="26"/>
      <c r="AF275" s="26"/>
      <c r="AG275" s="26"/>
      <c r="AI275" s="26"/>
      <c r="AK275" s="26"/>
      <c r="AL275" s="26"/>
    </row>
    <row r="276" spans="1:38">
      <c r="A276" s="269"/>
      <c r="B276" s="27">
        <f>+'Ark1'!C1950</f>
        <v>2023</v>
      </c>
      <c r="C276" s="269"/>
      <c r="D276" s="215">
        <f>+'Ark1'!M1950</f>
        <v>3</v>
      </c>
      <c r="E276" s="215" t="s">
        <v>90</v>
      </c>
      <c r="F276" s="215">
        <f>+'Ark1'!D1950</f>
        <v>12</v>
      </c>
      <c r="G276" s="215" t="str">
        <f t="shared" si="39"/>
        <v>Des</v>
      </c>
      <c r="H276" s="215">
        <f>+'Ark1'!Q1950</f>
        <v>2</v>
      </c>
      <c r="I276" s="320">
        <f>+'Ark1'!R1950</f>
        <v>6</v>
      </c>
      <c r="J276" s="216">
        <f>+IF(I276=0,"",'Ark1'!AG1950)</f>
        <v>2.0603285752760576</v>
      </c>
      <c r="K276" s="216">
        <f>+IF(I276=0,"",'Ark1'!AH1950)</f>
        <v>0</v>
      </c>
      <c r="L276" s="217">
        <f>+IF(I276=0,"",'Ark1'!S1950)</f>
        <v>6</v>
      </c>
      <c r="M276" s="269"/>
      <c r="N276" s="216">
        <f>+IF(I276=0,"",'Ark1'!V1950)</f>
        <v>0</v>
      </c>
      <c r="O276" s="216">
        <f>+IF(I276=0,"",'Ark1'!W1950)</f>
        <v>0</v>
      </c>
      <c r="P276" s="218">
        <f>+IF(I276=0,"",'Ark1'!X1950)</f>
        <v>0</v>
      </c>
      <c r="Q276" s="218">
        <f>+IF(I276=0,"",'Ark1'!Y1950)</f>
        <v>0</v>
      </c>
      <c r="R276" s="218">
        <f>+IF(I276=0,"",'Ark1'!Z1950)</f>
        <v>1.5206906325745548</v>
      </c>
      <c r="S276" s="216">
        <f>+IF(I276=0,"",'Ark1'!AA1950)</f>
        <v>1.5275252316519472</v>
      </c>
      <c r="T276" s="216">
        <f>+IF(I276=0,"",'Ark1'!AB1950)</f>
        <v>0</v>
      </c>
      <c r="U276" s="218">
        <f>+'Ark1'!AD1950</f>
        <v>0</v>
      </c>
      <c r="V276" s="216">
        <f t="shared" si="36"/>
        <v>2</v>
      </c>
      <c r="W276" s="216">
        <f t="shared" si="37"/>
        <v>3</v>
      </c>
      <c r="X276" s="269"/>
      <c r="AA276" s="28"/>
      <c r="AB276" s="26"/>
      <c r="AE276" s="26"/>
      <c r="AF276" s="26"/>
      <c r="AG276" s="26"/>
      <c r="AI276" s="26"/>
      <c r="AK276" s="26"/>
      <c r="AL276" s="26"/>
    </row>
    <row r="277" spans="1:38">
      <c r="A277" s="269"/>
      <c r="B277" s="269"/>
      <c r="C277" s="269"/>
      <c r="D277" s="269"/>
      <c r="E277" s="269"/>
      <c r="F277" s="269"/>
      <c r="G277" s="269"/>
      <c r="H277" s="269"/>
      <c r="I277" s="322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  <c r="AA277" s="28"/>
      <c r="AB277" s="26"/>
      <c r="AE277" s="26"/>
      <c r="AF277" s="26"/>
      <c r="AG277" s="26"/>
      <c r="AI277" s="26"/>
      <c r="AJ277" s="220"/>
      <c r="AK277" s="26"/>
      <c r="AL277" s="26"/>
    </row>
    <row r="278" spans="1:38">
      <c r="A278" s="269"/>
      <c r="B278" s="27">
        <f>+'Ark1'!C1951</f>
        <v>2023</v>
      </c>
      <c r="C278" s="269"/>
      <c r="D278" s="215">
        <f>+'Ark1'!M1951</f>
        <v>4</v>
      </c>
      <c r="E278" s="215" t="s">
        <v>91</v>
      </c>
      <c r="F278" s="215">
        <f>+'Ark1'!D1951</f>
        <v>1</v>
      </c>
      <c r="G278" s="215" t="str">
        <f>+G265</f>
        <v>Jan</v>
      </c>
      <c r="H278" s="215">
        <f>+'Ark1'!Q1951</f>
        <v>0</v>
      </c>
      <c r="I278" s="320">
        <f>+'Ark1'!R1951</f>
        <v>0</v>
      </c>
      <c r="J278" s="216" t="str">
        <f>+IF(I278=0,"",'Ark1'!AG1951)</f>
        <v/>
      </c>
      <c r="K278" s="216" t="str">
        <f>+IF(I278=0,"",'Ark1'!AH1951)</f>
        <v/>
      </c>
      <c r="L278" s="217" t="str">
        <f>+IF(I278=0,"",'Ark1'!S1951)</f>
        <v/>
      </c>
      <c r="M278" s="269"/>
      <c r="N278" s="216" t="str">
        <f>+IF(I278=0,"",'Ark1'!V1951)</f>
        <v/>
      </c>
      <c r="O278" s="216" t="str">
        <f>+IF(I278=0,"",'Ark1'!W1951)</f>
        <v/>
      </c>
      <c r="P278" s="218" t="str">
        <f>+IF(I278=0,"",'Ark1'!X1951)</f>
        <v/>
      </c>
      <c r="Q278" s="218" t="str">
        <f>+IF(I278=0,"",'Ark1'!Y1951)</f>
        <v/>
      </c>
      <c r="R278" s="218" t="str">
        <f>+IF(I278=0,"",'Ark1'!Z1951)</f>
        <v/>
      </c>
      <c r="S278" s="216" t="str">
        <f>+IF(I278=0,"",'Ark1'!AA1951)</f>
        <v/>
      </c>
      <c r="T278" s="216" t="str">
        <f>+IF(I278=0,"",'Ark1'!AB1951)</f>
        <v/>
      </c>
      <c r="U278" s="218">
        <f>+'Ark1'!AD1951</f>
        <v>0</v>
      </c>
      <c r="V278" s="216" t="str">
        <f t="shared" si="36"/>
        <v/>
      </c>
      <c r="W278" s="216" t="str">
        <f t="shared" si="37"/>
        <v/>
      </c>
      <c r="X278" s="269"/>
      <c r="AA278" s="28"/>
      <c r="AB278" s="26"/>
      <c r="AE278" s="26"/>
      <c r="AF278" s="26"/>
      <c r="AG278" s="26"/>
      <c r="AI278" s="26"/>
      <c r="AK278" s="26"/>
      <c r="AL278" s="26"/>
    </row>
    <row r="279" spans="1:38">
      <c r="A279" s="269"/>
      <c r="B279" s="27">
        <f>+'Ark1'!C1952</f>
        <v>2023</v>
      </c>
      <c r="C279" s="269"/>
      <c r="D279" s="215">
        <f>+'Ark1'!M1952</f>
        <v>4</v>
      </c>
      <c r="E279" s="215" t="s">
        <v>91</v>
      </c>
      <c r="F279" s="215">
        <f>+'Ark1'!D1952</f>
        <v>2</v>
      </c>
      <c r="G279" s="215" t="str">
        <f t="shared" ref="G279:G289" si="40">+G266</f>
        <v>Feb</v>
      </c>
      <c r="H279" s="215">
        <f>+'Ark1'!Q1952</f>
        <v>1</v>
      </c>
      <c r="I279" s="320">
        <f>+'Ark1'!R1952</f>
        <v>5</v>
      </c>
      <c r="J279" s="216">
        <f>+IF(I279=0,"",'Ark1'!AG1952)</f>
        <v>0.32741724246940351</v>
      </c>
      <c r="K279" s="216">
        <f>+IF(I279=0,"",'Ark1'!AH1952)</f>
        <v>0</v>
      </c>
      <c r="L279" s="217">
        <f>+IF(I279=0,"",'Ark1'!S1952)</f>
        <v>4.8</v>
      </c>
      <c r="M279" s="269"/>
      <c r="N279" s="216">
        <f>+IF(I279=0,"",'Ark1'!V1952)</f>
        <v>0</v>
      </c>
      <c r="O279" s="216">
        <f>+IF(I279=0,"",'Ark1'!W1952)</f>
        <v>0</v>
      </c>
      <c r="P279" s="218">
        <f>+IF(I279=0,"",'Ark1'!X1952)</f>
        <v>0</v>
      </c>
      <c r="Q279" s="218">
        <f>+IF(I279=0,"",'Ark1'!Y1952)</f>
        <v>0</v>
      </c>
      <c r="R279" s="218">
        <f>+IF(I279=0,"",'Ark1'!Z1952)</f>
        <v>0.2190890230020836</v>
      </c>
      <c r="S279" s="216">
        <f>+IF(I279=0,"",'Ark1'!AA1952)</f>
        <v>0.40000000000000302</v>
      </c>
      <c r="T279" s="216">
        <f>+IF(I279=0,"",'Ark1'!AB1952)</f>
        <v>0</v>
      </c>
      <c r="U279" s="218">
        <f>+'Ark1'!AD1952</f>
        <v>0</v>
      </c>
      <c r="V279" s="216">
        <f t="shared" si="36"/>
        <v>1.25</v>
      </c>
      <c r="W279" s="216">
        <f t="shared" si="37"/>
        <v>5</v>
      </c>
      <c r="X279" s="269"/>
      <c r="AA279" s="28"/>
      <c r="AB279" s="26"/>
      <c r="AE279" s="26"/>
      <c r="AF279" s="26"/>
      <c r="AG279" s="26"/>
      <c r="AI279" s="26"/>
      <c r="AK279" s="26"/>
      <c r="AL279" s="26"/>
    </row>
    <row r="280" spans="1:38">
      <c r="A280" s="269"/>
      <c r="B280" s="27">
        <f>+'Ark1'!C1953</f>
        <v>2023</v>
      </c>
      <c r="C280" s="269"/>
      <c r="D280" s="215">
        <f>+'Ark1'!M1953</f>
        <v>4</v>
      </c>
      <c r="E280" s="215" t="s">
        <v>91</v>
      </c>
      <c r="F280" s="215">
        <f>+'Ark1'!D1953</f>
        <v>3</v>
      </c>
      <c r="G280" s="215" t="str">
        <f t="shared" si="40"/>
        <v>Mar</v>
      </c>
      <c r="H280" s="215">
        <f>+'Ark1'!Q1953</f>
        <v>4</v>
      </c>
      <c r="I280" s="320">
        <f>+'Ark1'!R1953</f>
        <v>38</v>
      </c>
      <c r="J280" s="216">
        <f>+IF(I280=0,"",'Ark1'!AG1953)</f>
        <v>1.5627826658991839</v>
      </c>
      <c r="K280" s="216">
        <f>+IF(I280=0,"",'Ark1'!AH1953)</f>
        <v>0</v>
      </c>
      <c r="L280" s="217">
        <f>+IF(I280=0,"",'Ark1'!S1953)</f>
        <v>5.1842105263157903</v>
      </c>
      <c r="M280" s="269"/>
      <c r="N280" s="216">
        <f>+IF(I280=0,"",'Ark1'!V1953)</f>
        <v>0</v>
      </c>
      <c r="O280" s="216">
        <f>+IF(I280=0,"",'Ark1'!W1953)</f>
        <v>0</v>
      </c>
      <c r="P280" s="218">
        <f>+IF(I280=0,"",'Ark1'!X1953)</f>
        <v>2.6315789473684221</v>
      </c>
      <c r="Q280" s="218">
        <f>+IF(I280=0,"",'Ark1'!Y1953)</f>
        <v>0</v>
      </c>
      <c r="R280" s="218">
        <f>+IF(I280=0,"",'Ark1'!Z1953)</f>
        <v>2.6181036570393474</v>
      </c>
      <c r="S280" s="216">
        <f>+IF(I280=0,"",'Ark1'!AA1953)</f>
        <v>0.68269061953014987</v>
      </c>
      <c r="T280" s="216">
        <f>+IF(I280=0,"",'Ark1'!AB1953)</f>
        <v>0</v>
      </c>
      <c r="U280" s="218">
        <f>+'Ark1'!AD1953</f>
        <v>0</v>
      </c>
      <c r="V280" s="216">
        <f t="shared" si="36"/>
        <v>9.5</v>
      </c>
      <c r="W280" s="216">
        <f t="shared" si="37"/>
        <v>9.5</v>
      </c>
      <c r="X280" s="269"/>
      <c r="AA280" s="28"/>
      <c r="AB280" s="26"/>
      <c r="AE280" s="26"/>
      <c r="AF280" s="26"/>
      <c r="AG280" s="26"/>
      <c r="AI280" s="26"/>
      <c r="AK280" s="26"/>
      <c r="AL280" s="26"/>
    </row>
    <row r="281" spans="1:38">
      <c r="A281" s="269"/>
      <c r="B281" s="27">
        <f>+'Ark1'!C1954</f>
        <v>2023</v>
      </c>
      <c r="C281" s="269"/>
      <c r="D281" s="215">
        <f>+'Ark1'!M1954</f>
        <v>4</v>
      </c>
      <c r="E281" s="215" t="s">
        <v>91</v>
      </c>
      <c r="F281" s="215">
        <f>+'Ark1'!D1954</f>
        <v>4</v>
      </c>
      <c r="G281" s="215" t="str">
        <f t="shared" si="40"/>
        <v>Apr</v>
      </c>
      <c r="H281" s="215">
        <f>+'Ark1'!Q1954</f>
        <v>2</v>
      </c>
      <c r="I281" s="320">
        <f>+'Ark1'!R1954</f>
        <v>10</v>
      </c>
      <c r="J281" s="216">
        <f>+IF(I281=0,"",'Ark1'!AG1954)</f>
        <v>0.46233127727472623</v>
      </c>
      <c r="K281" s="216">
        <f>+IF(I281=0,"",'Ark1'!AH1954)</f>
        <v>0</v>
      </c>
      <c r="L281" s="217">
        <f>+IF(I281=0,"",'Ark1'!S1954)</f>
        <v>5.3</v>
      </c>
      <c r="M281" s="269"/>
      <c r="N281" s="216">
        <f>+IF(I281=0,"",'Ark1'!V1954)</f>
        <v>0</v>
      </c>
      <c r="O281" s="216">
        <f>+IF(I281=0,"",'Ark1'!W1954)</f>
        <v>0</v>
      </c>
      <c r="P281" s="218">
        <f>+IF(I281=0,"",'Ark1'!X1954)</f>
        <v>0</v>
      </c>
      <c r="Q281" s="218">
        <f>+IF(I281=0,"",'Ark1'!Y1954)</f>
        <v>0</v>
      </c>
      <c r="R281" s="218">
        <f>+IF(I281=0,"",'Ark1'!Z1954)</f>
        <v>1.331915913261795</v>
      </c>
      <c r="S281" s="216">
        <f>+IF(I281=0,"",'Ark1'!AA1954)</f>
        <v>0.45825756949558655</v>
      </c>
      <c r="T281" s="216">
        <f>+IF(I281=0,"",'Ark1'!AB1954)</f>
        <v>0</v>
      </c>
      <c r="U281" s="218">
        <f>+'Ark1'!AD1954</f>
        <v>0</v>
      </c>
      <c r="V281" s="216">
        <f t="shared" si="36"/>
        <v>2.5</v>
      </c>
      <c r="W281" s="216">
        <f t="shared" si="37"/>
        <v>5</v>
      </c>
      <c r="X281" s="269"/>
      <c r="AA281" s="28"/>
      <c r="AB281" s="26"/>
      <c r="AE281" s="26"/>
      <c r="AF281" s="26"/>
      <c r="AG281" s="26"/>
      <c r="AI281" s="26"/>
      <c r="AK281" s="26"/>
      <c r="AL281" s="26"/>
    </row>
    <row r="282" spans="1:38">
      <c r="A282" s="269"/>
      <c r="B282" s="27">
        <f>+'Ark1'!C1955</f>
        <v>2023</v>
      </c>
      <c r="C282" s="269"/>
      <c r="D282" s="215">
        <f>+'Ark1'!M1955</f>
        <v>4</v>
      </c>
      <c r="E282" s="215" t="s">
        <v>91</v>
      </c>
      <c r="F282" s="215">
        <f>+'Ark1'!D1955</f>
        <v>5</v>
      </c>
      <c r="G282" s="215" t="str">
        <f t="shared" si="40"/>
        <v>Mai</v>
      </c>
      <c r="H282" s="215">
        <f>+'Ark1'!Q1955</f>
        <v>11</v>
      </c>
      <c r="I282" s="320">
        <f>+'Ark1'!R1955</f>
        <v>31</v>
      </c>
      <c r="J282" s="216">
        <f>+IF(I282=0,"",'Ark1'!AG1955)</f>
        <v>2.2236200660481202</v>
      </c>
      <c r="K282" s="216">
        <f>+IF(I282=0,"",'Ark1'!AH1955)</f>
        <v>6.4516129032258052</v>
      </c>
      <c r="L282" s="217">
        <f>+IF(I282=0,"",'Ark1'!S1955)</f>
        <v>5.4516129032258061</v>
      </c>
      <c r="M282" s="269"/>
      <c r="N282" s="216">
        <f>+IF(I282=0,"",'Ark1'!V1955)</f>
        <v>0</v>
      </c>
      <c r="O282" s="216">
        <f>+IF(I282=0,"",'Ark1'!W1955)</f>
        <v>0</v>
      </c>
      <c r="P282" s="218">
        <f>+IF(I282=0,"",'Ark1'!X1955)</f>
        <v>0</v>
      </c>
      <c r="Q282" s="218">
        <f>+IF(I282=0,"",'Ark1'!Y1955)</f>
        <v>0</v>
      </c>
      <c r="R282" s="218">
        <f>+IF(I282=0,"",'Ark1'!Z1955)</f>
        <v>2.2304019880047945</v>
      </c>
      <c r="S282" s="216">
        <f>+IF(I282=0,"",'Ark1'!AA1955)</f>
        <v>0.71114218338866597</v>
      </c>
      <c r="T282" s="216">
        <f>+IF(I282=0,"",'Ark1'!AB1955)</f>
        <v>0</v>
      </c>
      <c r="U282" s="218">
        <f>+'Ark1'!AD1955</f>
        <v>0</v>
      </c>
      <c r="V282" s="216">
        <f t="shared" si="36"/>
        <v>7.75</v>
      </c>
      <c r="W282" s="216">
        <f t="shared" si="37"/>
        <v>2.8181818181818183</v>
      </c>
      <c r="X282" s="269"/>
      <c r="AA282" s="28"/>
      <c r="AB282" s="26"/>
      <c r="AE282" s="26"/>
      <c r="AF282" s="26"/>
      <c r="AG282" s="26"/>
      <c r="AI282" s="26"/>
      <c r="AK282" s="26"/>
      <c r="AL282" s="26"/>
    </row>
    <row r="283" spans="1:38">
      <c r="A283" s="269"/>
      <c r="B283" s="27">
        <f>+'Ark1'!C1956</f>
        <v>2023</v>
      </c>
      <c r="C283" s="269"/>
      <c r="D283" s="215">
        <f>+'Ark1'!M1956</f>
        <v>4</v>
      </c>
      <c r="E283" s="215" t="s">
        <v>91</v>
      </c>
      <c r="F283" s="215">
        <f>+'Ark1'!D1956</f>
        <v>6</v>
      </c>
      <c r="G283" s="215" t="str">
        <f t="shared" si="40"/>
        <v>Jun</v>
      </c>
      <c r="H283" s="215">
        <f>+'Ark1'!Q1956</f>
        <v>13</v>
      </c>
      <c r="I283" s="320">
        <f>+'Ark1'!R1956</f>
        <v>51</v>
      </c>
      <c r="J283" s="216">
        <f>+IF(I283=0,"",'Ark1'!AG1956)</f>
        <v>3.3753020936105496</v>
      </c>
      <c r="K283" s="216">
        <f>+IF(I283=0,"",'Ark1'!AH1956)</f>
        <v>0</v>
      </c>
      <c r="L283" s="217">
        <f>+IF(I283=0,"",'Ark1'!S1956)</f>
        <v>5.1960784313725483</v>
      </c>
      <c r="M283" s="269"/>
      <c r="N283" s="216">
        <f>+IF(I283=0,"",'Ark1'!V1956)</f>
        <v>0</v>
      </c>
      <c r="O283" s="216">
        <f>+IF(I283=0,"",'Ark1'!W1956)</f>
        <v>0</v>
      </c>
      <c r="P283" s="218">
        <f>+IF(I283=0,"",'Ark1'!X1956)</f>
        <v>0</v>
      </c>
      <c r="Q283" s="218">
        <f>+IF(I283=0,"",'Ark1'!Y1956)</f>
        <v>0</v>
      </c>
      <c r="R283" s="218">
        <f>+IF(I283=0,"",'Ark1'!Z1956)</f>
        <v>2.1903215860962124</v>
      </c>
      <c r="S283" s="216">
        <f>+IF(I283=0,"",'Ark1'!AA1956)</f>
        <v>1.0293650783064068</v>
      </c>
      <c r="T283" s="216">
        <f>+IF(I283=0,"",'Ark1'!AB1956)</f>
        <v>0</v>
      </c>
      <c r="U283" s="218">
        <f>+'Ark1'!AD1956</f>
        <v>0</v>
      </c>
      <c r="V283" s="216">
        <f t="shared" si="36"/>
        <v>12.75</v>
      </c>
      <c r="W283" s="216">
        <f t="shared" si="37"/>
        <v>3.9230769230769229</v>
      </c>
      <c r="X283" s="269"/>
      <c r="AA283" s="28"/>
      <c r="AB283" s="26"/>
      <c r="AE283" s="26"/>
      <c r="AF283" s="26"/>
      <c r="AG283" s="26"/>
      <c r="AI283" s="26"/>
      <c r="AK283" s="26"/>
      <c r="AL283" s="26"/>
    </row>
    <row r="284" spans="1:38">
      <c r="A284" s="269"/>
      <c r="B284" s="27">
        <f>+'Ark1'!C1957</f>
        <v>2023</v>
      </c>
      <c r="C284" s="269"/>
      <c r="D284" s="215">
        <f>+'Ark1'!M1957</f>
        <v>4</v>
      </c>
      <c r="E284" s="215" t="s">
        <v>91</v>
      </c>
      <c r="F284" s="215">
        <f>+'Ark1'!D1957</f>
        <v>7</v>
      </c>
      <c r="G284" s="215" t="str">
        <f t="shared" si="40"/>
        <v>Jul</v>
      </c>
      <c r="H284" s="215">
        <f>+'Ark1'!Q1957</f>
        <v>5</v>
      </c>
      <c r="I284" s="320">
        <f>+'Ark1'!R1957</f>
        <v>19</v>
      </c>
      <c r="J284" s="216">
        <f>+IF(I284=0,"",'Ark1'!AG1957)</f>
        <v>5.7736328952946172</v>
      </c>
      <c r="K284" s="216">
        <f>+IF(I284=0,"",'Ark1'!AH1957)</f>
        <v>0</v>
      </c>
      <c r="L284" s="217">
        <f>+IF(I284=0,"",'Ark1'!S1957)</f>
        <v>4.5789473684210513</v>
      </c>
      <c r="M284" s="269"/>
      <c r="N284" s="216">
        <f>+IF(I284=0,"",'Ark1'!V1957)</f>
        <v>0</v>
      </c>
      <c r="O284" s="216">
        <f>+IF(I284=0,"",'Ark1'!W1957)</f>
        <v>0</v>
      </c>
      <c r="P284" s="218">
        <f>+IF(I284=0,"",'Ark1'!X1957)</f>
        <v>0</v>
      </c>
      <c r="Q284" s="218">
        <f>+IF(I284=0,"",'Ark1'!Y1957)</f>
        <v>0</v>
      </c>
      <c r="R284" s="218">
        <f>+IF(I284=0,"",'Ark1'!Z1957)</f>
        <v>1.3341871689017435</v>
      </c>
      <c r="S284" s="216">
        <f>+IF(I284=0,"",'Ark1'!AA1957)</f>
        <v>0.99025724853825381</v>
      </c>
      <c r="T284" s="216">
        <f>+IF(I284=0,"",'Ark1'!AB1957)</f>
        <v>0</v>
      </c>
      <c r="U284" s="218">
        <f>+'Ark1'!AD1957</f>
        <v>0</v>
      </c>
      <c r="V284" s="216">
        <f t="shared" si="36"/>
        <v>4.75</v>
      </c>
      <c r="W284" s="216">
        <f t="shared" si="37"/>
        <v>3.8</v>
      </c>
      <c r="X284" s="269"/>
      <c r="AA284" s="28"/>
      <c r="AB284" s="26"/>
      <c r="AE284" s="26"/>
      <c r="AF284" s="26"/>
      <c r="AG284" s="26"/>
      <c r="AI284" s="26"/>
      <c r="AK284" s="26"/>
      <c r="AL284" s="26"/>
    </row>
    <row r="285" spans="1:38">
      <c r="A285" s="269"/>
      <c r="B285" s="27">
        <f>+'Ark1'!C1958</f>
        <v>2023</v>
      </c>
      <c r="C285" s="269"/>
      <c r="D285" s="215">
        <f>+'Ark1'!M1958</f>
        <v>4</v>
      </c>
      <c r="E285" s="215" t="s">
        <v>91</v>
      </c>
      <c r="F285" s="215">
        <f>+'Ark1'!D1958</f>
        <v>8</v>
      </c>
      <c r="G285" s="215" t="str">
        <f t="shared" si="40"/>
        <v>Aug</v>
      </c>
      <c r="H285" s="215">
        <f>+'Ark1'!Q1958</f>
        <v>11</v>
      </c>
      <c r="I285" s="320">
        <f>+'Ark1'!R1958</f>
        <v>53</v>
      </c>
      <c r="J285" s="216">
        <f>+IF(I285=0,"",'Ark1'!AG1958)</f>
        <v>6.372895408764145</v>
      </c>
      <c r="K285" s="216">
        <f>+IF(I285=0,"",'Ark1'!AH1958)</f>
        <v>0</v>
      </c>
      <c r="L285" s="217">
        <f>+IF(I285=0,"",'Ark1'!S1958)</f>
        <v>5.1886792452830193</v>
      </c>
      <c r="M285" s="269"/>
      <c r="N285" s="216">
        <f>+IF(I285=0,"",'Ark1'!V1958)</f>
        <v>0</v>
      </c>
      <c r="O285" s="216">
        <f>+IF(I285=0,"",'Ark1'!W1958)</f>
        <v>0</v>
      </c>
      <c r="P285" s="218">
        <f>+IF(I285=0,"",'Ark1'!X1958)</f>
        <v>15.094339622641504</v>
      </c>
      <c r="Q285" s="218">
        <f>+IF(I285=0,"",'Ark1'!Y1958)</f>
        <v>0</v>
      </c>
      <c r="R285" s="218">
        <f>+IF(I285=0,"",'Ark1'!Z1958)</f>
        <v>3.327542376867195</v>
      </c>
      <c r="S285" s="216">
        <f>+IF(I285=0,"",'Ark1'!AA1958)</f>
        <v>0.84800773789600659</v>
      </c>
      <c r="T285" s="216">
        <f>+IF(I285=0,"",'Ark1'!AB1958)</f>
        <v>0</v>
      </c>
      <c r="U285" s="218">
        <f>+'Ark1'!AD1958</f>
        <v>0</v>
      </c>
      <c r="V285" s="216">
        <f t="shared" si="36"/>
        <v>13.25</v>
      </c>
      <c r="W285" s="216">
        <f t="shared" si="37"/>
        <v>4.8181818181818183</v>
      </c>
      <c r="X285" s="269"/>
      <c r="AA285" s="28"/>
      <c r="AB285" s="26"/>
      <c r="AE285" s="26"/>
      <c r="AF285" s="26"/>
      <c r="AG285" s="26"/>
      <c r="AI285" s="26"/>
      <c r="AK285" s="26"/>
      <c r="AL285" s="26"/>
    </row>
    <row r="286" spans="1:38">
      <c r="A286" s="269"/>
      <c r="B286" s="27">
        <f>+'Ark1'!C1959</f>
        <v>2023</v>
      </c>
      <c r="C286" s="269"/>
      <c r="D286" s="215">
        <f>+'Ark1'!M1959</f>
        <v>4</v>
      </c>
      <c r="E286" s="215" t="s">
        <v>91</v>
      </c>
      <c r="F286" s="215">
        <f>+'Ark1'!D1959</f>
        <v>9</v>
      </c>
      <c r="G286" s="215" t="str">
        <f t="shared" si="40"/>
        <v>Sep</v>
      </c>
      <c r="H286" s="215">
        <f>+'Ark1'!Q1959</f>
        <v>30</v>
      </c>
      <c r="I286" s="320">
        <f>+'Ark1'!R1959</f>
        <v>196</v>
      </c>
      <c r="J286" s="216">
        <f>+IF(I286=0,"",'Ark1'!AG1959)</f>
        <v>10.584196179894231</v>
      </c>
      <c r="K286" s="216">
        <f>+IF(I286=0,"",'Ark1'!AH1959)</f>
        <v>0</v>
      </c>
      <c r="L286" s="217">
        <f>+IF(I286=0,"",'Ark1'!S1959)</f>
        <v>5.158163265306122</v>
      </c>
      <c r="M286" s="269"/>
      <c r="N286" s="216">
        <f>+IF(I286=0,"",'Ark1'!V1959)</f>
        <v>0</v>
      </c>
      <c r="O286" s="216">
        <f>+IF(I286=0,"",'Ark1'!W1959)</f>
        <v>0</v>
      </c>
      <c r="P286" s="218">
        <f>+IF(I286=0,"",'Ark1'!X1959)</f>
        <v>2.0408163265306123</v>
      </c>
      <c r="Q286" s="218">
        <f>+IF(I286=0,"",'Ark1'!Y1959)</f>
        <v>0</v>
      </c>
      <c r="R286" s="218">
        <f>+IF(I286=0,"",'Ark1'!Z1959)</f>
        <v>2.7161656735670592</v>
      </c>
      <c r="S286" s="216">
        <f>+IF(I286=0,"",'Ark1'!AA1959)</f>
        <v>0.89241971792216801</v>
      </c>
      <c r="T286" s="216">
        <f>+IF(I286=0,"",'Ark1'!AB1959)</f>
        <v>0</v>
      </c>
      <c r="U286" s="218">
        <f>+'Ark1'!AD1959</f>
        <v>0</v>
      </c>
      <c r="V286" s="216">
        <f t="shared" si="36"/>
        <v>49</v>
      </c>
      <c r="W286" s="216">
        <f t="shared" si="37"/>
        <v>6.5333333333333332</v>
      </c>
      <c r="X286" s="269"/>
      <c r="AA286" s="28"/>
      <c r="AB286" s="26"/>
      <c r="AE286" s="26"/>
      <c r="AF286" s="26"/>
      <c r="AG286" s="26"/>
      <c r="AI286" s="26"/>
      <c r="AK286" s="26"/>
      <c r="AL286" s="26"/>
    </row>
    <row r="287" spans="1:38">
      <c r="A287" s="269"/>
      <c r="B287" s="27">
        <f>+'Ark1'!C1960</f>
        <v>2023</v>
      </c>
      <c r="C287" s="269"/>
      <c r="D287" s="215">
        <f>+'Ark1'!M1960</f>
        <v>4</v>
      </c>
      <c r="E287" s="215" t="s">
        <v>91</v>
      </c>
      <c r="F287" s="215">
        <f>+'Ark1'!D1960</f>
        <v>10</v>
      </c>
      <c r="G287" s="215" t="str">
        <f t="shared" si="40"/>
        <v>Okt</v>
      </c>
      <c r="H287" s="215">
        <f>+'Ark1'!Q1960</f>
        <v>38</v>
      </c>
      <c r="I287" s="320">
        <f>+'Ark1'!R1960</f>
        <v>145</v>
      </c>
      <c r="J287" s="216">
        <f>+IF(I287=0,"",'Ark1'!AG1960)</f>
        <v>7.0526852096463761</v>
      </c>
      <c r="K287" s="216">
        <f>+IF(I287=0,"",'Ark1'!AH1960)</f>
        <v>5.5172413793103443</v>
      </c>
      <c r="L287" s="217">
        <f>+IF(I287=0,"",'Ark1'!S1960)</f>
        <v>5.3586206896551714</v>
      </c>
      <c r="M287" s="269"/>
      <c r="N287" s="216">
        <f>+IF(I287=0,"",'Ark1'!V1960)</f>
        <v>0</v>
      </c>
      <c r="O287" s="216">
        <f>+IF(I287=0,"",'Ark1'!W1960)</f>
        <v>0</v>
      </c>
      <c r="P287" s="218">
        <f>+IF(I287=0,"",'Ark1'!X1960)</f>
        <v>5.5172413793103443</v>
      </c>
      <c r="Q287" s="218">
        <f>+IF(I287=0,"",'Ark1'!Y1960)</f>
        <v>0</v>
      </c>
      <c r="R287" s="218">
        <f>+IF(I287=0,"",'Ark1'!Z1960)</f>
        <v>3.1793671922511342</v>
      </c>
      <c r="S287" s="216">
        <f>+IF(I287=0,"",'Ark1'!AA1960)</f>
        <v>0.85238700995753902</v>
      </c>
      <c r="T287" s="216">
        <f>+IF(I287=0,"",'Ark1'!AB1960)</f>
        <v>0</v>
      </c>
      <c r="U287" s="218">
        <f>+'Ark1'!AD1960</f>
        <v>0</v>
      </c>
      <c r="V287" s="216">
        <f t="shared" si="36"/>
        <v>36.25</v>
      </c>
      <c r="W287" s="216">
        <f t="shared" si="37"/>
        <v>3.8157894736842106</v>
      </c>
      <c r="X287" s="269"/>
      <c r="AA287" s="28"/>
      <c r="AB287" s="26"/>
      <c r="AE287" s="26"/>
      <c r="AF287" s="26"/>
      <c r="AG287" s="26"/>
      <c r="AI287" s="26"/>
      <c r="AK287" s="26"/>
      <c r="AL287" s="26"/>
    </row>
    <row r="288" spans="1:38">
      <c r="A288" s="269"/>
      <c r="B288" s="27">
        <f>+'Ark1'!C1961</f>
        <v>2023</v>
      </c>
      <c r="C288" s="269"/>
      <c r="D288" s="215">
        <f>+'Ark1'!M1961</f>
        <v>4</v>
      </c>
      <c r="E288" s="215" t="s">
        <v>91</v>
      </c>
      <c r="F288" s="215">
        <f>+'Ark1'!D1961</f>
        <v>11</v>
      </c>
      <c r="G288" s="215" t="str">
        <f t="shared" si="40"/>
        <v>Nov</v>
      </c>
      <c r="H288" s="215">
        <f>+'Ark1'!Q1961</f>
        <v>17</v>
      </c>
      <c r="I288" s="320">
        <f>+'Ark1'!R1961</f>
        <v>79</v>
      </c>
      <c r="J288" s="216">
        <f>+IF(I288=0,"",'Ark1'!AG1961)</f>
        <v>6.7448481561822122</v>
      </c>
      <c r="K288" s="216">
        <f>+IF(I288=0,"",'Ark1'!AH1961)</f>
        <v>1.2658227848101264</v>
      </c>
      <c r="L288" s="217">
        <f>+IF(I288=0,"",'Ark1'!S1961)</f>
        <v>5.1645569620253156</v>
      </c>
      <c r="M288" s="269"/>
      <c r="N288" s="216">
        <f>+IF(I288=0,"",'Ark1'!V1961)</f>
        <v>0</v>
      </c>
      <c r="O288" s="216">
        <f>+IF(I288=0,"",'Ark1'!W1961)</f>
        <v>0</v>
      </c>
      <c r="P288" s="218">
        <f>+IF(I288=0,"",'Ark1'!X1961)</f>
        <v>0</v>
      </c>
      <c r="Q288" s="218">
        <f>+IF(I288=0,"",'Ark1'!Y1961)</f>
        <v>0</v>
      </c>
      <c r="R288" s="218">
        <f>+IF(I288=0,"",'Ark1'!Z1961)</f>
        <v>1.8298807030180095</v>
      </c>
      <c r="S288" s="216">
        <f>+IF(I288=0,"",'Ark1'!AA1961)</f>
        <v>0.75356334512086975</v>
      </c>
      <c r="T288" s="216">
        <f>+IF(I288=0,"",'Ark1'!AB1961)</f>
        <v>0</v>
      </c>
      <c r="U288" s="218">
        <f>+'Ark1'!AD1961</f>
        <v>0</v>
      </c>
      <c r="V288" s="216">
        <f t="shared" si="36"/>
        <v>19.75</v>
      </c>
      <c r="W288" s="216">
        <f t="shared" si="37"/>
        <v>4.6470588235294121</v>
      </c>
      <c r="X288" s="269"/>
      <c r="AA288" s="28"/>
      <c r="AB288" s="26"/>
      <c r="AE288" s="26"/>
      <c r="AF288" s="26"/>
      <c r="AG288" s="26"/>
      <c r="AI288" s="26"/>
      <c r="AK288" s="26"/>
      <c r="AL288" s="26"/>
    </row>
    <row r="289" spans="1:38">
      <c r="A289" s="269"/>
      <c r="B289" s="27">
        <f>+'Ark1'!C1962</f>
        <v>2023</v>
      </c>
      <c r="C289" s="269"/>
      <c r="D289" s="215">
        <f>+'Ark1'!M1962</f>
        <v>4</v>
      </c>
      <c r="E289" s="215" t="s">
        <v>91</v>
      </c>
      <c r="F289" s="215">
        <f>+'Ark1'!D1962</f>
        <v>12</v>
      </c>
      <c r="G289" s="215" t="str">
        <f t="shared" si="40"/>
        <v>Des</v>
      </c>
      <c r="H289" s="215">
        <f>+'Ark1'!Q1962</f>
        <v>4</v>
      </c>
      <c r="I289" s="320">
        <f>+'Ark1'!R1962</f>
        <v>10</v>
      </c>
      <c r="J289" s="216">
        <f>+IF(I289=0,"",'Ark1'!AG1962)</f>
        <v>3.626896489810576</v>
      </c>
      <c r="K289" s="216">
        <f>+IF(I289=0,"",'Ark1'!AH1962)</f>
        <v>0</v>
      </c>
      <c r="L289" s="217">
        <f>+IF(I289=0,"",'Ark1'!S1962)</f>
        <v>5</v>
      </c>
      <c r="M289" s="269"/>
      <c r="N289" s="216">
        <f>+IF(I289=0,"",'Ark1'!V1962)</f>
        <v>0</v>
      </c>
      <c r="O289" s="216">
        <f>+IF(I289=0,"",'Ark1'!W1962)</f>
        <v>0</v>
      </c>
      <c r="P289" s="218">
        <f>+IF(I289=0,"",'Ark1'!X1962)</f>
        <v>0</v>
      </c>
      <c r="Q289" s="218">
        <f>+IF(I289=0,"",'Ark1'!Y1962)</f>
        <v>0</v>
      </c>
      <c r="R289" s="218">
        <f>+IF(I289=0,"",'Ark1'!Z1962)</f>
        <v>0.74939975980779938</v>
      </c>
      <c r="S289" s="216">
        <f>+IF(I289=0,"",'Ark1'!AA1962)</f>
        <v>1.183215956619923</v>
      </c>
      <c r="T289" s="216">
        <f>+IF(I289=0,"",'Ark1'!AB1962)</f>
        <v>0</v>
      </c>
      <c r="U289" s="218">
        <f>+'Ark1'!AD1962</f>
        <v>0</v>
      </c>
      <c r="V289" s="216">
        <f t="shared" si="36"/>
        <v>2.5</v>
      </c>
      <c r="W289" s="216">
        <f t="shared" si="37"/>
        <v>2.5</v>
      </c>
      <c r="X289" s="269"/>
      <c r="AA289" s="28"/>
      <c r="AB289" s="26"/>
      <c r="AE289" s="26"/>
      <c r="AF289" s="26"/>
      <c r="AG289" s="26"/>
      <c r="AI289" s="26"/>
      <c r="AK289" s="26"/>
      <c r="AL289" s="26"/>
    </row>
    <row r="290" spans="1:38">
      <c r="A290" s="269"/>
      <c r="B290" s="269"/>
      <c r="C290" s="269"/>
      <c r="D290" s="269"/>
      <c r="E290" s="269"/>
      <c r="F290" s="269"/>
      <c r="G290" s="269"/>
      <c r="H290" s="269"/>
      <c r="I290" s="322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  <c r="AA290" s="28"/>
      <c r="AB290" s="26"/>
      <c r="AE290" s="26"/>
      <c r="AF290" s="26"/>
      <c r="AG290" s="26"/>
      <c r="AI290" s="26"/>
      <c r="AJ290" s="220"/>
      <c r="AK290" s="26"/>
      <c r="AL290" s="26"/>
    </row>
    <row r="291" spans="1:38">
      <c r="A291" s="269"/>
      <c r="B291" s="27">
        <f>+'Ark1'!C1963</f>
        <v>2023</v>
      </c>
      <c r="C291" s="269"/>
      <c r="D291" s="215">
        <f>+'Ark1'!M1963</f>
        <v>5</v>
      </c>
      <c r="E291" s="226" t="s">
        <v>92</v>
      </c>
      <c r="F291" s="215">
        <f>+'Ark1'!D1963</f>
        <v>1</v>
      </c>
      <c r="G291" s="215" t="str">
        <f>+G278</f>
        <v>Jan</v>
      </c>
      <c r="H291" s="215">
        <f>+'Ark1'!Q1963</f>
        <v>22</v>
      </c>
      <c r="I291" s="320">
        <f>+'Ark1'!R1963</f>
        <v>147</v>
      </c>
      <c r="J291" s="216">
        <f>+IF(I291=0,"",'Ark1'!AG1963)</f>
        <v>70.970311753146746</v>
      </c>
      <c r="K291" s="216">
        <f>+IF(I291=0,"",'Ark1'!AH1963)</f>
        <v>4.0816326530612246</v>
      </c>
      <c r="L291" s="217">
        <f>+IF(I291=0,"",'Ark1'!S1963)</f>
        <v>5.2857142857142847</v>
      </c>
      <c r="M291" s="269"/>
      <c r="N291" s="216">
        <f>+IF(I291=0,"",'Ark1'!V1963)</f>
        <v>0</v>
      </c>
      <c r="O291" s="216">
        <f>+IF(I291=0,"",'Ark1'!W1963)</f>
        <v>0</v>
      </c>
      <c r="P291" s="218">
        <f>+IF(I291=0,"",'Ark1'!X1963)</f>
        <v>2.7210884353741496</v>
      </c>
      <c r="Q291" s="218">
        <f>+IF(I291=0,"",'Ark1'!Y1963)</f>
        <v>0</v>
      </c>
      <c r="R291" s="218">
        <f>+IF(I291=0,"",'Ark1'!Z1963)</f>
        <v>2.8804131726805209</v>
      </c>
      <c r="S291" s="216">
        <f>+IF(I291=0,"",'Ark1'!AA1963)</f>
        <v>1.3041013273932522</v>
      </c>
      <c r="T291" s="216">
        <f>+IF(I291=0,"",'Ark1'!AB1963)</f>
        <v>0</v>
      </c>
      <c r="U291" s="218">
        <f>+'Ark1'!AD1963</f>
        <v>0</v>
      </c>
      <c r="V291" s="216">
        <f t="shared" si="36"/>
        <v>29.4</v>
      </c>
      <c r="W291" s="216">
        <f t="shared" si="37"/>
        <v>6.6818181818181817</v>
      </c>
      <c r="X291" s="269"/>
      <c r="AA291" s="28"/>
      <c r="AB291" s="26"/>
      <c r="AE291" s="26"/>
      <c r="AF291" s="26"/>
      <c r="AG291" s="26"/>
      <c r="AI291" s="26"/>
      <c r="AK291" s="26"/>
      <c r="AL291" s="26"/>
    </row>
    <row r="292" spans="1:38">
      <c r="A292" s="269"/>
      <c r="B292" s="27">
        <f>+'Ark1'!C1964</f>
        <v>2023</v>
      </c>
      <c r="C292" s="269"/>
      <c r="D292" s="215">
        <f>+'Ark1'!M1964</f>
        <v>5</v>
      </c>
      <c r="E292" s="226" t="s">
        <v>92</v>
      </c>
      <c r="F292" s="215">
        <f>+'Ark1'!D1964</f>
        <v>2</v>
      </c>
      <c r="G292" s="215" t="str">
        <f t="shared" ref="G292:G302" si="41">+G279</f>
        <v>Feb</v>
      </c>
      <c r="H292" s="215">
        <f>+'Ark1'!Q1964</f>
        <v>43</v>
      </c>
      <c r="I292" s="320">
        <f>+'Ark1'!R1964</f>
        <v>1014</v>
      </c>
      <c r="J292" s="216">
        <f>+IF(I292=0,"",'Ark1'!AG1964)</f>
        <v>79.575938219753411</v>
      </c>
      <c r="K292" s="216">
        <f>+IF(I292=0,"",'Ark1'!AH1964)</f>
        <v>1.7751479289940828</v>
      </c>
      <c r="L292" s="217">
        <f>+IF(I292=0,"",'Ark1'!S1964)</f>
        <v>5.5828402366863914</v>
      </c>
      <c r="M292" s="269"/>
      <c r="N292" s="216">
        <f>+IF(I292=0,"",'Ark1'!V1964)</f>
        <v>0</v>
      </c>
      <c r="O292" s="216">
        <f>+IF(I292=0,"",'Ark1'!W1964)</f>
        <v>0</v>
      </c>
      <c r="P292" s="218">
        <f>+IF(I292=0,"",'Ark1'!X1964)</f>
        <v>1.5779092702169626</v>
      </c>
      <c r="Q292" s="218">
        <f>+IF(I292=0,"",'Ark1'!Y1964)</f>
        <v>0</v>
      </c>
      <c r="R292" s="218">
        <f>+IF(I292=0,"",'Ark1'!Z1964)</f>
        <v>2.7638291694125559</v>
      </c>
      <c r="S292" s="216">
        <f>+IF(I292=0,"",'Ark1'!AA1964)</f>
        <v>1.2197185872443572</v>
      </c>
      <c r="T292" s="216">
        <f>+IF(I292=0,"",'Ark1'!AB1964)</f>
        <v>0</v>
      </c>
      <c r="U292" s="218">
        <f>+'Ark1'!AD1964</f>
        <v>0</v>
      </c>
      <c r="V292" s="216">
        <f t="shared" si="36"/>
        <v>202.8</v>
      </c>
      <c r="W292" s="216">
        <f t="shared" si="37"/>
        <v>23.581395348837209</v>
      </c>
      <c r="X292" s="269"/>
      <c r="AA292" s="28"/>
      <c r="AB292" s="26"/>
      <c r="AE292" s="26"/>
      <c r="AF292" s="26"/>
      <c r="AG292" s="26"/>
      <c r="AI292" s="26"/>
    </row>
    <row r="293" spans="1:38">
      <c r="A293" s="269"/>
      <c r="B293" s="27">
        <f>+'Ark1'!C1965</f>
        <v>2023</v>
      </c>
      <c r="C293" s="269"/>
      <c r="D293" s="215">
        <f>+'Ark1'!M1965</f>
        <v>5</v>
      </c>
      <c r="E293" s="226" t="s">
        <v>92</v>
      </c>
      <c r="F293" s="215">
        <f>+'Ark1'!D1965</f>
        <v>3</v>
      </c>
      <c r="G293" s="215" t="str">
        <f t="shared" si="41"/>
        <v>Mar</v>
      </c>
      <c r="H293" s="215">
        <f>+'Ark1'!Q1965</f>
        <v>110</v>
      </c>
      <c r="I293" s="320">
        <f>+'Ark1'!R1965</f>
        <v>2858</v>
      </c>
      <c r="J293" s="216">
        <f>+IF(I293=0,"",'Ark1'!AG1965)</f>
        <v>77.670832990708021</v>
      </c>
      <c r="K293" s="216">
        <f>+IF(I293=0,"",'Ark1'!AH1965)</f>
        <v>0.10496850944716583</v>
      </c>
      <c r="L293" s="217">
        <f>+IF(I293=0,"",'Ark1'!S1965)</f>
        <v>5.5125962211336601</v>
      </c>
      <c r="M293" s="269"/>
      <c r="N293" s="216">
        <f>+IF(I293=0,"",'Ark1'!V1965)</f>
        <v>0</v>
      </c>
      <c r="O293" s="216">
        <f>+IF(I293=0,"",'Ark1'!W1965)</f>
        <v>0</v>
      </c>
      <c r="P293" s="218">
        <f>+IF(I293=0,"",'Ark1'!X1965)</f>
        <v>0.59482155353393995</v>
      </c>
      <c r="Q293" s="218">
        <f>+IF(I293=0,"",'Ark1'!Y1965)</f>
        <v>0</v>
      </c>
      <c r="R293" s="218">
        <f>+IF(I293=0,"",'Ark1'!Z1965)</f>
        <v>2.0846392263860674</v>
      </c>
      <c r="S293" s="216">
        <f>+IF(I293=0,"",'Ark1'!AA1965)</f>
        <v>1.1791942748641351</v>
      </c>
      <c r="T293" s="216">
        <f>+IF(I293=0,"",'Ark1'!AB1965)</f>
        <v>0</v>
      </c>
      <c r="U293" s="218">
        <f>+'Ark1'!AD1965</f>
        <v>0</v>
      </c>
      <c r="V293" s="216">
        <f t="shared" si="36"/>
        <v>571.6</v>
      </c>
      <c r="W293" s="216">
        <f t="shared" si="37"/>
        <v>25.981818181818181</v>
      </c>
      <c r="X293" s="269"/>
      <c r="AA293" s="28"/>
      <c r="AB293" s="26"/>
      <c r="AE293" s="26"/>
      <c r="AF293" s="26"/>
      <c r="AG293" s="26"/>
      <c r="AI293" s="26"/>
    </row>
    <row r="294" spans="1:38">
      <c r="A294" s="269"/>
      <c r="B294" s="27">
        <f>+'Ark1'!C1966</f>
        <v>2023</v>
      </c>
      <c r="C294" s="269"/>
      <c r="D294" s="215">
        <f>+'Ark1'!M1966</f>
        <v>5</v>
      </c>
      <c r="E294" s="226" t="s">
        <v>92</v>
      </c>
      <c r="F294" s="215">
        <f>+'Ark1'!D1966</f>
        <v>4</v>
      </c>
      <c r="G294" s="215" t="str">
        <f t="shared" si="41"/>
        <v>Apr</v>
      </c>
      <c r="H294" s="215">
        <f>+'Ark1'!Q1966</f>
        <v>73</v>
      </c>
      <c r="I294" s="320">
        <f>+'Ark1'!R1966</f>
        <v>1831</v>
      </c>
      <c r="J294" s="216">
        <f>+IF(I294=0,"",'Ark1'!AG1966)</f>
        <v>68.715959450164078</v>
      </c>
      <c r="K294" s="216">
        <f>+IF(I294=0,"",'Ark1'!AH1966)</f>
        <v>0</v>
      </c>
      <c r="L294" s="217">
        <f>+IF(I294=0,"",'Ark1'!S1966)</f>
        <v>5.5625341343528119</v>
      </c>
      <c r="M294" s="269"/>
      <c r="N294" s="216">
        <f>+IF(I294=0,"",'Ark1'!V1966)</f>
        <v>0</v>
      </c>
      <c r="O294" s="216">
        <f>+IF(I294=0,"",'Ark1'!W1966)</f>
        <v>0</v>
      </c>
      <c r="P294" s="218">
        <f>+IF(I294=0,"",'Ark1'!X1966)</f>
        <v>0.10922992900054618</v>
      </c>
      <c r="Q294" s="218">
        <f>+IF(I294=0,"",'Ark1'!Y1966)</f>
        <v>0</v>
      </c>
      <c r="R294" s="218">
        <f>+IF(I294=0,"",'Ark1'!Z1966)</f>
        <v>1.703737963024248</v>
      </c>
      <c r="S294" s="216">
        <f>+IF(I294=0,"",'Ark1'!AA1966)</f>
        <v>1.0374184027888145</v>
      </c>
      <c r="T294" s="216">
        <f>+IF(I294=0,"",'Ark1'!AB1966)</f>
        <v>0</v>
      </c>
      <c r="U294" s="218">
        <f>+'Ark1'!AD1966</f>
        <v>0</v>
      </c>
      <c r="V294" s="216">
        <f t="shared" si="36"/>
        <v>366.2</v>
      </c>
      <c r="W294" s="216">
        <f t="shared" si="37"/>
        <v>25.082191780821919</v>
      </c>
      <c r="X294" s="269"/>
      <c r="AA294" s="28"/>
      <c r="AB294" s="26"/>
      <c r="AE294" s="26"/>
      <c r="AF294" s="26"/>
      <c r="AG294" s="26"/>
      <c r="AI294" s="26"/>
    </row>
    <row r="295" spans="1:38">
      <c r="A295" s="269"/>
      <c r="B295" s="27">
        <f>+'Ark1'!C1967</f>
        <v>2023</v>
      </c>
      <c r="C295" s="269"/>
      <c r="D295" s="215">
        <f>+'Ark1'!M1967</f>
        <v>5</v>
      </c>
      <c r="E295" s="226" t="s">
        <v>92</v>
      </c>
      <c r="F295" s="215">
        <f>+'Ark1'!D1967</f>
        <v>5</v>
      </c>
      <c r="G295" s="215" t="str">
        <f t="shared" si="41"/>
        <v>Mai</v>
      </c>
      <c r="H295" s="215">
        <f>+'Ark1'!Q1967</f>
        <v>53</v>
      </c>
      <c r="I295" s="320">
        <f>+'Ark1'!R1967</f>
        <v>929</v>
      </c>
      <c r="J295" s="216">
        <f>+IF(I295=0,"",'Ark1'!AG1967)</f>
        <v>64.007967709807616</v>
      </c>
      <c r="K295" s="216">
        <f>+IF(I295=0,"",'Ark1'!AH1967)</f>
        <v>0.21528525296017223</v>
      </c>
      <c r="L295" s="217">
        <f>+IF(I295=0,"",'Ark1'!S1967)</f>
        <v>5.8546824542518845</v>
      </c>
      <c r="M295" s="269"/>
      <c r="N295" s="216">
        <f>+IF(I295=0,"",'Ark1'!V1967)</f>
        <v>0</v>
      </c>
      <c r="O295" s="216">
        <f>+IF(I295=0,"",'Ark1'!W1967)</f>
        <v>0</v>
      </c>
      <c r="P295" s="218">
        <f>+IF(I295=0,"",'Ark1'!X1967)</f>
        <v>0.43057050592034446</v>
      </c>
      <c r="Q295" s="218">
        <f>+IF(I295=0,"",'Ark1'!Y1967)</f>
        <v>0</v>
      </c>
      <c r="R295" s="218">
        <f>+IF(I295=0,"",'Ark1'!Z1967)</f>
        <v>2.15954893424589</v>
      </c>
      <c r="S295" s="216">
        <f>+IF(I295=0,"",'Ark1'!AA1967)</f>
        <v>1.2947613797486801</v>
      </c>
      <c r="T295" s="216">
        <f>+IF(I295=0,"",'Ark1'!AB1967)</f>
        <v>0</v>
      </c>
      <c r="U295" s="218">
        <f>+'Ark1'!AD1967</f>
        <v>0</v>
      </c>
      <c r="V295" s="216">
        <f t="shared" si="36"/>
        <v>185.8</v>
      </c>
      <c r="W295" s="216">
        <f t="shared" si="37"/>
        <v>17.528301886792452</v>
      </c>
      <c r="X295" s="269"/>
      <c r="AA295" s="28"/>
      <c r="AB295" s="26"/>
      <c r="AE295" s="26"/>
      <c r="AF295" s="26"/>
      <c r="AG295" s="26"/>
      <c r="AI295" s="26"/>
    </row>
    <row r="296" spans="1:38">
      <c r="A296" s="269"/>
      <c r="B296" s="27">
        <f>+'Ark1'!C1968</f>
        <v>2023</v>
      </c>
      <c r="C296" s="269"/>
      <c r="D296" s="215">
        <f>+'Ark1'!M1968</f>
        <v>5</v>
      </c>
      <c r="E296" s="226" t="s">
        <v>92</v>
      </c>
      <c r="F296" s="215">
        <f>+'Ark1'!D1968</f>
        <v>6</v>
      </c>
      <c r="G296" s="215" t="str">
        <f t="shared" si="41"/>
        <v>Jun</v>
      </c>
      <c r="H296" s="215">
        <f>+'Ark1'!Q1968</f>
        <v>79</v>
      </c>
      <c r="I296" s="320">
        <f>+'Ark1'!R1968</f>
        <v>706</v>
      </c>
      <c r="J296" s="216">
        <f>+IF(I296=0,"",'Ark1'!AG1968)</f>
        <v>54.659256510287022</v>
      </c>
      <c r="K296" s="216">
        <f>+IF(I296=0,"",'Ark1'!AH1968)</f>
        <v>0.70821529745042477</v>
      </c>
      <c r="L296" s="217">
        <f>+IF(I296=0,"",'Ark1'!S1968)</f>
        <v>5.5014164305949027</v>
      </c>
      <c r="M296" s="269"/>
      <c r="N296" s="216">
        <f>+IF(I296=0,"",'Ark1'!V1968)</f>
        <v>0</v>
      </c>
      <c r="O296" s="216">
        <f>+IF(I296=0,"",'Ark1'!W1968)</f>
        <v>0</v>
      </c>
      <c r="P296" s="218">
        <f>+IF(I296=0,"",'Ark1'!X1968)</f>
        <v>0.28328611898016998</v>
      </c>
      <c r="Q296" s="218">
        <f>+IF(I296=0,"",'Ark1'!Y1968)</f>
        <v>0</v>
      </c>
      <c r="R296" s="218">
        <f>+IF(I296=0,"",'Ark1'!Z1968)</f>
        <v>2.4112334017068262</v>
      </c>
      <c r="S296" s="216">
        <f>+IF(I296=0,"",'Ark1'!AA1968)</f>
        <v>1.0924013776668069</v>
      </c>
      <c r="T296" s="216">
        <f>+IF(I296=0,"",'Ark1'!AB1968)</f>
        <v>0</v>
      </c>
      <c r="U296" s="218">
        <f>+'Ark1'!AD1968</f>
        <v>0</v>
      </c>
      <c r="V296" s="216">
        <f t="shared" si="36"/>
        <v>141.19999999999999</v>
      </c>
      <c r="W296" s="216">
        <f t="shared" si="37"/>
        <v>8.9367088607594933</v>
      </c>
      <c r="X296" s="269"/>
      <c r="AA296" s="28"/>
      <c r="AB296" s="26"/>
      <c r="AE296" s="26"/>
      <c r="AF296" s="26"/>
      <c r="AG296" s="26"/>
      <c r="AI296" s="26"/>
    </row>
    <row r="297" spans="1:38">
      <c r="A297" s="269"/>
      <c r="B297" s="27">
        <f>+'Ark1'!C1969</f>
        <v>2023</v>
      </c>
      <c r="C297" s="269"/>
      <c r="D297" s="215">
        <f>+'Ark1'!M1969</f>
        <v>5</v>
      </c>
      <c r="E297" s="226" t="s">
        <v>92</v>
      </c>
      <c r="F297" s="215">
        <f>+'Ark1'!D1969</f>
        <v>7</v>
      </c>
      <c r="G297" s="215" t="str">
        <f t="shared" si="41"/>
        <v>Jul</v>
      </c>
      <c r="H297" s="215">
        <f>+'Ark1'!Q1969</f>
        <v>17</v>
      </c>
      <c r="I297" s="320">
        <f>+'Ark1'!R1969</f>
        <v>169</v>
      </c>
      <c r="J297" s="216">
        <f>+IF(I297=0,"",'Ark1'!AG1969)</f>
        <v>59.207291225095361</v>
      </c>
      <c r="K297" s="216">
        <f>+IF(I297=0,"",'Ark1'!AH1969)</f>
        <v>0</v>
      </c>
      <c r="L297" s="217">
        <f>+IF(I297=0,"",'Ark1'!S1969)</f>
        <v>5.4970414201183422</v>
      </c>
      <c r="M297" s="269"/>
      <c r="N297" s="216">
        <f>+IF(I297=0,"",'Ark1'!V1969)</f>
        <v>0</v>
      </c>
      <c r="O297" s="216">
        <f>+IF(I297=0,"",'Ark1'!W1969)</f>
        <v>0</v>
      </c>
      <c r="P297" s="218">
        <f>+IF(I297=0,"",'Ark1'!X1969)</f>
        <v>0</v>
      </c>
      <c r="Q297" s="218">
        <f>+IF(I297=0,"",'Ark1'!Y1969)</f>
        <v>0</v>
      </c>
      <c r="R297" s="218">
        <f>+IF(I297=0,"",'Ark1'!Z1969)</f>
        <v>2.0758786294749596</v>
      </c>
      <c r="S297" s="216">
        <f>+IF(I297=0,"",'Ark1'!AA1969)</f>
        <v>1.3679521270691519</v>
      </c>
      <c r="T297" s="216">
        <f>+IF(I297=0,"",'Ark1'!AB1969)</f>
        <v>0</v>
      </c>
      <c r="U297" s="218">
        <f>+'Ark1'!AD1969</f>
        <v>0</v>
      </c>
      <c r="V297" s="216">
        <f t="shared" si="36"/>
        <v>33.799999999999997</v>
      </c>
      <c r="W297" s="216">
        <f t="shared" si="37"/>
        <v>9.9411764705882355</v>
      </c>
      <c r="X297" s="269"/>
      <c r="AA297" s="28"/>
      <c r="AB297" s="26"/>
      <c r="AE297" s="26"/>
      <c r="AF297" s="26"/>
      <c r="AG297" s="26"/>
      <c r="AI297" s="26"/>
    </row>
    <row r="298" spans="1:38">
      <c r="A298" s="269"/>
      <c r="B298" s="27">
        <f>+'Ark1'!C1970</f>
        <v>2023</v>
      </c>
      <c r="C298" s="269"/>
      <c r="D298" s="215">
        <f>+'Ark1'!M1970</f>
        <v>5</v>
      </c>
      <c r="E298" s="226" t="s">
        <v>92</v>
      </c>
      <c r="F298" s="215">
        <f>+'Ark1'!D1970</f>
        <v>8</v>
      </c>
      <c r="G298" s="215" t="str">
        <f t="shared" si="41"/>
        <v>Aug</v>
      </c>
      <c r="H298" s="215">
        <f>+'Ark1'!Q1970</f>
        <v>62</v>
      </c>
      <c r="I298" s="320">
        <f>+'Ark1'!R1970</f>
        <v>370</v>
      </c>
      <c r="J298" s="216">
        <f>+IF(I298=0,"",'Ark1'!AG1970)</f>
        <v>35.006642358461256</v>
      </c>
      <c r="K298" s="216">
        <f>+IF(I298=0,"",'Ark1'!AH1970)</f>
        <v>1.3513513513513515</v>
      </c>
      <c r="L298" s="217">
        <f>+IF(I298=0,"",'Ark1'!S1970)</f>
        <v>5.4567567567567581</v>
      </c>
      <c r="M298" s="269"/>
      <c r="N298" s="216">
        <f>+IF(I298=0,"",'Ark1'!V1970)</f>
        <v>0</v>
      </c>
      <c r="O298" s="216">
        <f>+IF(I298=0,"",'Ark1'!W1970)</f>
        <v>0</v>
      </c>
      <c r="P298" s="218">
        <f>+IF(I298=0,"",'Ark1'!X1970)</f>
        <v>3.2432432432432439</v>
      </c>
      <c r="Q298" s="218">
        <f>+IF(I298=0,"",'Ark1'!Y1970)</f>
        <v>0</v>
      </c>
      <c r="R298" s="218">
        <f>+IF(I298=0,"",'Ark1'!Z1970)</f>
        <v>2.6299217312758194</v>
      </c>
      <c r="S298" s="216">
        <f>+IF(I298=0,"",'Ark1'!AA1970)</f>
        <v>1.0852924728585969</v>
      </c>
      <c r="T298" s="216">
        <f>+IF(I298=0,"",'Ark1'!AB1970)</f>
        <v>0</v>
      </c>
      <c r="U298" s="218">
        <f>+'Ark1'!AD1970</f>
        <v>0</v>
      </c>
      <c r="V298" s="216">
        <f t="shared" si="36"/>
        <v>74</v>
      </c>
      <c r="W298" s="216">
        <f t="shared" si="37"/>
        <v>5.967741935483871</v>
      </c>
      <c r="X298" s="269"/>
      <c r="AA298" s="28"/>
      <c r="AB298" s="26"/>
      <c r="AE298" s="26"/>
      <c r="AF298" s="26"/>
      <c r="AG298" s="26"/>
      <c r="AI298" s="26"/>
    </row>
    <row r="299" spans="1:38">
      <c r="A299" s="269"/>
      <c r="B299" s="27">
        <f>+'Ark1'!C1971</f>
        <v>2023</v>
      </c>
      <c r="C299" s="269"/>
      <c r="D299" s="215">
        <f>+'Ark1'!M1971</f>
        <v>5</v>
      </c>
      <c r="E299" s="226" t="s">
        <v>92</v>
      </c>
      <c r="F299" s="215">
        <f>+'Ark1'!D1971</f>
        <v>9</v>
      </c>
      <c r="G299" s="215" t="str">
        <f t="shared" si="41"/>
        <v>Sep</v>
      </c>
      <c r="H299" s="215">
        <f>+'Ark1'!Q1971</f>
        <v>103</v>
      </c>
      <c r="I299" s="320">
        <f>+'Ark1'!R1971</f>
        <v>834</v>
      </c>
      <c r="J299" s="216">
        <f>+IF(I299=0,"",'Ark1'!AG1971)</f>
        <v>47.423827922093949</v>
      </c>
      <c r="K299" s="216">
        <f>+IF(I299=0,"",'Ark1'!AH1971)</f>
        <v>0.71942446043165453</v>
      </c>
      <c r="L299" s="217">
        <f>+IF(I299=0,"",'Ark1'!S1971)</f>
        <v>5.6870503597122282</v>
      </c>
      <c r="M299" s="269"/>
      <c r="N299" s="216">
        <f>+IF(I299=0,"",'Ark1'!V1971)</f>
        <v>0</v>
      </c>
      <c r="O299" s="216">
        <f>+IF(I299=0,"",'Ark1'!W1971)</f>
        <v>0</v>
      </c>
      <c r="P299" s="218">
        <f>+IF(I299=0,"",'Ark1'!X1971)</f>
        <v>10.191846522781775</v>
      </c>
      <c r="Q299" s="218">
        <f>+IF(I299=0,"",'Ark1'!Y1971)</f>
        <v>0</v>
      </c>
      <c r="R299" s="218">
        <f>+IF(I299=0,"",'Ark1'!Z1971)</f>
        <v>3.1451884597698601</v>
      </c>
      <c r="S299" s="216">
        <f>+IF(I299=0,"",'Ark1'!AA1971)</f>
        <v>1.4274292029233495</v>
      </c>
      <c r="T299" s="216">
        <f>+IF(I299=0,"",'Ark1'!AB1971)</f>
        <v>0.29934023340096422</v>
      </c>
      <c r="U299" s="218">
        <f>+'Ark1'!AD1971</f>
        <v>4.5104010903315315</v>
      </c>
      <c r="V299" s="216">
        <f t="shared" si="36"/>
        <v>166.8</v>
      </c>
      <c r="W299" s="216">
        <f t="shared" si="37"/>
        <v>8.0970873786407775</v>
      </c>
      <c r="X299" s="269"/>
      <c r="AA299" s="28"/>
      <c r="AB299" s="26"/>
      <c r="AE299" s="26"/>
      <c r="AF299" s="26"/>
      <c r="AG299" s="26"/>
      <c r="AI299" s="26"/>
    </row>
    <row r="300" spans="1:38">
      <c r="A300" s="269"/>
      <c r="B300" s="27">
        <f>+'Ark1'!C1972</f>
        <v>2023</v>
      </c>
      <c r="C300" s="269"/>
      <c r="D300" s="215">
        <f>+'Ark1'!M1972</f>
        <v>5</v>
      </c>
      <c r="E300" s="226" t="s">
        <v>92</v>
      </c>
      <c r="F300" s="215">
        <f>+'Ark1'!D1972</f>
        <v>10</v>
      </c>
      <c r="G300" s="215" t="str">
        <f t="shared" si="41"/>
        <v>Okt</v>
      </c>
      <c r="H300" s="215">
        <f>+'Ark1'!Q1972</f>
        <v>185</v>
      </c>
      <c r="I300" s="320">
        <f>+'Ark1'!R1972</f>
        <v>1003</v>
      </c>
      <c r="J300" s="216">
        <f>+IF(I300=0,"",'Ark1'!AG1972)</f>
        <v>50.566101822847848</v>
      </c>
      <c r="K300" s="216">
        <f>+IF(I300=0,"",'Ark1'!AH1972)</f>
        <v>2.0937188434695919</v>
      </c>
      <c r="L300" s="217">
        <f>+IF(I300=0,"",'Ark1'!S1972)</f>
        <v>5.8225324027916248</v>
      </c>
      <c r="M300" s="269"/>
      <c r="N300" s="216">
        <f>+IF(I300=0,"",'Ark1'!V1972)</f>
        <v>0</v>
      </c>
      <c r="O300" s="216">
        <f>+IF(I300=0,"",'Ark1'!W1972)</f>
        <v>0</v>
      </c>
      <c r="P300" s="218">
        <f>+IF(I300=0,"",'Ark1'!X1972)</f>
        <v>4.586241276171485</v>
      </c>
      <c r="Q300" s="218">
        <f>+IF(I300=0,"",'Ark1'!Y1972)</f>
        <v>0</v>
      </c>
      <c r="R300" s="218">
        <f>+IF(I300=0,"",'Ark1'!Z1972)</f>
        <v>2.8399046575002678</v>
      </c>
      <c r="S300" s="216">
        <f>+IF(I300=0,"",'Ark1'!AA1972)</f>
        <v>1.4464212265460934</v>
      </c>
      <c r="T300" s="216">
        <f>+IF(I300=0,"",'Ark1'!AB1972)</f>
        <v>0</v>
      </c>
      <c r="U300" s="218">
        <f>+'Ark1'!AD1972</f>
        <v>0</v>
      </c>
      <c r="V300" s="216">
        <f t="shared" si="36"/>
        <v>200.6</v>
      </c>
      <c r="W300" s="216">
        <f t="shared" si="37"/>
        <v>5.4216216216216218</v>
      </c>
      <c r="X300" s="269"/>
      <c r="AA300" s="28"/>
      <c r="AB300" s="26"/>
      <c r="AE300" s="26"/>
      <c r="AF300" s="26"/>
      <c r="AG300" s="26"/>
      <c r="AI300" s="26"/>
    </row>
    <row r="301" spans="1:38">
      <c r="A301" s="269"/>
      <c r="B301" s="27">
        <f>+'Ark1'!C1973</f>
        <v>2023</v>
      </c>
      <c r="C301" s="269"/>
      <c r="D301" s="215">
        <f>+'Ark1'!M1973</f>
        <v>5</v>
      </c>
      <c r="E301" s="226" t="s">
        <v>92</v>
      </c>
      <c r="F301" s="215">
        <f>+'Ark1'!D1973</f>
        <v>11</v>
      </c>
      <c r="G301" s="215" t="str">
        <f t="shared" si="41"/>
        <v>Nov</v>
      </c>
      <c r="H301" s="215">
        <f>+'Ark1'!Q1973</f>
        <v>105</v>
      </c>
      <c r="I301" s="320">
        <f>+'Ark1'!R1973</f>
        <v>581</v>
      </c>
      <c r="J301" s="216">
        <f>+IF(I301=0,"",'Ark1'!AG1973)</f>
        <v>61.152967152153707</v>
      </c>
      <c r="K301" s="216">
        <f>+IF(I301=0,"",'Ark1'!AH1973)</f>
        <v>1.7211703958691911</v>
      </c>
      <c r="L301" s="217">
        <f>+IF(I301=0,"",'Ark1'!S1973)</f>
        <v>5.8829604130808946</v>
      </c>
      <c r="M301" s="269"/>
      <c r="N301" s="216">
        <f>+IF(I301=0,"",'Ark1'!V1973)</f>
        <v>0</v>
      </c>
      <c r="O301" s="216">
        <f>+IF(I301=0,"",'Ark1'!W1973)</f>
        <v>0</v>
      </c>
      <c r="P301" s="218">
        <f>+IF(I301=0,"",'Ark1'!X1973)</f>
        <v>5.3356282271944915</v>
      </c>
      <c r="Q301" s="218">
        <f>+IF(I301=0,"",'Ark1'!Y1973)</f>
        <v>0</v>
      </c>
      <c r="R301" s="218">
        <f>+IF(I301=0,"",'Ark1'!Z1973)</f>
        <v>3.0252586526286134</v>
      </c>
      <c r="S301" s="216">
        <f>+IF(I301=0,"",'Ark1'!AA1973)</f>
        <v>1.250157517159332</v>
      </c>
      <c r="T301" s="216">
        <f>+IF(I301=0,"",'Ark1'!AB1973)</f>
        <v>0</v>
      </c>
      <c r="U301" s="218">
        <f>+'Ark1'!AD1973</f>
        <v>0</v>
      </c>
      <c r="V301" s="216">
        <f t="shared" si="36"/>
        <v>116.2</v>
      </c>
      <c r="W301" s="216">
        <f t="shared" si="37"/>
        <v>5.5333333333333332</v>
      </c>
      <c r="X301" s="269"/>
      <c r="AA301" s="28"/>
      <c r="AB301" s="26"/>
      <c r="AE301" s="26"/>
      <c r="AF301" s="26"/>
      <c r="AG301" s="26"/>
      <c r="AI301" s="26"/>
    </row>
    <row r="302" spans="1:38">
      <c r="A302" s="269"/>
      <c r="B302" s="27">
        <f>+'Ark1'!C1974</f>
        <v>2023</v>
      </c>
      <c r="C302" s="269"/>
      <c r="D302" s="215">
        <f>+'Ark1'!M1974</f>
        <v>5</v>
      </c>
      <c r="E302" s="226" t="s">
        <v>92</v>
      </c>
      <c r="F302" s="215">
        <f>+'Ark1'!D1974</f>
        <v>12</v>
      </c>
      <c r="G302" s="215" t="str">
        <f t="shared" si="41"/>
        <v>Des</v>
      </c>
      <c r="H302" s="215">
        <f>+'Ark1'!Q1974</f>
        <v>23</v>
      </c>
      <c r="I302" s="320">
        <f>+'Ark1'!R1974</f>
        <v>144</v>
      </c>
      <c r="J302" s="216">
        <f>+IF(I302=0,"",'Ark1'!AG1974)</f>
        <v>66.725020199299735</v>
      </c>
      <c r="K302" s="216">
        <f>+IF(I302=0,"",'Ark1'!AH1974)</f>
        <v>0</v>
      </c>
      <c r="L302" s="217">
        <f>+IF(I302=0,"",'Ark1'!S1974)</f>
        <v>5.5763888888888884</v>
      </c>
      <c r="M302" s="269"/>
      <c r="N302" s="216">
        <f>+IF(I302=0,"",'Ark1'!V1974)</f>
        <v>0</v>
      </c>
      <c r="O302" s="216">
        <f>+IF(I302=0,"",'Ark1'!W1974)</f>
        <v>0</v>
      </c>
      <c r="P302" s="218">
        <f>+IF(I302=0,"",'Ark1'!X1974)</f>
        <v>3.4722222222222219</v>
      </c>
      <c r="Q302" s="218">
        <f>+IF(I302=0,"",'Ark1'!Y1974)</f>
        <v>0</v>
      </c>
      <c r="R302" s="218">
        <f>+IF(I302=0,"",'Ark1'!Z1974)</f>
        <v>2.6932714192037968</v>
      </c>
      <c r="S302" s="216">
        <f>+IF(I302=0,"",'Ark1'!AA1974)</f>
        <v>1.0965847304187903</v>
      </c>
      <c r="T302" s="216">
        <f>+IF(I302=0,"",'Ark1'!AB1974)</f>
        <v>0</v>
      </c>
      <c r="U302" s="218">
        <f>+'Ark1'!AD1974</f>
        <v>0</v>
      </c>
      <c r="V302" s="216">
        <f t="shared" si="36"/>
        <v>28.8</v>
      </c>
      <c r="W302" s="216">
        <f t="shared" si="37"/>
        <v>6.2608695652173916</v>
      </c>
      <c r="X302" s="269"/>
      <c r="AA302" s="28"/>
      <c r="AB302" s="26"/>
      <c r="AE302" s="26"/>
      <c r="AF302" s="26"/>
      <c r="AG302" s="26"/>
      <c r="AI302" s="26"/>
    </row>
    <row r="303" spans="1:38">
      <c r="A303" s="269"/>
      <c r="B303" s="269"/>
      <c r="C303" s="269"/>
      <c r="D303" s="269"/>
      <c r="E303" s="269"/>
      <c r="F303" s="269"/>
      <c r="G303" s="269"/>
      <c r="H303" s="269"/>
      <c r="I303" s="322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  <c r="AA303" s="28"/>
      <c r="AB303" s="26"/>
      <c r="AE303" s="26"/>
      <c r="AF303" s="26"/>
      <c r="AG303" s="26"/>
      <c r="AI303" s="26"/>
      <c r="AJ303" s="220"/>
      <c r="AK303" s="26"/>
      <c r="AL303" s="26"/>
    </row>
    <row r="304" spans="1:38">
      <c r="A304" s="269"/>
      <c r="B304" s="27">
        <f>+'Ark1'!C1975</f>
        <v>2023</v>
      </c>
      <c r="C304" s="269"/>
      <c r="D304" s="215">
        <f>+'Ark1'!M1975</f>
        <v>6</v>
      </c>
      <c r="E304" s="215" t="s">
        <v>93</v>
      </c>
      <c r="F304" s="215">
        <f>+'Ark1'!D1975</f>
        <v>1</v>
      </c>
      <c r="G304" s="215" t="str">
        <f>+G291</f>
        <v>Jan</v>
      </c>
      <c r="H304" s="215">
        <f>+'Ark1'!Q1975</f>
        <v>0</v>
      </c>
      <c r="I304" s="320">
        <f>+'Ark1'!R1975</f>
        <v>0</v>
      </c>
      <c r="J304" s="216" t="str">
        <f>+IF(I304=0,"",'Ark1'!AG1975)</f>
        <v/>
      </c>
      <c r="K304" s="216" t="str">
        <f>+IF(I304=0,"",'Ark1'!AH1975)</f>
        <v/>
      </c>
      <c r="L304" s="217" t="str">
        <f>+IF(I304=0,"",'Ark1'!S1975)</f>
        <v/>
      </c>
      <c r="M304" s="269"/>
      <c r="N304" s="216" t="str">
        <f>+IF(I304=0,"",'Ark1'!V1975)</f>
        <v/>
      </c>
      <c r="O304" s="216" t="str">
        <f>+IF(I304=0,"",'Ark1'!W1975)</f>
        <v/>
      </c>
      <c r="P304" s="218" t="str">
        <f>+IF(I304=0,"",'Ark1'!X1975)</f>
        <v/>
      </c>
      <c r="Q304" s="218" t="str">
        <f>+IF(I304=0,"",'Ark1'!Y1975)</f>
        <v/>
      </c>
      <c r="R304" s="218" t="str">
        <f>+IF(I304=0,"",'Ark1'!Z1975)</f>
        <v/>
      </c>
      <c r="S304" s="216" t="str">
        <f>+IF(I304=0,"",'Ark1'!AA1975)</f>
        <v/>
      </c>
      <c r="T304" s="216" t="str">
        <f>+IF(I304=0,"",'Ark1'!AB1975)</f>
        <v/>
      </c>
      <c r="U304" s="218">
        <f>+'Ark1'!AD1975</f>
        <v>0</v>
      </c>
      <c r="V304" s="216" t="str">
        <f t="shared" si="36"/>
        <v/>
      </c>
      <c r="W304" s="216" t="str">
        <f t="shared" si="37"/>
        <v/>
      </c>
      <c r="X304" s="269"/>
      <c r="AA304" s="28"/>
      <c r="AB304" s="26"/>
      <c r="AE304" s="26"/>
      <c r="AF304" s="26"/>
      <c r="AG304" s="26"/>
      <c r="AI304" s="26"/>
    </row>
    <row r="305" spans="1:38">
      <c r="A305" s="269"/>
      <c r="B305" s="27">
        <f>+'Ark1'!C1976</f>
        <v>2023</v>
      </c>
      <c r="C305" s="269"/>
      <c r="D305" s="215">
        <f>+'Ark1'!M1976</f>
        <v>6</v>
      </c>
      <c r="E305" s="215" t="s">
        <v>93</v>
      </c>
      <c r="F305" s="215">
        <f>+'Ark1'!D1976</f>
        <v>2</v>
      </c>
      <c r="G305" s="215" t="str">
        <f t="shared" ref="G305:G315" si="42">+G292</f>
        <v>Feb</v>
      </c>
      <c r="H305" s="215">
        <f>+'Ark1'!Q1976</f>
        <v>0</v>
      </c>
      <c r="I305" s="320">
        <f>+'Ark1'!R1976</f>
        <v>0</v>
      </c>
      <c r="J305" s="216" t="str">
        <f>+IF(I305=0,"",'Ark1'!AG1976)</f>
        <v/>
      </c>
      <c r="K305" s="216" t="str">
        <f>+IF(I305=0,"",'Ark1'!AH1976)</f>
        <v/>
      </c>
      <c r="L305" s="217" t="str">
        <f>+IF(I305=0,"",'Ark1'!S1976)</f>
        <v/>
      </c>
      <c r="M305" s="269"/>
      <c r="N305" s="216" t="str">
        <f>+IF(I305=0,"",'Ark1'!V1976)</f>
        <v/>
      </c>
      <c r="O305" s="216" t="str">
        <f>+IF(I305=0,"",'Ark1'!W1976)</f>
        <v/>
      </c>
      <c r="P305" s="218" t="str">
        <f>+IF(I305=0,"",'Ark1'!X1976)</f>
        <v/>
      </c>
      <c r="Q305" s="218" t="str">
        <f>+IF(I305=0,"",'Ark1'!Y1976)</f>
        <v/>
      </c>
      <c r="R305" s="218" t="str">
        <f>+IF(I305=0,"",'Ark1'!Z1976)</f>
        <v/>
      </c>
      <c r="S305" s="216" t="str">
        <f>+IF(I305=0,"",'Ark1'!AA1976)</f>
        <v/>
      </c>
      <c r="T305" s="216" t="str">
        <f>+IF(I305=0,"",'Ark1'!AB1976)</f>
        <v/>
      </c>
      <c r="U305" s="218">
        <f>+'Ark1'!AD1976</f>
        <v>0</v>
      </c>
      <c r="V305" s="216" t="str">
        <f t="shared" si="36"/>
        <v/>
      </c>
      <c r="W305" s="216" t="str">
        <f t="shared" si="37"/>
        <v/>
      </c>
      <c r="X305" s="269"/>
      <c r="AA305" s="28"/>
      <c r="AB305" s="26"/>
      <c r="AE305" s="26"/>
      <c r="AF305" s="26"/>
      <c r="AG305" s="26"/>
      <c r="AI305" s="26"/>
    </row>
    <row r="306" spans="1:38">
      <c r="A306" s="269"/>
      <c r="B306" s="27">
        <f>+'Ark1'!C1977</f>
        <v>2023</v>
      </c>
      <c r="C306" s="269"/>
      <c r="D306" s="215">
        <f>+'Ark1'!M1977</f>
        <v>6</v>
      </c>
      <c r="E306" s="215" t="s">
        <v>93</v>
      </c>
      <c r="F306" s="215">
        <f>+'Ark1'!D1977</f>
        <v>3</v>
      </c>
      <c r="G306" s="215" t="str">
        <f t="shared" si="42"/>
        <v>Mar</v>
      </c>
      <c r="H306" s="215">
        <f>+'Ark1'!Q1977</f>
        <v>0</v>
      </c>
      <c r="I306" s="320">
        <f>+'Ark1'!R1977</f>
        <v>0</v>
      </c>
      <c r="J306" s="216" t="str">
        <f>+IF(I306=0,"",'Ark1'!AG1977)</f>
        <v/>
      </c>
      <c r="K306" s="216" t="str">
        <f>+IF(I306=0,"",'Ark1'!AH1977)</f>
        <v/>
      </c>
      <c r="L306" s="217" t="str">
        <f>+IF(I306=0,"",'Ark1'!S1977)</f>
        <v/>
      </c>
      <c r="M306" s="269"/>
      <c r="N306" s="216" t="str">
        <f>+IF(I306=0,"",'Ark1'!V1977)</f>
        <v/>
      </c>
      <c r="O306" s="216" t="str">
        <f>+IF(I306=0,"",'Ark1'!W1977)</f>
        <v/>
      </c>
      <c r="P306" s="218" t="str">
        <f>+IF(I306=0,"",'Ark1'!X1977)</f>
        <v/>
      </c>
      <c r="Q306" s="218" t="str">
        <f>+IF(I306=0,"",'Ark1'!Y1977)</f>
        <v/>
      </c>
      <c r="R306" s="218" t="str">
        <f>+IF(I306=0,"",'Ark1'!Z1977)</f>
        <v/>
      </c>
      <c r="S306" s="216" t="str">
        <f>+IF(I306=0,"",'Ark1'!AA1977)</f>
        <v/>
      </c>
      <c r="T306" s="216" t="str">
        <f>+IF(I306=0,"",'Ark1'!AB1977)</f>
        <v/>
      </c>
      <c r="U306" s="218">
        <f>+'Ark1'!AD1977</f>
        <v>0</v>
      </c>
      <c r="V306" s="216" t="str">
        <f t="shared" si="36"/>
        <v/>
      </c>
      <c r="W306" s="216" t="str">
        <f t="shared" si="37"/>
        <v/>
      </c>
      <c r="X306" s="269"/>
      <c r="AA306" s="28"/>
      <c r="AB306" s="26"/>
      <c r="AE306" s="26"/>
      <c r="AF306" s="26"/>
      <c r="AG306" s="26"/>
      <c r="AI306" s="26"/>
    </row>
    <row r="307" spans="1:38">
      <c r="A307" s="269"/>
      <c r="B307" s="27">
        <f>+'Ark1'!C1978</f>
        <v>2023</v>
      </c>
      <c r="C307" s="269"/>
      <c r="D307" s="215">
        <f>+'Ark1'!M1978</f>
        <v>6</v>
      </c>
      <c r="E307" s="215" t="s">
        <v>93</v>
      </c>
      <c r="F307" s="215">
        <f>+'Ark1'!D1978</f>
        <v>4</v>
      </c>
      <c r="G307" s="215" t="str">
        <f t="shared" si="42"/>
        <v>Apr</v>
      </c>
      <c r="H307" s="215">
        <f>+'Ark1'!Q1978</f>
        <v>2</v>
      </c>
      <c r="I307" s="320">
        <f>+'Ark1'!R1978</f>
        <v>2</v>
      </c>
      <c r="J307" s="216">
        <f>+IF(I307=0,"",'Ark1'!AG1978)</f>
        <v>0.12347628015020132</v>
      </c>
      <c r="K307" s="216">
        <f>+IF(I307=0,"",'Ark1'!AH1978)</f>
        <v>0</v>
      </c>
      <c r="L307" s="217">
        <f>+IF(I307=0,"",'Ark1'!S1978)</f>
        <v>6</v>
      </c>
      <c r="M307" s="269"/>
      <c r="N307" s="216">
        <f>+IF(I307=0,"",'Ark1'!V1978)</f>
        <v>0</v>
      </c>
      <c r="O307" s="216">
        <f>+IF(I307=0,"",'Ark1'!W1978)</f>
        <v>0</v>
      </c>
      <c r="P307" s="218">
        <f>+IF(I307=0,"",'Ark1'!X1978)</f>
        <v>0</v>
      </c>
      <c r="Q307" s="218">
        <f>+IF(I307=0,"",'Ark1'!Y1978)</f>
        <v>0</v>
      </c>
      <c r="R307" s="218">
        <f>+IF(I307=0,"",'Ark1'!Z1978)</f>
        <v>0.25000000000002842</v>
      </c>
      <c r="S307" s="216">
        <f>+IF(I307=0,"",'Ark1'!AA1978)</f>
        <v>0</v>
      </c>
      <c r="T307" s="216">
        <f>+IF(I307=0,"",'Ark1'!AB1978)</f>
        <v>0</v>
      </c>
      <c r="U307" s="218">
        <f>+'Ark1'!AD1978</f>
        <v>0</v>
      </c>
      <c r="V307" s="216">
        <f t="shared" si="36"/>
        <v>0.33333333333333331</v>
      </c>
      <c r="W307" s="216">
        <f t="shared" si="37"/>
        <v>1</v>
      </c>
      <c r="X307" s="269"/>
      <c r="AA307" s="28"/>
      <c r="AB307" s="26"/>
      <c r="AE307" s="26"/>
      <c r="AF307" s="26"/>
      <c r="AG307" s="26"/>
      <c r="AI307" s="26"/>
    </row>
    <row r="308" spans="1:38">
      <c r="A308" s="269"/>
      <c r="B308" s="27">
        <f>+'Ark1'!C1979</f>
        <v>2023</v>
      </c>
      <c r="C308" s="269"/>
      <c r="D308" s="215">
        <f>+'Ark1'!M1979</f>
        <v>6</v>
      </c>
      <c r="E308" s="215" t="s">
        <v>93</v>
      </c>
      <c r="F308" s="215">
        <f>+'Ark1'!D1979</f>
        <v>5</v>
      </c>
      <c r="G308" s="215" t="str">
        <f t="shared" si="42"/>
        <v>Mai</v>
      </c>
      <c r="H308" s="215">
        <f>+'Ark1'!Q1979</f>
        <v>10</v>
      </c>
      <c r="I308" s="320">
        <f>+'Ark1'!R1979</f>
        <v>75</v>
      </c>
      <c r="J308" s="216">
        <f>+IF(I308=0,"",'Ark1'!AG1979)</f>
        <v>5.3865911831000703</v>
      </c>
      <c r="K308" s="216">
        <f>+IF(I308=0,"",'Ark1'!AH1979)</f>
        <v>4</v>
      </c>
      <c r="L308" s="217">
        <f>+IF(I308=0,"",'Ark1'!S1979)</f>
        <v>5.9866666666666646</v>
      </c>
      <c r="M308" s="269"/>
      <c r="N308" s="216">
        <f>+IF(I308=0,"",'Ark1'!V1979)</f>
        <v>0</v>
      </c>
      <c r="O308" s="216">
        <f>+IF(I308=0,"",'Ark1'!W1979)</f>
        <v>0</v>
      </c>
      <c r="P308" s="218">
        <f>+IF(I308=0,"",'Ark1'!X1979)</f>
        <v>0</v>
      </c>
      <c r="Q308" s="218">
        <f>+IF(I308=0,"",'Ark1'!Y1979)</f>
        <v>0</v>
      </c>
      <c r="R308" s="218">
        <f>+IF(I308=0,"",'Ark1'!Z1979)</f>
        <v>1.2692647040270408</v>
      </c>
      <c r="S308" s="216">
        <f>+IF(I308=0,"",'Ark1'!AA1979)</f>
        <v>0.87167782019632811</v>
      </c>
      <c r="T308" s="216">
        <f>+IF(I308=0,"",'Ark1'!AB1979)</f>
        <v>0</v>
      </c>
      <c r="U308" s="218">
        <f>+'Ark1'!AD1979</f>
        <v>0</v>
      </c>
      <c r="V308" s="216">
        <f t="shared" si="36"/>
        <v>12.5</v>
      </c>
      <c r="W308" s="216">
        <f t="shared" si="37"/>
        <v>7.5</v>
      </c>
      <c r="X308" s="269"/>
      <c r="AA308" s="28"/>
      <c r="AB308" s="26"/>
      <c r="AE308" s="26"/>
      <c r="AF308" s="26"/>
      <c r="AG308" s="26"/>
      <c r="AI308" s="26"/>
    </row>
    <row r="309" spans="1:38">
      <c r="A309" s="269"/>
      <c r="B309" s="27">
        <f>+'Ark1'!C1980</f>
        <v>2023</v>
      </c>
      <c r="C309" s="269"/>
      <c r="D309" s="215">
        <f>+'Ark1'!M1980</f>
        <v>6</v>
      </c>
      <c r="E309" s="215" t="s">
        <v>93</v>
      </c>
      <c r="F309" s="215">
        <f>+'Ark1'!D1980</f>
        <v>6</v>
      </c>
      <c r="G309" s="215" t="str">
        <f t="shared" si="42"/>
        <v>Jun</v>
      </c>
      <c r="H309" s="215">
        <f>+'Ark1'!Q1980</f>
        <v>19</v>
      </c>
      <c r="I309" s="320">
        <f>+'Ark1'!R1980</f>
        <v>106</v>
      </c>
      <c r="J309" s="216">
        <f>+IF(I309=0,"",'Ark1'!AG1980)</f>
        <v>7.2918835253758605</v>
      </c>
      <c r="K309" s="216">
        <f>+IF(I309=0,"",'Ark1'!AH1980)</f>
        <v>0.94339622641509413</v>
      </c>
      <c r="L309" s="217">
        <f>+IF(I309=0,"",'Ark1'!S1980)</f>
        <v>5.8867924528301891</v>
      </c>
      <c r="M309" s="269"/>
      <c r="N309" s="216">
        <f>+IF(I309=0,"",'Ark1'!V1980)</f>
        <v>0</v>
      </c>
      <c r="O309" s="216">
        <f>+IF(I309=0,"",'Ark1'!W1980)</f>
        <v>0</v>
      </c>
      <c r="P309" s="218">
        <f>+IF(I309=0,"",'Ark1'!X1980)</f>
        <v>0</v>
      </c>
      <c r="Q309" s="218">
        <f>+IF(I309=0,"",'Ark1'!Y1980)</f>
        <v>0</v>
      </c>
      <c r="R309" s="218">
        <f>+IF(I309=0,"",'Ark1'!Z1980)</f>
        <v>2.0871122959364379</v>
      </c>
      <c r="S309" s="216">
        <f>+IF(I309=0,"",'Ark1'!AA1980)</f>
        <v>0.90408668307252571</v>
      </c>
      <c r="T309" s="216">
        <f>+IF(I309=0,"",'Ark1'!AB1980)</f>
        <v>0</v>
      </c>
      <c r="U309" s="218">
        <f>+'Ark1'!AD1980</f>
        <v>0</v>
      </c>
      <c r="V309" s="216">
        <f t="shared" si="36"/>
        <v>17.666666666666668</v>
      </c>
      <c r="W309" s="216">
        <f t="shared" si="37"/>
        <v>5.5789473684210522</v>
      </c>
      <c r="X309" s="269"/>
      <c r="AA309" s="28"/>
      <c r="AB309" s="26"/>
      <c r="AE309" s="26"/>
      <c r="AF309" s="26"/>
      <c r="AG309" s="26"/>
      <c r="AI309" s="26"/>
    </row>
    <row r="310" spans="1:38">
      <c r="A310" s="269"/>
      <c r="B310" s="27">
        <f>+'Ark1'!C1981</f>
        <v>2023</v>
      </c>
      <c r="C310" s="269"/>
      <c r="D310" s="215">
        <f>+'Ark1'!M1981</f>
        <v>6</v>
      </c>
      <c r="E310" s="215" t="s">
        <v>93</v>
      </c>
      <c r="F310" s="215">
        <f>+'Ark1'!D1981</f>
        <v>7</v>
      </c>
      <c r="G310" s="215" t="str">
        <f t="shared" si="42"/>
        <v>Jul</v>
      </c>
      <c r="H310" s="215">
        <f>+'Ark1'!Q1981</f>
        <v>4</v>
      </c>
      <c r="I310" s="320">
        <f>+'Ark1'!R1981</f>
        <v>7</v>
      </c>
      <c r="J310" s="216">
        <f>+IF(I310=0,"",'Ark1'!AG1981)</f>
        <v>2.9292072912250977</v>
      </c>
      <c r="K310" s="216">
        <f>+IF(I310=0,"",'Ark1'!AH1981)</f>
        <v>0</v>
      </c>
      <c r="L310" s="217">
        <f>+IF(I310=0,"",'Ark1'!S1981)</f>
        <v>5.2857142857142847</v>
      </c>
      <c r="M310" s="269"/>
      <c r="N310" s="216">
        <f>+IF(I310=0,"",'Ark1'!V1981)</f>
        <v>0</v>
      </c>
      <c r="O310" s="216">
        <f>+IF(I310=0,"",'Ark1'!W1981)</f>
        <v>0</v>
      </c>
      <c r="P310" s="218">
        <f>+IF(I310=0,"",'Ark1'!X1981)</f>
        <v>0</v>
      </c>
      <c r="Q310" s="218">
        <f>+IF(I310=0,"",'Ark1'!Y1981)</f>
        <v>0</v>
      </c>
      <c r="R310" s="218">
        <f>+IF(I310=0,"",'Ark1'!Z1981)</f>
        <v>1.7604498497456269</v>
      </c>
      <c r="S310" s="216">
        <f>+IF(I310=0,"",'Ark1'!AA1981)</f>
        <v>0.69985421222376709</v>
      </c>
      <c r="T310" s="216">
        <f>+IF(I310=0,"",'Ark1'!AB1981)</f>
        <v>0</v>
      </c>
      <c r="U310" s="218">
        <f>+'Ark1'!AD1981</f>
        <v>0</v>
      </c>
      <c r="V310" s="216">
        <f t="shared" si="36"/>
        <v>1.1666666666666667</v>
      </c>
      <c r="W310" s="216">
        <f t="shared" si="37"/>
        <v>1.75</v>
      </c>
      <c r="X310" s="269"/>
      <c r="AA310" s="28"/>
      <c r="AB310" s="26"/>
      <c r="AE310" s="26"/>
      <c r="AF310" s="26"/>
      <c r="AG310" s="26"/>
      <c r="AI310" s="26"/>
    </row>
    <row r="311" spans="1:38">
      <c r="A311" s="269"/>
      <c r="B311" s="27">
        <f>+'Ark1'!C1982</f>
        <v>2023</v>
      </c>
      <c r="C311" s="269"/>
      <c r="D311" s="215">
        <f>+'Ark1'!M1982</f>
        <v>6</v>
      </c>
      <c r="E311" s="215" t="s">
        <v>93</v>
      </c>
      <c r="F311" s="215">
        <f>+'Ark1'!D1982</f>
        <v>8</v>
      </c>
      <c r="G311" s="215" t="str">
        <f t="shared" si="42"/>
        <v>Aug</v>
      </c>
      <c r="H311" s="215">
        <f>+'Ark1'!Q1982</f>
        <v>5</v>
      </c>
      <c r="I311" s="320">
        <f>+'Ark1'!R1982</f>
        <v>13</v>
      </c>
      <c r="J311" s="216">
        <f>+IF(I311=0,"",'Ark1'!AG1982)</f>
        <v>1.1569952043114089</v>
      </c>
      <c r="K311" s="216">
        <f>+IF(I311=0,"",'Ark1'!AH1982)</f>
        <v>0</v>
      </c>
      <c r="L311" s="217">
        <f>+IF(I311=0,"",'Ark1'!S1982)</f>
        <v>5.0769230769230784</v>
      </c>
      <c r="M311" s="269"/>
      <c r="N311" s="216">
        <f>+IF(I311=0,"",'Ark1'!V1982)</f>
        <v>0</v>
      </c>
      <c r="O311" s="216">
        <f>+IF(I311=0,"",'Ark1'!W1982)</f>
        <v>0</v>
      </c>
      <c r="P311" s="218">
        <f>+IF(I311=0,"",'Ark1'!X1982)</f>
        <v>0</v>
      </c>
      <c r="Q311" s="218">
        <f>+IF(I311=0,"",'Ark1'!Y1982)</f>
        <v>0</v>
      </c>
      <c r="R311" s="218">
        <f>+IF(I311=0,"",'Ark1'!Z1982)</f>
        <v>2.4433946702882205</v>
      </c>
      <c r="S311" s="216">
        <f>+IF(I311=0,"",'Ark1'!AA1982)</f>
        <v>0.61538461538461775</v>
      </c>
      <c r="T311" s="216">
        <f>+IF(I311=0,"",'Ark1'!AB1982)</f>
        <v>0</v>
      </c>
      <c r="U311" s="218">
        <f>+'Ark1'!AD1982</f>
        <v>0</v>
      </c>
      <c r="V311" s="216">
        <f t="shared" si="36"/>
        <v>2.1666666666666665</v>
      </c>
      <c r="W311" s="216">
        <f t="shared" si="37"/>
        <v>2.6</v>
      </c>
      <c r="X311" s="269"/>
      <c r="AA311" s="28"/>
      <c r="AB311" s="26"/>
      <c r="AE311" s="26"/>
      <c r="AF311" s="26"/>
      <c r="AG311" s="26"/>
      <c r="AI311" s="26"/>
    </row>
    <row r="312" spans="1:38">
      <c r="A312" s="269"/>
      <c r="B312" s="27">
        <f>+'Ark1'!C1983</f>
        <v>2023</v>
      </c>
      <c r="C312" s="269"/>
      <c r="D312" s="215">
        <f>+'Ark1'!M1983</f>
        <v>6</v>
      </c>
      <c r="E312" s="215" t="s">
        <v>93</v>
      </c>
      <c r="F312" s="215">
        <f>+'Ark1'!D1983</f>
        <v>9</v>
      </c>
      <c r="G312" s="215" t="str">
        <f t="shared" si="42"/>
        <v>Sep</v>
      </c>
      <c r="H312" s="215">
        <f>+'Ark1'!Q1983</f>
        <v>21</v>
      </c>
      <c r="I312" s="320">
        <f>+'Ark1'!R1983</f>
        <v>62</v>
      </c>
      <c r="J312" s="216">
        <f>+IF(I312=0,"",'Ark1'!AG1983)</f>
        <v>3.9734640671610406</v>
      </c>
      <c r="K312" s="216">
        <f>+IF(I312=0,"",'Ark1'!AH1983)</f>
        <v>0</v>
      </c>
      <c r="L312" s="217">
        <f>+IF(I312=0,"",'Ark1'!S1983)</f>
        <v>5.790322580645161</v>
      </c>
      <c r="M312" s="269"/>
      <c r="N312" s="216">
        <f>+IF(I312=0,"",'Ark1'!V1983)</f>
        <v>0</v>
      </c>
      <c r="O312" s="216">
        <f>+IF(I312=0,"",'Ark1'!W1983)</f>
        <v>0</v>
      </c>
      <c r="P312" s="218">
        <f>+IF(I312=0,"",'Ark1'!X1983)</f>
        <v>12.90322580645161</v>
      </c>
      <c r="Q312" s="218">
        <f>+IF(I312=0,"",'Ark1'!Y1983)</f>
        <v>1.6129032258064513</v>
      </c>
      <c r="R312" s="218">
        <f>+IF(I312=0,"",'Ark1'!Z1983)</f>
        <v>3.124186470590002</v>
      </c>
      <c r="S312" s="216">
        <f>+IF(I312=0,"",'Ark1'!AA1983)</f>
        <v>0.98598398165019019</v>
      </c>
      <c r="T312" s="216">
        <f>+IF(I312=0,"",'Ark1'!AB1983)</f>
        <v>0</v>
      </c>
      <c r="U312" s="218">
        <f>+'Ark1'!AD1983</f>
        <v>0</v>
      </c>
      <c r="V312" s="216">
        <f t="shared" si="36"/>
        <v>10.333333333333334</v>
      </c>
      <c r="W312" s="216">
        <f t="shared" si="37"/>
        <v>2.9523809523809526</v>
      </c>
      <c r="X312" s="269"/>
      <c r="AA312" s="28"/>
      <c r="AB312" s="26"/>
      <c r="AE312" s="26"/>
      <c r="AF312" s="26"/>
      <c r="AG312" s="26"/>
      <c r="AI312" s="26"/>
    </row>
    <row r="313" spans="1:38">
      <c r="A313" s="269"/>
      <c r="B313" s="27">
        <f>+'Ark1'!C1984</f>
        <v>2023</v>
      </c>
      <c r="C313" s="269"/>
      <c r="D313" s="215">
        <f>+'Ark1'!M1984</f>
        <v>6</v>
      </c>
      <c r="E313" s="215" t="s">
        <v>93</v>
      </c>
      <c r="F313" s="215">
        <f>+'Ark1'!D1984</f>
        <v>10</v>
      </c>
      <c r="G313" s="215" t="str">
        <f t="shared" si="42"/>
        <v>Okt</v>
      </c>
      <c r="H313" s="215">
        <f>+'Ark1'!Q1984</f>
        <v>29</v>
      </c>
      <c r="I313" s="320">
        <f>+'Ark1'!R1984</f>
        <v>108</v>
      </c>
      <c r="J313" s="216">
        <f>+IF(I313=0,"",'Ark1'!AG1984)</f>
        <v>5.2090802732384764</v>
      </c>
      <c r="K313" s="216">
        <f>+IF(I313=0,"",'Ark1'!AH1984)</f>
        <v>0.92592592592592604</v>
      </c>
      <c r="L313" s="217">
        <f>+IF(I313=0,"",'Ark1'!S1984)</f>
        <v>5.7592592592592604</v>
      </c>
      <c r="M313" s="269"/>
      <c r="N313" s="216">
        <f>+IF(I313=0,"",'Ark1'!V1984)</f>
        <v>0</v>
      </c>
      <c r="O313" s="216">
        <f>+IF(I313=0,"",'Ark1'!W1984)</f>
        <v>0</v>
      </c>
      <c r="P313" s="218">
        <f>+IF(I313=0,"",'Ark1'!X1984)</f>
        <v>1.8518518518518521</v>
      </c>
      <c r="Q313" s="218">
        <f>+IF(I313=0,"",'Ark1'!Y1984)</f>
        <v>0</v>
      </c>
      <c r="R313" s="218">
        <f>+IF(I313=0,"",'Ark1'!Z1984)</f>
        <v>2.3773183760656997</v>
      </c>
      <c r="S313" s="216">
        <f>+IF(I313=0,"",'Ark1'!AA1984)</f>
        <v>0.76823957454413183</v>
      </c>
      <c r="T313" s="216">
        <f>+IF(I313=0,"",'Ark1'!AB1984)</f>
        <v>0</v>
      </c>
      <c r="U313" s="218">
        <f>+'Ark1'!AD1984</f>
        <v>0</v>
      </c>
      <c r="V313" s="216">
        <f t="shared" si="36"/>
        <v>18</v>
      </c>
      <c r="W313" s="216">
        <f t="shared" si="37"/>
        <v>3.7241379310344827</v>
      </c>
      <c r="X313" s="269"/>
      <c r="AA313" s="28"/>
      <c r="AB313" s="26"/>
      <c r="AE313" s="26"/>
      <c r="AF313" s="26"/>
      <c r="AG313" s="26"/>
      <c r="AI313" s="26"/>
    </row>
    <row r="314" spans="1:38">
      <c r="A314" s="269"/>
      <c r="B314" s="27">
        <f>+'Ark1'!C1985</f>
        <v>2023</v>
      </c>
      <c r="C314" s="269"/>
      <c r="D314" s="215">
        <f>+'Ark1'!M1985</f>
        <v>6</v>
      </c>
      <c r="E314" s="215" t="s">
        <v>93</v>
      </c>
      <c r="F314" s="215">
        <f>+'Ark1'!D1985</f>
        <v>11</v>
      </c>
      <c r="G314" s="215" t="str">
        <f t="shared" si="42"/>
        <v>Nov</v>
      </c>
      <c r="H314" s="215">
        <f>+'Ark1'!Q1985</f>
        <v>13</v>
      </c>
      <c r="I314" s="320">
        <f>+'Ark1'!R1985</f>
        <v>20</v>
      </c>
      <c r="J314" s="216">
        <f>+IF(I314=0,"",'Ark1'!AG1985)</f>
        <v>2.1556399132321031</v>
      </c>
      <c r="K314" s="216">
        <f>+IF(I314=0,"",'Ark1'!AH1985)</f>
        <v>10</v>
      </c>
      <c r="L314" s="217">
        <f>+IF(I314=0,"",'Ark1'!S1985)</f>
        <v>6.45</v>
      </c>
      <c r="M314" s="269"/>
      <c r="N314" s="216">
        <f>+IF(I314=0,"",'Ark1'!V1985)</f>
        <v>0</v>
      </c>
      <c r="O314" s="216">
        <f>+IF(I314=0,"",'Ark1'!W1985)</f>
        <v>0</v>
      </c>
      <c r="P314" s="218">
        <f>+IF(I314=0,"",'Ark1'!X1985)</f>
        <v>0</v>
      </c>
      <c r="Q314" s="218">
        <f>+IF(I314=0,"",'Ark1'!Y1985)</f>
        <v>0</v>
      </c>
      <c r="R314" s="218">
        <f>+IF(I314=0,"",'Ark1'!Z1985)</f>
        <v>2.1489765005695221</v>
      </c>
      <c r="S314" s="216">
        <f>+IF(I314=0,"",'Ark1'!AA1985)</f>
        <v>1.2031209415515975</v>
      </c>
      <c r="T314" s="216">
        <f>+IF(I314=0,"",'Ark1'!AB1985)</f>
        <v>0</v>
      </c>
      <c r="U314" s="218">
        <f>+'Ark1'!AD1985</f>
        <v>0</v>
      </c>
      <c r="V314" s="216">
        <f t="shared" si="36"/>
        <v>3.3333333333333335</v>
      </c>
      <c r="W314" s="216">
        <f t="shared" si="37"/>
        <v>1.5384615384615385</v>
      </c>
      <c r="X314" s="269"/>
      <c r="AA314" s="28"/>
      <c r="AB314" s="26"/>
      <c r="AE314" s="26"/>
      <c r="AF314" s="26"/>
      <c r="AG314" s="26"/>
      <c r="AI314" s="26"/>
    </row>
    <row r="315" spans="1:38">
      <c r="A315" s="269"/>
      <c r="B315" s="27">
        <f>+'Ark1'!C1986</f>
        <v>2023</v>
      </c>
      <c r="C315" s="269"/>
      <c r="D315" s="215">
        <f>+'Ark1'!M1986</f>
        <v>6</v>
      </c>
      <c r="E315" s="215" t="s">
        <v>93</v>
      </c>
      <c r="F315" s="215">
        <f>+'Ark1'!D1986</f>
        <v>12</v>
      </c>
      <c r="G315" s="215" t="str">
        <f t="shared" si="42"/>
        <v>Des</v>
      </c>
      <c r="H315" s="215">
        <f>+'Ark1'!Q1986</f>
        <v>1</v>
      </c>
      <c r="I315" s="320">
        <f>+'Ark1'!R1986</f>
        <v>1</v>
      </c>
      <c r="J315" s="216">
        <f>+IF(I315=0,"",'Ark1'!AG1986)</f>
        <v>0.55211419337462997</v>
      </c>
      <c r="K315" s="216">
        <f>+IF(I315=0,"",'Ark1'!AH1986)</f>
        <v>0</v>
      </c>
      <c r="L315" s="217">
        <f>+IF(I315=0,"",'Ark1'!S1986)</f>
        <v>8</v>
      </c>
      <c r="M315" s="269"/>
      <c r="N315" s="216">
        <f>+IF(I315=0,"",'Ark1'!V1986)</f>
        <v>0</v>
      </c>
      <c r="O315" s="216">
        <f>+IF(I315=0,"",'Ark1'!W1986)</f>
        <v>0</v>
      </c>
      <c r="P315" s="218">
        <f>+IF(I315=0,"",'Ark1'!X1986)</f>
        <v>0</v>
      </c>
      <c r="Q315" s="218">
        <f>+IF(I315=0,"",'Ark1'!Y1986)</f>
        <v>0</v>
      </c>
      <c r="R315" s="218">
        <f>+IF(I315=0,"",'Ark1'!Z1986)</f>
        <v>0</v>
      </c>
      <c r="S315" s="216">
        <f>+IF(I315=0,"",'Ark1'!AA1986)</f>
        <v>0</v>
      </c>
      <c r="T315" s="216">
        <f>+IF(I315=0,"",'Ark1'!AB1986)</f>
        <v>0</v>
      </c>
      <c r="U315" s="218">
        <f>+'Ark1'!AD1986</f>
        <v>0</v>
      </c>
      <c r="V315" s="216">
        <f t="shared" si="36"/>
        <v>0.16666666666666666</v>
      </c>
      <c r="W315" s="216">
        <f t="shared" si="37"/>
        <v>1</v>
      </c>
      <c r="X315" s="269"/>
      <c r="AA315" s="28"/>
      <c r="AB315" s="26"/>
      <c r="AE315" s="26"/>
      <c r="AF315" s="26"/>
      <c r="AG315" s="26"/>
      <c r="AI315" s="26"/>
    </row>
    <row r="316" spans="1:38">
      <c r="A316" s="269"/>
      <c r="B316" s="269"/>
      <c r="C316" s="269"/>
      <c r="D316" s="269"/>
      <c r="E316" s="269"/>
      <c r="F316" s="269"/>
      <c r="G316" s="269"/>
      <c r="H316" s="269"/>
      <c r="I316" s="322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  <c r="AA316" s="28"/>
      <c r="AB316" s="26"/>
      <c r="AE316" s="26"/>
      <c r="AF316" s="26"/>
      <c r="AG316" s="26"/>
      <c r="AI316" s="26"/>
      <c r="AJ316" s="220"/>
      <c r="AK316" s="26"/>
      <c r="AL316" s="26"/>
    </row>
    <row r="317" spans="1:38">
      <c r="A317" s="269"/>
      <c r="B317" s="27">
        <f>+'Ark1'!C1987</f>
        <v>2023</v>
      </c>
      <c r="C317" s="269"/>
      <c r="D317" s="215">
        <f>+'Ark1'!M1987</f>
        <v>7</v>
      </c>
      <c r="E317" s="215" t="s">
        <v>94</v>
      </c>
      <c r="F317" s="215">
        <f>+'Ark1'!D1987</f>
        <v>1</v>
      </c>
      <c r="G317" s="215" t="str">
        <f>+G304</f>
        <v>Jan</v>
      </c>
      <c r="H317" s="215">
        <f>+'Ark1'!Q1987</f>
        <v>0</v>
      </c>
      <c r="I317" s="320">
        <f>+'Ark1'!R1987</f>
        <v>0</v>
      </c>
      <c r="J317" s="216" t="str">
        <f>+IF(I317=0,"",'Ark1'!AG1987)</f>
        <v/>
      </c>
      <c r="K317" s="216" t="str">
        <f>+IF(I317=0,"",'Ark1'!AH1987)</f>
        <v/>
      </c>
      <c r="L317" s="217" t="str">
        <f>+IF(I317=0,"",'Ark1'!S1987)</f>
        <v/>
      </c>
      <c r="M317" s="269"/>
      <c r="N317" s="216" t="str">
        <f>+IF(I317=0,"",'Ark1'!V1987)</f>
        <v/>
      </c>
      <c r="O317" s="216" t="str">
        <f>+IF(I317=0,"",'Ark1'!W1987)</f>
        <v/>
      </c>
      <c r="P317" s="218" t="str">
        <f>+IF(I317=0,"",'Ark1'!X1987)</f>
        <v/>
      </c>
      <c r="Q317" s="218" t="str">
        <f>+IF(I317=0,"",'Ark1'!Y1987)</f>
        <v/>
      </c>
      <c r="R317" s="218" t="str">
        <f>+IF(I317=0,"",'Ark1'!Z1987)</f>
        <v/>
      </c>
      <c r="S317" s="216" t="str">
        <f>+IF(I317=0,"",'Ark1'!AA1987)</f>
        <v/>
      </c>
      <c r="T317" s="216" t="str">
        <f>+IF(I317=0,"",'Ark1'!AB1987)</f>
        <v/>
      </c>
      <c r="U317" s="218">
        <f>+'Ark1'!AD1987</f>
        <v>0</v>
      </c>
      <c r="V317" s="216" t="str">
        <f t="shared" si="36"/>
        <v/>
      </c>
      <c r="W317" s="216" t="str">
        <f t="shared" si="37"/>
        <v/>
      </c>
      <c r="X317" s="269"/>
      <c r="AA317" s="28"/>
      <c r="AB317" s="26"/>
      <c r="AE317" s="26"/>
      <c r="AF317" s="26"/>
      <c r="AG317" s="26"/>
      <c r="AI317" s="26"/>
    </row>
    <row r="318" spans="1:38" s="223" customFormat="1">
      <c r="A318" s="269"/>
      <c r="B318" s="27">
        <f>+'Ark1'!C1988</f>
        <v>2023</v>
      </c>
      <c r="C318" s="269"/>
      <c r="D318" s="215">
        <f>+'Ark1'!M1988</f>
        <v>7</v>
      </c>
      <c r="E318" s="215" t="s">
        <v>94</v>
      </c>
      <c r="F318" s="215">
        <f>+'Ark1'!D1988</f>
        <v>2</v>
      </c>
      <c r="G318" s="215" t="str">
        <f t="shared" ref="G318:G328" si="43">+G305</f>
        <v>Feb</v>
      </c>
      <c r="H318" s="215">
        <f>+'Ark1'!Q1988</f>
        <v>0</v>
      </c>
      <c r="I318" s="320">
        <f>+'Ark1'!R1988</f>
        <v>0</v>
      </c>
      <c r="J318" s="216" t="str">
        <f>+IF(I318=0,"",'Ark1'!AG1988)</f>
        <v/>
      </c>
      <c r="K318" s="216" t="str">
        <f>+IF(I318=0,"",'Ark1'!AH1988)</f>
        <v/>
      </c>
      <c r="L318" s="217" t="str">
        <f>+IF(I318=0,"",'Ark1'!S1988)</f>
        <v/>
      </c>
      <c r="M318" s="269"/>
      <c r="N318" s="216" t="str">
        <f>+IF(I318=0,"",'Ark1'!V1988)</f>
        <v/>
      </c>
      <c r="O318" s="216" t="str">
        <f>+IF(I318=0,"",'Ark1'!W1988)</f>
        <v/>
      </c>
      <c r="P318" s="218" t="str">
        <f>+IF(I318=0,"",'Ark1'!X1988)</f>
        <v/>
      </c>
      <c r="Q318" s="218" t="str">
        <f>+IF(I318=0,"",'Ark1'!Y1988)</f>
        <v/>
      </c>
      <c r="R318" s="218" t="str">
        <f>+IF(I318=0,"",'Ark1'!Z1988)</f>
        <v/>
      </c>
      <c r="S318" s="216" t="str">
        <f>+IF(I318=0,"",'Ark1'!AA1988)</f>
        <v/>
      </c>
      <c r="T318" s="216" t="str">
        <f>+IF(I318=0,"",'Ark1'!AB1988)</f>
        <v/>
      </c>
      <c r="U318" s="218">
        <f>+'Ark1'!AD1988</f>
        <v>0</v>
      </c>
      <c r="V318" s="216" t="str">
        <f t="shared" si="36"/>
        <v/>
      </c>
      <c r="W318" s="216" t="str">
        <f t="shared" si="37"/>
        <v/>
      </c>
      <c r="X318" s="269"/>
      <c r="Y318" s="28"/>
      <c r="Z318" s="28"/>
      <c r="AA318" s="28"/>
      <c r="AB318" s="26"/>
      <c r="AC318" s="28"/>
      <c r="AD318" s="28"/>
      <c r="AE318" s="26"/>
      <c r="AF318" s="26"/>
      <c r="AG318" s="26"/>
      <c r="AH318" s="28"/>
      <c r="AI318" s="26"/>
      <c r="AJ318" s="27"/>
    </row>
    <row r="319" spans="1:38" s="223" customFormat="1">
      <c r="A319" s="269"/>
      <c r="B319" s="27">
        <f>+'Ark1'!C1989</f>
        <v>2023</v>
      </c>
      <c r="C319" s="269"/>
      <c r="D319" s="215">
        <f>+'Ark1'!M1989</f>
        <v>7</v>
      </c>
      <c r="E319" s="215" t="s">
        <v>94</v>
      </c>
      <c r="F319" s="215">
        <f>+'Ark1'!D1989</f>
        <v>3</v>
      </c>
      <c r="G319" s="215" t="str">
        <f t="shared" si="43"/>
        <v>Mar</v>
      </c>
      <c r="H319" s="215">
        <f>+'Ark1'!Q1989</f>
        <v>0</v>
      </c>
      <c r="I319" s="320">
        <f>+'Ark1'!R1989</f>
        <v>0</v>
      </c>
      <c r="J319" s="216" t="str">
        <f>+IF(I319=0,"",'Ark1'!AG1989)</f>
        <v/>
      </c>
      <c r="K319" s="216" t="str">
        <f>+IF(I319=0,"",'Ark1'!AH1989)</f>
        <v/>
      </c>
      <c r="L319" s="217" t="str">
        <f>+IF(I319=0,"",'Ark1'!S1989)</f>
        <v/>
      </c>
      <c r="M319" s="269"/>
      <c r="N319" s="216" t="str">
        <f>+IF(I319=0,"",'Ark1'!V1989)</f>
        <v/>
      </c>
      <c r="O319" s="216" t="str">
        <f>+IF(I319=0,"",'Ark1'!W1989)</f>
        <v/>
      </c>
      <c r="P319" s="218" t="str">
        <f>+IF(I319=0,"",'Ark1'!X1989)</f>
        <v/>
      </c>
      <c r="Q319" s="218" t="str">
        <f>+IF(I319=0,"",'Ark1'!Y1989)</f>
        <v/>
      </c>
      <c r="R319" s="218" t="str">
        <f>+IF(I319=0,"",'Ark1'!Z1989)</f>
        <v/>
      </c>
      <c r="S319" s="216" t="str">
        <f>+IF(I319=0,"",'Ark1'!AA1989)</f>
        <v/>
      </c>
      <c r="T319" s="216" t="str">
        <f>+IF(I319=0,"",'Ark1'!AB1989)</f>
        <v/>
      </c>
      <c r="U319" s="218">
        <f>+'Ark1'!AD1989</f>
        <v>0</v>
      </c>
      <c r="V319" s="216" t="str">
        <f t="shared" si="36"/>
        <v/>
      </c>
      <c r="W319" s="216" t="str">
        <f t="shared" si="37"/>
        <v/>
      </c>
      <c r="X319" s="269"/>
      <c r="Y319" s="28"/>
      <c r="Z319" s="28"/>
      <c r="AA319" s="28"/>
      <c r="AB319" s="26"/>
      <c r="AC319" s="28"/>
      <c r="AD319" s="28"/>
      <c r="AE319" s="26"/>
      <c r="AF319" s="26"/>
      <c r="AG319" s="26"/>
      <c r="AH319" s="28"/>
      <c r="AI319" s="26"/>
      <c r="AJ319" s="27"/>
    </row>
    <row r="320" spans="1:38" s="223" customFormat="1">
      <c r="A320" s="269"/>
      <c r="B320" s="27">
        <f>+'Ark1'!C1990</f>
        <v>2023</v>
      </c>
      <c r="C320" s="269"/>
      <c r="D320" s="215">
        <f>+'Ark1'!M1990</f>
        <v>7</v>
      </c>
      <c r="E320" s="215" t="s">
        <v>94</v>
      </c>
      <c r="F320" s="215">
        <f>+'Ark1'!D1990</f>
        <v>4</v>
      </c>
      <c r="G320" s="215" t="str">
        <f t="shared" si="43"/>
        <v>Apr</v>
      </c>
      <c r="H320" s="215">
        <f>+'Ark1'!Q1990</f>
        <v>1</v>
      </c>
      <c r="I320" s="320">
        <f>+'Ark1'!R1990</f>
        <v>1</v>
      </c>
      <c r="J320" s="216">
        <f>+IF(I320=0,"",'Ark1'!AG1990)</f>
        <v>7.7806971053551499E-2</v>
      </c>
      <c r="K320" s="216">
        <f>+IF(I320=0,"",'Ark1'!AH1990)</f>
        <v>0</v>
      </c>
      <c r="L320" s="217">
        <f>+IF(I320=0,"",'Ark1'!S1990)</f>
        <v>8</v>
      </c>
      <c r="M320" s="269"/>
      <c r="N320" s="216">
        <f>+IF(I320=0,"",'Ark1'!V1990)</f>
        <v>0</v>
      </c>
      <c r="O320" s="216">
        <f>+IF(I320=0,"",'Ark1'!W1990)</f>
        <v>0</v>
      </c>
      <c r="P320" s="218">
        <f>+IF(I320=0,"",'Ark1'!X1990)</f>
        <v>0</v>
      </c>
      <c r="Q320" s="218">
        <f>+IF(I320=0,"",'Ark1'!Y1990)</f>
        <v>0</v>
      </c>
      <c r="R320" s="218">
        <f>+IF(I320=0,"",'Ark1'!Z1990)</f>
        <v>0</v>
      </c>
      <c r="S320" s="216">
        <f>+IF(I320=0,"",'Ark1'!AA1990)</f>
        <v>0</v>
      </c>
      <c r="T320" s="216">
        <f>+IF(I320=0,"",'Ark1'!AB1990)</f>
        <v>0</v>
      </c>
      <c r="U320" s="218">
        <f>+'Ark1'!AD1990</f>
        <v>0</v>
      </c>
      <c r="V320" s="216">
        <f t="shared" ref="V320:V389" si="44">+IF(I320=0,"",I320/D320)</f>
        <v>0.14285714285714285</v>
      </c>
      <c r="W320" s="216">
        <f t="shared" ref="W320:W389" si="45">+IF(I320=0,"",I320/H320)</f>
        <v>1</v>
      </c>
      <c r="X320" s="269"/>
      <c r="Y320" s="28"/>
      <c r="Z320" s="28"/>
      <c r="AA320" s="28"/>
      <c r="AB320" s="26"/>
      <c r="AC320" s="28"/>
      <c r="AD320" s="28"/>
      <c r="AE320" s="26"/>
      <c r="AF320" s="26"/>
      <c r="AG320" s="26"/>
      <c r="AH320" s="28"/>
      <c r="AI320" s="26"/>
      <c r="AJ320" s="27"/>
    </row>
    <row r="321" spans="1:38" s="223" customFormat="1">
      <c r="A321" s="269"/>
      <c r="B321" s="27">
        <f>+'Ark1'!C1991</f>
        <v>2023</v>
      </c>
      <c r="C321" s="269"/>
      <c r="D321" s="215">
        <f>+'Ark1'!M1991</f>
        <v>7</v>
      </c>
      <c r="E321" s="215" t="s">
        <v>94</v>
      </c>
      <c r="F321" s="215">
        <f>+'Ark1'!D1991</f>
        <v>5</v>
      </c>
      <c r="G321" s="215" t="str">
        <f t="shared" si="43"/>
        <v>Mai</v>
      </c>
      <c r="H321" s="215">
        <f>+'Ark1'!Q1991</f>
        <v>8</v>
      </c>
      <c r="I321" s="320">
        <f>+'Ark1'!R1991</f>
        <v>52</v>
      </c>
      <c r="J321" s="216">
        <f>+IF(I321=0,"",'Ark1'!AG1991)</f>
        <v>4.1526445457881209</v>
      </c>
      <c r="K321" s="216">
        <f>+IF(I321=0,"",'Ark1'!AH1991)</f>
        <v>0</v>
      </c>
      <c r="L321" s="217">
        <f>+IF(I321=0,"",'Ark1'!S1991)</f>
        <v>6.5769230769230758</v>
      </c>
      <c r="M321" s="269"/>
      <c r="N321" s="216">
        <f>+IF(I321=0,"",'Ark1'!V1991)</f>
        <v>0</v>
      </c>
      <c r="O321" s="216">
        <f>+IF(I321=0,"",'Ark1'!W1991)</f>
        <v>0</v>
      </c>
      <c r="P321" s="218">
        <f>+IF(I321=0,"",'Ark1'!X1991)</f>
        <v>0</v>
      </c>
      <c r="Q321" s="218">
        <f>+IF(I321=0,"",'Ark1'!Y1991)</f>
        <v>0</v>
      </c>
      <c r="R321" s="218">
        <f>+IF(I321=0,"",'Ark1'!Z1991)</f>
        <v>1.679024574182898</v>
      </c>
      <c r="S321" s="216">
        <f>+IF(I321=0,"",'Ark1'!AA1991)</f>
        <v>1.0803516850144759</v>
      </c>
      <c r="T321" s="216">
        <f>+IF(I321=0,"",'Ark1'!AB1991)</f>
        <v>0</v>
      </c>
      <c r="U321" s="218">
        <f>+'Ark1'!AD1991</f>
        <v>0</v>
      </c>
      <c r="V321" s="216">
        <f t="shared" si="44"/>
        <v>7.4285714285714288</v>
      </c>
      <c r="W321" s="216">
        <f t="shared" si="45"/>
        <v>6.5</v>
      </c>
      <c r="X321" s="269"/>
      <c r="Y321" s="28"/>
      <c r="Z321" s="28"/>
      <c r="AA321" s="28"/>
      <c r="AB321" s="26"/>
      <c r="AC321" s="28"/>
      <c r="AD321" s="28"/>
      <c r="AE321" s="26"/>
      <c r="AF321" s="26"/>
      <c r="AG321" s="26"/>
      <c r="AH321" s="28"/>
      <c r="AI321" s="26"/>
      <c r="AJ321" s="27"/>
    </row>
    <row r="322" spans="1:38" s="223" customFormat="1">
      <c r="A322" s="269"/>
      <c r="B322" s="27">
        <f>+'Ark1'!C1992</f>
        <v>2023</v>
      </c>
      <c r="C322" s="269"/>
      <c r="D322" s="215">
        <f>+'Ark1'!M1992</f>
        <v>7</v>
      </c>
      <c r="E322" s="215" t="s">
        <v>94</v>
      </c>
      <c r="F322" s="215">
        <f>+'Ark1'!D1992</f>
        <v>6</v>
      </c>
      <c r="G322" s="215" t="str">
        <f t="shared" si="43"/>
        <v>Jun</v>
      </c>
      <c r="H322" s="215">
        <f>+'Ark1'!Q1992</f>
        <v>15</v>
      </c>
      <c r="I322" s="320">
        <f>+'Ark1'!R1992</f>
        <v>48</v>
      </c>
      <c r="J322" s="216">
        <f>+IF(I322=0,"",'Ark1'!AG1992)</f>
        <v>3.9066247884213272</v>
      </c>
      <c r="K322" s="216">
        <f>+IF(I322=0,"",'Ark1'!AH1992)</f>
        <v>0</v>
      </c>
      <c r="L322" s="217">
        <f>+IF(I322=0,"",'Ark1'!S1992)</f>
        <v>6.395833333333333</v>
      </c>
      <c r="M322" s="269"/>
      <c r="N322" s="216">
        <f>+IF(I322=0,"",'Ark1'!V1992)</f>
        <v>0</v>
      </c>
      <c r="O322" s="216">
        <f>+IF(I322=0,"",'Ark1'!W1992)</f>
        <v>0</v>
      </c>
      <c r="P322" s="218">
        <f>+IF(I322=0,"",'Ark1'!X1992)</f>
        <v>0</v>
      </c>
      <c r="Q322" s="218">
        <f>+IF(I322=0,"",'Ark1'!Y1992)</f>
        <v>0</v>
      </c>
      <c r="R322" s="218">
        <f>+IF(I322=0,"",'Ark1'!Z1992)</f>
        <v>2.3200963820975713</v>
      </c>
      <c r="S322" s="216">
        <f>+IF(I322=0,"",'Ark1'!AA1992)</f>
        <v>1.0356073768030507</v>
      </c>
      <c r="T322" s="216">
        <f>+IF(I322=0,"",'Ark1'!AB1992)</f>
        <v>0</v>
      </c>
      <c r="U322" s="218">
        <f>+'Ark1'!AD1992</f>
        <v>0</v>
      </c>
      <c r="V322" s="216">
        <f t="shared" si="44"/>
        <v>6.8571428571428568</v>
      </c>
      <c r="W322" s="216">
        <f t="shared" si="45"/>
        <v>3.2</v>
      </c>
      <c r="X322" s="269"/>
      <c r="Y322" s="28"/>
      <c r="Z322" s="28"/>
      <c r="AA322" s="28"/>
      <c r="AB322" s="26"/>
      <c r="AC322" s="28"/>
      <c r="AD322" s="28"/>
      <c r="AE322" s="27"/>
      <c r="AF322" s="27"/>
      <c r="AG322" s="27"/>
      <c r="AH322" s="28"/>
      <c r="AI322" s="27"/>
      <c r="AJ322" s="27"/>
    </row>
    <row r="323" spans="1:38" s="223" customFormat="1">
      <c r="A323" s="269"/>
      <c r="B323" s="27">
        <f>+'Ark1'!C1993</f>
        <v>2023</v>
      </c>
      <c r="C323" s="269"/>
      <c r="D323" s="215">
        <f>+'Ark1'!M1993</f>
        <v>7</v>
      </c>
      <c r="E323" s="215" t="s">
        <v>94</v>
      </c>
      <c r="F323" s="215">
        <f>+'Ark1'!D1993</f>
        <v>7</v>
      </c>
      <c r="G323" s="215" t="str">
        <f t="shared" si="43"/>
        <v>Jul</v>
      </c>
      <c r="H323" s="215">
        <f>+'Ark1'!Q1993</f>
        <v>4</v>
      </c>
      <c r="I323" s="320">
        <f>+'Ark1'!R1993</f>
        <v>14</v>
      </c>
      <c r="J323" s="216">
        <f>+IF(I323=0,"",'Ark1'!AG1993)</f>
        <v>5.3115727002967379</v>
      </c>
      <c r="K323" s="216">
        <f>+IF(I323=0,"",'Ark1'!AH1993)</f>
        <v>0</v>
      </c>
      <c r="L323" s="217">
        <f>+IF(I323=0,"",'Ark1'!S1993)</f>
        <v>5.7857142857142847</v>
      </c>
      <c r="M323" s="269"/>
      <c r="N323" s="216">
        <f>+IF(I323=0,"",'Ark1'!V1993)</f>
        <v>0</v>
      </c>
      <c r="O323" s="216">
        <f>+IF(I323=0,"",'Ark1'!W1993)</f>
        <v>0</v>
      </c>
      <c r="P323" s="218">
        <f>+IF(I323=0,"",'Ark1'!X1993)</f>
        <v>0</v>
      </c>
      <c r="Q323" s="218">
        <f>+IF(I323=0,"",'Ark1'!Y1993)</f>
        <v>0</v>
      </c>
      <c r="R323" s="218">
        <f>+IF(I323=0,"",'Ark1'!Z1993)</f>
        <v>1.9995535215928315</v>
      </c>
      <c r="S323" s="216">
        <f>+IF(I323=0,"",'Ark1'!AA1993)</f>
        <v>0.77261813045657057</v>
      </c>
      <c r="T323" s="216">
        <f>+IF(I323=0,"",'Ark1'!AB1993)</f>
        <v>0</v>
      </c>
      <c r="U323" s="218">
        <f>+'Ark1'!AD1993</f>
        <v>0</v>
      </c>
      <c r="V323" s="216">
        <f t="shared" si="44"/>
        <v>2</v>
      </c>
      <c r="W323" s="216">
        <f t="shared" si="45"/>
        <v>3.5</v>
      </c>
      <c r="X323" s="269"/>
      <c r="Y323" s="28"/>
      <c r="Z323" s="28"/>
      <c r="AA323" s="28"/>
      <c r="AB323" s="26"/>
      <c r="AC323" s="28"/>
      <c r="AD323" s="28"/>
      <c r="AE323" s="27"/>
      <c r="AF323" s="27"/>
      <c r="AG323" s="27"/>
      <c r="AH323" s="28"/>
      <c r="AI323" s="27"/>
      <c r="AJ323" s="27"/>
    </row>
    <row r="324" spans="1:38" s="223" customFormat="1">
      <c r="A324" s="269"/>
      <c r="B324" s="27">
        <f>+'Ark1'!C1994</f>
        <v>2023</v>
      </c>
      <c r="C324" s="269"/>
      <c r="D324" s="215">
        <f>+'Ark1'!M1994</f>
        <v>7</v>
      </c>
      <c r="E324" s="215" t="s">
        <v>94</v>
      </c>
      <c r="F324" s="215">
        <f>+'Ark1'!D1994</f>
        <v>8</v>
      </c>
      <c r="G324" s="215" t="str">
        <f t="shared" si="43"/>
        <v>Aug</v>
      </c>
      <c r="H324" s="215">
        <f>+'Ark1'!Q1994</f>
        <v>6</v>
      </c>
      <c r="I324" s="320">
        <f>+'Ark1'!R1994</f>
        <v>16</v>
      </c>
      <c r="J324" s="216">
        <f>+IF(I324=0,"",'Ark1'!AG1994)</f>
        <v>1.5479992839443364</v>
      </c>
      <c r="K324" s="216">
        <f>+IF(I324=0,"",'Ark1'!AH1994)</f>
        <v>0</v>
      </c>
      <c r="L324" s="217">
        <f>+IF(I324=0,"",'Ark1'!S1994)</f>
        <v>5.3125</v>
      </c>
      <c r="M324" s="269"/>
      <c r="N324" s="216">
        <f>+IF(I324=0,"",'Ark1'!V1994)</f>
        <v>0</v>
      </c>
      <c r="O324" s="216">
        <f>+IF(I324=0,"",'Ark1'!W1994)</f>
        <v>0</v>
      </c>
      <c r="P324" s="218">
        <f>+IF(I324=0,"",'Ark1'!X1994)</f>
        <v>6.25</v>
      </c>
      <c r="Q324" s="218">
        <f>+IF(I324=0,"",'Ark1'!Y1994)</f>
        <v>0</v>
      </c>
      <c r="R324" s="218">
        <f>+IF(I324=0,"",'Ark1'!Z1994)</f>
        <v>3.2719869250197178</v>
      </c>
      <c r="S324" s="216">
        <f>+IF(I324=0,"",'Ark1'!AA1994)</f>
        <v>0.84548432865429246</v>
      </c>
      <c r="T324" s="216">
        <f>+IF(I324=0,"",'Ark1'!AB1994)</f>
        <v>0</v>
      </c>
      <c r="U324" s="218">
        <f>+'Ark1'!AD1994</f>
        <v>0</v>
      </c>
      <c r="V324" s="216">
        <f t="shared" si="44"/>
        <v>2.2857142857142856</v>
      </c>
      <c r="W324" s="216">
        <f t="shared" si="45"/>
        <v>2.6666666666666665</v>
      </c>
      <c r="X324" s="269"/>
      <c r="Y324" s="28"/>
      <c r="Z324" s="28"/>
      <c r="AA324" s="28"/>
      <c r="AB324" s="26"/>
      <c r="AC324" s="28"/>
      <c r="AD324" s="28"/>
      <c r="AE324" s="27"/>
      <c r="AF324" s="27"/>
      <c r="AG324" s="27"/>
      <c r="AH324" s="28"/>
      <c r="AI324" s="27"/>
      <c r="AJ324" s="27"/>
    </row>
    <row r="325" spans="1:38" s="223" customFormat="1">
      <c r="A325" s="269"/>
      <c r="B325" s="27">
        <f>+'Ark1'!C1995</f>
        <v>2023</v>
      </c>
      <c r="C325" s="269"/>
      <c r="D325" s="215">
        <f>+'Ark1'!M1995</f>
        <v>7</v>
      </c>
      <c r="E325" s="215" t="s">
        <v>94</v>
      </c>
      <c r="F325" s="215">
        <f>+'Ark1'!D1995</f>
        <v>9</v>
      </c>
      <c r="G325" s="215" t="str">
        <f t="shared" si="43"/>
        <v>Sep</v>
      </c>
      <c r="H325" s="215">
        <f>+'Ark1'!Q1995</f>
        <v>13</v>
      </c>
      <c r="I325" s="320">
        <f>+'Ark1'!R1995</f>
        <v>22</v>
      </c>
      <c r="J325" s="216">
        <f>+IF(I325=0,"",'Ark1'!AG1995)</f>
        <v>1.5133001221919349</v>
      </c>
      <c r="K325" s="216">
        <f>+IF(I325=0,"",'Ark1'!AH1995)</f>
        <v>0</v>
      </c>
      <c r="L325" s="217">
        <f>+IF(I325=0,"",'Ark1'!S1995)</f>
        <v>6.1363636363636367</v>
      </c>
      <c r="M325" s="269"/>
      <c r="N325" s="216">
        <f>+IF(I325=0,"",'Ark1'!V1995)</f>
        <v>0</v>
      </c>
      <c r="O325" s="216">
        <f>+IF(I325=0,"",'Ark1'!W1995)</f>
        <v>0</v>
      </c>
      <c r="P325" s="218">
        <f>+IF(I325=0,"",'Ark1'!X1995)</f>
        <v>27.272727272727277</v>
      </c>
      <c r="Q325" s="218">
        <f>+IF(I325=0,"",'Ark1'!Y1995)</f>
        <v>0</v>
      </c>
      <c r="R325" s="218">
        <f>+IF(I325=0,"",'Ark1'!Z1995)</f>
        <v>2.9459490325664652</v>
      </c>
      <c r="S325" s="216">
        <f>+IF(I325=0,"",'Ark1'!AA1995)</f>
        <v>0.9674453024451235</v>
      </c>
      <c r="T325" s="216">
        <f>+IF(I325=0,"",'Ark1'!AB1995)</f>
        <v>0</v>
      </c>
      <c r="U325" s="218">
        <f>+'Ark1'!AD1995</f>
        <v>0</v>
      </c>
      <c r="V325" s="216">
        <f t="shared" si="44"/>
        <v>3.1428571428571428</v>
      </c>
      <c r="W325" s="216">
        <f t="shared" si="45"/>
        <v>1.6923076923076923</v>
      </c>
      <c r="X325" s="269"/>
      <c r="Y325" s="28"/>
      <c r="Z325" s="28"/>
      <c r="AA325" s="28"/>
      <c r="AB325" s="26"/>
      <c r="AC325" s="28"/>
      <c r="AD325" s="28"/>
      <c r="AE325" s="27"/>
      <c r="AF325" s="27"/>
      <c r="AG325" s="27"/>
      <c r="AH325" s="28"/>
      <c r="AI325" s="27"/>
      <c r="AJ325" s="27"/>
    </row>
    <row r="326" spans="1:38" s="223" customFormat="1">
      <c r="A326" s="269"/>
      <c r="B326" s="27">
        <f>+'Ark1'!C1996</f>
        <v>2023</v>
      </c>
      <c r="C326" s="269"/>
      <c r="D326" s="215">
        <f>+'Ark1'!M1996</f>
        <v>7</v>
      </c>
      <c r="E326" s="215" t="s">
        <v>94</v>
      </c>
      <c r="F326" s="215">
        <f>+'Ark1'!D1996</f>
        <v>10</v>
      </c>
      <c r="G326" s="215" t="str">
        <f t="shared" si="43"/>
        <v>Okt</v>
      </c>
      <c r="H326" s="215">
        <f>+'Ark1'!Q1996</f>
        <v>17</v>
      </c>
      <c r="I326" s="320">
        <f>+'Ark1'!R1996</f>
        <v>60</v>
      </c>
      <c r="J326" s="216">
        <f>+IF(I326=0,"",'Ark1'!AG1996)</f>
        <v>3.2489527116277306</v>
      </c>
      <c r="K326" s="216">
        <f>+IF(I326=0,"",'Ark1'!AH1996)</f>
        <v>1.6666666666666672</v>
      </c>
      <c r="L326" s="217">
        <f>+IF(I326=0,"",'Ark1'!S1996)</f>
        <v>6.2166666666666668</v>
      </c>
      <c r="M326" s="269"/>
      <c r="N326" s="216">
        <f>+IF(I326=0,"",'Ark1'!V1996)</f>
        <v>0</v>
      </c>
      <c r="O326" s="216">
        <f>+IF(I326=0,"",'Ark1'!W1996)</f>
        <v>0</v>
      </c>
      <c r="P326" s="218">
        <f>+IF(I326=0,"",'Ark1'!X1996)</f>
        <v>3.3333333333333344</v>
      </c>
      <c r="Q326" s="218">
        <f>+IF(I326=0,"",'Ark1'!Y1996)</f>
        <v>0</v>
      </c>
      <c r="R326" s="218">
        <f>+IF(I326=0,"",'Ark1'!Z1996)</f>
        <v>2.2857596597678902</v>
      </c>
      <c r="S326" s="216">
        <f>+IF(I326=0,"",'Ark1'!AA1996)</f>
        <v>0.96767189113298635</v>
      </c>
      <c r="T326" s="216">
        <f>+IF(I326=0,"",'Ark1'!AB1996)</f>
        <v>0</v>
      </c>
      <c r="U326" s="218">
        <f>+'Ark1'!AD1996</f>
        <v>0</v>
      </c>
      <c r="V326" s="216">
        <f t="shared" si="44"/>
        <v>8.5714285714285712</v>
      </c>
      <c r="W326" s="216">
        <f t="shared" si="45"/>
        <v>3.5294117647058822</v>
      </c>
      <c r="X326" s="269"/>
      <c r="Y326" s="28"/>
      <c r="Z326" s="28"/>
      <c r="AA326" s="28"/>
      <c r="AB326" s="26"/>
      <c r="AC326" s="28"/>
      <c r="AD326" s="28"/>
      <c r="AE326" s="27"/>
      <c r="AF326" s="27"/>
      <c r="AG326" s="27"/>
      <c r="AH326" s="28"/>
      <c r="AI326" s="27"/>
      <c r="AJ326" s="27"/>
    </row>
    <row r="327" spans="1:38" s="223" customFormat="1">
      <c r="A327" s="269"/>
      <c r="B327" s="27">
        <f>+'Ark1'!C1997</f>
        <v>2023</v>
      </c>
      <c r="C327" s="269"/>
      <c r="D327" s="215">
        <f>+'Ark1'!M1997</f>
        <v>7</v>
      </c>
      <c r="E327" s="215" t="s">
        <v>94</v>
      </c>
      <c r="F327" s="215">
        <f>+'Ark1'!D1997</f>
        <v>11</v>
      </c>
      <c r="G327" s="215" t="str">
        <f t="shared" si="43"/>
        <v>Nov</v>
      </c>
      <c r="H327" s="215">
        <f>+'Ark1'!Q1997</f>
        <v>8</v>
      </c>
      <c r="I327" s="320">
        <f>+'Ark1'!R1997</f>
        <v>13</v>
      </c>
      <c r="J327" s="216">
        <f>+IF(I327=0,"",'Ark1'!AG1997)</f>
        <v>1.4109466997211035</v>
      </c>
      <c r="K327" s="216">
        <f>+IF(I327=0,"",'Ark1'!AH1997)</f>
        <v>7.6923076923076898</v>
      </c>
      <c r="L327" s="217">
        <f>+IF(I327=0,"",'Ark1'!S1997)</f>
        <v>5.8461538461538476</v>
      </c>
      <c r="M327" s="269"/>
      <c r="N327" s="216">
        <f>+IF(I327=0,"",'Ark1'!V1997)</f>
        <v>0</v>
      </c>
      <c r="O327" s="216">
        <f>+IF(I327=0,"",'Ark1'!W1997)</f>
        <v>0</v>
      </c>
      <c r="P327" s="218">
        <f>+IF(I327=0,"",'Ark1'!X1997)</f>
        <v>7.6923076923076898</v>
      </c>
      <c r="Q327" s="218">
        <f>+IF(I327=0,"",'Ark1'!Y1997)</f>
        <v>0</v>
      </c>
      <c r="R327" s="218">
        <f>+IF(I327=0,"",'Ark1'!Z1997)</f>
        <v>2.1164053481394225</v>
      </c>
      <c r="S327" s="216">
        <f>+IF(I327=0,"",'Ark1'!AA1997)</f>
        <v>0.76923076923077438</v>
      </c>
      <c r="T327" s="216">
        <f>+IF(I327=0,"",'Ark1'!AB1997)</f>
        <v>0</v>
      </c>
      <c r="U327" s="218">
        <f>+'Ark1'!AD1997</f>
        <v>0</v>
      </c>
      <c r="V327" s="216">
        <f t="shared" si="44"/>
        <v>1.8571428571428572</v>
      </c>
      <c r="W327" s="216">
        <f t="shared" si="45"/>
        <v>1.625</v>
      </c>
      <c r="X327" s="269"/>
      <c r="Y327" s="28"/>
      <c r="Z327" s="28"/>
      <c r="AA327" s="28"/>
      <c r="AB327" s="26"/>
      <c r="AC327" s="28"/>
      <c r="AD327" s="28"/>
      <c r="AE327" s="27"/>
      <c r="AF327" s="27"/>
      <c r="AG327" s="27"/>
      <c r="AH327" s="28"/>
      <c r="AI327" s="27"/>
      <c r="AJ327" s="27"/>
    </row>
    <row r="328" spans="1:38">
      <c r="A328" s="269"/>
      <c r="B328" s="27">
        <f>+'Ark1'!C1998</f>
        <v>2023</v>
      </c>
      <c r="C328" s="269"/>
      <c r="D328" s="215">
        <f>+'Ark1'!M1998</f>
        <v>7</v>
      </c>
      <c r="E328" s="215" t="s">
        <v>94</v>
      </c>
      <c r="F328" s="215">
        <f>+'Ark1'!D1998</f>
        <v>12</v>
      </c>
      <c r="G328" s="215" t="str">
        <f t="shared" si="43"/>
        <v>Des</v>
      </c>
      <c r="H328" s="215">
        <f>+'Ark1'!Q1998</f>
        <v>0</v>
      </c>
      <c r="I328" s="320">
        <f>+'Ark1'!R1998</f>
        <v>0</v>
      </c>
      <c r="J328" s="216" t="str">
        <f>+IF(I328=0,"",'Ark1'!AG1998)</f>
        <v/>
      </c>
      <c r="K328" s="216" t="str">
        <f>+IF(I328=0,"",'Ark1'!AH1998)</f>
        <v/>
      </c>
      <c r="L328" s="217" t="str">
        <f>+IF(I328=0,"",'Ark1'!S1998)</f>
        <v/>
      </c>
      <c r="M328" s="269"/>
      <c r="N328" s="216" t="str">
        <f>+IF(I328=0,"",'Ark1'!V1998)</f>
        <v/>
      </c>
      <c r="O328" s="216" t="str">
        <f>+IF(I328=0,"",'Ark1'!W1998)</f>
        <v/>
      </c>
      <c r="P328" s="218" t="str">
        <f>+IF(I328=0,"",'Ark1'!X1998)</f>
        <v/>
      </c>
      <c r="Q328" s="218" t="str">
        <f>+IF(I328=0,"",'Ark1'!Y1998)</f>
        <v/>
      </c>
      <c r="R328" s="218" t="str">
        <f>+IF(I328=0,"",'Ark1'!Z1998)</f>
        <v/>
      </c>
      <c r="S328" s="216" t="str">
        <f>+IF(I328=0,"",'Ark1'!AA1998)</f>
        <v/>
      </c>
      <c r="T328" s="216" t="str">
        <f>+IF(I328=0,"",'Ark1'!AB1998)</f>
        <v/>
      </c>
      <c r="U328" s="218">
        <f>+'Ark1'!AD1998</f>
        <v>0</v>
      </c>
      <c r="V328" s="216" t="str">
        <f t="shared" si="44"/>
        <v/>
      </c>
      <c r="W328" s="216" t="str">
        <f t="shared" si="45"/>
        <v/>
      </c>
      <c r="X328" s="269"/>
      <c r="AA328" s="28"/>
      <c r="AB328" s="26"/>
    </row>
    <row r="329" spans="1:38">
      <c r="A329" s="269"/>
      <c r="B329" s="269"/>
      <c r="C329" s="269"/>
      <c r="D329" s="269"/>
      <c r="E329" s="269"/>
      <c r="F329" s="269"/>
      <c r="G329" s="269"/>
      <c r="H329" s="269"/>
      <c r="I329" s="322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  <c r="AA329" s="28"/>
      <c r="AB329" s="26"/>
      <c r="AE329" s="26"/>
      <c r="AF329" s="26"/>
      <c r="AG329" s="26"/>
      <c r="AI329" s="26"/>
      <c r="AJ329" s="220"/>
      <c r="AK329" s="26"/>
      <c r="AL329" s="26"/>
    </row>
    <row r="330" spans="1:38">
      <c r="A330" s="269"/>
      <c r="B330" s="27">
        <f>+'Ark1'!C1999</f>
        <v>2023</v>
      </c>
      <c r="C330" s="269"/>
      <c r="D330" s="215">
        <f>+'Ark1'!M1999</f>
        <v>8</v>
      </c>
      <c r="E330" s="226" t="s">
        <v>95</v>
      </c>
      <c r="F330" s="215">
        <f>+'Ark1'!D1999</f>
        <v>1</v>
      </c>
      <c r="G330" s="215" t="str">
        <f>+G317</f>
        <v>Jan</v>
      </c>
      <c r="H330" s="215">
        <f>+'Ark1'!Q1999</f>
        <v>6</v>
      </c>
      <c r="I330" s="320">
        <f>+'Ark1'!R1999</f>
        <v>16</v>
      </c>
      <c r="J330" s="216">
        <f>+IF(I330=0,"",'Ark1'!AG1999)</f>
        <v>11.753146741728184</v>
      </c>
      <c r="K330" s="216">
        <f>+IF(I330=0,"",'Ark1'!AH1999)</f>
        <v>0</v>
      </c>
      <c r="L330" s="217">
        <f>+IF(I330=0,"",'Ark1'!S1999)</f>
        <v>7.5</v>
      </c>
      <c r="M330" s="269"/>
      <c r="N330" s="216">
        <f>+IF(I330=0,"",'Ark1'!V1999)</f>
        <v>0</v>
      </c>
      <c r="O330" s="216">
        <f>+IF(I330=0,"",'Ark1'!W1999)</f>
        <v>0</v>
      </c>
      <c r="P330" s="218">
        <f>+IF(I330=0,"",'Ark1'!X1999)</f>
        <v>31.25</v>
      </c>
      <c r="Q330" s="218">
        <f>+IF(I330=0,"",'Ark1'!Y1999)</f>
        <v>0</v>
      </c>
      <c r="R330" s="218">
        <f>+IF(I330=0,"",'Ark1'!Z1999)</f>
        <v>2.9288903082054802</v>
      </c>
      <c r="S330" s="216">
        <f>+IF(I330=0,"",'Ark1'!AA1999)</f>
        <v>2.7613402542968144</v>
      </c>
      <c r="T330" s="216">
        <f>+IF(I330=0,"",'Ark1'!AB1999)</f>
        <v>0</v>
      </c>
      <c r="U330" s="218">
        <f>+'Ark1'!AD1999</f>
        <v>0</v>
      </c>
      <c r="V330" s="216">
        <f t="shared" si="44"/>
        <v>2</v>
      </c>
      <c r="W330" s="216">
        <f t="shared" si="45"/>
        <v>2.6666666666666665</v>
      </c>
      <c r="X330" s="269"/>
      <c r="AA330" s="28"/>
      <c r="AB330" s="26"/>
    </row>
    <row r="331" spans="1:38">
      <c r="A331" s="269"/>
      <c r="B331" s="27">
        <f>+'Ark1'!C2000</f>
        <v>2023</v>
      </c>
      <c r="C331" s="269"/>
      <c r="D331" s="215">
        <f>+'Ark1'!M2000</f>
        <v>8</v>
      </c>
      <c r="E331" s="226" t="s">
        <v>95</v>
      </c>
      <c r="F331" s="215">
        <f>+'Ark1'!D2000</f>
        <v>2</v>
      </c>
      <c r="G331" s="215" t="str">
        <f t="shared" ref="G331:G341" si="46">+G318</f>
        <v>Feb</v>
      </c>
      <c r="H331" s="215">
        <f>+'Ark1'!Q2000</f>
        <v>15</v>
      </c>
      <c r="I331" s="320">
        <f>+'Ark1'!R2000</f>
        <v>89</v>
      </c>
      <c r="J331" s="216">
        <f>+IF(I331=0,"",'Ark1'!AG2000)</f>
        <v>7.9991419410197357</v>
      </c>
      <c r="K331" s="216">
        <f>+IF(I331=0,"",'Ark1'!AH2000)</f>
        <v>6.741573033707863</v>
      </c>
      <c r="L331" s="217">
        <f>+IF(I331=0,"",'Ark1'!S2000)</f>
        <v>6.2471910112359552</v>
      </c>
      <c r="M331" s="269"/>
      <c r="N331" s="216">
        <f>+IF(I331=0,"",'Ark1'!V2000)</f>
        <v>0</v>
      </c>
      <c r="O331" s="216">
        <f>+IF(I331=0,"",'Ark1'!W2000)</f>
        <v>0</v>
      </c>
      <c r="P331" s="218">
        <f>+IF(I331=0,"",'Ark1'!X2000)</f>
        <v>3.3707865168539315</v>
      </c>
      <c r="Q331" s="218">
        <f>+IF(I331=0,"",'Ark1'!Y2000)</f>
        <v>0</v>
      </c>
      <c r="R331" s="218">
        <f>+IF(I331=0,"",'Ark1'!Z2000)</f>
        <v>3.2743682117259474</v>
      </c>
      <c r="S331" s="216">
        <f>+IF(I331=0,"",'Ark1'!AA2000)</f>
        <v>0.95141407325916816</v>
      </c>
      <c r="T331" s="216">
        <f>+IF(I331=0,"",'Ark1'!AB2000)</f>
        <v>0</v>
      </c>
      <c r="U331" s="218">
        <f>+'Ark1'!AD2000</f>
        <v>0</v>
      </c>
      <c r="V331" s="216">
        <f t="shared" si="44"/>
        <v>11.125</v>
      </c>
      <c r="W331" s="216">
        <f t="shared" si="45"/>
        <v>5.9333333333333336</v>
      </c>
      <c r="X331" s="269"/>
      <c r="AA331" s="28"/>
      <c r="AB331" s="26"/>
    </row>
    <row r="332" spans="1:38">
      <c r="A332" s="269"/>
      <c r="B332" s="27">
        <f>+'Ark1'!C2001</f>
        <v>2023</v>
      </c>
      <c r="C332" s="269"/>
      <c r="D332" s="215">
        <f>+'Ark1'!M2001</f>
        <v>8</v>
      </c>
      <c r="E332" s="226" t="s">
        <v>95</v>
      </c>
      <c r="F332" s="215">
        <f>+'Ark1'!D2001</f>
        <v>3</v>
      </c>
      <c r="G332" s="215" t="str">
        <f t="shared" si="46"/>
        <v>Mar</v>
      </c>
      <c r="H332" s="215">
        <f>+'Ark1'!Q2001</f>
        <v>41</v>
      </c>
      <c r="I332" s="320">
        <f>+'Ark1'!R2001</f>
        <v>255</v>
      </c>
      <c r="J332" s="216">
        <f>+IF(I332=0,"",'Ark1'!AG2001)</f>
        <v>8.3319628320039367</v>
      </c>
      <c r="K332" s="216">
        <f>+IF(I332=0,"",'Ark1'!AH2001)</f>
        <v>0</v>
      </c>
      <c r="L332" s="217">
        <f>+IF(I332=0,"",'Ark1'!S2001)</f>
        <v>6.1490196078431385</v>
      </c>
      <c r="M332" s="269"/>
      <c r="N332" s="216">
        <f>+IF(I332=0,"",'Ark1'!V2001)</f>
        <v>0</v>
      </c>
      <c r="O332" s="216">
        <f>+IF(I332=0,"",'Ark1'!W2001)</f>
        <v>0</v>
      </c>
      <c r="P332" s="218">
        <f>+IF(I332=0,"",'Ark1'!X2001)</f>
        <v>3.5294117647058822</v>
      </c>
      <c r="Q332" s="218">
        <f>+IF(I332=0,"",'Ark1'!Y2001)</f>
        <v>0.78431372549019596</v>
      </c>
      <c r="R332" s="218">
        <f>+IF(I332=0,"",'Ark1'!Z2001)</f>
        <v>2.8192582073440966</v>
      </c>
      <c r="S332" s="216">
        <f>+IF(I332=0,"",'Ark1'!AA2001)</f>
        <v>1.340671846357461</v>
      </c>
      <c r="T332" s="216">
        <f>+IF(I332=0,"",'Ark1'!AB2001)</f>
        <v>0</v>
      </c>
      <c r="U332" s="218">
        <f>+'Ark1'!AD2001</f>
        <v>0</v>
      </c>
      <c r="V332" s="216">
        <f t="shared" si="44"/>
        <v>31.875</v>
      </c>
      <c r="W332" s="216">
        <f t="shared" si="45"/>
        <v>6.2195121951219514</v>
      </c>
      <c r="X332" s="269"/>
      <c r="AA332" s="28"/>
      <c r="AB332" s="26"/>
    </row>
    <row r="333" spans="1:38">
      <c r="A333" s="269"/>
      <c r="B333" s="27">
        <f>+'Ark1'!C2002</f>
        <v>2023</v>
      </c>
      <c r="C333" s="269"/>
      <c r="D333" s="215">
        <f>+'Ark1'!M2002</f>
        <v>8</v>
      </c>
      <c r="E333" s="226" t="s">
        <v>95</v>
      </c>
      <c r="F333" s="215">
        <f>+'Ark1'!D2002</f>
        <v>4</v>
      </c>
      <c r="G333" s="215" t="str">
        <f t="shared" si="46"/>
        <v>Apr</v>
      </c>
      <c r="H333" s="215">
        <f>+'Ark1'!Q2002</f>
        <v>34</v>
      </c>
      <c r="I333" s="320">
        <f>+'Ark1'!R2002</f>
        <v>277</v>
      </c>
      <c r="J333" s="216">
        <f>+IF(I333=0,"",'Ark1'!AG2002)</f>
        <v>11.602823603703165</v>
      </c>
      <c r="K333" s="216">
        <f>+IF(I333=0,"",'Ark1'!AH2002)</f>
        <v>0</v>
      </c>
      <c r="L333" s="217">
        <f>+IF(I333=0,"",'Ark1'!S2002)</f>
        <v>6.5198555956678703</v>
      </c>
      <c r="M333" s="269"/>
      <c r="N333" s="216">
        <f>+IF(I333=0,"",'Ark1'!V2002)</f>
        <v>0</v>
      </c>
      <c r="O333" s="216">
        <f>+IF(I333=0,"",'Ark1'!W2002)</f>
        <v>0</v>
      </c>
      <c r="P333" s="218">
        <f>+IF(I333=0,"",'Ark1'!X2002)</f>
        <v>1.4440433212996389</v>
      </c>
      <c r="Q333" s="218">
        <f>+IF(I333=0,"",'Ark1'!Y2002)</f>
        <v>0.36101083032490966</v>
      </c>
      <c r="R333" s="218">
        <f>+IF(I333=0,"",'Ark1'!Z2002)</f>
        <v>2.1982378410343317</v>
      </c>
      <c r="S333" s="216">
        <f>+IF(I333=0,"",'Ark1'!AA2002)</f>
        <v>1.2761924334369898</v>
      </c>
      <c r="T333" s="216">
        <f>+IF(I333=0,"",'Ark1'!AB2002)</f>
        <v>0</v>
      </c>
      <c r="U333" s="218">
        <f>+'Ark1'!AD2002</f>
        <v>0</v>
      </c>
      <c r="V333" s="216">
        <f t="shared" si="44"/>
        <v>34.625</v>
      </c>
      <c r="W333" s="216">
        <f t="shared" si="45"/>
        <v>8.1470588235294112</v>
      </c>
      <c r="X333" s="269"/>
      <c r="AA333" s="28"/>
      <c r="AB333" s="26"/>
    </row>
    <row r="334" spans="1:38">
      <c r="A334" s="269"/>
      <c r="B334" s="27">
        <f>+'Ark1'!C2003</f>
        <v>2023</v>
      </c>
      <c r="C334" s="269"/>
      <c r="D334" s="215">
        <f>+'Ark1'!M2003</f>
        <v>8</v>
      </c>
      <c r="E334" s="226" t="s">
        <v>95</v>
      </c>
      <c r="F334" s="215">
        <f>+'Ark1'!D2003</f>
        <v>5</v>
      </c>
      <c r="G334" s="215" t="str">
        <f t="shared" si="46"/>
        <v>Mai</v>
      </c>
      <c r="H334" s="215">
        <f>+'Ark1'!Q2003</f>
        <v>15</v>
      </c>
      <c r="I334" s="320">
        <f>+'Ark1'!R2003</f>
        <v>41</v>
      </c>
      <c r="J334" s="216">
        <f>+IF(I334=0,"",'Ark1'!AG2003)</f>
        <v>3.807726581747656</v>
      </c>
      <c r="K334" s="216">
        <f>+IF(I334=0,"",'Ark1'!AH2003)</f>
        <v>2.4390243902439024</v>
      </c>
      <c r="L334" s="217">
        <f>+IF(I334=0,"",'Ark1'!S2003)</f>
        <v>6.8536585365853648</v>
      </c>
      <c r="M334" s="269"/>
      <c r="N334" s="216">
        <f>+IF(I334=0,"",'Ark1'!V2003)</f>
        <v>0</v>
      </c>
      <c r="O334" s="216">
        <f>+IF(I334=0,"",'Ark1'!W2003)</f>
        <v>0</v>
      </c>
      <c r="P334" s="218">
        <f>+IF(I334=0,"",'Ark1'!X2003)</f>
        <v>4.8780487804878048</v>
      </c>
      <c r="Q334" s="218">
        <f>+IF(I334=0,"",'Ark1'!Y2003)</f>
        <v>0</v>
      </c>
      <c r="R334" s="218">
        <f>+IF(I334=0,"",'Ark1'!Z2003)</f>
        <v>3.3558086234101898</v>
      </c>
      <c r="S334" s="216">
        <f>+IF(I334=0,"",'Ark1'!AA2003)</f>
        <v>1.1803466958597928</v>
      </c>
      <c r="T334" s="216">
        <f>+IF(I334=0,"",'Ark1'!AB2003)</f>
        <v>0</v>
      </c>
      <c r="U334" s="218">
        <f>+'Ark1'!AD2003</f>
        <v>0</v>
      </c>
      <c r="V334" s="216">
        <f t="shared" si="44"/>
        <v>5.125</v>
      </c>
      <c r="W334" s="216">
        <f t="shared" si="45"/>
        <v>2.7333333333333334</v>
      </c>
      <c r="X334" s="269"/>
      <c r="AA334" s="28"/>
      <c r="AB334" s="26"/>
    </row>
    <row r="335" spans="1:38">
      <c r="A335" s="269"/>
      <c r="B335" s="27">
        <f>+'Ark1'!C2004</f>
        <v>2023</v>
      </c>
      <c r="C335" s="269"/>
      <c r="D335" s="215">
        <f>+'Ark1'!M2004</f>
        <v>8</v>
      </c>
      <c r="E335" s="226" t="s">
        <v>95</v>
      </c>
      <c r="F335" s="215">
        <f>+'Ark1'!D2004</f>
        <v>6</v>
      </c>
      <c r="G335" s="215" t="str">
        <f t="shared" si="46"/>
        <v>Jun</v>
      </c>
      <c r="H335" s="215">
        <f>+'Ark1'!Q2004</f>
        <v>19</v>
      </c>
      <c r="I335" s="320">
        <f>+'Ark1'!R2004</f>
        <v>33</v>
      </c>
      <c r="J335" s="216">
        <f>+IF(I335=0,"",'Ark1'!AG2004)</f>
        <v>4.2179961802695525</v>
      </c>
      <c r="K335" s="216">
        <f>+IF(I335=0,"",'Ark1'!AH2004)</f>
        <v>0</v>
      </c>
      <c r="L335" s="217">
        <f>+IF(I335=0,"",'Ark1'!S2004)</f>
        <v>6.8787878787878798</v>
      </c>
      <c r="M335" s="269"/>
      <c r="N335" s="216">
        <f>+IF(I335=0,"",'Ark1'!V2004)</f>
        <v>0</v>
      </c>
      <c r="O335" s="216">
        <f>+IF(I335=0,"",'Ark1'!W2004)</f>
        <v>0</v>
      </c>
      <c r="P335" s="218">
        <f>+IF(I335=0,"",'Ark1'!X2004)</f>
        <v>15.151515151515152</v>
      </c>
      <c r="Q335" s="218">
        <f>+IF(I335=0,"",'Ark1'!Y2004)</f>
        <v>3.0303030303030303</v>
      </c>
      <c r="R335" s="218">
        <f>+IF(I335=0,"",'Ark1'!Z2004)</f>
        <v>3.2205549658929824</v>
      </c>
      <c r="S335" s="216">
        <f>+IF(I335=0,"",'Ark1'!AA2004)</f>
        <v>1.1216215468679849</v>
      </c>
      <c r="T335" s="216">
        <f>+IF(I335=0,"",'Ark1'!AB2004)</f>
        <v>0</v>
      </c>
      <c r="U335" s="218">
        <f>+'Ark1'!AD2004</f>
        <v>0</v>
      </c>
      <c r="V335" s="216">
        <f t="shared" si="44"/>
        <v>4.125</v>
      </c>
      <c r="W335" s="216">
        <f t="shared" si="45"/>
        <v>1.736842105263158</v>
      </c>
      <c r="X335" s="269"/>
      <c r="AA335" s="28"/>
      <c r="AB335" s="26"/>
    </row>
    <row r="336" spans="1:38">
      <c r="A336" s="269"/>
      <c r="B336" s="27">
        <f>+'Ark1'!C2005</f>
        <v>2023</v>
      </c>
      <c r="C336" s="269"/>
      <c r="D336" s="215">
        <f>+'Ark1'!M2005</f>
        <v>8</v>
      </c>
      <c r="E336" s="226" t="s">
        <v>95</v>
      </c>
      <c r="F336" s="215">
        <f>+'Ark1'!D2005</f>
        <v>7</v>
      </c>
      <c r="G336" s="215" t="str">
        <f t="shared" si="46"/>
        <v>Jul</v>
      </c>
      <c r="H336" s="215">
        <f>+'Ark1'!Q2005</f>
        <v>4</v>
      </c>
      <c r="I336" s="320">
        <f>+'Ark1'!R2005</f>
        <v>5</v>
      </c>
      <c r="J336" s="216">
        <f>+IF(I336=0,"",'Ark1'!AG2005)</f>
        <v>1.9203052140737609</v>
      </c>
      <c r="K336" s="216">
        <f>+IF(I336=0,"",'Ark1'!AH2005)</f>
        <v>0</v>
      </c>
      <c r="L336" s="217">
        <f>+IF(I336=0,"",'Ark1'!S2005)</f>
        <v>6.2</v>
      </c>
      <c r="M336" s="269"/>
      <c r="N336" s="216">
        <f>+IF(I336=0,"",'Ark1'!V2005)</f>
        <v>0</v>
      </c>
      <c r="O336" s="216">
        <f>+IF(I336=0,"",'Ark1'!W2005)</f>
        <v>0</v>
      </c>
      <c r="P336" s="218">
        <f>+IF(I336=0,"",'Ark1'!X2005)</f>
        <v>0</v>
      </c>
      <c r="Q336" s="218">
        <f>+IF(I336=0,"",'Ark1'!Y2005)</f>
        <v>0</v>
      </c>
      <c r="R336" s="218">
        <f>+IF(I336=0,"",'Ark1'!Z2005)</f>
        <v>1.6057397049335309</v>
      </c>
      <c r="S336" s="216">
        <f>+IF(I336=0,"",'Ark1'!AA2005)</f>
        <v>0.97979589711326975</v>
      </c>
      <c r="T336" s="216">
        <f>+IF(I336=0,"",'Ark1'!AB2005)</f>
        <v>0</v>
      </c>
      <c r="U336" s="218">
        <f>+'Ark1'!AD2005</f>
        <v>0</v>
      </c>
      <c r="V336" s="216">
        <f t="shared" si="44"/>
        <v>0.625</v>
      </c>
      <c r="W336" s="216">
        <f t="shared" si="45"/>
        <v>1.25</v>
      </c>
      <c r="X336" s="269"/>
      <c r="AA336" s="28"/>
      <c r="AB336" s="26"/>
    </row>
    <row r="337" spans="1:38">
      <c r="A337" s="269"/>
      <c r="B337" s="27">
        <f>+'Ark1'!C2006</f>
        <v>2023</v>
      </c>
      <c r="C337" s="269"/>
      <c r="D337" s="215">
        <f>+'Ark1'!M2006</f>
        <v>8</v>
      </c>
      <c r="E337" s="226" t="s">
        <v>95</v>
      </c>
      <c r="F337" s="215">
        <f>+'Ark1'!D2006</f>
        <v>8</v>
      </c>
      <c r="G337" s="215" t="str">
        <f t="shared" si="46"/>
        <v>Aug</v>
      </c>
      <c r="H337" s="215">
        <f>+'Ark1'!Q2006</f>
        <v>6</v>
      </c>
      <c r="I337" s="320">
        <f>+'Ark1'!R2006</f>
        <v>16</v>
      </c>
      <c r="J337" s="216">
        <f>+IF(I337=0,"",'Ark1'!AG2006)</f>
        <v>2.3111638731073998</v>
      </c>
      <c r="K337" s="216">
        <f>+IF(I337=0,"",'Ark1'!AH2006)</f>
        <v>0</v>
      </c>
      <c r="L337" s="217">
        <f>+IF(I337=0,"",'Ark1'!S2006)</f>
        <v>6.375</v>
      </c>
      <c r="M337" s="269"/>
      <c r="N337" s="216">
        <f>+IF(I337=0,"",'Ark1'!V2006)</f>
        <v>0</v>
      </c>
      <c r="O337" s="216">
        <f>+IF(I337=0,"",'Ark1'!W2006)</f>
        <v>0</v>
      </c>
      <c r="P337" s="218">
        <f>+IF(I337=0,"",'Ark1'!X2006)</f>
        <v>50</v>
      </c>
      <c r="Q337" s="218">
        <f>+IF(I337=0,"",'Ark1'!Y2006)</f>
        <v>0</v>
      </c>
      <c r="R337" s="218">
        <f>+IF(I337=0,"",'Ark1'!Z2006)</f>
        <v>4.0191290645486948</v>
      </c>
      <c r="S337" s="216">
        <f>+IF(I337=0,"",'Ark1'!AA2006)</f>
        <v>1.2183492931011202</v>
      </c>
      <c r="T337" s="216">
        <f>+IF(I337=0,"",'Ark1'!AB2006)</f>
        <v>0</v>
      </c>
      <c r="U337" s="218">
        <f>+'Ark1'!AD2006</f>
        <v>0</v>
      </c>
      <c r="V337" s="216">
        <f t="shared" si="44"/>
        <v>2</v>
      </c>
      <c r="W337" s="216">
        <f t="shared" si="45"/>
        <v>2.6666666666666665</v>
      </c>
      <c r="X337" s="269"/>
      <c r="AA337" s="28"/>
      <c r="AB337" s="26"/>
    </row>
    <row r="338" spans="1:38">
      <c r="A338" s="269"/>
      <c r="B338" s="27">
        <f>+'Ark1'!C2007</f>
        <v>2023</v>
      </c>
      <c r="C338" s="269"/>
      <c r="D338" s="215">
        <f>+'Ark1'!M2007</f>
        <v>8</v>
      </c>
      <c r="E338" s="226" t="s">
        <v>95</v>
      </c>
      <c r="F338" s="215">
        <f>+'Ark1'!D2007</f>
        <v>9</v>
      </c>
      <c r="G338" s="215" t="str">
        <f t="shared" si="46"/>
        <v>Sep</v>
      </c>
      <c r="H338" s="215">
        <f>+'Ark1'!Q2007</f>
        <v>22</v>
      </c>
      <c r="I338" s="320">
        <f>+'Ark1'!R2007</f>
        <v>58</v>
      </c>
      <c r="J338" s="216">
        <f>+IF(I338=0,"",'Ark1'!AG2007)</f>
        <v>3.8873855378176607</v>
      </c>
      <c r="K338" s="216">
        <f>+IF(I338=0,"",'Ark1'!AH2007)</f>
        <v>0</v>
      </c>
      <c r="L338" s="217">
        <f>+IF(I338=0,"",'Ark1'!S2007)</f>
        <v>6.7931034482758612</v>
      </c>
      <c r="M338" s="269"/>
      <c r="N338" s="216">
        <f>+IF(I338=0,"",'Ark1'!V2007)</f>
        <v>0</v>
      </c>
      <c r="O338" s="216">
        <f>+IF(I338=0,"",'Ark1'!W2007)</f>
        <v>0</v>
      </c>
      <c r="P338" s="218">
        <f>+IF(I338=0,"",'Ark1'!X2007)</f>
        <v>15.51724137931034</v>
      </c>
      <c r="Q338" s="218">
        <f>+IF(I338=0,"",'Ark1'!Y2007)</f>
        <v>0</v>
      </c>
      <c r="R338" s="218">
        <f>+IF(I338=0,"",'Ark1'!Z2007)</f>
        <v>2.9921299863031625</v>
      </c>
      <c r="S338" s="216">
        <f>+IF(I338=0,"",'Ark1'!AA2007)</f>
        <v>1.5172413793103443</v>
      </c>
      <c r="T338" s="216">
        <f>+IF(I338=0,"",'Ark1'!AB2007)</f>
        <v>0</v>
      </c>
      <c r="U338" s="218">
        <f>+'Ark1'!AD2007</f>
        <v>0</v>
      </c>
      <c r="V338" s="216">
        <f t="shared" si="44"/>
        <v>7.25</v>
      </c>
      <c r="W338" s="216">
        <f t="shared" si="45"/>
        <v>2.6363636363636362</v>
      </c>
      <c r="X338" s="269"/>
      <c r="AA338" s="28"/>
      <c r="AB338" s="26"/>
    </row>
    <row r="339" spans="1:38">
      <c r="A339" s="269"/>
      <c r="B339" s="27">
        <f>+'Ark1'!C2008</f>
        <v>2023</v>
      </c>
      <c r="C339" s="269"/>
      <c r="D339" s="215">
        <f>+'Ark1'!M2008</f>
        <v>8</v>
      </c>
      <c r="E339" s="226" t="s">
        <v>95</v>
      </c>
      <c r="F339" s="215">
        <f>+'Ark1'!D2008</f>
        <v>10</v>
      </c>
      <c r="G339" s="215" t="str">
        <f t="shared" si="46"/>
        <v>Okt</v>
      </c>
      <c r="H339" s="215">
        <f>+'Ark1'!Q2008</f>
        <v>53</v>
      </c>
      <c r="I339" s="320">
        <f>+'Ark1'!R2008</f>
        <v>133</v>
      </c>
      <c r="J339" s="216">
        <f>+IF(I339=0,"",'Ark1'!AG2008)</f>
        <v>8.455202475751971</v>
      </c>
      <c r="K339" s="216">
        <f>+IF(I339=0,"",'Ark1'!AH2008)</f>
        <v>0.75187969924812015</v>
      </c>
      <c r="L339" s="217">
        <f>+IF(I339=0,"",'Ark1'!S2008)</f>
        <v>6.8796992481203008</v>
      </c>
      <c r="M339" s="269"/>
      <c r="N339" s="216">
        <f>+IF(I339=0,"",'Ark1'!V2008)</f>
        <v>0</v>
      </c>
      <c r="O339" s="216">
        <f>+IF(I339=0,"",'Ark1'!W2008)</f>
        <v>0</v>
      </c>
      <c r="P339" s="218">
        <f>+IF(I339=0,"",'Ark1'!X2008)</f>
        <v>18.045112781954888</v>
      </c>
      <c r="Q339" s="218">
        <f>+IF(I339=0,"",'Ark1'!Y2008)</f>
        <v>1.5037593984962403</v>
      </c>
      <c r="R339" s="218">
        <f>+IF(I339=0,"",'Ark1'!Z2008)</f>
        <v>3.2506598607384878</v>
      </c>
      <c r="S339" s="216">
        <f>+IF(I339=0,"",'Ark1'!AA2008)</f>
        <v>1.1954650775549944</v>
      </c>
      <c r="T339" s="216">
        <f>+IF(I339=0,"",'Ark1'!AB2008)</f>
        <v>0</v>
      </c>
      <c r="U339" s="218">
        <f>+'Ark1'!AD2008</f>
        <v>0</v>
      </c>
      <c r="V339" s="216">
        <f t="shared" si="44"/>
        <v>16.625</v>
      </c>
      <c r="W339" s="216">
        <f t="shared" si="45"/>
        <v>2.5094339622641511</v>
      </c>
      <c r="X339" s="269"/>
      <c r="AA339" s="28"/>
      <c r="AB339" s="26"/>
    </row>
    <row r="340" spans="1:38">
      <c r="A340" s="269"/>
      <c r="B340" s="27">
        <f>+'Ark1'!C2009</f>
        <v>2023</v>
      </c>
      <c r="C340" s="269"/>
      <c r="D340" s="215">
        <f>+'Ark1'!M2009</f>
        <v>8</v>
      </c>
      <c r="E340" s="226" t="s">
        <v>95</v>
      </c>
      <c r="F340" s="215">
        <f>+'Ark1'!D2009</f>
        <v>11</v>
      </c>
      <c r="G340" s="215" t="str">
        <f t="shared" si="46"/>
        <v>Nov</v>
      </c>
      <c r="H340" s="215">
        <f>+'Ark1'!Q2009</f>
        <v>34</v>
      </c>
      <c r="I340" s="320">
        <f>+'Ark1'!R2009</f>
        <v>74</v>
      </c>
      <c r="J340" s="216">
        <f>+IF(I340=0,"",'Ark1'!AG2009)</f>
        <v>9.6151611403780635</v>
      </c>
      <c r="K340" s="216">
        <f>+IF(I340=0,"",'Ark1'!AH2009)</f>
        <v>9.4594594594594632</v>
      </c>
      <c r="L340" s="217">
        <f>+IF(I340=0,"",'Ark1'!S2009)</f>
        <v>6.8783783783783763</v>
      </c>
      <c r="M340" s="269"/>
      <c r="N340" s="216">
        <f>+IF(I340=0,"",'Ark1'!V2009)</f>
        <v>0</v>
      </c>
      <c r="O340" s="216">
        <f>+IF(I340=0,"",'Ark1'!W2009)</f>
        <v>0</v>
      </c>
      <c r="P340" s="218">
        <f>+IF(I340=0,"",'Ark1'!X2009)</f>
        <v>18.918918918918923</v>
      </c>
      <c r="Q340" s="218">
        <f>+IF(I340=0,"",'Ark1'!Y2009)</f>
        <v>0</v>
      </c>
      <c r="R340" s="218">
        <f>+IF(I340=0,"",'Ark1'!Z2009)</f>
        <v>2.9251176048479417</v>
      </c>
      <c r="S340" s="216">
        <f>+IF(I340=0,"",'Ark1'!AA2009)</f>
        <v>1.2939850734623337</v>
      </c>
      <c r="T340" s="216">
        <f>+IF(I340=0,"",'Ark1'!AB2009)</f>
        <v>0</v>
      </c>
      <c r="U340" s="218">
        <f>+'Ark1'!AD2009</f>
        <v>0</v>
      </c>
      <c r="V340" s="216">
        <f t="shared" si="44"/>
        <v>9.25</v>
      </c>
      <c r="W340" s="216">
        <f t="shared" si="45"/>
        <v>2.1764705882352939</v>
      </c>
      <c r="X340" s="269"/>
      <c r="AA340" s="28"/>
      <c r="AB340" s="26"/>
    </row>
    <row r="341" spans="1:38">
      <c r="A341" s="269"/>
      <c r="B341" s="27">
        <f>+'Ark1'!C2010</f>
        <v>2023</v>
      </c>
      <c r="C341" s="269"/>
      <c r="D341" s="215">
        <f>+'Ark1'!M2010</f>
        <v>8</v>
      </c>
      <c r="E341" s="226" t="s">
        <v>95</v>
      </c>
      <c r="F341" s="215">
        <f>+'Ark1'!D2010</f>
        <v>12</v>
      </c>
      <c r="G341" s="215" t="str">
        <f t="shared" si="46"/>
        <v>Des</v>
      </c>
      <c r="H341" s="215">
        <f>+'Ark1'!Q2010</f>
        <v>4</v>
      </c>
      <c r="I341" s="320">
        <f>+'Ark1'!R2010</f>
        <v>8</v>
      </c>
      <c r="J341" s="216">
        <f>+IF(I341=0,"",'Ark1'!AG2010)</f>
        <v>4.1655444833468005</v>
      </c>
      <c r="K341" s="216">
        <f>+IF(I341=0,"",'Ark1'!AH2010)</f>
        <v>0</v>
      </c>
      <c r="L341" s="217">
        <f>+IF(I341=0,"",'Ark1'!S2010)</f>
        <v>6.875</v>
      </c>
      <c r="M341" s="269"/>
      <c r="N341" s="216">
        <f>+IF(I341=0,"",'Ark1'!V2010)</f>
        <v>0</v>
      </c>
      <c r="O341" s="216">
        <f>+IF(I341=0,"",'Ark1'!W2010)</f>
        <v>0</v>
      </c>
      <c r="P341" s="218">
        <f>+IF(I341=0,"",'Ark1'!X2010)</f>
        <v>0</v>
      </c>
      <c r="Q341" s="218">
        <f>+IF(I341=0,"",'Ark1'!Y2010)</f>
        <v>0</v>
      </c>
      <c r="R341" s="218">
        <f>+IF(I341=0,"",'Ark1'!Z2010)</f>
        <v>0.68556546004008301</v>
      </c>
      <c r="S341" s="216">
        <f>+IF(I341=0,"",'Ark1'!AA2010)</f>
        <v>1.165922381636102</v>
      </c>
      <c r="T341" s="216">
        <f>+IF(I341=0,"",'Ark1'!AB2010)</f>
        <v>0</v>
      </c>
      <c r="U341" s="218">
        <f>+'Ark1'!AD2010</f>
        <v>0</v>
      </c>
      <c r="V341" s="216">
        <f t="shared" si="44"/>
        <v>1</v>
      </c>
      <c r="W341" s="216">
        <f t="shared" si="45"/>
        <v>2</v>
      </c>
      <c r="X341" s="269"/>
      <c r="AA341" s="28"/>
      <c r="AB341" s="26"/>
    </row>
    <row r="342" spans="1:38">
      <c r="A342" s="269"/>
      <c r="B342" s="269"/>
      <c r="C342" s="269"/>
      <c r="D342" s="269"/>
      <c r="E342" s="269"/>
      <c r="F342" s="269"/>
      <c r="G342" s="269"/>
      <c r="H342" s="269"/>
      <c r="I342" s="322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  <c r="AA342" s="28"/>
      <c r="AB342" s="26"/>
      <c r="AE342" s="26"/>
      <c r="AF342" s="26"/>
      <c r="AG342" s="26"/>
      <c r="AI342" s="26"/>
      <c r="AJ342" s="220"/>
      <c r="AK342" s="26"/>
      <c r="AL342" s="26"/>
    </row>
    <row r="343" spans="1:38">
      <c r="A343" s="269"/>
      <c r="B343" s="27">
        <f>+'Ark1'!C2011</f>
        <v>2023</v>
      </c>
      <c r="C343" s="269"/>
      <c r="D343" s="215">
        <f>+'Ark1'!M2011</f>
        <v>9</v>
      </c>
      <c r="E343" s="215" t="s">
        <v>96</v>
      </c>
      <c r="F343" s="215">
        <f>+'Ark1'!D2011</f>
        <v>1</v>
      </c>
      <c r="G343" s="215" t="str">
        <f>+G330</f>
        <v>Jan</v>
      </c>
      <c r="H343" s="215">
        <f>+'Ark1'!Q2011</f>
        <v>0</v>
      </c>
      <c r="I343" s="320">
        <f>+'Ark1'!R2011</f>
        <v>0</v>
      </c>
      <c r="J343" s="216" t="str">
        <f>+IF(I343=0,"",'Ark1'!AG2011)</f>
        <v/>
      </c>
      <c r="K343" s="216" t="str">
        <f>+IF(I343=0,"",'Ark1'!AH2011)</f>
        <v/>
      </c>
      <c r="L343" s="217" t="str">
        <f>+IF(I343=0,"",'Ark1'!S2011)</f>
        <v/>
      </c>
      <c r="M343" s="269"/>
      <c r="N343" s="216" t="str">
        <f>+IF(I343=0,"",'Ark1'!V2011)</f>
        <v/>
      </c>
      <c r="O343" s="216" t="str">
        <f>+IF(I343=0,"",'Ark1'!W2011)</f>
        <v/>
      </c>
      <c r="P343" s="218" t="str">
        <f>+IF(I343=0,"",'Ark1'!X2011)</f>
        <v/>
      </c>
      <c r="Q343" s="218" t="str">
        <f>+IF(I343=0,"",'Ark1'!Y2011)</f>
        <v/>
      </c>
      <c r="R343" s="218" t="str">
        <f>+IF(I343=0,"",'Ark1'!Z2011)</f>
        <v/>
      </c>
      <c r="S343" s="216" t="str">
        <f>+IF(I343=0,"",'Ark1'!AA2011)</f>
        <v/>
      </c>
      <c r="T343" s="216" t="str">
        <f>+IF(I343=0,"",'Ark1'!AB2011)</f>
        <v/>
      </c>
      <c r="U343" s="218">
        <f>+'Ark1'!AD2011</f>
        <v>0</v>
      </c>
      <c r="V343" s="216" t="str">
        <f t="shared" si="44"/>
        <v/>
      </c>
      <c r="W343" s="216" t="str">
        <f t="shared" si="45"/>
        <v/>
      </c>
      <c r="X343" s="269"/>
      <c r="AA343" s="28"/>
      <c r="AB343" s="26"/>
    </row>
    <row r="344" spans="1:38">
      <c r="A344" s="269"/>
      <c r="B344" s="27">
        <f>+'Ark1'!C2012</f>
        <v>2023</v>
      </c>
      <c r="C344" s="269"/>
      <c r="D344" s="215">
        <f>+'Ark1'!M2012</f>
        <v>9</v>
      </c>
      <c r="E344" s="215" t="s">
        <v>96</v>
      </c>
      <c r="F344" s="215">
        <f>+'Ark1'!D2012</f>
        <v>2</v>
      </c>
      <c r="G344" s="215" t="str">
        <f t="shared" ref="G344:G354" si="47">+G331</f>
        <v>Feb</v>
      </c>
      <c r="H344" s="215">
        <f>+'Ark1'!Q2012</f>
        <v>0</v>
      </c>
      <c r="I344" s="320">
        <f>+'Ark1'!R2012</f>
        <v>0</v>
      </c>
      <c r="J344" s="216" t="str">
        <f>+IF(I344=0,"",'Ark1'!AG2012)</f>
        <v/>
      </c>
      <c r="K344" s="216" t="str">
        <f>+IF(I344=0,"",'Ark1'!AH2012)</f>
        <v/>
      </c>
      <c r="L344" s="217" t="str">
        <f>+IF(I344=0,"",'Ark1'!S2012)</f>
        <v/>
      </c>
      <c r="M344" s="269"/>
      <c r="N344" s="216" t="str">
        <f>+IF(I344=0,"",'Ark1'!V2012)</f>
        <v/>
      </c>
      <c r="O344" s="216" t="str">
        <f>+IF(I344=0,"",'Ark1'!W2012)</f>
        <v/>
      </c>
      <c r="P344" s="218" t="str">
        <f>+IF(I344=0,"",'Ark1'!X2012)</f>
        <v/>
      </c>
      <c r="Q344" s="218" t="str">
        <f>+IF(I344=0,"",'Ark1'!Y2012)</f>
        <v/>
      </c>
      <c r="R344" s="218" t="str">
        <f>+IF(I344=0,"",'Ark1'!Z2012)</f>
        <v/>
      </c>
      <c r="S344" s="216" t="str">
        <f>+IF(I344=0,"",'Ark1'!AA2012)</f>
        <v/>
      </c>
      <c r="T344" s="216" t="str">
        <f>+IF(I344=0,"",'Ark1'!AB2012)</f>
        <v/>
      </c>
      <c r="U344" s="218">
        <f>+'Ark1'!AD2012</f>
        <v>0</v>
      </c>
      <c r="V344" s="216" t="str">
        <f t="shared" si="44"/>
        <v/>
      </c>
      <c r="W344" s="216" t="str">
        <f t="shared" si="45"/>
        <v/>
      </c>
      <c r="X344" s="269"/>
      <c r="AA344" s="28"/>
      <c r="AB344" s="26"/>
    </row>
    <row r="345" spans="1:38">
      <c r="A345" s="269"/>
      <c r="B345" s="27">
        <f>+'Ark1'!C2013</f>
        <v>2023</v>
      </c>
      <c r="C345" s="269"/>
      <c r="D345" s="215">
        <f>+'Ark1'!M2013</f>
        <v>9</v>
      </c>
      <c r="E345" s="215" t="s">
        <v>96</v>
      </c>
      <c r="F345" s="215">
        <f>+'Ark1'!D2013</f>
        <v>3</v>
      </c>
      <c r="G345" s="215" t="str">
        <f t="shared" si="47"/>
        <v>Mar</v>
      </c>
      <c r="H345" s="215">
        <f>+'Ark1'!Q2013</f>
        <v>0</v>
      </c>
      <c r="I345" s="320">
        <f>+'Ark1'!R2013</f>
        <v>0</v>
      </c>
      <c r="J345" s="216" t="str">
        <f>+IF(I345=0,"",'Ark1'!AG2013)</f>
        <v/>
      </c>
      <c r="K345" s="216" t="str">
        <f>+IF(I345=0,"",'Ark1'!AH2013)</f>
        <v/>
      </c>
      <c r="L345" s="217" t="str">
        <f>+IF(I345=0,"",'Ark1'!S2013)</f>
        <v/>
      </c>
      <c r="M345" s="269"/>
      <c r="N345" s="216" t="str">
        <f>+IF(I345=0,"",'Ark1'!V2013)</f>
        <v/>
      </c>
      <c r="O345" s="216" t="str">
        <f>+IF(I345=0,"",'Ark1'!W2013)</f>
        <v/>
      </c>
      <c r="P345" s="218" t="str">
        <f>+IF(I345=0,"",'Ark1'!X2013)</f>
        <v/>
      </c>
      <c r="Q345" s="218" t="str">
        <f>+IF(I345=0,"",'Ark1'!Y2013)</f>
        <v/>
      </c>
      <c r="R345" s="218" t="str">
        <f>+IF(I345=0,"",'Ark1'!Z2013)</f>
        <v/>
      </c>
      <c r="S345" s="216" t="str">
        <f>+IF(I345=0,"",'Ark1'!AA2013)</f>
        <v/>
      </c>
      <c r="T345" s="216" t="str">
        <f>+IF(I345=0,"",'Ark1'!AB2013)</f>
        <v/>
      </c>
      <c r="U345" s="218">
        <f>+'Ark1'!AD2013</f>
        <v>0</v>
      </c>
      <c r="V345" s="216" t="str">
        <f t="shared" si="44"/>
        <v/>
      </c>
      <c r="W345" s="216" t="str">
        <f t="shared" si="45"/>
        <v/>
      </c>
      <c r="X345" s="269"/>
      <c r="AA345" s="28"/>
      <c r="AB345" s="26"/>
    </row>
    <row r="346" spans="1:38">
      <c r="A346" s="269"/>
      <c r="B346" s="27">
        <f>+'Ark1'!C2014</f>
        <v>2023</v>
      </c>
      <c r="C346" s="269"/>
      <c r="D346" s="215">
        <f>+'Ark1'!M2014</f>
        <v>9</v>
      </c>
      <c r="E346" s="215" t="s">
        <v>96</v>
      </c>
      <c r="F346" s="215">
        <f>+'Ark1'!D2014</f>
        <v>4</v>
      </c>
      <c r="G346" s="215" t="str">
        <f t="shared" si="47"/>
        <v>Apr</v>
      </c>
      <c r="H346" s="215">
        <f>+'Ark1'!Q2014</f>
        <v>0</v>
      </c>
      <c r="I346" s="320">
        <f>+'Ark1'!R2014</f>
        <v>0</v>
      </c>
      <c r="J346" s="216" t="str">
        <f>+IF(I346=0,"",'Ark1'!AG2014)</f>
        <v/>
      </c>
      <c r="K346" s="216" t="str">
        <f>+IF(I346=0,"",'Ark1'!AH2014)</f>
        <v/>
      </c>
      <c r="L346" s="217" t="str">
        <f>+IF(I346=0,"",'Ark1'!S2014)</f>
        <v/>
      </c>
      <c r="M346" s="269"/>
      <c r="N346" s="216" t="str">
        <f>+IF(I346=0,"",'Ark1'!V2014)</f>
        <v/>
      </c>
      <c r="O346" s="216" t="str">
        <f>+IF(I346=0,"",'Ark1'!W2014)</f>
        <v/>
      </c>
      <c r="P346" s="218" t="str">
        <f>+IF(I346=0,"",'Ark1'!X2014)</f>
        <v/>
      </c>
      <c r="Q346" s="218" t="str">
        <f>+IF(I346=0,"",'Ark1'!Y2014)</f>
        <v/>
      </c>
      <c r="R346" s="218" t="str">
        <f>+IF(I346=0,"",'Ark1'!Z2014)</f>
        <v/>
      </c>
      <c r="S346" s="216" t="str">
        <f>+IF(I346=0,"",'Ark1'!AA2014)</f>
        <v/>
      </c>
      <c r="T346" s="216" t="str">
        <f>+IF(I346=0,"",'Ark1'!AB2014)</f>
        <v/>
      </c>
      <c r="U346" s="218">
        <f>+'Ark1'!AD2014</f>
        <v>0</v>
      </c>
      <c r="V346" s="216" t="str">
        <f t="shared" si="44"/>
        <v/>
      </c>
      <c r="W346" s="216" t="str">
        <f t="shared" si="45"/>
        <v/>
      </c>
      <c r="X346" s="269"/>
      <c r="AA346" s="28"/>
      <c r="AB346" s="26"/>
    </row>
    <row r="347" spans="1:38">
      <c r="A347" s="269"/>
      <c r="B347" s="27">
        <f>+'Ark1'!C2015</f>
        <v>2023</v>
      </c>
      <c r="C347" s="269"/>
      <c r="D347" s="215">
        <f>+'Ark1'!M2015</f>
        <v>9</v>
      </c>
      <c r="E347" s="215" t="s">
        <v>96</v>
      </c>
      <c r="F347" s="215">
        <f>+'Ark1'!D2015</f>
        <v>5</v>
      </c>
      <c r="G347" s="215" t="str">
        <f t="shared" si="47"/>
        <v>Mai</v>
      </c>
      <c r="H347" s="215">
        <f>+'Ark1'!Q2015</f>
        <v>1</v>
      </c>
      <c r="I347" s="320">
        <f>+'Ark1'!R2015</f>
        <v>1</v>
      </c>
      <c r="J347" s="216">
        <f>+IF(I347=0,"",'Ark1'!AG2015)</f>
        <v>6.0806206426586989E-2</v>
      </c>
      <c r="K347" s="216">
        <f>+IF(I347=0,"",'Ark1'!AH2015)</f>
        <v>0</v>
      </c>
      <c r="L347" s="217">
        <f>+IF(I347=0,"",'Ark1'!S2015)</f>
        <v>6</v>
      </c>
      <c r="M347" s="269"/>
      <c r="N347" s="216">
        <f>+IF(I347=0,"",'Ark1'!V2015)</f>
        <v>0</v>
      </c>
      <c r="O347" s="216">
        <f>+IF(I347=0,"",'Ark1'!W2015)</f>
        <v>100</v>
      </c>
      <c r="P347" s="218">
        <f>+IF(I347=0,"",'Ark1'!X2015)</f>
        <v>0</v>
      </c>
      <c r="Q347" s="218">
        <f>+IF(I347=0,"",'Ark1'!Y2015)</f>
        <v>0</v>
      </c>
      <c r="R347" s="218">
        <f>+IF(I347=0,"",'Ark1'!Z2015)</f>
        <v>0</v>
      </c>
      <c r="S347" s="216">
        <f>+IF(I347=0,"",'Ark1'!AA2015)</f>
        <v>0</v>
      </c>
      <c r="T347" s="216">
        <f>+IF(I347=0,"",'Ark1'!AB2015)</f>
        <v>0</v>
      </c>
      <c r="U347" s="218">
        <f>+'Ark1'!AD2015</f>
        <v>0</v>
      </c>
      <c r="V347" s="216">
        <f t="shared" si="44"/>
        <v>0.1111111111111111</v>
      </c>
      <c r="W347" s="216">
        <f t="shared" si="45"/>
        <v>1</v>
      </c>
      <c r="X347" s="269"/>
      <c r="AA347" s="28"/>
      <c r="AB347" s="26"/>
    </row>
    <row r="348" spans="1:38">
      <c r="A348" s="269"/>
      <c r="B348" s="27">
        <f>+'Ark1'!C2016</f>
        <v>2023</v>
      </c>
      <c r="C348" s="269"/>
      <c r="D348" s="215">
        <f>+'Ark1'!M2016</f>
        <v>9</v>
      </c>
      <c r="E348" s="215" t="s">
        <v>96</v>
      </c>
      <c r="F348" s="215">
        <f>+'Ark1'!D2016</f>
        <v>6</v>
      </c>
      <c r="G348" s="215" t="str">
        <f t="shared" si="47"/>
        <v>Jun</v>
      </c>
      <c r="H348" s="215">
        <f>+'Ark1'!Q2016</f>
        <v>1</v>
      </c>
      <c r="I348" s="320">
        <f>+'Ark1'!R2016</f>
        <v>1</v>
      </c>
      <c r="J348" s="216">
        <f>+IF(I348=0,"",'Ark1'!AG2016)</f>
        <v>8.6894341911132447E-2</v>
      </c>
      <c r="K348" s="216">
        <f>+IF(I348=0,"",'Ark1'!AH2016)</f>
        <v>0</v>
      </c>
      <c r="L348" s="217">
        <f>+IF(I348=0,"",'Ark1'!S2016)</f>
        <v>8</v>
      </c>
      <c r="M348" s="269"/>
      <c r="N348" s="216">
        <f>+IF(I348=0,"",'Ark1'!V2016)</f>
        <v>0</v>
      </c>
      <c r="O348" s="216">
        <f>+IF(I348=0,"",'Ark1'!W2016)</f>
        <v>100</v>
      </c>
      <c r="P348" s="218">
        <f>+IF(I348=0,"",'Ark1'!X2016)</f>
        <v>0</v>
      </c>
      <c r="Q348" s="218">
        <f>+IF(I348=0,"",'Ark1'!Y2016)</f>
        <v>0</v>
      </c>
      <c r="R348" s="218">
        <f>+IF(I348=0,"",'Ark1'!Z2016)</f>
        <v>0</v>
      </c>
      <c r="S348" s="216">
        <f>+IF(I348=0,"",'Ark1'!AA2016)</f>
        <v>0</v>
      </c>
      <c r="T348" s="216">
        <f>+IF(I348=0,"",'Ark1'!AB2016)</f>
        <v>0</v>
      </c>
      <c r="U348" s="218">
        <f>+'Ark1'!AD2016</f>
        <v>0</v>
      </c>
      <c r="V348" s="216">
        <f t="shared" si="44"/>
        <v>0.1111111111111111</v>
      </c>
      <c r="W348" s="216">
        <f t="shared" si="45"/>
        <v>1</v>
      </c>
      <c r="X348" s="269"/>
      <c r="AA348" s="28"/>
      <c r="AB348" s="26"/>
    </row>
    <row r="349" spans="1:38">
      <c r="A349" s="269"/>
      <c r="B349" s="27">
        <f>+'Ark1'!C2017</f>
        <v>2023</v>
      </c>
      <c r="C349" s="269"/>
      <c r="D349" s="215">
        <f>+'Ark1'!M2017</f>
        <v>9</v>
      </c>
      <c r="E349" s="215" t="s">
        <v>96</v>
      </c>
      <c r="F349" s="215">
        <f>+'Ark1'!D2017</f>
        <v>7</v>
      </c>
      <c r="G349" s="215" t="str">
        <f t="shared" si="47"/>
        <v>Jul</v>
      </c>
      <c r="H349" s="215">
        <f>+'Ark1'!Q2017</f>
        <v>0</v>
      </c>
      <c r="I349" s="320">
        <f>+'Ark1'!R2017</f>
        <v>0</v>
      </c>
      <c r="J349" s="216" t="str">
        <f>+IF(I349=0,"",'Ark1'!AG2017)</f>
        <v/>
      </c>
      <c r="K349" s="216" t="str">
        <f>+IF(I349=0,"",'Ark1'!AH2017)</f>
        <v/>
      </c>
      <c r="L349" s="217" t="str">
        <f>+IF(I349=0,"",'Ark1'!S2017)</f>
        <v/>
      </c>
      <c r="M349" s="269"/>
      <c r="N349" s="216" t="str">
        <f>+IF(I349=0,"",'Ark1'!V2017)</f>
        <v/>
      </c>
      <c r="O349" s="216" t="str">
        <f>+IF(I349=0,"",'Ark1'!W2017)</f>
        <v/>
      </c>
      <c r="P349" s="218" t="str">
        <f>+IF(I349=0,"",'Ark1'!X2017)</f>
        <v/>
      </c>
      <c r="Q349" s="218" t="str">
        <f>+IF(I349=0,"",'Ark1'!Y2017)</f>
        <v/>
      </c>
      <c r="R349" s="218" t="str">
        <f>+IF(I349=0,"",'Ark1'!Z2017)</f>
        <v/>
      </c>
      <c r="S349" s="216" t="str">
        <f>+IF(I349=0,"",'Ark1'!AA2017)</f>
        <v/>
      </c>
      <c r="T349" s="216" t="str">
        <f>+IF(I349=0,"",'Ark1'!AB2017)</f>
        <v/>
      </c>
      <c r="U349" s="218">
        <f>+'Ark1'!AD2017</f>
        <v>0</v>
      </c>
      <c r="V349" s="216" t="str">
        <f t="shared" si="44"/>
        <v/>
      </c>
      <c r="W349" s="216" t="str">
        <f t="shared" si="45"/>
        <v/>
      </c>
      <c r="X349" s="269"/>
      <c r="AA349" s="28"/>
      <c r="AB349" s="26"/>
    </row>
    <row r="350" spans="1:38">
      <c r="A350" s="269"/>
      <c r="B350" s="27">
        <f>+'Ark1'!C2018</f>
        <v>2023</v>
      </c>
      <c r="C350" s="269"/>
      <c r="D350" s="215">
        <f>+'Ark1'!M2018</f>
        <v>9</v>
      </c>
      <c r="E350" s="215" t="s">
        <v>96</v>
      </c>
      <c r="F350" s="215">
        <f>+'Ark1'!D2018</f>
        <v>8</v>
      </c>
      <c r="G350" s="215" t="str">
        <f t="shared" si="47"/>
        <v>Aug</v>
      </c>
      <c r="H350" s="215">
        <f>+'Ark1'!Q2018</f>
        <v>1</v>
      </c>
      <c r="I350" s="320">
        <f>+'Ark1'!R2018</f>
        <v>1</v>
      </c>
      <c r="J350" s="216">
        <f>+IF(I350=0,"",'Ark1'!AG2018)</f>
        <v>0.15922816736858963</v>
      </c>
      <c r="K350" s="216">
        <f>+IF(I350=0,"",'Ark1'!AH2018)</f>
        <v>0</v>
      </c>
      <c r="L350" s="217">
        <f>+IF(I350=0,"",'Ark1'!S2018)</f>
        <v>5</v>
      </c>
      <c r="M350" s="269"/>
      <c r="N350" s="216">
        <f>+IF(I350=0,"",'Ark1'!V2018)</f>
        <v>0</v>
      </c>
      <c r="O350" s="216">
        <f>+IF(I350=0,"",'Ark1'!W2018)</f>
        <v>100</v>
      </c>
      <c r="P350" s="218">
        <f>+IF(I350=0,"",'Ark1'!X2018)</f>
        <v>100</v>
      </c>
      <c r="Q350" s="218">
        <f>+IF(I350=0,"",'Ark1'!Y2018)</f>
        <v>0</v>
      </c>
      <c r="R350" s="218">
        <f>+IF(I350=0,"",'Ark1'!Z2018)</f>
        <v>0</v>
      </c>
      <c r="S350" s="216">
        <f>+IF(I350=0,"",'Ark1'!AA2018)</f>
        <v>0</v>
      </c>
      <c r="T350" s="216">
        <f>+IF(I350=0,"",'Ark1'!AB2018)</f>
        <v>0</v>
      </c>
      <c r="U350" s="218">
        <f>+'Ark1'!AD2018</f>
        <v>0</v>
      </c>
      <c r="V350" s="216">
        <f t="shared" si="44"/>
        <v>0.1111111111111111</v>
      </c>
      <c r="W350" s="216">
        <f t="shared" si="45"/>
        <v>1</v>
      </c>
      <c r="X350" s="269"/>
      <c r="AA350" s="28"/>
      <c r="AB350" s="26"/>
    </row>
    <row r="351" spans="1:38">
      <c r="A351" s="269"/>
      <c r="B351" s="27">
        <f>+'Ark1'!C2019</f>
        <v>2023</v>
      </c>
      <c r="C351" s="269"/>
      <c r="D351" s="215">
        <f>+'Ark1'!M2019</f>
        <v>9</v>
      </c>
      <c r="E351" s="215" t="s">
        <v>96</v>
      </c>
      <c r="F351" s="215">
        <f>+'Ark1'!D2019</f>
        <v>9</v>
      </c>
      <c r="G351" s="215" t="str">
        <f t="shared" si="47"/>
        <v>Sep</v>
      </c>
      <c r="H351" s="215">
        <f>+'Ark1'!Q2019</f>
        <v>1</v>
      </c>
      <c r="I351" s="320">
        <f>+'Ark1'!R2019</f>
        <v>1</v>
      </c>
      <c r="J351" s="216">
        <f>+IF(I351=0,"",'Ark1'!AG2019)</f>
        <v>5.8869798803805246E-2</v>
      </c>
      <c r="K351" s="216">
        <f>+IF(I351=0,"",'Ark1'!AH2019)</f>
        <v>0</v>
      </c>
      <c r="L351" s="217">
        <f>+IF(I351=0,"",'Ark1'!S2019)</f>
        <v>6</v>
      </c>
      <c r="M351" s="269"/>
      <c r="N351" s="216">
        <f>+IF(I351=0,"",'Ark1'!V2019)</f>
        <v>0</v>
      </c>
      <c r="O351" s="216">
        <f>+IF(I351=0,"",'Ark1'!W2019)</f>
        <v>100</v>
      </c>
      <c r="P351" s="218">
        <f>+IF(I351=0,"",'Ark1'!X2019)</f>
        <v>0</v>
      </c>
      <c r="Q351" s="218">
        <f>+IF(I351=0,"",'Ark1'!Y2019)</f>
        <v>0</v>
      </c>
      <c r="R351" s="218">
        <f>+IF(I351=0,"",'Ark1'!Z2019)</f>
        <v>0</v>
      </c>
      <c r="S351" s="216">
        <f>+IF(I351=0,"",'Ark1'!AA2019)</f>
        <v>0</v>
      </c>
      <c r="T351" s="216">
        <f>+IF(I351=0,"",'Ark1'!AB2019)</f>
        <v>0</v>
      </c>
      <c r="U351" s="218">
        <f>+'Ark1'!AD2019</f>
        <v>0</v>
      </c>
      <c r="V351" s="216">
        <f t="shared" si="44"/>
        <v>0.1111111111111111</v>
      </c>
      <c r="W351" s="216">
        <f t="shared" si="45"/>
        <v>1</v>
      </c>
      <c r="X351" s="269"/>
      <c r="AA351" s="28"/>
      <c r="AB351" s="26"/>
    </row>
    <row r="352" spans="1:38">
      <c r="A352" s="269"/>
      <c r="B352" s="27">
        <f>+'Ark1'!C2020</f>
        <v>2023</v>
      </c>
      <c r="C352" s="269"/>
      <c r="D352" s="215">
        <f>+'Ark1'!M2020</f>
        <v>9</v>
      </c>
      <c r="E352" s="215" t="s">
        <v>96</v>
      </c>
      <c r="F352" s="215">
        <f>+'Ark1'!D2020</f>
        <v>10</v>
      </c>
      <c r="G352" s="215" t="str">
        <f t="shared" si="47"/>
        <v>Okt</v>
      </c>
      <c r="H352" s="215">
        <f>+'Ark1'!Q2020</f>
        <v>3</v>
      </c>
      <c r="I352" s="320">
        <f>+'Ark1'!R2020</f>
        <v>4</v>
      </c>
      <c r="J352" s="216">
        <f>+IF(I352=0,"",'Ark1'!AG2020)</f>
        <v>0.22644072913914776</v>
      </c>
      <c r="K352" s="216">
        <f>+IF(I352=0,"",'Ark1'!AH2020)</f>
        <v>0</v>
      </c>
      <c r="L352" s="217">
        <f>+IF(I352=0,"",'Ark1'!S2020)</f>
        <v>7.5</v>
      </c>
      <c r="M352" s="269"/>
      <c r="N352" s="216">
        <f>+IF(I352=0,"",'Ark1'!V2020)</f>
        <v>0</v>
      </c>
      <c r="O352" s="216">
        <f>+IF(I352=0,"",'Ark1'!W2020)</f>
        <v>100</v>
      </c>
      <c r="P352" s="218">
        <f>+IF(I352=0,"",'Ark1'!X2020)</f>
        <v>0</v>
      </c>
      <c r="Q352" s="218">
        <f>+IF(I352=0,"",'Ark1'!Y2020)</f>
        <v>0</v>
      </c>
      <c r="R352" s="218">
        <f>+IF(I352=0,"",'Ark1'!Z2020)</f>
        <v>3.1519835024948981</v>
      </c>
      <c r="S352" s="216">
        <f>+IF(I352=0,"",'Ark1'!AA2020)</f>
        <v>0.8660254037844386</v>
      </c>
      <c r="T352" s="216">
        <f>+IF(I352=0,"",'Ark1'!AB2020)</f>
        <v>0</v>
      </c>
      <c r="U352" s="218">
        <f>+'Ark1'!AD2020</f>
        <v>0</v>
      </c>
      <c r="V352" s="216">
        <f t="shared" si="44"/>
        <v>0.44444444444444442</v>
      </c>
      <c r="W352" s="216">
        <f t="shared" si="45"/>
        <v>1.3333333333333333</v>
      </c>
      <c r="X352" s="269"/>
      <c r="AA352" s="28"/>
      <c r="AB352" s="26"/>
    </row>
    <row r="353" spans="1:38">
      <c r="A353" s="269"/>
      <c r="B353" s="27">
        <f>+'Ark1'!C2021</f>
        <v>2023</v>
      </c>
      <c r="C353" s="269"/>
      <c r="D353" s="215">
        <f>+'Ark1'!M2021</f>
        <v>9</v>
      </c>
      <c r="E353" s="215" t="s">
        <v>96</v>
      </c>
      <c r="F353" s="215">
        <f>+'Ark1'!D2021</f>
        <v>11</v>
      </c>
      <c r="G353" s="215" t="str">
        <f t="shared" si="47"/>
        <v>Nov</v>
      </c>
      <c r="H353" s="215">
        <f>+'Ark1'!Q2021</f>
        <v>2</v>
      </c>
      <c r="I353" s="320">
        <f>+'Ark1'!R2021</f>
        <v>3</v>
      </c>
      <c r="J353" s="216">
        <f>+IF(I353=0,"",'Ark1'!AG2021)</f>
        <v>0.49194298109699408</v>
      </c>
      <c r="K353" s="216">
        <f>+IF(I353=0,"",'Ark1'!AH2021)</f>
        <v>0</v>
      </c>
      <c r="L353" s="217">
        <f>+IF(I353=0,"",'Ark1'!S2021)</f>
        <v>8</v>
      </c>
      <c r="M353" s="269"/>
      <c r="N353" s="216">
        <f>+IF(I353=0,"",'Ark1'!V2021)</f>
        <v>0</v>
      </c>
      <c r="O353" s="216">
        <f>+IF(I353=0,"",'Ark1'!W2021)</f>
        <v>100</v>
      </c>
      <c r="P353" s="218">
        <f>+IF(I353=0,"",'Ark1'!X2021)</f>
        <v>66.666666666666686</v>
      </c>
      <c r="Q353" s="218">
        <f>+IF(I353=0,"",'Ark1'!Y2021)</f>
        <v>0</v>
      </c>
      <c r="R353" s="218">
        <f>+IF(I353=0,"",'Ark1'!Z2021)</f>
        <v>2.0072092289766061</v>
      </c>
      <c r="S353" s="216">
        <f>+IF(I353=0,"",'Ark1'!AA2021)</f>
        <v>0</v>
      </c>
      <c r="T353" s="216">
        <f>+IF(I353=0,"",'Ark1'!AB2021)</f>
        <v>0</v>
      </c>
      <c r="U353" s="218">
        <f>+'Ark1'!AD2021</f>
        <v>0</v>
      </c>
      <c r="V353" s="216">
        <f t="shared" si="44"/>
        <v>0.33333333333333331</v>
      </c>
      <c r="W353" s="216">
        <f t="shared" si="45"/>
        <v>1.5</v>
      </c>
      <c r="X353" s="269"/>
      <c r="AA353" s="28"/>
      <c r="AB353" s="26"/>
    </row>
    <row r="354" spans="1:38">
      <c r="A354" s="269"/>
      <c r="B354" s="27">
        <f>+'Ark1'!C2022</f>
        <v>2023</v>
      </c>
      <c r="C354" s="269"/>
      <c r="D354" s="215">
        <f>+'Ark1'!M2022</f>
        <v>9</v>
      </c>
      <c r="E354" s="215" t="s">
        <v>96</v>
      </c>
      <c r="F354" s="215">
        <f>+'Ark1'!D2022</f>
        <v>12</v>
      </c>
      <c r="G354" s="215" t="str">
        <f t="shared" si="47"/>
        <v>Des</v>
      </c>
      <c r="H354" s="215">
        <f>+'Ark1'!Q2022</f>
        <v>0</v>
      </c>
      <c r="I354" s="320">
        <f>+'Ark1'!R2022</f>
        <v>0</v>
      </c>
      <c r="J354" s="216" t="str">
        <f>+IF(I354=0,"",'Ark1'!AG2022)</f>
        <v/>
      </c>
      <c r="K354" s="216" t="str">
        <f>+IF(I354=0,"",'Ark1'!AH2022)</f>
        <v/>
      </c>
      <c r="L354" s="217" t="str">
        <f>+IF(I354=0,"",'Ark1'!S2022)</f>
        <v/>
      </c>
      <c r="M354" s="269"/>
      <c r="N354" s="216" t="str">
        <f>+IF(I354=0,"",'Ark1'!V2022)</f>
        <v/>
      </c>
      <c r="O354" s="216" t="str">
        <f>+IF(I354=0,"",'Ark1'!W2022)</f>
        <v/>
      </c>
      <c r="P354" s="218" t="str">
        <f>+IF(I354=0,"",'Ark1'!X2022)</f>
        <v/>
      </c>
      <c r="Q354" s="218" t="str">
        <f>+IF(I354=0,"",'Ark1'!Y2022)</f>
        <v/>
      </c>
      <c r="R354" s="218" t="str">
        <f>+IF(I354=0,"",'Ark1'!Z2022)</f>
        <v/>
      </c>
      <c r="S354" s="216" t="str">
        <f>+IF(I354=0,"",'Ark1'!AA2022)</f>
        <v/>
      </c>
      <c r="T354" s="216" t="str">
        <f>+IF(I354=0,"",'Ark1'!AB2022)</f>
        <v/>
      </c>
      <c r="U354" s="218">
        <f>+'Ark1'!AD2022</f>
        <v>0</v>
      </c>
      <c r="V354" s="216" t="str">
        <f t="shared" si="44"/>
        <v/>
      </c>
      <c r="W354" s="216" t="str">
        <f t="shared" si="45"/>
        <v/>
      </c>
      <c r="X354" s="269"/>
      <c r="AA354" s="28"/>
      <c r="AB354" s="26"/>
    </row>
    <row r="355" spans="1:38">
      <c r="A355" s="269"/>
      <c r="B355" s="269"/>
      <c r="C355" s="269"/>
      <c r="D355" s="269"/>
      <c r="E355" s="269"/>
      <c r="F355" s="269"/>
      <c r="G355" s="269"/>
      <c r="H355" s="269"/>
      <c r="I355" s="322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  <c r="AA355" s="28"/>
      <c r="AB355" s="26"/>
      <c r="AE355" s="26"/>
      <c r="AF355" s="26"/>
      <c r="AG355" s="26"/>
      <c r="AI355" s="26"/>
      <c r="AJ355" s="220"/>
      <c r="AK355" s="26"/>
      <c r="AL355" s="26"/>
    </row>
    <row r="356" spans="1:38">
      <c r="A356" s="269"/>
      <c r="B356" s="27">
        <f>+'Ark1'!C2023</f>
        <v>2023</v>
      </c>
      <c r="C356" s="269"/>
      <c r="D356" s="215">
        <f>+'Ark1'!M2023</f>
        <v>10</v>
      </c>
      <c r="E356" s="215" t="s">
        <v>97</v>
      </c>
      <c r="F356" s="215">
        <f>+'Ark1'!D2023</f>
        <v>1</v>
      </c>
      <c r="G356" s="215" t="str">
        <f>+G343</f>
        <v>Jan</v>
      </c>
      <c r="H356" s="215">
        <f>+'Ark1'!Q2023</f>
        <v>0</v>
      </c>
      <c r="I356" s="320">
        <f>+'Ark1'!R2023</f>
        <v>0</v>
      </c>
      <c r="J356" s="216" t="str">
        <f>+IF(I356=0,"",'Ark1'!AG2023)</f>
        <v/>
      </c>
      <c r="K356" s="216" t="str">
        <f>+IF(I356=0,"",'Ark1'!AH2023)</f>
        <v/>
      </c>
      <c r="L356" s="217" t="str">
        <f>+IF(I356=0,"",'Ark1'!S2023)</f>
        <v/>
      </c>
      <c r="M356" s="269"/>
      <c r="N356" s="216" t="str">
        <f>+IF(I356=0,"",'Ark1'!V2023)</f>
        <v/>
      </c>
      <c r="O356" s="216" t="str">
        <f>+IF(I356=0,"",'Ark1'!W2023)</f>
        <v/>
      </c>
      <c r="P356" s="218" t="str">
        <f>+IF(I356=0,"",'Ark1'!X2023)</f>
        <v/>
      </c>
      <c r="Q356" s="218" t="str">
        <f>+IF(I356=0,"",'Ark1'!Y2023)</f>
        <v/>
      </c>
      <c r="R356" s="218" t="str">
        <f>+IF(I356=0,"",'Ark1'!Z2023)</f>
        <v/>
      </c>
      <c r="S356" s="216" t="str">
        <f>+IF(I356=0,"",'Ark1'!AA2023)</f>
        <v/>
      </c>
      <c r="T356" s="216" t="str">
        <f>+IF(I356=0,"",'Ark1'!AB2023)</f>
        <v/>
      </c>
      <c r="U356" s="218">
        <f>+'Ark1'!AD2023</f>
        <v>0</v>
      </c>
      <c r="V356" s="216" t="str">
        <f t="shared" si="44"/>
        <v/>
      </c>
      <c r="W356" s="216" t="str">
        <f t="shared" si="45"/>
        <v/>
      </c>
      <c r="X356" s="269"/>
      <c r="AA356" s="28"/>
      <c r="AB356" s="26"/>
    </row>
    <row r="357" spans="1:38">
      <c r="A357" s="269"/>
      <c r="B357" s="27">
        <f>+'Ark1'!C2024</f>
        <v>2023</v>
      </c>
      <c r="C357" s="269"/>
      <c r="D357" s="215">
        <f>+'Ark1'!M2024</f>
        <v>10</v>
      </c>
      <c r="E357" s="215" t="s">
        <v>97</v>
      </c>
      <c r="F357" s="215">
        <f>+'Ark1'!D2024</f>
        <v>2</v>
      </c>
      <c r="G357" s="215" t="str">
        <f t="shared" ref="G357:G367" si="48">+G344</f>
        <v>Feb</v>
      </c>
      <c r="H357" s="215">
        <f>+'Ark1'!Q2024</f>
        <v>0</v>
      </c>
      <c r="I357" s="320">
        <f>+'Ark1'!R2024</f>
        <v>0</v>
      </c>
      <c r="J357" s="216" t="str">
        <f>+IF(I357=0,"",'Ark1'!AG2024)</f>
        <v/>
      </c>
      <c r="K357" s="216" t="str">
        <f>+IF(I357=0,"",'Ark1'!AH2024)</f>
        <v/>
      </c>
      <c r="L357" s="217" t="str">
        <f>+IF(I357=0,"",'Ark1'!S2024)</f>
        <v/>
      </c>
      <c r="M357" s="269"/>
      <c r="N357" s="216" t="str">
        <f>+IF(I357=0,"",'Ark1'!V2024)</f>
        <v/>
      </c>
      <c r="O357" s="216" t="str">
        <f>+IF(I357=0,"",'Ark1'!W2024)</f>
        <v/>
      </c>
      <c r="P357" s="218" t="str">
        <f>+IF(I357=0,"",'Ark1'!X2024)</f>
        <v/>
      </c>
      <c r="Q357" s="218" t="str">
        <f>+IF(I357=0,"",'Ark1'!Y2024)</f>
        <v/>
      </c>
      <c r="R357" s="218" t="str">
        <f>+IF(I357=0,"",'Ark1'!Z2024)</f>
        <v/>
      </c>
      <c r="S357" s="216" t="str">
        <f>+IF(I357=0,"",'Ark1'!AA2024)</f>
        <v/>
      </c>
      <c r="T357" s="216" t="str">
        <f>+IF(I357=0,"",'Ark1'!AB2024)</f>
        <v/>
      </c>
      <c r="U357" s="218">
        <f>+'Ark1'!AD2024</f>
        <v>0</v>
      </c>
      <c r="V357" s="216" t="str">
        <f t="shared" si="44"/>
        <v/>
      </c>
      <c r="W357" s="216" t="str">
        <f t="shared" si="45"/>
        <v/>
      </c>
      <c r="X357" s="269"/>
      <c r="AA357" s="28"/>
      <c r="AB357" s="26"/>
    </row>
    <row r="358" spans="1:38">
      <c r="A358" s="269"/>
      <c r="B358" s="27">
        <f>+'Ark1'!C2025</f>
        <v>2023</v>
      </c>
      <c r="C358" s="269"/>
      <c r="D358" s="215">
        <f>+'Ark1'!M2025</f>
        <v>10</v>
      </c>
      <c r="E358" s="215" t="s">
        <v>97</v>
      </c>
      <c r="F358" s="215">
        <f>+'Ark1'!D2025</f>
        <v>3</v>
      </c>
      <c r="G358" s="215" t="str">
        <f t="shared" si="48"/>
        <v>Mar</v>
      </c>
      <c r="H358" s="215">
        <f>+'Ark1'!Q2025</f>
        <v>0</v>
      </c>
      <c r="I358" s="320">
        <f>+'Ark1'!R2025</f>
        <v>0</v>
      </c>
      <c r="J358" s="216" t="str">
        <f>+IF(I358=0,"",'Ark1'!AG2025)</f>
        <v/>
      </c>
      <c r="K358" s="216" t="str">
        <f>+IF(I358=0,"",'Ark1'!AH2025)</f>
        <v/>
      </c>
      <c r="L358" s="217" t="str">
        <f>+IF(I358=0,"",'Ark1'!S2025)</f>
        <v/>
      </c>
      <c r="M358" s="269"/>
      <c r="N358" s="216" t="str">
        <f>+IF(I358=0,"",'Ark1'!V2025)</f>
        <v/>
      </c>
      <c r="O358" s="216" t="str">
        <f>+IF(I358=0,"",'Ark1'!W2025)</f>
        <v/>
      </c>
      <c r="P358" s="218" t="str">
        <f>+IF(I358=0,"",'Ark1'!X2025)</f>
        <v/>
      </c>
      <c r="Q358" s="218" t="str">
        <f>+IF(I358=0,"",'Ark1'!Y2025)</f>
        <v/>
      </c>
      <c r="R358" s="218" t="str">
        <f>+IF(I358=0,"",'Ark1'!Z2025)</f>
        <v/>
      </c>
      <c r="S358" s="216" t="str">
        <f>+IF(I358=0,"",'Ark1'!AA2025)</f>
        <v/>
      </c>
      <c r="T358" s="216" t="str">
        <f>+IF(I358=0,"",'Ark1'!AB2025)</f>
        <v/>
      </c>
      <c r="U358" s="218">
        <f>+'Ark1'!AD2025</f>
        <v>0</v>
      </c>
      <c r="V358" s="216" t="str">
        <f t="shared" si="44"/>
        <v/>
      </c>
      <c r="W358" s="216" t="str">
        <f t="shared" si="45"/>
        <v/>
      </c>
      <c r="X358" s="269"/>
      <c r="AA358" s="28"/>
      <c r="AB358" s="26"/>
    </row>
    <row r="359" spans="1:38">
      <c r="A359" s="269"/>
      <c r="B359" s="27">
        <f>+'Ark1'!C2026</f>
        <v>2023</v>
      </c>
      <c r="C359" s="269"/>
      <c r="D359" s="215">
        <f>+'Ark1'!M2026</f>
        <v>10</v>
      </c>
      <c r="E359" s="215" t="s">
        <v>97</v>
      </c>
      <c r="F359" s="215">
        <f>+'Ark1'!D2026</f>
        <v>4</v>
      </c>
      <c r="G359" s="215" t="str">
        <f t="shared" si="48"/>
        <v>Apr</v>
      </c>
      <c r="H359" s="215">
        <f>+'Ark1'!Q2026</f>
        <v>0</v>
      </c>
      <c r="I359" s="320">
        <f>+'Ark1'!R2026</f>
        <v>0</v>
      </c>
      <c r="J359" s="216" t="str">
        <f>+IF(I359=0,"",'Ark1'!AG2026)</f>
        <v/>
      </c>
      <c r="K359" s="216" t="str">
        <f>+IF(I359=0,"",'Ark1'!AH2026)</f>
        <v/>
      </c>
      <c r="L359" s="217" t="str">
        <f>+IF(I359=0,"",'Ark1'!S2026)</f>
        <v/>
      </c>
      <c r="M359" s="269"/>
      <c r="N359" s="216" t="str">
        <f>+IF(I359=0,"",'Ark1'!V2026)</f>
        <v/>
      </c>
      <c r="O359" s="216" t="str">
        <f>+IF(I359=0,"",'Ark1'!W2026)</f>
        <v/>
      </c>
      <c r="P359" s="218" t="str">
        <f>+IF(I359=0,"",'Ark1'!X2026)</f>
        <v/>
      </c>
      <c r="Q359" s="218" t="str">
        <f>+IF(I359=0,"",'Ark1'!Y2026)</f>
        <v/>
      </c>
      <c r="R359" s="218" t="str">
        <f>+IF(I359=0,"",'Ark1'!Z2026)</f>
        <v/>
      </c>
      <c r="S359" s="216" t="str">
        <f>+IF(I359=0,"",'Ark1'!AA2026)</f>
        <v/>
      </c>
      <c r="T359" s="216" t="str">
        <f>+IF(I359=0,"",'Ark1'!AB2026)</f>
        <v/>
      </c>
      <c r="U359" s="218">
        <f>+'Ark1'!AD2026</f>
        <v>0</v>
      </c>
      <c r="V359" s="216" t="str">
        <f t="shared" si="44"/>
        <v/>
      </c>
      <c r="W359" s="216" t="str">
        <f t="shared" si="45"/>
        <v/>
      </c>
      <c r="X359" s="269"/>
      <c r="AA359" s="28"/>
      <c r="AB359" s="26"/>
    </row>
    <row r="360" spans="1:38">
      <c r="A360" s="269"/>
      <c r="B360" s="27">
        <f>+'Ark1'!C2027</f>
        <v>2023</v>
      </c>
      <c r="C360" s="269"/>
      <c r="D360" s="215">
        <f>+'Ark1'!M2027</f>
        <v>10</v>
      </c>
      <c r="E360" s="215" t="s">
        <v>97</v>
      </c>
      <c r="F360" s="215">
        <f>+'Ark1'!D2027</f>
        <v>5</v>
      </c>
      <c r="G360" s="215" t="str">
        <f t="shared" si="48"/>
        <v>Mai</v>
      </c>
      <c r="H360" s="215">
        <f>+'Ark1'!Q2027</f>
        <v>0</v>
      </c>
      <c r="I360" s="320">
        <f>+'Ark1'!R2027</f>
        <v>0</v>
      </c>
      <c r="J360" s="216" t="str">
        <f>+IF(I360=0,"",'Ark1'!AG2027)</f>
        <v/>
      </c>
      <c r="K360" s="216" t="str">
        <f>+IF(I360=0,"",'Ark1'!AH2027)</f>
        <v/>
      </c>
      <c r="L360" s="217" t="str">
        <f>+IF(I360=0,"",'Ark1'!S2027)</f>
        <v/>
      </c>
      <c r="M360" s="269"/>
      <c r="N360" s="216" t="str">
        <f>+IF(I360=0,"",'Ark1'!V2027)</f>
        <v/>
      </c>
      <c r="O360" s="216" t="str">
        <f>+IF(I360=0,"",'Ark1'!W2027)</f>
        <v/>
      </c>
      <c r="P360" s="218" t="str">
        <f>+IF(I360=0,"",'Ark1'!X2027)</f>
        <v/>
      </c>
      <c r="Q360" s="218" t="str">
        <f>+IF(I360=0,"",'Ark1'!Y2027)</f>
        <v/>
      </c>
      <c r="R360" s="218" t="str">
        <f>+IF(I360=0,"",'Ark1'!Z2027)</f>
        <v/>
      </c>
      <c r="S360" s="216" t="str">
        <f>+IF(I360=0,"",'Ark1'!AA2027)</f>
        <v/>
      </c>
      <c r="T360" s="216" t="str">
        <f>+IF(I360=0,"",'Ark1'!AB2027)</f>
        <v/>
      </c>
      <c r="U360" s="218">
        <f>+'Ark1'!AD2027</f>
        <v>0</v>
      </c>
      <c r="V360" s="216" t="str">
        <f t="shared" si="44"/>
        <v/>
      </c>
      <c r="W360" s="216" t="str">
        <f t="shared" si="45"/>
        <v/>
      </c>
      <c r="X360" s="269"/>
      <c r="AA360" s="28"/>
      <c r="AB360" s="26"/>
    </row>
    <row r="361" spans="1:38">
      <c r="A361" s="269"/>
      <c r="B361" s="27">
        <f>+'Ark1'!C2028</f>
        <v>2023</v>
      </c>
      <c r="C361" s="269"/>
      <c r="D361" s="215">
        <f>+'Ark1'!M2028</f>
        <v>10</v>
      </c>
      <c r="E361" s="215" t="s">
        <v>97</v>
      </c>
      <c r="F361" s="215">
        <f>+'Ark1'!D2028</f>
        <v>6</v>
      </c>
      <c r="G361" s="215" t="str">
        <f t="shared" si="48"/>
        <v>Jun</v>
      </c>
      <c r="H361" s="215">
        <f>+'Ark1'!Q2028</f>
        <v>0</v>
      </c>
      <c r="I361" s="320">
        <f>+'Ark1'!R2028</f>
        <v>0</v>
      </c>
      <c r="J361" s="216" t="str">
        <f>+IF(I361=0,"",'Ark1'!AG2028)</f>
        <v/>
      </c>
      <c r="K361" s="216" t="str">
        <f>+IF(I361=0,"",'Ark1'!AH2028)</f>
        <v/>
      </c>
      <c r="L361" s="217" t="str">
        <f>+IF(I361=0,"",'Ark1'!S2028)</f>
        <v/>
      </c>
      <c r="M361" s="269"/>
      <c r="N361" s="216" t="str">
        <f>+IF(I361=0,"",'Ark1'!V2028)</f>
        <v/>
      </c>
      <c r="O361" s="216" t="str">
        <f>+IF(I361=0,"",'Ark1'!W2028)</f>
        <v/>
      </c>
      <c r="P361" s="218" t="str">
        <f>+IF(I361=0,"",'Ark1'!X2028)</f>
        <v/>
      </c>
      <c r="Q361" s="218" t="str">
        <f>+IF(I361=0,"",'Ark1'!Y2028)</f>
        <v/>
      </c>
      <c r="R361" s="218" t="str">
        <f>+IF(I361=0,"",'Ark1'!Z2028)</f>
        <v/>
      </c>
      <c r="S361" s="216" t="str">
        <f>+IF(I361=0,"",'Ark1'!AA2028)</f>
        <v/>
      </c>
      <c r="T361" s="216" t="str">
        <f>+IF(I361=0,"",'Ark1'!AB2028)</f>
        <v/>
      </c>
      <c r="U361" s="218">
        <f>+'Ark1'!AD2028</f>
        <v>0</v>
      </c>
      <c r="V361" s="216" t="str">
        <f t="shared" si="44"/>
        <v/>
      </c>
      <c r="W361" s="216" t="str">
        <f t="shared" si="45"/>
        <v/>
      </c>
      <c r="X361" s="269"/>
      <c r="AA361" s="28"/>
      <c r="AB361" s="26"/>
    </row>
    <row r="362" spans="1:38">
      <c r="A362" s="269"/>
      <c r="B362" s="27">
        <f>+'Ark1'!C2029</f>
        <v>2023</v>
      </c>
      <c r="C362" s="269"/>
      <c r="D362" s="215">
        <f>+'Ark1'!M2029</f>
        <v>10</v>
      </c>
      <c r="E362" s="215" t="s">
        <v>97</v>
      </c>
      <c r="F362" s="215">
        <f>+'Ark1'!D2029</f>
        <v>7</v>
      </c>
      <c r="G362" s="215" t="str">
        <f t="shared" si="48"/>
        <v>Jul</v>
      </c>
      <c r="H362" s="215">
        <f>+'Ark1'!Q2029</f>
        <v>0</v>
      </c>
      <c r="I362" s="320">
        <f>+'Ark1'!R2029</f>
        <v>0</v>
      </c>
      <c r="J362" s="216" t="str">
        <f>+IF(I362=0,"",'Ark1'!AG2029)</f>
        <v/>
      </c>
      <c r="K362" s="216" t="str">
        <f>+IF(I362=0,"",'Ark1'!AH2029)</f>
        <v/>
      </c>
      <c r="L362" s="217" t="str">
        <f>+IF(I362=0,"",'Ark1'!S2029)</f>
        <v/>
      </c>
      <c r="M362" s="269"/>
      <c r="N362" s="216" t="str">
        <f>+IF(I362=0,"",'Ark1'!V2029)</f>
        <v/>
      </c>
      <c r="O362" s="216" t="str">
        <f>+IF(I362=0,"",'Ark1'!W2029)</f>
        <v/>
      </c>
      <c r="P362" s="218" t="str">
        <f>+IF(I362=0,"",'Ark1'!X2029)</f>
        <v/>
      </c>
      <c r="Q362" s="218" t="str">
        <f>+IF(I362=0,"",'Ark1'!Y2029)</f>
        <v/>
      </c>
      <c r="R362" s="218" t="str">
        <f>+IF(I362=0,"",'Ark1'!Z2029)</f>
        <v/>
      </c>
      <c r="S362" s="216" t="str">
        <f>+IF(I362=0,"",'Ark1'!AA2029)</f>
        <v/>
      </c>
      <c r="T362" s="216" t="str">
        <f>+IF(I362=0,"",'Ark1'!AB2029)</f>
        <v/>
      </c>
      <c r="U362" s="218">
        <f>+'Ark1'!AD2029</f>
        <v>0</v>
      </c>
      <c r="V362" s="216" t="str">
        <f t="shared" si="44"/>
        <v/>
      </c>
      <c r="W362" s="216" t="str">
        <f t="shared" si="45"/>
        <v/>
      </c>
      <c r="X362" s="269"/>
      <c r="AA362" s="28"/>
      <c r="AB362" s="26"/>
    </row>
    <row r="363" spans="1:38">
      <c r="A363" s="269"/>
      <c r="B363" s="27">
        <f>+'Ark1'!C2030</f>
        <v>2023</v>
      </c>
      <c r="C363" s="269"/>
      <c r="D363" s="215">
        <f>+'Ark1'!M2030</f>
        <v>10</v>
      </c>
      <c r="E363" s="215" t="s">
        <v>97</v>
      </c>
      <c r="F363" s="215">
        <f>+'Ark1'!D2030</f>
        <v>8</v>
      </c>
      <c r="G363" s="215" t="str">
        <f t="shared" si="48"/>
        <v>Aug</v>
      </c>
      <c r="H363" s="215">
        <f>+'Ark1'!Q2030</f>
        <v>0</v>
      </c>
      <c r="I363" s="320">
        <f>+'Ark1'!R2030</f>
        <v>0</v>
      </c>
      <c r="J363" s="216" t="str">
        <f>+IF(I363=0,"",'Ark1'!AG2030)</f>
        <v/>
      </c>
      <c r="K363" s="216" t="str">
        <f>+IF(I363=0,"",'Ark1'!AH2030)</f>
        <v/>
      </c>
      <c r="L363" s="217" t="str">
        <f>+IF(I363=0,"",'Ark1'!S2030)</f>
        <v/>
      </c>
      <c r="M363" s="269"/>
      <c r="N363" s="216" t="str">
        <f>+IF(I363=0,"",'Ark1'!V2030)</f>
        <v/>
      </c>
      <c r="O363" s="216" t="str">
        <f>+IF(I363=0,"",'Ark1'!W2030)</f>
        <v/>
      </c>
      <c r="P363" s="218" t="str">
        <f>+IF(I363=0,"",'Ark1'!X2030)</f>
        <v/>
      </c>
      <c r="Q363" s="218" t="str">
        <f>+IF(I363=0,"",'Ark1'!Y2030)</f>
        <v/>
      </c>
      <c r="R363" s="218" t="str">
        <f>+IF(I363=0,"",'Ark1'!Z2030)</f>
        <v/>
      </c>
      <c r="S363" s="216" t="str">
        <f>+IF(I363=0,"",'Ark1'!AA2030)</f>
        <v/>
      </c>
      <c r="T363" s="216" t="str">
        <f>+IF(I363=0,"",'Ark1'!AB2030)</f>
        <v/>
      </c>
      <c r="U363" s="218">
        <f>+'Ark1'!AD2030</f>
        <v>0</v>
      </c>
      <c r="V363" s="216" t="str">
        <f t="shared" si="44"/>
        <v/>
      </c>
      <c r="W363" s="216" t="str">
        <f t="shared" si="45"/>
        <v/>
      </c>
      <c r="X363" s="269"/>
      <c r="AA363" s="28"/>
      <c r="AB363" s="26"/>
    </row>
    <row r="364" spans="1:38">
      <c r="A364" s="269"/>
      <c r="B364" s="27">
        <f>+'Ark1'!C2031</f>
        <v>2023</v>
      </c>
      <c r="C364" s="269"/>
      <c r="D364" s="215">
        <f>+'Ark1'!M2031</f>
        <v>10</v>
      </c>
      <c r="E364" s="215" t="s">
        <v>97</v>
      </c>
      <c r="F364" s="215">
        <f>+'Ark1'!D2031</f>
        <v>9</v>
      </c>
      <c r="G364" s="215" t="str">
        <f t="shared" si="48"/>
        <v>Sep</v>
      </c>
      <c r="H364" s="215">
        <f>+'Ark1'!Q2031</f>
        <v>0</v>
      </c>
      <c r="I364" s="320">
        <f>+'Ark1'!R2031</f>
        <v>0</v>
      </c>
      <c r="J364" s="216" t="str">
        <f>+IF(I364=0,"",'Ark1'!AG2031)</f>
        <v/>
      </c>
      <c r="K364" s="216" t="str">
        <f>+IF(I364=0,"",'Ark1'!AH2031)</f>
        <v/>
      </c>
      <c r="L364" s="217" t="str">
        <f>+IF(I364=0,"",'Ark1'!S2031)</f>
        <v/>
      </c>
      <c r="M364" s="269"/>
      <c r="N364" s="216" t="str">
        <f>+IF(I364=0,"",'Ark1'!V2031)</f>
        <v/>
      </c>
      <c r="O364" s="216" t="str">
        <f>+IF(I364=0,"",'Ark1'!W2031)</f>
        <v/>
      </c>
      <c r="P364" s="218" t="str">
        <f>+IF(I364=0,"",'Ark1'!X2031)</f>
        <v/>
      </c>
      <c r="Q364" s="218" t="str">
        <f>+IF(I364=0,"",'Ark1'!Y2031)</f>
        <v/>
      </c>
      <c r="R364" s="218" t="str">
        <f>+IF(I364=0,"",'Ark1'!Z2031)</f>
        <v/>
      </c>
      <c r="S364" s="216" t="str">
        <f>+IF(I364=0,"",'Ark1'!AA2031)</f>
        <v/>
      </c>
      <c r="T364" s="216" t="str">
        <f>+IF(I364=0,"",'Ark1'!AB2031)</f>
        <v/>
      </c>
      <c r="U364" s="218">
        <f>+'Ark1'!AD2031</f>
        <v>0</v>
      </c>
      <c r="V364" s="216" t="str">
        <f t="shared" si="44"/>
        <v/>
      </c>
      <c r="W364" s="216" t="str">
        <f t="shared" si="45"/>
        <v/>
      </c>
      <c r="X364" s="269"/>
      <c r="AA364" s="28"/>
      <c r="AB364" s="26"/>
    </row>
    <row r="365" spans="1:38">
      <c r="A365" s="269"/>
      <c r="B365" s="27">
        <f>+'Ark1'!C2032</f>
        <v>2023</v>
      </c>
      <c r="C365" s="269"/>
      <c r="D365" s="215">
        <f>+'Ark1'!M2032</f>
        <v>10</v>
      </c>
      <c r="E365" s="215" t="s">
        <v>97</v>
      </c>
      <c r="F365" s="215">
        <f>+'Ark1'!D2032</f>
        <v>10</v>
      </c>
      <c r="G365" s="215" t="str">
        <f t="shared" si="48"/>
        <v>Okt</v>
      </c>
      <c r="H365" s="215">
        <f>+'Ark1'!Q2032</f>
        <v>0</v>
      </c>
      <c r="I365" s="320">
        <f>+'Ark1'!R2032</f>
        <v>0</v>
      </c>
      <c r="J365" s="216" t="str">
        <f>+IF(I365=0,"",'Ark1'!AG2032)</f>
        <v/>
      </c>
      <c r="K365" s="216" t="str">
        <f>+IF(I365=0,"",'Ark1'!AH2032)</f>
        <v/>
      </c>
      <c r="L365" s="217" t="str">
        <f>+IF(I365=0,"",'Ark1'!S2032)</f>
        <v/>
      </c>
      <c r="M365" s="269"/>
      <c r="N365" s="216" t="str">
        <f>+IF(I365=0,"",'Ark1'!V2032)</f>
        <v/>
      </c>
      <c r="O365" s="216" t="str">
        <f>+IF(I365=0,"",'Ark1'!W2032)</f>
        <v/>
      </c>
      <c r="P365" s="218" t="str">
        <f>+IF(I365=0,"",'Ark1'!X2032)</f>
        <v/>
      </c>
      <c r="Q365" s="218" t="str">
        <f>+IF(I365=0,"",'Ark1'!Y2032)</f>
        <v/>
      </c>
      <c r="R365" s="218" t="str">
        <f>+IF(I365=0,"",'Ark1'!Z2032)</f>
        <v/>
      </c>
      <c r="S365" s="216" t="str">
        <f>+IF(I365=0,"",'Ark1'!AA2032)</f>
        <v/>
      </c>
      <c r="T365" s="216" t="str">
        <f>+IF(I365=0,"",'Ark1'!AB2032)</f>
        <v/>
      </c>
      <c r="U365" s="218">
        <f>+'Ark1'!AD2032</f>
        <v>0</v>
      </c>
      <c r="V365" s="216" t="str">
        <f t="shared" si="44"/>
        <v/>
      </c>
      <c r="W365" s="216" t="str">
        <f t="shared" si="45"/>
        <v/>
      </c>
      <c r="X365" s="269"/>
      <c r="AA365" s="28"/>
      <c r="AB365" s="26"/>
    </row>
    <row r="366" spans="1:38">
      <c r="A366" s="269"/>
      <c r="B366" s="27">
        <f>+'Ark1'!C2033</f>
        <v>2023</v>
      </c>
      <c r="C366" s="269"/>
      <c r="D366" s="215">
        <f>+'Ark1'!M2033</f>
        <v>10</v>
      </c>
      <c r="E366" s="215" t="s">
        <v>97</v>
      </c>
      <c r="F366" s="215">
        <f>+'Ark1'!D2033</f>
        <v>11</v>
      </c>
      <c r="G366" s="215" t="str">
        <f t="shared" si="48"/>
        <v>Nov</v>
      </c>
      <c r="H366" s="215">
        <f>+'Ark1'!Q2033</f>
        <v>0</v>
      </c>
      <c r="I366" s="320">
        <f>+'Ark1'!R2033</f>
        <v>0</v>
      </c>
      <c r="J366" s="216" t="str">
        <f>+IF(I366=0,"",'Ark1'!AG2033)</f>
        <v/>
      </c>
      <c r="K366" s="216" t="str">
        <f>+IF(I366=0,"",'Ark1'!AH2033)</f>
        <v/>
      </c>
      <c r="L366" s="217" t="str">
        <f>+IF(I366=0,"",'Ark1'!S2033)</f>
        <v/>
      </c>
      <c r="M366" s="269"/>
      <c r="N366" s="216" t="str">
        <f>+IF(I366=0,"",'Ark1'!V2033)</f>
        <v/>
      </c>
      <c r="O366" s="216" t="str">
        <f>+IF(I366=0,"",'Ark1'!W2033)</f>
        <v/>
      </c>
      <c r="P366" s="218" t="str">
        <f>+IF(I366=0,"",'Ark1'!X2033)</f>
        <v/>
      </c>
      <c r="Q366" s="218" t="str">
        <f>+IF(I366=0,"",'Ark1'!Y2033)</f>
        <v/>
      </c>
      <c r="R366" s="218" t="str">
        <f>+IF(I366=0,"",'Ark1'!Z2033)</f>
        <v/>
      </c>
      <c r="S366" s="216" t="str">
        <f>+IF(I366=0,"",'Ark1'!AA2033)</f>
        <v/>
      </c>
      <c r="T366" s="216" t="str">
        <f>+IF(I366=0,"",'Ark1'!AB2033)</f>
        <v/>
      </c>
      <c r="U366" s="218">
        <f>+'Ark1'!AD2033</f>
        <v>0</v>
      </c>
      <c r="V366" s="216" t="str">
        <f t="shared" si="44"/>
        <v/>
      </c>
      <c r="W366" s="216" t="str">
        <f t="shared" si="45"/>
        <v/>
      </c>
      <c r="X366" s="269"/>
      <c r="AA366" s="28"/>
      <c r="AB366" s="26"/>
    </row>
    <row r="367" spans="1:38">
      <c r="A367" s="269"/>
      <c r="B367" s="27">
        <f>+'Ark1'!C2034</f>
        <v>2023</v>
      </c>
      <c r="C367" s="269"/>
      <c r="D367" s="215">
        <f>+'Ark1'!M2034</f>
        <v>10</v>
      </c>
      <c r="E367" s="215" t="s">
        <v>97</v>
      </c>
      <c r="F367" s="215">
        <f>+'Ark1'!D2034</f>
        <v>12</v>
      </c>
      <c r="G367" s="215" t="str">
        <f t="shared" si="48"/>
        <v>Des</v>
      </c>
      <c r="H367" s="215">
        <f>+'Ark1'!Q2034</f>
        <v>0</v>
      </c>
      <c r="I367" s="320">
        <f>+'Ark1'!R2034</f>
        <v>0</v>
      </c>
      <c r="J367" s="216" t="str">
        <f>+IF(I367=0,"",'Ark1'!AG2034)</f>
        <v/>
      </c>
      <c r="K367" s="216" t="str">
        <f>+IF(I367=0,"",'Ark1'!AH2034)</f>
        <v/>
      </c>
      <c r="L367" s="217" t="str">
        <f>+IF(I367=0,"",'Ark1'!S2034)</f>
        <v/>
      </c>
      <c r="M367" s="269"/>
      <c r="N367" s="216" t="str">
        <f>+IF(I367=0,"",'Ark1'!V2034)</f>
        <v/>
      </c>
      <c r="O367" s="216" t="str">
        <f>+IF(I367=0,"",'Ark1'!W2034)</f>
        <v/>
      </c>
      <c r="P367" s="218" t="str">
        <f>+IF(I367=0,"",'Ark1'!X2034)</f>
        <v/>
      </c>
      <c r="Q367" s="218" t="str">
        <f>+IF(I367=0,"",'Ark1'!Y2034)</f>
        <v/>
      </c>
      <c r="R367" s="218" t="str">
        <f>+IF(I367=0,"",'Ark1'!Z2034)</f>
        <v/>
      </c>
      <c r="S367" s="216" t="str">
        <f>+IF(I367=0,"",'Ark1'!AA2034)</f>
        <v/>
      </c>
      <c r="T367" s="216" t="str">
        <f>+IF(I367=0,"",'Ark1'!AB2034)</f>
        <v/>
      </c>
      <c r="U367" s="218">
        <f>+'Ark1'!AD2034</f>
        <v>0</v>
      </c>
      <c r="V367" s="216" t="str">
        <f t="shared" si="44"/>
        <v/>
      </c>
      <c r="W367" s="216" t="str">
        <f t="shared" si="45"/>
        <v/>
      </c>
      <c r="X367" s="269"/>
      <c r="AA367" s="28"/>
      <c r="AB367" s="26"/>
    </row>
    <row r="368" spans="1:38">
      <c r="A368" s="269"/>
      <c r="C368" s="269"/>
      <c r="D368" s="215"/>
      <c r="E368" s="215"/>
      <c r="F368" s="215"/>
      <c r="G368" s="215"/>
      <c r="H368" s="215"/>
      <c r="I368" s="320"/>
      <c r="J368" s="216"/>
      <c r="K368" s="216"/>
      <c r="L368" s="217"/>
      <c r="M368" s="269"/>
      <c r="N368" s="216"/>
      <c r="O368" s="216"/>
      <c r="P368" s="218"/>
      <c r="Q368" s="218"/>
      <c r="R368" s="218"/>
      <c r="S368" s="216"/>
      <c r="T368" s="216"/>
      <c r="U368" s="218"/>
      <c r="V368" s="216"/>
      <c r="W368" s="216"/>
      <c r="X368" s="269"/>
      <c r="AA368" s="28"/>
      <c r="AB368" s="26"/>
    </row>
    <row r="369" spans="1:38">
      <c r="A369" s="269"/>
      <c r="B369" s="269"/>
      <c r="C369" s="269"/>
      <c r="D369" s="269"/>
      <c r="E369" s="269"/>
      <c r="F369" s="269"/>
      <c r="G369" s="269"/>
      <c r="H369" s="269"/>
      <c r="I369" s="322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  <c r="AA369" s="28"/>
      <c r="AB369" s="26"/>
      <c r="AE369" s="26"/>
      <c r="AF369" s="26"/>
      <c r="AG369" s="26"/>
      <c r="AI369" s="26"/>
      <c r="AJ369" s="220"/>
      <c r="AK369" s="26"/>
      <c r="AL369" s="26"/>
    </row>
    <row r="370" spans="1:38">
      <c r="A370" s="269"/>
      <c r="B370" s="27">
        <f>+'Ark1'!C2035</f>
        <v>2023</v>
      </c>
      <c r="C370" s="269"/>
      <c r="D370" s="215">
        <f>+'Ark1'!M2035</f>
        <v>11</v>
      </c>
      <c r="E370" s="226" t="s">
        <v>98</v>
      </c>
      <c r="F370" s="215">
        <f>+'Ark1'!D2035</f>
        <v>1</v>
      </c>
      <c r="G370" s="215" t="str">
        <f>+G356</f>
        <v>Jan</v>
      </c>
      <c r="H370" s="215">
        <f>+'Ark1'!Q2035</f>
        <v>0</v>
      </c>
      <c r="I370" s="320">
        <f>+'Ark1'!R2035</f>
        <v>0</v>
      </c>
      <c r="J370" s="216" t="str">
        <f>+IF(I370=0,"",'Ark1'!AG2035)</f>
        <v/>
      </c>
      <c r="K370" s="216" t="str">
        <f>+IF(I370=0,"",'Ark1'!AH2035)</f>
        <v/>
      </c>
      <c r="L370" s="217" t="str">
        <f>+IF(I370=0,"",'Ark1'!S2035)</f>
        <v/>
      </c>
      <c r="M370" s="269"/>
      <c r="N370" s="216" t="str">
        <f>+IF(I370=0,"",'Ark1'!V2035)</f>
        <v/>
      </c>
      <c r="O370" s="216" t="str">
        <f>+IF(I370=0,"",'Ark1'!W2035)</f>
        <v/>
      </c>
      <c r="P370" s="218" t="str">
        <f>+IF(I370=0,"",'Ark1'!X2035)</f>
        <v/>
      </c>
      <c r="Q370" s="218" t="str">
        <f>+IF(I370=0,"",'Ark1'!Y2035)</f>
        <v/>
      </c>
      <c r="R370" s="218" t="str">
        <f>+IF(I370=0,"",'Ark1'!Z2035)</f>
        <v/>
      </c>
      <c r="S370" s="216" t="str">
        <f>+IF(I370=0,"",'Ark1'!AA2035)</f>
        <v/>
      </c>
      <c r="T370" s="216" t="str">
        <f>+IF(I370=0,"",'Ark1'!AB2035)</f>
        <v/>
      </c>
      <c r="U370" s="218">
        <f>+'Ark1'!AD2035</f>
        <v>0</v>
      </c>
      <c r="V370" s="216" t="str">
        <f t="shared" si="44"/>
        <v/>
      </c>
      <c r="W370" s="216" t="str">
        <f t="shared" si="45"/>
        <v/>
      </c>
      <c r="X370" s="269"/>
      <c r="AA370" s="28"/>
      <c r="AB370" s="26"/>
    </row>
    <row r="371" spans="1:38">
      <c r="A371" s="269"/>
      <c r="B371" s="27">
        <f>+'Ark1'!C2036</f>
        <v>2023</v>
      </c>
      <c r="C371" s="269"/>
      <c r="D371" s="215">
        <f>+'Ark1'!M2036</f>
        <v>11</v>
      </c>
      <c r="E371" s="226" t="s">
        <v>98</v>
      </c>
      <c r="F371" s="215">
        <f>+'Ark1'!D2036</f>
        <v>2</v>
      </c>
      <c r="G371" s="215" t="str">
        <f t="shared" ref="G371:G381" si="49">+G357</f>
        <v>Feb</v>
      </c>
      <c r="H371" s="215">
        <f>+'Ark1'!Q2036</f>
        <v>0</v>
      </c>
      <c r="I371" s="320">
        <f>+'Ark1'!R2036</f>
        <v>0</v>
      </c>
      <c r="J371" s="216" t="str">
        <f>+IF(I371=0,"",'Ark1'!AG2036)</f>
        <v/>
      </c>
      <c r="K371" s="216" t="str">
        <f>+IF(I371=0,"",'Ark1'!AH2036)</f>
        <v/>
      </c>
      <c r="L371" s="217" t="str">
        <f>+IF(I371=0,"",'Ark1'!S2036)</f>
        <v/>
      </c>
      <c r="M371" s="269"/>
      <c r="N371" s="216" t="str">
        <f>+IF(I371=0,"",'Ark1'!V2036)</f>
        <v/>
      </c>
      <c r="O371" s="216" t="str">
        <f>+IF(I371=0,"",'Ark1'!W2036)</f>
        <v/>
      </c>
      <c r="P371" s="218" t="str">
        <f>+IF(I371=0,"",'Ark1'!X2036)</f>
        <v/>
      </c>
      <c r="Q371" s="218" t="str">
        <f>+IF(I371=0,"",'Ark1'!Y2036)</f>
        <v/>
      </c>
      <c r="R371" s="218" t="str">
        <f>+IF(I371=0,"",'Ark1'!Z2036)</f>
        <v/>
      </c>
      <c r="S371" s="216" t="str">
        <f>+IF(I371=0,"",'Ark1'!AA2036)</f>
        <v/>
      </c>
      <c r="T371" s="216" t="str">
        <f>+IF(I371=0,"",'Ark1'!AB2036)</f>
        <v/>
      </c>
      <c r="U371" s="218">
        <f>+'Ark1'!AD2036</f>
        <v>0</v>
      </c>
      <c r="V371" s="216" t="str">
        <f t="shared" si="44"/>
        <v/>
      </c>
      <c r="W371" s="216" t="str">
        <f t="shared" si="45"/>
        <v/>
      </c>
      <c r="X371" s="269"/>
      <c r="AA371" s="28"/>
      <c r="AB371" s="26"/>
    </row>
    <row r="372" spans="1:38">
      <c r="A372" s="269"/>
      <c r="B372" s="27">
        <f>+'Ark1'!C2037</f>
        <v>2023</v>
      </c>
      <c r="C372" s="269"/>
      <c r="D372" s="215">
        <f>+'Ark1'!M2037</f>
        <v>11</v>
      </c>
      <c r="E372" s="226" t="s">
        <v>98</v>
      </c>
      <c r="F372" s="215">
        <f>+'Ark1'!D2037</f>
        <v>3</v>
      </c>
      <c r="G372" s="215" t="str">
        <f t="shared" si="49"/>
        <v>Mar</v>
      </c>
      <c r="H372" s="215">
        <f>+'Ark1'!Q2037</f>
        <v>0</v>
      </c>
      <c r="I372" s="320">
        <f>+'Ark1'!R2037</f>
        <v>0</v>
      </c>
      <c r="J372" s="216" t="str">
        <f>+IF(I372=0,"",'Ark1'!AG2037)</f>
        <v/>
      </c>
      <c r="K372" s="216" t="str">
        <f>+IF(I372=0,"",'Ark1'!AH2037)</f>
        <v/>
      </c>
      <c r="L372" s="217" t="str">
        <f>+IF(I372=0,"",'Ark1'!S2037)</f>
        <v/>
      </c>
      <c r="M372" s="269"/>
      <c r="N372" s="216" t="str">
        <f>+IF(I372=0,"",'Ark1'!V2037)</f>
        <v/>
      </c>
      <c r="O372" s="216" t="str">
        <f>+IF(I372=0,"",'Ark1'!W2037)</f>
        <v/>
      </c>
      <c r="P372" s="218" t="str">
        <f>+IF(I372=0,"",'Ark1'!X2037)</f>
        <v/>
      </c>
      <c r="Q372" s="218" t="str">
        <f>+IF(I372=0,"",'Ark1'!Y2037)</f>
        <v/>
      </c>
      <c r="R372" s="218" t="str">
        <f>+IF(I372=0,"",'Ark1'!Z2037)</f>
        <v/>
      </c>
      <c r="S372" s="216" t="str">
        <f>+IF(I372=0,"",'Ark1'!AA2037)</f>
        <v/>
      </c>
      <c r="T372" s="216" t="str">
        <f>+IF(I372=0,"",'Ark1'!AB2037)</f>
        <v/>
      </c>
      <c r="U372" s="218">
        <f>+'Ark1'!AD2037</f>
        <v>0</v>
      </c>
      <c r="V372" s="216" t="str">
        <f t="shared" si="44"/>
        <v/>
      </c>
      <c r="W372" s="216" t="str">
        <f t="shared" si="45"/>
        <v/>
      </c>
      <c r="X372" s="269"/>
      <c r="AA372" s="28"/>
      <c r="AB372" s="26"/>
    </row>
    <row r="373" spans="1:38">
      <c r="A373" s="269"/>
      <c r="B373" s="27">
        <f>+'Ark1'!C2038</f>
        <v>2023</v>
      </c>
      <c r="C373" s="269"/>
      <c r="D373" s="215">
        <f>+'Ark1'!M2038</f>
        <v>11</v>
      </c>
      <c r="E373" s="226" t="s">
        <v>98</v>
      </c>
      <c r="F373" s="215">
        <f>+'Ark1'!D2038</f>
        <v>4</v>
      </c>
      <c r="G373" s="215" t="str">
        <f t="shared" si="49"/>
        <v>Apr</v>
      </c>
      <c r="H373" s="215">
        <f>+'Ark1'!Q2038</f>
        <v>0</v>
      </c>
      <c r="I373" s="320">
        <f>+'Ark1'!R2038</f>
        <v>0</v>
      </c>
      <c r="J373" s="216" t="str">
        <f>+IF(I373=0,"",'Ark1'!AG2038)</f>
        <v/>
      </c>
      <c r="K373" s="216" t="str">
        <f>+IF(I373=0,"",'Ark1'!AH2038)</f>
        <v/>
      </c>
      <c r="L373" s="217" t="str">
        <f>+IF(I373=0,"",'Ark1'!S2038)</f>
        <v/>
      </c>
      <c r="M373" s="269"/>
      <c r="N373" s="216" t="str">
        <f>+IF(I373=0,"",'Ark1'!V2038)</f>
        <v/>
      </c>
      <c r="O373" s="216" t="str">
        <f>+IF(I373=0,"",'Ark1'!W2038)</f>
        <v/>
      </c>
      <c r="P373" s="218" t="str">
        <f>+IF(I373=0,"",'Ark1'!X2038)</f>
        <v/>
      </c>
      <c r="Q373" s="218" t="str">
        <f>+IF(I373=0,"",'Ark1'!Y2038)</f>
        <v/>
      </c>
      <c r="R373" s="218" t="str">
        <f>+IF(I373=0,"",'Ark1'!Z2038)</f>
        <v/>
      </c>
      <c r="S373" s="216" t="str">
        <f>+IF(I373=0,"",'Ark1'!AA2038)</f>
        <v/>
      </c>
      <c r="T373" s="216" t="str">
        <f>+IF(I373=0,"",'Ark1'!AB2038)</f>
        <v/>
      </c>
      <c r="U373" s="218">
        <f>+'Ark1'!AD2038</f>
        <v>0</v>
      </c>
      <c r="V373" s="216" t="str">
        <f t="shared" si="44"/>
        <v/>
      </c>
      <c r="W373" s="216" t="str">
        <f t="shared" si="45"/>
        <v/>
      </c>
      <c r="X373" s="269"/>
      <c r="AA373" s="28"/>
      <c r="AB373" s="26"/>
    </row>
    <row r="374" spans="1:38">
      <c r="A374" s="269"/>
      <c r="B374" s="27">
        <f>+'Ark1'!C2039</f>
        <v>2023</v>
      </c>
      <c r="C374" s="269"/>
      <c r="D374" s="215">
        <f>+'Ark1'!M2039</f>
        <v>11</v>
      </c>
      <c r="E374" s="226" t="s">
        <v>98</v>
      </c>
      <c r="F374" s="215">
        <f>+'Ark1'!D2039</f>
        <v>5</v>
      </c>
      <c r="G374" s="215" t="str">
        <f t="shared" si="49"/>
        <v>Mai</v>
      </c>
      <c r="H374" s="215">
        <f>+'Ark1'!Q2039</f>
        <v>0</v>
      </c>
      <c r="I374" s="320">
        <f>+'Ark1'!R2039</f>
        <v>0</v>
      </c>
      <c r="J374" s="216" t="str">
        <f>+IF(I374=0,"",'Ark1'!AG2039)</f>
        <v/>
      </c>
      <c r="K374" s="216" t="str">
        <f>+IF(I374=0,"",'Ark1'!AH2039)</f>
        <v/>
      </c>
      <c r="L374" s="217" t="str">
        <f>+IF(I374=0,"",'Ark1'!S2039)</f>
        <v/>
      </c>
      <c r="M374" s="269"/>
      <c r="N374" s="216" t="str">
        <f>+IF(I374=0,"",'Ark1'!V2039)</f>
        <v/>
      </c>
      <c r="O374" s="216" t="str">
        <f>+IF(I374=0,"",'Ark1'!W2039)</f>
        <v/>
      </c>
      <c r="P374" s="218" t="str">
        <f>+IF(I374=0,"",'Ark1'!X2039)</f>
        <v/>
      </c>
      <c r="Q374" s="218" t="str">
        <f>+IF(I374=0,"",'Ark1'!Y2039)</f>
        <v/>
      </c>
      <c r="R374" s="218" t="str">
        <f>+IF(I374=0,"",'Ark1'!Z2039)</f>
        <v/>
      </c>
      <c r="S374" s="216" t="str">
        <f>+IF(I374=0,"",'Ark1'!AA2039)</f>
        <v/>
      </c>
      <c r="T374" s="216" t="str">
        <f>+IF(I374=0,"",'Ark1'!AB2039)</f>
        <v/>
      </c>
      <c r="U374" s="218">
        <f>+'Ark1'!AD2039</f>
        <v>0</v>
      </c>
      <c r="V374" s="216" t="str">
        <f t="shared" si="44"/>
        <v/>
      </c>
      <c r="W374" s="216" t="str">
        <f t="shared" si="45"/>
        <v/>
      </c>
      <c r="X374" s="269"/>
      <c r="AA374" s="28"/>
      <c r="AB374" s="26"/>
    </row>
    <row r="375" spans="1:38">
      <c r="A375" s="269"/>
      <c r="B375" s="27">
        <f>+'Ark1'!C2040</f>
        <v>2023</v>
      </c>
      <c r="C375" s="269"/>
      <c r="D375" s="215">
        <f>+'Ark1'!M2040</f>
        <v>11</v>
      </c>
      <c r="E375" s="226" t="s">
        <v>98</v>
      </c>
      <c r="F375" s="215">
        <f>+'Ark1'!D2040</f>
        <v>6</v>
      </c>
      <c r="G375" s="215" t="str">
        <f t="shared" si="49"/>
        <v>Jun</v>
      </c>
      <c r="H375" s="215">
        <f>+'Ark1'!Q2040</f>
        <v>0</v>
      </c>
      <c r="I375" s="320">
        <f>+'Ark1'!R2040</f>
        <v>0</v>
      </c>
      <c r="J375" s="216" t="str">
        <f>+IF(I375=0,"",'Ark1'!AG2040)</f>
        <v/>
      </c>
      <c r="K375" s="216" t="str">
        <f>+IF(I375=0,"",'Ark1'!AH2040)</f>
        <v/>
      </c>
      <c r="L375" s="217" t="str">
        <f>+IF(I375=0,"",'Ark1'!S2040)</f>
        <v/>
      </c>
      <c r="M375" s="269"/>
      <c r="N375" s="216" t="str">
        <f>+IF(I375=0,"",'Ark1'!V2040)</f>
        <v/>
      </c>
      <c r="O375" s="216" t="str">
        <f>+IF(I375=0,"",'Ark1'!W2040)</f>
        <v/>
      </c>
      <c r="P375" s="218" t="str">
        <f>+IF(I375=0,"",'Ark1'!X2040)</f>
        <v/>
      </c>
      <c r="Q375" s="218" t="str">
        <f>+IF(I375=0,"",'Ark1'!Y2040)</f>
        <v/>
      </c>
      <c r="R375" s="218" t="str">
        <f>+IF(I375=0,"",'Ark1'!Z2040)</f>
        <v/>
      </c>
      <c r="S375" s="216" t="str">
        <f>+IF(I375=0,"",'Ark1'!AA2040)</f>
        <v/>
      </c>
      <c r="T375" s="216" t="str">
        <f>+IF(I375=0,"",'Ark1'!AB2040)</f>
        <v/>
      </c>
      <c r="U375" s="218">
        <f>+'Ark1'!AD2040</f>
        <v>0</v>
      </c>
      <c r="V375" s="216" t="str">
        <f t="shared" si="44"/>
        <v/>
      </c>
      <c r="W375" s="216" t="str">
        <f t="shared" si="45"/>
        <v/>
      </c>
      <c r="X375" s="269"/>
      <c r="AA375" s="28"/>
      <c r="AB375" s="26"/>
    </row>
    <row r="376" spans="1:38">
      <c r="A376" s="269"/>
      <c r="B376" s="27">
        <f>+'Ark1'!C2041</f>
        <v>2023</v>
      </c>
      <c r="C376" s="269"/>
      <c r="D376" s="215">
        <f>+'Ark1'!M2041</f>
        <v>11</v>
      </c>
      <c r="E376" s="226" t="s">
        <v>98</v>
      </c>
      <c r="F376" s="215">
        <f>+'Ark1'!D2041</f>
        <v>7</v>
      </c>
      <c r="G376" s="215" t="str">
        <f t="shared" si="49"/>
        <v>Jul</v>
      </c>
      <c r="H376" s="215">
        <f>+'Ark1'!Q2041</f>
        <v>0</v>
      </c>
      <c r="I376" s="320">
        <f>+'Ark1'!R2041</f>
        <v>0</v>
      </c>
      <c r="J376" s="216" t="str">
        <f>+IF(I376=0,"",'Ark1'!AG2041)</f>
        <v/>
      </c>
      <c r="K376" s="216" t="str">
        <f>+IF(I376=0,"",'Ark1'!AH2041)</f>
        <v/>
      </c>
      <c r="L376" s="217" t="str">
        <f>+IF(I376=0,"",'Ark1'!S2041)</f>
        <v/>
      </c>
      <c r="M376" s="269"/>
      <c r="N376" s="216" t="str">
        <f>+IF(I376=0,"",'Ark1'!V2041)</f>
        <v/>
      </c>
      <c r="O376" s="216" t="str">
        <f>+IF(I376=0,"",'Ark1'!W2041)</f>
        <v/>
      </c>
      <c r="P376" s="218" t="str">
        <f>+IF(I376=0,"",'Ark1'!X2041)</f>
        <v/>
      </c>
      <c r="Q376" s="218" t="str">
        <f>+IF(I376=0,"",'Ark1'!Y2041)</f>
        <v/>
      </c>
      <c r="R376" s="218" t="str">
        <f>+IF(I376=0,"",'Ark1'!Z2041)</f>
        <v/>
      </c>
      <c r="S376" s="216" t="str">
        <f>+IF(I376=0,"",'Ark1'!AA2041)</f>
        <v/>
      </c>
      <c r="T376" s="216" t="str">
        <f>+IF(I376=0,"",'Ark1'!AB2041)</f>
        <v/>
      </c>
      <c r="U376" s="218">
        <f>+'Ark1'!AD2041</f>
        <v>0</v>
      </c>
      <c r="V376" s="216" t="str">
        <f t="shared" si="44"/>
        <v/>
      </c>
      <c r="W376" s="216" t="str">
        <f t="shared" si="45"/>
        <v/>
      </c>
      <c r="X376" s="269"/>
      <c r="AA376" s="28"/>
      <c r="AB376" s="26"/>
    </row>
    <row r="377" spans="1:38">
      <c r="A377" s="269"/>
      <c r="B377" s="27">
        <f>+'Ark1'!C2042</f>
        <v>2023</v>
      </c>
      <c r="C377" s="269"/>
      <c r="D377" s="215">
        <f>+'Ark1'!M2042</f>
        <v>11</v>
      </c>
      <c r="E377" s="226" t="s">
        <v>98</v>
      </c>
      <c r="F377" s="215">
        <f>+'Ark1'!D2042</f>
        <v>8</v>
      </c>
      <c r="G377" s="215" t="str">
        <f t="shared" si="49"/>
        <v>Aug</v>
      </c>
      <c r="H377" s="215">
        <f>+'Ark1'!Q2042</f>
        <v>1</v>
      </c>
      <c r="I377" s="320">
        <f>+'Ark1'!R2042</f>
        <v>1</v>
      </c>
      <c r="J377" s="216">
        <f>+IF(I377=0,"",'Ark1'!AG2042)</f>
        <v>0.10081310004993543</v>
      </c>
      <c r="K377" s="216">
        <f>+IF(I377=0,"",'Ark1'!AH2042)</f>
        <v>0</v>
      </c>
      <c r="L377" s="217">
        <f>+IF(I377=0,"",'Ark1'!S2042)</f>
        <v>6</v>
      </c>
      <c r="M377" s="269"/>
      <c r="N377" s="216">
        <f>+IF(I377=0,"",'Ark1'!V2042)</f>
        <v>0</v>
      </c>
      <c r="O377" s="216">
        <f>+IF(I377=0,"",'Ark1'!W2042)</f>
        <v>100</v>
      </c>
      <c r="P377" s="218">
        <f>+IF(I377=0,"",'Ark1'!X2042)</f>
        <v>0</v>
      </c>
      <c r="Q377" s="218">
        <f>+IF(I377=0,"",'Ark1'!Y2042)</f>
        <v>0</v>
      </c>
      <c r="R377" s="218">
        <f>+IF(I377=0,"",'Ark1'!Z2042)</f>
        <v>0</v>
      </c>
      <c r="S377" s="216">
        <f>+IF(I377=0,"",'Ark1'!AA2042)</f>
        <v>0</v>
      </c>
      <c r="T377" s="216">
        <f>+IF(I377=0,"",'Ark1'!AB2042)</f>
        <v>0</v>
      </c>
      <c r="U377" s="218">
        <f>+'Ark1'!AD2042</f>
        <v>0</v>
      </c>
      <c r="V377" s="216">
        <f t="shared" si="44"/>
        <v>9.0909090909090912E-2</v>
      </c>
      <c r="W377" s="216">
        <f t="shared" si="45"/>
        <v>1</v>
      </c>
      <c r="X377" s="269"/>
      <c r="AA377" s="28"/>
      <c r="AB377" s="26"/>
    </row>
    <row r="378" spans="1:38">
      <c r="A378" s="269"/>
      <c r="B378" s="27">
        <f>+'Ark1'!C2043</f>
        <v>2023</v>
      </c>
      <c r="C378" s="269"/>
      <c r="D378" s="215">
        <f>+'Ark1'!M2043</f>
        <v>11</v>
      </c>
      <c r="E378" s="226" t="s">
        <v>98</v>
      </c>
      <c r="F378" s="215">
        <f>+'Ark1'!D2043</f>
        <v>9</v>
      </c>
      <c r="G378" s="215" t="str">
        <f t="shared" si="49"/>
        <v>Sep</v>
      </c>
      <c r="H378" s="215">
        <f>+'Ark1'!Q2043</f>
        <v>0</v>
      </c>
      <c r="I378" s="320">
        <f>+'Ark1'!R2043</f>
        <v>0</v>
      </c>
      <c r="J378" s="216" t="str">
        <f>+IF(I378=0,"",'Ark1'!AG2043)</f>
        <v/>
      </c>
      <c r="K378" s="216" t="str">
        <f>+IF(I378=0,"",'Ark1'!AH2043)</f>
        <v/>
      </c>
      <c r="L378" s="217" t="str">
        <f>+IF(I378=0,"",'Ark1'!S2043)</f>
        <v/>
      </c>
      <c r="M378" s="269"/>
      <c r="N378" s="216" t="str">
        <f>+IF(I378=0,"",'Ark1'!V2043)</f>
        <v/>
      </c>
      <c r="O378" s="216" t="str">
        <f>+IF(I378=0,"",'Ark1'!W2043)</f>
        <v/>
      </c>
      <c r="P378" s="218" t="str">
        <f>+IF(I378=0,"",'Ark1'!X2043)</f>
        <v/>
      </c>
      <c r="Q378" s="218" t="str">
        <f>+IF(I378=0,"",'Ark1'!Y2043)</f>
        <v/>
      </c>
      <c r="R378" s="218" t="str">
        <f>+IF(I378=0,"",'Ark1'!Z2043)</f>
        <v/>
      </c>
      <c r="S378" s="216" t="str">
        <f>+IF(I378=0,"",'Ark1'!AA2043)</f>
        <v/>
      </c>
      <c r="T378" s="216" t="str">
        <f>+IF(I378=0,"",'Ark1'!AB2043)</f>
        <v/>
      </c>
      <c r="U378" s="218">
        <f>+'Ark1'!AD2043</f>
        <v>0</v>
      </c>
      <c r="V378" s="216" t="str">
        <f t="shared" si="44"/>
        <v/>
      </c>
      <c r="W378" s="216" t="str">
        <f t="shared" si="45"/>
        <v/>
      </c>
      <c r="X378" s="269"/>
      <c r="AA378" s="28"/>
      <c r="AB378" s="26"/>
    </row>
    <row r="379" spans="1:38">
      <c r="A379" s="269"/>
      <c r="B379" s="27">
        <f>+'Ark1'!C2044</f>
        <v>2023</v>
      </c>
      <c r="C379" s="269"/>
      <c r="D379" s="215">
        <f>+'Ark1'!M2044</f>
        <v>11</v>
      </c>
      <c r="E379" s="226" t="s">
        <v>98</v>
      </c>
      <c r="F379" s="215">
        <f>+'Ark1'!D2044</f>
        <v>10</v>
      </c>
      <c r="G379" s="215" t="str">
        <f t="shared" si="49"/>
        <v>Okt</v>
      </c>
      <c r="H379" s="215">
        <f>+'Ark1'!Q2044</f>
        <v>1</v>
      </c>
      <c r="I379" s="320">
        <f>+'Ark1'!R2044</f>
        <v>1</v>
      </c>
      <c r="J379" s="216">
        <f>+IF(I379=0,"",'Ark1'!AG2044)</f>
        <v>6.4629958108465071E-2</v>
      </c>
      <c r="K379" s="216">
        <f>+IF(I379=0,"",'Ark1'!AH2044)</f>
        <v>0</v>
      </c>
      <c r="L379" s="217">
        <f>+IF(I379=0,"",'Ark1'!S2044)</f>
        <v>6</v>
      </c>
      <c r="M379" s="269"/>
      <c r="N379" s="216">
        <f>+IF(I379=0,"",'Ark1'!V2044)</f>
        <v>0</v>
      </c>
      <c r="O379" s="216">
        <f>+IF(I379=0,"",'Ark1'!W2044)</f>
        <v>100</v>
      </c>
      <c r="P379" s="218">
        <f>+IF(I379=0,"",'Ark1'!X2044)</f>
        <v>0</v>
      </c>
      <c r="Q379" s="218">
        <f>+IF(I379=0,"",'Ark1'!Y2044)</f>
        <v>0</v>
      </c>
      <c r="R379" s="218">
        <f>+IF(I379=0,"",'Ark1'!Z2044)</f>
        <v>0</v>
      </c>
      <c r="S379" s="216">
        <f>+IF(I379=0,"",'Ark1'!AA2044)</f>
        <v>0</v>
      </c>
      <c r="T379" s="216">
        <f>+IF(I379=0,"",'Ark1'!AB2044)</f>
        <v>0</v>
      </c>
      <c r="U379" s="218">
        <f>+'Ark1'!AD2044</f>
        <v>0</v>
      </c>
      <c r="V379" s="216">
        <f t="shared" si="44"/>
        <v>9.0909090909090912E-2</v>
      </c>
      <c r="W379" s="216">
        <f t="shared" si="45"/>
        <v>1</v>
      </c>
      <c r="X379" s="269"/>
      <c r="AA379" s="28"/>
      <c r="AB379" s="26"/>
    </row>
    <row r="380" spans="1:38">
      <c r="A380" s="269"/>
      <c r="B380" s="27">
        <f>+'Ark1'!C2045</f>
        <v>2023</v>
      </c>
      <c r="C380" s="269"/>
      <c r="D380" s="215">
        <f>+'Ark1'!M2045</f>
        <v>11</v>
      </c>
      <c r="E380" s="226" t="s">
        <v>98</v>
      </c>
      <c r="F380" s="215">
        <f>+'Ark1'!D2045</f>
        <v>11</v>
      </c>
      <c r="G380" s="215" t="str">
        <f t="shared" si="49"/>
        <v>Nov</v>
      </c>
      <c r="H380" s="215">
        <f>+'Ark1'!Q2045</f>
        <v>0</v>
      </c>
      <c r="I380" s="320">
        <f>+'Ark1'!R2045</f>
        <v>0</v>
      </c>
      <c r="J380" s="216" t="str">
        <f>+IF(I380=0,"",'Ark1'!AG2045)</f>
        <v/>
      </c>
      <c r="K380" s="216" t="str">
        <f>+IF(I380=0,"",'Ark1'!AH2045)</f>
        <v/>
      </c>
      <c r="L380" s="217" t="str">
        <f>+IF(I380=0,"",'Ark1'!S2045)</f>
        <v/>
      </c>
      <c r="M380" s="269"/>
      <c r="N380" s="216" t="str">
        <f>+IF(I380=0,"",'Ark1'!V2045)</f>
        <v/>
      </c>
      <c r="O380" s="216" t="str">
        <f>+IF(I380=0,"",'Ark1'!W2045)</f>
        <v/>
      </c>
      <c r="P380" s="218" t="str">
        <f>+IF(I380=0,"",'Ark1'!X2045)</f>
        <v/>
      </c>
      <c r="Q380" s="218" t="str">
        <f>+IF(I380=0,"",'Ark1'!Y2045)</f>
        <v/>
      </c>
      <c r="R380" s="218" t="str">
        <f>+IF(I380=0,"",'Ark1'!Z2045)</f>
        <v/>
      </c>
      <c r="S380" s="216" t="str">
        <f>+IF(I380=0,"",'Ark1'!AA2045)</f>
        <v/>
      </c>
      <c r="T380" s="216" t="str">
        <f>+IF(I380=0,"",'Ark1'!AB2045)</f>
        <v/>
      </c>
      <c r="U380" s="218">
        <f>+'Ark1'!AD2045</f>
        <v>0</v>
      </c>
      <c r="V380" s="216" t="str">
        <f t="shared" si="44"/>
        <v/>
      </c>
      <c r="W380" s="216" t="str">
        <f t="shared" si="45"/>
        <v/>
      </c>
      <c r="X380" s="269"/>
      <c r="AA380" s="28"/>
      <c r="AB380" s="26"/>
    </row>
    <row r="381" spans="1:38">
      <c r="A381" s="269"/>
      <c r="B381" s="27">
        <f>+'Ark1'!C2046</f>
        <v>2023</v>
      </c>
      <c r="C381" s="269"/>
      <c r="D381" s="215">
        <f>+'Ark1'!M2046</f>
        <v>11</v>
      </c>
      <c r="E381" s="226" t="s">
        <v>98</v>
      </c>
      <c r="F381" s="215">
        <f>+'Ark1'!D2046</f>
        <v>12</v>
      </c>
      <c r="G381" s="215" t="str">
        <f t="shared" si="49"/>
        <v>Des</v>
      </c>
      <c r="H381" s="215">
        <f>+'Ark1'!Q2046</f>
        <v>1</v>
      </c>
      <c r="I381" s="320">
        <f>+'Ark1'!R2046</f>
        <v>1</v>
      </c>
      <c r="J381" s="216">
        <f>+IF(I381=0,"",'Ark1'!AG2046)</f>
        <v>0.54762546009516133</v>
      </c>
      <c r="K381" s="216">
        <f>+IF(I381=0,"",'Ark1'!AH2046)</f>
        <v>0</v>
      </c>
      <c r="L381" s="217">
        <f>+IF(I381=0,"",'Ark1'!S2046)</f>
        <v>8</v>
      </c>
      <c r="M381" s="269"/>
      <c r="N381" s="216">
        <f>+IF(I381=0,"",'Ark1'!V2046)</f>
        <v>0</v>
      </c>
      <c r="O381" s="216">
        <f>+IF(I381=0,"",'Ark1'!W2046)</f>
        <v>100</v>
      </c>
      <c r="P381" s="218">
        <f>+IF(I381=0,"",'Ark1'!X2046)</f>
        <v>0</v>
      </c>
      <c r="Q381" s="218">
        <f>+IF(I381=0,"",'Ark1'!Y2046)</f>
        <v>0</v>
      </c>
      <c r="R381" s="218">
        <f>+IF(I381=0,"",'Ark1'!Z2046)</f>
        <v>0</v>
      </c>
      <c r="S381" s="216">
        <f>+IF(I381=0,"",'Ark1'!AA2046)</f>
        <v>0</v>
      </c>
      <c r="T381" s="216">
        <f>+IF(I381=0,"",'Ark1'!AB2046)</f>
        <v>0</v>
      </c>
      <c r="U381" s="218">
        <f>+'Ark1'!AD2046</f>
        <v>0</v>
      </c>
      <c r="V381" s="216">
        <f t="shared" si="44"/>
        <v>9.0909090909090912E-2</v>
      </c>
      <c r="W381" s="216">
        <f t="shared" si="45"/>
        <v>1</v>
      </c>
      <c r="X381" s="269"/>
      <c r="AA381" s="28"/>
      <c r="AB381" s="26"/>
    </row>
    <row r="382" spans="1:38">
      <c r="A382" s="269"/>
      <c r="B382" s="269"/>
      <c r="C382" s="269"/>
      <c r="D382" s="269"/>
      <c r="E382" s="269"/>
      <c r="F382" s="269"/>
      <c r="G382" s="269"/>
      <c r="H382" s="269"/>
      <c r="I382" s="322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  <c r="AA382" s="28"/>
      <c r="AB382" s="26"/>
    </row>
    <row r="383" spans="1:38">
      <c r="A383" s="269"/>
      <c r="B383" s="27">
        <f>+'Ark1'!C2047</f>
        <v>2023</v>
      </c>
      <c r="C383" s="269"/>
      <c r="D383" s="215">
        <f>+'Ark1'!M2047</f>
        <v>12</v>
      </c>
      <c r="E383" s="215" t="s">
        <v>99</v>
      </c>
      <c r="F383" s="215">
        <f>+'Ark1'!D2047</f>
        <v>1</v>
      </c>
      <c r="G383" s="215" t="str">
        <f>+G370</f>
        <v>Jan</v>
      </c>
      <c r="H383" s="215">
        <f>+'Ark1'!Q2047</f>
        <v>0</v>
      </c>
      <c r="I383" s="320">
        <f>+'Ark1'!R2047</f>
        <v>0</v>
      </c>
      <c r="J383" s="216" t="str">
        <f>+IF(I383=0,"",'Ark1'!AG2047)</f>
        <v/>
      </c>
      <c r="K383" s="216" t="str">
        <f>+IF(I383=0,"",'Ark1'!AH2047)</f>
        <v/>
      </c>
      <c r="L383" s="217" t="str">
        <f>+IF(I383=0,"",'Ark1'!S2047)</f>
        <v/>
      </c>
      <c r="M383" s="269"/>
      <c r="N383" s="216" t="str">
        <f>+IF(I383=0,"",'Ark1'!V2047)</f>
        <v/>
      </c>
      <c r="O383" s="216" t="str">
        <f>+IF(I383=0,"",'Ark1'!W2047)</f>
        <v/>
      </c>
      <c r="P383" s="218" t="str">
        <f>+IF(I383=0,"",'Ark1'!X2047)</f>
        <v/>
      </c>
      <c r="Q383" s="218" t="str">
        <f>+IF(I383=0,"",'Ark1'!Y2047)</f>
        <v/>
      </c>
      <c r="R383" s="218" t="str">
        <f>+IF(I383=0,"",'Ark1'!Z2047)</f>
        <v/>
      </c>
      <c r="S383" s="216" t="str">
        <f>+IF(I383=0,"",'Ark1'!AA2047)</f>
        <v/>
      </c>
      <c r="T383" s="216" t="str">
        <f>+IF(I383=0,"",'Ark1'!AB2047)</f>
        <v/>
      </c>
      <c r="U383" s="218">
        <f>+'Ark1'!AD2047</f>
        <v>0</v>
      </c>
      <c r="V383" s="216" t="str">
        <f t="shared" si="44"/>
        <v/>
      </c>
      <c r="W383" s="216" t="str">
        <f t="shared" si="45"/>
        <v/>
      </c>
      <c r="X383" s="269"/>
      <c r="AA383" s="28"/>
      <c r="AB383" s="26"/>
    </row>
    <row r="384" spans="1:38">
      <c r="A384" s="269"/>
      <c r="B384" s="27">
        <f>+'Ark1'!C2048</f>
        <v>2023</v>
      </c>
      <c r="C384" s="269"/>
      <c r="D384" s="215">
        <f>+'Ark1'!M2048</f>
        <v>12</v>
      </c>
      <c r="E384" s="215" t="s">
        <v>99</v>
      </c>
      <c r="F384" s="215">
        <f>+'Ark1'!D2048</f>
        <v>2</v>
      </c>
      <c r="G384" s="215" t="str">
        <f t="shared" ref="G384:G394" si="50">+G371</f>
        <v>Feb</v>
      </c>
      <c r="H384" s="215">
        <f>+'Ark1'!Q2048</f>
        <v>0</v>
      </c>
      <c r="I384" s="320">
        <f>+'Ark1'!R2048</f>
        <v>0</v>
      </c>
      <c r="J384" s="216" t="str">
        <f>+IF(I384=0,"",'Ark1'!AG2048)</f>
        <v/>
      </c>
      <c r="K384" s="216" t="str">
        <f>+IF(I384=0,"",'Ark1'!AH2048)</f>
        <v/>
      </c>
      <c r="L384" s="217" t="str">
        <f>+IF(I384=0,"",'Ark1'!S2048)</f>
        <v/>
      </c>
      <c r="M384" s="269"/>
      <c r="N384" s="216" t="str">
        <f>+IF(I384=0,"",'Ark1'!V2048)</f>
        <v/>
      </c>
      <c r="O384" s="216" t="str">
        <f>+IF(I384=0,"",'Ark1'!W2048)</f>
        <v/>
      </c>
      <c r="P384" s="218" t="str">
        <f>+IF(I384=0,"",'Ark1'!X2048)</f>
        <v/>
      </c>
      <c r="Q384" s="218" t="str">
        <f>+IF(I384=0,"",'Ark1'!Y2048)</f>
        <v/>
      </c>
      <c r="R384" s="218" t="str">
        <f>+IF(I384=0,"",'Ark1'!Z2048)</f>
        <v/>
      </c>
      <c r="S384" s="216" t="str">
        <f>+IF(I384=0,"",'Ark1'!AA2048)</f>
        <v/>
      </c>
      <c r="T384" s="216" t="str">
        <f>+IF(I384=0,"",'Ark1'!AB2048)</f>
        <v/>
      </c>
      <c r="U384" s="218">
        <f>+'Ark1'!AD2048</f>
        <v>0</v>
      </c>
      <c r="V384" s="216" t="str">
        <f t="shared" si="44"/>
        <v/>
      </c>
      <c r="W384" s="216" t="str">
        <f t="shared" si="45"/>
        <v/>
      </c>
      <c r="X384" s="269"/>
      <c r="AA384" s="28"/>
      <c r="AB384" s="26"/>
    </row>
    <row r="385" spans="1:28">
      <c r="A385" s="269"/>
      <c r="B385" s="27">
        <f>+'Ark1'!C2049</f>
        <v>2023</v>
      </c>
      <c r="C385" s="269"/>
      <c r="D385" s="215">
        <f>+'Ark1'!M2049</f>
        <v>12</v>
      </c>
      <c r="E385" s="215" t="s">
        <v>99</v>
      </c>
      <c r="F385" s="215">
        <f>+'Ark1'!D2049</f>
        <v>3</v>
      </c>
      <c r="G385" s="215" t="str">
        <f t="shared" si="50"/>
        <v>Mar</v>
      </c>
      <c r="H385" s="215">
        <f>+'Ark1'!Q2049</f>
        <v>0</v>
      </c>
      <c r="I385" s="320">
        <f>+'Ark1'!R2049</f>
        <v>0</v>
      </c>
      <c r="J385" s="216" t="str">
        <f>+IF(I385=0,"",'Ark1'!AG2049)</f>
        <v/>
      </c>
      <c r="K385" s="216" t="str">
        <f>+IF(I385=0,"",'Ark1'!AH2049)</f>
        <v/>
      </c>
      <c r="L385" s="217" t="str">
        <f>+IF(I385=0,"",'Ark1'!S2049)</f>
        <v/>
      </c>
      <c r="M385" s="269"/>
      <c r="N385" s="216" t="str">
        <f>+IF(I385=0,"",'Ark1'!V2049)</f>
        <v/>
      </c>
      <c r="O385" s="216" t="str">
        <f>+IF(I385=0,"",'Ark1'!W2049)</f>
        <v/>
      </c>
      <c r="P385" s="218" t="str">
        <f>+IF(I385=0,"",'Ark1'!X2049)</f>
        <v/>
      </c>
      <c r="Q385" s="218" t="str">
        <f>+IF(I385=0,"",'Ark1'!Y2049)</f>
        <v/>
      </c>
      <c r="R385" s="218" t="str">
        <f>+IF(I385=0,"",'Ark1'!Z2049)</f>
        <v/>
      </c>
      <c r="S385" s="216" t="str">
        <f>+IF(I385=0,"",'Ark1'!AA2049)</f>
        <v/>
      </c>
      <c r="T385" s="216" t="str">
        <f>+IF(I385=0,"",'Ark1'!AB2049)</f>
        <v/>
      </c>
      <c r="U385" s="218">
        <f>+'Ark1'!AD2049</f>
        <v>0</v>
      </c>
      <c r="V385" s="216" t="str">
        <f t="shared" si="44"/>
        <v/>
      </c>
      <c r="W385" s="216" t="str">
        <f t="shared" si="45"/>
        <v/>
      </c>
      <c r="X385" s="269"/>
      <c r="AA385" s="28"/>
      <c r="AB385" s="26"/>
    </row>
    <row r="386" spans="1:28">
      <c r="A386" s="269"/>
      <c r="B386" s="27">
        <f>+'Ark1'!C2050</f>
        <v>2023</v>
      </c>
      <c r="C386" s="269"/>
      <c r="D386" s="215">
        <f>+'Ark1'!M2050</f>
        <v>12</v>
      </c>
      <c r="E386" s="215" t="s">
        <v>99</v>
      </c>
      <c r="F386" s="215">
        <f>+'Ark1'!D2050</f>
        <v>4</v>
      </c>
      <c r="G386" s="215" t="str">
        <f t="shared" si="50"/>
        <v>Apr</v>
      </c>
      <c r="H386" s="215">
        <f>+'Ark1'!Q2050</f>
        <v>0</v>
      </c>
      <c r="I386" s="320">
        <f>+'Ark1'!R2050</f>
        <v>0</v>
      </c>
      <c r="J386" s="216" t="str">
        <f>+IF(I386=0,"",'Ark1'!AG2050)</f>
        <v/>
      </c>
      <c r="K386" s="216" t="str">
        <f>+IF(I386=0,"",'Ark1'!AH2050)</f>
        <v/>
      </c>
      <c r="L386" s="217" t="str">
        <f>+IF(I386=0,"",'Ark1'!S2050)</f>
        <v/>
      </c>
      <c r="M386" s="269"/>
      <c r="N386" s="216" t="str">
        <f>+IF(I386=0,"",'Ark1'!V2050)</f>
        <v/>
      </c>
      <c r="O386" s="216" t="str">
        <f>+IF(I386=0,"",'Ark1'!W2050)</f>
        <v/>
      </c>
      <c r="P386" s="218" t="str">
        <f>+IF(I386=0,"",'Ark1'!X2050)</f>
        <v/>
      </c>
      <c r="Q386" s="218" t="str">
        <f>+IF(I386=0,"",'Ark1'!Y2050)</f>
        <v/>
      </c>
      <c r="R386" s="218" t="str">
        <f>+IF(I386=0,"",'Ark1'!Z2050)</f>
        <v/>
      </c>
      <c r="S386" s="216" t="str">
        <f>+IF(I386=0,"",'Ark1'!AA2050)</f>
        <v/>
      </c>
      <c r="T386" s="216" t="str">
        <f>+IF(I386=0,"",'Ark1'!AB2050)</f>
        <v/>
      </c>
      <c r="U386" s="218">
        <f>+'Ark1'!AD2050</f>
        <v>0</v>
      </c>
      <c r="V386" s="216" t="str">
        <f t="shared" si="44"/>
        <v/>
      </c>
      <c r="W386" s="216" t="str">
        <f t="shared" si="45"/>
        <v/>
      </c>
      <c r="X386" s="269"/>
      <c r="AA386" s="28"/>
      <c r="AB386" s="26"/>
    </row>
    <row r="387" spans="1:28">
      <c r="A387" s="269"/>
      <c r="B387" s="27">
        <f>+'Ark1'!C2051</f>
        <v>2023</v>
      </c>
      <c r="C387" s="269"/>
      <c r="D387" s="215">
        <f>+'Ark1'!M2051</f>
        <v>12</v>
      </c>
      <c r="E387" s="215" t="s">
        <v>99</v>
      </c>
      <c r="F387" s="215">
        <f>+'Ark1'!D2051</f>
        <v>5</v>
      </c>
      <c r="G387" s="215" t="str">
        <f t="shared" si="50"/>
        <v>Mai</v>
      </c>
      <c r="H387" s="215">
        <f>+'Ark1'!Q2051</f>
        <v>0</v>
      </c>
      <c r="I387" s="320">
        <f>+'Ark1'!R2051</f>
        <v>0</v>
      </c>
      <c r="J387" s="216" t="str">
        <f>+IF(I387=0,"",'Ark1'!AG2051)</f>
        <v/>
      </c>
      <c r="K387" s="216" t="str">
        <f>+IF(I387=0,"",'Ark1'!AH2051)</f>
        <v/>
      </c>
      <c r="L387" s="217" t="str">
        <f>+IF(I387=0,"",'Ark1'!S2051)</f>
        <v/>
      </c>
      <c r="M387" s="269"/>
      <c r="N387" s="216" t="str">
        <f>+IF(I387=0,"",'Ark1'!V2051)</f>
        <v/>
      </c>
      <c r="O387" s="216" t="str">
        <f>+IF(I387=0,"",'Ark1'!W2051)</f>
        <v/>
      </c>
      <c r="P387" s="218" t="str">
        <f>+IF(I387=0,"",'Ark1'!X2051)</f>
        <v/>
      </c>
      <c r="Q387" s="218" t="str">
        <f>+IF(I387=0,"",'Ark1'!Y2051)</f>
        <v/>
      </c>
      <c r="R387" s="218" t="str">
        <f>+IF(I387=0,"",'Ark1'!Z2051)</f>
        <v/>
      </c>
      <c r="S387" s="216" t="str">
        <f>+IF(I387=0,"",'Ark1'!AA2051)</f>
        <v/>
      </c>
      <c r="T387" s="216" t="str">
        <f>+IF(I387=0,"",'Ark1'!AB2051)</f>
        <v/>
      </c>
      <c r="U387" s="218">
        <f>+'Ark1'!AD2051</f>
        <v>0</v>
      </c>
      <c r="V387" s="216" t="str">
        <f t="shared" si="44"/>
        <v/>
      </c>
      <c r="W387" s="216" t="str">
        <f t="shared" si="45"/>
        <v/>
      </c>
      <c r="X387" s="269"/>
      <c r="AA387" s="28"/>
      <c r="AB387" s="26"/>
    </row>
    <row r="388" spans="1:28">
      <c r="A388" s="269"/>
      <c r="B388" s="27">
        <f>+'Ark1'!C2052</f>
        <v>2023</v>
      </c>
      <c r="C388" s="269"/>
      <c r="D388" s="215">
        <f>+'Ark1'!M2052</f>
        <v>12</v>
      </c>
      <c r="E388" s="215" t="s">
        <v>99</v>
      </c>
      <c r="F388" s="215">
        <f>+'Ark1'!D2052</f>
        <v>6</v>
      </c>
      <c r="G388" s="215" t="str">
        <f t="shared" si="50"/>
        <v>Jun</v>
      </c>
      <c r="H388" s="215">
        <f>+'Ark1'!Q2052</f>
        <v>0</v>
      </c>
      <c r="I388" s="320">
        <f>+'Ark1'!R2052</f>
        <v>0</v>
      </c>
      <c r="J388" s="216" t="str">
        <f>+IF(I388=0,"",'Ark1'!AG2052)</f>
        <v/>
      </c>
      <c r="K388" s="216" t="str">
        <f>+IF(I388=0,"",'Ark1'!AH2052)</f>
        <v/>
      </c>
      <c r="L388" s="217" t="str">
        <f>+IF(I388=0,"",'Ark1'!S2052)</f>
        <v/>
      </c>
      <c r="M388" s="269"/>
      <c r="N388" s="216" t="str">
        <f>+IF(I388=0,"",'Ark1'!V2052)</f>
        <v/>
      </c>
      <c r="O388" s="216" t="str">
        <f>+IF(I388=0,"",'Ark1'!W2052)</f>
        <v/>
      </c>
      <c r="P388" s="218" t="str">
        <f>+IF(I388=0,"",'Ark1'!X2052)</f>
        <v/>
      </c>
      <c r="Q388" s="218" t="str">
        <f>+IF(I388=0,"",'Ark1'!Y2052)</f>
        <v/>
      </c>
      <c r="R388" s="218" t="str">
        <f>+IF(I388=0,"",'Ark1'!Z2052)</f>
        <v/>
      </c>
      <c r="S388" s="216" t="str">
        <f>+IF(I388=0,"",'Ark1'!AA2052)</f>
        <v/>
      </c>
      <c r="T388" s="216" t="str">
        <f>+IF(I388=0,"",'Ark1'!AB2052)</f>
        <v/>
      </c>
      <c r="U388" s="218">
        <f>+'Ark1'!AD2052</f>
        <v>0</v>
      </c>
      <c r="V388" s="216" t="str">
        <f t="shared" si="44"/>
        <v/>
      </c>
      <c r="W388" s="216" t="str">
        <f t="shared" si="45"/>
        <v/>
      </c>
      <c r="X388" s="269"/>
      <c r="AA388" s="28"/>
      <c r="AB388" s="26"/>
    </row>
    <row r="389" spans="1:28">
      <c r="A389" s="269"/>
      <c r="B389" s="27">
        <f>+'Ark1'!C2053</f>
        <v>2023</v>
      </c>
      <c r="C389" s="269"/>
      <c r="D389" s="215">
        <f>+'Ark1'!M2053</f>
        <v>12</v>
      </c>
      <c r="E389" s="215" t="s">
        <v>99</v>
      </c>
      <c r="F389" s="215">
        <f>+'Ark1'!D2053</f>
        <v>7</v>
      </c>
      <c r="G389" s="215" t="str">
        <f t="shared" si="50"/>
        <v>Jul</v>
      </c>
      <c r="H389" s="215">
        <f>+'Ark1'!Q2053</f>
        <v>0</v>
      </c>
      <c r="I389" s="320">
        <f>+'Ark1'!R2053</f>
        <v>0</v>
      </c>
      <c r="J389" s="216" t="str">
        <f>+IF(I389=0,"",'Ark1'!AG2053)</f>
        <v/>
      </c>
      <c r="K389" s="216" t="str">
        <f>+IF(I389=0,"",'Ark1'!AH2053)</f>
        <v/>
      </c>
      <c r="L389" s="217" t="str">
        <f>+IF(I389=0,"",'Ark1'!S2053)</f>
        <v/>
      </c>
      <c r="M389" s="269"/>
      <c r="N389" s="216" t="str">
        <f>+IF(I389=0,"",'Ark1'!V2053)</f>
        <v/>
      </c>
      <c r="O389" s="216" t="str">
        <f>+IF(I389=0,"",'Ark1'!W2053)</f>
        <v/>
      </c>
      <c r="P389" s="218" t="str">
        <f>+IF(I389=0,"",'Ark1'!X2053)</f>
        <v/>
      </c>
      <c r="Q389" s="218" t="str">
        <f>+IF(I389=0,"",'Ark1'!Y2053)</f>
        <v/>
      </c>
      <c r="R389" s="218" t="str">
        <f>+IF(I389=0,"",'Ark1'!Z2053)</f>
        <v/>
      </c>
      <c r="S389" s="216" t="str">
        <f>+IF(I389=0,"",'Ark1'!AA2053)</f>
        <v/>
      </c>
      <c r="T389" s="216" t="str">
        <f>+IF(I389=0,"",'Ark1'!AB2053)</f>
        <v/>
      </c>
      <c r="U389" s="218">
        <f>+'Ark1'!AD2053</f>
        <v>0</v>
      </c>
      <c r="V389" s="216" t="str">
        <f t="shared" si="44"/>
        <v/>
      </c>
      <c r="W389" s="216" t="str">
        <f t="shared" si="45"/>
        <v/>
      </c>
      <c r="X389" s="269"/>
      <c r="AA389" s="28"/>
      <c r="AB389" s="26"/>
    </row>
    <row r="390" spans="1:28">
      <c r="A390" s="269"/>
      <c r="B390" s="27">
        <f>+'Ark1'!C2054</f>
        <v>2023</v>
      </c>
      <c r="C390" s="269"/>
      <c r="D390" s="215">
        <f>+'Ark1'!M2054</f>
        <v>12</v>
      </c>
      <c r="E390" s="215" t="s">
        <v>99</v>
      </c>
      <c r="F390" s="215">
        <f>+'Ark1'!D2054</f>
        <v>8</v>
      </c>
      <c r="G390" s="215" t="str">
        <f t="shared" si="50"/>
        <v>Aug</v>
      </c>
      <c r="H390" s="215">
        <f>+'Ark1'!Q2054</f>
        <v>0</v>
      </c>
      <c r="I390" s="320">
        <f>+'Ark1'!R2054</f>
        <v>0</v>
      </c>
      <c r="J390" s="216" t="str">
        <f>+IF(I390=0,"",'Ark1'!AG2054)</f>
        <v/>
      </c>
      <c r="K390" s="216" t="str">
        <f>+IF(I390=0,"",'Ark1'!AH2054)</f>
        <v/>
      </c>
      <c r="L390" s="217" t="str">
        <f>+IF(I390=0,"",'Ark1'!S2054)</f>
        <v/>
      </c>
      <c r="M390" s="269"/>
      <c r="N390" s="216" t="str">
        <f>+IF(I390=0,"",'Ark1'!V2054)</f>
        <v/>
      </c>
      <c r="O390" s="216" t="str">
        <f>+IF(I390=0,"",'Ark1'!W2054)</f>
        <v/>
      </c>
      <c r="P390" s="218" t="str">
        <f>+IF(I390=0,"",'Ark1'!X2054)</f>
        <v/>
      </c>
      <c r="Q390" s="218" t="str">
        <f>+IF(I390=0,"",'Ark1'!Y2054)</f>
        <v/>
      </c>
      <c r="R390" s="218" t="str">
        <f>+IF(I390=0,"",'Ark1'!Z2054)</f>
        <v/>
      </c>
      <c r="S390" s="216" t="str">
        <f>+IF(I390=0,"",'Ark1'!AA2054)</f>
        <v/>
      </c>
      <c r="T390" s="216" t="str">
        <f>+IF(I390=0,"",'Ark1'!AB2054)</f>
        <v/>
      </c>
      <c r="U390" s="218">
        <f>+'Ark1'!AD2054</f>
        <v>0</v>
      </c>
      <c r="V390" s="216" t="str">
        <f t="shared" ref="V390:V433" si="51">+IF(I390=0,"",I390/D390)</f>
        <v/>
      </c>
      <c r="W390" s="216" t="str">
        <f t="shared" ref="W390:W433" si="52">+IF(I390=0,"",I390/H390)</f>
        <v/>
      </c>
      <c r="X390" s="269"/>
      <c r="AA390" s="28"/>
      <c r="AB390" s="26"/>
    </row>
    <row r="391" spans="1:28">
      <c r="A391" s="269"/>
      <c r="B391" s="27">
        <f>+'Ark1'!C2055</f>
        <v>2023</v>
      </c>
      <c r="C391" s="269"/>
      <c r="D391" s="215">
        <f>+'Ark1'!M2055</f>
        <v>12</v>
      </c>
      <c r="E391" s="215" t="s">
        <v>99</v>
      </c>
      <c r="F391" s="215">
        <f>+'Ark1'!D2055</f>
        <v>9</v>
      </c>
      <c r="G391" s="215" t="str">
        <f t="shared" si="50"/>
        <v>Sep</v>
      </c>
      <c r="H391" s="215">
        <f>+'Ark1'!Q2055</f>
        <v>0</v>
      </c>
      <c r="I391" s="320">
        <f>+'Ark1'!R2055</f>
        <v>0</v>
      </c>
      <c r="J391" s="216" t="str">
        <f>+IF(I391=0,"",'Ark1'!AG2055)</f>
        <v/>
      </c>
      <c r="K391" s="216" t="str">
        <f>+IF(I391=0,"",'Ark1'!AH2055)</f>
        <v/>
      </c>
      <c r="L391" s="217" t="str">
        <f>+IF(I391=0,"",'Ark1'!S2055)</f>
        <v/>
      </c>
      <c r="M391" s="269"/>
      <c r="N391" s="216" t="str">
        <f>+IF(I391=0,"",'Ark1'!V2055)</f>
        <v/>
      </c>
      <c r="O391" s="216" t="str">
        <f>+IF(I391=0,"",'Ark1'!W2055)</f>
        <v/>
      </c>
      <c r="P391" s="218" t="str">
        <f>+IF(I391=0,"",'Ark1'!X2055)</f>
        <v/>
      </c>
      <c r="Q391" s="218" t="str">
        <f>+IF(I391=0,"",'Ark1'!Y2055)</f>
        <v/>
      </c>
      <c r="R391" s="218" t="str">
        <f>+IF(I391=0,"",'Ark1'!Z2055)</f>
        <v/>
      </c>
      <c r="S391" s="216" t="str">
        <f>+IF(I391=0,"",'Ark1'!AA2055)</f>
        <v/>
      </c>
      <c r="T391" s="216" t="str">
        <f>+IF(I391=0,"",'Ark1'!AB2055)</f>
        <v/>
      </c>
      <c r="U391" s="218">
        <f>+'Ark1'!AD2055</f>
        <v>0</v>
      </c>
      <c r="V391" s="216" t="str">
        <f t="shared" si="51"/>
        <v/>
      </c>
      <c r="W391" s="216" t="str">
        <f t="shared" si="52"/>
        <v/>
      </c>
      <c r="X391" s="269"/>
      <c r="AA391" s="28"/>
      <c r="AB391" s="26"/>
    </row>
    <row r="392" spans="1:28">
      <c r="A392" s="269"/>
      <c r="B392" s="27">
        <f>+'Ark1'!C2056</f>
        <v>2023</v>
      </c>
      <c r="C392" s="269"/>
      <c r="D392" s="215">
        <f>+'Ark1'!M2056</f>
        <v>12</v>
      </c>
      <c r="E392" s="215" t="s">
        <v>99</v>
      </c>
      <c r="F392" s="215">
        <f>+'Ark1'!D2056</f>
        <v>10</v>
      </c>
      <c r="G392" s="215" t="str">
        <f t="shared" si="50"/>
        <v>Okt</v>
      </c>
      <c r="H392" s="215">
        <f>+'Ark1'!Q2056</f>
        <v>0</v>
      </c>
      <c r="I392" s="320">
        <f>+'Ark1'!R2056</f>
        <v>0</v>
      </c>
      <c r="J392" s="216" t="str">
        <f>+IF(I392=0,"",'Ark1'!AG2056)</f>
        <v/>
      </c>
      <c r="K392" s="216" t="str">
        <f>+IF(I392=0,"",'Ark1'!AH2056)</f>
        <v/>
      </c>
      <c r="L392" s="217" t="str">
        <f>+IF(I392=0,"",'Ark1'!S2056)</f>
        <v/>
      </c>
      <c r="M392" s="269"/>
      <c r="N392" s="216" t="str">
        <f>+IF(I392=0,"",'Ark1'!V2056)</f>
        <v/>
      </c>
      <c r="O392" s="216" t="str">
        <f>+IF(I392=0,"",'Ark1'!W2056)</f>
        <v/>
      </c>
      <c r="P392" s="218" t="str">
        <f>+IF(I392=0,"",'Ark1'!X2056)</f>
        <v/>
      </c>
      <c r="Q392" s="218" t="str">
        <f>+IF(I392=0,"",'Ark1'!Y2056)</f>
        <v/>
      </c>
      <c r="R392" s="218" t="str">
        <f>+IF(I392=0,"",'Ark1'!Z2056)</f>
        <v/>
      </c>
      <c r="S392" s="216" t="str">
        <f>+IF(I392=0,"",'Ark1'!AA2056)</f>
        <v/>
      </c>
      <c r="T392" s="216" t="str">
        <f>+IF(I392=0,"",'Ark1'!AB2056)</f>
        <v/>
      </c>
      <c r="U392" s="218">
        <f>+'Ark1'!AD2056</f>
        <v>0</v>
      </c>
      <c r="V392" s="216" t="str">
        <f t="shared" si="51"/>
        <v/>
      </c>
      <c r="W392" s="216" t="str">
        <f t="shared" si="52"/>
        <v/>
      </c>
      <c r="X392" s="269"/>
      <c r="AA392" s="28"/>
      <c r="AB392" s="26"/>
    </row>
    <row r="393" spans="1:28">
      <c r="A393" s="269"/>
      <c r="B393" s="27">
        <f>+'Ark1'!C2057</f>
        <v>2023</v>
      </c>
      <c r="C393" s="269"/>
      <c r="D393" s="215">
        <f>+'Ark1'!M2057</f>
        <v>12</v>
      </c>
      <c r="E393" s="215" t="s">
        <v>99</v>
      </c>
      <c r="F393" s="215">
        <f>+'Ark1'!D2057</f>
        <v>11</v>
      </c>
      <c r="G393" s="215" t="str">
        <f t="shared" si="50"/>
        <v>Nov</v>
      </c>
      <c r="H393" s="215">
        <f>+'Ark1'!Q2057</f>
        <v>0</v>
      </c>
      <c r="I393" s="320">
        <f>+'Ark1'!R2057</f>
        <v>0</v>
      </c>
      <c r="J393" s="216" t="str">
        <f>+IF(I393=0,"",'Ark1'!AG2057)</f>
        <v/>
      </c>
      <c r="K393" s="216" t="str">
        <f>+IF(I393=0,"",'Ark1'!AH2057)</f>
        <v/>
      </c>
      <c r="L393" s="217" t="str">
        <f>+IF(I393=0,"",'Ark1'!S2057)</f>
        <v/>
      </c>
      <c r="M393" s="269"/>
      <c r="N393" s="216" t="str">
        <f>+IF(I393=0,"",'Ark1'!V2057)</f>
        <v/>
      </c>
      <c r="O393" s="216" t="str">
        <f>+IF(I393=0,"",'Ark1'!W2057)</f>
        <v/>
      </c>
      <c r="P393" s="218" t="str">
        <f>+IF(I393=0,"",'Ark1'!X2057)</f>
        <v/>
      </c>
      <c r="Q393" s="218" t="str">
        <f>+IF(I393=0,"",'Ark1'!Y2057)</f>
        <v/>
      </c>
      <c r="R393" s="218" t="str">
        <f>+IF(I393=0,"",'Ark1'!Z2057)</f>
        <v/>
      </c>
      <c r="S393" s="216" t="str">
        <f>+IF(I393=0,"",'Ark1'!AA2057)</f>
        <v/>
      </c>
      <c r="T393" s="216" t="str">
        <f>+IF(I393=0,"",'Ark1'!AB2057)</f>
        <v/>
      </c>
      <c r="U393" s="218">
        <f>+'Ark1'!AD2057</f>
        <v>0</v>
      </c>
      <c r="V393" s="216" t="str">
        <f t="shared" si="51"/>
        <v/>
      </c>
      <c r="W393" s="216" t="str">
        <f t="shared" si="52"/>
        <v/>
      </c>
      <c r="X393" s="269"/>
      <c r="AA393" s="28"/>
      <c r="AB393" s="26"/>
    </row>
    <row r="394" spans="1:28">
      <c r="A394" s="269"/>
      <c r="B394" s="27">
        <f>+'Ark1'!C2058</f>
        <v>2023</v>
      </c>
      <c r="C394" s="269"/>
      <c r="D394" s="215">
        <f>+'Ark1'!M2058</f>
        <v>12</v>
      </c>
      <c r="E394" s="215" t="s">
        <v>99</v>
      </c>
      <c r="F394" s="215">
        <f>+'Ark1'!D2058</f>
        <v>12</v>
      </c>
      <c r="G394" s="215" t="str">
        <f t="shared" si="50"/>
        <v>Des</v>
      </c>
      <c r="H394" s="215">
        <f>+'Ark1'!Q2058</f>
        <v>0</v>
      </c>
      <c r="I394" s="320">
        <f>+'Ark1'!R2058</f>
        <v>0</v>
      </c>
      <c r="J394" s="216" t="str">
        <f>+IF(I394=0,"",'Ark1'!AG2058)</f>
        <v/>
      </c>
      <c r="K394" s="216" t="str">
        <f>+IF(I394=0,"",'Ark1'!AH2058)</f>
        <v/>
      </c>
      <c r="L394" s="217" t="str">
        <f>+IF(I394=0,"",'Ark1'!S2058)</f>
        <v/>
      </c>
      <c r="M394" s="269"/>
      <c r="N394" s="216" t="str">
        <f>+IF(I394=0,"",'Ark1'!V2058)</f>
        <v/>
      </c>
      <c r="O394" s="216" t="str">
        <f>+IF(I394=0,"",'Ark1'!W2058)</f>
        <v/>
      </c>
      <c r="P394" s="218" t="str">
        <f>+IF(I394=0,"",'Ark1'!X2058)</f>
        <v/>
      </c>
      <c r="Q394" s="218" t="str">
        <f>+IF(I394=0,"",'Ark1'!Y2058)</f>
        <v/>
      </c>
      <c r="R394" s="218" t="str">
        <f>+IF(I394=0,"",'Ark1'!Z2058)</f>
        <v/>
      </c>
      <c r="S394" s="216" t="str">
        <f>+IF(I394=0,"",'Ark1'!AA2058)</f>
        <v/>
      </c>
      <c r="T394" s="216" t="str">
        <f>+IF(I394=0,"",'Ark1'!AB2058)</f>
        <v/>
      </c>
      <c r="U394" s="218">
        <f>+'Ark1'!AD2058</f>
        <v>0</v>
      </c>
      <c r="V394" s="216" t="str">
        <f t="shared" si="51"/>
        <v/>
      </c>
      <c r="W394" s="216" t="str">
        <f t="shared" si="52"/>
        <v/>
      </c>
      <c r="X394" s="269"/>
      <c r="AA394" s="28"/>
      <c r="AB394" s="26"/>
    </row>
    <row r="395" spans="1:28">
      <c r="A395" s="269"/>
      <c r="B395" s="269"/>
      <c r="C395" s="269"/>
      <c r="D395" s="269"/>
      <c r="E395" s="269"/>
      <c r="F395" s="269"/>
      <c r="G395" s="269"/>
      <c r="H395" s="269"/>
      <c r="I395" s="322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  <c r="AA395" s="28"/>
      <c r="AB395" s="26"/>
    </row>
    <row r="396" spans="1:28">
      <c r="A396" s="269"/>
      <c r="B396" s="27">
        <f>+'Ark1'!C2059</f>
        <v>2023</v>
      </c>
      <c r="C396" s="269"/>
      <c r="D396" s="215">
        <f>+'Ark1'!M2059</f>
        <v>13</v>
      </c>
      <c r="E396" s="215" t="s">
        <v>100</v>
      </c>
      <c r="F396" s="215">
        <f>+'Ark1'!D2059</f>
        <v>1</v>
      </c>
      <c r="G396" s="215" t="str">
        <f>+G383</f>
        <v>Jan</v>
      </c>
      <c r="H396" s="215">
        <f>+'Ark1'!Q2059</f>
        <v>0</v>
      </c>
      <c r="I396" s="320">
        <f>+'Ark1'!R2059</f>
        <v>0</v>
      </c>
      <c r="J396" s="216" t="str">
        <f>+IF(I396=0,"",'Ark1'!AG2059)</f>
        <v/>
      </c>
      <c r="K396" s="216" t="str">
        <f>+IF(I396=0,"",'Ark1'!AH2059)</f>
        <v/>
      </c>
      <c r="L396" s="217" t="str">
        <f>+IF(I396=0,"",'Ark1'!S2059)</f>
        <v/>
      </c>
      <c r="M396" s="269"/>
      <c r="N396" s="216" t="str">
        <f>+IF(I396=0,"",'Ark1'!V2059)</f>
        <v/>
      </c>
      <c r="O396" s="216" t="str">
        <f>+IF(I396=0,"",'Ark1'!W2059)</f>
        <v/>
      </c>
      <c r="P396" s="218" t="str">
        <f>+IF(I396=0,"",'Ark1'!X2059)</f>
        <v/>
      </c>
      <c r="Q396" s="218" t="str">
        <f>+IF(I396=0,"",'Ark1'!Y2059)</f>
        <v/>
      </c>
      <c r="R396" s="218" t="str">
        <f>+IF(I396=0,"",'Ark1'!Z2059)</f>
        <v/>
      </c>
      <c r="S396" s="216" t="str">
        <f>+IF(I396=0,"",'Ark1'!AA2059)</f>
        <v/>
      </c>
      <c r="T396" s="216" t="str">
        <f>+IF(I396=0,"",'Ark1'!AB2059)</f>
        <v/>
      </c>
      <c r="U396" s="218">
        <f>+'Ark1'!AD2059</f>
        <v>0</v>
      </c>
      <c r="V396" s="216" t="str">
        <f t="shared" si="51"/>
        <v/>
      </c>
      <c r="W396" s="216" t="str">
        <f t="shared" si="52"/>
        <v/>
      </c>
      <c r="X396" s="269"/>
      <c r="AA396" s="28"/>
      <c r="AB396" s="26"/>
    </row>
    <row r="397" spans="1:28">
      <c r="A397" s="269"/>
      <c r="B397" s="27">
        <f>+'Ark1'!C2060</f>
        <v>2023</v>
      </c>
      <c r="C397" s="269"/>
      <c r="D397" s="215">
        <f>+'Ark1'!M2060</f>
        <v>13</v>
      </c>
      <c r="E397" s="215" t="s">
        <v>100</v>
      </c>
      <c r="F397" s="215">
        <f>+'Ark1'!D2060</f>
        <v>2</v>
      </c>
      <c r="G397" s="215" t="str">
        <f t="shared" ref="G397:G407" si="53">+G384</f>
        <v>Feb</v>
      </c>
      <c r="H397" s="215">
        <f>+'Ark1'!Q2060</f>
        <v>0</v>
      </c>
      <c r="I397" s="320">
        <f>+'Ark1'!R2060</f>
        <v>0</v>
      </c>
      <c r="J397" s="216" t="str">
        <f>+IF(I397=0,"",'Ark1'!AG2060)</f>
        <v/>
      </c>
      <c r="K397" s="216" t="str">
        <f>+IF(I397=0,"",'Ark1'!AH2060)</f>
        <v/>
      </c>
      <c r="L397" s="217" t="str">
        <f>+IF(I397=0,"",'Ark1'!S2060)</f>
        <v/>
      </c>
      <c r="M397" s="269"/>
      <c r="N397" s="216" t="str">
        <f>+IF(I397=0,"",'Ark1'!V2060)</f>
        <v/>
      </c>
      <c r="O397" s="216" t="str">
        <f>+IF(I397=0,"",'Ark1'!W2060)</f>
        <v/>
      </c>
      <c r="P397" s="218" t="str">
        <f>+IF(I397=0,"",'Ark1'!X2060)</f>
        <v/>
      </c>
      <c r="Q397" s="218" t="str">
        <f>+IF(I397=0,"",'Ark1'!Y2060)</f>
        <v/>
      </c>
      <c r="R397" s="218" t="str">
        <f>+IF(I397=0,"",'Ark1'!Z2060)</f>
        <v/>
      </c>
      <c r="S397" s="216" t="str">
        <f>+IF(I397=0,"",'Ark1'!AA2060)</f>
        <v/>
      </c>
      <c r="T397" s="216" t="str">
        <f>+IF(I397=0,"",'Ark1'!AB2060)</f>
        <v/>
      </c>
      <c r="U397" s="218">
        <f>+'Ark1'!AD2060</f>
        <v>0</v>
      </c>
      <c r="V397" s="216" t="str">
        <f t="shared" si="51"/>
        <v/>
      </c>
      <c r="W397" s="216" t="str">
        <f t="shared" si="52"/>
        <v/>
      </c>
      <c r="X397" s="269"/>
      <c r="AA397" s="28"/>
      <c r="AB397" s="26"/>
    </row>
    <row r="398" spans="1:28">
      <c r="A398" s="269"/>
      <c r="B398" s="27">
        <f>+'Ark1'!C2061</f>
        <v>2023</v>
      </c>
      <c r="C398" s="269"/>
      <c r="D398" s="215">
        <f>+'Ark1'!M2061</f>
        <v>13</v>
      </c>
      <c r="E398" s="215" t="s">
        <v>100</v>
      </c>
      <c r="F398" s="215">
        <f>+'Ark1'!D2061</f>
        <v>3</v>
      </c>
      <c r="G398" s="215" t="str">
        <f t="shared" si="53"/>
        <v>Mar</v>
      </c>
      <c r="H398" s="215">
        <f>+'Ark1'!Q2061</f>
        <v>0</v>
      </c>
      <c r="I398" s="320">
        <f>+'Ark1'!R2061</f>
        <v>0</v>
      </c>
      <c r="J398" s="216" t="str">
        <f>+IF(I398=0,"",'Ark1'!AG2061)</f>
        <v/>
      </c>
      <c r="K398" s="216" t="str">
        <f>+IF(I398=0,"",'Ark1'!AH2061)</f>
        <v/>
      </c>
      <c r="L398" s="217" t="str">
        <f>+IF(I398=0,"",'Ark1'!S2061)</f>
        <v/>
      </c>
      <c r="M398" s="269"/>
      <c r="N398" s="216" t="str">
        <f>+IF(I398=0,"",'Ark1'!V2061)</f>
        <v/>
      </c>
      <c r="O398" s="216" t="str">
        <f>+IF(I398=0,"",'Ark1'!W2061)</f>
        <v/>
      </c>
      <c r="P398" s="218" t="str">
        <f>+IF(I398=0,"",'Ark1'!X2061)</f>
        <v/>
      </c>
      <c r="Q398" s="218" t="str">
        <f>+IF(I398=0,"",'Ark1'!Y2061)</f>
        <v/>
      </c>
      <c r="R398" s="218" t="str">
        <f>+IF(I398=0,"",'Ark1'!Z2061)</f>
        <v/>
      </c>
      <c r="S398" s="216" t="str">
        <f>+IF(I398=0,"",'Ark1'!AA2061)</f>
        <v/>
      </c>
      <c r="T398" s="216" t="str">
        <f>+IF(I398=0,"",'Ark1'!AB2061)</f>
        <v/>
      </c>
      <c r="U398" s="218">
        <f>+'Ark1'!AD2061</f>
        <v>0</v>
      </c>
      <c r="V398" s="216" t="str">
        <f t="shared" si="51"/>
        <v/>
      </c>
      <c r="W398" s="216" t="str">
        <f t="shared" si="52"/>
        <v/>
      </c>
      <c r="X398" s="269"/>
      <c r="AA398" s="28"/>
      <c r="AB398" s="26"/>
    </row>
    <row r="399" spans="1:28">
      <c r="A399" s="269"/>
      <c r="B399" s="27">
        <f>+'Ark1'!C2062</f>
        <v>2023</v>
      </c>
      <c r="C399" s="269"/>
      <c r="D399" s="215">
        <f>+'Ark1'!M2062</f>
        <v>13</v>
      </c>
      <c r="E399" s="215" t="s">
        <v>100</v>
      </c>
      <c r="F399" s="215">
        <f>+'Ark1'!D2062</f>
        <v>4</v>
      </c>
      <c r="G399" s="215" t="str">
        <f t="shared" si="53"/>
        <v>Apr</v>
      </c>
      <c r="H399" s="215">
        <f>+'Ark1'!Q2062</f>
        <v>0</v>
      </c>
      <c r="I399" s="320">
        <f>+'Ark1'!R2062</f>
        <v>0</v>
      </c>
      <c r="J399" s="216" t="str">
        <f>+IF(I399=0,"",'Ark1'!AG2062)</f>
        <v/>
      </c>
      <c r="K399" s="216" t="str">
        <f>+IF(I399=0,"",'Ark1'!AH2062)</f>
        <v/>
      </c>
      <c r="L399" s="217" t="str">
        <f>+IF(I399=0,"",'Ark1'!S2062)</f>
        <v/>
      </c>
      <c r="M399" s="269"/>
      <c r="N399" s="216" t="str">
        <f>+IF(I399=0,"",'Ark1'!V2062)</f>
        <v/>
      </c>
      <c r="O399" s="216" t="str">
        <f>+IF(I399=0,"",'Ark1'!W2062)</f>
        <v/>
      </c>
      <c r="P399" s="218" t="str">
        <f>+IF(I399=0,"",'Ark1'!X2062)</f>
        <v/>
      </c>
      <c r="Q399" s="218" t="str">
        <f>+IF(I399=0,"",'Ark1'!Y2062)</f>
        <v/>
      </c>
      <c r="R399" s="218" t="str">
        <f>+IF(I399=0,"",'Ark1'!Z2062)</f>
        <v/>
      </c>
      <c r="S399" s="216" t="str">
        <f>+IF(I399=0,"",'Ark1'!AA2062)</f>
        <v/>
      </c>
      <c r="T399" s="216" t="str">
        <f>+IF(I399=0,"",'Ark1'!AB2062)</f>
        <v/>
      </c>
      <c r="U399" s="218">
        <f>+'Ark1'!AD2062</f>
        <v>0</v>
      </c>
      <c r="V399" s="216" t="str">
        <f t="shared" si="51"/>
        <v/>
      </c>
      <c r="W399" s="216" t="str">
        <f t="shared" si="52"/>
        <v/>
      </c>
      <c r="X399" s="269"/>
      <c r="AA399" s="28"/>
      <c r="AB399" s="26"/>
    </row>
    <row r="400" spans="1:28">
      <c r="A400" s="269"/>
      <c r="B400" s="27">
        <f>+'Ark1'!C2063</f>
        <v>2023</v>
      </c>
      <c r="C400" s="269"/>
      <c r="D400" s="215">
        <f>+'Ark1'!M2063</f>
        <v>13</v>
      </c>
      <c r="E400" s="215" t="s">
        <v>100</v>
      </c>
      <c r="F400" s="215">
        <f>+'Ark1'!D2063</f>
        <v>5</v>
      </c>
      <c r="G400" s="215" t="str">
        <f t="shared" si="53"/>
        <v>Mai</v>
      </c>
      <c r="H400" s="215">
        <f>+'Ark1'!Q2063</f>
        <v>0</v>
      </c>
      <c r="I400" s="320">
        <f>+'Ark1'!R2063</f>
        <v>0</v>
      </c>
      <c r="J400" s="216" t="str">
        <f>+IF(I400=0,"",'Ark1'!AG2063)</f>
        <v/>
      </c>
      <c r="K400" s="216" t="str">
        <f>+IF(I400=0,"",'Ark1'!AH2063)</f>
        <v/>
      </c>
      <c r="L400" s="217" t="str">
        <f>+IF(I400=0,"",'Ark1'!S2063)</f>
        <v/>
      </c>
      <c r="M400" s="269"/>
      <c r="N400" s="216" t="str">
        <f>+IF(I400=0,"",'Ark1'!V2063)</f>
        <v/>
      </c>
      <c r="O400" s="216" t="str">
        <f>+IF(I400=0,"",'Ark1'!W2063)</f>
        <v/>
      </c>
      <c r="P400" s="218" t="str">
        <f>+IF(I400=0,"",'Ark1'!X2063)</f>
        <v/>
      </c>
      <c r="Q400" s="218" t="str">
        <f>+IF(I400=0,"",'Ark1'!Y2063)</f>
        <v/>
      </c>
      <c r="R400" s="218" t="str">
        <f>+IF(I400=0,"",'Ark1'!Z2063)</f>
        <v/>
      </c>
      <c r="S400" s="216" t="str">
        <f>+IF(I400=0,"",'Ark1'!AA2063)</f>
        <v/>
      </c>
      <c r="T400" s="216" t="str">
        <f>+IF(I400=0,"",'Ark1'!AB2063)</f>
        <v/>
      </c>
      <c r="U400" s="218">
        <f>+'Ark1'!AD2063</f>
        <v>0</v>
      </c>
      <c r="V400" s="216" t="str">
        <f t="shared" si="51"/>
        <v/>
      </c>
      <c r="W400" s="216" t="str">
        <f t="shared" si="52"/>
        <v/>
      </c>
      <c r="X400" s="269"/>
      <c r="AA400" s="28"/>
      <c r="AB400" s="26"/>
    </row>
    <row r="401" spans="1:28">
      <c r="A401" s="269"/>
      <c r="B401" s="27">
        <f>+'Ark1'!C2064</f>
        <v>2023</v>
      </c>
      <c r="C401" s="269"/>
      <c r="D401" s="215">
        <f>+'Ark1'!M2064</f>
        <v>13</v>
      </c>
      <c r="E401" s="215" t="s">
        <v>100</v>
      </c>
      <c r="F401" s="215">
        <f>+'Ark1'!D2064</f>
        <v>6</v>
      </c>
      <c r="G401" s="215" t="str">
        <f t="shared" si="53"/>
        <v>Jun</v>
      </c>
      <c r="H401" s="215">
        <f>+'Ark1'!Q2064</f>
        <v>0</v>
      </c>
      <c r="I401" s="320">
        <f>+'Ark1'!R2064</f>
        <v>0</v>
      </c>
      <c r="J401" s="216" t="str">
        <f>+IF(I401=0,"",'Ark1'!AG2064)</f>
        <v/>
      </c>
      <c r="K401" s="216" t="str">
        <f>+IF(I401=0,"",'Ark1'!AH2064)</f>
        <v/>
      </c>
      <c r="L401" s="217" t="str">
        <f>+IF(I401=0,"",'Ark1'!S2064)</f>
        <v/>
      </c>
      <c r="M401" s="269"/>
      <c r="N401" s="216" t="str">
        <f>+IF(I401=0,"",'Ark1'!V2064)</f>
        <v/>
      </c>
      <c r="O401" s="216" t="str">
        <f>+IF(I401=0,"",'Ark1'!W2064)</f>
        <v/>
      </c>
      <c r="P401" s="218" t="str">
        <f>+IF(I401=0,"",'Ark1'!X2064)</f>
        <v/>
      </c>
      <c r="Q401" s="218" t="str">
        <f>+IF(I401=0,"",'Ark1'!Y2064)</f>
        <v/>
      </c>
      <c r="R401" s="218" t="str">
        <f>+IF(I401=0,"",'Ark1'!Z2064)</f>
        <v/>
      </c>
      <c r="S401" s="216" t="str">
        <f>+IF(I401=0,"",'Ark1'!AA2064)</f>
        <v/>
      </c>
      <c r="T401" s="216" t="str">
        <f>+IF(I401=0,"",'Ark1'!AB2064)</f>
        <v/>
      </c>
      <c r="U401" s="218">
        <f>+'Ark1'!AD2064</f>
        <v>0</v>
      </c>
      <c r="V401" s="216" t="str">
        <f t="shared" si="51"/>
        <v/>
      </c>
      <c r="W401" s="216" t="str">
        <f t="shared" si="52"/>
        <v/>
      </c>
      <c r="X401" s="269"/>
      <c r="AA401" s="28"/>
      <c r="AB401" s="26"/>
    </row>
    <row r="402" spans="1:28">
      <c r="A402" s="269"/>
      <c r="B402" s="27">
        <f>+'Ark1'!C2065</f>
        <v>2023</v>
      </c>
      <c r="C402" s="269"/>
      <c r="D402" s="215">
        <f>+'Ark1'!M2065</f>
        <v>13</v>
      </c>
      <c r="E402" s="215" t="s">
        <v>100</v>
      </c>
      <c r="F402" s="215">
        <f>+'Ark1'!D2065</f>
        <v>7</v>
      </c>
      <c r="G402" s="215" t="str">
        <f t="shared" si="53"/>
        <v>Jul</v>
      </c>
      <c r="H402" s="215">
        <f>+'Ark1'!Q2065</f>
        <v>0</v>
      </c>
      <c r="I402" s="320">
        <f>+'Ark1'!R2065</f>
        <v>0</v>
      </c>
      <c r="J402" s="216" t="str">
        <f>+IF(I402=0,"",'Ark1'!AG2065)</f>
        <v/>
      </c>
      <c r="K402" s="216" t="str">
        <f>+IF(I402=0,"",'Ark1'!AH2065)</f>
        <v/>
      </c>
      <c r="L402" s="217" t="str">
        <f>+IF(I402=0,"",'Ark1'!S2065)</f>
        <v/>
      </c>
      <c r="M402" s="269"/>
      <c r="N402" s="216" t="str">
        <f>+IF(I402=0,"",'Ark1'!V2065)</f>
        <v/>
      </c>
      <c r="O402" s="216" t="str">
        <f>+IF(I402=0,"",'Ark1'!W2065)</f>
        <v/>
      </c>
      <c r="P402" s="218" t="str">
        <f>+IF(I402=0,"",'Ark1'!X2065)</f>
        <v/>
      </c>
      <c r="Q402" s="218" t="str">
        <f>+IF(I402=0,"",'Ark1'!Y2065)</f>
        <v/>
      </c>
      <c r="R402" s="218" t="str">
        <f>+IF(I402=0,"",'Ark1'!Z2065)</f>
        <v/>
      </c>
      <c r="S402" s="216" t="str">
        <f>+IF(I402=0,"",'Ark1'!AA2065)</f>
        <v/>
      </c>
      <c r="T402" s="216" t="str">
        <f>+IF(I402=0,"",'Ark1'!AB2065)</f>
        <v/>
      </c>
      <c r="U402" s="218">
        <f>+'Ark1'!AD2065</f>
        <v>0</v>
      </c>
      <c r="V402" s="216" t="str">
        <f t="shared" si="51"/>
        <v/>
      </c>
      <c r="W402" s="216" t="str">
        <f t="shared" si="52"/>
        <v/>
      </c>
      <c r="X402" s="269"/>
      <c r="AA402" s="28"/>
      <c r="AB402" s="26"/>
    </row>
    <row r="403" spans="1:28">
      <c r="A403" s="269"/>
      <c r="B403" s="27">
        <f>+'Ark1'!C2066</f>
        <v>2023</v>
      </c>
      <c r="C403" s="269"/>
      <c r="D403" s="215">
        <f>+'Ark1'!M2066</f>
        <v>13</v>
      </c>
      <c r="E403" s="215" t="s">
        <v>100</v>
      </c>
      <c r="F403" s="215">
        <f>+'Ark1'!D2066</f>
        <v>8</v>
      </c>
      <c r="G403" s="215" t="str">
        <f t="shared" si="53"/>
        <v>Aug</v>
      </c>
      <c r="H403" s="215">
        <f>+'Ark1'!Q2066</f>
        <v>0</v>
      </c>
      <c r="I403" s="320">
        <f>+'Ark1'!R2066</f>
        <v>0</v>
      </c>
      <c r="J403" s="216" t="str">
        <f>+IF(I403=0,"",'Ark1'!AG2066)</f>
        <v/>
      </c>
      <c r="K403" s="216" t="str">
        <f>+IF(I403=0,"",'Ark1'!AH2066)</f>
        <v/>
      </c>
      <c r="L403" s="217" t="str">
        <f>+IF(I403=0,"",'Ark1'!S2066)</f>
        <v/>
      </c>
      <c r="M403" s="269"/>
      <c r="N403" s="216" t="str">
        <f>+IF(I403=0,"",'Ark1'!V2066)</f>
        <v/>
      </c>
      <c r="O403" s="216" t="str">
        <f>+IF(I403=0,"",'Ark1'!W2066)</f>
        <v/>
      </c>
      <c r="P403" s="218" t="str">
        <f>+IF(I403=0,"",'Ark1'!X2066)</f>
        <v/>
      </c>
      <c r="Q403" s="218" t="str">
        <f>+IF(I403=0,"",'Ark1'!Y2066)</f>
        <v/>
      </c>
      <c r="R403" s="218" t="str">
        <f>+IF(I403=0,"",'Ark1'!Z2066)</f>
        <v/>
      </c>
      <c r="S403" s="216" t="str">
        <f>+IF(I403=0,"",'Ark1'!AA2066)</f>
        <v/>
      </c>
      <c r="T403" s="216" t="str">
        <f>+IF(I403=0,"",'Ark1'!AB2066)</f>
        <v/>
      </c>
      <c r="U403" s="218">
        <f>+'Ark1'!AD2066</f>
        <v>0</v>
      </c>
      <c r="V403" s="216" t="str">
        <f t="shared" si="51"/>
        <v/>
      </c>
      <c r="W403" s="216" t="str">
        <f t="shared" si="52"/>
        <v/>
      </c>
      <c r="X403" s="269"/>
      <c r="AA403" s="28"/>
      <c r="AB403" s="26"/>
    </row>
    <row r="404" spans="1:28">
      <c r="A404" s="269"/>
      <c r="B404" s="27">
        <f>+'Ark1'!C2067</f>
        <v>2023</v>
      </c>
      <c r="C404" s="269"/>
      <c r="D404" s="215">
        <f>+'Ark1'!M2067</f>
        <v>13</v>
      </c>
      <c r="E404" s="215" t="s">
        <v>100</v>
      </c>
      <c r="F404" s="215">
        <f>+'Ark1'!D2067</f>
        <v>9</v>
      </c>
      <c r="G404" s="215" t="str">
        <f t="shared" si="53"/>
        <v>Sep</v>
      </c>
      <c r="H404" s="215">
        <f>+'Ark1'!Q2067</f>
        <v>0</v>
      </c>
      <c r="I404" s="320">
        <f>+'Ark1'!R2067</f>
        <v>0</v>
      </c>
      <c r="J404" s="216" t="str">
        <f>+IF(I404=0,"",'Ark1'!AG2067)</f>
        <v/>
      </c>
      <c r="K404" s="216" t="str">
        <f>+IF(I404=0,"",'Ark1'!AH2067)</f>
        <v/>
      </c>
      <c r="L404" s="217" t="str">
        <f>+IF(I404=0,"",'Ark1'!S2067)</f>
        <v/>
      </c>
      <c r="M404" s="269"/>
      <c r="N404" s="216" t="str">
        <f>+IF(I404=0,"",'Ark1'!V2067)</f>
        <v/>
      </c>
      <c r="O404" s="216" t="str">
        <f>+IF(I404=0,"",'Ark1'!W2067)</f>
        <v/>
      </c>
      <c r="P404" s="218" t="str">
        <f>+IF(I404=0,"",'Ark1'!X2067)</f>
        <v/>
      </c>
      <c r="Q404" s="218" t="str">
        <f>+IF(I404=0,"",'Ark1'!Y2067)</f>
        <v/>
      </c>
      <c r="R404" s="218" t="str">
        <f>+IF(I404=0,"",'Ark1'!Z2067)</f>
        <v/>
      </c>
      <c r="S404" s="216" t="str">
        <f>+IF(I404=0,"",'Ark1'!AA2067)</f>
        <v/>
      </c>
      <c r="T404" s="216" t="str">
        <f>+IF(I404=0,"",'Ark1'!AB2067)</f>
        <v/>
      </c>
      <c r="U404" s="218">
        <f>+'Ark1'!AD2067</f>
        <v>0</v>
      </c>
      <c r="V404" s="216" t="str">
        <f t="shared" si="51"/>
        <v/>
      </c>
      <c r="W404" s="216" t="str">
        <f t="shared" si="52"/>
        <v/>
      </c>
      <c r="X404" s="269"/>
      <c r="AA404" s="28"/>
      <c r="AB404" s="26"/>
    </row>
    <row r="405" spans="1:28">
      <c r="A405" s="269"/>
      <c r="B405" s="27">
        <f>+'Ark1'!C2068</f>
        <v>2023</v>
      </c>
      <c r="C405" s="269"/>
      <c r="D405" s="215">
        <f>+'Ark1'!M2068</f>
        <v>13</v>
      </c>
      <c r="E405" s="215" t="s">
        <v>100</v>
      </c>
      <c r="F405" s="215">
        <f>+'Ark1'!D2068</f>
        <v>10</v>
      </c>
      <c r="G405" s="215" t="str">
        <f t="shared" si="53"/>
        <v>Okt</v>
      </c>
      <c r="H405" s="215">
        <f>+'Ark1'!Q2068</f>
        <v>0</v>
      </c>
      <c r="I405" s="320">
        <f>+'Ark1'!R2068</f>
        <v>0</v>
      </c>
      <c r="J405" s="216" t="str">
        <f>+IF(I405=0,"",'Ark1'!AG2068)</f>
        <v/>
      </c>
      <c r="K405" s="216" t="str">
        <f>+IF(I405=0,"",'Ark1'!AH2068)</f>
        <v/>
      </c>
      <c r="L405" s="217" t="str">
        <f>+IF(I405=0,"",'Ark1'!S2068)</f>
        <v/>
      </c>
      <c r="M405" s="269"/>
      <c r="N405" s="216" t="str">
        <f>+IF(I405=0,"",'Ark1'!V2068)</f>
        <v/>
      </c>
      <c r="O405" s="216" t="str">
        <f>+IF(I405=0,"",'Ark1'!W2068)</f>
        <v/>
      </c>
      <c r="P405" s="218" t="str">
        <f>+IF(I405=0,"",'Ark1'!X2068)</f>
        <v/>
      </c>
      <c r="Q405" s="218" t="str">
        <f>+IF(I405=0,"",'Ark1'!Y2068)</f>
        <v/>
      </c>
      <c r="R405" s="218" t="str">
        <f>+IF(I405=0,"",'Ark1'!Z2068)</f>
        <v/>
      </c>
      <c r="S405" s="216" t="str">
        <f>+IF(I405=0,"",'Ark1'!AA2068)</f>
        <v/>
      </c>
      <c r="T405" s="216" t="str">
        <f>+IF(I405=0,"",'Ark1'!AB2068)</f>
        <v/>
      </c>
      <c r="U405" s="218">
        <f>+'Ark1'!AD2068</f>
        <v>0</v>
      </c>
      <c r="V405" s="216" t="str">
        <f t="shared" si="51"/>
        <v/>
      </c>
      <c r="W405" s="216" t="str">
        <f t="shared" si="52"/>
        <v/>
      </c>
      <c r="X405" s="269"/>
      <c r="AA405" s="28"/>
      <c r="AB405" s="26"/>
    </row>
    <row r="406" spans="1:28">
      <c r="A406" s="269"/>
      <c r="B406" s="27">
        <f>+'Ark1'!C2069</f>
        <v>2023</v>
      </c>
      <c r="C406" s="269"/>
      <c r="D406" s="215">
        <f>+'Ark1'!M2069</f>
        <v>13</v>
      </c>
      <c r="E406" s="215" t="s">
        <v>100</v>
      </c>
      <c r="F406" s="215">
        <f>+'Ark1'!D2069</f>
        <v>11</v>
      </c>
      <c r="G406" s="215" t="str">
        <f t="shared" si="53"/>
        <v>Nov</v>
      </c>
      <c r="H406" s="215">
        <f>+'Ark1'!Q2069</f>
        <v>0</v>
      </c>
      <c r="I406" s="320">
        <f>+'Ark1'!R2069</f>
        <v>0</v>
      </c>
      <c r="J406" s="216" t="str">
        <f>+IF(I406=0,"",'Ark1'!AG2069)</f>
        <v/>
      </c>
      <c r="K406" s="216" t="str">
        <f>+IF(I406=0,"",'Ark1'!AH2069)</f>
        <v/>
      </c>
      <c r="L406" s="217" t="str">
        <f>+IF(I406=0,"",'Ark1'!S2069)</f>
        <v/>
      </c>
      <c r="M406" s="269"/>
      <c r="N406" s="216" t="str">
        <f>+IF(I406=0,"",'Ark1'!V2069)</f>
        <v/>
      </c>
      <c r="O406" s="216" t="str">
        <f>+IF(I406=0,"",'Ark1'!W2069)</f>
        <v/>
      </c>
      <c r="P406" s="218" t="str">
        <f>+IF(I406=0,"",'Ark1'!X2069)</f>
        <v/>
      </c>
      <c r="Q406" s="218" t="str">
        <f>+IF(I406=0,"",'Ark1'!Y2069)</f>
        <v/>
      </c>
      <c r="R406" s="218" t="str">
        <f>+IF(I406=0,"",'Ark1'!Z2069)</f>
        <v/>
      </c>
      <c r="S406" s="216" t="str">
        <f>+IF(I406=0,"",'Ark1'!AA2069)</f>
        <v/>
      </c>
      <c r="T406" s="216" t="str">
        <f>+IF(I406=0,"",'Ark1'!AB2069)</f>
        <v/>
      </c>
      <c r="U406" s="218">
        <f>+'Ark1'!AD2069</f>
        <v>0</v>
      </c>
      <c r="V406" s="216" t="str">
        <f t="shared" si="51"/>
        <v/>
      </c>
      <c r="W406" s="216" t="str">
        <f t="shared" si="52"/>
        <v/>
      </c>
      <c r="X406" s="269"/>
      <c r="AA406" s="28"/>
      <c r="AB406" s="26"/>
    </row>
    <row r="407" spans="1:28">
      <c r="A407" s="269"/>
      <c r="B407" s="27">
        <f>+'Ark1'!C2070</f>
        <v>2023</v>
      </c>
      <c r="C407" s="269"/>
      <c r="D407" s="215">
        <f>+'Ark1'!M2070</f>
        <v>13</v>
      </c>
      <c r="E407" s="215" t="s">
        <v>100</v>
      </c>
      <c r="F407" s="215">
        <f>+'Ark1'!D2070</f>
        <v>12</v>
      </c>
      <c r="G407" s="215" t="str">
        <f t="shared" si="53"/>
        <v>Des</v>
      </c>
      <c r="H407" s="215">
        <f>+'Ark1'!Q2070</f>
        <v>0</v>
      </c>
      <c r="I407" s="320">
        <f>+'Ark1'!R2070</f>
        <v>0</v>
      </c>
      <c r="J407" s="216" t="str">
        <f>+IF(I407=0,"",'Ark1'!AG2070)</f>
        <v/>
      </c>
      <c r="K407" s="216" t="str">
        <f>+IF(I407=0,"",'Ark1'!AH2070)</f>
        <v/>
      </c>
      <c r="L407" s="217" t="str">
        <f>+IF(I407=0,"",'Ark1'!S2070)</f>
        <v/>
      </c>
      <c r="M407" s="269"/>
      <c r="N407" s="216" t="str">
        <f>+IF(I407=0,"",'Ark1'!V2070)</f>
        <v/>
      </c>
      <c r="O407" s="216" t="str">
        <f>+IF(I407=0,"",'Ark1'!W2070)</f>
        <v/>
      </c>
      <c r="P407" s="218" t="str">
        <f>+IF(I407=0,"",'Ark1'!X2070)</f>
        <v/>
      </c>
      <c r="Q407" s="218" t="str">
        <f>+IF(I407=0,"",'Ark1'!Y2070)</f>
        <v/>
      </c>
      <c r="R407" s="218" t="str">
        <f>+IF(I407=0,"",'Ark1'!Z2070)</f>
        <v/>
      </c>
      <c r="S407" s="216" t="str">
        <f>+IF(I407=0,"",'Ark1'!AA2070)</f>
        <v/>
      </c>
      <c r="T407" s="216" t="str">
        <f>+IF(I407=0,"",'Ark1'!AB2070)</f>
        <v/>
      </c>
      <c r="U407" s="218">
        <f>+'Ark1'!AD2070</f>
        <v>0</v>
      </c>
      <c r="V407" s="216" t="str">
        <f t="shared" si="51"/>
        <v/>
      </c>
      <c r="W407" s="216" t="str">
        <f t="shared" si="52"/>
        <v/>
      </c>
      <c r="X407" s="269"/>
      <c r="AA407" s="28"/>
      <c r="AB407" s="26"/>
    </row>
    <row r="408" spans="1:28">
      <c r="A408" s="269"/>
      <c r="B408" s="269"/>
      <c r="C408" s="269"/>
      <c r="D408" s="269"/>
      <c r="E408" s="269"/>
      <c r="F408" s="269"/>
      <c r="G408" s="269"/>
      <c r="H408" s="269"/>
      <c r="I408" s="322"/>
      <c r="J408" s="269"/>
      <c r="K408" s="269"/>
      <c r="L408" s="269"/>
      <c r="M408" s="269"/>
      <c r="N408" s="269"/>
      <c r="O408" s="269"/>
      <c r="P408" s="269"/>
      <c r="Q408" s="269"/>
      <c r="R408" s="269"/>
      <c r="S408" s="269"/>
      <c r="T408" s="269"/>
      <c r="U408" s="269"/>
      <c r="V408" s="269"/>
      <c r="W408" s="269"/>
      <c r="X408" s="269"/>
      <c r="AA408" s="28"/>
      <c r="AB408" s="26"/>
    </row>
    <row r="409" spans="1:28">
      <c r="A409" s="269"/>
      <c r="B409" s="27">
        <f>+'Ark1'!C2071</f>
        <v>2023</v>
      </c>
      <c r="C409" s="269"/>
      <c r="D409" s="215">
        <f>+'Ark1'!M2071</f>
        <v>14</v>
      </c>
      <c r="E409" s="226" t="s">
        <v>101</v>
      </c>
      <c r="F409" s="215">
        <f>+'Ark1'!D2071</f>
        <v>1</v>
      </c>
      <c r="G409" s="215" t="str">
        <f>+G396</f>
        <v>Jan</v>
      </c>
      <c r="H409" s="215">
        <f>+'Ark1'!Q2071</f>
        <v>0</v>
      </c>
      <c r="I409" s="320">
        <f>+'Ark1'!R2071</f>
        <v>0</v>
      </c>
      <c r="J409" s="216" t="str">
        <f>+IF(I409=0,"",'Ark1'!AG2071)</f>
        <v/>
      </c>
      <c r="K409" s="216" t="str">
        <f>+IF(I409=0,"",'Ark1'!AH2071)</f>
        <v/>
      </c>
      <c r="L409" s="217" t="str">
        <f>+IF(I409=0,"",'Ark1'!S2071)</f>
        <v/>
      </c>
      <c r="M409" s="269"/>
      <c r="N409" s="216" t="str">
        <f>+IF(I409=0,"",'Ark1'!V2071)</f>
        <v/>
      </c>
      <c r="O409" s="216" t="str">
        <f>+IF(I409=0,"",'Ark1'!W2071)</f>
        <v/>
      </c>
      <c r="P409" s="218" t="str">
        <f>+IF(I409=0,"",'Ark1'!X2071)</f>
        <v/>
      </c>
      <c r="Q409" s="218" t="str">
        <f>+IF(I409=0,"",'Ark1'!Y2071)</f>
        <v/>
      </c>
      <c r="R409" s="218" t="str">
        <f>+IF(I409=0,"",'Ark1'!Z2071)</f>
        <v/>
      </c>
      <c r="S409" s="216" t="str">
        <f>+IF(I409=0,"",'Ark1'!AA2071)</f>
        <v/>
      </c>
      <c r="T409" s="216" t="str">
        <f>+IF(I409=0,"",'Ark1'!AB2071)</f>
        <v/>
      </c>
      <c r="U409" s="218">
        <f>+'Ark1'!AD2071</f>
        <v>0</v>
      </c>
      <c r="V409" s="216" t="str">
        <f t="shared" si="51"/>
        <v/>
      </c>
      <c r="W409" s="216" t="str">
        <f t="shared" si="52"/>
        <v/>
      </c>
      <c r="X409" s="269"/>
      <c r="AA409" s="28"/>
      <c r="AB409" s="26"/>
    </row>
    <row r="410" spans="1:28">
      <c r="A410" s="269"/>
      <c r="B410" s="27">
        <f>+'Ark1'!C2072</f>
        <v>2023</v>
      </c>
      <c r="C410" s="269"/>
      <c r="D410" s="215">
        <f>+'Ark1'!M2072</f>
        <v>14</v>
      </c>
      <c r="E410" s="226" t="s">
        <v>101</v>
      </c>
      <c r="F410" s="215">
        <f>+'Ark1'!D2072</f>
        <v>2</v>
      </c>
      <c r="G410" s="215" t="str">
        <f t="shared" ref="G410:G420" si="54">+G397</f>
        <v>Feb</v>
      </c>
      <c r="H410" s="215">
        <f>+'Ark1'!Q2072</f>
        <v>0</v>
      </c>
      <c r="I410" s="320">
        <f>+'Ark1'!R2072</f>
        <v>0</v>
      </c>
      <c r="J410" s="216" t="str">
        <f>+IF(I410=0,"",'Ark1'!AG2072)</f>
        <v/>
      </c>
      <c r="K410" s="216" t="str">
        <f>+IF(I410=0,"",'Ark1'!AH2072)</f>
        <v/>
      </c>
      <c r="L410" s="217" t="str">
        <f>+IF(I410=0,"",'Ark1'!S2072)</f>
        <v/>
      </c>
      <c r="M410" s="269"/>
      <c r="N410" s="216" t="str">
        <f>+IF(I410=0,"",'Ark1'!V2072)</f>
        <v/>
      </c>
      <c r="O410" s="216" t="str">
        <f>+IF(I410=0,"",'Ark1'!W2072)</f>
        <v/>
      </c>
      <c r="P410" s="218" t="str">
        <f>+IF(I410=0,"",'Ark1'!X2072)</f>
        <v/>
      </c>
      <c r="Q410" s="218" t="str">
        <f>+IF(I410=0,"",'Ark1'!Y2072)</f>
        <v/>
      </c>
      <c r="R410" s="218" t="str">
        <f>+IF(I410=0,"",'Ark1'!Z2072)</f>
        <v/>
      </c>
      <c r="S410" s="216" t="str">
        <f>+IF(I410=0,"",'Ark1'!AA2072)</f>
        <v/>
      </c>
      <c r="T410" s="216" t="str">
        <f>+IF(I410=0,"",'Ark1'!AB2072)</f>
        <v/>
      </c>
      <c r="U410" s="218">
        <f>+'Ark1'!AD2072</f>
        <v>0</v>
      </c>
      <c r="V410" s="216" t="str">
        <f t="shared" si="51"/>
        <v/>
      </c>
      <c r="W410" s="216" t="str">
        <f t="shared" si="52"/>
        <v/>
      </c>
      <c r="X410" s="269"/>
      <c r="AA410" s="28"/>
      <c r="AB410" s="26"/>
    </row>
    <row r="411" spans="1:28">
      <c r="A411" s="269"/>
      <c r="B411" s="27">
        <f>+'Ark1'!C2073</f>
        <v>2023</v>
      </c>
      <c r="C411" s="269"/>
      <c r="D411" s="215">
        <f>+'Ark1'!M2073</f>
        <v>14</v>
      </c>
      <c r="E411" s="226" t="s">
        <v>101</v>
      </c>
      <c r="F411" s="215">
        <f>+'Ark1'!D2073</f>
        <v>3</v>
      </c>
      <c r="G411" s="215" t="str">
        <f t="shared" si="54"/>
        <v>Mar</v>
      </c>
      <c r="H411" s="215">
        <f>+'Ark1'!Q2073</f>
        <v>0</v>
      </c>
      <c r="I411" s="320">
        <f>+'Ark1'!R2073</f>
        <v>0</v>
      </c>
      <c r="J411" s="216" t="str">
        <f>+IF(I411=0,"",'Ark1'!AG2073)</f>
        <v/>
      </c>
      <c r="K411" s="216" t="str">
        <f>+IF(I411=0,"",'Ark1'!AH2073)</f>
        <v/>
      </c>
      <c r="L411" s="217" t="str">
        <f>+IF(I411=0,"",'Ark1'!S2073)</f>
        <v/>
      </c>
      <c r="M411" s="269"/>
      <c r="N411" s="216" t="str">
        <f>+IF(I411=0,"",'Ark1'!V2073)</f>
        <v/>
      </c>
      <c r="O411" s="216" t="str">
        <f>+IF(I411=0,"",'Ark1'!W2073)</f>
        <v/>
      </c>
      <c r="P411" s="218" t="str">
        <f>+IF(I411=0,"",'Ark1'!X2073)</f>
        <v/>
      </c>
      <c r="Q411" s="218" t="str">
        <f>+IF(I411=0,"",'Ark1'!Y2073)</f>
        <v/>
      </c>
      <c r="R411" s="218" t="str">
        <f>+IF(I411=0,"",'Ark1'!Z2073)</f>
        <v/>
      </c>
      <c r="S411" s="216" t="str">
        <f>+IF(I411=0,"",'Ark1'!AA2073)</f>
        <v/>
      </c>
      <c r="T411" s="216" t="str">
        <f>+IF(I411=0,"",'Ark1'!AB2073)</f>
        <v/>
      </c>
      <c r="U411" s="218">
        <f>+'Ark1'!AD2073</f>
        <v>0</v>
      </c>
      <c r="V411" s="216" t="str">
        <f t="shared" si="51"/>
        <v/>
      </c>
      <c r="W411" s="216" t="str">
        <f t="shared" si="52"/>
        <v/>
      </c>
      <c r="X411" s="269"/>
      <c r="AA411" s="28"/>
      <c r="AB411" s="26"/>
    </row>
    <row r="412" spans="1:28">
      <c r="A412" s="269"/>
      <c r="B412" s="27">
        <f>+'Ark1'!C2074</f>
        <v>2023</v>
      </c>
      <c r="C412" s="269"/>
      <c r="D412" s="215">
        <f>+'Ark1'!M2074</f>
        <v>14</v>
      </c>
      <c r="E412" s="226" t="s">
        <v>101</v>
      </c>
      <c r="F412" s="215">
        <f>+'Ark1'!D2074</f>
        <v>4</v>
      </c>
      <c r="G412" s="215" t="str">
        <f t="shared" si="54"/>
        <v>Apr</v>
      </c>
      <c r="H412" s="215">
        <f>+'Ark1'!Q2074</f>
        <v>0</v>
      </c>
      <c r="I412" s="320">
        <f>+'Ark1'!R2074</f>
        <v>0</v>
      </c>
      <c r="J412" s="216" t="str">
        <f>+IF(I412=0,"",'Ark1'!AG2074)</f>
        <v/>
      </c>
      <c r="K412" s="216" t="str">
        <f>+IF(I412=0,"",'Ark1'!AH2074)</f>
        <v/>
      </c>
      <c r="L412" s="217" t="str">
        <f>+IF(I412=0,"",'Ark1'!S2074)</f>
        <v/>
      </c>
      <c r="M412" s="269"/>
      <c r="N412" s="216" t="str">
        <f>+IF(I412=0,"",'Ark1'!V2074)</f>
        <v/>
      </c>
      <c r="O412" s="216" t="str">
        <f>+IF(I412=0,"",'Ark1'!W2074)</f>
        <v/>
      </c>
      <c r="P412" s="218" t="str">
        <f>+IF(I412=0,"",'Ark1'!X2074)</f>
        <v/>
      </c>
      <c r="Q412" s="218" t="str">
        <f>+IF(I412=0,"",'Ark1'!Y2074)</f>
        <v/>
      </c>
      <c r="R412" s="218" t="str">
        <f>+IF(I412=0,"",'Ark1'!Z2074)</f>
        <v/>
      </c>
      <c r="S412" s="216" t="str">
        <f>+IF(I412=0,"",'Ark1'!AA2074)</f>
        <v/>
      </c>
      <c r="T412" s="216" t="str">
        <f>+IF(I412=0,"",'Ark1'!AB2074)</f>
        <v/>
      </c>
      <c r="U412" s="218">
        <f>+'Ark1'!AD2074</f>
        <v>0</v>
      </c>
      <c r="V412" s="216" t="str">
        <f t="shared" si="51"/>
        <v/>
      </c>
      <c r="W412" s="216" t="str">
        <f t="shared" si="52"/>
        <v/>
      </c>
      <c r="X412" s="269"/>
      <c r="AA412" s="28"/>
      <c r="AB412" s="26"/>
    </row>
    <row r="413" spans="1:28">
      <c r="A413" s="269"/>
      <c r="B413" s="27">
        <f>+'Ark1'!C2075</f>
        <v>2023</v>
      </c>
      <c r="C413" s="269"/>
      <c r="D413" s="215">
        <f>+'Ark1'!M2075</f>
        <v>14</v>
      </c>
      <c r="E413" s="226" t="s">
        <v>101</v>
      </c>
      <c r="F413" s="215">
        <f>+'Ark1'!D2075</f>
        <v>5</v>
      </c>
      <c r="G413" s="215" t="str">
        <f t="shared" si="54"/>
        <v>Mai</v>
      </c>
      <c r="H413" s="215">
        <f>+'Ark1'!Q2075</f>
        <v>0</v>
      </c>
      <c r="I413" s="320">
        <f>+'Ark1'!R2075</f>
        <v>0</v>
      </c>
      <c r="J413" s="216" t="str">
        <f>+IF(I413=0,"",'Ark1'!AG2075)</f>
        <v/>
      </c>
      <c r="K413" s="216" t="str">
        <f>+IF(I413=0,"",'Ark1'!AH2075)</f>
        <v/>
      </c>
      <c r="L413" s="217" t="str">
        <f>+IF(I413=0,"",'Ark1'!S2075)</f>
        <v/>
      </c>
      <c r="M413" s="269"/>
      <c r="N413" s="216" t="str">
        <f>+IF(I413=0,"",'Ark1'!V2075)</f>
        <v/>
      </c>
      <c r="O413" s="216" t="str">
        <f>+IF(I413=0,"",'Ark1'!W2075)</f>
        <v/>
      </c>
      <c r="P413" s="218" t="str">
        <f>+IF(I413=0,"",'Ark1'!X2075)</f>
        <v/>
      </c>
      <c r="Q413" s="218" t="str">
        <f>+IF(I413=0,"",'Ark1'!Y2075)</f>
        <v/>
      </c>
      <c r="R413" s="218" t="str">
        <f>+IF(I413=0,"",'Ark1'!Z2075)</f>
        <v/>
      </c>
      <c r="S413" s="216" t="str">
        <f>+IF(I413=0,"",'Ark1'!AA2075)</f>
        <v/>
      </c>
      <c r="T413" s="216" t="str">
        <f>+IF(I413=0,"",'Ark1'!AB2075)</f>
        <v/>
      </c>
      <c r="U413" s="218">
        <f>+'Ark1'!AD2075</f>
        <v>0</v>
      </c>
      <c r="V413" s="216" t="str">
        <f t="shared" si="51"/>
        <v/>
      </c>
      <c r="W413" s="216" t="str">
        <f t="shared" si="52"/>
        <v/>
      </c>
      <c r="X413" s="269"/>
      <c r="AA413" s="28"/>
      <c r="AB413" s="26"/>
    </row>
    <row r="414" spans="1:28">
      <c r="A414" s="269"/>
      <c r="B414" s="27">
        <f>+'Ark1'!C2076</f>
        <v>2023</v>
      </c>
      <c r="C414" s="269"/>
      <c r="D414" s="215">
        <f>+'Ark1'!M2076</f>
        <v>14</v>
      </c>
      <c r="E414" s="226" t="s">
        <v>101</v>
      </c>
      <c r="F414" s="215">
        <f>+'Ark1'!D2076</f>
        <v>6</v>
      </c>
      <c r="G414" s="215" t="str">
        <f t="shared" si="54"/>
        <v>Jun</v>
      </c>
      <c r="H414" s="215">
        <f>+'Ark1'!Q2076</f>
        <v>0</v>
      </c>
      <c r="I414" s="320">
        <f>+'Ark1'!R2076</f>
        <v>0</v>
      </c>
      <c r="J414" s="216" t="str">
        <f>+IF(I414=0,"",'Ark1'!AG2076)</f>
        <v/>
      </c>
      <c r="K414" s="216" t="str">
        <f>+IF(I414=0,"",'Ark1'!AH2076)</f>
        <v/>
      </c>
      <c r="L414" s="217" t="str">
        <f>+IF(I414=0,"",'Ark1'!S2076)</f>
        <v/>
      </c>
      <c r="M414" s="269"/>
      <c r="N414" s="216" t="str">
        <f>+IF(I414=0,"",'Ark1'!V2076)</f>
        <v/>
      </c>
      <c r="O414" s="216" t="str">
        <f>+IF(I414=0,"",'Ark1'!W2076)</f>
        <v/>
      </c>
      <c r="P414" s="218" t="str">
        <f>+IF(I414=0,"",'Ark1'!X2076)</f>
        <v/>
      </c>
      <c r="Q414" s="218" t="str">
        <f>+IF(I414=0,"",'Ark1'!Y2076)</f>
        <v/>
      </c>
      <c r="R414" s="218" t="str">
        <f>+IF(I414=0,"",'Ark1'!Z2076)</f>
        <v/>
      </c>
      <c r="S414" s="216" t="str">
        <f>+IF(I414=0,"",'Ark1'!AA2076)</f>
        <v/>
      </c>
      <c r="T414" s="216" t="str">
        <f>+IF(I414=0,"",'Ark1'!AB2076)</f>
        <v/>
      </c>
      <c r="U414" s="218">
        <f>+'Ark1'!AD2076</f>
        <v>0</v>
      </c>
      <c r="V414" s="216" t="str">
        <f t="shared" si="51"/>
        <v/>
      </c>
      <c r="W414" s="216" t="str">
        <f t="shared" si="52"/>
        <v/>
      </c>
      <c r="X414" s="269"/>
      <c r="AA414" s="28"/>
      <c r="AB414" s="26"/>
    </row>
    <row r="415" spans="1:28">
      <c r="A415" s="269"/>
      <c r="B415" s="27">
        <f>+'Ark1'!C2077</f>
        <v>2023</v>
      </c>
      <c r="C415" s="269"/>
      <c r="D415" s="215">
        <f>+'Ark1'!M2077</f>
        <v>14</v>
      </c>
      <c r="E415" s="226" t="s">
        <v>101</v>
      </c>
      <c r="F415" s="215">
        <f>+'Ark1'!D2077</f>
        <v>7</v>
      </c>
      <c r="G415" s="215" t="str">
        <f t="shared" si="54"/>
        <v>Jul</v>
      </c>
      <c r="H415" s="215">
        <f>+'Ark1'!Q2077</f>
        <v>0</v>
      </c>
      <c r="I415" s="320">
        <f>+'Ark1'!R2077</f>
        <v>0</v>
      </c>
      <c r="J415" s="216" t="str">
        <f>+IF(I415=0,"",'Ark1'!AG2077)</f>
        <v/>
      </c>
      <c r="K415" s="216" t="str">
        <f>+IF(I415=0,"",'Ark1'!AH2077)</f>
        <v/>
      </c>
      <c r="L415" s="217" t="str">
        <f>+IF(I415=0,"",'Ark1'!S2077)</f>
        <v/>
      </c>
      <c r="M415" s="269"/>
      <c r="N415" s="216" t="str">
        <f>+IF(I415=0,"",'Ark1'!V2077)</f>
        <v/>
      </c>
      <c r="O415" s="216" t="str">
        <f>+IF(I415=0,"",'Ark1'!W2077)</f>
        <v/>
      </c>
      <c r="P415" s="218" t="str">
        <f>+IF(I415=0,"",'Ark1'!X2077)</f>
        <v/>
      </c>
      <c r="Q415" s="218" t="str">
        <f>+IF(I415=0,"",'Ark1'!Y2077)</f>
        <v/>
      </c>
      <c r="R415" s="218" t="str">
        <f>+IF(I415=0,"",'Ark1'!Z2077)</f>
        <v/>
      </c>
      <c r="S415" s="216" t="str">
        <f>+IF(I415=0,"",'Ark1'!AA2077)</f>
        <v/>
      </c>
      <c r="T415" s="216" t="str">
        <f>+IF(I415=0,"",'Ark1'!AB2077)</f>
        <v/>
      </c>
      <c r="U415" s="218">
        <f>+'Ark1'!AD2077</f>
        <v>0</v>
      </c>
      <c r="V415" s="216" t="str">
        <f t="shared" si="51"/>
        <v/>
      </c>
      <c r="W415" s="216" t="str">
        <f t="shared" si="52"/>
        <v/>
      </c>
      <c r="X415" s="269"/>
      <c r="AA415" s="28"/>
      <c r="AB415" s="26"/>
    </row>
    <row r="416" spans="1:28">
      <c r="A416" s="269"/>
      <c r="B416" s="27">
        <f>+'Ark1'!C2078</f>
        <v>2023</v>
      </c>
      <c r="C416" s="269"/>
      <c r="D416" s="215">
        <f>+'Ark1'!M2078</f>
        <v>14</v>
      </c>
      <c r="E416" s="226" t="s">
        <v>101</v>
      </c>
      <c r="F416" s="215">
        <f>+'Ark1'!D2078</f>
        <v>8</v>
      </c>
      <c r="G416" s="215" t="str">
        <f t="shared" si="54"/>
        <v>Aug</v>
      </c>
      <c r="H416" s="215">
        <f>+'Ark1'!Q2078</f>
        <v>0</v>
      </c>
      <c r="I416" s="320">
        <f>+'Ark1'!R2078</f>
        <v>0</v>
      </c>
      <c r="J416" s="216" t="str">
        <f>+IF(I416=0,"",'Ark1'!AG2078)</f>
        <v/>
      </c>
      <c r="K416" s="216" t="str">
        <f>+IF(I416=0,"",'Ark1'!AH2078)</f>
        <v/>
      </c>
      <c r="L416" s="217" t="str">
        <f>+IF(I416=0,"",'Ark1'!S2078)</f>
        <v/>
      </c>
      <c r="M416" s="269"/>
      <c r="N416" s="216" t="str">
        <f>+IF(I416=0,"",'Ark1'!V2078)</f>
        <v/>
      </c>
      <c r="O416" s="216" t="str">
        <f>+IF(I416=0,"",'Ark1'!W2078)</f>
        <v/>
      </c>
      <c r="P416" s="218" t="str">
        <f>+IF(I416=0,"",'Ark1'!X2078)</f>
        <v/>
      </c>
      <c r="Q416" s="218" t="str">
        <f>+IF(I416=0,"",'Ark1'!Y2078)</f>
        <v/>
      </c>
      <c r="R416" s="218" t="str">
        <f>+IF(I416=0,"",'Ark1'!Z2078)</f>
        <v/>
      </c>
      <c r="S416" s="216" t="str">
        <f>+IF(I416=0,"",'Ark1'!AA2078)</f>
        <v/>
      </c>
      <c r="T416" s="216" t="str">
        <f>+IF(I416=0,"",'Ark1'!AB2078)</f>
        <v/>
      </c>
      <c r="U416" s="218">
        <f>+'Ark1'!AD2078</f>
        <v>0</v>
      </c>
      <c r="V416" s="216" t="str">
        <f t="shared" si="51"/>
        <v/>
      </c>
      <c r="W416" s="216" t="str">
        <f t="shared" si="52"/>
        <v/>
      </c>
      <c r="X416" s="269"/>
      <c r="AA416" s="28"/>
      <c r="AB416" s="26"/>
    </row>
    <row r="417" spans="1:28">
      <c r="A417" s="269"/>
      <c r="B417" s="27">
        <f>+'Ark1'!C2079</f>
        <v>2023</v>
      </c>
      <c r="C417" s="269"/>
      <c r="D417" s="215">
        <f>+'Ark1'!M2079</f>
        <v>14</v>
      </c>
      <c r="E417" s="226" t="s">
        <v>101</v>
      </c>
      <c r="F417" s="215">
        <f>+'Ark1'!D2079</f>
        <v>9</v>
      </c>
      <c r="G417" s="215" t="str">
        <f t="shared" si="54"/>
        <v>Sep</v>
      </c>
      <c r="H417" s="215">
        <f>+'Ark1'!Q2079</f>
        <v>0</v>
      </c>
      <c r="I417" s="320">
        <f>+'Ark1'!R2079</f>
        <v>0</v>
      </c>
      <c r="J417" s="216" t="str">
        <f>+IF(I417=0,"",'Ark1'!AG2079)</f>
        <v/>
      </c>
      <c r="K417" s="216" t="str">
        <f>+IF(I417=0,"",'Ark1'!AH2079)</f>
        <v/>
      </c>
      <c r="L417" s="217" t="str">
        <f>+IF(I417=0,"",'Ark1'!S2079)</f>
        <v/>
      </c>
      <c r="M417" s="269"/>
      <c r="N417" s="216" t="str">
        <f>+IF(I417=0,"",'Ark1'!V2079)</f>
        <v/>
      </c>
      <c r="O417" s="216" t="str">
        <f>+IF(I417=0,"",'Ark1'!W2079)</f>
        <v/>
      </c>
      <c r="P417" s="218" t="str">
        <f>+IF(I417=0,"",'Ark1'!X2079)</f>
        <v/>
      </c>
      <c r="Q417" s="218" t="str">
        <f>+IF(I417=0,"",'Ark1'!Y2079)</f>
        <v/>
      </c>
      <c r="R417" s="218" t="str">
        <f>+IF(I417=0,"",'Ark1'!Z2079)</f>
        <v/>
      </c>
      <c r="S417" s="216" t="str">
        <f>+IF(I417=0,"",'Ark1'!AA2079)</f>
        <v/>
      </c>
      <c r="T417" s="216" t="str">
        <f>+IF(I417=0,"",'Ark1'!AB2079)</f>
        <v/>
      </c>
      <c r="U417" s="218">
        <f>+'Ark1'!AD2079</f>
        <v>0</v>
      </c>
      <c r="V417" s="216" t="str">
        <f t="shared" si="51"/>
        <v/>
      </c>
      <c r="W417" s="216" t="str">
        <f t="shared" si="52"/>
        <v/>
      </c>
      <c r="X417" s="269"/>
      <c r="AA417" s="28"/>
      <c r="AB417" s="26"/>
    </row>
    <row r="418" spans="1:28">
      <c r="A418" s="269"/>
      <c r="B418" s="27">
        <f>+'Ark1'!C2080</f>
        <v>2023</v>
      </c>
      <c r="C418" s="269"/>
      <c r="D418" s="215">
        <f>+'Ark1'!M2080</f>
        <v>14</v>
      </c>
      <c r="E418" s="226" t="s">
        <v>101</v>
      </c>
      <c r="F418" s="215">
        <f>+'Ark1'!D2080</f>
        <v>10</v>
      </c>
      <c r="G418" s="215" t="str">
        <f t="shared" si="54"/>
        <v>Okt</v>
      </c>
      <c r="H418" s="215">
        <f>+'Ark1'!Q2080</f>
        <v>0</v>
      </c>
      <c r="I418" s="320">
        <f>+'Ark1'!R2080</f>
        <v>0</v>
      </c>
      <c r="J418" s="216" t="str">
        <f>+IF(I418=0,"",'Ark1'!AG2080)</f>
        <v/>
      </c>
      <c r="K418" s="216" t="str">
        <f>+IF(I418=0,"",'Ark1'!AH2080)</f>
        <v/>
      </c>
      <c r="L418" s="217" t="str">
        <f>+IF(I418=0,"",'Ark1'!S2080)</f>
        <v/>
      </c>
      <c r="M418" s="269"/>
      <c r="N418" s="216" t="str">
        <f>+IF(I418=0,"",'Ark1'!V2080)</f>
        <v/>
      </c>
      <c r="O418" s="216" t="str">
        <f>+IF(I418=0,"",'Ark1'!W2080)</f>
        <v/>
      </c>
      <c r="P418" s="218" t="str">
        <f>+IF(I418=0,"",'Ark1'!X2080)</f>
        <v/>
      </c>
      <c r="Q418" s="218" t="str">
        <f>+IF(I418=0,"",'Ark1'!Y2080)</f>
        <v/>
      </c>
      <c r="R418" s="218" t="str">
        <f>+IF(I418=0,"",'Ark1'!Z2080)</f>
        <v/>
      </c>
      <c r="S418" s="216" t="str">
        <f>+IF(I418=0,"",'Ark1'!AA2080)</f>
        <v/>
      </c>
      <c r="T418" s="216" t="str">
        <f>+IF(I418=0,"",'Ark1'!AB2080)</f>
        <v/>
      </c>
      <c r="U418" s="218">
        <f>+'Ark1'!AD2080</f>
        <v>0</v>
      </c>
      <c r="V418" s="216" t="str">
        <f t="shared" si="51"/>
        <v/>
      </c>
      <c r="W418" s="216" t="str">
        <f t="shared" si="52"/>
        <v/>
      </c>
      <c r="X418" s="269"/>
      <c r="AA418" s="28"/>
      <c r="AB418" s="26"/>
    </row>
    <row r="419" spans="1:28">
      <c r="A419" s="269"/>
      <c r="B419" s="27">
        <f>+'Ark1'!C2081</f>
        <v>2023</v>
      </c>
      <c r="C419" s="269"/>
      <c r="D419" s="215">
        <f>+'Ark1'!M2081</f>
        <v>14</v>
      </c>
      <c r="E419" s="226" t="s">
        <v>101</v>
      </c>
      <c r="F419" s="215">
        <f>+'Ark1'!D2081</f>
        <v>11</v>
      </c>
      <c r="G419" s="215" t="str">
        <f t="shared" si="54"/>
        <v>Nov</v>
      </c>
      <c r="H419" s="215">
        <f>+'Ark1'!Q2081</f>
        <v>0</v>
      </c>
      <c r="I419" s="320">
        <f>+'Ark1'!R2081</f>
        <v>0</v>
      </c>
      <c r="J419" s="216" t="str">
        <f>+IF(I419=0,"",'Ark1'!AG2081)</f>
        <v/>
      </c>
      <c r="K419" s="216" t="str">
        <f>+IF(I419=0,"",'Ark1'!AH2081)</f>
        <v/>
      </c>
      <c r="L419" s="217" t="str">
        <f>+IF(I419=0,"",'Ark1'!S2081)</f>
        <v/>
      </c>
      <c r="M419" s="269"/>
      <c r="N419" s="216" t="str">
        <f>+IF(I419=0,"",'Ark1'!V2081)</f>
        <v/>
      </c>
      <c r="O419" s="216" t="str">
        <f>+IF(I419=0,"",'Ark1'!W2081)</f>
        <v/>
      </c>
      <c r="P419" s="218" t="str">
        <f>+IF(I419=0,"",'Ark1'!X2081)</f>
        <v/>
      </c>
      <c r="Q419" s="218" t="str">
        <f>+IF(I419=0,"",'Ark1'!Y2081)</f>
        <v/>
      </c>
      <c r="R419" s="218" t="str">
        <f>+IF(I419=0,"",'Ark1'!Z2081)</f>
        <v/>
      </c>
      <c r="S419" s="216" t="str">
        <f>+IF(I419=0,"",'Ark1'!AA2081)</f>
        <v/>
      </c>
      <c r="T419" s="216" t="str">
        <f>+IF(I419=0,"",'Ark1'!AB2081)</f>
        <v/>
      </c>
      <c r="U419" s="218">
        <f>+'Ark1'!AD2081</f>
        <v>0</v>
      </c>
      <c r="V419" s="216" t="str">
        <f t="shared" si="51"/>
        <v/>
      </c>
      <c r="W419" s="216" t="str">
        <f t="shared" si="52"/>
        <v/>
      </c>
      <c r="X419" s="269"/>
      <c r="AA419" s="28"/>
      <c r="AB419" s="26"/>
    </row>
    <row r="420" spans="1:28">
      <c r="A420" s="269"/>
      <c r="B420" s="27">
        <f>+'Ark1'!C2082</f>
        <v>2023</v>
      </c>
      <c r="C420" s="269"/>
      <c r="D420" s="215">
        <f>+'Ark1'!M2082</f>
        <v>14</v>
      </c>
      <c r="E420" s="226" t="s">
        <v>101</v>
      </c>
      <c r="F420" s="215">
        <f>+'Ark1'!D2082</f>
        <v>12</v>
      </c>
      <c r="G420" s="215" t="str">
        <f t="shared" si="54"/>
        <v>Des</v>
      </c>
      <c r="H420" s="215">
        <f>+'Ark1'!Q2082</f>
        <v>0</v>
      </c>
      <c r="I420" s="320">
        <f>+'Ark1'!R2082</f>
        <v>0</v>
      </c>
      <c r="J420" s="216" t="str">
        <f>+IF(I420=0,"",'Ark1'!AG2082)</f>
        <v/>
      </c>
      <c r="K420" s="216" t="str">
        <f>+IF(I420=0,"",'Ark1'!AH2082)</f>
        <v/>
      </c>
      <c r="L420" s="217" t="str">
        <f>+IF(I420=0,"",'Ark1'!S2082)</f>
        <v/>
      </c>
      <c r="M420" s="269"/>
      <c r="N420" s="216" t="str">
        <f>+IF(I420=0,"",'Ark1'!V2082)</f>
        <v/>
      </c>
      <c r="O420" s="216" t="str">
        <f>+IF(I420=0,"",'Ark1'!W2082)</f>
        <v/>
      </c>
      <c r="P420" s="218" t="str">
        <f>+IF(I420=0,"",'Ark1'!X2082)</f>
        <v/>
      </c>
      <c r="Q420" s="218" t="str">
        <f>+IF(I420=0,"",'Ark1'!Y2082)</f>
        <v/>
      </c>
      <c r="R420" s="218" t="str">
        <f>+IF(I420=0,"",'Ark1'!Z2082)</f>
        <v/>
      </c>
      <c r="S420" s="216" t="str">
        <f>+IF(I420=0,"",'Ark1'!AA2082)</f>
        <v/>
      </c>
      <c r="T420" s="216" t="str">
        <f>+IF(I420=0,"",'Ark1'!AB2082)</f>
        <v/>
      </c>
      <c r="U420" s="218">
        <f>+'Ark1'!AD2082</f>
        <v>0</v>
      </c>
      <c r="V420" s="216" t="str">
        <f t="shared" si="51"/>
        <v/>
      </c>
      <c r="W420" s="216" t="str">
        <f t="shared" si="52"/>
        <v/>
      </c>
      <c r="X420" s="269"/>
      <c r="AA420" s="28"/>
      <c r="AB420" s="26"/>
    </row>
    <row r="421" spans="1:28">
      <c r="A421" s="269"/>
      <c r="B421" s="269"/>
      <c r="C421" s="269"/>
      <c r="D421" s="269"/>
      <c r="E421" s="269"/>
      <c r="F421" s="269"/>
      <c r="G421" s="269"/>
      <c r="H421" s="269"/>
      <c r="I421" s="322"/>
      <c r="J421" s="269"/>
      <c r="K421" s="269"/>
      <c r="L421" s="269"/>
      <c r="M421" s="269"/>
      <c r="N421" s="269"/>
      <c r="O421" s="269"/>
      <c r="P421" s="269"/>
      <c r="Q421" s="269"/>
      <c r="R421" s="269"/>
      <c r="S421" s="269"/>
      <c r="T421" s="269"/>
      <c r="U421" s="269"/>
      <c r="V421" s="269"/>
      <c r="W421" s="269"/>
      <c r="X421" s="269"/>
      <c r="AA421" s="28"/>
      <c r="AB421" s="26"/>
    </row>
    <row r="422" spans="1:28">
      <c r="A422" s="269"/>
      <c r="B422" s="27">
        <f>+'Ark1'!C2083</f>
        <v>2023</v>
      </c>
      <c r="C422" s="269"/>
      <c r="D422" s="215">
        <f>+'Ark1'!M2083</f>
        <v>15</v>
      </c>
      <c r="E422" s="215" t="s">
        <v>102</v>
      </c>
      <c r="F422" s="215">
        <f>+'Ark1'!D2083</f>
        <v>1</v>
      </c>
      <c r="G422" s="215" t="str">
        <f>+G409</f>
        <v>Jan</v>
      </c>
      <c r="H422" s="215">
        <f>+'Ark1'!Q2083</f>
        <v>0</v>
      </c>
      <c r="I422" s="320">
        <f>+'Ark1'!R2083</f>
        <v>0</v>
      </c>
      <c r="J422" s="216" t="str">
        <f>+IF(I422=0,"",'Ark1'!AG2083)</f>
        <v/>
      </c>
      <c r="K422" s="216" t="str">
        <f>+IF(I422=0,"",'Ark1'!AH2083)</f>
        <v/>
      </c>
      <c r="L422" s="217" t="str">
        <f>+IF(I422=0,"",'Ark1'!S2083)</f>
        <v/>
      </c>
      <c r="M422" s="269"/>
      <c r="N422" s="216" t="str">
        <f>+IF(I422=0,"",'Ark1'!V2083)</f>
        <v/>
      </c>
      <c r="O422" s="216" t="str">
        <f>+IF(I422=0,"",'Ark1'!W2083)</f>
        <v/>
      </c>
      <c r="P422" s="218" t="str">
        <f>+IF(I422=0,"",'Ark1'!X2083)</f>
        <v/>
      </c>
      <c r="Q422" s="218" t="str">
        <f>+IF(I422=0,"",'Ark1'!Y2083)</f>
        <v/>
      </c>
      <c r="R422" s="218" t="str">
        <f>+IF(I422=0,"",'Ark1'!Z2083)</f>
        <v/>
      </c>
      <c r="S422" s="216" t="str">
        <f>+IF(I422=0,"",'Ark1'!AA2083)</f>
        <v/>
      </c>
      <c r="T422" s="216" t="str">
        <f>+IF(I422=0,"",'Ark1'!AB2083)</f>
        <v/>
      </c>
      <c r="U422" s="218">
        <f>+'Ark1'!AD2083</f>
        <v>0</v>
      </c>
      <c r="V422" s="216" t="str">
        <f t="shared" si="51"/>
        <v/>
      </c>
      <c r="W422" s="216" t="str">
        <f t="shared" si="52"/>
        <v/>
      </c>
      <c r="X422" s="269"/>
      <c r="AA422" s="28"/>
      <c r="AB422" s="26"/>
    </row>
    <row r="423" spans="1:28">
      <c r="A423" s="269"/>
      <c r="B423" s="27">
        <f>+'Ark1'!C2084</f>
        <v>2023</v>
      </c>
      <c r="C423" s="269"/>
      <c r="D423" s="215">
        <f>+'Ark1'!M2084</f>
        <v>15</v>
      </c>
      <c r="E423" s="215" t="s">
        <v>102</v>
      </c>
      <c r="F423" s="215">
        <f>+'Ark1'!D2084</f>
        <v>2</v>
      </c>
      <c r="G423" s="215" t="str">
        <f t="shared" ref="G423:G433" si="55">+G410</f>
        <v>Feb</v>
      </c>
      <c r="H423" s="215">
        <f>+'Ark1'!Q2084</f>
        <v>0</v>
      </c>
      <c r="I423" s="320">
        <f>+'Ark1'!R2084</f>
        <v>0</v>
      </c>
      <c r="J423" s="216" t="str">
        <f>+IF(I423=0,"",'Ark1'!AG2084)</f>
        <v/>
      </c>
      <c r="K423" s="216" t="str">
        <f>+IF(I423=0,"",'Ark1'!AH2084)</f>
        <v/>
      </c>
      <c r="L423" s="217" t="str">
        <f>+IF(I423=0,"",'Ark1'!S2084)</f>
        <v/>
      </c>
      <c r="M423" s="269"/>
      <c r="N423" s="216" t="str">
        <f>+IF(I423=0,"",'Ark1'!V2084)</f>
        <v/>
      </c>
      <c r="O423" s="216" t="str">
        <f>+IF(I423=0,"",'Ark1'!W2084)</f>
        <v/>
      </c>
      <c r="P423" s="218" t="str">
        <f>+IF(I423=0,"",'Ark1'!X2084)</f>
        <v/>
      </c>
      <c r="Q423" s="218" t="str">
        <f>+IF(I423=0,"",'Ark1'!Y2084)</f>
        <v/>
      </c>
      <c r="R423" s="218" t="str">
        <f>+IF(I423=0,"",'Ark1'!Z2084)</f>
        <v/>
      </c>
      <c r="S423" s="216" t="str">
        <f>+IF(I423=0,"",'Ark1'!AA2084)</f>
        <v/>
      </c>
      <c r="T423" s="216" t="str">
        <f>+IF(I423=0,"",'Ark1'!AB2084)</f>
        <v/>
      </c>
      <c r="U423" s="218">
        <f>+'Ark1'!AD2084</f>
        <v>0</v>
      </c>
      <c r="V423" s="216" t="str">
        <f t="shared" si="51"/>
        <v/>
      </c>
      <c r="W423" s="216" t="str">
        <f t="shared" si="52"/>
        <v/>
      </c>
      <c r="X423" s="269"/>
      <c r="AA423" s="28"/>
      <c r="AB423" s="26"/>
    </row>
    <row r="424" spans="1:28">
      <c r="A424" s="269"/>
      <c r="B424" s="27">
        <f>+'Ark1'!C2085</f>
        <v>2023</v>
      </c>
      <c r="C424" s="269"/>
      <c r="D424" s="215">
        <f>+'Ark1'!M2085</f>
        <v>15</v>
      </c>
      <c r="E424" s="215" t="s">
        <v>102</v>
      </c>
      <c r="F424" s="215">
        <f>+'Ark1'!D2085</f>
        <v>3</v>
      </c>
      <c r="G424" s="215" t="str">
        <f t="shared" si="55"/>
        <v>Mar</v>
      </c>
      <c r="H424" s="215">
        <f>+'Ark1'!Q2085</f>
        <v>0</v>
      </c>
      <c r="I424" s="320">
        <f>+'Ark1'!R2085</f>
        <v>0</v>
      </c>
      <c r="J424" s="216" t="str">
        <f>+IF(I424=0,"",'Ark1'!AG2085)</f>
        <v/>
      </c>
      <c r="K424" s="216" t="str">
        <f>+IF(I424=0,"",'Ark1'!AH2085)</f>
        <v/>
      </c>
      <c r="L424" s="217" t="str">
        <f>+IF(I424=0,"",'Ark1'!S2085)</f>
        <v/>
      </c>
      <c r="M424" s="269"/>
      <c r="N424" s="216" t="str">
        <f>+IF(I424=0,"",'Ark1'!V2085)</f>
        <v/>
      </c>
      <c r="O424" s="216" t="str">
        <f>+IF(I424=0,"",'Ark1'!W2085)</f>
        <v/>
      </c>
      <c r="P424" s="218" t="str">
        <f>+IF(I424=0,"",'Ark1'!X2085)</f>
        <v/>
      </c>
      <c r="Q424" s="218" t="str">
        <f>+IF(I424=0,"",'Ark1'!Y2085)</f>
        <v/>
      </c>
      <c r="R424" s="218" t="str">
        <f>+IF(I424=0,"",'Ark1'!Z2085)</f>
        <v/>
      </c>
      <c r="S424" s="216" t="str">
        <f>+IF(I424=0,"",'Ark1'!AA2085)</f>
        <v/>
      </c>
      <c r="T424" s="216" t="str">
        <f>+IF(I424=0,"",'Ark1'!AB2085)</f>
        <v/>
      </c>
      <c r="U424" s="218">
        <f>+'Ark1'!AD2085</f>
        <v>0</v>
      </c>
      <c r="V424" s="216" t="str">
        <f t="shared" si="51"/>
        <v/>
      </c>
      <c r="W424" s="216" t="str">
        <f t="shared" si="52"/>
        <v/>
      </c>
      <c r="X424" s="269"/>
      <c r="AA424" s="28"/>
      <c r="AB424" s="26"/>
    </row>
    <row r="425" spans="1:28">
      <c r="A425" s="269"/>
      <c r="B425" s="27">
        <f>+'Ark1'!C2086</f>
        <v>2023</v>
      </c>
      <c r="C425" s="269"/>
      <c r="D425" s="215">
        <f>+'Ark1'!M2086</f>
        <v>15</v>
      </c>
      <c r="E425" s="215" t="s">
        <v>102</v>
      </c>
      <c r="F425" s="215">
        <f>+'Ark1'!D2086</f>
        <v>4</v>
      </c>
      <c r="G425" s="215" t="str">
        <f t="shared" si="55"/>
        <v>Apr</v>
      </c>
      <c r="H425" s="215">
        <f>+'Ark1'!Q2086</f>
        <v>0</v>
      </c>
      <c r="I425" s="320">
        <f>+'Ark1'!R2086</f>
        <v>0</v>
      </c>
      <c r="J425" s="216" t="str">
        <f>+IF(I425=0,"",'Ark1'!AG2086)</f>
        <v/>
      </c>
      <c r="K425" s="216" t="str">
        <f>+IF(I425=0,"",'Ark1'!AH2086)</f>
        <v/>
      </c>
      <c r="L425" s="217" t="str">
        <f>+IF(I425=0,"",'Ark1'!S2086)</f>
        <v/>
      </c>
      <c r="M425" s="269"/>
      <c r="N425" s="216" t="str">
        <f>+IF(I425=0,"",'Ark1'!V2086)</f>
        <v/>
      </c>
      <c r="O425" s="216" t="str">
        <f>+IF(I425=0,"",'Ark1'!W2086)</f>
        <v/>
      </c>
      <c r="P425" s="218" t="str">
        <f>+IF(I425=0,"",'Ark1'!X2086)</f>
        <v/>
      </c>
      <c r="Q425" s="218" t="str">
        <f>+IF(I425=0,"",'Ark1'!Y2086)</f>
        <v/>
      </c>
      <c r="R425" s="218" t="str">
        <f>+IF(I425=0,"",'Ark1'!Z2086)</f>
        <v/>
      </c>
      <c r="S425" s="216" t="str">
        <f>+IF(I425=0,"",'Ark1'!AA2086)</f>
        <v/>
      </c>
      <c r="T425" s="216" t="str">
        <f>+IF(I425=0,"",'Ark1'!AB2086)</f>
        <v/>
      </c>
      <c r="U425" s="218">
        <f>+'Ark1'!AD2086</f>
        <v>0</v>
      </c>
      <c r="V425" s="216" t="str">
        <f t="shared" si="51"/>
        <v/>
      </c>
      <c r="W425" s="216" t="str">
        <f t="shared" si="52"/>
        <v/>
      </c>
      <c r="X425" s="269"/>
      <c r="AA425" s="28"/>
      <c r="AB425" s="26"/>
    </row>
    <row r="426" spans="1:28">
      <c r="A426" s="269"/>
      <c r="B426" s="27">
        <f>+'Ark1'!C2087</f>
        <v>2023</v>
      </c>
      <c r="C426" s="269"/>
      <c r="D426" s="215">
        <f>+'Ark1'!M2087</f>
        <v>15</v>
      </c>
      <c r="E426" s="215" t="s">
        <v>102</v>
      </c>
      <c r="F426" s="215">
        <f>+'Ark1'!D2087</f>
        <v>5</v>
      </c>
      <c r="G426" s="215" t="str">
        <f t="shared" si="55"/>
        <v>Mai</v>
      </c>
      <c r="H426" s="215">
        <f>+'Ark1'!Q2087</f>
        <v>0</v>
      </c>
      <c r="I426" s="320">
        <f>+'Ark1'!R2087</f>
        <v>0</v>
      </c>
      <c r="J426" s="216" t="str">
        <f>+IF(I426=0,"",'Ark1'!AG2087)</f>
        <v/>
      </c>
      <c r="K426" s="216" t="str">
        <f>+IF(I426=0,"",'Ark1'!AH2087)</f>
        <v/>
      </c>
      <c r="L426" s="217" t="str">
        <f>+IF(I426=0,"",'Ark1'!S2087)</f>
        <v/>
      </c>
      <c r="M426" s="269"/>
      <c r="N426" s="216" t="str">
        <f>+IF(I426=0,"",'Ark1'!V2087)</f>
        <v/>
      </c>
      <c r="O426" s="216" t="str">
        <f>+IF(I426=0,"",'Ark1'!W2087)</f>
        <v/>
      </c>
      <c r="P426" s="218" t="str">
        <f>+IF(I426=0,"",'Ark1'!X2087)</f>
        <v/>
      </c>
      <c r="Q426" s="218" t="str">
        <f>+IF(I426=0,"",'Ark1'!Y2087)</f>
        <v/>
      </c>
      <c r="R426" s="218" t="str">
        <f>+IF(I426=0,"",'Ark1'!Z2087)</f>
        <v/>
      </c>
      <c r="S426" s="216" t="str">
        <f>+IF(I426=0,"",'Ark1'!AA2087)</f>
        <v/>
      </c>
      <c r="T426" s="216" t="str">
        <f>+IF(I426=0,"",'Ark1'!AB2087)</f>
        <v/>
      </c>
      <c r="U426" s="218">
        <f>+'Ark1'!AD2087</f>
        <v>0</v>
      </c>
      <c r="V426" s="216" t="str">
        <f t="shared" si="51"/>
        <v/>
      </c>
      <c r="W426" s="216" t="str">
        <f t="shared" si="52"/>
        <v/>
      </c>
      <c r="X426" s="269"/>
      <c r="AA426" s="28"/>
      <c r="AB426" s="26"/>
    </row>
    <row r="427" spans="1:28">
      <c r="A427" s="269"/>
      <c r="B427" s="27">
        <f>+'Ark1'!C2088</f>
        <v>2023</v>
      </c>
      <c r="C427" s="269"/>
      <c r="D427" s="215">
        <f>+'Ark1'!M2088</f>
        <v>15</v>
      </c>
      <c r="E427" s="215" t="s">
        <v>102</v>
      </c>
      <c r="F427" s="215">
        <f>+'Ark1'!D2088</f>
        <v>6</v>
      </c>
      <c r="G427" s="215" t="str">
        <f t="shared" si="55"/>
        <v>Jun</v>
      </c>
      <c r="H427" s="215">
        <f>+'Ark1'!Q2088</f>
        <v>0</v>
      </c>
      <c r="I427" s="320">
        <f>+'Ark1'!R2088</f>
        <v>0</v>
      </c>
      <c r="J427" s="216" t="str">
        <f>+IF(I427=0,"",'Ark1'!AG2088)</f>
        <v/>
      </c>
      <c r="K427" s="216" t="str">
        <f>+IF(I427=0,"",'Ark1'!AH2088)</f>
        <v/>
      </c>
      <c r="L427" s="217" t="str">
        <f>+IF(I427=0,"",'Ark1'!S2088)</f>
        <v/>
      </c>
      <c r="M427" s="269"/>
      <c r="N427" s="216" t="str">
        <f>+IF(I427=0,"",'Ark1'!V2088)</f>
        <v/>
      </c>
      <c r="O427" s="216" t="str">
        <f>+IF(I427=0,"",'Ark1'!W2088)</f>
        <v/>
      </c>
      <c r="P427" s="218" t="str">
        <f>+IF(I427=0,"",'Ark1'!X2088)</f>
        <v/>
      </c>
      <c r="Q427" s="218" t="str">
        <f>+IF(I427=0,"",'Ark1'!Y2088)</f>
        <v/>
      </c>
      <c r="R427" s="218" t="str">
        <f>+IF(I427=0,"",'Ark1'!Z2088)</f>
        <v/>
      </c>
      <c r="S427" s="216" t="str">
        <f>+IF(I427=0,"",'Ark1'!AA2088)</f>
        <v/>
      </c>
      <c r="T427" s="216" t="str">
        <f>+IF(I427=0,"",'Ark1'!AB2088)</f>
        <v/>
      </c>
      <c r="U427" s="218">
        <f>+'Ark1'!AD2088</f>
        <v>0</v>
      </c>
      <c r="V427" s="216" t="str">
        <f t="shared" si="51"/>
        <v/>
      </c>
      <c r="W427" s="216" t="str">
        <f t="shared" si="52"/>
        <v/>
      </c>
      <c r="X427" s="269"/>
      <c r="AA427" s="28"/>
      <c r="AB427" s="26"/>
    </row>
    <row r="428" spans="1:28">
      <c r="A428" s="269"/>
      <c r="B428" s="27">
        <f>+'Ark1'!C2089</f>
        <v>2023</v>
      </c>
      <c r="C428" s="269"/>
      <c r="D428" s="215">
        <f>+'Ark1'!M2089</f>
        <v>15</v>
      </c>
      <c r="E428" s="215" t="s">
        <v>102</v>
      </c>
      <c r="F428" s="215">
        <f>+'Ark1'!D2089</f>
        <v>7</v>
      </c>
      <c r="G428" s="215" t="str">
        <f t="shared" si="55"/>
        <v>Jul</v>
      </c>
      <c r="H428" s="215">
        <f>+'Ark1'!Q2089</f>
        <v>0</v>
      </c>
      <c r="I428" s="320">
        <f>+'Ark1'!R2089</f>
        <v>0</v>
      </c>
      <c r="J428" s="216" t="str">
        <f>+IF(I428=0,"",'Ark1'!AG2089)</f>
        <v/>
      </c>
      <c r="K428" s="216" t="str">
        <f>+IF(I428=0,"",'Ark1'!AH2089)</f>
        <v/>
      </c>
      <c r="L428" s="217" t="str">
        <f>+IF(I428=0,"",'Ark1'!S2089)</f>
        <v/>
      </c>
      <c r="M428" s="269"/>
      <c r="N428" s="216" t="str">
        <f>+IF(I428=0,"",'Ark1'!V2089)</f>
        <v/>
      </c>
      <c r="O428" s="216" t="str">
        <f>+IF(I428=0,"",'Ark1'!W2089)</f>
        <v/>
      </c>
      <c r="P428" s="218" t="str">
        <f>+IF(I428=0,"",'Ark1'!X2089)</f>
        <v/>
      </c>
      <c r="Q428" s="218" t="str">
        <f>+IF(I428=0,"",'Ark1'!Y2089)</f>
        <v/>
      </c>
      <c r="R428" s="218" t="str">
        <f>+IF(I428=0,"",'Ark1'!Z2089)</f>
        <v/>
      </c>
      <c r="S428" s="216" t="str">
        <f>+IF(I428=0,"",'Ark1'!AA2089)</f>
        <v/>
      </c>
      <c r="T428" s="216" t="str">
        <f>+IF(I428=0,"",'Ark1'!AB2089)</f>
        <v/>
      </c>
      <c r="U428" s="218">
        <f>+'Ark1'!AD2089</f>
        <v>0</v>
      </c>
      <c r="V428" s="216" t="str">
        <f t="shared" si="51"/>
        <v/>
      </c>
      <c r="W428" s="216" t="str">
        <f t="shared" si="52"/>
        <v/>
      </c>
      <c r="X428" s="269"/>
      <c r="AA428" s="28"/>
      <c r="AB428" s="26"/>
    </row>
    <row r="429" spans="1:28">
      <c r="A429" s="269"/>
      <c r="B429" s="27">
        <f>+'Ark1'!C2090</f>
        <v>2023</v>
      </c>
      <c r="C429" s="269"/>
      <c r="D429" s="215">
        <f>+'Ark1'!M2090</f>
        <v>15</v>
      </c>
      <c r="E429" s="215" t="s">
        <v>102</v>
      </c>
      <c r="F429" s="215">
        <f>+'Ark1'!D2090</f>
        <v>8</v>
      </c>
      <c r="G429" s="215" t="str">
        <f t="shared" si="55"/>
        <v>Aug</v>
      </c>
      <c r="H429" s="215">
        <f>+'Ark1'!Q2090</f>
        <v>0</v>
      </c>
      <c r="I429" s="320">
        <f>+'Ark1'!R2090</f>
        <v>0</v>
      </c>
      <c r="J429" s="216" t="str">
        <f>+IF(I429=0,"",'Ark1'!AG2090)</f>
        <v/>
      </c>
      <c r="K429" s="216" t="str">
        <f>+IF(I429=0,"",'Ark1'!AH2090)</f>
        <v/>
      </c>
      <c r="L429" s="217" t="str">
        <f>+IF(I429=0,"",'Ark1'!S2090)</f>
        <v/>
      </c>
      <c r="M429" s="269"/>
      <c r="N429" s="216" t="str">
        <f>+IF(I429=0,"",'Ark1'!V2090)</f>
        <v/>
      </c>
      <c r="O429" s="216" t="str">
        <f>+IF(I429=0,"",'Ark1'!W2090)</f>
        <v/>
      </c>
      <c r="P429" s="218" t="str">
        <f>+IF(I429=0,"",'Ark1'!X2090)</f>
        <v/>
      </c>
      <c r="Q429" s="218" t="str">
        <f>+IF(I429=0,"",'Ark1'!Y2090)</f>
        <v/>
      </c>
      <c r="R429" s="218" t="str">
        <f>+IF(I429=0,"",'Ark1'!Z2090)</f>
        <v/>
      </c>
      <c r="S429" s="216" t="str">
        <f>+IF(I429=0,"",'Ark1'!AA2090)</f>
        <v/>
      </c>
      <c r="T429" s="216" t="str">
        <f>+IF(I429=0,"",'Ark1'!AB2090)</f>
        <v/>
      </c>
      <c r="U429" s="218">
        <f>+'Ark1'!AD2090</f>
        <v>0</v>
      </c>
      <c r="V429" s="216" t="str">
        <f t="shared" si="51"/>
        <v/>
      </c>
      <c r="W429" s="216" t="str">
        <f t="shared" si="52"/>
        <v/>
      </c>
      <c r="X429" s="269"/>
      <c r="AA429" s="28"/>
      <c r="AB429" s="26"/>
    </row>
    <row r="430" spans="1:28">
      <c r="A430" s="269"/>
      <c r="B430" s="27">
        <f>+'Ark1'!C2091</f>
        <v>2023</v>
      </c>
      <c r="C430" s="269"/>
      <c r="D430" s="215">
        <f>+'Ark1'!M2091</f>
        <v>15</v>
      </c>
      <c r="E430" s="215" t="s">
        <v>102</v>
      </c>
      <c r="F430" s="215">
        <f>+'Ark1'!D2091</f>
        <v>9</v>
      </c>
      <c r="G430" s="215" t="str">
        <f t="shared" si="55"/>
        <v>Sep</v>
      </c>
      <c r="H430" s="215">
        <f>+'Ark1'!Q2091</f>
        <v>0</v>
      </c>
      <c r="I430" s="320">
        <f>+'Ark1'!R2091</f>
        <v>0</v>
      </c>
      <c r="J430" s="216" t="str">
        <f>+IF(I430=0,"",'Ark1'!AG2091)</f>
        <v/>
      </c>
      <c r="K430" s="216" t="str">
        <f>+IF(I430=0,"",'Ark1'!AH2091)</f>
        <v/>
      </c>
      <c r="L430" s="217" t="str">
        <f>+IF(I430=0,"",'Ark1'!S2091)</f>
        <v/>
      </c>
      <c r="M430" s="269"/>
      <c r="N430" s="216" t="str">
        <f>+IF(I430=0,"",'Ark1'!V2091)</f>
        <v/>
      </c>
      <c r="O430" s="216" t="str">
        <f>+IF(I430=0,"",'Ark1'!W2091)</f>
        <v/>
      </c>
      <c r="P430" s="218" t="str">
        <f>+IF(I430=0,"",'Ark1'!X2091)</f>
        <v/>
      </c>
      <c r="Q430" s="218" t="str">
        <f>+IF(I430=0,"",'Ark1'!Y2091)</f>
        <v/>
      </c>
      <c r="R430" s="218" t="str">
        <f>+IF(I430=0,"",'Ark1'!Z2091)</f>
        <v/>
      </c>
      <c r="S430" s="216" t="str">
        <f>+IF(I430=0,"",'Ark1'!AA2091)</f>
        <v/>
      </c>
      <c r="T430" s="216" t="str">
        <f>+IF(I430=0,"",'Ark1'!AB2091)</f>
        <v/>
      </c>
      <c r="U430" s="218">
        <f>+'Ark1'!AD2091</f>
        <v>0</v>
      </c>
      <c r="V430" s="216" t="str">
        <f t="shared" si="51"/>
        <v/>
      </c>
      <c r="W430" s="216" t="str">
        <f t="shared" si="52"/>
        <v/>
      </c>
      <c r="X430" s="269"/>
      <c r="AA430" s="28"/>
      <c r="AB430" s="26"/>
    </row>
    <row r="431" spans="1:28">
      <c r="A431" s="269"/>
      <c r="B431" s="27">
        <f>+'Ark1'!C2092</f>
        <v>2023</v>
      </c>
      <c r="C431" s="269"/>
      <c r="D431" s="215">
        <f>+'Ark1'!M2092</f>
        <v>15</v>
      </c>
      <c r="E431" s="215" t="s">
        <v>102</v>
      </c>
      <c r="F431" s="215">
        <f>+'Ark1'!D2092</f>
        <v>10</v>
      </c>
      <c r="G431" s="215" t="str">
        <f t="shared" si="55"/>
        <v>Okt</v>
      </c>
      <c r="H431" s="215">
        <f>+'Ark1'!Q2092</f>
        <v>0</v>
      </c>
      <c r="I431" s="320">
        <f>+'Ark1'!R2092</f>
        <v>0</v>
      </c>
      <c r="J431" s="216" t="str">
        <f>+IF(I431=0,"",'Ark1'!AG2092)</f>
        <v/>
      </c>
      <c r="K431" s="216" t="str">
        <f>+IF(I431=0,"",'Ark1'!AH2092)</f>
        <v/>
      </c>
      <c r="L431" s="217" t="str">
        <f>+IF(I431=0,"",'Ark1'!S2092)</f>
        <v/>
      </c>
      <c r="M431" s="269"/>
      <c r="N431" s="216" t="str">
        <f>+IF(I431=0,"",'Ark1'!V2092)</f>
        <v/>
      </c>
      <c r="O431" s="216" t="str">
        <f>+IF(I431=0,"",'Ark1'!W2092)</f>
        <v/>
      </c>
      <c r="P431" s="218" t="str">
        <f>+IF(I431=0,"",'Ark1'!X2092)</f>
        <v/>
      </c>
      <c r="Q431" s="218" t="str">
        <f>+IF(I431=0,"",'Ark1'!Y2092)</f>
        <v/>
      </c>
      <c r="R431" s="218" t="str">
        <f>+IF(I431=0,"",'Ark1'!Z2092)</f>
        <v/>
      </c>
      <c r="S431" s="216" t="str">
        <f>+IF(I431=0,"",'Ark1'!AA2092)</f>
        <v/>
      </c>
      <c r="T431" s="216" t="str">
        <f>+IF(I431=0,"",'Ark1'!AB2092)</f>
        <v/>
      </c>
      <c r="U431" s="218">
        <f>+'Ark1'!AD2092</f>
        <v>0</v>
      </c>
      <c r="V431" s="216" t="str">
        <f t="shared" si="51"/>
        <v/>
      </c>
      <c r="W431" s="216" t="str">
        <f t="shared" si="52"/>
        <v/>
      </c>
      <c r="X431" s="269"/>
      <c r="AA431" s="28"/>
      <c r="AB431" s="26"/>
    </row>
    <row r="432" spans="1:28">
      <c r="A432" s="269"/>
      <c r="B432" s="27">
        <f>+'Ark1'!C2093</f>
        <v>2023</v>
      </c>
      <c r="C432" s="269"/>
      <c r="D432" s="215">
        <f>+'Ark1'!M2093</f>
        <v>15</v>
      </c>
      <c r="E432" s="215" t="s">
        <v>102</v>
      </c>
      <c r="F432" s="215">
        <f>+'Ark1'!D2093</f>
        <v>11</v>
      </c>
      <c r="G432" s="215" t="str">
        <f t="shared" si="55"/>
        <v>Nov</v>
      </c>
      <c r="H432" s="215">
        <f>+'Ark1'!Q2093</f>
        <v>0</v>
      </c>
      <c r="I432" s="320">
        <f>+'Ark1'!R2093</f>
        <v>0</v>
      </c>
      <c r="J432" s="216" t="str">
        <f>+IF(I432=0,"",'Ark1'!AG2093)</f>
        <v/>
      </c>
      <c r="K432" s="216" t="str">
        <f>+IF(I432=0,"",'Ark1'!AH2093)</f>
        <v/>
      </c>
      <c r="L432" s="217" t="str">
        <f>+IF(I432=0,"",'Ark1'!S2093)</f>
        <v/>
      </c>
      <c r="M432" s="269"/>
      <c r="N432" s="216" t="str">
        <f>+IF(I432=0,"",'Ark1'!V2093)</f>
        <v/>
      </c>
      <c r="O432" s="216" t="str">
        <f>+IF(I432=0,"",'Ark1'!W2093)</f>
        <v/>
      </c>
      <c r="P432" s="218" t="str">
        <f>+IF(I432=0,"",'Ark1'!X2093)</f>
        <v/>
      </c>
      <c r="Q432" s="218" t="str">
        <f>+IF(I432=0,"",'Ark1'!Y2093)</f>
        <v/>
      </c>
      <c r="R432" s="218" t="str">
        <f>+IF(I432=0,"",'Ark1'!Z2093)</f>
        <v/>
      </c>
      <c r="S432" s="216" t="str">
        <f>+IF(I432=0,"",'Ark1'!AA2093)</f>
        <v/>
      </c>
      <c r="T432" s="216" t="str">
        <f>+IF(I432=0,"",'Ark1'!AB2093)</f>
        <v/>
      </c>
      <c r="U432" s="218">
        <f>+'Ark1'!AD2093</f>
        <v>0</v>
      </c>
      <c r="V432" s="216" t="str">
        <f t="shared" si="51"/>
        <v/>
      </c>
      <c r="W432" s="216" t="str">
        <f t="shared" si="52"/>
        <v/>
      </c>
      <c r="X432" s="269"/>
      <c r="AA432" s="28"/>
      <c r="AB432" s="26"/>
    </row>
    <row r="433" spans="1:28">
      <c r="A433" s="269"/>
      <c r="B433" s="27">
        <f>+'Ark1'!C2094</f>
        <v>2023</v>
      </c>
      <c r="C433" s="269"/>
      <c r="D433" s="215">
        <f>+'Ark1'!M2094</f>
        <v>15</v>
      </c>
      <c r="E433" s="215" t="s">
        <v>102</v>
      </c>
      <c r="F433" s="215">
        <f>+'Ark1'!D2094</f>
        <v>12</v>
      </c>
      <c r="G433" s="215" t="str">
        <f t="shared" si="55"/>
        <v>Des</v>
      </c>
      <c r="H433" s="215">
        <f>+'Ark1'!Q2094</f>
        <v>0</v>
      </c>
      <c r="I433" s="320">
        <f>+'Ark1'!R2094</f>
        <v>0</v>
      </c>
      <c r="J433" s="216" t="str">
        <f>+IF(I433=0,"",'Ark1'!AG2094)</f>
        <v/>
      </c>
      <c r="K433" s="216" t="str">
        <f>+IF(I433=0,"",'Ark1'!AH2094)</f>
        <v/>
      </c>
      <c r="L433" s="217" t="str">
        <f>+IF(I433=0,"",'Ark1'!S2094)</f>
        <v/>
      </c>
      <c r="M433" s="269"/>
      <c r="N433" s="216" t="str">
        <f>+IF(I433=0,"",'Ark1'!V2094)</f>
        <v/>
      </c>
      <c r="O433" s="216" t="str">
        <f>+IF(I433=0,"",'Ark1'!W2094)</f>
        <v/>
      </c>
      <c r="P433" s="218" t="str">
        <f>+IF(I433=0,"",'Ark1'!X2094)</f>
        <v/>
      </c>
      <c r="Q433" s="218" t="str">
        <f>+IF(I433=0,"",'Ark1'!Y2094)</f>
        <v/>
      </c>
      <c r="R433" s="218" t="str">
        <f>+IF(I433=0,"",'Ark1'!Z2094)</f>
        <v/>
      </c>
      <c r="S433" s="216" t="str">
        <f>+IF(I433=0,"",'Ark1'!AA2094)</f>
        <v/>
      </c>
      <c r="T433" s="216" t="str">
        <f>+IF(I433=0,"",'Ark1'!AB2094)</f>
        <v/>
      </c>
      <c r="U433" s="218">
        <f>+'Ark1'!AD2094</f>
        <v>0</v>
      </c>
      <c r="V433" s="216" t="str">
        <f t="shared" si="51"/>
        <v/>
      </c>
      <c r="W433" s="216" t="str">
        <f t="shared" si="52"/>
        <v/>
      </c>
      <c r="X433" s="269"/>
      <c r="AA433" s="28"/>
      <c r="AB433" s="26"/>
    </row>
    <row r="434" spans="1:28">
      <c r="A434" s="269"/>
      <c r="B434" s="269"/>
      <c r="C434" s="269"/>
      <c r="D434" s="269"/>
      <c r="E434" s="269"/>
      <c r="F434" s="269"/>
      <c r="G434" s="269"/>
      <c r="H434" s="269"/>
      <c r="I434" s="322"/>
      <c r="J434" s="269"/>
      <c r="K434" s="269"/>
      <c r="L434" s="269"/>
      <c r="M434" s="269"/>
      <c r="N434" s="269"/>
      <c r="O434" s="269"/>
      <c r="P434" s="269"/>
      <c r="Q434" s="269"/>
      <c r="R434" s="269"/>
      <c r="S434" s="269"/>
      <c r="T434" s="269"/>
      <c r="U434" s="269"/>
      <c r="V434" s="269"/>
      <c r="W434" s="269"/>
      <c r="X434" s="269"/>
      <c r="AA434" s="28"/>
      <c r="AB434" s="26"/>
    </row>
    <row r="435" spans="1:28">
      <c r="A435" s="269"/>
      <c r="B435" s="269"/>
      <c r="C435" s="269"/>
      <c r="D435" s="269"/>
      <c r="E435" s="269"/>
      <c r="F435" s="269"/>
      <c r="G435" s="269"/>
      <c r="H435" s="269"/>
      <c r="I435" s="322"/>
      <c r="J435" s="269"/>
      <c r="K435" s="269"/>
      <c r="L435" s="269"/>
      <c r="M435" s="269"/>
      <c r="N435" s="269"/>
      <c r="O435" s="269"/>
      <c r="P435" s="269"/>
      <c r="Q435" s="269"/>
      <c r="R435" s="269"/>
      <c r="S435" s="269"/>
      <c r="T435" s="269"/>
      <c r="U435" s="269"/>
      <c r="V435" s="269"/>
      <c r="W435" s="269"/>
      <c r="X435" s="269"/>
      <c r="AA435" s="28"/>
      <c r="AB435" s="26"/>
    </row>
    <row r="436" spans="1:28">
      <c r="A436" s="28"/>
      <c r="B436" s="28"/>
      <c r="C436" s="28"/>
      <c r="D436" s="28"/>
      <c r="E436" s="28"/>
      <c r="F436" s="28"/>
      <c r="G436" s="28"/>
      <c r="H436" s="28"/>
      <c r="L436" s="28"/>
      <c r="M436" s="28"/>
      <c r="N436" s="28"/>
      <c r="O436" s="28"/>
      <c r="P436" s="28"/>
      <c r="Q436" s="28"/>
      <c r="R436" s="28"/>
      <c r="T436" s="28"/>
      <c r="U436" s="28"/>
      <c r="V436" s="28"/>
      <c r="AA436" s="28"/>
      <c r="AB436" s="26"/>
    </row>
    <row r="437" spans="1:28">
      <c r="A437" s="28"/>
      <c r="B437" s="28"/>
      <c r="C437" s="28"/>
      <c r="D437" s="28"/>
      <c r="E437" s="28"/>
      <c r="F437" s="28"/>
      <c r="G437" s="28"/>
      <c r="H437" s="28"/>
      <c r="L437" s="28"/>
      <c r="M437" s="28"/>
      <c r="N437" s="28"/>
      <c r="O437" s="28"/>
      <c r="P437" s="28"/>
      <c r="Q437" s="28"/>
      <c r="R437" s="28"/>
      <c r="T437" s="28"/>
      <c r="U437" s="28"/>
      <c r="V437" s="28"/>
      <c r="AA437" s="28"/>
      <c r="AB437" s="26"/>
    </row>
    <row r="438" spans="1:28">
      <c r="A438" s="28"/>
      <c r="B438" s="28"/>
      <c r="C438" s="28"/>
      <c r="D438" s="28"/>
      <c r="E438" s="28"/>
      <c r="F438" s="28"/>
      <c r="G438" s="28"/>
      <c r="H438" s="28"/>
      <c r="L438" s="28"/>
      <c r="M438" s="28"/>
      <c r="N438" s="28"/>
      <c r="O438" s="28"/>
      <c r="P438" s="28"/>
      <c r="Q438" s="28"/>
      <c r="R438" s="28"/>
      <c r="T438" s="28"/>
      <c r="U438" s="28"/>
      <c r="V438" s="28"/>
      <c r="AA438" s="28"/>
      <c r="AB438" s="26"/>
    </row>
    <row r="439" spans="1:28">
      <c r="A439" s="28"/>
      <c r="B439" s="28"/>
      <c r="C439" s="28"/>
      <c r="D439" s="28"/>
      <c r="E439" s="28"/>
      <c r="F439" s="28"/>
      <c r="G439" s="28"/>
      <c r="H439" s="28"/>
      <c r="L439" s="28"/>
      <c r="M439" s="28"/>
      <c r="N439" s="28"/>
      <c r="O439" s="28"/>
      <c r="P439" s="28"/>
      <c r="Q439" s="28"/>
      <c r="R439" s="28"/>
      <c r="T439" s="28"/>
      <c r="U439" s="28"/>
      <c r="V439" s="28"/>
      <c r="AA439" s="28"/>
      <c r="AB439" s="26"/>
    </row>
    <row r="440" spans="1:28">
      <c r="A440" s="28"/>
      <c r="B440" s="28"/>
      <c r="C440" s="28"/>
      <c r="D440" s="28"/>
      <c r="E440" s="28"/>
      <c r="F440" s="28"/>
      <c r="G440" s="28"/>
      <c r="H440" s="28"/>
      <c r="L440" s="28"/>
      <c r="M440" s="28"/>
      <c r="N440" s="28"/>
      <c r="O440" s="28"/>
      <c r="P440" s="28"/>
      <c r="Q440" s="28"/>
      <c r="R440" s="28"/>
      <c r="T440" s="28"/>
      <c r="U440" s="28"/>
      <c r="V440" s="28"/>
      <c r="AA440" s="28"/>
      <c r="AB440" s="26"/>
    </row>
    <row r="441" spans="1:28">
      <c r="A441" s="28"/>
      <c r="B441" s="28"/>
      <c r="C441" s="28"/>
      <c r="D441" s="28"/>
      <c r="E441" s="28"/>
      <c r="F441" s="28"/>
      <c r="G441" s="28"/>
      <c r="H441" s="28"/>
      <c r="L441" s="28"/>
      <c r="M441" s="28"/>
      <c r="N441" s="28"/>
      <c r="O441" s="28"/>
      <c r="P441" s="28"/>
      <c r="Q441" s="28"/>
      <c r="R441" s="28"/>
      <c r="T441" s="28"/>
      <c r="U441" s="28"/>
      <c r="V441" s="28"/>
      <c r="AA441" s="28"/>
      <c r="AB441" s="26"/>
    </row>
    <row r="442" spans="1:28">
      <c r="A442" s="28"/>
      <c r="B442" s="28"/>
      <c r="C442" s="28"/>
      <c r="D442" s="28"/>
      <c r="E442" s="28"/>
      <c r="F442" s="28"/>
      <c r="G442" s="28"/>
      <c r="H442" s="28"/>
      <c r="L442" s="28"/>
      <c r="M442" s="28"/>
      <c r="N442" s="28"/>
      <c r="O442" s="28"/>
      <c r="P442" s="28"/>
      <c r="Q442" s="28"/>
      <c r="R442" s="28"/>
      <c r="T442" s="28"/>
      <c r="U442" s="28"/>
      <c r="V442" s="28"/>
      <c r="AA442" s="28"/>
      <c r="AB442" s="26"/>
    </row>
    <row r="443" spans="1:28">
      <c r="A443" s="28"/>
      <c r="B443" s="28"/>
      <c r="C443" s="28"/>
      <c r="D443" s="28"/>
      <c r="E443" s="28"/>
      <c r="F443" s="28"/>
      <c r="G443" s="28"/>
      <c r="H443" s="28"/>
      <c r="L443" s="28"/>
      <c r="M443" s="28"/>
      <c r="N443" s="28"/>
      <c r="O443" s="28"/>
      <c r="P443" s="28"/>
      <c r="Q443" s="28"/>
      <c r="R443" s="28"/>
      <c r="T443" s="28"/>
      <c r="U443" s="28"/>
      <c r="V443" s="28"/>
      <c r="AA443" s="28"/>
      <c r="AB443" s="26"/>
    </row>
    <row r="444" spans="1:28">
      <c r="A444" s="28"/>
      <c r="B444" s="28"/>
      <c r="C444" s="28"/>
      <c r="D444" s="28"/>
      <c r="E444" s="28"/>
      <c r="F444" s="28"/>
      <c r="G444" s="28"/>
      <c r="H444" s="28"/>
      <c r="L444" s="28"/>
      <c r="M444" s="28"/>
      <c r="N444" s="28"/>
      <c r="O444" s="28"/>
      <c r="P444" s="28"/>
      <c r="Q444" s="28"/>
      <c r="R444" s="28"/>
      <c r="T444" s="28"/>
      <c r="U444" s="28"/>
      <c r="V444" s="28"/>
      <c r="AA444" s="28"/>
      <c r="AB444" s="26"/>
    </row>
    <row r="445" spans="1:28">
      <c r="A445" s="28"/>
      <c r="B445" s="28"/>
      <c r="C445" s="28"/>
      <c r="D445" s="28"/>
      <c r="E445" s="28"/>
      <c r="F445" s="28"/>
      <c r="G445" s="28"/>
      <c r="H445" s="28"/>
      <c r="L445" s="28"/>
      <c r="M445" s="28"/>
      <c r="N445" s="28"/>
      <c r="O445" s="28"/>
      <c r="P445" s="28"/>
      <c r="Q445" s="28"/>
      <c r="R445" s="28"/>
      <c r="T445" s="28"/>
      <c r="U445" s="28"/>
      <c r="V445" s="28"/>
      <c r="AA445" s="28"/>
      <c r="AB445" s="26"/>
    </row>
    <row r="446" spans="1:28">
      <c r="A446" s="28"/>
      <c r="B446" s="28"/>
      <c r="C446" s="28"/>
      <c r="D446" s="28"/>
      <c r="E446" s="28"/>
      <c r="F446" s="28"/>
      <c r="G446" s="28"/>
      <c r="H446" s="28"/>
      <c r="L446" s="28"/>
      <c r="M446" s="28"/>
      <c r="N446" s="28"/>
      <c r="O446" s="28"/>
      <c r="P446" s="28"/>
      <c r="Q446" s="28"/>
      <c r="R446" s="28"/>
      <c r="T446" s="28"/>
      <c r="U446" s="28"/>
      <c r="V446" s="28"/>
      <c r="AA446" s="28"/>
      <c r="AB446" s="26"/>
    </row>
    <row r="447" spans="1:28">
      <c r="A447" s="28"/>
      <c r="B447" s="28"/>
      <c r="C447" s="28"/>
      <c r="D447" s="28"/>
      <c r="E447" s="28"/>
      <c r="F447" s="28"/>
      <c r="G447" s="28"/>
      <c r="H447" s="28"/>
      <c r="L447" s="28"/>
      <c r="M447" s="28"/>
      <c r="N447" s="28"/>
      <c r="O447" s="28"/>
      <c r="P447" s="28"/>
      <c r="Q447" s="28"/>
      <c r="R447" s="28"/>
      <c r="T447" s="28"/>
      <c r="U447" s="28"/>
      <c r="V447" s="28"/>
      <c r="AA447" s="28"/>
      <c r="AB447" s="26"/>
    </row>
    <row r="448" spans="1:28">
      <c r="A448" s="28"/>
      <c r="B448" s="28"/>
      <c r="C448" s="28"/>
      <c r="D448" s="28"/>
      <c r="E448" s="28"/>
      <c r="F448" s="28"/>
      <c r="G448" s="28"/>
      <c r="H448" s="28"/>
      <c r="L448" s="28"/>
      <c r="M448" s="28"/>
      <c r="N448" s="28"/>
      <c r="O448" s="28"/>
      <c r="P448" s="28"/>
      <c r="Q448" s="28"/>
      <c r="R448" s="28"/>
      <c r="T448" s="28"/>
      <c r="U448" s="28"/>
      <c r="V448" s="28"/>
      <c r="AA448" s="28"/>
      <c r="AB448" s="26"/>
    </row>
    <row r="449" spans="1:28">
      <c r="A449" s="28"/>
      <c r="B449" s="28"/>
      <c r="C449" s="28"/>
      <c r="D449" s="28"/>
      <c r="E449" s="28"/>
      <c r="F449" s="28"/>
      <c r="G449" s="28"/>
      <c r="H449" s="28"/>
      <c r="L449" s="28"/>
      <c r="M449" s="28"/>
      <c r="N449" s="28"/>
      <c r="O449" s="28"/>
      <c r="P449" s="28"/>
      <c r="Q449" s="28"/>
      <c r="R449" s="28"/>
      <c r="T449" s="28"/>
      <c r="U449" s="28"/>
      <c r="V449" s="28"/>
      <c r="AA449" s="28"/>
      <c r="AB449" s="26"/>
    </row>
    <row r="450" spans="1:28">
      <c r="A450" s="28"/>
      <c r="B450" s="28"/>
      <c r="C450" s="28"/>
      <c r="D450" s="28"/>
      <c r="E450" s="28"/>
      <c r="F450" s="28"/>
      <c r="G450" s="28"/>
      <c r="H450" s="28"/>
      <c r="L450" s="28"/>
      <c r="M450" s="28"/>
      <c r="N450" s="28"/>
      <c r="O450" s="28"/>
      <c r="P450" s="28"/>
      <c r="Q450" s="28"/>
      <c r="R450" s="28"/>
      <c r="T450" s="28"/>
      <c r="U450" s="28"/>
      <c r="V450" s="28"/>
      <c r="AA450" s="28"/>
      <c r="AB450" s="26"/>
    </row>
    <row r="451" spans="1:28">
      <c r="A451" s="28"/>
      <c r="B451" s="28"/>
      <c r="C451" s="28"/>
      <c r="D451" s="28"/>
      <c r="E451" s="28"/>
      <c r="F451" s="28"/>
      <c r="G451" s="28"/>
      <c r="H451" s="28"/>
      <c r="L451" s="28"/>
      <c r="M451" s="28"/>
      <c r="N451" s="28"/>
      <c r="O451" s="28"/>
      <c r="P451" s="28"/>
      <c r="Q451" s="28"/>
      <c r="R451" s="28"/>
      <c r="T451" s="28"/>
      <c r="U451" s="28"/>
      <c r="V451" s="28"/>
      <c r="AA451" s="28"/>
      <c r="AB451" s="26"/>
    </row>
    <row r="452" spans="1:28">
      <c r="A452" s="28"/>
      <c r="B452" s="28"/>
      <c r="C452" s="28"/>
      <c r="D452" s="28"/>
      <c r="E452" s="28"/>
      <c r="F452" s="28"/>
      <c r="G452" s="28"/>
      <c r="H452" s="28"/>
      <c r="L452" s="28"/>
      <c r="M452" s="28"/>
      <c r="N452" s="28"/>
      <c r="O452" s="28"/>
      <c r="P452" s="28"/>
      <c r="Q452" s="28"/>
      <c r="R452" s="28"/>
      <c r="T452" s="28"/>
      <c r="U452" s="28"/>
      <c r="V452" s="28"/>
    </row>
    <row r="453" spans="1:28">
      <c r="A453" s="28"/>
      <c r="B453" s="28"/>
      <c r="C453" s="28"/>
      <c r="D453" s="28"/>
      <c r="E453" s="28"/>
      <c r="F453" s="28"/>
      <c r="G453" s="28"/>
      <c r="H453" s="28"/>
      <c r="L453" s="28"/>
      <c r="M453" s="28"/>
      <c r="N453" s="28"/>
      <c r="O453" s="28"/>
      <c r="P453" s="28"/>
      <c r="Q453" s="28"/>
      <c r="R453" s="28"/>
      <c r="T453" s="28"/>
      <c r="U453" s="28"/>
      <c r="V453" s="28"/>
    </row>
    <row r="454" spans="1:28">
      <c r="A454" s="28"/>
      <c r="B454" s="28"/>
      <c r="C454" s="28"/>
      <c r="D454" s="28"/>
      <c r="E454" s="28"/>
      <c r="F454" s="28"/>
      <c r="G454" s="28"/>
      <c r="H454" s="28"/>
      <c r="L454" s="28"/>
      <c r="M454" s="28"/>
      <c r="N454" s="28"/>
      <c r="O454" s="28"/>
      <c r="P454" s="28"/>
      <c r="Q454" s="28"/>
      <c r="R454" s="28"/>
      <c r="T454" s="28"/>
      <c r="U454" s="28"/>
      <c r="V454" s="28"/>
    </row>
    <row r="455" spans="1:28">
      <c r="A455" s="28"/>
      <c r="B455" s="28"/>
      <c r="C455" s="28"/>
      <c r="D455" s="28"/>
      <c r="E455" s="28"/>
      <c r="F455" s="28"/>
      <c r="G455" s="28"/>
      <c r="H455" s="28"/>
      <c r="L455" s="28"/>
      <c r="M455" s="28"/>
      <c r="N455" s="28"/>
      <c r="O455" s="28"/>
      <c r="P455" s="28"/>
      <c r="Q455" s="28"/>
      <c r="R455" s="28"/>
      <c r="T455" s="28"/>
      <c r="U455" s="28"/>
      <c r="V455" s="28"/>
    </row>
    <row r="456" spans="1:28">
      <c r="A456" s="28"/>
      <c r="B456" s="28"/>
      <c r="C456" s="28"/>
      <c r="D456" s="28"/>
      <c r="E456" s="28"/>
      <c r="F456" s="28"/>
      <c r="G456" s="28"/>
      <c r="H456" s="28"/>
      <c r="L456" s="28"/>
      <c r="M456" s="28"/>
      <c r="N456" s="28"/>
      <c r="O456" s="28"/>
      <c r="P456" s="28"/>
      <c r="Q456" s="28"/>
      <c r="R456" s="28"/>
      <c r="T456" s="28"/>
      <c r="U456" s="28"/>
      <c r="V456" s="28"/>
    </row>
    <row r="457" spans="1:28">
      <c r="A457" s="28"/>
      <c r="B457" s="28"/>
      <c r="C457" s="28"/>
      <c r="D457" s="28"/>
      <c r="E457" s="28"/>
      <c r="F457" s="28"/>
      <c r="G457" s="28"/>
      <c r="H457" s="28"/>
      <c r="L457" s="28"/>
      <c r="M457" s="28"/>
      <c r="N457" s="28"/>
      <c r="O457" s="28"/>
      <c r="P457" s="28"/>
      <c r="Q457" s="28"/>
      <c r="R457" s="28"/>
      <c r="T457" s="28"/>
      <c r="U457" s="28"/>
      <c r="V457" s="28"/>
    </row>
    <row r="458" spans="1:28">
      <c r="A458" s="28"/>
      <c r="B458" s="28"/>
      <c r="C458" s="28"/>
      <c r="D458" s="28"/>
      <c r="E458" s="28"/>
      <c r="F458" s="28"/>
      <c r="G458" s="28"/>
      <c r="H458" s="28"/>
      <c r="L458" s="28"/>
      <c r="M458" s="28"/>
      <c r="N458" s="28"/>
      <c r="O458" s="28"/>
      <c r="P458" s="28"/>
      <c r="Q458" s="28"/>
      <c r="R458" s="28"/>
      <c r="T458" s="28"/>
      <c r="U458" s="28"/>
      <c r="V458" s="28"/>
    </row>
    <row r="459" spans="1:28">
      <c r="A459" s="28"/>
      <c r="B459" s="28"/>
      <c r="C459" s="28"/>
      <c r="D459" s="28"/>
      <c r="E459" s="28"/>
      <c r="F459" s="28"/>
      <c r="G459" s="28"/>
      <c r="H459" s="28"/>
      <c r="L459" s="28"/>
      <c r="M459" s="28"/>
      <c r="N459" s="28"/>
      <c r="O459" s="28"/>
      <c r="P459" s="28"/>
      <c r="Q459" s="28"/>
      <c r="R459" s="28"/>
      <c r="T459" s="28"/>
      <c r="U459" s="28"/>
      <c r="V459" s="28"/>
    </row>
    <row r="460" spans="1:28">
      <c r="A460" s="28"/>
      <c r="B460" s="28"/>
      <c r="C460" s="28"/>
      <c r="D460" s="28"/>
      <c r="E460" s="28"/>
      <c r="F460" s="28"/>
      <c r="G460" s="28"/>
      <c r="H460" s="28"/>
      <c r="L460" s="28"/>
      <c r="M460" s="28"/>
      <c r="N460" s="28"/>
      <c r="O460" s="28"/>
      <c r="P460" s="28"/>
      <c r="Q460" s="28"/>
      <c r="R460" s="28"/>
      <c r="T460" s="28"/>
      <c r="U460" s="28"/>
      <c r="V460" s="28"/>
    </row>
    <row r="461" spans="1:28">
      <c r="A461" s="28"/>
      <c r="B461" s="28"/>
      <c r="C461" s="28"/>
      <c r="D461" s="28"/>
      <c r="E461" s="28"/>
      <c r="F461" s="28"/>
      <c r="G461" s="28"/>
      <c r="H461" s="28"/>
      <c r="L461" s="28"/>
      <c r="M461" s="28"/>
      <c r="N461" s="28"/>
      <c r="O461" s="28"/>
      <c r="P461" s="28"/>
      <c r="Q461" s="28"/>
      <c r="R461" s="28"/>
      <c r="T461" s="28"/>
      <c r="U461" s="28"/>
      <c r="V461" s="28"/>
    </row>
    <row r="462" spans="1:28">
      <c r="A462" s="28"/>
      <c r="B462" s="28"/>
      <c r="C462" s="28"/>
      <c r="D462" s="28"/>
      <c r="E462" s="28"/>
      <c r="F462" s="28"/>
      <c r="G462" s="28"/>
      <c r="H462" s="28"/>
      <c r="L462" s="28"/>
      <c r="M462" s="28"/>
      <c r="N462" s="28"/>
      <c r="O462" s="28"/>
      <c r="P462" s="28"/>
      <c r="Q462" s="28"/>
      <c r="R462" s="28"/>
      <c r="T462" s="28"/>
      <c r="U462" s="28"/>
      <c r="V462" s="28"/>
    </row>
    <row r="463" spans="1:28">
      <c r="A463" s="28"/>
      <c r="B463" s="28"/>
      <c r="C463" s="28"/>
      <c r="D463" s="28"/>
      <c r="E463" s="28"/>
      <c r="F463" s="28"/>
      <c r="G463" s="28"/>
      <c r="H463" s="28"/>
      <c r="L463" s="28"/>
      <c r="M463" s="28"/>
      <c r="N463" s="28"/>
      <c r="O463" s="28"/>
      <c r="P463" s="28"/>
      <c r="Q463" s="28"/>
      <c r="R463" s="28"/>
      <c r="T463" s="28"/>
      <c r="U463" s="28"/>
      <c r="V463" s="28"/>
    </row>
    <row r="464" spans="1:28">
      <c r="A464" s="28"/>
      <c r="B464" s="28"/>
      <c r="C464" s="28"/>
      <c r="D464" s="28"/>
      <c r="E464" s="28"/>
      <c r="F464" s="28"/>
      <c r="G464" s="28"/>
      <c r="H464" s="28"/>
      <c r="L464" s="28"/>
      <c r="M464" s="28"/>
      <c r="N464" s="28"/>
      <c r="O464" s="28"/>
      <c r="P464" s="28"/>
      <c r="Q464" s="28"/>
      <c r="R464" s="28"/>
      <c r="T464" s="28"/>
      <c r="U464" s="28"/>
      <c r="V464" s="28"/>
    </row>
    <row r="465" spans="1:22">
      <c r="A465" s="28"/>
      <c r="B465" s="28"/>
      <c r="C465" s="28"/>
      <c r="D465" s="28"/>
      <c r="E465" s="28"/>
      <c r="F465" s="28"/>
      <c r="G465" s="28"/>
      <c r="H465" s="28"/>
      <c r="L465" s="28"/>
      <c r="M465" s="28"/>
      <c r="N465" s="28"/>
      <c r="O465" s="28"/>
      <c r="P465" s="28"/>
      <c r="Q465" s="28"/>
      <c r="R465" s="28"/>
      <c r="T465" s="28"/>
      <c r="U465" s="28"/>
      <c r="V465" s="28"/>
    </row>
    <row r="466" spans="1:22">
      <c r="A466" s="28"/>
      <c r="B466" s="28"/>
      <c r="C466" s="28"/>
      <c r="D466" s="28"/>
      <c r="E466" s="28"/>
      <c r="F466" s="28"/>
      <c r="G466" s="28"/>
      <c r="H466" s="28"/>
      <c r="L466" s="28"/>
      <c r="M466" s="28"/>
      <c r="N466" s="28"/>
      <c r="O466" s="28"/>
      <c r="P466" s="28"/>
      <c r="Q466" s="28"/>
      <c r="R466" s="28"/>
      <c r="T466" s="28"/>
      <c r="U466" s="28"/>
      <c r="V466" s="28"/>
    </row>
    <row r="467" spans="1:22">
      <c r="A467" s="28"/>
      <c r="B467" s="28"/>
      <c r="C467" s="28"/>
      <c r="D467" s="28"/>
      <c r="E467" s="28"/>
      <c r="F467" s="28"/>
      <c r="G467" s="28"/>
      <c r="H467" s="28"/>
      <c r="L467" s="28"/>
      <c r="M467" s="28"/>
      <c r="N467" s="28"/>
      <c r="O467" s="28"/>
      <c r="P467" s="28"/>
      <c r="Q467" s="28"/>
      <c r="R467" s="28"/>
      <c r="T467" s="28"/>
      <c r="U467" s="28"/>
      <c r="V467" s="28"/>
    </row>
    <row r="468" spans="1:22">
      <c r="A468" s="28"/>
      <c r="B468" s="28"/>
      <c r="C468" s="28"/>
      <c r="D468" s="28"/>
      <c r="E468" s="28"/>
      <c r="F468" s="28"/>
      <c r="G468" s="28"/>
      <c r="H468" s="28"/>
      <c r="L468" s="28"/>
      <c r="M468" s="28"/>
      <c r="N468" s="28"/>
      <c r="O468" s="28"/>
      <c r="P468" s="28"/>
      <c r="Q468" s="28"/>
      <c r="R468" s="28"/>
      <c r="T468" s="28"/>
      <c r="U468" s="28"/>
      <c r="V468" s="28"/>
    </row>
    <row r="469" spans="1:22">
      <c r="A469" s="28"/>
      <c r="B469" s="28"/>
      <c r="C469" s="28"/>
      <c r="D469" s="28"/>
      <c r="E469" s="28"/>
      <c r="F469" s="28"/>
      <c r="G469" s="28"/>
      <c r="H469" s="28"/>
      <c r="L469" s="28"/>
      <c r="M469" s="28"/>
      <c r="N469" s="28"/>
      <c r="O469" s="28"/>
      <c r="P469" s="28"/>
      <c r="Q469" s="28"/>
      <c r="R469" s="28"/>
      <c r="T469" s="28"/>
      <c r="U469" s="28"/>
      <c r="V469" s="28"/>
    </row>
    <row r="470" spans="1:22">
      <c r="A470" s="28"/>
      <c r="B470" s="28"/>
      <c r="C470" s="28"/>
      <c r="D470" s="28"/>
      <c r="E470" s="28"/>
      <c r="F470" s="28"/>
      <c r="G470" s="28"/>
      <c r="H470" s="28"/>
      <c r="L470" s="28"/>
      <c r="M470" s="28"/>
      <c r="N470" s="28"/>
      <c r="O470" s="28"/>
      <c r="P470" s="28"/>
      <c r="Q470" s="28"/>
      <c r="R470" s="28"/>
      <c r="T470" s="28"/>
      <c r="U470" s="28"/>
      <c r="V470" s="28"/>
    </row>
    <row r="471" spans="1:22">
      <c r="A471" s="28"/>
      <c r="B471" s="28"/>
      <c r="C471" s="28"/>
      <c r="D471" s="28"/>
      <c r="E471" s="28"/>
      <c r="F471" s="28"/>
      <c r="G471" s="28"/>
      <c r="H471" s="28"/>
      <c r="L471" s="28"/>
      <c r="M471" s="28"/>
      <c r="N471" s="28"/>
      <c r="O471" s="28"/>
      <c r="P471" s="28"/>
      <c r="Q471" s="28"/>
      <c r="R471" s="28"/>
      <c r="T471" s="28"/>
      <c r="U471" s="28"/>
      <c r="V471" s="28"/>
    </row>
    <row r="472" spans="1:22">
      <c r="A472" s="28"/>
      <c r="B472" s="28"/>
      <c r="C472" s="28"/>
      <c r="D472" s="28"/>
      <c r="E472" s="28"/>
      <c r="F472" s="28"/>
      <c r="G472" s="28"/>
      <c r="H472" s="28"/>
      <c r="L472" s="28"/>
      <c r="M472" s="28"/>
      <c r="N472" s="28"/>
      <c r="O472" s="28"/>
      <c r="P472" s="28"/>
      <c r="Q472" s="28"/>
      <c r="R472" s="28"/>
      <c r="T472" s="28"/>
      <c r="U472" s="28"/>
      <c r="V472" s="28"/>
    </row>
    <row r="473" spans="1:22">
      <c r="A473" s="28"/>
      <c r="B473" s="28"/>
      <c r="C473" s="28"/>
      <c r="D473" s="28"/>
      <c r="E473" s="28"/>
      <c r="F473" s="28"/>
      <c r="G473" s="28"/>
      <c r="H473" s="28"/>
      <c r="L473" s="28"/>
      <c r="M473" s="28"/>
      <c r="N473" s="28"/>
      <c r="O473" s="28"/>
      <c r="P473" s="28"/>
      <c r="Q473" s="28"/>
      <c r="R473" s="28"/>
      <c r="T473" s="28"/>
      <c r="U473" s="28"/>
      <c r="V473" s="28"/>
    </row>
    <row r="474" spans="1:22">
      <c r="A474" s="28"/>
      <c r="B474" s="28"/>
      <c r="C474" s="28"/>
      <c r="D474" s="28"/>
      <c r="E474" s="28"/>
      <c r="F474" s="28"/>
      <c r="G474" s="28"/>
      <c r="H474" s="28"/>
      <c r="L474" s="28"/>
      <c r="M474" s="28"/>
      <c r="N474" s="28"/>
      <c r="O474" s="28"/>
      <c r="P474" s="28"/>
      <c r="Q474" s="28"/>
      <c r="R474" s="28"/>
      <c r="T474" s="28"/>
      <c r="U474" s="28"/>
      <c r="V474" s="28"/>
    </row>
    <row r="475" spans="1:22">
      <c r="A475" s="28"/>
      <c r="B475" s="28"/>
      <c r="C475" s="28"/>
      <c r="D475" s="28"/>
      <c r="E475" s="28"/>
      <c r="F475" s="28"/>
      <c r="G475" s="28"/>
      <c r="H475" s="28"/>
      <c r="L475" s="28"/>
      <c r="M475" s="28"/>
      <c r="N475" s="28"/>
      <c r="O475" s="28"/>
      <c r="P475" s="28"/>
      <c r="Q475" s="28"/>
      <c r="R475" s="28"/>
      <c r="T475" s="28"/>
      <c r="U475" s="28"/>
      <c r="V475" s="28"/>
    </row>
    <row r="476" spans="1:22">
      <c r="A476" s="28"/>
      <c r="B476" s="28"/>
      <c r="C476" s="28"/>
      <c r="D476" s="28"/>
      <c r="E476" s="28"/>
      <c r="F476" s="28"/>
      <c r="G476" s="28"/>
      <c r="H476" s="28"/>
      <c r="L476" s="28"/>
      <c r="M476" s="28"/>
      <c r="N476" s="28"/>
      <c r="O476" s="28"/>
      <c r="P476" s="28"/>
      <c r="Q476" s="28"/>
      <c r="R476" s="28"/>
      <c r="T476" s="28"/>
      <c r="U476" s="28"/>
      <c r="V476" s="28"/>
    </row>
    <row r="477" spans="1:22">
      <c r="A477" s="28"/>
      <c r="B477" s="28"/>
      <c r="C477" s="28"/>
      <c r="D477" s="28"/>
      <c r="E477" s="28"/>
      <c r="F477" s="28"/>
      <c r="G477" s="28"/>
      <c r="H477" s="28"/>
      <c r="L477" s="28"/>
      <c r="M477" s="28"/>
      <c r="N477" s="28"/>
      <c r="O477" s="28"/>
      <c r="P477" s="28"/>
      <c r="Q477" s="28"/>
      <c r="R477" s="28"/>
      <c r="T477" s="28"/>
      <c r="U477" s="28"/>
      <c r="V477" s="28"/>
    </row>
    <row r="478" spans="1:22">
      <c r="A478" s="28"/>
      <c r="B478" s="28"/>
      <c r="C478" s="28"/>
      <c r="D478" s="28"/>
      <c r="E478" s="28"/>
      <c r="F478" s="28"/>
      <c r="G478" s="28"/>
      <c r="H478" s="28"/>
      <c r="L478" s="28"/>
      <c r="M478" s="28"/>
      <c r="N478" s="28"/>
      <c r="O478" s="28"/>
      <c r="P478" s="28"/>
      <c r="Q478" s="28"/>
      <c r="R478" s="28"/>
      <c r="T478" s="28"/>
      <c r="U478" s="28"/>
      <c r="V478" s="28"/>
    </row>
    <row r="479" spans="1:22">
      <c r="A479" s="28"/>
      <c r="B479" s="28"/>
      <c r="C479" s="28"/>
      <c r="D479" s="28"/>
      <c r="E479" s="28"/>
      <c r="F479" s="28"/>
      <c r="G479" s="28"/>
      <c r="H479" s="28"/>
      <c r="L479" s="28"/>
      <c r="M479" s="28"/>
      <c r="N479" s="28"/>
      <c r="O479" s="28"/>
      <c r="P479" s="28"/>
      <c r="Q479" s="28"/>
      <c r="R479" s="28"/>
      <c r="T479" s="28"/>
      <c r="U479" s="28"/>
      <c r="V479" s="28"/>
    </row>
    <row r="480" spans="1:22">
      <c r="A480" s="28"/>
      <c r="B480" s="28"/>
      <c r="C480" s="28"/>
      <c r="D480" s="28"/>
      <c r="E480" s="28"/>
      <c r="F480" s="28"/>
      <c r="G480" s="28"/>
      <c r="H480" s="28"/>
      <c r="L480" s="28"/>
      <c r="M480" s="28"/>
      <c r="N480" s="28"/>
      <c r="O480" s="28"/>
      <c r="P480" s="28"/>
      <c r="Q480" s="28"/>
      <c r="R480" s="28"/>
      <c r="T480" s="28"/>
      <c r="U480" s="28"/>
      <c r="V480" s="28"/>
    </row>
    <row r="481" spans="1:22">
      <c r="A481" s="28"/>
      <c r="B481" s="28"/>
      <c r="C481" s="28"/>
      <c r="D481" s="28"/>
      <c r="E481" s="28"/>
      <c r="F481" s="28"/>
      <c r="G481" s="28"/>
      <c r="H481" s="28"/>
      <c r="L481" s="28"/>
      <c r="M481" s="28"/>
      <c r="N481" s="28"/>
      <c r="O481" s="28"/>
      <c r="P481" s="28"/>
      <c r="Q481" s="28"/>
      <c r="R481" s="28"/>
      <c r="T481" s="28"/>
      <c r="U481" s="28"/>
      <c r="V481" s="28"/>
    </row>
    <row r="482" spans="1:22">
      <c r="A482" s="28"/>
      <c r="B482" s="28"/>
      <c r="C482" s="28"/>
      <c r="D482" s="28"/>
      <c r="E482" s="28"/>
      <c r="F482" s="28"/>
      <c r="G482" s="28"/>
      <c r="H482" s="28"/>
      <c r="L482" s="28"/>
      <c r="M482" s="28"/>
      <c r="N482" s="28"/>
      <c r="O482" s="28"/>
      <c r="P482" s="28"/>
      <c r="Q482" s="28"/>
      <c r="R482" s="28"/>
      <c r="T482" s="28"/>
      <c r="U482" s="28"/>
      <c r="V482" s="28"/>
    </row>
    <row r="483" spans="1:22">
      <c r="A483" s="28"/>
      <c r="B483" s="28"/>
      <c r="C483" s="28"/>
      <c r="D483" s="28"/>
      <c r="E483" s="28"/>
      <c r="F483" s="28"/>
      <c r="G483" s="28"/>
      <c r="H483" s="28"/>
      <c r="L483" s="28"/>
      <c r="M483" s="28"/>
      <c r="N483" s="28"/>
      <c r="O483" s="28"/>
      <c r="P483" s="28"/>
      <c r="Q483" s="28"/>
      <c r="R483" s="28"/>
      <c r="T483" s="28"/>
      <c r="U483" s="28"/>
      <c r="V483" s="28"/>
    </row>
    <row r="484" spans="1:22">
      <c r="A484" s="28"/>
      <c r="B484" s="28"/>
      <c r="C484" s="28"/>
      <c r="D484" s="28"/>
      <c r="E484" s="28"/>
      <c r="F484" s="28"/>
      <c r="G484" s="28"/>
      <c r="H484" s="28"/>
      <c r="L484" s="28"/>
      <c r="M484" s="28"/>
      <c r="N484" s="28"/>
      <c r="O484" s="28"/>
      <c r="P484" s="28"/>
      <c r="Q484" s="28"/>
      <c r="R484" s="28"/>
      <c r="T484" s="28"/>
      <c r="U484" s="28"/>
      <c r="V484" s="28"/>
    </row>
    <row r="485" spans="1:22">
      <c r="A485" s="28"/>
      <c r="B485" s="28"/>
      <c r="C485" s="28"/>
      <c r="D485" s="28"/>
      <c r="E485" s="28"/>
      <c r="F485" s="28"/>
      <c r="G485" s="28"/>
      <c r="H485" s="28"/>
      <c r="L485" s="28"/>
      <c r="M485" s="28"/>
      <c r="N485" s="28"/>
      <c r="O485" s="28"/>
      <c r="P485" s="28"/>
      <c r="Q485" s="28"/>
      <c r="R485" s="28"/>
      <c r="T485" s="28"/>
      <c r="U485" s="28"/>
      <c r="V485" s="28"/>
    </row>
    <row r="486" spans="1:22">
      <c r="A486" s="28"/>
      <c r="B486" s="28"/>
      <c r="C486" s="28"/>
      <c r="D486" s="28"/>
      <c r="E486" s="28"/>
      <c r="F486" s="28"/>
      <c r="G486" s="28"/>
      <c r="H486" s="28"/>
      <c r="L486" s="28"/>
      <c r="M486" s="28"/>
      <c r="N486" s="28"/>
      <c r="O486" s="28"/>
      <c r="P486" s="28"/>
      <c r="Q486" s="28"/>
      <c r="R486" s="28"/>
      <c r="T486" s="28"/>
      <c r="U486" s="28"/>
      <c r="V486" s="28"/>
    </row>
    <row r="487" spans="1:22">
      <c r="A487" s="28"/>
      <c r="B487" s="28"/>
      <c r="C487" s="28"/>
      <c r="D487" s="28"/>
      <c r="E487" s="28"/>
      <c r="F487" s="28"/>
      <c r="G487" s="28"/>
      <c r="H487" s="28"/>
      <c r="L487" s="28"/>
      <c r="M487" s="28"/>
      <c r="N487" s="28"/>
      <c r="O487" s="28"/>
      <c r="P487" s="28"/>
      <c r="Q487" s="28"/>
      <c r="R487" s="28"/>
      <c r="T487" s="28"/>
      <c r="U487" s="28"/>
      <c r="V487" s="28"/>
    </row>
    <row r="488" spans="1:22">
      <c r="A488" s="28"/>
      <c r="B488" s="28"/>
      <c r="C488" s="28"/>
      <c r="D488" s="28"/>
      <c r="E488" s="28"/>
      <c r="F488" s="28"/>
      <c r="G488" s="28"/>
      <c r="H488" s="28"/>
      <c r="L488" s="28"/>
      <c r="M488" s="28"/>
      <c r="N488" s="28"/>
      <c r="O488" s="28"/>
      <c r="P488" s="28"/>
      <c r="Q488" s="28"/>
      <c r="R488" s="28"/>
      <c r="T488" s="28"/>
      <c r="U488" s="28"/>
      <c r="V488" s="28"/>
    </row>
    <row r="489" spans="1:22">
      <c r="A489" s="28"/>
      <c r="B489" s="28"/>
      <c r="C489" s="28"/>
      <c r="D489" s="28"/>
      <c r="E489" s="28"/>
      <c r="F489" s="28"/>
      <c r="G489" s="28"/>
      <c r="H489" s="28"/>
      <c r="L489" s="28"/>
      <c r="M489" s="28"/>
      <c r="N489" s="28"/>
      <c r="O489" s="28"/>
      <c r="P489" s="28"/>
      <c r="Q489" s="28"/>
      <c r="R489" s="28"/>
      <c r="T489" s="28"/>
      <c r="U489" s="28"/>
      <c r="V489" s="28"/>
    </row>
    <row r="490" spans="1:22">
      <c r="A490" s="28"/>
      <c r="B490" s="28"/>
      <c r="C490" s="28"/>
      <c r="D490" s="28"/>
      <c r="E490" s="28"/>
      <c r="F490" s="28"/>
      <c r="G490" s="28"/>
      <c r="H490" s="28"/>
      <c r="L490" s="28"/>
      <c r="M490" s="28"/>
      <c r="N490" s="28"/>
      <c r="O490" s="28"/>
      <c r="P490" s="28"/>
      <c r="Q490" s="28"/>
      <c r="R490" s="28"/>
      <c r="T490" s="28"/>
      <c r="U490" s="28"/>
      <c r="V490" s="28"/>
    </row>
    <row r="491" spans="1:22">
      <c r="A491" s="28"/>
      <c r="B491" s="28"/>
      <c r="C491" s="28"/>
      <c r="D491" s="28"/>
      <c r="E491" s="28"/>
      <c r="F491" s="28"/>
      <c r="G491" s="28"/>
      <c r="H491" s="28"/>
      <c r="L491" s="28"/>
      <c r="M491" s="28"/>
      <c r="N491" s="28"/>
      <c r="O491" s="28"/>
      <c r="P491" s="28"/>
      <c r="Q491" s="28"/>
      <c r="R491" s="28"/>
      <c r="T491" s="28"/>
      <c r="U491" s="28"/>
      <c r="V491" s="28"/>
    </row>
    <row r="492" spans="1:22">
      <c r="A492" s="28"/>
      <c r="B492" s="28"/>
      <c r="C492" s="28"/>
      <c r="D492" s="28"/>
      <c r="E492" s="28"/>
      <c r="F492" s="28"/>
      <c r="G492" s="28"/>
      <c r="H492" s="28"/>
      <c r="L492" s="28"/>
      <c r="M492" s="28"/>
      <c r="N492" s="28"/>
      <c r="O492" s="28"/>
      <c r="P492" s="28"/>
      <c r="Q492" s="28"/>
      <c r="R492" s="28"/>
      <c r="T492" s="28"/>
      <c r="U492" s="28"/>
      <c r="V492" s="28"/>
    </row>
    <row r="493" spans="1:22">
      <c r="A493" s="28"/>
      <c r="B493" s="28"/>
      <c r="C493" s="28"/>
      <c r="D493" s="28"/>
      <c r="E493" s="28"/>
      <c r="F493" s="28"/>
      <c r="G493" s="28"/>
      <c r="H493" s="28"/>
      <c r="L493" s="28"/>
      <c r="M493" s="28"/>
      <c r="N493" s="28"/>
      <c r="O493" s="28"/>
      <c r="P493" s="28"/>
      <c r="Q493" s="28"/>
      <c r="R493" s="28"/>
      <c r="T493" s="28"/>
      <c r="U493" s="28"/>
      <c r="V493" s="28"/>
    </row>
    <row r="494" spans="1:22">
      <c r="A494" s="28"/>
      <c r="B494" s="28"/>
      <c r="C494" s="28"/>
      <c r="D494" s="28"/>
      <c r="E494" s="28"/>
      <c r="F494" s="28"/>
      <c r="G494" s="28"/>
      <c r="H494" s="28"/>
      <c r="L494" s="28"/>
      <c r="M494" s="28"/>
      <c r="N494" s="28"/>
      <c r="O494" s="28"/>
      <c r="P494" s="28"/>
      <c r="Q494" s="28"/>
      <c r="R494" s="28"/>
      <c r="T494" s="28"/>
      <c r="U494" s="28"/>
      <c r="V494" s="28"/>
    </row>
    <row r="495" spans="1:22">
      <c r="A495" s="28"/>
      <c r="B495" s="28"/>
      <c r="C495" s="28"/>
      <c r="D495" s="28"/>
      <c r="E495" s="28"/>
      <c r="F495" s="28"/>
      <c r="G495" s="28"/>
      <c r="H495" s="28"/>
      <c r="L495" s="28"/>
      <c r="M495" s="28"/>
      <c r="N495" s="28"/>
      <c r="O495" s="28"/>
      <c r="P495" s="28"/>
      <c r="Q495" s="28"/>
      <c r="R495" s="28"/>
      <c r="T495" s="28"/>
      <c r="U495" s="28"/>
      <c r="V495" s="28"/>
    </row>
    <row r="496" spans="1:22">
      <c r="A496" s="28"/>
      <c r="B496" s="28"/>
      <c r="C496" s="28"/>
      <c r="D496" s="28"/>
      <c r="E496" s="28"/>
      <c r="F496" s="28"/>
      <c r="G496" s="28"/>
      <c r="H496" s="28"/>
      <c r="L496" s="28"/>
      <c r="M496" s="28"/>
      <c r="N496" s="28"/>
      <c r="O496" s="28"/>
      <c r="P496" s="28"/>
      <c r="Q496" s="28"/>
      <c r="R496" s="28"/>
      <c r="T496" s="28"/>
      <c r="U496" s="28"/>
      <c r="V496" s="28"/>
    </row>
    <row r="497" spans="1:22">
      <c r="A497" s="28"/>
      <c r="B497" s="28"/>
      <c r="C497" s="28"/>
      <c r="D497" s="28"/>
      <c r="E497" s="28"/>
      <c r="F497" s="28"/>
      <c r="G497" s="28"/>
      <c r="H497" s="28"/>
      <c r="L497" s="28"/>
      <c r="M497" s="28"/>
      <c r="N497" s="28"/>
      <c r="O497" s="28"/>
      <c r="P497" s="28"/>
      <c r="Q497" s="28"/>
      <c r="R497" s="28"/>
      <c r="T497" s="28"/>
      <c r="U497" s="28"/>
      <c r="V497" s="28"/>
    </row>
    <row r="498" spans="1:22">
      <c r="A498" s="28"/>
      <c r="B498" s="28"/>
      <c r="C498" s="28"/>
      <c r="D498" s="28"/>
      <c r="E498" s="28"/>
      <c r="F498" s="28"/>
      <c r="G498" s="28"/>
      <c r="H498" s="28"/>
      <c r="L498" s="28"/>
      <c r="M498" s="28"/>
      <c r="N498" s="28"/>
      <c r="O498" s="28"/>
      <c r="P498" s="28"/>
      <c r="Q498" s="28"/>
      <c r="R498" s="28"/>
      <c r="T498" s="28"/>
      <c r="U498" s="28"/>
      <c r="V498" s="28"/>
    </row>
    <row r="499" spans="1:22">
      <c r="A499" s="28"/>
      <c r="B499" s="28"/>
      <c r="C499" s="28"/>
      <c r="D499" s="28"/>
      <c r="E499" s="28"/>
      <c r="F499" s="28"/>
      <c r="G499" s="28"/>
      <c r="H499" s="28"/>
      <c r="L499" s="28"/>
      <c r="M499" s="28"/>
      <c r="N499" s="28"/>
      <c r="O499" s="28"/>
      <c r="P499" s="28"/>
      <c r="Q499" s="28"/>
      <c r="R499" s="28"/>
      <c r="T499" s="28"/>
      <c r="U499" s="28"/>
      <c r="V499" s="28"/>
    </row>
    <row r="500" spans="1:22">
      <c r="A500" s="28"/>
      <c r="B500" s="28"/>
      <c r="C500" s="28"/>
      <c r="D500" s="28"/>
      <c r="E500" s="28"/>
      <c r="F500" s="28"/>
      <c r="G500" s="28"/>
      <c r="H500" s="28"/>
      <c r="L500" s="28"/>
      <c r="M500" s="28"/>
      <c r="N500" s="28"/>
      <c r="O500" s="28"/>
      <c r="P500" s="28"/>
      <c r="Q500" s="28"/>
      <c r="R500" s="28"/>
      <c r="T500" s="28"/>
      <c r="U500" s="28"/>
      <c r="V500" s="28"/>
    </row>
    <row r="501" spans="1:22">
      <c r="A501" s="28"/>
      <c r="B501" s="28"/>
      <c r="C501" s="28"/>
      <c r="D501" s="28"/>
      <c r="E501" s="28"/>
      <c r="F501" s="28"/>
      <c r="G501" s="28"/>
      <c r="H501" s="28"/>
      <c r="L501" s="28"/>
      <c r="M501" s="28"/>
      <c r="N501" s="28"/>
      <c r="O501" s="28"/>
      <c r="P501" s="28"/>
      <c r="Q501" s="28"/>
      <c r="R501" s="28"/>
      <c r="T501" s="28"/>
      <c r="U501" s="28"/>
      <c r="V501" s="28"/>
    </row>
    <row r="502" spans="1:22">
      <c r="A502" s="28"/>
      <c r="B502" s="28"/>
      <c r="C502" s="28"/>
      <c r="D502" s="28"/>
      <c r="E502" s="28"/>
      <c r="F502" s="28"/>
      <c r="G502" s="28"/>
      <c r="H502" s="28"/>
      <c r="L502" s="28"/>
      <c r="M502" s="28"/>
      <c r="N502" s="28"/>
      <c r="O502" s="28"/>
      <c r="P502" s="28"/>
      <c r="Q502" s="28"/>
      <c r="R502" s="28"/>
      <c r="T502" s="28"/>
      <c r="U502" s="28"/>
      <c r="V502" s="28"/>
    </row>
    <row r="503" spans="1:22">
      <c r="A503" s="28"/>
      <c r="B503" s="28"/>
      <c r="C503" s="28"/>
      <c r="D503" s="28"/>
      <c r="E503" s="28"/>
      <c r="F503" s="28"/>
      <c r="G503" s="28"/>
      <c r="H503" s="28"/>
      <c r="L503" s="28"/>
      <c r="M503" s="28"/>
      <c r="N503" s="28"/>
      <c r="O503" s="28"/>
      <c r="P503" s="28"/>
      <c r="Q503" s="28"/>
      <c r="R503" s="28"/>
      <c r="T503" s="28"/>
      <c r="U503" s="28"/>
      <c r="V503" s="28"/>
    </row>
    <row r="504" spans="1:22">
      <c r="A504" s="28"/>
      <c r="B504" s="28"/>
      <c r="C504" s="28"/>
      <c r="D504" s="28"/>
      <c r="E504" s="28"/>
      <c r="F504" s="28"/>
      <c r="G504" s="28"/>
      <c r="H504" s="28"/>
      <c r="L504" s="28"/>
      <c r="M504" s="28"/>
      <c r="N504" s="28"/>
      <c r="O504" s="28"/>
      <c r="P504" s="28"/>
      <c r="Q504" s="28"/>
      <c r="R504" s="28"/>
      <c r="T504" s="28"/>
      <c r="U504" s="28"/>
      <c r="V504" s="28"/>
    </row>
    <row r="505" spans="1:22">
      <c r="A505" s="28"/>
      <c r="B505" s="28"/>
      <c r="C505" s="28"/>
      <c r="D505" s="28"/>
      <c r="E505" s="28"/>
      <c r="F505" s="28"/>
      <c r="G505" s="28"/>
      <c r="H505" s="28"/>
      <c r="L505" s="28"/>
      <c r="M505" s="28"/>
      <c r="N505" s="28"/>
      <c r="O505" s="28"/>
      <c r="P505" s="28"/>
      <c r="Q505" s="28"/>
      <c r="R505" s="28"/>
      <c r="T505" s="28"/>
      <c r="U505" s="28"/>
      <c r="V505" s="28"/>
    </row>
    <row r="506" spans="1:22">
      <c r="A506" s="28"/>
      <c r="B506" s="28"/>
      <c r="C506" s="28"/>
      <c r="D506" s="28"/>
      <c r="E506" s="28"/>
      <c r="F506" s="28"/>
      <c r="G506" s="28"/>
      <c r="H506" s="28"/>
      <c r="L506" s="28"/>
      <c r="M506" s="28"/>
      <c r="N506" s="28"/>
      <c r="O506" s="28"/>
      <c r="P506" s="28"/>
      <c r="Q506" s="28"/>
      <c r="R506" s="28"/>
      <c r="T506" s="28"/>
      <c r="U506" s="28"/>
      <c r="V506" s="28"/>
    </row>
    <row r="507" spans="1:22">
      <c r="A507" s="28"/>
      <c r="B507" s="28"/>
      <c r="C507" s="28"/>
      <c r="D507" s="28"/>
      <c r="E507" s="28"/>
      <c r="F507" s="28"/>
      <c r="G507" s="28"/>
      <c r="H507" s="28"/>
      <c r="L507" s="28"/>
      <c r="M507" s="28"/>
      <c r="N507" s="28"/>
      <c r="O507" s="28"/>
      <c r="P507" s="28"/>
      <c r="Q507" s="28"/>
      <c r="R507" s="28"/>
      <c r="T507" s="28"/>
      <c r="U507" s="28"/>
      <c r="V507" s="28"/>
    </row>
    <row r="508" spans="1:22">
      <c r="A508" s="28"/>
      <c r="B508" s="28"/>
      <c r="C508" s="28"/>
      <c r="D508" s="28"/>
      <c r="E508" s="28"/>
      <c r="F508" s="28"/>
      <c r="G508" s="28"/>
      <c r="H508" s="28"/>
      <c r="L508" s="28"/>
      <c r="M508" s="28"/>
      <c r="N508" s="28"/>
      <c r="O508" s="28"/>
      <c r="P508" s="28"/>
      <c r="Q508" s="28"/>
      <c r="R508" s="28"/>
      <c r="T508" s="28"/>
      <c r="U508" s="28"/>
      <c r="V508" s="28"/>
    </row>
    <row r="509" spans="1:22">
      <c r="A509" s="28"/>
      <c r="B509" s="28"/>
      <c r="C509" s="28"/>
      <c r="D509" s="28"/>
      <c r="E509" s="28"/>
      <c r="F509" s="28"/>
      <c r="G509" s="28"/>
      <c r="H509" s="28"/>
      <c r="L509" s="28"/>
      <c r="M509" s="28"/>
      <c r="N509" s="28"/>
      <c r="O509" s="28"/>
      <c r="P509" s="28"/>
      <c r="Q509" s="28"/>
      <c r="R509" s="28"/>
      <c r="T509" s="28"/>
      <c r="U509" s="28"/>
      <c r="V509" s="28"/>
    </row>
    <row r="510" spans="1:22">
      <c r="A510" s="28"/>
      <c r="B510" s="28"/>
      <c r="C510" s="28"/>
      <c r="D510" s="28"/>
      <c r="E510" s="28"/>
      <c r="F510" s="28"/>
      <c r="G510" s="28"/>
      <c r="H510" s="28"/>
      <c r="L510" s="28"/>
      <c r="M510" s="28"/>
      <c r="N510" s="28"/>
      <c r="O510" s="28"/>
      <c r="P510" s="28"/>
      <c r="Q510" s="28"/>
      <c r="R510" s="28"/>
      <c r="T510" s="28"/>
      <c r="U510" s="28"/>
      <c r="V510" s="28"/>
    </row>
    <row r="511" spans="1:22">
      <c r="A511" s="28"/>
      <c r="B511" s="28"/>
      <c r="C511" s="28"/>
      <c r="D511" s="28"/>
      <c r="E511" s="28"/>
      <c r="F511" s="28"/>
      <c r="G511" s="28"/>
      <c r="H511" s="28"/>
      <c r="L511" s="28"/>
      <c r="M511" s="28"/>
      <c r="N511" s="28"/>
      <c r="O511" s="28"/>
      <c r="P511" s="28"/>
      <c r="Q511" s="28"/>
      <c r="R511" s="28"/>
      <c r="T511" s="28"/>
      <c r="U511" s="28"/>
      <c r="V511" s="28"/>
    </row>
    <row r="512" spans="1:22">
      <c r="A512" s="28"/>
      <c r="B512" s="28"/>
      <c r="C512" s="28"/>
      <c r="D512" s="28"/>
      <c r="E512" s="28"/>
      <c r="F512" s="28"/>
      <c r="G512" s="28"/>
      <c r="H512" s="28"/>
      <c r="L512" s="28"/>
      <c r="M512" s="28"/>
      <c r="N512" s="28"/>
      <c r="O512" s="28"/>
      <c r="P512" s="28"/>
      <c r="Q512" s="28"/>
      <c r="R512" s="28"/>
      <c r="T512" s="28"/>
      <c r="U512" s="28"/>
      <c r="V512" s="28"/>
    </row>
    <row r="513" spans="1:22">
      <c r="A513" s="28"/>
      <c r="B513" s="28"/>
      <c r="C513" s="28"/>
      <c r="D513" s="28"/>
      <c r="E513" s="28"/>
      <c r="F513" s="28"/>
      <c r="G513" s="28"/>
      <c r="H513" s="28"/>
      <c r="L513" s="28"/>
      <c r="M513" s="28"/>
      <c r="N513" s="28"/>
      <c r="O513" s="28"/>
      <c r="P513" s="28"/>
      <c r="Q513" s="28"/>
      <c r="R513" s="28"/>
      <c r="T513" s="28"/>
      <c r="U513" s="28"/>
      <c r="V513" s="28"/>
    </row>
    <row r="514" spans="1:22">
      <c r="A514" s="28"/>
      <c r="B514" s="28"/>
      <c r="C514" s="28"/>
      <c r="D514" s="28"/>
      <c r="E514" s="28"/>
      <c r="F514" s="28"/>
      <c r="G514" s="28"/>
      <c r="H514" s="28"/>
      <c r="L514" s="28"/>
      <c r="M514" s="28"/>
      <c r="N514" s="28"/>
      <c r="O514" s="28"/>
      <c r="P514" s="28"/>
      <c r="Q514" s="28"/>
      <c r="R514" s="28"/>
      <c r="T514" s="28"/>
      <c r="U514" s="28"/>
      <c r="V514" s="28"/>
    </row>
    <row r="515" spans="1:22">
      <c r="A515" s="28"/>
      <c r="B515" s="28"/>
      <c r="C515" s="28"/>
      <c r="D515" s="28"/>
      <c r="E515" s="28"/>
      <c r="F515" s="28"/>
      <c r="G515" s="28"/>
      <c r="H515" s="28"/>
      <c r="L515" s="28"/>
      <c r="M515" s="28"/>
      <c r="N515" s="28"/>
      <c r="O515" s="28"/>
      <c r="P515" s="28"/>
      <c r="Q515" s="28"/>
      <c r="R515" s="28"/>
      <c r="T515" s="28"/>
      <c r="U515" s="28"/>
      <c r="V515" s="28"/>
    </row>
    <row r="516" spans="1:22">
      <c r="A516" s="28"/>
      <c r="B516" s="28"/>
      <c r="C516" s="28"/>
      <c r="D516" s="28"/>
      <c r="E516" s="28"/>
      <c r="F516" s="28"/>
      <c r="G516" s="28"/>
      <c r="H516" s="28"/>
      <c r="L516" s="28"/>
      <c r="M516" s="28"/>
      <c r="N516" s="28"/>
      <c r="O516" s="28"/>
      <c r="P516" s="28"/>
      <c r="Q516" s="28"/>
      <c r="R516" s="28"/>
      <c r="T516" s="28"/>
      <c r="U516" s="28"/>
      <c r="V516" s="28"/>
    </row>
    <row r="517" spans="1:22">
      <c r="A517" s="28"/>
      <c r="B517" s="28"/>
      <c r="C517" s="28"/>
      <c r="D517" s="28"/>
      <c r="E517" s="28"/>
      <c r="F517" s="28"/>
      <c r="G517" s="28"/>
      <c r="H517" s="28"/>
      <c r="L517" s="28"/>
      <c r="M517" s="28"/>
      <c r="N517" s="28"/>
      <c r="O517" s="28"/>
      <c r="P517" s="28"/>
      <c r="Q517" s="28"/>
      <c r="R517" s="28"/>
      <c r="T517" s="28"/>
      <c r="U517" s="28"/>
      <c r="V517" s="28"/>
    </row>
    <row r="518" spans="1:22">
      <c r="A518" s="28"/>
      <c r="B518" s="28"/>
      <c r="C518" s="28"/>
      <c r="D518" s="28"/>
      <c r="E518" s="28"/>
      <c r="F518" s="28"/>
      <c r="G518" s="28"/>
      <c r="H518" s="28"/>
      <c r="L518" s="28"/>
      <c r="M518" s="28"/>
      <c r="N518" s="28"/>
      <c r="O518" s="28"/>
      <c r="P518" s="28"/>
      <c r="Q518" s="28"/>
      <c r="R518" s="28"/>
      <c r="T518" s="28"/>
      <c r="U518" s="28"/>
      <c r="V518" s="28"/>
    </row>
    <row r="519" spans="1:22">
      <c r="A519" s="28"/>
      <c r="B519" s="28"/>
      <c r="C519" s="28"/>
      <c r="D519" s="28"/>
      <c r="E519" s="28"/>
      <c r="F519" s="28"/>
      <c r="G519" s="28"/>
      <c r="H519" s="28"/>
      <c r="L519" s="28"/>
      <c r="M519" s="28"/>
      <c r="N519" s="28"/>
      <c r="O519" s="28"/>
      <c r="P519" s="28"/>
      <c r="Q519" s="28"/>
      <c r="R519" s="28"/>
      <c r="T519" s="28"/>
      <c r="U519" s="28"/>
      <c r="V519" s="28"/>
    </row>
    <row r="520" spans="1:22">
      <c r="A520" s="28"/>
      <c r="B520" s="28"/>
      <c r="C520" s="28"/>
      <c r="D520" s="28"/>
      <c r="E520" s="28"/>
      <c r="F520" s="28"/>
      <c r="G520" s="28"/>
      <c r="H520" s="28"/>
      <c r="L520" s="28"/>
      <c r="M520" s="28"/>
      <c r="N520" s="28"/>
      <c r="O520" s="28"/>
      <c r="P520" s="28"/>
      <c r="Q520" s="28"/>
      <c r="R520" s="28"/>
      <c r="T520" s="28"/>
      <c r="U520" s="28"/>
      <c r="V520" s="28"/>
    </row>
    <row r="521" spans="1:22">
      <c r="A521" s="28"/>
      <c r="B521" s="28"/>
      <c r="C521" s="28"/>
      <c r="D521" s="28"/>
      <c r="E521" s="28"/>
      <c r="F521" s="28"/>
      <c r="G521" s="28"/>
      <c r="H521" s="28"/>
      <c r="L521" s="28"/>
      <c r="M521" s="28"/>
      <c r="N521" s="28"/>
      <c r="O521" s="28"/>
      <c r="P521" s="28"/>
      <c r="Q521" s="28"/>
      <c r="R521" s="28"/>
      <c r="T521" s="28"/>
      <c r="U521" s="28"/>
      <c r="V521" s="28"/>
    </row>
    <row r="522" spans="1:22">
      <c r="A522" s="28"/>
      <c r="B522" s="28"/>
      <c r="C522" s="28"/>
      <c r="D522" s="28"/>
      <c r="E522" s="28"/>
      <c r="F522" s="28"/>
      <c r="G522" s="28"/>
      <c r="H522" s="28"/>
      <c r="L522" s="28"/>
      <c r="M522" s="28"/>
      <c r="N522" s="28"/>
      <c r="O522" s="28"/>
      <c r="P522" s="28"/>
      <c r="Q522" s="28"/>
      <c r="R522" s="28"/>
      <c r="T522" s="28"/>
      <c r="U522" s="28"/>
      <c r="V522" s="28"/>
    </row>
    <row r="523" spans="1:22">
      <c r="A523" s="28"/>
      <c r="B523" s="28"/>
      <c r="C523" s="28"/>
      <c r="D523" s="28"/>
      <c r="E523" s="28"/>
      <c r="F523" s="28"/>
      <c r="G523" s="28"/>
      <c r="H523" s="28"/>
      <c r="L523" s="28"/>
      <c r="M523" s="28"/>
      <c r="N523" s="28"/>
      <c r="O523" s="28"/>
      <c r="P523" s="28"/>
      <c r="Q523" s="28"/>
      <c r="R523" s="28"/>
      <c r="T523" s="28"/>
      <c r="U523" s="28"/>
      <c r="V523" s="28"/>
    </row>
    <row r="524" spans="1:22">
      <c r="A524" s="28"/>
      <c r="B524" s="28"/>
      <c r="C524" s="28"/>
      <c r="D524" s="28"/>
      <c r="E524" s="28"/>
      <c r="F524" s="28"/>
      <c r="G524" s="28"/>
      <c r="H524" s="28"/>
      <c r="L524" s="28"/>
      <c r="M524" s="28"/>
      <c r="N524" s="28"/>
      <c r="O524" s="28"/>
      <c r="P524" s="28"/>
      <c r="Q524" s="28"/>
      <c r="R524" s="28"/>
      <c r="T524" s="28"/>
      <c r="U524" s="28"/>
      <c r="V524" s="28"/>
    </row>
    <row r="525" spans="1:22">
      <c r="A525" s="28"/>
      <c r="B525" s="28"/>
      <c r="C525" s="28"/>
      <c r="D525" s="28"/>
      <c r="E525" s="28"/>
      <c r="F525" s="28"/>
      <c r="G525" s="28"/>
      <c r="H525" s="28"/>
      <c r="L525" s="28"/>
      <c r="M525" s="28"/>
      <c r="N525" s="28"/>
      <c r="O525" s="28"/>
      <c r="P525" s="28"/>
      <c r="Q525" s="28"/>
      <c r="R525" s="28"/>
      <c r="T525" s="28"/>
      <c r="U525" s="28"/>
      <c r="V525" s="28"/>
    </row>
    <row r="526" spans="1:22">
      <c r="A526" s="28"/>
      <c r="B526" s="28"/>
      <c r="C526" s="28"/>
      <c r="D526" s="28"/>
      <c r="E526" s="28"/>
      <c r="F526" s="28"/>
      <c r="G526" s="28"/>
      <c r="H526" s="28"/>
      <c r="L526" s="28"/>
      <c r="M526" s="28"/>
      <c r="N526" s="28"/>
      <c r="O526" s="28"/>
      <c r="P526" s="28"/>
      <c r="Q526" s="28"/>
      <c r="R526" s="28"/>
      <c r="T526" s="28"/>
      <c r="U526" s="28"/>
      <c r="V526" s="28"/>
    </row>
    <row r="527" spans="1:22">
      <c r="A527" s="28"/>
      <c r="B527" s="28"/>
      <c r="C527" s="28"/>
      <c r="D527" s="28"/>
      <c r="E527" s="28"/>
      <c r="F527" s="28"/>
      <c r="G527" s="28"/>
      <c r="H527" s="28"/>
      <c r="L527" s="28"/>
      <c r="M527" s="28"/>
      <c r="N527" s="28"/>
      <c r="O527" s="28"/>
      <c r="P527" s="28"/>
      <c r="Q527" s="28"/>
      <c r="R527" s="28"/>
      <c r="T527" s="28"/>
      <c r="U527" s="28"/>
      <c r="V527" s="28"/>
    </row>
    <row r="528" spans="1:22">
      <c r="A528" s="28"/>
      <c r="B528" s="28"/>
      <c r="C528" s="28"/>
      <c r="D528" s="28"/>
      <c r="E528" s="28"/>
      <c r="F528" s="28"/>
      <c r="G528" s="28"/>
      <c r="H528" s="28"/>
      <c r="L528" s="28"/>
      <c r="M528" s="28"/>
      <c r="N528" s="28"/>
      <c r="O528" s="28"/>
      <c r="P528" s="28"/>
      <c r="Q528" s="28"/>
      <c r="R528" s="28"/>
      <c r="T528" s="28"/>
      <c r="U528" s="28"/>
      <c r="V528" s="28"/>
    </row>
    <row r="529" spans="1:22">
      <c r="A529" s="28"/>
      <c r="B529" s="28"/>
      <c r="C529" s="28"/>
      <c r="D529" s="28"/>
      <c r="E529" s="28"/>
      <c r="F529" s="28"/>
      <c r="G529" s="28"/>
      <c r="H529" s="28"/>
      <c r="L529" s="28"/>
      <c r="M529" s="28"/>
      <c r="N529" s="28"/>
      <c r="O529" s="28"/>
      <c r="P529" s="28"/>
      <c r="Q529" s="28"/>
      <c r="R529" s="28"/>
      <c r="T529" s="28"/>
      <c r="U529" s="28"/>
      <c r="V529" s="28"/>
    </row>
    <row r="530" spans="1:22">
      <c r="A530" s="28"/>
      <c r="B530" s="28"/>
      <c r="C530" s="28"/>
      <c r="D530" s="28"/>
      <c r="E530" s="28"/>
      <c r="F530" s="28"/>
      <c r="G530" s="28"/>
      <c r="H530" s="28"/>
      <c r="L530" s="28"/>
      <c r="M530" s="28"/>
      <c r="N530" s="28"/>
      <c r="O530" s="28"/>
      <c r="P530" s="28"/>
      <c r="Q530" s="28"/>
      <c r="R530" s="28"/>
      <c r="T530" s="28"/>
      <c r="U530" s="28"/>
      <c r="V530" s="28"/>
    </row>
    <row r="531" spans="1:22">
      <c r="A531" s="28"/>
      <c r="B531" s="28"/>
      <c r="C531" s="28"/>
      <c r="D531" s="28"/>
      <c r="E531" s="28"/>
      <c r="F531" s="28"/>
      <c r="G531" s="28"/>
      <c r="H531" s="28"/>
      <c r="L531" s="28"/>
      <c r="M531" s="28"/>
      <c r="N531" s="28"/>
      <c r="O531" s="28"/>
      <c r="P531" s="28"/>
      <c r="Q531" s="28"/>
      <c r="R531" s="28"/>
      <c r="T531" s="28"/>
      <c r="U531" s="28"/>
      <c r="V531" s="28"/>
    </row>
    <row r="532" spans="1:22">
      <c r="A532" s="28"/>
      <c r="B532" s="28"/>
      <c r="C532" s="28"/>
      <c r="D532" s="28"/>
      <c r="E532" s="28"/>
      <c r="F532" s="28"/>
      <c r="G532" s="28"/>
      <c r="H532" s="28"/>
      <c r="L532" s="28"/>
      <c r="M532" s="28"/>
      <c r="N532" s="28"/>
      <c r="O532" s="28"/>
      <c r="P532" s="28"/>
      <c r="Q532" s="28"/>
      <c r="R532" s="28"/>
      <c r="T532" s="28"/>
      <c r="U532" s="28"/>
      <c r="V532" s="28"/>
    </row>
    <row r="533" spans="1:22">
      <c r="A533" s="28"/>
      <c r="B533" s="28"/>
      <c r="C533" s="28"/>
      <c r="D533" s="28"/>
      <c r="E533" s="28"/>
      <c r="F533" s="28"/>
      <c r="G533" s="28"/>
      <c r="H533" s="28"/>
      <c r="L533" s="28"/>
      <c r="M533" s="28"/>
      <c r="N533" s="28"/>
      <c r="O533" s="28"/>
      <c r="P533" s="28"/>
      <c r="Q533" s="28"/>
      <c r="R533" s="28"/>
      <c r="T533" s="28"/>
      <c r="U533" s="28"/>
      <c r="V533" s="28"/>
    </row>
    <row r="534" spans="1:22">
      <c r="A534" s="28"/>
      <c r="B534" s="28"/>
      <c r="C534" s="28"/>
      <c r="D534" s="28"/>
      <c r="E534" s="28"/>
      <c r="F534" s="28"/>
      <c r="G534" s="28"/>
      <c r="H534" s="28"/>
      <c r="L534" s="28"/>
      <c r="M534" s="28"/>
      <c r="N534" s="28"/>
      <c r="O534" s="28"/>
      <c r="P534" s="28"/>
      <c r="Q534" s="28"/>
      <c r="R534" s="28"/>
      <c r="T534" s="28"/>
      <c r="U534" s="28"/>
      <c r="V534" s="28"/>
    </row>
    <row r="535" spans="1:22">
      <c r="A535" s="28"/>
      <c r="B535" s="28"/>
      <c r="C535" s="28"/>
      <c r="D535" s="28"/>
      <c r="E535" s="28"/>
      <c r="F535" s="28"/>
      <c r="G535" s="28"/>
      <c r="H535" s="28"/>
      <c r="L535" s="28"/>
      <c r="M535" s="28"/>
      <c r="N535" s="28"/>
      <c r="O535" s="28"/>
      <c r="P535" s="28"/>
      <c r="Q535" s="28"/>
      <c r="R535" s="28"/>
      <c r="T535" s="28"/>
      <c r="U535" s="28"/>
      <c r="V535" s="28"/>
    </row>
    <row r="536" spans="1:22">
      <c r="A536" s="28"/>
      <c r="B536" s="28"/>
      <c r="C536" s="28"/>
      <c r="D536" s="28"/>
      <c r="E536" s="28"/>
      <c r="F536" s="28"/>
      <c r="G536" s="28"/>
      <c r="H536" s="28"/>
      <c r="L536" s="28"/>
      <c r="M536" s="28"/>
      <c r="N536" s="28"/>
      <c r="O536" s="28"/>
      <c r="P536" s="28"/>
      <c r="Q536" s="28"/>
      <c r="R536" s="28"/>
      <c r="T536" s="28"/>
      <c r="U536" s="28"/>
      <c r="V536" s="28"/>
    </row>
    <row r="537" spans="1:22">
      <c r="A537" s="28"/>
      <c r="B537" s="28"/>
      <c r="C537" s="28"/>
      <c r="D537" s="28"/>
      <c r="E537" s="28"/>
      <c r="F537" s="28"/>
      <c r="G537" s="28"/>
      <c r="H537" s="28"/>
      <c r="L537" s="28"/>
      <c r="M537" s="28"/>
      <c r="N537" s="28"/>
      <c r="O537" s="28"/>
      <c r="P537" s="28"/>
      <c r="Q537" s="28"/>
      <c r="R537" s="28"/>
      <c r="T537" s="28"/>
      <c r="U537" s="28"/>
      <c r="V537" s="28"/>
    </row>
    <row r="538" spans="1:22">
      <c r="A538" s="28"/>
      <c r="B538" s="28"/>
      <c r="C538" s="28"/>
      <c r="D538" s="28"/>
      <c r="E538" s="28"/>
      <c r="F538" s="28"/>
      <c r="G538" s="28"/>
      <c r="H538" s="28"/>
      <c r="L538" s="28"/>
      <c r="M538" s="28"/>
      <c r="N538" s="28"/>
      <c r="O538" s="28"/>
      <c r="P538" s="28"/>
      <c r="Q538" s="28"/>
      <c r="R538" s="28"/>
      <c r="T538" s="28"/>
      <c r="U538" s="28"/>
      <c r="V538" s="28"/>
    </row>
    <row r="539" spans="1:22">
      <c r="A539" s="28"/>
      <c r="B539" s="28"/>
      <c r="C539" s="28"/>
      <c r="D539" s="28"/>
      <c r="E539" s="28"/>
      <c r="F539" s="28"/>
      <c r="G539" s="28"/>
      <c r="H539" s="28"/>
      <c r="L539" s="28"/>
      <c r="M539" s="28"/>
      <c r="N539" s="28"/>
      <c r="O539" s="28"/>
      <c r="P539" s="28"/>
      <c r="Q539" s="28"/>
      <c r="R539" s="28"/>
      <c r="T539" s="28"/>
      <c r="U539" s="28"/>
      <c r="V539" s="28"/>
    </row>
    <row r="540" spans="1:22">
      <c r="A540" s="28"/>
      <c r="B540" s="28"/>
      <c r="C540" s="28"/>
      <c r="D540" s="28"/>
      <c r="E540" s="28"/>
      <c r="F540" s="28"/>
      <c r="G540" s="28"/>
      <c r="H540" s="28"/>
      <c r="L540" s="28"/>
      <c r="M540" s="28"/>
      <c r="N540" s="28"/>
      <c r="O540" s="28"/>
      <c r="P540" s="28"/>
      <c r="Q540" s="28"/>
      <c r="R540" s="28"/>
      <c r="T540" s="28"/>
      <c r="U540" s="28"/>
      <c r="V540" s="28"/>
    </row>
    <row r="541" spans="1:22">
      <c r="A541" s="28"/>
      <c r="B541" s="28"/>
      <c r="C541" s="28"/>
      <c r="D541" s="28"/>
      <c r="E541" s="28"/>
      <c r="F541" s="28"/>
      <c r="G541" s="28"/>
      <c r="H541" s="28"/>
      <c r="L541" s="28"/>
      <c r="M541" s="28"/>
      <c r="N541" s="28"/>
      <c r="O541" s="28"/>
      <c r="P541" s="28"/>
      <c r="Q541" s="28"/>
      <c r="R541" s="28"/>
      <c r="T541" s="28"/>
      <c r="U541" s="28"/>
      <c r="V541" s="28"/>
    </row>
    <row r="542" spans="1:22">
      <c r="A542" s="28"/>
      <c r="B542" s="28"/>
      <c r="C542" s="28"/>
      <c r="D542" s="28"/>
      <c r="E542" s="28"/>
      <c r="F542" s="28"/>
      <c r="G542" s="28"/>
      <c r="H542" s="28"/>
      <c r="L542" s="28"/>
      <c r="M542" s="28"/>
      <c r="N542" s="28"/>
      <c r="O542" s="28"/>
      <c r="P542" s="28"/>
      <c r="Q542" s="28"/>
      <c r="R542" s="28"/>
      <c r="T542" s="28"/>
      <c r="U542" s="28"/>
      <c r="V542" s="28"/>
    </row>
    <row r="543" spans="1:22">
      <c r="A543" s="28"/>
      <c r="B543" s="28"/>
      <c r="C543" s="28"/>
      <c r="D543" s="28"/>
      <c r="E543" s="28"/>
      <c r="F543" s="28"/>
      <c r="G543" s="28"/>
      <c r="H543" s="28"/>
      <c r="L543" s="28"/>
      <c r="M543" s="28"/>
      <c r="N543" s="28"/>
      <c r="O543" s="28"/>
      <c r="P543" s="28"/>
      <c r="Q543" s="28"/>
      <c r="R543" s="28"/>
      <c r="T543" s="28"/>
      <c r="U543" s="28"/>
      <c r="V543" s="28"/>
    </row>
    <row r="544" spans="1:22">
      <c r="A544" s="28"/>
      <c r="B544" s="28"/>
      <c r="C544" s="28"/>
      <c r="D544" s="28"/>
      <c r="E544" s="28"/>
      <c r="F544" s="28"/>
      <c r="G544" s="28"/>
      <c r="H544" s="28"/>
      <c r="L544" s="28"/>
      <c r="M544" s="28"/>
      <c r="N544" s="28"/>
      <c r="O544" s="28"/>
      <c r="P544" s="28"/>
      <c r="Q544" s="28"/>
      <c r="R544" s="28"/>
      <c r="T544" s="28"/>
      <c r="U544" s="28"/>
      <c r="V544" s="28"/>
    </row>
    <row r="545" spans="1:22">
      <c r="A545" s="28"/>
      <c r="B545" s="28"/>
      <c r="C545" s="28"/>
      <c r="D545" s="28"/>
      <c r="E545" s="28"/>
      <c r="F545" s="28"/>
      <c r="G545" s="28"/>
      <c r="H545" s="28"/>
      <c r="L545" s="28"/>
      <c r="M545" s="28"/>
      <c r="N545" s="28"/>
      <c r="O545" s="28"/>
      <c r="P545" s="28"/>
      <c r="Q545" s="28"/>
      <c r="R545" s="28"/>
      <c r="T545" s="28"/>
      <c r="U545" s="28"/>
      <c r="V545" s="28"/>
    </row>
    <row r="546" spans="1:22">
      <c r="A546" s="28"/>
      <c r="B546" s="28"/>
      <c r="C546" s="28"/>
      <c r="D546" s="28"/>
      <c r="E546" s="28"/>
      <c r="F546" s="28"/>
      <c r="G546" s="28"/>
      <c r="H546" s="28"/>
      <c r="L546" s="28"/>
      <c r="M546" s="28"/>
      <c r="N546" s="28"/>
      <c r="O546" s="28"/>
      <c r="P546" s="28"/>
      <c r="Q546" s="28"/>
      <c r="R546" s="28"/>
      <c r="T546" s="28"/>
      <c r="U546" s="28"/>
      <c r="V546" s="28"/>
    </row>
    <row r="547" spans="1:22">
      <c r="A547" s="28"/>
      <c r="B547" s="28"/>
      <c r="C547" s="28"/>
      <c r="D547" s="28"/>
      <c r="E547" s="28"/>
      <c r="F547" s="28"/>
      <c r="G547" s="28"/>
      <c r="H547" s="28"/>
      <c r="L547" s="28"/>
      <c r="M547" s="28"/>
      <c r="N547" s="28"/>
      <c r="O547" s="28"/>
      <c r="P547" s="28"/>
      <c r="Q547" s="28"/>
      <c r="R547" s="28"/>
      <c r="T547" s="28"/>
      <c r="U547" s="28"/>
      <c r="V547" s="28"/>
    </row>
    <row r="548" spans="1:22">
      <c r="A548" s="28"/>
      <c r="B548" s="28"/>
      <c r="C548" s="28"/>
      <c r="D548" s="28"/>
      <c r="E548" s="28"/>
      <c r="F548" s="28"/>
      <c r="G548" s="28"/>
      <c r="H548" s="28"/>
      <c r="L548" s="28"/>
      <c r="M548" s="28"/>
      <c r="N548" s="28"/>
      <c r="O548" s="28"/>
      <c r="P548" s="28"/>
      <c r="Q548" s="28"/>
      <c r="R548" s="28"/>
      <c r="T548" s="28"/>
      <c r="U548" s="28"/>
      <c r="V548" s="28"/>
    </row>
    <row r="549" spans="1:22">
      <c r="A549" s="28"/>
      <c r="B549" s="28"/>
      <c r="C549" s="28"/>
      <c r="D549" s="28"/>
      <c r="E549" s="28"/>
      <c r="F549" s="28"/>
      <c r="G549" s="28"/>
      <c r="H549" s="28"/>
      <c r="L549" s="28"/>
      <c r="M549" s="28"/>
      <c r="N549" s="28"/>
      <c r="O549" s="28"/>
      <c r="P549" s="28"/>
      <c r="Q549" s="28"/>
      <c r="R549" s="28"/>
      <c r="T549" s="28"/>
      <c r="U549" s="28"/>
      <c r="V549" s="28"/>
    </row>
    <row r="550" spans="1:22">
      <c r="A550" s="28"/>
      <c r="B550" s="28"/>
      <c r="C550" s="28"/>
      <c r="D550" s="28"/>
      <c r="E550" s="28"/>
      <c r="F550" s="28"/>
      <c r="G550" s="28"/>
      <c r="H550" s="28"/>
      <c r="L550" s="28"/>
      <c r="M550" s="28"/>
      <c r="N550" s="28"/>
      <c r="O550" s="28"/>
      <c r="P550" s="28"/>
      <c r="Q550" s="28"/>
      <c r="R550" s="28"/>
      <c r="T550" s="28"/>
      <c r="U550" s="28"/>
      <c r="V550" s="28"/>
    </row>
    <row r="551" spans="1:22">
      <c r="A551" s="28"/>
      <c r="B551" s="28"/>
      <c r="C551" s="28"/>
      <c r="D551" s="28"/>
      <c r="E551" s="28"/>
      <c r="F551" s="28"/>
      <c r="G551" s="28"/>
      <c r="H551" s="28"/>
      <c r="L551" s="28"/>
      <c r="M551" s="28"/>
      <c r="N551" s="28"/>
      <c r="O551" s="28"/>
      <c r="P551" s="28"/>
      <c r="Q551" s="28"/>
      <c r="R551" s="28"/>
      <c r="T551" s="28"/>
      <c r="U551" s="28"/>
      <c r="V551" s="28"/>
    </row>
    <row r="552" spans="1:22">
      <c r="A552" s="28"/>
      <c r="B552" s="28"/>
      <c r="C552" s="28"/>
      <c r="D552" s="28"/>
      <c r="E552" s="28"/>
      <c r="F552" s="28"/>
      <c r="G552" s="28"/>
      <c r="H552" s="28"/>
      <c r="L552" s="28"/>
      <c r="M552" s="28"/>
      <c r="N552" s="28"/>
      <c r="O552" s="28"/>
      <c r="P552" s="28"/>
      <c r="Q552" s="28"/>
      <c r="R552" s="28"/>
      <c r="T552" s="28"/>
      <c r="U552" s="28"/>
      <c r="V552" s="28"/>
    </row>
    <row r="553" spans="1:22">
      <c r="A553" s="28"/>
      <c r="B553" s="28"/>
      <c r="C553" s="28"/>
      <c r="D553" s="28"/>
      <c r="E553" s="28"/>
      <c r="F553" s="28"/>
      <c r="G553" s="28"/>
      <c r="H553" s="28"/>
      <c r="L553" s="28"/>
      <c r="M553" s="28"/>
      <c r="N553" s="28"/>
      <c r="O553" s="28"/>
      <c r="P553" s="28"/>
      <c r="Q553" s="28"/>
      <c r="R553" s="28"/>
      <c r="T553" s="28"/>
      <c r="U553" s="28"/>
      <c r="V553" s="28"/>
    </row>
    <row r="554" spans="1:22">
      <c r="A554" s="28"/>
      <c r="B554" s="28"/>
      <c r="C554" s="28"/>
      <c r="D554" s="28"/>
      <c r="E554" s="28"/>
      <c r="F554" s="28"/>
      <c r="G554" s="28"/>
      <c r="H554" s="28"/>
      <c r="L554" s="28"/>
      <c r="M554" s="28"/>
      <c r="N554" s="28"/>
      <c r="O554" s="28"/>
      <c r="P554" s="28"/>
      <c r="Q554" s="28"/>
      <c r="R554" s="28"/>
      <c r="T554" s="28"/>
      <c r="U554" s="28"/>
      <c r="V554" s="28"/>
    </row>
    <row r="555" spans="1:22">
      <c r="A555" s="28"/>
      <c r="B555" s="28"/>
      <c r="C555" s="28"/>
      <c r="D555" s="28"/>
      <c r="E555" s="28"/>
      <c r="F555" s="28"/>
      <c r="G555" s="28"/>
      <c r="H555" s="28"/>
      <c r="L555" s="28"/>
      <c r="M555" s="28"/>
      <c r="N555" s="28"/>
      <c r="O555" s="28"/>
      <c r="P555" s="28"/>
      <c r="Q555" s="28"/>
      <c r="R555" s="28"/>
      <c r="T555" s="28"/>
      <c r="U555" s="28"/>
      <c r="V555" s="28"/>
    </row>
    <row r="556" spans="1:22">
      <c r="A556" s="28"/>
      <c r="B556" s="28"/>
      <c r="C556" s="28"/>
      <c r="D556" s="28"/>
      <c r="E556" s="28"/>
      <c r="F556" s="28"/>
      <c r="G556" s="28"/>
      <c r="H556" s="28"/>
      <c r="L556" s="28"/>
      <c r="M556" s="28"/>
      <c r="N556" s="28"/>
      <c r="O556" s="28"/>
      <c r="P556" s="28"/>
      <c r="Q556" s="28"/>
      <c r="R556" s="28"/>
      <c r="T556" s="28"/>
      <c r="U556" s="28"/>
      <c r="V556" s="28"/>
    </row>
    <row r="557" spans="1:22">
      <c r="A557" s="28"/>
      <c r="B557" s="28"/>
      <c r="C557" s="28"/>
      <c r="D557" s="28"/>
      <c r="E557" s="28"/>
      <c r="F557" s="28"/>
      <c r="G557" s="28"/>
      <c r="H557" s="28"/>
      <c r="L557" s="28"/>
      <c r="M557" s="28"/>
      <c r="N557" s="28"/>
      <c r="O557" s="28"/>
      <c r="P557" s="28"/>
      <c r="Q557" s="28"/>
      <c r="R557" s="28"/>
      <c r="T557" s="28"/>
      <c r="U557" s="28"/>
      <c r="V557" s="28"/>
    </row>
    <row r="558" spans="1:22">
      <c r="A558" s="28"/>
      <c r="B558" s="28"/>
      <c r="C558" s="28"/>
      <c r="D558" s="28"/>
      <c r="E558" s="28"/>
      <c r="F558" s="28"/>
      <c r="G558" s="28"/>
      <c r="H558" s="28"/>
      <c r="L558" s="28"/>
      <c r="M558" s="28"/>
      <c r="N558" s="28"/>
      <c r="O558" s="28"/>
      <c r="P558" s="28"/>
      <c r="Q558" s="28"/>
      <c r="R558" s="28"/>
      <c r="T558" s="28"/>
      <c r="U558" s="28"/>
      <c r="V558" s="28"/>
    </row>
    <row r="559" spans="1:22">
      <c r="A559" s="28"/>
      <c r="B559" s="28"/>
      <c r="C559" s="28"/>
      <c r="D559" s="28"/>
      <c r="E559" s="28"/>
      <c r="F559" s="28"/>
      <c r="G559" s="28"/>
      <c r="H559" s="28"/>
      <c r="L559" s="28"/>
      <c r="M559" s="28"/>
      <c r="N559" s="28"/>
      <c r="O559" s="28"/>
      <c r="P559" s="28"/>
      <c r="Q559" s="28"/>
      <c r="R559" s="28"/>
      <c r="T559" s="28"/>
      <c r="U559" s="28"/>
      <c r="V559" s="28"/>
    </row>
    <row r="560" spans="1:22">
      <c r="A560" s="28"/>
      <c r="B560" s="28"/>
      <c r="C560" s="28"/>
      <c r="D560" s="28"/>
      <c r="E560" s="28"/>
      <c r="F560" s="28"/>
      <c r="G560" s="28"/>
      <c r="H560" s="28"/>
      <c r="L560" s="28"/>
      <c r="M560" s="28"/>
      <c r="N560" s="28"/>
      <c r="O560" s="28"/>
      <c r="P560" s="28"/>
      <c r="Q560" s="28"/>
      <c r="R560" s="28"/>
      <c r="T560" s="28"/>
      <c r="U560" s="28"/>
      <c r="V560" s="28"/>
    </row>
    <row r="561" spans="1:22">
      <c r="A561" s="28"/>
      <c r="B561" s="28"/>
      <c r="C561" s="28"/>
      <c r="D561" s="28"/>
      <c r="E561" s="28"/>
      <c r="F561" s="28"/>
      <c r="G561" s="28"/>
      <c r="H561" s="28"/>
      <c r="L561" s="28"/>
      <c r="M561" s="28"/>
      <c r="N561" s="28"/>
      <c r="O561" s="28"/>
      <c r="P561" s="28"/>
      <c r="Q561" s="28"/>
      <c r="R561" s="28"/>
      <c r="T561" s="28"/>
      <c r="U561" s="28"/>
      <c r="V561" s="28"/>
    </row>
    <row r="562" spans="1:22">
      <c r="A562" s="28"/>
      <c r="B562" s="28"/>
      <c r="C562" s="28"/>
      <c r="D562" s="28"/>
      <c r="E562" s="28"/>
      <c r="F562" s="28"/>
      <c r="G562" s="28"/>
      <c r="H562" s="28"/>
      <c r="L562" s="28"/>
      <c r="M562" s="28"/>
      <c r="N562" s="28"/>
      <c r="O562" s="28"/>
      <c r="P562" s="28"/>
      <c r="Q562" s="28"/>
      <c r="R562" s="28"/>
      <c r="T562" s="28"/>
      <c r="U562" s="28"/>
      <c r="V562" s="28"/>
    </row>
    <row r="563" spans="1:22">
      <c r="A563" s="28"/>
      <c r="B563" s="28"/>
      <c r="C563" s="28"/>
      <c r="D563" s="28"/>
      <c r="E563" s="28"/>
      <c r="F563" s="28"/>
      <c r="G563" s="28"/>
      <c r="H563" s="28"/>
      <c r="L563" s="28"/>
      <c r="M563" s="28"/>
      <c r="N563" s="28"/>
      <c r="O563" s="28"/>
      <c r="P563" s="28"/>
      <c r="Q563" s="28"/>
      <c r="R563" s="28"/>
      <c r="T563" s="28"/>
      <c r="U563" s="28"/>
      <c r="V563" s="28"/>
    </row>
    <row r="564" spans="1:22">
      <c r="A564" s="28"/>
      <c r="B564" s="28"/>
      <c r="C564" s="28"/>
      <c r="D564" s="28"/>
      <c r="E564" s="28"/>
      <c r="F564" s="28"/>
      <c r="G564" s="28"/>
      <c r="H564" s="28"/>
      <c r="L564" s="28"/>
      <c r="M564" s="28"/>
      <c r="N564" s="28"/>
      <c r="O564" s="28"/>
      <c r="P564" s="28"/>
      <c r="Q564" s="28"/>
      <c r="R564" s="28"/>
      <c r="T564" s="28"/>
      <c r="U564" s="28"/>
      <c r="V564" s="28"/>
    </row>
    <row r="565" spans="1:22">
      <c r="A565" s="28"/>
      <c r="B565" s="28"/>
      <c r="C565" s="28"/>
      <c r="D565" s="28"/>
      <c r="E565" s="28"/>
      <c r="F565" s="28"/>
      <c r="G565" s="28"/>
      <c r="H565" s="28"/>
      <c r="L565" s="28"/>
      <c r="M565" s="28"/>
      <c r="N565" s="28"/>
      <c r="O565" s="28"/>
      <c r="P565" s="28"/>
      <c r="Q565" s="28"/>
      <c r="R565" s="28"/>
      <c r="T565" s="28"/>
      <c r="U565" s="28"/>
      <c r="V565" s="28"/>
    </row>
    <row r="566" spans="1:22">
      <c r="A566" s="28"/>
      <c r="B566" s="28"/>
      <c r="C566" s="28"/>
      <c r="D566" s="28"/>
      <c r="E566" s="28"/>
      <c r="F566" s="28"/>
      <c r="G566" s="28"/>
      <c r="H566" s="28"/>
      <c r="L566" s="28"/>
      <c r="M566" s="28"/>
      <c r="N566" s="28"/>
      <c r="O566" s="28"/>
      <c r="P566" s="28"/>
      <c r="Q566" s="28"/>
      <c r="R566" s="28"/>
      <c r="T566" s="28"/>
      <c r="U566" s="28"/>
      <c r="V566" s="28"/>
    </row>
    <row r="567" spans="1:22">
      <c r="A567" s="28"/>
      <c r="B567" s="28"/>
      <c r="C567" s="28"/>
      <c r="D567" s="28"/>
      <c r="E567" s="28"/>
      <c r="F567" s="28"/>
      <c r="G567" s="28"/>
      <c r="H567" s="28"/>
      <c r="L567" s="28"/>
      <c r="M567" s="28"/>
      <c r="N567" s="28"/>
      <c r="O567" s="28"/>
      <c r="P567" s="28"/>
      <c r="Q567" s="28"/>
      <c r="R567" s="28"/>
      <c r="T567" s="28"/>
      <c r="U567" s="28"/>
      <c r="V567" s="28"/>
    </row>
    <row r="568" spans="1:22">
      <c r="A568" s="28"/>
      <c r="B568" s="28"/>
      <c r="C568" s="28"/>
      <c r="D568" s="28"/>
      <c r="E568" s="28"/>
      <c r="F568" s="28"/>
      <c r="G568" s="28"/>
      <c r="H568" s="28"/>
      <c r="L568" s="28"/>
      <c r="M568" s="28"/>
      <c r="N568" s="28"/>
      <c r="O568" s="28"/>
      <c r="P568" s="28"/>
      <c r="Q568" s="28"/>
      <c r="R568" s="28"/>
      <c r="T568" s="28"/>
      <c r="U568" s="28"/>
      <c r="V568" s="28"/>
    </row>
    <row r="569" spans="1:22">
      <c r="A569" s="28"/>
      <c r="B569" s="28"/>
      <c r="C569" s="28"/>
      <c r="D569" s="28"/>
      <c r="E569" s="28"/>
      <c r="F569" s="28"/>
      <c r="G569" s="28"/>
      <c r="H569" s="28"/>
      <c r="L569" s="28"/>
      <c r="M569" s="28"/>
      <c r="N569" s="28"/>
      <c r="O569" s="28"/>
      <c r="P569" s="28"/>
      <c r="Q569" s="28"/>
      <c r="R569" s="28"/>
      <c r="T569" s="28"/>
      <c r="U569" s="28"/>
      <c r="V569" s="28"/>
    </row>
    <row r="570" spans="1:22">
      <c r="A570" s="28"/>
      <c r="B570" s="28"/>
      <c r="C570" s="28"/>
      <c r="D570" s="28"/>
      <c r="E570" s="28"/>
      <c r="F570" s="28"/>
      <c r="G570" s="28"/>
      <c r="H570" s="28"/>
      <c r="L570" s="28"/>
      <c r="M570" s="28"/>
      <c r="N570" s="28"/>
      <c r="O570" s="28"/>
      <c r="P570" s="28"/>
      <c r="Q570" s="28"/>
      <c r="R570" s="28"/>
      <c r="T570" s="28"/>
      <c r="U570" s="28"/>
      <c r="V570" s="28"/>
    </row>
    <row r="571" spans="1:22">
      <c r="A571" s="28"/>
      <c r="B571" s="28"/>
      <c r="C571" s="28"/>
      <c r="D571" s="28"/>
      <c r="E571" s="28"/>
      <c r="F571" s="28"/>
      <c r="G571" s="28"/>
      <c r="H571" s="28"/>
      <c r="L571" s="28"/>
      <c r="M571" s="28"/>
      <c r="N571" s="28"/>
      <c r="O571" s="28"/>
      <c r="P571" s="28"/>
      <c r="Q571" s="28"/>
      <c r="R571" s="28"/>
      <c r="T571" s="28"/>
      <c r="U571" s="28"/>
      <c r="V571" s="28"/>
    </row>
    <row r="572" spans="1:22">
      <c r="A572" s="28"/>
      <c r="B572" s="28"/>
      <c r="C572" s="28"/>
      <c r="D572" s="28"/>
      <c r="E572" s="28"/>
      <c r="F572" s="28"/>
      <c r="G572" s="28"/>
      <c r="H572" s="28"/>
      <c r="L572" s="28"/>
      <c r="M572" s="28"/>
      <c r="N572" s="28"/>
      <c r="O572" s="28"/>
      <c r="P572" s="28"/>
      <c r="Q572" s="28"/>
      <c r="R572" s="28"/>
      <c r="T572" s="28"/>
      <c r="U572" s="28"/>
      <c r="V572" s="28"/>
    </row>
    <row r="573" spans="1:22">
      <c r="A573" s="28"/>
      <c r="B573" s="28"/>
      <c r="C573" s="28"/>
      <c r="D573" s="28"/>
      <c r="E573" s="28"/>
      <c r="F573" s="28"/>
      <c r="G573" s="28"/>
      <c r="H573" s="28"/>
      <c r="L573" s="28"/>
      <c r="M573" s="28"/>
      <c r="N573" s="28"/>
      <c r="O573" s="28"/>
      <c r="P573" s="28"/>
      <c r="Q573" s="28"/>
      <c r="R573" s="28"/>
      <c r="T573" s="28"/>
      <c r="U573" s="28"/>
      <c r="V573" s="28"/>
    </row>
    <row r="574" spans="1:22">
      <c r="A574" s="28"/>
      <c r="B574" s="28"/>
      <c r="C574" s="28"/>
      <c r="D574" s="28"/>
      <c r="E574" s="28"/>
      <c r="F574" s="28"/>
      <c r="G574" s="28"/>
      <c r="H574" s="28"/>
      <c r="L574" s="28"/>
      <c r="M574" s="28"/>
      <c r="N574" s="28"/>
      <c r="O574" s="28"/>
      <c r="P574" s="28"/>
      <c r="Q574" s="28"/>
      <c r="R574" s="28"/>
      <c r="T574" s="28"/>
      <c r="U574" s="28"/>
      <c r="V574" s="28"/>
    </row>
    <row r="575" spans="1:22">
      <c r="A575" s="28"/>
      <c r="B575" s="28"/>
      <c r="C575" s="28"/>
      <c r="D575" s="28"/>
      <c r="E575" s="28"/>
      <c r="F575" s="28"/>
      <c r="G575" s="28"/>
      <c r="H575" s="28"/>
      <c r="L575" s="28"/>
      <c r="M575" s="28"/>
      <c r="N575" s="28"/>
      <c r="O575" s="28"/>
      <c r="P575" s="28"/>
      <c r="Q575" s="28"/>
      <c r="R575" s="28"/>
      <c r="T575" s="28"/>
      <c r="U575" s="28"/>
      <c r="V575" s="28"/>
    </row>
    <row r="576" spans="1:22">
      <c r="A576" s="28"/>
      <c r="B576" s="28"/>
      <c r="C576" s="28"/>
      <c r="D576" s="28"/>
      <c r="E576" s="28"/>
      <c r="F576" s="28"/>
      <c r="G576" s="28"/>
      <c r="H576" s="28"/>
      <c r="L576" s="28"/>
      <c r="M576" s="28"/>
      <c r="N576" s="28"/>
      <c r="O576" s="28"/>
      <c r="P576" s="28"/>
      <c r="Q576" s="28"/>
      <c r="R576" s="28"/>
      <c r="T576" s="28"/>
      <c r="U576" s="28"/>
      <c r="V576" s="28"/>
    </row>
    <row r="577" spans="1:22">
      <c r="A577" s="28"/>
      <c r="B577" s="28"/>
      <c r="C577" s="28"/>
      <c r="D577" s="28"/>
      <c r="E577" s="28"/>
      <c r="F577" s="28"/>
      <c r="G577" s="28"/>
      <c r="H577" s="28"/>
      <c r="L577" s="28"/>
      <c r="M577" s="28"/>
      <c r="N577" s="28"/>
      <c r="O577" s="28"/>
      <c r="P577" s="28"/>
      <c r="Q577" s="28"/>
      <c r="R577" s="28"/>
      <c r="T577" s="28"/>
      <c r="U577" s="28"/>
      <c r="V577" s="28"/>
    </row>
    <row r="578" spans="1:22">
      <c r="A578" s="28"/>
      <c r="B578" s="28"/>
      <c r="C578" s="28"/>
      <c r="D578" s="28"/>
      <c r="E578" s="28"/>
      <c r="F578" s="28"/>
      <c r="G578" s="28"/>
      <c r="H578" s="28"/>
      <c r="L578" s="28"/>
      <c r="M578" s="28"/>
      <c r="N578" s="28"/>
      <c r="O578" s="28"/>
      <c r="P578" s="28"/>
      <c r="Q578" s="28"/>
      <c r="R578" s="28"/>
      <c r="T578" s="28"/>
      <c r="U578" s="28"/>
      <c r="V578" s="28"/>
    </row>
    <row r="579" spans="1:22">
      <c r="A579" s="28"/>
      <c r="B579" s="28"/>
      <c r="C579" s="28"/>
      <c r="D579" s="28"/>
      <c r="E579" s="28"/>
      <c r="F579" s="28"/>
      <c r="G579" s="28"/>
      <c r="H579" s="28"/>
      <c r="L579" s="28"/>
      <c r="M579" s="28"/>
      <c r="N579" s="28"/>
      <c r="O579" s="28"/>
      <c r="P579" s="28"/>
      <c r="Q579" s="28"/>
      <c r="R579" s="28"/>
      <c r="T579" s="28"/>
      <c r="U579" s="28"/>
      <c r="V579" s="28"/>
    </row>
    <row r="580" spans="1:22">
      <c r="A580" s="28"/>
      <c r="B580" s="28"/>
      <c r="C580" s="28"/>
      <c r="D580" s="28"/>
      <c r="E580" s="28"/>
      <c r="F580" s="28"/>
      <c r="G580" s="28"/>
      <c r="H580" s="28"/>
      <c r="L580" s="28"/>
      <c r="M580" s="28"/>
      <c r="N580" s="28"/>
      <c r="O580" s="28"/>
      <c r="P580" s="28"/>
      <c r="Q580" s="28"/>
      <c r="R580" s="28"/>
      <c r="T580" s="28"/>
      <c r="U580" s="28"/>
      <c r="V580" s="28"/>
    </row>
    <row r="581" spans="1:22">
      <c r="A581" s="28"/>
      <c r="B581" s="28"/>
      <c r="C581" s="28"/>
      <c r="D581" s="28"/>
      <c r="E581" s="28"/>
      <c r="F581" s="28"/>
      <c r="G581" s="28"/>
      <c r="H581" s="28"/>
      <c r="L581" s="28"/>
      <c r="M581" s="28"/>
      <c r="N581" s="28"/>
      <c r="O581" s="28"/>
      <c r="P581" s="28"/>
      <c r="Q581" s="28"/>
      <c r="R581" s="28"/>
      <c r="T581" s="28"/>
      <c r="U581" s="28"/>
      <c r="V581" s="28"/>
    </row>
    <row r="582" spans="1:22">
      <c r="A582" s="28"/>
      <c r="B582" s="28"/>
      <c r="C582" s="28"/>
      <c r="D582" s="28"/>
      <c r="E582" s="28"/>
      <c r="F582" s="28"/>
      <c r="G582" s="28"/>
      <c r="H582" s="28"/>
      <c r="L582" s="28"/>
      <c r="M582" s="28"/>
      <c r="N582" s="28"/>
      <c r="O582" s="28"/>
      <c r="P582" s="28"/>
      <c r="Q582" s="28"/>
      <c r="R582" s="28"/>
      <c r="T582" s="28"/>
      <c r="U582" s="28"/>
      <c r="V582" s="28"/>
    </row>
    <row r="583" spans="1:22">
      <c r="A583" s="28"/>
      <c r="B583" s="28"/>
      <c r="C583" s="28"/>
      <c r="D583" s="28"/>
      <c r="E583" s="28"/>
      <c r="F583" s="28"/>
      <c r="G583" s="28"/>
      <c r="H583" s="28"/>
      <c r="L583" s="28"/>
      <c r="M583" s="28"/>
      <c r="N583" s="28"/>
      <c r="O583" s="28"/>
      <c r="P583" s="28"/>
      <c r="Q583" s="28"/>
      <c r="R583" s="28"/>
      <c r="T583" s="28"/>
      <c r="U583" s="28"/>
      <c r="V583" s="28"/>
    </row>
    <row r="584" spans="1:22">
      <c r="A584" s="28"/>
      <c r="B584" s="28"/>
      <c r="C584" s="28"/>
      <c r="D584" s="28"/>
      <c r="E584" s="28"/>
      <c r="F584" s="28"/>
      <c r="G584" s="28"/>
      <c r="H584" s="28"/>
      <c r="L584" s="28"/>
      <c r="M584" s="28"/>
      <c r="N584" s="28"/>
      <c r="O584" s="28"/>
      <c r="P584" s="28"/>
      <c r="Q584" s="28"/>
      <c r="R584" s="28"/>
      <c r="T584" s="28"/>
      <c r="U584" s="28"/>
      <c r="V584" s="28"/>
    </row>
    <row r="585" spans="1:22">
      <c r="A585" s="28"/>
      <c r="B585" s="28"/>
      <c r="C585" s="28"/>
      <c r="D585" s="28"/>
      <c r="E585" s="28"/>
      <c r="F585" s="28"/>
      <c r="G585" s="28"/>
      <c r="H585" s="28"/>
      <c r="L585" s="28"/>
      <c r="M585" s="28"/>
      <c r="N585" s="28"/>
      <c r="O585" s="28"/>
      <c r="P585" s="28"/>
      <c r="Q585" s="28"/>
      <c r="R585" s="28"/>
      <c r="T585" s="28"/>
      <c r="U585" s="28"/>
      <c r="V585" s="28"/>
    </row>
    <row r="586" spans="1:22">
      <c r="A586" s="28"/>
      <c r="B586" s="28"/>
      <c r="C586" s="28"/>
      <c r="D586" s="28"/>
      <c r="E586" s="28"/>
      <c r="F586" s="28"/>
      <c r="G586" s="28"/>
      <c r="H586" s="28"/>
      <c r="L586" s="28"/>
      <c r="M586" s="28"/>
      <c r="N586" s="28"/>
      <c r="O586" s="28"/>
      <c r="P586" s="28"/>
      <c r="Q586" s="28"/>
      <c r="R586" s="28"/>
      <c r="T586" s="28"/>
      <c r="U586" s="28"/>
      <c r="V586" s="28"/>
    </row>
    <row r="587" spans="1:22">
      <c r="A587" s="28"/>
      <c r="B587" s="28"/>
      <c r="C587" s="28"/>
      <c r="D587" s="28"/>
      <c r="E587" s="28"/>
      <c r="F587" s="28"/>
      <c r="G587" s="28"/>
      <c r="H587" s="28"/>
      <c r="L587" s="28"/>
      <c r="M587" s="28"/>
      <c r="N587" s="28"/>
      <c r="O587" s="28"/>
      <c r="P587" s="28"/>
      <c r="Q587" s="28"/>
      <c r="R587" s="28"/>
      <c r="T587" s="28"/>
      <c r="U587" s="28"/>
      <c r="V587" s="28"/>
    </row>
    <row r="588" spans="1:22">
      <c r="A588" s="28"/>
      <c r="B588" s="28"/>
      <c r="C588" s="28"/>
      <c r="D588" s="28"/>
      <c r="E588" s="28"/>
      <c r="F588" s="28"/>
      <c r="G588" s="28"/>
      <c r="H588" s="28"/>
      <c r="L588" s="28"/>
      <c r="M588" s="28"/>
      <c r="N588" s="28"/>
      <c r="O588" s="28"/>
      <c r="P588" s="28"/>
      <c r="Q588" s="28"/>
      <c r="R588" s="28"/>
      <c r="T588" s="28"/>
      <c r="U588" s="28"/>
      <c r="V588" s="28"/>
    </row>
    <row r="589" spans="1:22">
      <c r="A589" s="28"/>
      <c r="B589" s="28"/>
      <c r="C589" s="28"/>
      <c r="D589" s="28"/>
      <c r="E589" s="28"/>
      <c r="F589" s="28"/>
      <c r="G589" s="28"/>
      <c r="H589" s="28"/>
      <c r="L589" s="28"/>
      <c r="M589" s="28"/>
      <c r="N589" s="28"/>
      <c r="O589" s="28"/>
      <c r="P589" s="28"/>
      <c r="Q589" s="28"/>
      <c r="R589" s="28"/>
      <c r="T589" s="28"/>
      <c r="U589" s="28"/>
      <c r="V589" s="28"/>
    </row>
    <row r="590" spans="1:22">
      <c r="A590" s="28"/>
      <c r="B590" s="28"/>
      <c r="C590" s="28"/>
      <c r="D590" s="28"/>
      <c r="E590" s="28"/>
      <c r="F590" s="28"/>
      <c r="G590" s="28"/>
      <c r="H590" s="28"/>
      <c r="L590" s="28"/>
      <c r="M590" s="28"/>
      <c r="N590" s="28"/>
      <c r="O590" s="28"/>
      <c r="P590" s="28"/>
      <c r="Q590" s="28"/>
      <c r="R590" s="28"/>
      <c r="T590" s="28"/>
      <c r="U590" s="28"/>
      <c r="V590" s="28"/>
    </row>
    <row r="591" spans="1:22">
      <c r="A591" s="28"/>
      <c r="B591" s="28"/>
      <c r="C591" s="28"/>
      <c r="D591" s="28"/>
      <c r="E591" s="28"/>
      <c r="F591" s="28"/>
      <c r="G591" s="28"/>
      <c r="H591" s="28"/>
      <c r="L591" s="28"/>
      <c r="M591" s="28"/>
      <c r="N591" s="28"/>
      <c r="O591" s="28"/>
      <c r="P591" s="28"/>
      <c r="Q591" s="28"/>
      <c r="R591" s="28"/>
      <c r="T591" s="28"/>
      <c r="U591" s="28"/>
      <c r="V591" s="28"/>
    </row>
    <row r="592" spans="1:22">
      <c r="A592" s="28"/>
      <c r="B592" s="28"/>
      <c r="C592" s="28"/>
      <c r="D592" s="28"/>
      <c r="E592" s="28"/>
      <c r="F592" s="28"/>
      <c r="G592" s="28"/>
      <c r="H592" s="28"/>
      <c r="L592" s="28"/>
      <c r="M592" s="28"/>
      <c r="N592" s="28"/>
      <c r="O592" s="28"/>
      <c r="P592" s="28"/>
      <c r="Q592" s="28"/>
      <c r="R592" s="28"/>
      <c r="T592" s="28"/>
      <c r="U592" s="28"/>
      <c r="V592" s="28"/>
    </row>
    <row r="593" spans="1:22">
      <c r="A593" s="28"/>
      <c r="B593" s="28"/>
      <c r="C593" s="28"/>
      <c r="D593" s="28"/>
      <c r="E593" s="28"/>
      <c r="F593" s="28"/>
      <c r="G593" s="28"/>
      <c r="H593" s="28"/>
      <c r="L593" s="28"/>
      <c r="M593" s="28"/>
      <c r="N593" s="28"/>
      <c r="O593" s="28"/>
      <c r="P593" s="28"/>
      <c r="Q593" s="28"/>
      <c r="R593" s="28"/>
      <c r="T593" s="28"/>
      <c r="U593" s="28"/>
      <c r="V593" s="28"/>
    </row>
    <row r="594" spans="1:22">
      <c r="A594" s="28"/>
      <c r="B594" s="28"/>
      <c r="C594" s="28"/>
      <c r="D594" s="28"/>
      <c r="E594" s="28"/>
      <c r="F594" s="28"/>
      <c r="G594" s="28"/>
      <c r="H594" s="28"/>
      <c r="L594" s="28"/>
      <c r="M594" s="28"/>
      <c r="N594" s="28"/>
      <c r="O594" s="28"/>
      <c r="P594" s="28"/>
      <c r="Q594" s="28"/>
      <c r="R594" s="28"/>
      <c r="T594" s="28"/>
      <c r="U594" s="28"/>
      <c r="V594" s="28"/>
    </row>
    <row r="595" spans="1:22">
      <c r="A595" s="28"/>
      <c r="B595" s="28"/>
      <c r="C595" s="28"/>
      <c r="D595" s="28"/>
      <c r="E595" s="28"/>
      <c r="F595" s="28"/>
      <c r="G595" s="28"/>
      <c r="H595" s="28"/>
      <c r="L595" s="28"/>
      <c r="M595" s="28"/>
      <c r="N595" s="28"/>
      <c r="O595" s="28"/>
      <c r="P595" s="28"/>
      <c r="Q595" s="28"/>
      <c r="R595" s="28"/>
      <c r="T595" s="28"/>
      <c r="U595" s="28"/>
      <c r="V595" s="28"/>
    </row>
    <row r="596" spans="1:22">
      <c r="A596" s="28"/>
      <c r="B596" s="28"/>
      <c r="C596" s="28"/>
      <c r="D596" s="28"/>
      <c r="E596" s="28"/>
      <c r="F596" s="28"/>
      <c r="G596" s="28"/>
      <c r="H596" s="28"/>
      <c r="L596" s="28"/>
      <c r="M596" s="28"/>
      <c r="N596" s="28"/>
      <c r="O596" s="28"/>
      <c r="P596" s="28"/>
      <c r="Q596" s="28"/>
      <c r="R596" s="28"/>
      <c r="T596" s="28"/>
      <c r="U596" s="28"/>
      <c r="V596" s="28"/>
    </row>
    <row r="597" spans="1:22">
      <c r="A597" s="28"/>
      <c r="B597" s="28"/>
      <c r="C597" s="28"/>
      <c r="D597" s="28"/>
      <c r="E597" s="28"/>
      <c r="F597" s="28"/>
      <c r="G597" s="28"/>
      <c r="H597" s="28"/>
      <c r="L597" s="28"/>
      <c r="M597" s="28"/>
      <c r="N597" s="28"/>
      <c r="O597" s="28"/>
      <c r="P597" s="28"/>
      <c r="Q597" s="28"/>
      <c r="R597" s="28"/>
      <c r="T597" s="28"/>
      <c r="U597" s="28"/>
      <c r="V597" s="28"/>
    </row>
    <row r="598" spans="1:22">
      <c r="A598" s="28"/>
      <c r="B598" s="28"/>
      <c r="C598" s="28"/>
      <c r="D598" s="28"/>
      <c r="E598" s="28"/>
      <c r="F598" s="28"/>
      <c r="G598" s="28"/>
      <c r="H598" s="28"/>
      <c r="L598" s="28"/>
      <c r="M598" s="28"/>
      <c r="N598" s="28"/>
      <c r="O598" s="28"/>
      <c r="P598" s="28"/>
      <c r="Q598" s="28"/>
      <c r="R598" s="28"/>
      <c r="T598" s="28"/>
      <c r="U598" s="28"/>
      <c r="V598" s="28"/>
    </row>
    <row r="599" spans="1:22">
      <c r="A599" s="28"/>
      <c r="B599" s="28"/>
      <c r="C599" s="28"/>
      <c r="D599" s="28"/>
      <c r="E599" s="28"/>
      <c r="F599" s="28"/>
      <c r="G599" s="28"/>
      <c r="H599" s="28"/>
      <c r="L599" s="28"/>
      <c r="M599" s="28"/>
      <c r="N599" s="28"/>
      <c r="O599" s="28"/>
      <c r="P599" s="28"/>
      <c r="Q599" s="28"/>
      <c r="R599" s="28"/>
      <c r="T599" s="28"/>
      <c r="U599" s="28"/>
      <c r="V599" s="28"/>
    </row>
  </sheetData>
  <mergeCells count="1">
    <mergeCell ref="Q4:S4"/>
  </mergeCells>
  <phoneticPr fontId="1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4B70A-3685-4A67-9111-6F8A1FE2E891}">
  <dimension ref="A1"/>
  <sheetViews>
    <sheetView topLeftCell="A35" workbookViewId="0">
      <selection activeCell="N47" sqref="N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162"/>
  <sheetViews>
    <sheetView zoomScale="88" zoomScaleNormal="88" workbookViewId="0">
      <pane ySplit="8" topLeftCell="A9" activePane="bottomLeft" state="frozen"/>
      <selection pane="bottomLeft" activeCell="A9" sqref="A9"/>
    </sheetView>
  </sheetViews>
  <sheetFormatPr baseColWidth="10" defaultRowHeight="15"/>
  <cols>
    <col min="1" max="1" width="3.90625" customWidth="1"/>
    <col min="2" max="2" width="5.6328125" customWidth="1"/>
    <col min="3" max="3" width="3.90625" customWidth="1"/>
    <col min="4" max="4" width="12.54296875" customWidth="1"/>
    <col min="5" max="5" width="6.36328125" customWidth="1"/>
    <col min="6" max="6" width="7.08984375" customWidth="1"/>
    <col min="7" max="7" width="5.36328125" style="89" customWidth="1"/>
    <col min="8" max="8" width="5.36328125" customWidth="1"/>
    <col min="9" max="9" width="6.08984375" style="89" customWidth="1"/>
    <col min="10" max="10" width="2.08984375" style="89" customWidth="1"/>
    <col min="11" max="11" width="6.08984375" style="89" customWidth="1"/>
    <col min="12" max="12" width="1.6328125" style="89" customWidth="1"/>
    <col min="13" max="13" width="6.08984375" style="89" customWidth="1"/>
    <col min="14" max="14" width="2.26953125" style="89" customWidth="1"/>
    <col min="15" max="15" width="6.08984375" style="89" customWidth="1"/>
    <col min="16" max="16" width="1.7265625" style="89" customWidth="1"/>
    <col min="17" max="17" width="6.54296875" customWidth="1"/>
    <col min="18" max="18" width="6.6328125" style="395" customWidth="1"/>
    <col min="19" max="19" width="2.26953125" customWidth="1"/>
    <col min="20" max="20" width="7.08984375" customWidth="1"/>
    <col min="21" max="21" width="5.08984375" style="395" customWidth="1"/>
    <col min="22" max="22" width="2.36328125" style="395" customWidth="1"/>
    <col min="23" max="23" width="7" style="89" customWidth="1"/>
    <col min="24" max="24" width="2.36328125" style="89" customWidth="1"/>
    <col min="25" max="25" width="7.26953125" style="11" customWidth="1"/>
    <col min="26" max="26" width="6.81640625" style="11" customWidth="1"/>
    <col min="27" max="27" width="7.453125" customWidth="1"/>
    <col min="28" max="28" width="5.6328125" customWidth="1"/>
    <col min="29" max="29" width="7.1796875" customWidth="1"/>
    <col min="30" max="30" width="9.36328125" customWidth="1"/>
    <col min="31" max="31" width="9.6328125" style="89" customWidth="1"/>
    <col min="32" max="32" width="8.54296875" customWidth="1"/>
    <col min="43" max="43" width="14" customWidth="1"/>
    <col min="44" max="44" width="12.54296875" customWidth="1"/>
    <col min="45" max="45" width="10.90625" customWidth="1"/>
  </cols>
  <sheetData>
    <row r="1" spans="1:51">
      <c r="A1" s="45"/>
      <c r="B1" s="45"/>
      <c r="C1" s="45"/>
      <c r="D1" s="45"/>
      <c r="E1" s="45"/>
      <c r="F1" s="45"/>
      <c r="G1" s="87"/>
      <c r="H1" s="45"/>
      <c r="I1" s="87"/>
      <c r="J1" s="87"/>
      <c r="K1" s="87"/>
      <c r="L1" s="87"/>
      <c r="M1" s="87"/>
      <c r="N1" s="87"/>
      <c r="O1" s="87"/>
      <c r="P1" s="87"/>
      <c r="Q1" s="45"/>
      <c r="R1" s="443"/>
      <c r="S1" s="45"/>
      <c r="T1" s="45"/>
      <c r="U1" s="443"/>
      <c r="V1" s="443"/>
      <c r="W1" s="87"/>
      <c r="X1" s="87"/>
      <c r="Y1" s="69"/>
      <c r="Z1" s="69"/>
      <c r="AA1" s="45"/>
      <c r="AB1" s="45"/>
      <c r="AC1" s="45"/>
      <c r="AD1" s="45"/>
      <c r="AE1" s="87"/>
      <c r="AF1" s="45"/>
    </row>
    <row r="2" spans="1:51" s="169" customFormat="1" ht="31.8">
      <c r="A2" s="168"/>
      <c r="B2" s="168"/>
      <c r="C2" s="131" t="s">
        <v>436</v>
      </c>
      <c r="D2" s="168"/>
      <c r="E2" s="168"/>
      <c r="F2" s="168"/>
      <c r="G2" s="175"/>
      <c r="H2" s="168"/>
      <c r="I2" s="175"/>
      <c r="J2" s="175"/>
      <c r="K2" s="175"/>
      <c r="L2" s="175"/>
      <c r="M2" s="175"/>
      <c r="N2" s="175"/>
      <c r="O2" s="175"/>
      <c r="P2" s="175"/>
      <c r="Q2" s="168"/>
      <c r="R2" s="453"/>
      <c r="S2" s="168"/>
      <c r="T2" s="131" t="str">
        <f>+År!B2</f>
        <v>KJE</v>
      </c>
      <c r="U2" s="453"/>
      <c r="V2" s="453"/>
      <c r="W2" s="175"/>
      <c r="X2" s="175"/>
      <c r="Y2" s="178"/>
      <c r="Z2" s="178"/>
      <c r="AA2" s="168"/>
      <c r="AB2" s="168"/>
      <c r="AC2" s="168"/>
      <c r="AD2" s="168"/>
      <c r="AE2" s="175"/>
      <c r="AF2" s="168"/>
    </row>
    <row r="3" spans="1:51">
      <c r="A3" s="45"/>
      <c r="B3" s="45"/>
      <c r="C3" s="45"/>
      <c r="D3" s="45"/>
      <c r="E3" s="45"/>
      <c r="F3" s="45"/>
      <c r="G3" s="87"/>
      <c r="H3" s="45"/>
      <c r="I3" s="87"/>
      <c r="J3" s="87"/>
      <c r="K3" s="87"/>
      <c r="L3" s="87"/>
      <c r="M3" s="87"/>
      <c r="N3" s="87"/>
      <c r="O3" s="87"/>
      <c r="P3" s="87"/>
      <c r="Q3" s="45"/>
      <c r="R3" s="443"/>
      <c r="S3" s="45"/>
      <c r="T3" s="45"/>
      <c r="U3" s="443"/>
      <c r="V3" s="443"/>
      <c r="W3" s="87"/>
      <c r="X3" s="87"/>
      <c r="Y3" s="69"/>
      <c r="Z3" s="69"/>
      <c r="AA3" s="45"/>
      <c r="AB3" s="45"/>
      <c r="AC3" s="45"/>
      <c r="AD3" s="45"/>
      <c r="AE3" s="87"/>
      <c r="AF3" s="45"/>
    </row>
    <row r="4" spans="1:51" s="173" customFormat="1" ht="19.8">
      <c r="A4" s="171"/>
      <c r="B4" s="171"/>
      <c r="C4" s="171"/>
      <c r="D4" s="167" t="s">
        <v>5</v>
      </c>
      <c r="E4" s="170">
        <f>+År!P2</f>
        <v>52</v>
      </c>
      <c r="F4" s="171"/>
      <c r="G4" s="185"/>
      <c r="H4" s="171"/>
      <c r="I4" s="181"/>
      <c r="J4" s="181"/>
      <c r="K4" s="181"/>
      <c r="L4" s="181"/>
      <c r="M4" s="181"/>
      <c r="N4" s="181"/>
      <c r="O4" s="181"/>
      <c r="P4" s="181"/>
      <c r="Q4" s="171"/>
      <c r="R4" s="453"/>
      <c r="S4" s="171"/>
      <c r="T4" s="167" t="s">
        <v>422</v>
      </c>
      <c r="U4" s="453"/>
      <c r="V4" s="453"/>
      <c r="W4" s="181"/>
      <c r="X4" s="181"/>
      <c r="Y4" s="181"/>
      <c r="Z4" s="512">
        <f>SUM(F9:F26)</f>
        <v>16562</v>
      </c>
      <c r="AA4" s="508"/>
      <c r="AB4" s="186"/>
      <c r="AC4" s="183"/>
      <c r="AD4" s="183"/>
      <c r="AE4" s="181"/>
      <c r="AF4" s="181"/>
      <c r="AG4"/>
      <c r="AH4"/>
      <c r="AY4" s="172"/>
    </row>
    <row r="5" spans="1:51">
      <c r="A5" s="46"/>
      <c r="B5" s="46"/>
      <c r="C5" s="46"/>
      <c r="D5" s="46"/>
      <c r="E5" s="46"/>
      <c r="F5" s="46"/>
      <c r="G5" s="138"/>
      <c r="H5" s="45"/>
      <c r="I5" s="87"/>
      <c r="J5" s="87"/>
      <c r="K5" s="87"/>
      <c r="L5" s="87"/>
      <c r="M5" s="87"/>
      <c r="N5" s="87"/>
      <c r="O5" s="87"/>
      <c r="P5" s="87"/>
      <c r="Q5" s="45"/>
      <c r="R5" s="443"/>
      <c r="S5" s="45"/>
      <c r="T5" s="46"/>
      <c r="U5" s="443"/>
      <c r="V5" s="443"/>
      <c r="W5" s="87"/>
      <c r="X5" s="87"/>
      <c r="Y5" s="69"/>
      <c r="Z5" s="69"/>
      <c r="AA5" s="45"/>
      <c r="AB5" s="45"/>
      <c r="AC5" s="45"/>
      <c r="AD5" s="45"/>
      <c r="AE5" s="87"/>
      <c r="AF5" s="45"/>
      <c r="AT5" s="4"/>
      <c r="AU5" s="4"/>
    </row>
    <row r="6" spans="1:51" ht="15" customHeight="1">
      <c r="A6" s="443"/>
      <c r="B6" s="443"/>
      <c r="C6" s="443"/>
      <c r="D6" s="443"/>
      <c r="E6" s="444" t="s">
        <v>2</v>
      </c>
      <c r="F6" s="443"/>
      <c r="G6" s="445"/>
      <c r="H6" s="443"/>
      <c r="I6" s="445"/>
      <c r="J6" s="445"/>
      <c r="K6" s="445"/>
      <c r="L6" s="445"/>
      <c r="M6" s="445"/>
      <c r="N6" s="445"/>
      <c r="O6" s="445"/>
      <c r="P6" s="445"/>
      <c r="Q6" s="443" t="s">
        <v>22</v>
      </c>
      <c r="R6" s="443"/>
      <c r="S6" s="443"/>
      <c r="T6" s="444" t="s">
        <v>22</v>
      </c>
      <c r="U6" s="443"/>
      <c r="V6" s="443"/>
      <c r="W6" s="445"/>
      <c r="X6" s="445"/>
      <c r="Y6" s="446"/>
      <c r="Z6" s="446"/>
      <c r="AA6" s="444" t="s">
        <v>423</v>
      </c>
      <c r="AB6" s="443"/>
      <c r="AC6" s="443"/>
      <c r="AD6" s="444" t="s">
        <v>76</v>
      </c>
      <c r="AE6" s="447" t="s">
        <v>2</v>
      </c>
      <c r="AF6" s="443"/>
      <c r="AT6" s="4"/>
      <c r="AU6" s="4"/>
    </row>
    <row r="7" spans="1:51" ht="15" customHeight="1">
      <c r="A7" s="443"/>
      <c r="B7" s="443"/>
      <c r="C7" s="443"/>
      <c r="D7" s="443"/>
      <c r="E7" s="444" t="s">
        <v>462</v>
      </c>
      <c r="F7" s="444" t="s">
        <v>2</v>
      </c>
      <c r="G7" s="447" t="s">
        <v>2</v>
      </c>
      <c r="H7" s="106"/>
      <c r="I7" s="447" t="s">
        <v>1</v>
      </c>
      <c r="J7" s="447"/>
      <c r="K7" s="447" t="s">
        <v>2</v>
      </c>
      <c r="L7" s="447"/>
      <c r="M7" s="447" t="s">
        <v>22</v>
      </c>
      <c r="N7" s="447"/>
      <c r="O7" s="447" t="s">
        <v>22</v>
      </c>
      <c r="P7" s="447"/>
      <c r="Q7" s="444" t="s">
        <v>0</v>
      </c>
      <c r="R7" s="444"/>
      <c r="S7" s="444"/>
      <c r="T7" s="444" t="s">
        <v>464</v>
      </c>
      <c r="U7" s="444"/>
      <c r="V7" s="444"/>
      <c r="W7" s="447" t="s">
        <v>22</v>
      </c>
      <c r="X7" s="447"/>
      <c r="Y7" s="448" t="s">
        <v>486</v>
      </c>
      <c r="Z7" s="448"/>
      <c r="AA7" s="444" t="s">
        <v>412</v>
      </c>
      <c r="AB7" s="444" t="s">
        <v>460</v>
      </c>
      <c r="AC7" s="444" t="s">
        <v>410</v>
      </c>
      <c r="AD7" s="444" t="s">
        <v>425</v>
      </c>
      <c r="AE7" s="447" t="s">
        <v>427</v>
      </c>
      <c r="AF7" s="443"/>
    </row>
    <row r="8" spans="1:51" ht="15" customHeight="1">
      <c r="A8" s="443"/>
      <c r="B8" s="444" t="s">
        <v>85</v>
      </c>
      <c r="C8" s="444" t="s">
        <v>437</v>
      </c>
      <c r="D8" s="443"/>
      <c r="E8" s="449" t="s">
        <v>463</v>
      </c>
      <c r="F8" s="449" t="s">
        <v>8</v>
      </c>
      <c r="G8" s="450" t="s">
        <v>400</v>
      </c>
      <c r="H8" s="106" t="s">
        <v>465</v>
      </c>
      <c r="I8" s="450" t="s">
        <v>400</v>
      </c>
      <c r="J8" s="450"/>
      <c r="K8" s="450" t="s">
        <v>637</v>
      </c>
      <c r="L8" s="447"/>
      <c r="M8" s="450" t="s">
        <v>637</v>
      </c>
      <c r="N8" s="450"/>
      <c r="O8" s="450" t="s">
        <v>639</v>
      </c>
      <c r="P8" s="450"/>
      <c r="Q8" s="449"/>
      <c r="R8" s="451" t="s">
        <v>465</v>
      </c>
      <c r="S8" s="451"/>
      <c r="T8" s="449" t="s">
        <v>411</v>
      </c>
      <c r="U8" s="451" t="s">
        <v>465</v>
      </c>
      <c r="V8" s="451"/>
      <c r="W8" s="450" t="s">
        <v>44</v>
      </c>
      <c r="X8" s="450"/>
      <c r="Y8" s="452" t="s">
        <v>507</v>
      </c>
      <c r="Z8" s="452" t="s">
        <v>515</v>
      </c>
      <c r="AA8" s="449" t="s">
        <v>44</v>
      </c>
      <c r="AB8" s="449" t="s">
        <v>461</v>
      </c>
      <c r="AC8" s="449" t="s">
        <v>411</v>
      </c>
      <c r="AD8" s="449" t="s">
        <v>426</v>
      </c>
      <c r="AE8" s="450" t="s">
        <v>64</v>
      </c>
      <c r="AF8" s="443"/>
      <c r="AG8" s="4"/>
      <c r="AH8" s="56"/>
      <c r="AI8" s="1"/>
      <c r="AJ8" s="5"/>
    </row>
    <row r="9" spans="1:51" ht="15.6">
      <c r="A9" s="45"/>
      <c r="B9" s="63">
        <f>+'Ark1'!C920</f>
        <v>2024</v>
      </c>
      <c r="C9" s="63">
        <f>+'Ark1'!N920</f>
        <v>403</v>
      </c>
      <c r="D9" s="63" t="str">
        <f>VLOOKUP(C9,RNR!$J$2:$K$19,2)</f>
        <v>&lt;=4,0</v>
      </c>
      <c r="E9" s="63">
        <f>+'Ark1'!Q920</f>
        <v>87</v>
      </c>
      <c r="F9" s="63">
        <f>+'Ark1'!R920</f>
        <v>555</v>
      </c>
      <c r="G9" s="176">
        <f>+'Ark1'!AG920</f>
        <v>1.3025116367505585</v>
      </c>
      <c r="H9" s="107">
        <f t="shared" ref="H9:H26" si="0">+G9-G28</f>
        <v>-0.51087217050027123</v>
      </c>
      <c r="I9" s="176">
        <f>+'Ark1'!AH920</f>
        <v>6.4864864864864877</v>
      </c>
      <c r="J9" s="92"/>
      <c r="K9" s="412">
        <f>+'Ark1'!AI920</f>
        <v>468</v>
      </c>
      <c r="L9" s="351"/>
      <c r="M9" s="276">
        <f>+IF(K9=0,"",'Ark1'!AJ920)</f>
        <v>68.487820512820562</v>
      </c>
      <c r="N9" s="409"/>
      <c r="O9" s="276">
        <f>+IF(K9=0,"",'Ark1'!AK920)</f>
        <v>11.763433907060012</v>
      </c>
      <c r="P9" s="409"/>
      <c r="Q9" s="64">
        <f>+'Ark1'!S920</f>
        <v>3.967567567567567</v>
      </c>
      <c r="R9" s="454">
        <f>+Q9-Q28</f>
        <v>0.14040707374040773</v>
      </c>
      <c r="S9" s="114"/>
      <c r="T9" s="64">
        <f>+'Ark1'!T920</f>
        <v>3.4900900900900886</v>
      </c>
      <c r="U9" s="454">
        <f>+T9-T28</f>
        <v>9.5028361695026042E-2</v>
      </c>
      <c r="V9" s="451"/>
      <c r="W9" s="233">
        <f>+'Ark1'!U920</f>
        <v>3.2091891891891882</v>
      </c>
      <c r="X9" s="92"/>
      <c r="Y9" s="130">
        <f>+'Ark1'!X920</f>
        <v>0</v>
      </c>
      <c r="Z9" s="130">
        <f>+'Ark1'!Y920</f>
        <v>0</v>
      </c>
      <c r="AA9" s="64">
        <f>+'Ark1'!Z920</f>
        <v>0.99017073342155326</v>
      </c>
      <c r="AB9" s="64">
        <f>+'Ark1'!AA920</f>
        <v>1.6392792396705338</v>
      </c>
      <c r="AC9" s="64">
        <f>+'Ark1'!AB920</f>
        <v>1.4854825984986619</v>
      </c>
      <c r="AD9" s="64">
        <f>+W9/Q9</f>
        <v>0.80885558583106254</v>
      </c>
      <c r="AE9" s="129">
        <f>+F9/E9</f>
        <v>6.3793103448275863</v>
      </c>
      <c r="AF9" s="45"/>
      <c r="AG9" s="4"/>
      <c r="AH9" s="56"/>
      <c r="AI9" s="1"/>
      <c r="AJ9" s="5"/>
    </row>
    <row r="10" spans="1:51" ht="15.6">
      <c r="A10" s="45"/>
      <c r="B10" s="63">
        <f>+'Ark1'!C921</f>
        <v>2024</v>
      </c>
      <c r="C10" s="63">
        <f>+'Ark1'!N921</f>
        <v>404</v>
      </c>
      <c r="D10" s="63" t="str">
        <f>VLOOKUP(C10,RNR!$J$2:$K$19,2)</f>
        <v xml:space="preserve">  4,1 - 5,0 kg</v>
      </c>
      <c r="E10" s="63">
        <f>+'Ark1'!Q921</f>
        <v>162</v>
      </c>
      <c r="F10" s="63">
        <f>+'Ark1'!R921</f>
        <v>1260</v>
      </c>
      <c r="G10" s="176">
        <f>+'Ark1'!AG921</f>
        <v>4.2581183017839939</v>
      </c>
      <c r="H10" s="107">
        <f t="shared" si="0"/>
        <v>-1.6094033428751615</v>
      </c>
      <c r="I10" s="176">
        <f>+'Ark1'!AH921</f>
        <v>2.3809523809523818</v>
      </c>
      <c r="J10" s="92"/>
      <c r="K10" s="412">
        <f>+'Ark1'!AI921</f>
        <v>992</v>
      </c>
      <c r="L10" s="351"/>
      <c r="M10" s="276">
        <f>+IF(K10=0,"",'Ark1'!AJ921)</f>
        <v>71.05705645161288</v>
      </c>
      <c r="N10" s="409"/>
      <c r="O10" s="276">
        <f>+IF(K10=0,"",'Ark1'!AK921)</f>
        <v>13.011258866898263</v>
      </c>
      <c r="P10" s="409"/>
      <c r="Q10" s="64">
        <f>+'Ark1'!S921</f>
        <v>4.5238095238095219</v>
      </c>
      <c r="R10" s="454">
        <f t="shared" ref="R10:R26" si="1">+Q10-Q29</f>
        <v>-8.7488015340364989E-2</v>
      </c>
      <c r="S10" s="114"/>
      <c r="T10" s="64">
        <f>+'Ark1'!T921</f>
        <v>3.8920634920634911</v>
      </c>
      <c r="U10" s="454">
        <f t="shared" ref="U10:U26" si="2">+T10-T29</f>
        <v>2.1817407052305615E-2</v>
      </c>
      <c r="V10" s="451"/>
      <c r="W10" s="233">
        <f>+'Ark1'!U921</f>
        <v>4.6211904761904723</v>
      </c>
      <c r="X10" s="92"/>
      <c r="Y10" s="130">
        <f>+'Ark1'!X921</f>
        <v>0</v>
      </c>
      <c r="Z10" s="130">
        <f>+'Ark1'!Y921</f>
        <v>0</v>
      </c>
      <c r="AA10" s="64">
        <f>+'Ark1'!Z921</f>
        <v>0.28463874944768902</v>
      </c>
      <c r="AB10" s="64">
        <f>+'Ark1'!AA921</f>
        <v>1.2886210527874649</v>
      </c>
      <c r="AC10" s="64">
        <f>+'Ark1'!AB921</f>
        <v>1.3707027032623305</v>
      </c>
      <c r="AD10" s="64">
        <f t="shared" ref="AD10:AD13" si="3">+W10/Q10</f>
        <v>1.0215263157894732</v>
      </c>
      <c r="AE10" s="129">
        <f t="shared" ref="AE10:AE13" si="4">+F10/E10</f>
        <v>7.7777777777777777</v>
      </c>
      <c r="AF10" s="45"/>
      <c r="AG10" s="4"/>
      <c r="AH10" s="56"/>
      <c r="AI10" s="1"/>
      <c r="AJ10" s="5"/>
    </row>
    <row r="11" spans="1:51" ht="15.6">
      <c r="A11" s="45"/>
      <c r="B11" s="63">
        <f>+'Ark1'!C922</f>
        <v>2024</v>
      </c>
      <c r="C11" s="63">
        <f>+'Ark1'!N922</f>
        <v>405</v>
      </c>
      <c r="D11" s="63" t="str">
        <f>VLOOKUP(C11,RNR!$J$2:$K$19,2)</f>
        <v xml:space="preserve">  5,1 - 6,0 kg</v>
      </c>
      <c r="E11" s="63">
        <f>+'Ark1'!Q922</f>
        <v>212</v>
      </c>
      <c r="F11" s="63">
        <f>+'Ark1'!R922</f>
        <v>2485</v>
      </c>
      <c r="G11" s="176">
        <f>+'Ark1'!AG922</f>
        <v>10.165821410158436</v>
      </c>
      <c r="H11" s="107">
        <f t="shared" si="0"/>
        <v>-0.76764437920085093</v>
      </c>
      <c r="I11" s="176">
        <f>+'Ark1'!AH922</f>
        <v>1.0060362173038233</v>
      </c>
      <c r="J11" s="92"/>
      <c r="K11" s="412">
        <f>+'Ark1'!AI922</f>
        <v>2048</v>
      </c>
      <c r="L11" s="351"/>
      <c r="M11" s="276">
        <f>+IF(K11=0,"",'Ark1'!AJ922)</f>
        <v>73.645996093749986</v>
      </c>
      <c r="N11" s="409"/>
      <c r="O11" s="276">
        <f>+IF(K11=0,"",'Ark1'!AK922)</f>
        <v>14.182779156354401</v>
      </c>
      <c r="P11" s="409"/>
      <c r="Q11" s="64">
        <f>+'Ark1'!S922</f>
        <v>4.9967806841046283</v>
      </c>
      <c r="R11" s="454">
        <f t="shared" si="1"/>
        <v>-9.8215690079562989E-2</v>
      </c>
      <c r="S11" s="114"/>
      <c r="T11" s="64">
        <f>+'Ark1'!T922</f>
        <v>4.2325955734406451</v>
      </c>
      <c r="U11" s="454">
        <f t="shared" si="2"/>
        <v>-3.49896332308548E-2</v>
      </c>
      <c r="V11" s="451"/>
      <c r="W11" s="233">
        <f>+'Ark1'!U922</f>
        <v>5.5940040241448683</v>
      </c>
      <c r="X11" s="92"/>
      <c r="Y11" s="130">
        <f>+'Ark1'!X922</f>
        <v>0</v>
      </c>
      <c r="Z11" s="130">
        <f>+'Ark1'!Y922</f>
        <v>0</v>
      </c>
      <c r="AA11" s="64">
        <f>+'Ark1'!Z922</f>
        <v>0.28346849970637622</v>
      </c>
      <c r="AB11" s="64">
        <f>+'Ark1'!AA922</f>
        <v>1.3248855150377639</v>
      </c>
      <c r="AC11" s="64">
        <f>+'Ark1'!AB922</f>
        <v>1.3690396343947764</v>
      </c>
      <c r="AD11" s="64">
        <f t="shared" si="3"/>
        <v>1.1195216235805747</v>
      </c>
      <c r="AE11" s="129">
        <f t="shared" si="4"/>
        <v>11.721698113207546</v>
      </c>
      <c r="AF11" s="45"/>
      <c r="AG11" s="4"/>
      <c r="AH11" s="56"/>
      <c r="AI11" s="1"/>
      <c r="AJ11" s="5"/>
    </row>
    <row r="12" spans="1:51" ht="15.6">
      <c r="A12" s="45"/>
      <c r="B12" s="63">
        <f>+'Ark1'!C923</f>
        <v>2024</v>
      </c>
      <c r="C12" s="63">
        <f>+'Ark1'!N923</f>
        <v>406</v>
      </c>
      <c r="D12" s="63" t="str">
        <f>VLOOKUP(C12,RNR!$J$2:$K$19,2)</f>
        <v xml:space="preserve">  6,1 - 7,0 kg</v>
      </c>
      <c r="E12" s="63">
        <f>+'Ark1'!Q923</f>
        <v>270</v>
      </c>
      <c r="F12" s="63">
        <f>+'Ark1'!R923</f>
        <v>2767</v>
      </c>
      <c r="G12" s="176">
        <f>+'Ark1'!AG923</f>
        <v>13.200627452127522</v>
      </c>
      <c r="H12" s="107">
        <f t="shared" si="0"/>
        <v>0.37488860476574182</v>
      </c>
      <c r="I12" s="176">
        <f>+'Ark1'!AH923</f>
        <v>1.4456089627755691</v>
      </c>
      <c r="J12" s="92"/>
      <c r="K12" s="412">
        <f>+'Ark1'!AI923</f>
        <v>2437</v>
      </c>
      <c r="L12" s="351"/>
      <c r="M12" s="276">
        <f>+IF(K12=0,"",'Ark1'!AJ923)</f>
        <v>76.590439064423549</v>
      </c>
      <c r="N12" s="409"/>
      <c r="O12" s="276">
        <f>+IF(K12=0,"",'Ark1'!AK923)</f>
        <v>14.696635490034373</v>
      </c>
      <c r="P12" s="409"/>
      <c r="Q12" s="64">
        <f>+'Ark1'!S923</f>
        <v>5.2865919768702572</v>
      </c>
      <c r="R12" s="454">
        <f t="shared" si="1"/>
        <v>9.8070364084202666E-2</v>
      </c>
      <c r="S12" s="114"/>
      <c r="T12" s="64">
        <f>+'Ark1'!T923</f>
        <v>4.4904228406216129</v>
      </c>
      <c r="U12" s="454">
        <f t="shared" si="2"/>
        <v>6.8701082539520009E-2</v>
      </c>
      <c r="V12" s="451"/>
      <c r="W12" s="233">
        <f>+'Ark1'!U923</f>
        <v>6.5236718467654491</v>
      </c>
      <c r="X12" s="92"/>
      <c r="Y12" s="130">
        <f>+'Ark1'!X923</f>
        <v>0</v>
      </c>
      <c r="Z12" s="130">
        <f>+'Ark1'!Y923</f>
        <v>0</v>
      </c>
      <c r="AA12" s="64">
        <f>+'Ark1'!Z923</f>
        <v>0.288209139593543</v>
      </c>
      <c r="AB12" s="64">
        <f>+'Ark1'!AA923</f>
        <v>1.3121065589718011</v>
      </c>
      <c r="AC12" s="64">
        <f>+'Ark1'!AB923</f>
        <v>1.3379852868606628</v>
      </c>
      <c r="AD12" s="64">
        <f t="shared" si="3"/>
        <v>1.2340032813781785</v>
      </c>
      <c r="AE12" s="129">
        <f t="shared" si="4"/>
        <v>10.248148148148148</v>
      </c>
      <c r="AF12" s="45"/>
      <c r="AG12" s="4"/>
      <c r="AH12" s="56"/>
      <c r="AI12" s="1"/>
      <c r="AJ12" s="5"/>
      <c r="AL12" s="2"/>
      <c r="AM12" s="2"/>
      <c r="AN12" s="2"/>
    </row>
    <row r="13" spans="1:51" ht="15.6">
      <c r="A13" s="45"/>
      <c r="B13" s="63">
        <f>+'Ark1'!C924</f>
        <v>2024</v>
      </c>
      <c r="C13" s="63">
        <f>+'Ark1'!N924</f>
        <v>407</v>
      </c>
      <c r="D13" s="63" t="str">
        <f>VLOOKUP(C13,RNR!$J$2:$K$19,2)</f>
        <v xml:space="preserve">  7,1 - 8,0 kg</v>
      </c>
      <c r="E13" s="63">
        <f>+'Ark1'!Q924</f>
        <v>324</v>
      </c>
      <c r="F13" s="63">
        <f>+'Ark1'!R924</f>
        <v>2419</v>
      </c>
      <c r="G13" s="176">
        <f>+'Ark1'!AG924</f>
        <v>13.285750328169163</v>
      </c>
      <c r="H13" s="107">
        <f t="shared" si="0"/>
        <v>9.9415628229847286E-2</v>
      </c>
      <c r="I13" s="176">
        <f>+'Ark1'!AH924</f>
        <v>1.3642000826787923</v>
      </c>
      <c r="J13" s="92"/>
      <c r="K13" s="412">
        <f>+'Ark1'!AI924</f>
        <v>2234</v>
      </c>
      <c r="L13" s="351"/>
      <c r="M13" s="276">
        <f>+IF(K13=0,"",'Ark1'!AJ924)</f>
        <v>80.10752014324089</v>
      </c>
      <c r="N13" s="409"/>
      <c r="O13" s="276">
        <f>+IF(K13=0,"",'Ark1'!AK924)</f>
        <v>14.794964425130315</v>
      </c>
      <c r="P13" s="409"/>
      <c r="Q13" s="64">
        <f>+'Ark1'!S924</f>
        <v>5.53410500206697</v>
      </c>
      <c r="R13" s="454">
        <f t="shared" si="1"/>
        <v>0.21581231914013976</v>
      </c>
      <c r="S13" s="114"/>
      <c r="T13" s="64">
        <f>+'Ark1'!T924</f>
        <v>4.5646961554361294</v>
      </c>
      <c r="U13" s="454">
        <f t="shared" si="2"/>
        <v>4.1118919663770903E-2</v>
      </c>
      <c r="V13" s="451"/>
      <c r="W13" s="233">
        <f>+'Ark1'!U924</f>
        <v>7.5102935097147583</v>
      </c>
      <c r="X13" s="92"/>
      <c r="Y13" s="130">
        <f>+'Ark1'!X924</f>
        <v>0</v>
      </c>
      <c r="Z13" s="130">
        <f>+'Ark1'!Y924</f>
        <v>0</v>
      </c>
      <c r="AA13" s="64">
        <f>+'Ark1'!Z924</f>
        <v>0.27757117869545311</v>
      </c>
      <c r="AB13" s="64">
        <f>+'Ark1'!AA924</f>
        <v>1.2543329346412719</v>
      </c>
      <c r="AC13" s="64">
        <f>+'Ark1'!AB924</f>
        <v>1.3661327710396287</v>
      </c>
      <c r="AD13" s="64">
        <f t="shared" si="3"/>
        <v>1.3570927018749532</v>
      </c>
      <c r="AE13" s="129">
        <f t="shared" si="4"/>
        <v>7.466049382716049</v>
      </c>
      <c r="AF13" s="45"/>
      <c r="AG13" s="4"/>
      <c r="AH13" s="56"/>
      <c r="AI13" s="13"/>
      <c r="AJ13" s="5"/>
      <c r="AL13" s="2"/>
      <c r="AM13" s="2"/>
      <c r="AN13" s="4"/>
      <c r="AO13" s="4"/>
      <c r="AP13" s="4"/>
    </row>
    <row r="14" spans="1:51" ht="15.6">
      <c r="A14" s="45"/>
      <c r="B14" s="63">
        <f>+'Ark1'!C925</f>
        <v>2024</v>
      </c>
      <c r="C14" s="63">
        <f>+'Ark1'!N925</f>
        <v>408</v>
      </c>
      <c r="D14" s="63" t="str">
        <f>VLOOKUP(C14,RNR!$J$2:$K$19,2)</f>
        <v xml:space="preserve">  8,1 - 9,0 kg</v>
      </c>
      <c r="E14" s="63">
        <f>+'Ark1'!Q925</f>
        <v>358</v>
      </c>
      <c r="F14" s="63">
        <f>+'Ark1'!R925</f>
        <v>1691</v>
      </c>
      <c r="G14" s="176">
        <f>+'Ark1'!AG925</f>
        <v>10.544998482560418</v>
      </c>
      <c r="H14" s="107">
        <f t="shared" si="0"/>
        <v>-0.27665408689881943</v>
      </c>
      <c r="I14" s="176">
        <f>+'Ark1'!AH925</f>
        <v>2.5428740390301598</v>
      </c>
      <c r="J14" s="92"/>
      <c r="K14" s="412">
        <f>+'Ark1'!AI925</f>
        <v>1581</v>
      </c>
      <c r="L14" s="351"/>
      <c r="M14" s="276">
        <f>+IF(K14=0,"",'Ark1'!AJ925)</f>
        <v>83.438203668564256</v>
      </c>
      <c r="N14" s="409"/>
      <c r="O14" s="276">
        <f>+IF(K14=0,"",'Ark1'!AK925)</f>
        <v>14.772286085936404</v>
      </c>
      <c r="P14" s="409"/>
      <c r="Q14" s="64">
        <f>+'Ark1'!S925</f>
        <v>5.5878178592548808</v>
      </c>
      <c r="R14" s="454">
        <f t="shared" si="1"/>
        <v>0.12208752217622809</v>
      </c>
      <c r="S14" s="114"/>
      <c r="T14" s="64">
        <f>+'Ark1'!T925</f>
        <v>4.528681253696039</v>
      </c>
      <c r="U14" s="454">
        <f t="shared" si="2"/>
        <v>9.5801301005336015E-3</v>
      </c>
      <c r="V14" s="451"/>
      <c r="W14" s="233">
        <f>+'Ark1'!U925</f>
        <v>8.5272619751626255</v>
      </c>
      <c r="X14" s="92"/>
      <c r="Y14" s="130">
        <f>+'Ark1'!X925</f>
        <v>0</v>
      </c>
      <c r="Z14" s="130">
        <f>+'Ark1'!Y925</f>
        <v>0</v>
      </c>
      <c r="AA14" s="64">
        <f>+'Ark1'!Z925</f>
        <v>0.28963283813472129</v>
      </c>
      <c r="AB14" s="64">
        <f>+'Ark1'!AA925</f>
        <v>1.1882803042842041</v>
      </c>
      <c r="AC14" s="64">
        <f>+'Ark1'!AB925</f>
        <v>1.3703282463617608</v>
      </c>
      <c r="AD14" s="64">
        <f t="shared" ref="AD14:AD25" si="5">+W14/Q14</f>
        <v>1.5260450841358868</v>
      </c>
      <c r="AE14" s="129">
        <f t="shared" ref="AE14:AE25" si="6">+F14/E14</f>
        <v>4.7234636871508382</v>
      </c>
      <c r="AF14" s="45"/>
      <c r="AG14" s="4"/>
      <c r="AH14" s="56"/>
      <c r="AI14" s="13"/>
      <c r="AJ14" s="5"/>
      <c r="AL14" s="2"/>
      <c r="AM14" s="2"/>
      <c r="AN14" s="4"/>
      <c r="AO14" s="4"/>
      <c r="AP14" s="4"/>
    </row>
    <row r="15" spans="1:51" ht="15.6">
      <c r="A15" s="45"/>
      <c r="B15" s="63">
        <f>+'Ark1'!C926</f>
        <v>2024</v>
      </c>
      <c r="C15" s="63">
        <f>+'Ark1'!N926</f>
        <v>409</v>
      </c>
      <c r="D15" s="63" t="str">
        <f>VLOOKUP(C15,RNR!$J$2:$K$19,2)</f>
        <v xml:space="preserve">  9,1 - 10,0 kg</v>
      </c>
      <c r="E15" s="63">
        <f>+'Ark1'!Q926</f>
        <v>339</v>
      </c>
      <c r="F15" s="63">
        <f>+'Ark1'!R926</f>
        <v>1336</v>
      </c>
      <c r="G15" s="176">
        <f>+'Ark1'!AG926</f>
        <v>9.2873884316256383</v>
      </c>
      <c r="H15" s="107">
        <f t="shared" si="0"/>
        <v>-0.10470824797070044</v>
      </c>
      <c r="I15" s="176">
        <f>+'Ark1'!AH926</f>
        <v>2.6197604790419158</v>
      </c>
      <c r="J15" s="92"/>
      <c r="K15" s="412">
        <f>+'Ark1'!AI926</f>
        <v>1243</v>
      </c>
      <c r="L15" s="351"/>
      <c r="M15" s="276">
        <f>+IF(K15=0,"",'Ark1'!AJ926)</f>
        <v>86.492437650844707</v>
      </c>
      <c r="N15" s="409"/>
      <c r="O15" s="276">
        <f>+IF(K15=0,"",'Ark1'!AK926)</f>
        <v>14.876035665503878</v>
      </c>
      <c r="P15" s="409"/>
      <c r="Q15" s="64">
        <f>+'Ark1'!S926</f>
        <v>5.7664670658682642</v>
      </c>
      <c r="R15" s="454">
        <f t="shared" si="1"/>
        <v>0.14952282256631033</v>
      </c>
      <c r="S15" s="114"/>
      <c r="T15" s="64">
        <f>+'Ark1'!T926</f>
        <v>4.4408682634730532</v>
      </c>
      <c r="U15" s="454">
        <f t="shared" si="2"/>
        <v>2.6675649425260239E-2</v>
      </c>
      <c r="V15" s="451"/>
      <c r="W15" s="233">
        <f>+'Ark1'!U926</f>
        <v>9.5059131736526954</v>
      </c>
      <c r="X15" s="92"/>
      <c r="Y15" s="130">
        <f>+'Ark1'!X926</f>
        <v>0</v>
      </c>
      <c r="Z15" s="130">
        <f>+'Ark1'!Y926</f>
        <v>0</v>
      </c>
      <c r="AA15" s="64">
        <f>+'Ark1'!Z926</f>
        <v>0.80059076518489136</v>
      </c>
      <c r="AB15" s="64">
        <f>+'Ark1'!AA926</f>
        <v>1.0733355463335441</v>
      </c>
      <c r="AC15" s="64">
        <f>+'Ark1'!AB926</f>
        <v>1.3600723697321981</v>
      </c>
      <c r="AD15" s="64">
        <f t="shared" si="5"/>
        <v>1.6484813084112149</v>
      </c>
      <c r="AE15" s="129">
        <f t="shared" si="6"/>
        <v>3.9410029498525074</v>
      </c>
      <c r="AF15" s="45"/>
      <c r="AG15" s="4"/>
      <c r="AH15" s="56"/>
      <c r="AI15" s="13"/>
      <c r="AJ15" s="5"/>
      <c r="AL15" s="2"/>
      <c r="AM15" s="2"/>
      <c r="AN15" s="4"/>
      <c r="AO15" s="4"/>
      <c r="AP15" s="4"/>
    </row>
    <row r="16" spans="1:51" ht="15.6">
      <c r="A16" s="45"/>
      <c r="B16" s="63">
        <f>+'Ark1'!C927</f>
        <v>2024</v>
      </c>
      <c r="C16" s="63">
        <f>+'Ark1'!N927</f>
        <v>410</v>
      </c>
      <c r="D16" s="63" t="str">
        <f>VLOOKUP(C16,RNR!$J$2:$K$19,2)</f>
        <v>10,1 - 11,0 kg</v>
      </c>
      <c r="E16" s="63">
        <f>+'Ark1'!Q927</f>
        <v>331</v>
      </c>
      <c r="F16" s="63">
        <f>+'Ark1'!R927</f>
        <v>1098</v>
      </c>
      <c r="G16" s="176">
        <f>+'Ark1'!AG927</f>
        <v>8.4127581932596414</v>
      </c>
      <c r="H16" s="107">
        <f t="shared" si="0"/>
        <v>0.26607122110319281</v>
      </c>
      <c r="I16" s="176">
        <f>+'Ark1'!AH927</f>
        <v>1.8214936247723128</v>
      </c>
      <c r="J16" s="92"/>
      <c r="K16" s="412">
        <f>+'Ark1'!AI927</f>
        <v>1029</v>
      </c>
      <c r="L16" s="351"/>
      <c r="M16" s="276">
        <f>+IF(K16=0,"",'Ark1'!AJ927)</f>
        <v>88.340524781341088</v>
      </c>
      <c r="N16" s="409"/>
      <c r="O16" s="276">
        <f>+IF(K16=0,"",'Ark1'!AK927)</f>
        <v>15.44010853113191</v>
      </c>
      <c r="P16" s="409"/>
      <c r="Q16" s="64">
        <f>+'Ark1'!S927</f>
        <v>6.0947176684881601</v>
      </c>
      <c r="R16" s="454">
        <f t="shared" si="1"/>
        <v>0.30577757632226099</v>
      </c>
      <c r="S16" s="114"/>
      <c r="T16" s="64">
        <f>+'Ark1'!T927</f>
        <v>4.5655737704918034</v>
      </c>
      <c r="U16" s="454">
        <f t="shared" si="2"/>
        <v>7.7094507818991076E-2</v>
      </c>
      <c r="V16" s="451"/>
      <c r="W16" s="233">
        <f>+'Ark1'!U927</f>
        <v>10.477140255009106</v>
      </c>
      <c r="X16" s="92"/>
      <c r="Y16" s="130">
        <f>+'Ark1'!X927</f>
        <v>0</v>
      </c>
      <c r="Z16" s="130">
        <f>+'Ark1'!Y927</f>
        <v>0</v>
      </c>
      <c r="AA16" s="64">
        <f>+'Ark1'!Z927</f>
        <v>1.137038391054884</v>
      </c>
      <c r="AB16" s="64">
        <f>+'Ark1'!AA927</f>
        <v>1.1146275985703689</v>
      </c>
      <c r="AC16" s="64">
        <f>+'Ark1'!AB927</f>
        <v>1.3380308944229979</v>
      </c>
      <c r="AD16" s="64">
        <f t="shared" si="5"/>
        <v>1.7190526001195454</v>
      </c>
      <c r="AE16" s="129">
        <f t="shared" si="6"/>
        <v>3.3172205438066467</v>
      </c>
      <c r="AF16" s="45"/>
      <c r="AG16" s="4"/>
      <c r="AH16" s="56"/>
      <c r="AI16" s="13"/>
      <c r="AJ16" s="5"/>
      <c r="AL16" s="2"/>
      <c r="AM16" s="2"/>
      <c r="AN16" s="4"/>
      <c r="AO16" s="4"/>
      <c r="AP16" s="4"/>
    </row>
    <row r="17" spans="1:42" ht="15.6">
      <c r="A17" s="45"/>
      <c r="B17" s="63">
        <f>+'Ark1'!C928</f>
        <v>2024</v>
      </c>
      <c r="C17" s="63">
        <f>+'Ark1'!N928</f>
        <v>411</v>
      </c>
      <c r="D17" s="63" t="str">
        <f>VLOOKUP(C17,RNR!$J$2:$K$19,2)</f>
        <v>11,1 - 12,0 kg</v>
      </c>
      <c r="E17" s="63">
        <f>+'Ark1'!Q928</f>
        <v>310</v>
      </c>
      <c r="F17" s="63">
        <f>+'Ark1'!R928</f>
        <v>850</v>
      </c>
      <c r="G17" s="176">
        <f>+'Ark1'!AG928</f>
        <v>7.1585852343987053</v>
      </c>
      <c r="H17" s="107">
        <f t="shared" si="0"/>
        <v>0.10829494048458077</v>
      </c>
      <c r="I17" s="176">
        <f>+'Ark1'!AH928</f>
        <v>3.0588235294117645</v>
      </c>
      <c r="J17" s="92"/>
      <c r="K17" s="412">
        <f>+'Ark1'!AI928</f>
        <v>797</v>
      </c>
      <c r="L17" s="351"/>
      <c r="M17" s="276">
        <f>+IF(K17=0,"",'Ark1'!AJ928)</f>
        <v>90.351568381430383</v>
      </c>
      <c r="N17" s="409"/>
      <c r="O17" s="276">
        <f>+IF(K17=0,"",'Ark1'!AK928)</f>
        <v>15.768720259008459</v>
      </c>
      <c r="P17" s="409"/>
      <c r="Q17" s="64">
        <f>+'Ark1'!S928</f>
        <v>6.3588235294117652</v>
      </c>
      <c r="R17" s="454">
        <f t="shared" si="1"/>
        <v>0.48702865761689296</v>
      </c>
      <c r="S17" s="114"/>
      <c r="T17" s="64">
        <f>+'Ark1'!T928</f>
        <v>4.7435294117647056</v>
      </c>
      <c r="U17" s="454">
        <f t="shared" si="2"/>
        <v>7.5697243932537184E-2</v>
      </c>
      <c r="V17" s="451"/>
      <c r="W17" s="233">
        <f>+'Ark1'!U928</f>
        <v>11.516352941176462</v>
      </c>
      <c r="X17" s="92"/>
      <c r="Y17" s="130">
        <f>+'Ark1'!X928</f>
        <v>0</v>
      </c>
      <c r="Z17" s="130">
        <f>+'Ark1'!Y928</f>
        <v>0</v>
      </c>
      <c r="AA17" s="64">
        <f>+'Ark1'!Z928</f>
        <v>0.83046598833802721</v>
      </c>
      <c r="AB17" s="64">
        <f>+'Ark1'!AA928</f>
        <v>1.1558337065051476</v>
      </c>
      <c r="AC17" s="64">
        <f>+'Ark1'!AB928</f>
        <v>1.2806659167446521</v>
      </c>
      <c r="AD17" s="64">
        <f t="shared" si="5"/>
        <v>1.8110823311748367</v>
      </c>
      <c r="AE17" s="129">
        <f t="shared" si="6"/>
        <v>2.7419354838709675</v>
      </c>
      <c r="AF17" s="45"/>
      <c r="AG17" s="4"/>
      <c r="AH17" s="56"/>
      <c r="AI17" s="13"/>
      <c r="AJ17" s="5"/>
      <c r="AL17" s="2"/>
      <c r="AM17" s="2"/>
      <c r="AN17" s="4"/>
      <c r="AO17" s="4"/>
      <c r="AP17" s="4"/>
    </row>
    <row r="18" spans="1:42" ht="15.6">
      <c r="A18" s="45"/>
      <c r="B18" s="63">
        <f>+'Ark1'!C929</f>
        <v>2024</v>
      </c>
      <c r="C18" s="63">
        <f>+'Ark1'!N929</f>
        <v>412</v>
      </c>
      <c r="D18" s="63" t="str">
        <f>VLOOKUP(C18,RNR!$J$2:$K$19,2)</f>
        <v>12,1 - 13,0 kg</v>
      </c>
      <c r="E18" s="63">
        <f>+'Ark1'!Q929</f>
        <v>276</v>
      </c>
      <c r="F18" s="63">
        <f>+'Ark1'!R929</f>
        <v>676</v>
      </c>
      <c r="G18" s="176">
        <f>+'Ark1'!AG929</f>
        <v>6.1662163100988483</v>
      </c>
      <c r="H18" s="107">
        <f t="shared" si="0"/>
        <v>0.44891918267951869</v>
      </c>
      <c r="I18" s="176">
        <f>+'Ark1'!AH929</f>
        <v>1.6272189349112423</v>
      </c>
      <c r="J18" s="92"/>
      <c r="K18" s="412">
        <f>+'Ark1'!AI929</f>
        <v>635</v>
      </c>
      <c r="L18" s="351"/>
      <c r="M18" s="276">
        <f>+IF(K18=0,"",'Ark1'!AJ929)</f>
        <v>92.866929133858207</v>
      </c>
      <c r="N18" s="409"/>
      <c r="O18" s="276">
        <f>+IF(K18=0,"",'Ark1'!AK929)</f>
        <v>15.758178218118404</v>
      </c>
      <c r="P18" s="409"/>
      <c r="Q18" s="64">
        <f>+'Ark1'!S929</f>
        <v>6.4437869822485201</v>
      </c>
      <c r="R18" s="454">
        <f t="shared" si="1"/>
        <v>0.3020424339619181</v>
      </c>
      <c r="S18" s="114"/>
      <c r="T18" s="64">
        <f>+'Ark1'!T929</f>
        <v>4.7588757396449717</v>
      </c>
      <c r="U18" s="454">
        <f t="shared" si="2"/>
        <v>-4.1747313314528967E-2</v>
      </c>
      <c r="V18" s="451"/>
      <c r="W18" s="233">
        <f>+'Ark1'!U929</f>
        <v>12.473224852071027</v>
      </c>
      <c r="X18" s="92"/>
      <c r="Y18" s="130">
        <f>+'Ark1'!X929</f>
        <v>0</v>
      </c>
      <c r="Z18" s="130">
        <f>+'Ark1'!Y929</f>
        <v>0</v>
      </c>
      <c r="AA18" s="64">
        <f>+'Ark1'!Z929</f>
        <v>1.0044172924484056</v>
      </c>
      <c r="AB18" s="64">
        <f>+'Ark1'!AA929</f>
        <v>1.1934634010034311</v>
      </c>
      <c r="AC18" s="64">
        <f>+'Ark1'!AB929</f>
        <v>1.3618300130924421</v>
      </c>
      <c r="AD18" s="64">
        <f t="shared" si="5"/>
        <v>1.9356978879706188</v>
      </c>
      <c r="AE18" s="129">
        <f t="shared" si="6"/>
        <v>2.4492753623188408</v>
      </c>
      <c r="AF18" s="45"/>
      <c r="AG18" s="4"/>
      <c r="AH18" s="56"/>
      <c r="AI18" s="13"/>
      <c r="AJ18" s="5"/>
      <c r="AL18" s="2"/>
      <c r="AM18" s="2"/>
      <c r="AN18" s="4"/>
      <c r="AO18" s="4"/>
      <c r="AP18" s="4"/>
    </row>
    <row r="19" spans="1:42" ht="15.6">
      <c r="A19" s="45"/>
      <c r="B19" s="63">
        <f>+'Ark1'!C930</f>
        <v>2024</v>
      </c>
      <c r="C19" s="63">
        <f>+'Ark1'!N930</f>
        <v>413</v>
      </c>
      <c r="D19" s="63" t="str">
        <f>VLOOKUP(C19,RNR!$J$2:$K$19,2)</f>
        <v>13,1 - 14,0 kg</v>
      </c>
      <c r="E19" s="63">
        <f>+'Ark1'!Q930</f>
        <v>199</v>
      </c>
      <c r="F19" s="63">
        <f>+'Ark1'!R930</f>
        <v>457</v>
      </c>
      <c r="G19" s="176">
        <f>+'Ark1'!AG930</f>
        <v>4.5183866143546112</v>
      </c>
      <c r="H19" s="107">
        <f t="shared" si="0"/>
        <v>0.56059770830692868</v>
      </c>
      <c r="I19" s="176">
        <f>+'Ark1'!AH930</f>
        <v>1.3129102844638945</v>
      </c>
      <c r="J19" s="92"/>
      <c r="K19" s="412">
        <f>+'Ark1'!AI930</f>
        <v>423</v>
      </c>
      <c r="L19" s="351"/>
      <c r="M19" s="276">
        <f>+IF(K19=0,"",'Ark1'!AJ930)</f>
        <v>94.483215130023595</v>
      </c>
      <c r="N19" s="409"/>
      <c r="O19" s="276">
        <f>+IF(K19=0,"",'Ark1'!AK930)</f>
        <v>16.166242194197455</v>
      </c>
      <c r="P19" s="409"/>
      <c r="Q19" s="64">
        <f>+'Ark1'!S930</f>
        <v>6.6345733041575512</v>
      </c>
      <c r="R19" s="454">
        <f t="shared" si="1"/>
        <v>0.39856357179745316</v>
      </c>
      <c r="S19" s="114"/>
      <c r="T19" s="64">
        <f>+'Ark1'!T930</f>
        <v>5.0175054704595183</v>
      </c>
      <c r="U19" s="454">
        <f t="shared" si="2"/>
        <v>5.3400203378632938E-3</v>
      </c>
      <c r="V19" s="451"/>
      <c r="W19" s="233">
        <f>+'Ark1'!U930</f>
        <v>13.519912472647702</v>
      </c>
      <c r="X19" s="92"/>
      <c r="Y19" s="130">
        <f>+'Ark1'!X930</f>
        <v>0</v>
      </c>
      <c r="Z19" s="130">
        <f>+'Ark1'!Y930</f>
        <v>0</v>
      </c>
      <c r="AA19" s="64">
        <f>+'Ark1'!Z930</f>
        <v>0.29298432941816754</v>
      </c>
      <c r="AB19" s="64">
        <f>+'Ark1'!AA930</f>
        <v>1.2673079566073595</v>
      </c>
      <c r="AC19" s="64">
        <f>+'Ark1'!AB930</f>
        <v>1.3046457606155699</v>
      </c>
      <c r="AD19" s="64">
        <f t="shared" si="5"/>
        <v>2.0377968337730863</v>
      </c>
      <c r="AE19" s="129">
        <f t="shared" si="6"/>
        <v>2.2964824120603016</v>
      </c>
      <c r="AF19" s="45"/>
      <c r="AG19" s="4"/>
      <c r="AH19" s="56"/>
      <c r="AI19" s="13"/>
      <c r="AJ19" s="5"/>
      <c r="AL19" s="2"/>
      <c r="AM19" s="2"/>
      <c r="AN19" s="4"/>
      <c r="AO19" s="4"/>
      <c r="AP19" s="4"/>
    </row>
    <row r="20" spans="1:42" ht="15.6">
      <c r="A20" s="45"/>
      <c r="B20" s="63">
        <f>+'Ark1'!C931</f>
        <v>2024</v>
      </c>
      <c r="C20" s="63">
        <f>+'Ark1'!N931</f>
        <v>414</v>
      </c>
      <c r="D20" s="63" t="str">
        <f>VLOOKUP(C20,RNR!$J$2:$K$19,2)</f>
        <v>14,1 - 15,0 kg</v>
      </c>
      <c r="E20" s="63">
        <f>+'Ark1'!Q931</f>
        <v>149</v>
      </c>
      <c r="F20" s="63">
        <f>+'Ark1'!R931</f>
        <v>283</v>
      </c>
      <c r="G20" s="176">
        <f>+'Ark1'!AG931</f>
        <v>3.0102344901220159</v>
      </c>
      <c r="H20" s="107">
        <f t="shared" si="0"/>
        <v>-7.1506033369093114E-2</v>
      </c>
      <c r="I20" s="176">
        <f>+'Ark1'!AH931</f>
        <v>1.0600706713780919</v>
      </c>
      <c r="J20" s="92"/>
      <c r="K20" s="412">
        <f>+'Ark1'!AI931</f>
        <v>263</v>
      </c>
      <c r="L20" s="351"/>
      <c r="M20" s="276">
        <f>+IF(K20=0,"",'Ark1'!AJ931)</f>
        <v>96.365019011406844</v>
      </c>
      <c r="N20" s="409"/>
      <c r="O20" s="276">
        <f>+IF(K20=0,"",'Ark1'!AK931)</f>
        <v>16.400150796234772</v>
      </c>
      <c r="P20" s="409"/>
      <c r="Q20" s="64">
        <f>+'Ark1'!S931</f>
        <v>6.7915194346289756</v>
      </c>
      <c r="R20" s="454">
        <f t="shared" si="1"/>
        <v>0.63044560912562009</v>
      </c>
      <c r="S20" s="114"/>
      <c r="T20" s="64">
        <f>+'Ark1'!T931</f>
        <v>5.0706713780918733</v>
      </c>
      <c r="U20" s="454">
        <f t="shared" si="2"/>
        <v>-8.7046742713495995E-2</v>
      </c>
      <c r="V20" s="451"/>
      <c r="W20" s="233">
        <f>+'Ark1'!U931</f>
        <v>14.545229681978796</v>
      </c>
      <c r="X20" s="92"/>
      <c r="Y20" s="130">
        <f>+'Ark1'!X931</f>
        <v>0</v>
      </c>
      <c r="Z20" s="130">
        <f>+'Ark1'!Y931</f>
        <v>0</v>
      </c>
      <c r="AA20" s="64">
        <f>+'Ark1'!Z931</f>
        <v>0.28657265601540555</v>
      </c>
      <c r="AB20" s="64">
        <f>+'Ark1'!AA931</f>
        <v>1.1475887251673069</v>
      </c>
      <c r="AC20" s="64">
        <f>+'Ark1'!AB931</f>
        <v>1.2701890074404236</v>
      </c>
      <c r="AD20" s="64">
        <f t="shared" si="5"/>
        <v>2.1416753381893856</v>
      </c>
      <c r="AE20" s="129">
        <f t="shared" si="6"/>
        <v>1.8993288590604027</v>
      </c>
      <c r="AF20" s="45"/>
      <c r="AG20" s="4"/>
      <c r="AH20" s="56"/>
      <c r="AI20" s="13"/>
      <c r="AJ20" s="5"/>
      <c r="AL20" s="2"/>
      <c r="AM20" s="2"/>
      <c r="AN20" s="4"/>
      <c r="AO20" s="4"/>
      <c r="AP20" s="4"/>
    </row>
    <row r="21" spans="1:42" ht="15.6">
      <c r="A21" s="45"/>
      <c r="B21" s="63">
        <f>+'Ark1'!C932</f>
        <v>2024</v>
      </c>
      <c r="C21" s="63">
        <f>+'Ark1'!N932</f>
        <v>415</v>
      </c>
      <c r="D21" s="63" t="str">
        <f>VLOOKUP(C21,RNR!$J$2:$K$19,2)</f>
        <v>15,1 - 16,0 kg</v>
      </c>
      <c r="E21" s="63">
        <f>+'Ark1'!Q932</f>
        <v>120</v>
      </c>
      <c r="F21" s="63">
        <f>+'Ark1'!R932</f>
        <v>230</v>
      </c>
      <c r="G21" s="176">
        <f>+'Ark1'!AG932</f>
        <v>2.6068515139659301</v>
      </c>
      <c r="H21" s="107">
        <f t="shared" si="0"/>
        <v>0.42995003003560583</v>
      </c>
      <c r="I21" s="176">
        <f>+'Ark1'!AH932</f>
        <v>0</v>
      </c>
      <c r="J21" s="92"/>
      <c r="K21" s="412">
        <f>+'Ark1'!AI932</f>
        <v>221</v>
      </c>
      <c r="L21" s="351"/>
      <c r="M21" s="276">
        <f>+IF(K21=0,"",'Ark1'!AJ932)</f>
        <v>97.819909502262476</v>
      </c>
      <c r="N21" s="409"/>
      <c r="O21" s="276">
        <f>+IF(K21=0,"",'Ark1'!AK932)</f>
        <v>16.693502201429471</v>
      </c>
      <c r="P21" s="409"/>
      <c r="Q21" s="64">
        <f>+'Ark1'!S932</f>
        <v>7.0260869565217394</v>
      </c>
      <c r="R21" s="454">
        <f t="shared" si="1"/>
        <v>0.87380269256234921</v>
      </c>
      <c r="S21" s="114"/>
      <c r="T21" s="64">
        <f>+'Ark1'!T932</f>
        <v>5.4304347826086961</v>
      </c>
      <c r="U21" s="454">
        <f t="shared" si="2"/>
        <v>0.21216067093356816</v>
      </c>
      <c r="V21" s="451"/>
      <c r="W21" s="233">
        <f>+'Ark1'!U932</f>
        <v>15.498695652173915</v>
      </c>
      <c r="X21" s="92"/>
      <c r="Y21" s="130">
        <f>+'Ark1'!X932</f>
        <v>0</v>
      </c>
      <c r="Z21" s="130">
        <f>+'Ark1'!Y932</f>
        <v>0</v>
      </c>
      <c r="AA21" s="64">
        <f>+'Ark1'!Z932</f>
        <v>0.28582153671606059</v>
      </c>
      <c r="AB21" s="64">
        <f>+'Ark1'!AA932</f>
        <v>1.1109014715063956</v>
      </c>
      <c r="AC21" s="64">
        <f>+'Ark1'!AB932</f>
        <v>1.3742776071081337</v>
      </c>
      <c r="AD21" s="64">
        <f t="shared" si="5"/>
        <v>2.2058787128712871</v>
      </c>
      <c r="AE21" s="129">
        <f t="shared" si="6"/>
        <v>1.9166666666666667</v>
      </c>
      <c r="AF21" s="45"/>
      <c r="AG21" s="4"/>
      <c r="AH21" s="56"/>
      <c r="AI21" s="13"/>
      <c r="AJ21" s="5"/>
      <c r="AL21" s="2"/>
      <c r="AM21" s="2"/>
      <c r="AN21" s="4"/>
      <c r="AO21" s="4"/>
      <c r="AP21" s="4"/>
    </row>
    <row r="22" spans="1:42" ht="15.6">
      <c r="A22" s="45"/>
      <c r="B22" s="63">
        <f>+'Ark1'!C933</f>
        <v>2024</v>
      </c>
      <c r="C22" s="63">
        <f>+'Ark1'!N933</f>
        <v>416</v>
      </c>
      <c r="D22" s="63" t="str">
        <f>VLOOKUP(C22,RNR!$J$2:$K$19,2)</f>
        <v>16,1 - 17,0 kg</v>
      </c>
      <c r="E22" s="63">
        <f>+'Ark1'!Q933</f>
        <v>86</v>
      </c>
      <c r="F22" s="63">
        <f>+'Ark1'!R933</f>
        <v>177</v>
      </c>
      <c r="G22" s="176">
        <f>+'Ark1'!AG933</f>
        <v>2.1342879186213595</v>
      </c>
      <c r="H22" s="107">
        <f t="shared" si="0"/>
        <v>0.53284325476296956</v>
      </c>
      <c r="I22" s="176">
        <f>+'Ark1'!AH933</f>
        <v>0.56497175141242917</v>
      </c>
      <c r="J22" s="92"/>
      <c r="K22" s="412">
        <f>+'Ark1'!AI933</f>
        <v>164</v>
      </c>
      <c r="L22" s="351"/>
      <c r="M22" s="276">
        <f>+IF(K22=0,"",'Ark1'!AJ933)</f>
        <v>100.08963414634142</v>
      </c>
      <c r="N22" s="409"/>
      <c r="O22" s="276">
        <f>+IF(K22=0,"",'Ark1'!AK933)</f>
        <v>16.596443817710568</v>
      </c>
      <c r="P22" s="409"/>
      <c r="Q22" s="64">
        <f>+'Ark1'!S933</f>
        <v>6.9548022598870061</v>
      </c>
      <c r="R22" s="454">
        <f t="shared" si="1"/>
        <v>0.50627284812230045</v>
      </c>
      <c r="S22" s="114"/>
      <c r="T22" s="64">
        <f>+'Ark1'!T933</f>
        <v>5.3502824858757068</v>
      </c>
      <c r="U22" s="454">
        <f t="shared" si="2"/>
        <v>-4.6776337653705369E-2</v>
      </c>
      <c r="V22" s="451"/>
      <c r="W22" s="233">
        <f>+'Ark1'!U933</f>
        <v>16.488700564971747</v>
      </c>
      <c r="X22" s="92"/>
      <c r="Y22" s="130">
        <f>+'Ark1'!X933</f>
        <v>100</v>
      </c>
      <c r="Z22" s="130">
        <f>+'Ark1'!Y933</f>
        <v>0</v>
      </c>
      <c r="AA22" s="64">
        <f>+'Ark1'!Z933</f>
        <v>0.28341541978031443</v>
      </c>
      <c r="AB22" s="64">
        <f>+'Ark1'!AA933</f>
        <v>1.2204436029647123</v>
      </c>
      <c r="AC22" s="64">
        <f>+'Ark1'!AB933</f>
        <v>1.3493720780227729</v>
      </c>
      <c r="AD22" s="64">
        <f t="shared" si="5"/>
        <v>2.3708367181153527</v>
      </c>
      <c r="AE22" s="129">
        <f t="shared" si="6"/>
        <v>2.058139534883721</v>
      </c>
      <c r="AF22" s="45"/>
      <c r="AG22" s="4"/>
      <c r="AH22" s="56"/>
      <c r="AI22" s="13"/>
      <c r="AJ22" s="5"/>
      <c r="AL22" s="2"/>
      <c r="AM22" s="2"/>
      <c r="AN22" s="4"/>
      <c r="AO22" s="4"/>
      <c r="AP22" s="4"/>
    </row>
    <row r="23" spans="1:42" ht="15.6">
      <c r="A23" s="45"/>
      <c r="B23" s="63">
        <f>+'Ark1'!C934</f>
        <v>2024</v>
      </c>
      <c r="C23" s="63">
        <f>+'Ark1'!N934</f>
        <v>417</v>
      </c>
      <c r="D23" s="63" t="str">
        <f>VLOOKUP(C23,RNR!$J$2:$K$19,2)</f>
        <v>17,1 - 18,0 kg</v>
      </c>
      <c r="E23" s="63">
        <f>+'Ark1'!Q934</f>
        <v>61</v>
      </c>
      <c r="F23" s="63">
        <f>+'Ark1'!R934</f>
        <v>96</v>
      </c>
      <c r="G23" s="176">
        <f>+'Ark1'!AG934</f>
        <v>1.2314296474786739</v>
      </c>
      <c r="H23" s="107">
        <f t="shared" si="0"/>
        <v>5.8067846551814073E-2</v>
      </c>
      <c r="I23" s="176">
        <f>+'Ark1'!AH934</f>
        <v>1.041666666666667</v>
      </c>
      <c r="J23" s="92"/>
      <c r="K23" s="412">
        <f>+'Ark1'!AI934</f>
        <v>91</v>
      </c>
      <c r="L23" s="351"/>
      <c r="M23" s="276">
        <f>+IF(K23=0,"",'Ark1'!AJ934)</f>
        <v>100.63846153846151</v>
      </c>
      <c r="N23" s="409"/>
      <c r="O23" s="276">
        <f>+IF(K23=0,"",'Ark1'!AK934)</f>
        <v>17.507123271806517</v>
      </c>
      <c r="P23" s="409"/>
      <c r="Q23" s="64">
        <f>+'Ark1'!S934</f>
        <v>7.375</v>
      </c>
      <c r="R23" s="454">
        <f t="shared" si="1"/>
        <v>1.1090425531914896</v>
      </c>
      <c r="S23" s="114"/>
      <c r="T23" s="64">
        <f>+'Ark1'!T934</f>
        <v>5.7395833333333321</v>
      </c>
      <c r="U23" s="454">
        <f t="shared" si="2"/>
        <v>0.4204343971631177</v>
      </c>
      <c r="V23" s="451"/>
      <c r="W23" s="233">
        <f>+'Ark1'!U934</f>
        <v>17.540624999999995</v>
      </c>
      <c r="X23" s="92"/>
      <c r="Y23" s="130">
        <f>+'Ark1'!X934</f>
        <v>100</v>
      </c>
      <c r="Z23" s="130">
        <f>+'Ark1'!Y934</f>
        <v>0</v>
      </c>
      <c r="AA23" s="64">
        <f>+'Ark1'!Z934</f>
        <v>0.3002006707328273</v>
      </c>
      <c r="AB23" s="64">
        <f>+'Ark1'!AA934</f>
        <v>1.2353305900311329</v>
      </c>
      <c r="AC23" s="64">
        <f>+'Ark1'!AB934</f>
        <v>1.4012255920165848</v>
      </c>
      <c r="AD23" s="64">
        <f t="shared" si="5"/>
        <v>2.3783898305084739</v>
      </c>
      <c r="AE23" s="129">
        <f t="shared" si="6"/>
        <v>1.5737704918032787</v>
      </c>
      <c r="AF23" s="45"/>
      <c r="AG23" s="4"/>
      <c r="AH23" s="56"/>
      <c r="AI23" s="13"/>
      <c r="AJ23" s="5"/>
      <c r="AL23" s="2"/>
      <c r="AM23" s="2"/>
      <c r="AN23" s="4"/>
      <c r="AO23" s="4"/>
      <c r="AP23" s="4"/>
    </row>
    <row r="24" spans="1:42" ht="15.6">
      <c r="A24" s="45"/>
      <c r="B24" s="63">
        <f>+'Ark1'!C935</f>
        <v>2024</v>
      </c>
      <c r="C24" s="63">
        <f>+'Ark1'!N935</f>
        <v>418</v>
      </c>
      <c r="D24" s="63" t="str">
        <f>VLOOKUP(C24,RNR!$J$2:$K$19,2)</f>
        <v>18,1 - 19,0 kg</v>
      </c>
      <c r="E24" s="63">
        <f>+'Ark1'!Q935</f>
        <v>42</v>
      </c>
      <c r="F24" s="63">
        <f>+'Ark1'!R935</f>
        <v>68</v>
      </c>
      <c r="G24" s="176">
        <f>+'Ark1'!AG935</f>
        <v>0.92026312036769564</v>
      </c>
      <c r="H24" s="107">
        <f t="shared" si="0"/>
        <v>6.3456018482263454E-2</v>
      </c>
      <c r="I24" s="176">
        <f>+'Ark1'!AH935</f>
        <v>1.4705882352941178</v>
      </c>
      <c r="J24" s="92"/>
      <c r="K24" s="412">
        <f>+'Ark1'!AI935</f>
        <v>63</v>
      </c>
      <c r="L24" s="351"/>
      <c r="M24" s="276">
        <f>+IF(K24=0,"",'Ark1'!AJ935)</f>
        <v>102.16666666666669</v>
      </c>
      <c r="N24" s="409"/>
      <c r="O24" s="276">
        <f>+IF(K24=0,"",'Ark1'!AK935)</f>
        <v>17.537595175640725</v>
      </c>
      <c r="P24" s="409"/>
      <c r="Q24" s="64">
        <f>+'Ark1'!S935</f>
        <v>7.5147058823529393</v>
      </c>
      <c r="R24" s="454">
        <f t="shared" si="1"/>
        <v>1.1916289592760174</v>
      </c>
      <c r="S24" s="114"/>
      <c r="T24" s="64">
        <f>+'Ark1'!T935</f>
        <v>5.6911764705882355</v>
      </c>
      <c r="U24" s="454">
        <f t="shared" si="2"/>
        <v>0.46040723981900378</v>
      </c>
      <c r="V24" s="451"/>
      <c r="W24" s="233">
        <f>+'Ark1'!U935</f>
        <v>18.505882352941175</v>
      </c>
      <c r="X24" s="92"/>
      <c r="Y24" s="130">
        <f>+'Ark1'!X935</f>
        <v>100</v>
      </c>
      <c r="Z24" s="130">
        <f>+'Ark1'!Y935</f>
        <v>0</v>
      </c>
      <c r="AA24" s="64">
        <f>+'Ark1'!Z935</f>
        <v>0.28278153745241191</v>
      </c>
      <c r="AB24" s="64">
        <f>+'Ark1'!AA935</f>
        <v>1.0777515682691339</v>
      </c>
      <c r="AC24" s="64">
        <f>+'Ark1'!AB935</f>
        <v>1.4877673060977723</v>
      </c>
      <c r="AD24" s="64">
        <f t="shared" si="5"/>
        <v>2.462622309197652</v>
      </c>
      <c r="AE24" s="129">
        <f t="shared" si="6"/>
        <v>1.6190476190476191</v>
      </c>
      <c r="AF24" s="45"/>
      <c r="AG24" s="4"/>
      <c r="AH24" s="56"/>
      <c r="AI24" s="13"/>
      <c r="AJ24" s="5"/>
      <c r="AL24" s="2"/>
      <c r="AM24" s="2"/>
      <c r="AN24" s="4"/>
      <c r="AO24" s="4"/>
      <c r="AP24" s="4"/>
    </row>
    <row r="25" spans="1:42" ht="15.6">
      <c r="A25" s="45"/>
      <c r="B25" s="63">
        <f>+'Ark1'!C936</f>
        <v>2024</v>
      </c>
      <c r="C25" s="63">
        <f>+'Ark1'!N936</f>
        <v>419</v>
      </c>
      <c r="D25" s="63" t="str">
        <f>VLOOKUP(C25,RNR!$J$2:$K$19,2)</f>
        <v>19,1 - 20,0 kg</v>
      </c>
      <c r="E25" s="63">
        <f>+'Ark1'!Q936</f>
        <v>28</v>
      </c>
      <c r="F25" s="63">
        <f>+'Ark1'!R936</f>
        <v>50</v>
      </c>
      <c r="G25" s="176">
        <f>+'Ark1'!AG936</f>
        <v>0.71352568860677124</v>
      </c>
      <c r="H25" s="107">
        <f t="shared" si="0"/>
        <v>0.28273479358078485</v>
      </c>
      <c r="I25" s="176">
        <f>+'Ark1'!AH936</f>
        <v>0</v>
      </c>
      <c r="J25" s="92"/>
      <c r="K25" s="412">
        <f>+'Ark1'!AI936</f>
        <v>42</v>
      </c>
      <c r="L25" s="351"/>
      <c r="M25" s="276">
        <f>+IF(K25=0,"",'Ark1'!AJ936)</f>
        <v>104.25</v>
      </c>
      <c r="N25" s="409"/>
      <c r="O25" s="276">
        <f>+IF(K25=0,"",'Ark1'!AK936)</f>
        <v>17.630584235571671</v>
      </c>
      <c r="P25" s="409"/>
      <c r="Q25" s="64">
        <f>+'Ark1'!S936</f>
        <v>7.62</v>
      </c>
      <c r="R25" s="454">
        <f t="shared" si="1"/>
        <v>0.78129032258064512</v>
      </c>
      <c r="S25" s="114"/>
      <c r="T25" s="64">
        <f>+'Ark1'!T936</f>
        <v>5.6</v>
      </c>
      <c r="U25" s="454">
        <f t="shared" si="2"/>
        <v>0.2774193548387105</v>
      </c>
      <c r="V25" s="451"/>
      <c r="W25" s="233">
        <f>+'Ark1'!U936</f>
        <v>19.513999999999999</v>
      </c>
      <c r="X25" s="92"/>
      <c r="Y25" s="130">
        <f>+'Ark1'!X936</f>
        <v>100</v>
      </c>
      <c r="Z25" s="130">
        <f>+'Ark1'!Y936</f>
        <v>0</v>
      </c>
      <c r="AA25" s="64">
        <f>+'Ark1'!Z936</f>
        <v>0.29394557319334796</v>
      </c>
      <c r="AB25" s="64">
        <f>+'Ark1'!AA936</f>
        <v>1.3695254652616005</v>
      </c>
      <c r="AC25" s="64">
        <f>+'Ark1'!AB936</f>
        <v>1.428285685708572</v>
      </c>
      <c r="AD25" s="64">
        <f t="shared" si="5"/>
        <v>2.5608923884514434</v>
      </c>
      <c r="AE25" s="129">
        <f t="shared" si="6"/>
        <v>1.7857142857142858</v>
      </c>
      <c r="AF25" s="45"/>
      <c r="AG25" s="4"/>
      <c r="AH25" s="56"/>
      <c r="AI25" s="13"/>
      <c r="AJ25" s="5"/>
      <c r="AL25" s="2"/>
      <c r="AM25" s="2"/>
      <c r="AN25" s="4"/>
      <c r="AO25" s="4"/>
      <c r="AP25" s="4"/>
    </row>
    <row r="26" spans="1:42" ht="15.6">
      <c r="A26" s="45"/>
      <c r="B26" s="63">
        <f>+'Ark1'!C937</f>
        <v>2024</v>
      </c>
      <c r="C26" s="63">
        <f>+'Ark1'!N937</f>
        <v>420</v>
      </c>
      <c r="D26" s="63" t="str">
        <f>VLOOKUP(C26,RNR!$J$2:$K$19,2)</f>
        <v>20,1 - ==&gt; kg</v>
      </c>
      <c r="E26" s="63">
        <f>+'Ark1'!Q937</f>
        <v>35</v>
      </c>
      <c r="F26" s="63">
        <f>+'Ark1'!R937</f>
        <v>64</v>
      </c>
      <c r="G26" s="176">
        <f>+'Ark1'!AG937</f>
        <v>1.0822452255500268</v>
      </c>
      <c r="H26" s="107">
        <f t="shared" si="0"/>
        <v>0.11554903183166354</v>
      </c>
      <c r="I26" s="176">
        <f>+'Ark1'!AH937</f>
        <v>3.125</v>
      </c>
      <c r="J26" s="92"/>
      <c r="K26" s="412">
        <f>+'Ark1'!AI937</f>
        <v>48</v>
      </c>
      <c r="L26" s="351"/>
      <c r="M26" s="276">
        <f>+IF(K26=0,"",'Ark1'!AJ937)</f>
        <v>107.06041666666664</v>
      </c>
      <c r="N26" s="409"/>
      <c r="O26" s="276">
        <f>+IF(K26=0,"",'Ark1'!AK937)</f>
        <v>17.998435622263823</v>
      </c>
      <c r="P26" s="409"/>
      <c r="Q26" s="64">
        <f>+'Ark1'!S937</f>
        <v>7.03125</v>
      </c>
      <c r="R26" s="454">
        <f t="shared" si="1"/>
        <v>0.52331349206349209</v>
      </c>
      <c r="S26" s="114"/>
      <c r="T26" s="64">
        <f>+'Ark1'!T937</f>
        <v>5.703125</v>
      </c>
      <c r="U26" s="454">
        <f t="shared" si="2"/>
        <v>-0.1698908730158708</v>
      </c>
      <c r="V26" s="451"/>
      <c r="W26" s="233">
        <f>+'Ark1'!U937</f>
        <v>23.123437500000005</v>
      </c>
      <c r="X26" s="92"/>
      <c r="Y26" s="130">
        <f>+'Ark1'!X937</f>
        <v>100</v>
      </c>
      <c r="Z26" s="130">
        <f>+'Ark1'!Y937</f>
        <v>23.4375</v>
      </c>
      <c r="AA26" s="64">
        <f>+'Ark1'!Z937</f>
        <v>8.8518667202796077</v>
      </c>
      <c r="AB26" s="64">
        <f>+'Ark1'!AA937</f>
        <v>2.6337280492678063</v>
      </c>
      <c r="AC26" s="64">
        <f>+'Ark1'!AB937</f>
        <v>1.6363038331480499</v>
      </c>
      <c r="AD26" s="64">
        <f t="shared" ref="AD26" si="7">+W26/Q26</f>
        <v>3.2886666666666673</v>
      </c>
      <c r="AE26" s="129">
        <f t="shared" ref="AE26" si="8">+F26/E26</f>
        <v>1.8285714285714285</v>
      </c>
      <c r="AF26" s="45"/>
      <c r="AG26" s="4"/>
      <c r="AH26" s="56"/>
      <c r="AI26" s="13"/>
      <c r="AJ26" s="5"/>
      <c r="AL26" s="2"/>
      <c r="AM26" s="2"/>
      <c r="AN26" s="4"/>
      <c r="AO26" s="4"/>
      <c r="AP26" s="4"/>
    </row>
    <row r="27" spans="1:42" ht="15.6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43"/>
      <c r="S27" s="114"/>
      <c r="T27" s="45"/>
      <c r="U27" s="443"/>
      <c r="V27" s="451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"/>
      <c r="AH27" s="56"/>
      <c r="AI27" s="13"/>
      <c r="AJ27" s="5"/>
      <c r="AL27" s="2"/>
      <c r="AM27" s="2"/>
      <c r="AN27" s="4"/>
      <c r="AO27" s="4"/>
      <c r="AP27" s="4"/>
    </row>
    <row r="28" spans="1:42" ht="15.6">
      <c r="A28" s="45"/>
      <c r="B28" s="63">
        <f>+'Ark1'!C938</f>
        <v>2023</v>
      </c>
      <c r="C28" s="63">
        <f>+'Ark1'!N938</f>
        <v>403</v>
      </c>
      <c r="D28" s="63" t="str">
        <f>VLOOKUP(C28,RNR!$J$2:$K$19,2)</f>
        <v>&lt;=4,0</v>
      </c>
      <c r="E28" s="63">
        <f>+'Ark1'!Q938</f>
        <v>96</v>
      </c>
      <c r="F28" s="63">
        <f>+'Ark1'!R938</f>
        <v>729</v>
      </c>
      <c r="G28" s="176">
        <f>+'Ark1'!AG938</f>
        <v>1.8133838072508297</v>
      </c>
      <c r="H28" s="107">
        <f t="shared" ref="H28:H45" si="9">+G28-G47</f>
        <v>-2.0748281904876764E-2</v>
      </c>
      <c r="I28" s="176">
        <f>+'Ark1'!AH938</f>
        <v>0</v>
      </c>
      <c r="J28" s="92"/>
      <c r="K28" s="412">
        <f>+'Ark1'!AI938</f>
        <v>49</v>
      </c>
      <c r="L28" s="351"/>
      <c r="M28" s="276">
        <f>+IF(K28=0,"",'Ark1'!AJ938)</f>
        <v>68.426530612244889</v>
      </c>
      <c r="N28" s="409"/>
      <c r="O28" s="276">
        <f>+IF(K28=0,"",'Ark1'!AK938)</f>
        <v>10.800106168335377</v>
      </c>
      <c r="P28" s="409"/>
      <c r="Q28" s="64">
        <f>+'Ark1'!S938</f>
        <v>3.8271604938271593</v>
      </c>
      <c r="R28" s="454"/>
      <c r="S28" s="114"/>
      <c r="T28" s="64">
        <f>+'Ark1'!T938</f>
        <v>3.3950617283950626</v>
      </c>
      <c r="U28" s="454"/>
      <c r="V28" s="451"/>
      <c r="W28" s="233">
        <f>+'Ark1'!U938</f>
        <v>3.4905349794238711</v>
      </c>
      <c r="X28" s="92"/>
      <c r="Y28" s="130">
        <f>+'Ark1'!X938</f>
        <v>0</v>
      </c>
      <c r="Z28" s="130">
        <f>+'Ark1'!Y938</f>
        <v>0</v>
      </c>
      <c r="AA28" s="64">
        <f>+'Ark1'!Z938</f>
        <v>0.46925310785234559</v>
      </c>
      <c r="AB28" s="64">
        <f>+'Ark1'!AA938</f>
        <v>1.4488168495980838</v>
      </c>
      <c r="AC28" s="64">
        <f>+'Ark1'!AB938</f>
        <v>1.4898938115106752</v>
      </c>
      <c r="AD28" s="64">
        <f t="shared" ref="AD28:AD43" si="10">+W28/Q28</f>
        <v>0.91204301075268923</v>
      </c>
      <c r="AE28" s="129">
        <f t="shared" ref="AE28:AE43" si="11">+F28/E28</f>
        <v>7.59375</v>
      </c>
      <c r="AF28" s="45"/>
      <c r="AG28" s="4"/>
      <c r="AH28" s="56"/>
      <c r="AI28" s="5"/>
      <c r="AJ28" s="5"/>
      <c r="AL28" s="1"/>
      <c r="AM28" s="1"/>
      <c r="AN28" s="11"/>
      <c r="AO28" s="11"/>
      <c r="AP28" s="11"/>
    </row>
    <row r="29" spans="1:42" ht="15.6">
      <c r="A29" s="45"/>
      <c r="B29" s="63">
        <f>+'Ark1'!C939</f>
        <v>2023</v>
      </c>
      <c r="C29" s="63">
        <f>+'Ark1'!N939</f>
        <v>404</v>
      </c>
      <c r="D29" s="63" t="str">
        <f>VLOOKUP(C29,RNR!$J$2:$K$19,2)</f>
        <v xml:space="preserve">  4,1 - 5,0 kg</v>
      </c>
      <c r="E29" s="63">
        <f>+'Ark1'!Q939</f>
        <v>184</v>
      </c>
      <c r="F29" s="63">
        <f>+'Ark1'!R939</f>
        <v>1788</v>
      </c>
      <c r="G29" s="176">
        <f>+'Ark1'!AG939</f>
        <v>5.8675216446591554</v>
      </c>
      <c r="H29" s="107">
        <f t="shared" si="9"/>
        <v>-0.1504914282967551</v>
      </c>
      <c r="I29" s="176">
        <f>+'Ark1'!AH939</f>
        <v>0.16778523489932889</v>
      </c>
      <c r="J29" s="92"/>
      <c r="K29" s="412">
        <f>+'Ark1'!AI939</f>
        <v>160</v>
      </c>
      <c r="L29" s="351"/>
      <c r="M29" s="276">
        <f>+IF(K29=0,"",'Ark1'!AJ939)</f>
        <v>74.951875000000001</v>
      </c>
      <c r="N29" s="409"/>
      <c r="O29" s="276">
        <f>+IF(K29=0,"",'Ark1'!AK939)</f>
        <v>11.858247255707802</v>
      </c>
      <c r="P29" s="409"/>
      <c r="Q29" s="64">
        <f>+'Ark1'!S939</f>
        <v>4.6112975391498869</v>
      </c>
      <c r="R29" s="454"/>
      <c r="S29" s="114"/>
      <c r="T29" s="64">
        <f>+'Ark1'!T939</f>
        <v>3.8702460850111855</v>
      </c>
      <c r="U29" s="454"/>
      <c r="V29" s="451"/>
      <c r="W29" s="233">
        <f>+'Ark1'!U939</f>
        <v>4.6048657718120793</v>
      </c>
      <c r="X29" s="92"/>
      <c r="Y29" s="130">
        <f>+'Ark1'!X939</f>
        <v>0</v>
      </c>
      <c r="Z29" s="130">
        <f>+'Ark1'!Y939</f>
        <v>0</v>
      </c>
      <c r="AA29" s="64">
        <f>+'Ark1'!Z939</f>
        <v>0.28008834075543793</v>
      </c>
      <c r="AB29" s="64">
        <f>+'Ark1'!AA939</f>
        <v>1.5014630802217941</v>
      </c>
      <c r="AC29" s="64">
        <f>+'Ark1'!AB939</f>
        <v>1.5079760150735975</v>
      </c>
      <c r="AD29" s="64">
        <f t="shared" si="10"/>
        <v>0.99860521528198909</v>
      </c>
      <c r="AE29" s="129">
        <f t="shared" si="11"/>
        <v>9.7173913043478262</v>
      </c>
      <c r="AF29" s="45"/>
      <c r="AG29" s="4"/>
      <c r="AH29" s="56"/>
      <c r="AI29" s="5"/>
      <c r="AJ29" s="5"/>
      <c r="AL29" s="1"/>
      <c r="AM29" s="1"/>
      <c r="AN29" s="11"/>
      <c r="AO29" s="11"/>
      <c r="AP29" s="11"/>
    </row>
    <row r="30" spans="1:42" ht="15.6">
      <c r="A30" s="45"/>
      <c r="B30" s="63">
        <f>+'Ark1'!C940</f>
        <v>2023</v>
      </c>
      <c r="C30" s="63">
        <f>+'Ark1'!N940</f>
        <v>405</v>
      </c>
      <c r="D30" s="63" t="str">
        <f>VLOOKUP(C30,RNR!$J$2:$K$19,2)</f>
        <v xml:space="preserve">  5,1 - 6,0 kg</v>
      </c>
      <c r="E30" s="63">
        <f>+'Ark1'!Q940</f>
        <v>229</v>
      </c>
      <c r="F30" s="63">
        <f>+'Ark1'!R940</f>
        <v>2758</v>
      </c>
      <c r="G30" s="176">
        <f>+'Ark1'!AG940</f>
        <v>10.933465789359287</v>
      </c>
      <c r="H30" s="107">
        <f t="shared" si="9"/>
        <v>6.97536993347736E-2</v>
      </c>
      <c r="I30" s="176">
        <f>+'Ark1'!AH940</f>
        <v>0.18129079042784624</v>
      </c>
      <c r="J30" s="92"/>
      <c r="K30" s="412">
        <f>+'Ark1'!AI940</f>
        <v>255</v>
      </c>
      <c r="L30" s="351"/>
      <c r="M30" s="276">
        <f>+IF(K30=0,"",'Ark1'!AJ940)</f>
        <v>76.08784313725495</v>
      </c>
      <c r="N30" s="409"/>
      <c r="O30" s="276">
        <f>+IF(K30=0,"",'Ark1'!AK940)</f>
        <v>13.333874356650917</v>
      </c>
      <c r="P30" s="409"/>
      <c r="Q30" s="64">
        <f>+'Ark1'!S940</f>
        <v>5.0949963741841913</v>
      </c>
      <c r="R30" s="454"/>
      <c r="S30" s="114"/>
      <c r="T30" s="64">
        <f>+'Ark1'!T940</f>
        <v>4.2675852066714999</v>
      </c>
      <c r="U30" s="454"/>
      <c r="V30" s="451"/>
      <c r="W30" s="233">
        <f>+'Ark1'!U940</f>
        <v>5.5627991298042048</v>
      </c>
      <c r="X30" s="92"/>
      <c r="Y30" s="130">
        <f>+'Ark1'!X940</f>
        <v>0</v>
      </c>
      <c r="Z30" s="130">
        <f>+'Ark1'!Y940</f>
        <v>0</v>
      </c>
      <c r="AA30" s="64">
        <f>+'Ark1'!Z940</f>
        <v>0.287725187351625</v>
      </c>
      <c r="AB30" s="64">
        <f>+'Ark1'!AA940</f>
        <v>1.4415253269704378</v>
      </c>
      <c r="AC30" s="64">
        <f>+'Ark1'!AB940</f>
        <v>1.5799369964623868</v>
      </c>
      <c r="AD30" s="64">
        <f t="shared" si="10"/>
        <v>1.0918161115855392</v>
      </c>
      <c r="AE30" s="129">
        <f t="shared" si="11"/>
        <v>12.043668122270743</v>
      </c>
      <c r="AF30" s="45"/>
      <c r="AG30" s="4"/>
      <c r="AH30" s="56"/>
      <c r="AI30" s="5"/>
      <c r="AJ30" s="5"/>
      <c r="AL30" s="1"/>
      <c r="AM30" s="1"/>
      <c r="AN30" s="11"/>
      <c r="AO30" s="11"/>
      <c r="AP30" s="11"/>
    </row>
    <row r="31" spans="1:42" ht="15.6">
      <c r="A31" s="45"/>
      <c r="B31" s="63">
        <f>+'Ark1'!C941</f>
        <v>2023</v>
      </c>
      <c r="C31" s="63">
        <f>+'Ark1'!N941</f>
        <v>406</v>
      </c>
      <c r="D31" s="63" t="str">
        <f>VLOOKUP(C31,RNR!$J$2:$K$19,2)</f>
        <v xml:space="preserve">  6,1 - 7,0 kg</v>
      </c>
      <c r="E31" s="63">
        <f>+'Ark1'!Q941</f>
        <v>286</v>
      </c>
      <c r="F31" s="63">
        <f>+'Ark1'!R941</f>
        <v>2753</v>
      </c>
      <c r="G31" s="176">
        <f>+'Ark1'!AG941</f>
        <v>12.82573884736178</v>
      </c>
      <c r="H31" s="107">
        <f t="shared" si="9"/>
        <v>0.84258909984803232</v>
      </c>
      <c r="I31" s="176">
        <f>+'Ark1'!AH941</f>
        <v>0.58118416273156559</v>
      </c>
      <c r="J31" s="92"/>
      <c r="K31" s="412">
        <f>+'Ark1'!AI941</f>
        <v>342</v>
      </c>
      <c r="L31" s="351"/>
      <c r="M31" s="276">
        <f>+IF(K31=0,"",'Ark1'!AJ941)</f>
        <v>79.930701754385979</v>
      </c>
      <c r="N31" s="409"/>
      <c r="O31" s="276">
        <f>+IF(K31=0,"",'Ark1'!AK941)</f>
        <v>13.594186417651043</v>
      </c>
      <c r="P31" s="409"/>
      <c r="Q31" s="64">
        <f>+'Ark1'!S941</f>
        <v>5.1885216127860545</v>
      </c>
      <c r="R31" s="454"/>
      <c r="S31" s="114"/>
      <c r="T31" s="64">
        <f>+'Ark1'!T941</f>
        <v>4.4217217580820929</v>
      </c>
      <c r="U31" s="454"/>
      <c r="V31" s="451"/>
      <c r="W31" s="233">
        <f>+'Ark1'!U941</f>
        <v>6.5374137304758451</v>
      </c>
      <c r="X31" s="92"/>
      <c r="Y31" s="130">
        <f>+'Ark1'!X941</f>
        <v>0</v>
      </c>
      <c r="Z31" s="130">
        <f>+'Ark1'!Y941</f>
        <v>0</v>
      </c>
      <c r="AA31" s="64">
        <f>+'Ark1'!Z941</f>
        <v>0.28791267907882501</v>
      </c>
      <c r="AB31" s="64">
        <f>+'Ark1'!AA941</f>
        <v>1.3410663201468973</v>
      </c>
      <c r="AC31" s="64">
        <f>+'Ark1'!AB941</f>
        <v>1.571562235517302</v>
      </c>
      <c r="AD31" s="64">
        <f t="shared" si="10"/>
        <v>1.2599761971436567</v>
      </c>
      <c r="AE31" s="129">
        <f t="shared" si="11"/>
        <v>9.6258741258741267</v>
      </c>
      <c r="AF31" s="45"/>
      <c r="AG31" s="4"/>
      <c r="AH31" s="56"/>
      <c r="AI31" s="5"/>
      <c r="AJ31" s="5"/>
      <c r="AL31" s="1"/>
      <c r="AM31" s="1"/>
      <c r="AN31" s="11"/>
      <c r="AO31" s="11"/>
      <c r="AP31" s="11"/>
    </row>
    <row r="32" spans="1:42" ht="15.6">
      <c r="A32" s="45"/>
      <c r="B32" s="63">
        <f>+'Ark1'!C942</f>
        <v>2023</v>
      </c>
      <c r="C32" s="63">
        <f>+'Ark1'!N942</f>
        <v>407</v>
      </c>
      <c r="D32" s="63" t="str">
        <f>VLOOKUP(C32,RNR!$J$2:$K$19,2)</f>
        <v xml:space="preserve">  7,1 - 8,0 kg</v>
      </c>
      <c r="E32" s="63">
        <f>+'Ark1'!Q942</f>
        <v>341</v>
      </c>
      <c r="F32" s="63">
        <f>+'Ark1'!R942</f>
        <v>2460</v>
      </c>
      <c r="G32" s="176">
        <f>+'Ark1'!AG942</f>
        <v>13.186334699939316</v>
      </c>
      <c r="H32" s="107">
        <f t="shared" si="9"/>
        <v>0.70123315740418057</v>
      </c>
      <c r="I32" s="176">
        <f>+'Ark1'!AH942</f>
        <v>0.65040650406504052</v>
      </c>
      <c r="J32" s="92"/>
      <c r="K32" s="412">
        <f>+'Ark1'!AI942</f>
        <v>364</v>
      </c>
      <c r="L32" s="351"/>
      <c r="M32" s="276">
        <f>+IF(K32=0,"",'Ark1'!AJ942)</f>
        <v>83.613736263736229</v>
      </c>
      <c r="N32" s="409"/>
      <c r="O32" s="276">
        <f>+IF(K32=0,"",'Ark1'!AK942)</f>
        <v>13.53897885005623</v>
      </c>
      <c r="P32" s="409"/>
      <c r="Q32" s="64">
        <f>+'Ark1'!S942</f>
        <v>5.3182926829268302</v>
      </c>
      <c r="R32" s="454"/>
      <c r="S32" s="114"/>
      <c r="T32" s="64">
        <f>+'Ark1'!T942</f>
        <v>4.5235772357723585</v>
      </c>
      <c r="U32" s="454"/>
      <c r="V32" s="451"/>
      <c r="W32" s="233">
        <f>+'Ark1'!U942</f>
        <v>7.5217479674796515</v>
      </c>
      <c r="X32" s="92"/>
      <c r="Y32" s="130">
        <f>+'Ark1'!X942</f>
        <v>0</v>
      </c>
      <c r="Z32" s="130">
        <f>+'Ark1'!Y942</f>
        <v>0</v>
      </c>
      <c r="AA32" s="64">
        <f>+'Ark1'!Z942</f>
        <v>0.27711234825023556</v>
      </c>
      <c r="AB32" s="64">
        <f>+'Ark1'!AA942</f>
        <v>1.2859112787341622</v>
      </c>
      <c r="AC32" s="64">
        <f>+'Ark1'!AB942</f>
        <v>1.5944049174480752</v>
      </c>
      <c r="AD32" s="64">
        <f t="shared" si="10"/>
        <v>1.4143162883130733</v>
      </c>
      <c r="AE32" s="129">
        <f t="shared" si="11"/>
        <v>7.2140762463343107</v>
      </c>
      <c r="AF32" s="45"/>
      <c r="AG32" s="4"/>
      <c r="AH32" s="56"/>
      <c r="AI32" s="5"/>
      <c r="AJ32" s="5"/>
      <c r="AL32" s="1"/>
      <c r="AM32" s="1"/>
      <c r="AN32" s="11"/>
      <c r="AO32" s="11"/>
      <c r="AP32" s="11"/>
    </row>
    <row r="33" spans="1:39" ht="15.6">
      <c r="A33" s="45"/>
      <c r="B33" s="63">
        <f>+'Ark1'!C943</f>
        <v>2023</v>
      </c>
      <c r="C33" s="63">
        <f>+'Ark1'!N943</f>
        <v>408</v>
      </c>
      <c r="D33" s="63" t="str">
        <f>VLOOKUP(C33,RNR!$J$2:$K$19,2)</f>
        <v xml:space="preserve">  8,1 - 9,0 kg</v>
      </c>
      <c r="E33" s="63">
        <f>+'Ark1'!Q943</f>
        <v>353</v>
      </c>
      <c r="F33" s="63">
        <f>+'Ark1'!R943</f>
        <v>1780</v>
      </c>
      <c r="G33" s="176">
        <f>+'Ark1'!AG943</f>
        <v>10.821652569459237</v>
      </c>
      <c r="H33" s="107">
        <f t="shared" si="9"/>
        <v>0.60848128301212867</v>
      </c>
      <c r="I33" s="176">
        <f>+'Ark1'!AH943</f>
        <v>1.0112359550561798</v>
      </c>
      <c r="J33" s="92"/>
      <c r="K33" s="412">
        <f>+'Ark1'!AI943</f>
        <v>319</v>
      </c>
      <c r="L33" s="351"/>
      <c r="M33" s="276">
        <f>+IF(K33=0,"",'Ark1'!AJ943)</f>
        <v>85.008463949843204</v>
      </c>
      <c r="N33" s="409"/>
      <c r="O33" s="276">
        <f>+IF(K33=0,"",'Ark1'!AK943)</f>
        <v>14.341587652822263</v>
      </c>
      <c r="P33" s="409"/>
      <c r="Q33" s="64">
        <f>+'Ark1'!S943</f>
        <v>5.4657303370786527</v>
      </c>
      <c r="R33" s="454"/>
      <c r="S33" s="114"/>
      <c r="T33" s="64">
        <f>+'Ark1'!T943</f>
        <v>4.5191011235955054</v>
      </c>
      <c r="U33" s="454"/>
      <c r="V33" s="451"/>
      <c r="W33" s="233">
        <f>+'Ark1'!U943</f>
        <v>8.5310674157303303</v>
      </c>
      <c r="X33" s="92"/>
      <c r="Y33" s="130">
        <f>+'Ark1'!X943</f>
        <v>0</v>
      </c>
      <c r="Z33" s="130">
        <f>+'Ark1'!Y943</f>
        <v>0</v>
      </c>
      <c r="AA33" s="64">
        <f>+'Ark1'!Z943</f>
        <v>0.2882258515870203</v>
      </c>
      <c r="AB33" s="64">
        <f>+'Ark1'!AA943</f>
        <v>1.2796834120777978</v>
      </c>
      <c r="AC33" s="64">
        <f>+'Ark1'!AB943</f>
        <v>1.6159928526718117</v>
      </c>
      <c r="AD33" s="64">
        <f t="shared" si="10"/>
        <v>1.5608284510227139</v>
      </c>
      <c r="AE33" s="129">
        <f t="shared" si="11"/>
        <v>5.0424929178470252</v>
      </c>
      <c r="AF33" s="45"/>
      <c r="AG33" s="4"/>
      <c r="AH33" s="4"/>
      <c r="AI33" s="4"/>
      <c r="AJ33" s="4"/>
    </row>
    <row r="34" spans="1:39" ht="15.6">
      <c r="A34" s="45"/>
      <c r="B34" s="63">
        <f>+'Ark1'!C944</f>
        <v>2023</v>
      </c>
      <c r="C34" s="63">
        <f>+'Ark1'!N944</f>
        <v>409</v>
      </c>
      <c r="D34" s="63" t="str">
        <f>VLOOKUP(C34,RNR!$J$2:$K$19,2)</f>
        <v xml:space="preserve">  9,1 - 10,0 kg</v>
      </c>
      <c r="E34" s="63">
        <f>+'Ark1'!Q944</f>
        <v>339</v>
      </c>
      <c r="F34" s="63">
        <f>+'Ark1'!R944</f>
        <v>1381</v>
      </c>
      <c r="G34" s="176">
        <f>+'Ark1'!AG944</f>
        <v>9.3920966795963388</v>
      </c>
      <c r="H34" s="107">
        <f t="shared" si="9"/>
        <v>-8.7270736862267384E-2</v>
      </c>
      <c r="I34" s="176">
        <f>+'Ark1'!AH944</f>
        <v>1.2309920347574219</v>
      </c>
      <c r="J34" s="92"/>
      <c r="K34" s="412">
        <f>+'Ark1'!AI944</f>
        <v>240</v>
      </c>
      <c r="L34" s="351"/>
      <c r="M34" s="276">
        <f>+IF(K34=0,"",'Ark1'!AJ944)</f>
        <v>87.222083333333359</v>
      </c>
      <c r="N34" s="409"/>
      <c r="O34" s="276">
        <f>+IF(K34=0,"",'Ark1'!AK944)</f>
        <v>14.698238429535971</v>
      </c>
      <c r="P34" s="409"/>
      <c r="Q34" s="64">
        <f>+'Ark1'!S944</f>
        <v>5.6169442433019539</v>
      </c>
      <c r="R34" s="454"/>
      <c r="S34" s="114"/>
      <c r="T34" s="64">
        <f>+'Ark1'!T944</f>
        <v>4.414192614047793</v>
      </c>
      <c r="U34" s="454"/>
      <c r="V34" s="451"/>
      <c r="W34" s="233">
        <f>+'Ark1'!U944</f>
        <v>9.5433019551050009</v>
      </c>
      <c r="X34" s="92"/>
      <c r="Y34" s="130">
        <f>+'Ark1'!X944</f>
        <v>0</v>
      </c>
      <c r="Z34" s="130">
        <f>+'Ark1'!Y944</f>
        <v>0</v>
      </c>
      <c r="AA34" s="64">
        <f>+'Ark1'!Z944</f>
        <v>0.28095541852909123</v>
      </c>
      <c r="AB34" s="64">
        <f>+'Ark1'!AA944</f>
        <v>1.2355943272648029</v>
      </c>
      <c r="AC34" s="64">
        <f>+'Ark1'!AB944</f>
        <v>1.5352677097015777</v>
      </c>
      <c r="AD34" s="64">
        <f t="shared" si="10"/>
        <v>1.6990202397834226</v>
      </c>
      <c r="AE34" s="129">
        <f t="shared" si="11"/>
        <v>4.0737463126843654</v>
      </c>
      <c r="AF34" s="45"/>
      <c r="AG34" s="4"/>
      <c r="AH34" s="16"/>
      <c r="AI34" s="1"/>
      <c r="AJ34" s="18"/>
      <c r="AL34" s="1"/>
      <c r="AM34" s="5"/>
    </row>
    <row r="35" spans="1:39" ht="15.6">
      <c r="A35" s="45"/>
      <c r="B35" s="63">
        <f>+'Ark1'!C945</f>
        <v>2023</v>
      </c>
      <c r="C35" s="63">
        <f>+'Ark1'!N945</f>
        <v>410</v>
      </c>
      <c r="D35" s="63" t="str">
        <f>VLOOKUP(C35,RNR!$J$2:$K$19,2)</f>
        <v>10,1 - 11,0 kg</v>
      </c>
      <c r="E35" s="63">
        <f>+'Ark1'!Q945</f>
        <v>315</v>
      </c>
      <c r="F35" s="63">
        <f>+'Ark1'!R945</f>
        <v>1085</v>
      </c>
      <c r="G35" s="176">
        <f>+'Ark1'!AG945</f>
        <v>8.1466869721564485</v>
      </c>
      <c r="H35" s="107">
        <f t="shared" si="9"/>
        <v>-0.18132419920538112</v>
      </c>
      <c r="I35" s="176">
        <f>+'Ark1'!AH945</f>
        <v>2.3041474654377878</v>
      </c>
      <c r="J35" s="92"/>
      <c r="K35" s="412">
        <f>+'Ark1'!AI945</f>
        <v>222</v>
      </c>
      <c r="L35" s="351"/>
      <c r="M35" s="276">
        <f>+IF(K35=0,"",'Ark1'!AJ945)</f>
        <v>89.411711711711717</v>
      </c>
      <c r="N35" s="409"/>
      <c r="O35" s="276">
        <f>+IF(K35=0,"",'Ark1'!AK945)</f>
        <v>15.026812796421963</v>
      </c>
      <c r="P35" s="409"/>
      <c r="Q35" s="64">
        <f>+'Ark1'!S945</f>
        <v>5.7889400921658991</v>
      </c>
      <c r="R35" s="454"/>
      <c r="S35" s="114"/>
      <c r="T35" s="64">
        <f>+'Ark1'!T945</f>
        <v>4.4884792626728123</v>
      </c>
      <c r="U35" s="454"/>
      <c r="V35" s="451"/>
      <c r="W35" s="233">
        <f>+'Ark1'!U945</f>
        <v>10.536129032258067</v>
      </c>
      <c r="X35" s="92"/>
      <c r="Y35" s="130">
        <f>+'Ark1'!X945</f>
        <v>0</v>
      </c>
      <c r="Z35" s="130">
        <f>+'Ark1'!Y945</f>
        <v>0</v>
      </c>
      <c r="AA35" s="64">
        <f>+'Ark1'!Z945</f>
        <v>0.28186956805662622</v>
      </c>
      <c r="AB35" s="64">
        <f>+'Ark1'!AA945</f>
        <v>1.1916248756791399</v>
      </c>
      <c r="AC35" s="64">
        <f>+'Ark1'!AB945</f>
        <v>1.5393774523534511</v>
      </c>
      <c r="AD35" s="64">
        <f t="shared" si="10"/>
        <v>1.8200445788887123</v>
      </c>
      <c r="AE35" s="129">
        <f t="shared" si="11"/>
        <v>3.4444444444444446</v>
      </c>
      <c r="AF35" s="45"/>
      <c r="AG35" s="4"/>
      <c r="AH35" s="16"/>
      <c r="AI35" s="1"/>
      <c r="AJ35" s="18"/>
    </row>
    <row r="36" spans="1:39" ht="15.6">
      <c r="A36" s="45"/>
      <c r="B36" s="63">
        <f>+'Ark1'!C946</f>
        <v>2023</v>
      </c>
      <c r="C36" s="63">
        <f>+'Ark1'!N946</f>
        <v>411</v>
      </c>
      <c r="D36" s="63" t="str">
        <f>VLOOKUP(C36,RNR!$J$2:$K$19,2)</f>
        <v>11,1 - 12,0 kg</v>
      </c>
      <c r="E36" s="63">
        <f>+'Ark1'!Q946</f>
        <v>289</v>
      </c>
      <c r="F36" s="63">
        <f>+'Ark1'!R946</f>
        <v>858</v>
      </c>
      <c r="G36" s="176">
        <f>+'Ark1'!AG946</f>
        <v>7.0502902939141245</v>
      </c>
      <c r="H36" s="107">
        <f t="shared" si="9"/>
        <v>0.13390347227760113</v>
      </c>
      <c r="I36" s="176">
        <f>+'Ark1'!AH946</f>
        <v>1.6317016317016313</v>
      </c>
      <c r="J36" s="92"/>
      <c r="K36" s="412">
        <f>+'Ark1'!AI946</f>
        <v>164</v>
      </c>
      <c r="L36" s="351"/>
      <c r="M36" s="276">
        <f>+IF(K36=0,"",'Ark1'!AJ946)</f>
        <v>90.39268292682921</v>
      </c>
      <c r="N36" s="409"/>
      <c r="O36" s="276">
        <f>+IF(K36=0,"",'Ark1'!AK946)</f>
        <v>15.825877944505759</v>
      </c>
      <c r="P36" s="409"/>
      <c r="Q36" s="64">
        <f>+'Ark1'!S946</f>
        <v>5.8717948717948723</v>
      </c>
      <c r="R36" s="454"/>
      <c r="S36" s="114"/>
      <c r="T36" s="64">
        <f>+'Ark1'!T946</f>
        <v>4.6678321678321684</v>
      </c>
      <c r="U36" s="454"/>
      <c r="V36" s="451"/>
      <c r="W36" s="233">
        <f>+'Ark1'!U946</f>
        <v>11.530536130536127</v>
      </c>
      <c r="X36" s="92"/>
      <c r="Y36" s="130">
        <f>+'Ark1'!X946</f>
        <v>0</v>
      </c>
      <c r="Z36" s="130">
        <f>+'Ark1'!Y946</f>
        <v>0</v>
      </c>
      <c r="AA36" s="64">
        <f>+'Ark1'!Z946</f>
        <v>0.28448610967370996</v>
      </c>
      <c r="AB36" s="64">
        <f>+'Ark1'!AA946</f>
        <v>1.2069618545320235</v>
      </c>
      <c r="AC36" s="64">
        <f>+'Ark1'!AB946</f>
        <v>1.5314618790501713</v>
      </c>
      <c r="AD36" s="64">
        <f t="shared" si="10"/>
        <v>1.9637157602223096</v>
      </c>
      <c r="AE36" s="129">
        <f t="shared" si="11"/>
        <v>2.9688581314878895</v>
      </c>
      <c r="AF36" s="45"/>
      <c r="AG36" s="4"/>
      <c r="AH36" s="16"/>
      <c r="AI36" s="1"/>
      <c r="AJ36" s="18"/>
    </row>
    <row r="37" spans="1:39" ht="15.6">
      <c r="A37" s="45"/>
      <c r="B37" s="63">
        <f>+'Ark1'!C947</f>
        <v>2023</v>
      </c>
      <c r="C37" s="63">
        <f>+'Ark1'!N947</f>
        <v>412</v>
      </c>
      <c r="D37" s="63" t="str">
        <f>VLOOKUP(C37,RNR!$J$2:$K$19,2)</f>
        <v>12,1 - 13,0 kg</v>
      </c>
      <c r="E37" s="63">
        <f>+'Ark1'!Q947</f>
        <v>275</v>
      </c>
      <c r="F37" s="63">
        <f>+'Ark1'!R947</f>
        <v>642</v>
      </c>
      <c r="G37" s="176">
        <f>+'Ark1'!AG947</f>
        <v>5.7172971274193296</v>
      </c>
      <c r="H37" s="107">
        <f t="shared" si="9"/>
        <v>-0.58169013707859651</v>
      </c>
      <c r="I37" s="176">
        <f>+'Ark1'!AH947</f>
        <v>2.0249221183800623</v>
      </c>
      <c r="J37" s="92"/>
      <c r="K37" s="412">
        <f>+'Ark1'!AI947</f>
        <v>103</v>
      </c>
      <c r="L37" s="351"/>
      <c r="M37" s="276">
        <f>+IF(K37=0,"",'Ark1'!AJ947)</f>
        <v>92.180582524271898</v>
      </c>
      <c r="N37" s="409"/>
      <c r="O37" s="276">
        <f>+IF(K37=0,"",'Ark1'!AK947)</f>
        <v>16.142820346920601</v>
      </c>
      <c r="P37" s="409"/>
      <c r="Q37" s="64">
        <f>+'Ark1'!S947</f>
        <v>6.141744548286602</v>
      </c>
      <c r="R37" s="454"/>
      <c r="S37" s="114"/>
      <c r="T37" s="64">
        <f>+'Ark1'!T947</f>
        <v>4.8006230529595006</v>
      </c>
      <c r="U37" s="454"/>
      <c r="V37" s="451"/>
      <c r="W37" s="233">
        <f>+'Ark1'!U947</f>
        <v>12.496417445482871</v>
      </c>
      <c r="X37" s="92"/>
      <c r="Y37" s="130">
        <f>+'Ark1'!X947</f>
        <v>0</v>
      </c>
      <c r="Z37" s="130">
        <f>+'Ark1'!Y947</f>
        <v>0</v>
      </c>
      <c r="AA37" s="64">
        <f>+'Ark1'!Z947</f>
        <v>0.28046956655492195</v>
      </c>
      <c r="AB37" s="64">
        <f>+'Ark1'!AA947</f>
        <v>1.2910555258707841</v>
      </c>
      <c r="AC37" s="64">
        <f>+'Ark1'!AB947</f>
        <v>1.4937459189473925</v>
      </c>
      <c r="AD37" s="64">
        <f t="shared" si="10"/>
        <v>2.0346690337306637</v>
      </c>
      <c r="AE37" s="129">
        <f t="shared" si="11"/>
        <v>2.3345454545454545</v>
      </c>
      <c r="AF37" s="45"/>
      <c r="AG37" s="4"/>
      <c r="AH37" s="16"/>
      <c r="AI37" s="1"/>
      <c r="AJ37" s="18"/>
    </row>
    <row r="38" spans="1:39" ht="15.6">
      <c r="A38" s="45"/>
      <c r="B38" s="63">
        <f>+'Ark1'!C948</f>
        <v>2023</v>
      </c>
      <c r="C38" s="63">
        <f>+'Ark1'!N948</f>
        <v>413</v>
      </c>
      <c r="D38" s="63" t="str">
        <f>VLOOKUP(C38,RNR!$J$2:$K$19,2)</f>
        <v>13,1 - 14,0 kg</v>
      </c>
      <c r="E38" s="63">
        <f>+'Ark1'!Q948</f>
        <v>195</v>
      </c>
      <c r="F38" s="63">
        <f>+'Ark1'!R948</f>
        <v>411</v>
      </c>
      <c r="G38" s="176">
        <f>+'Ark1'!AG948</f>
        <v>3.9577889060476825</v>
      </c>
      <c r="H38" s="107">
        <f t="shared" si="9"/>
        <v>-0.23492398978092188</v>
      </c>
      <c r="I38" s="176">
        <f>+'Ark1'!AH948</f>
        <v>3.1630170316301705</v>
      </c>
      <c r="J38" s="92"/>
      <c r="K38" s="412">
        <f>+'Ark1'!AI948</f>
        <v>63</v>
      </c>
      <c r="L38" s="351"/>
      <c r="M38" s="276">
        <f>+IF(K38=0,"",'Ark1'!AJ948)</f>
        <v>93.411111111111168</v>
      </c>
      <c r="N38" s="409"/>
      <c r="O38" s="276">
        <f>+IF(K38=0,"",'Ark1'!AK948)</f>
        <v>16.656337572240851</v>
      </c>
      <c r="P38" s="409"/>
      <c r="Q38" s="64">
        <f>+'Ark1'!S948</f>
        <v>6.236009732360098</v>
      </c>
      <c r="R38" s="454"/>
      <c r="S38" s="114"/>
      <c r="T38" s="64">
        <f>+'Ark1'!T948</f>
        <v>5.012165450121655</v>
      </c>
      <c r="U38" s="454"/>
      <c r="V38" s="451"/>
      <c r="W38" s="233">
        <f>+'Ark1'!U948</f>
        <v>13.51265206812654</v>
      </c>
      <c r="X38" s="92"/>
      <c r="Y38" s="130">
        <f>+'Ark1'!X948</f>
        <v>0</v>
      </c>
      <c r="Z38" s="130">
        <f>+'Ark1'!Y948</f>
        <v>0</v>
      </c>
      <c r="AA38" s="64">
        <f>+'Ark1'!Z948</f>
        <v>0.29370611644294975</v>
      </c>
      <c r="AB38" s="64">
        <f>+'Ark1'!AA948</f>
        <v>1.3346469100856411</v>
      </c>
      <c r="AC38" s="64">
        <f>+'Ark1'!AB948</f>
        <v>1.5354205402429599</v>
      </c>
      <c r="AD38" s="64">
        <f t="shared" si="10"/>
        <v>2.1668747561451451</v>
      </c>
      <c r="AE38" s="129">
        <f t="shared" si="11"/>
        <v>2.1076923076923078</v>
      </c>
      <c r="AF38" s="45"/>
      <c r="AG38" s="4"/>
      <c r="AH38" s="16"/>
      <c r="AI38" s="13"/>
      <c r="AJ38" s="18"/>
    </row>
    <row r="39" spans="1:39" ht="15.6">
      <c r="A39" s="45"/>
      <c r="B39" s="63">
        <f>+'Ark1'!C949</f>
        <v>2023</v>
      </c>
      <c r="C39" s="63">
        <f>+'Ark1'!N949</f>
        <v>414</v>
      </c>
      <c r="D39" s="63" t="str">
        <f>VLOOKUP(C39,RNR!$J$2:$K$19,2)</f>
        <v>14,1 - 15,0 kg</v>
      </c>
      <c r="E39" s="63">
        <f>+'Ark1'!Q949</f>
        <v>149</v>
      </c>
      <c r="F39" s="63">
        <f>+'Ark1'!R949</f>
        <v>298</v>
      </c>
      <c r="G39" s="176">
        <f>+'Ark1'!AG949</f>
        <v>3.0817405234911091</v>
      </c>
      <c r="H39" s="107">
        <f t="shared" si="9"/>
        <v>-0.11882069129667672</v>
      </c>
      <c r="I39" s="176">
        <f>+'Ark1'!AH949</f>
        <v>2.3489932885906044</v>
      </c>
      <c r="J39" s="92"/>
      <c r="K39" s="412">
        <f>+'Ark1'!AI949</f>
        <v>42</v>
      </c>
      <c r="L39" s="351"/>
      <c r="M39" s="276">
        <f>+IF(K39=0,"",'Ark1'!AJ949)</f>
        <v>96.564285714285759</v>
      </c>
      <c r="N39" s="409"/>
      <c r="O39" s="276">
        <f>+IF(K39=0,"",'Ark1'!AK949)</f>
        <v>16.215743683287332</v>
      </c>
      <c r="P39" s="409"/>
      <c r="Q39" s="64">
        <f>+'Ark1'!S949</f>
        <v>6.1610738255033555</v>
      </c>
      <c r="R39" s="454"/>
      <c r="S39" s="114"/>
      <c r="T39" s="64">
        <f>+'Ark1'!T949</f>
        <v>5.1577181208053693</v>
      </c>
      <c r="U39" s="454"/>
      <c r="V39" s="451"/>
      <c r="W39" s="233">
        <f>+'Ark1'!U949</f>
        <v>14.511409395973148</v>
      </c>
      <c r="X39" s="92"/>
      <c r="Y39" s="130">
        <f>+'Ark1'!X949</f>
        <v>0</v>
      </c>
      <c r="Z39" s="130">
        <f>+'Ark1'!Y949</f>
        <v>0</v>
      </c>
      <c r="AA39" s="64">
        <f>+'Ark1'!Z949</f>
        <v>0.28568302736892409</v>
      </c>
      <c r="AB39" s="64">
        <f>+'Ark1'!AA949</f>
        <v>1.4026203382746678</v>
      </c>
      <c r="AC39" s="64">
        <f>+'Ark1'!AB949</f>
        <v>1.6257029954050497</v>
      </c>
      <c r="AD39" s="64">
        <f t="shared" si="10"/>
        <v>2.3553376906318073</v>
      </c>
      <c r="AE39" s="129">
        <f t="shared" si="11"/>
        <v>2</v>
      </c>
      <c r="AF39" s="45"/>
      <c r="AG39" s="4"/>
      <c r="AH39" s="4"/>
      <c r="AI39" s="4"/>
      <c r="AJ39" s="4"/>
    </row>
    <row r="40" spans="1:39" ht="15.6">
      <c r="A40" s="45"/>
      <c r="B40" s="63">
        <f>+'Ark1'!C950</f>
        <v>2023</v>
      </c>
      <c r="C40" s="63">
        <f>+'Ark1'!N950</f>
        <v>415</v>
      </c>
      <c r="D40" s="63" t="str">
        <f>VLOOKUP(C40,RNR!$J$2:$K$19,2)</f>
        <v>15,1 - 16,0 kg</v>
      </c>
      <c r="E40" s="63">
        <f>+'Ark1'!Q950</f>
        <v>92</v>
      </c>
      <c r="F40" s="63">
        <f>+'Ark1'!R950</f>
        <v>197</v>
      </c>
      <c r="G40" s="176">
        <f>+'Ark1'!AG950</f>
        <v>2.1769014839303242</v>
      </c>
      <c r="H40" s="107">
        <f t="shared" si="9"/>
        <v>-0.51268183681681778</v>
      </c>
      <c r="I40" s="176">
        <f>+'Ark1'!AH950</f>
        <v>1.015228426395939</v>
      </c>
      <c r="J40" s="92"/>
      <c r="K40" s="412">
        <f>+'Ark1'!AI950</f>
        <v>23</v>
      </c>
      <c r="L40" s="351"/>
      <c r="M40" s="276">
        <f>+IF(K40=0,"",'Ark1'!AJ950)</f>
        <v>98.37826086956521</v>
      </c>
      <c r="N40" s="409"/>
      <c r="O40" s="276">
        <f>+IF(K40=0,"",'Ark1'!AK950)</f>
        <v>16.5126370141294</v>
      </c>
      <c r="P40" s="409"/>
      <c r="Q40" s="64">
        <f>+'Ark1'!S950</f>
        <v>6.1522842639593902</v>
      </c>
      <c r="R40" s="454"/>
      <c r="S40" s="114"/>
      <c r="T40" s="64">
        <f>+'Ark1'!T950</f>
        <v>5.2182741116751279</v>
      </c>
      <c r="U40" s="454"/>
      <c r="V40" s="451"/>
      <c r="W40" s="233">
        <f>+'Ark1'!U950</f>
        <v>15.506091370558371</v>
      </c>
      <c r="X40" s="92"/>
      <c r="Y40" s="130">
        <f>+'Ark1'!X950</f>
        <v>0</v>
      </c>
      <c r="Z40" s="130">
        <f>+'Ark1'!Y950</f>
        <v>0</v>
      </c>
      <c r="AA40" s="64">
        <f>+'Ark1'!Z950</f>
        <v>0.30204623940349706</v>
      </c>
      <c r="AB40" s="64">
        <f>+'Ark1'!AA950</f>
        <v>1.4023755626387611</v>
      </c>
      <c r="AC40" s="64">
        <f>+'Ark1'!AB950</f>
        <v>1.6703053205773739</v>
      </c>
      <c r="AD40" s="64">
        <f t="shared" si="10"/>
        <v>2.520379537953795</v>
      </c>
      <c r="AE40" s="129">
        <f t="shared" si="11"/>
        <v>2.1413043478260869</v>
      </c>
      <c r="AF40" s="45"/>
      <c r="AG40" s="4"/>
      <c r="AH40" s="16"/>
      <c r="AI40" s="5"/>
      <c r="AJ40" s="18"/>
    </row>
    <row r="41" spans="1:39" ht="15.6">
      <c r="A41" s="45"/>
      <c r="B41" s="63">
        <f>+'Ark1'!C951</f>
        <v>2023</v>
      </c>
      <c r="C41" s="63">
        <f>+'Ark1'!N951</f>
        <v>416</v>
      </c>
      <c r="D41" s="63" t="str">
        <f>VLOOKUP(C41,RNR!$J$2:$K$19,2)</f>
        <v>16,1 - 17,0 kg</v>
      </c>
      <c r="E41" s="63">
        <f>+'Ark1'!Q951</f>
        <v>79</v>
      </c>
      <c r="F41" s="63">
        <f>+'Ark1'!R951</f>
        <v>136</v>
      </c>
      <c r="G41" s="176">
        <f>+'Ark1'!AG951</f>
        <v>1.6014446638583899</v>
      </c>
      <c r="H41" s="107">
        <f t="shared" si="9"/>
        <v>-0.12700654960892477</v>
      </c>
      <c r="I41" s="176">
        <f>+'Ark1'!AH951</f>
        <v>0.73529411764705888</v>
      </c>
      <c r="J41" s="92"/>
      <c r="K41" s="412">
        <f>+'Ark1'!AI951</f>
        <v>16</v>
      </c>
      <c r="L41" s="351"/>
      <c r="M41" s="276">
        <f>+IF(K41=0,"",'Ark1'!AJ951)</f>
        <v>100.76250000000002</v>
      </c>
      <c r="N41" s="409"/>
      <c r="O41" s="276">
        <f>+IF(K41=0,"",'Ark1'!AK951)</f>
        <v>16.561161376297758</v>
      </c>
      <c r="P41" s="409"/>
      <c r="Q41" s="64">
        <f>+'Ark1'!S951</f>
        <v>6.4485294117647056</v>
      </c>
      <c r="R41" s="454"/>
      <c r="S41" s="114"/>
      <c r="T41" s="64">
        <f>+'Ark1'!T951</f>
        <v>5.3970588235294121</v>
      </c>
      <c r="U41" s="454"/>
      <c r="V41" s="451"/>
      <c r="W41" s="233">
        <f>+'Ark1'!U951</f>
        <v>16.523529411764699</v>
      </c>
      <c r="X41" s="92"/>
      <c r="Y41" s="130">
        <f>+'Ark1'!X951</f>
        <v>100</v>
      </c>
      <c r="Z41" s="130">
        <f>+'Ark1'!Y951</f>
        <v>0</v>
      </c>
      <c r="AA41" s="64">
        <f>+'Ark1'!Z951</f>
        <v>0.2923624095990881</v>
      </c>
      <c r="AB41" s="64">
        <f>+'Ark1'!AA951</f>
        <v>1.670768812734287</v>
      </c>
      <c r="AC41" s="64">
        <f>+'Ark1'!AB951</f>
        <v>1.6327503490803923</v>
      </c>
      <c r="AD41" s="64">
        <f t="shared" si="10"/>
        <v>2.5623717217787902</v>
      </c>
      <c r="AE41" s="129">
        <f t="shared" si="11"/>
        <v>1.7215189873417722</v>
      </c>
      <c r="AF41" s="45"/>
      <c r="AG41" s="4"/>
      <c r="AH41" s="18"/>
      <c r="AI41" s="5"/>
      <c r="AJ41" s="18"/>
    </row>
    <row r="42" spans="1:39" ht="15.6">
      <c r="A42" s="45"/>
      <c r="B42" s="63">
        <f>+'Ark1'!C952</f>
        <v>2023</v>
      </c>
      <c r="C42" s="63">
        <f>+'Ark1'!N952</f>
        <v>417</v>
      </c>
      <c r="D42" s="63" t="str">
        <f>VLOOKUP(C42,RNR!$J$2:$K$19,2)</f>
        <v>17,1 - 18,0 kg</v>
      </c>
      <c r="E42" s="63">
        <f>+'Ark1'!Q952</f>
        <v>59</v>
      </c>
      <c r="F42" s="63">
        <f>+'Ark1'!R952</f>
        <v>94</v>
      </c>
      <c r="G42" s="176">
        <f>+'Ark1'!AG952</f>
        <v>1.1733618009268598</v>
      </c>
      <c r="H42" s="107">
        <f t="shared" si="9"/>
        <v>-0.10711440886528578</v>
      </c>
      <c r="I42" s="176">
        <f>+'Ark1'!AH952</f>
        <v>0</v>
      </c>
      <c r="J42" s="92"/>
      <c r="K42" s="412">
        <f>+'Ark1'!AI952</f>
        <v>14</v>
      </c>
      <c r="L42" s="351"/>
      <c r="M42" s="276">
        <f>+IF(K42=0,"",'Ark1'!AJ952)</f>
        <v>101.21428571428569</v>
      </c>
      <c r="N42" s="409"/>
      <c r="O42" s="276">
        <f>+IF(K42=0,"",'Ark1'!AK952)</f>
        <v>17.1361220430305</v>
      </c>
      <c r="P42" s="409"/>
      <c r="Q42" s="64">
        <f>+'Ark1'!S952</f>
        <v>6.2659574468085104</v>
      </c>
      <c r="R42" s="454"/>
      <c r="S42" s="114"/>
      <c r="T42" s="64">
        <f>+'Ark1'!T952</f>
        <v>5.3191489361702144</v>
      </c>
      <c r="U42" s="454"/>
      <c r="V42" s="451"/>
      <c r="W42" s="233">
        <f>+'Ark1'!U952</f>
        <v>17.515957446808507</v>
      </c>
      <c r="X42" s="92"/>
      <c r="Y42" s="130">
        <f>+'Ark1'!X952</f>
        <v>100</v>
      </c>
      <c r="Z42" s="130">
        <f>+'Ark1'!Y952</f>
        <v>0</v>
      </c>
      <c r="AA42" s="64">
        <f>+'Ark1'!Z952</f>
        <v>0.29975280293965545</v>
      </c>
      <c r="AB42" s="64">
        <f>+'Ark1'!AA952</f>
        <v>1.5789542183740299</v>
      </c>
      <c r="AC42" s="64">
        <f>+'Ark1'!AB952</f>
        <v>1.6451913550828348</v>
      </c>
      <c r="AD42" s="64">
        <f t="shared" si="10"/>
        <v>2.7954159592529706</v>
      </c>
      <c r="AE42" s="129">
        <f t="shared" si="11"/>
        <v>1.5932203389830508</v>
      </c>
      <c r="AF42" s="45"/>
      <c r="AG42" s="13"/>
      <c r="AH42" s="13"/>
    </row>
    <row r="43" spans="1:39" ht="15.6">
      <c r="A43" s="45"/>
      <c r="B43" s="63">
        <f>+'Ark1'!C953</f>
        <v>2023</v>
      </c>
      <c r="C43" s="63">
        <f>+'Ark1'!N953</f>
        <v>418</v>
      </c>
      <c r="D43" s="63" t="str">
        <f>VLOOKUP(C43,RNR!$J$2:$K$19,2)</f>
        <v>18,1 - 19,0 kg</v>
      </c>
      <c r="E43" s="63">
        <f>+'Ark1'!Q953</f>
        <v>39</v>
      </c>
      <c r="F43" s="63">
        <f>+'Ark1'!R953</f>
        <v>65</v>
      </c>
      <c r="G43" s="176">
        <f>+'Ark1'!AG953</f>
        <v>0.85680710188543219</v>
      </c>
      <c r="H43" s="107">
        <f t="shared" si="9"/>
        <v>-9.8161366462519606E-2</v>
      </c>
      <c r="I43" s="176">
        <f>+'Ark1'!AH953</f>
        <v>1.5384615384615381</v>
      </c>
      <c r="J43" s="92"/>
      <c r="K43" s="412">
        <f>+'Ark1'!AI953</f>
        <v>7</v>
      </c>
      <c r="L43" s="351"/>
      <c r="M43" s="276">
        <f>+IF(K43=0,"",'Ark1'!AJ953)</f>
        <v>100.1857142857143</v>
      </c>
      <c r="N43" s="409"/>
      <c r="O43" s="276">
        <f>+IF(K43=0,"",'Ark1'!AK953)</f>
        <v>18.631247991729563</v>
      </c>
      <c r="P43" s="409"/>
      <c r="Q43" s="64">
        <f>+'Ark1'!S953</f>
        <v>6.3230769230769219</v>
      </c>
      <c r="R43" s="454"/>
      <c r="S43" s="114"/>
      <c r="T43" s="64">
        <f>+'Ark1'!T953</f>
        <v>5.2307692307692317</v>
      </c>
      <c r="U43" s="454"/>
      <c r="V43" s="451"/>
      <c r="W43" s="233">
        <f>+'Ark1'!U953</f>
        <v>18.496923076923071</v>
      </c>
      <c r="X43" s="92"/>
      <c r="Y43" s="130">
        <f>+'Ark1'!X953</f>
        <v>100</v>
      </c>
      <c r="Z43" s="130">
        <f>+'Ark1'!Y953</f>
        <v>0</v>
      </c>
      <c r="AA43" s="64">
        <f>+'Ark1'!Z953</f>
        <v>0.2822814911335515</v>
      </c>
      <c r="AB43" s="64">
        <f>+'Ark1'!AA953</f>
        <v>1.4153846153846157</v>
      </c>
      <c r="AC43" s="64">
        <f>+'Ark1'!AB953</f>
        <v>1.8040060614705495</v>
      </c>
      <c r="AD43" s="64">
        <f t="shared" si="10"/>
        <v>2.925304136253041</v>
      </c>
      <c r="AE43" s="129">
        <f t="shared" si="11"/>
        <v>1.6666666666666667</v>
      </c>
      <c r="AF43" s="45"/>
      <c r="AG43" s="5"/>
      <c r="AH43" s="18"/>
      <c r="AJ43" s="18"/>
    </row>
    <row r="44" spans="1:39" ht="15.6">
      <c r="A44" s="45"/>
      <c r="B44" s="63">
        <f>+'Ark1'!C954</f>
        <v>2023</v>
      </c>
      <c r="C44" s="63">
        <f>+'Ark1'!N954</f>
        <v>419</v>
      </c>
      <c r="D44" s="63" t="str">
        <f>VLOOKUP(C44,RNR!$J$2:$K$19,2)</f>
        <v>19,1 - 20,0 kg</v>
      </c>
      <c r="E44" s="63">
        <f>+'Ark1'!Q954</f>
        <v>19</v>
      </c>
      <c r="F44" s="63">
        <f>+'Ark1'!R954</f>
        <v>31</v>
      </c>
      <c r="G44" s="176">
        <f>+'Ark1'!AG954</f>
        <v>0.43079089502598639</v>
      </c>
      <c r="H44" s="107">
        <f t="shared" si="9"/>
        <v>-0.21398183571203072</v>
      </c>
      <c r="I44" s="176">
        <f>+'Ark1'!AH954</f>
        <v>0</v>
      </c>
      <c r="J44" s="92"/>
      <c r="K44" s="412">
        <f>+'Ark1'!AI954</f>
        <v>3</v>
      </c>
      <c r="L44" s="351"/>
      <c r="M44" s="276">
        <f>+IF(K44=0,"",'Ark1'!AJ954)</f>
        <v>103.2</v>
      </c>
      <c r="N44" s="409"/>
      <c r="O44" s="276">
        <f>+IF(K44=0,"",'Ark1'!AK954)</f>
        <v>17.660592753966974</v>
      </c>
      <c r="P44" s="409"/>
      <c r="Q44" s="64">
        <f>+'Ark1'!S954</f>
        <v>6.838709677419355</v>
      </c>
      <c r="R44" s="454"/>
      <c r="S44" s="114"/>
      <c r="T44" s="64">
        <f>+'Ark1'!T954</f>
        <v>5.3225806451612891</v>
      </c>
      <c r="U44" s="454"/>
      <c r="V44" s="451"/>
      <c r="W44" s="233">
        <f>+'Ark1'!U954</f>
        <v>19.5</v>
      </c>
      <c r="X44" s="92"/>
      <c r="Y44" s="130">
        <f>+'Ark1'!X954</f>
        <v>100</v>
      </c>
      <c r="Z44" s="130">
        <f>+'Ark1'!Y954</f>
        <v>0</v>
      </c>
      <c r="AA44" s="64">
        <f>+'Ark1'!Z954</f>
        <v>0.27708156479350976</v>
      </c>
      <c r="AB44" s="64">
        <f>+'Ark1'!AA954</f>
        <v>2.1716171199621725</v>
      </c>
      <c r="AC44" s="64">
        <f>+'Ark1'!AB954</f>
        <v>1.4455068711231029</v>
      </c>
      <c r="AD44" s="64">
        <f t="shared" ref="AD44:AD83" si="12">+W44/Q44</f>
        <v>2.8514150943396226</v>
      </c>
      <c r="AE44" s="129">
        <f t="shared" ref="AE44:AE83" si="13">+F44/E44</f>
        <v>1.631578947368421</v>
      </c>
      <c r="AF44" s="45"/>
      <c r="AG44" s="13"/>
      <c r="AH44" s="13"/>
    </row>
    <row r="45" spans="1:39" ht="15.6">
      <c r="A45" s="45"/>
      <c r="B45" s="63">
        <f>+'Ark1'!C955</f>
        <v>2023</v>
      </c>
      <c r="C45" s="63">
        <f>+'Ark1'!N955</f>
        <v>420</v>
      </c>
      <c r="D45" s="63" t="str">
        <f>VLOOKUP(C45,RNR!$J$2:$K$19,2)</f>
        <v>20,1 - ==&gt; kg</v>
      </c>
      <c r="E45" s="63">
        <f>+'Ark1'!Q955</f>
        <v>28</v>
      </c>
      <c r="F45" s="63">
        <f>+'Ark1'!R955</f>
        <v>63</v>
      </c>
      <c r="G45" s="176">
        <f>+'Ark1'!AG955</f>
        <v>0.96669619371836324</v>
      </c>
      <c r="H45" s="107">
        <f t="shared" si="9"/>
        <v>7.8254750014322583E-2</v>
      </c>
      <c r="I45" s="176">
        <f>+'Ark1'!AH955</f>
        <v>0</v>
      </c>
      <c r="J45" s="92"/>
      <c r="K45" s="412">
        <f>+'Ark1'!AI955</f>
        <v>5</v>
      </c>
      <c r="L45" s="351"/>
      <c r="M45" s="276">
        <f>+IF(K45=0,"",'Ark1'!AJ955)</f>
        <v>108.54</v>
      </c>
      <c r="N45" s="409"/>
      <c r="O45" s="276">
        <f>+IF(K45=0,"",'Ark1'!AK955)</f>
        <v>16.775430585376682</v>
      </c>
      <c r="P45" s="409"/>
      <c r="Q45" s="64">
        <f>+'Ark1'!S955</f>
        <v>6.5079365079365079</v>
      </c>
      <c r="R45" s="454"/>
      <c r="S45" s="114"/>
      <c r="T45" s="64">
        <f>+'Ark1'!T955</f>
        <v>5.8730158730158708</v>
      </c>
      <c r="U45" s="454"/>
      <c r="V45" s="451"/>
      <c r="W45" s="233">
        <f>+'Ark1'!U955</f>
        <v>21.531746031746032</v>
      </c>
      <c r="X45" s="92"/>
      <c r="Y45" s="130">
        <f>+'Ark1'!X955</f>
        <v>100</v>
      </c>
      <c r="Z45" s="130">
        <f>+'Ark1'!Y955</f>
        <v>11.111111111111112</v>
      </c>
      <c r="AA45" s="64">
        <f>+'Ark1'!Z955</f>
        <v>1.7050648544036378</v>
      </c>
      <c r="AB45" s="64">
        <f>+'Ark1'!AA955</f>
        <v>1.6121858953136028</v>
      </c>
      <c r="AC45" s="64">
        <f>+'Ark1'!AB955</f>
        <v>1.7319780735815045</v>
      </c>
      <c r="AD45" s="64">
        <f t="shared" si="12"/>
        <v>3.3085365853658537</v>
      </c>
      <c r="AE45" s="129">
        <f t="shared" si="13"/>
        <v>2.25</v>
      </c>
      <c r="AF45" s="45"/>
      <c r="AG45" s="4"/>
      <c r="AH45" s="4"/>
      <c r="AI45" s="4"/>
      <c r="AJ45" s="4"/>
    </row>
    <row r="46" spans="1:39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43"/>
      <c r="S46" s="45"/>
      <c r="T46" s="45"/>
      <c r="U46" s="443"/>
      <c r="V46" s="451"/>
      <c r="W46" s="45"/>
      <c r="X46" s="45"/>
      <c r="Y46" s="45"/>
      <c r="Z46" s="45"/>
      <c r="AA46" s="45"/>
      <c r="AB46" s="45"/>
      <c r="AC46" s="45"/>
      <c r="AD46" s="45"/>
      <c r="AE46" s="45"/>
      <c r="AF46" s="45"/>
    </row>
    <row r="47" spans="1:39" ht="15.6">
      <c r="A47" s="45"/>
      <c r="B47" s="63">
        <f>+'Ark1'!C956</f>
        <v>2022</v>
      </c>
      <c r="C47" s="63">
        <f>+'Ark1'!N956</f>
        <v>403</v>
      </c>
      <c r="D47" s="63" t="str">
        <f>VLOOKUP(C47,RNR!$J$2:$K$19,2)</f>
        <v>&lt;=4,0</v>
      </c>
      <c r="E47" s="63">
        <f>+'Ark1'!Q956</f>
        <v>89</v>
      </c>
      <c r="F47" s="63">
        <f>+'Ark1'!R956</f>
        <v>714</v>
      </c>
      <c r="G47" s="176">
        <f>+'Ark1'!AG956</f>
        <v>1.8341320891557065</v>
      </c>
      <c r="H47" s="107">
        <f t="shared" ref="H47:H64" si="14">+G47-G66</f>
        <v>-0.28327428930372833</v>
      </c>
      <c r="I47" s="176">
        <f>+'Ark1'!AH956</f>
        <v>0.14005602240896359</v>
      </c>
      <c r="J47" s="92"/>
      <c r="K47" s="412">
        <f>+'Ark1'!AI956</f>
        <v>9</v>
      </c>
      <c r="L47" s="351"/>
      <c r="M47" s="276">
        <f>+IF(K47=0,"",'Ark1'!AJ956)</f>
        <v>68.766666666666652</v>
      </c>
      <c r="N47" s="409"/>
      <c r="O47" s="276">
        <f>+IF(K47=0,"",'Ark1'!AK956)</f>
        <v>10.954704769931597</v>
      </c>
      <c r="P47" s="409"/>
      <c r="Q47" s="64">
        <f>+'Ark1'!S956</f>
        <v>3.9439775910364143</v>
      </c>
      <c r="R47" s="454"/>
      <c r="S47" s="114"/>
      <c r="T47" s="64">
        <f>+'Ark1'!T956</f>
        <v>3.2857142857142847</v>
      </c>
      <c r="U47" s="454"/>
      <c r="V47" s="454"/>
      <c r="W47" s="233">
        <f>+'Ark1'!U956</f>
        <v>3.5717086834733887</v>
      </c>
      <c r="X47" s="92"/>
      <c r="Y47" s="130">
        <f>+'Ark1'!X956</f>
        <v>0</v>
      </c>
      <c r="Z47" s="130">
        <f>+'Ark1'!Y956</f>
        <v>0</v>
      </c>
      <c r="AA47" s="64">
        <f>+'Ark1'!Z956</f>
        <v>0.40046981409019194</v>
      </c>
      <c r="AB47" s="64">
        <f>+'Ark1'!AA956</f>
        <v>1.5501690084245363</v>
      </c>
      <c r="AC47" s="64">
        <f>+'Ark1'!AB956</f>
        <v>1.4846149779161812</v>
      </c>
      <c r="AD47" s="64">
        <f t="shared" si="12"/>
        <v>0.90561079545454537</v>
      </c>
      <c r="AE47" s="129">
        <f t="shared" si="13"/>
        <v>8.02247191011236</v>
      </c>
      <c r="AF47" s="45"/>
      <c r="AG47" s="4"/>
      <c r="AH47" s="13"/>
      <c r="AI47" s="13"/>
      <c r="AJ47" s="5"/>
    </row>
    <row r="48" spans="1:39" ht="15.6">
      <c r="A48" s="45"/>
      <c r="B48" s="63">
        <f>+'Ark1'!C957</f>
        <v>2022</v>
      </c>
      <c r="C48" s="63">
        <f>+'Ark1'!N957</f>
        <v>404</v>
      </c>
      <c r="D48" s="63" t="str">
        <f>VLOOKUP(C48,RNR!$J$2:$K$19,2)</f>
        <v xml:space="preserve">  4,1 - 5,0 kg</v>
      </c>
      <c r="E48" s="63">
        <f>+'Ark1'!Q957</f>
        <v>147</v>
      </c>
      <c r="F48" s="63">
        <f>+'Ark1'!R957</f>
        <v>1821</v>
      </c>
      <c r="G48" s="176">
        <f>+'Ark1'!AG957</f>
        <v>6.0180130729559105</v>
      </c>
      <c r="H48" s="107">
        <f t="shared" si="14"/>
        <v>-0.44669629885298789</v>
      </c>
      <c r="I48" s="176">
        <f>+'Ark1'!AH957</f>
        <v>5.491488193300384E-2</v>
      </c>
      <c r="J48" s="92"/>
      <c r="K48" s="412">
        <f>+'Ark1'!AI957</f>
        <v>16</v>
      </c>
      <c r="L48" s="351"/>
      <c r="M48" s="276">
        <f>+IF(K48=0,"",'Ark1'!AJ957)</f>
        <v>72.899999999999977</v>
      </c>
      <c r="N48" s="409"/>
      <c r="O48" s="276">
        <f>+IF(K48=0,"",'Ark1'!AK957)</f>
        <v>12.26377307698586</v>
      </c>
      <c r="P48" s="409"/>
      <c r="Q48" s="64">
        <f>+'Ark1'!S957</f>
        <v>4.8292147171883588</v>
      </c>
      <c r="R48" s="454"/>
      <c r="S48" s="114"/>
      <c r="T48" s="64">
        <f>+'Ark1'!T957</f>
        <v>4.1213618890719372</v>
      </c>
      <c r="U48" s="454"/>
      <c r="V48" s="454"/>
      <c r="W48" s="233">
        <f>+'Ark1'!U957</f>
        <v>4.5950137287204837</v>
      </c>
      <c r="X48" s="92"/>
      <c r="Y48" s="130">
        <f>+'Ark1'!X957</f>
        <v>0</v>
      </c>
      <c r="Z48" s="130">
        <f>+'Ark1'!Y957</f>
        <v>0</v>
      </c>
      <c r="AA48" s="64">
        <f>+'Ark1'!Z957</f>
        <v>0.36213195420348637</v>
      </c>
      <c r="AB48" s="64">
        <f>+'Ark1'!AA957</f>
        <v>1.4319423752294655</v>
      </c>
      <c r="AC48" s="64">
        <f>+'Ark1'!AB957</f>
        <v>1.5027302669101743</v>
      </c>
      <c r="AD48" s="64">
        <f t="shared" si="12"/>
        <v>0.95150329770297926</v>
      </c>
      <c r="AE48" s="129">
        <f t="shared" si="13"/>
        <v>12.387755102040817</v>
      </c>
      <c r="AF48" s="45"/>
      <c r="AG48" s="4"/>
      <c r="AH48" s="13"/>
      <c r="AI48" s="5"/>
      <c r="AJ48" s="5"/>
    </row>
    <row r="49" spans="1:36" ht="15.6">
      <c r="A49" s="45"/>
      <c r="B49" s="63">
        <f>+'Ark1'!C958</f>
        <v>2022</v>
      </c>
      <c r="C49" s="63">
        <f>+'Ark1'!N958</f>
        <v>405</v>
      </c>
      <c r="D49" s="63" t="str">
        <f>VLOOKUP(C49,RNR!$J$2:$K$19,2)</f>
        <v xml:space="preserve">  5,1 - 6,0 kg</v>
      </c>
      <c r="E49" s="63">
        <f>+'Ark1'!Q958</f>
        <v>209</v>
      </c>
      <c r="F49" s="63">
        <f>+'Ark1'!R958</f>
        <v>2720</v>
      </c>
      <c r="G49" s="176">
        <f>+'Ark1'!AG958</f>
        <v>10.863712090024514</v>
      </c>
      <c r="H49" s="107">
        <f t="shared" si="14"/>
        <v>0.35625698504765424</v>
      </c>
      <c r="I49" s="176">
        <f>+'Ark1'!AH958</f>
        <v>0.33088235294117646</v>
      </c>
      <c r="J49" s="92"/>
      <c r="K49" s="412">
        <f>+'Ark1'!AI958</f>
        <v>19</v>
      </c>
      <c r="L49" s="351"/>
      <c r="M49" s="276">
        <f>+IF(K49=0,"",'Ark1'!AJ958)</f>
        <v>76.410526315789511</v>
      </c>
      <c r="N49" s="409"/>
      <c r="O49" s="276">
        <f>+IF(K49=0,"",'Ark1'!AK958)</f>
        <v>12.736328999505735</v>
      </c>
      <c r="P49" s="409"/>
      <c r="Q49" s="64">
        <f>+'Ark1'!S958</f>
        <v>4.9525735294117652</v>
      </c>
      <c r="R49" s="454"/>
      <c r="S49" s="114"/>
      <c r="T49" s="64">
        <f>+'Ark1'!T958</f>
        <v>4.3834558823529424</v>
      </c>
      <c r="U49" s="454"/>
      <c r="V49" s="454"/>
      <c r="W49" s="233">
        <f>+'Ark1'!U958</f>
        <v>5.5533235294117667</v>
      </c>
      <c r="X49" s="92"/>
      <c r="Y49" s="130">
        <f>+'Ark1'!X958</f>
        <v>0</v>
      </c>
      <c r="Z49" s="130">
        <f>+'Ark1'!Y958</f>
        <v>0</v>
      </c>
      <c r="AA49" s="64">
        <f>+'Ark1'!Z958</f>
        <v>0.28262357740491911</v>
      </c>
      <c r="AB49" s="64">
        <f>+'Ark1'!AA958</f>
        <v>1.396013492436236</v>
      </c>
      <c r="AC49" s="64">
        <f>+'Ark1'!AB958</f>
        <v>1.4689251165575572</v>
      </c>
      <c r="AD49" s="64">
        <f t="shared" si="12"/>
        <v>1.1213005715982485</v>
      </c>
      <c r="AE49" s="129">
        <f t="shared" si="13"/>
        <v>13.014354066985646</v>
      </c>
      <c r="AF49" s="45"/>
      <c r="AG49" s="4"/>
      <c r="AH49" s="13"/>
      <c r="AI49" s="5"/>
      <c r="AJ49" s="5"/>
    </row>
    <row r="50" spans="1:36" ht="15.6">
      <c r="A50" s="45"/>
      <c r="B50" s="63">
        <f>+'Ark1'!C959</f>
        <v>2022</v>
      </c>
      <c r="C50" s="63">
        <f>+'Ark1'!N959</f>
        <v>406</v>
      </c>
      <c r="D50" s="63" t="str">
        <f>VLOOKUP(C50,RNR!$J$2:$K$19,2)</f>
        <v xml:space="preserve">  6,1 - 7,0 kg</v>
      </c>
      <c r="E50" s="63">
        <f>+'Ark1'!Q959</f>
        <v>272</v>
      </c>
      <c r="F50" s="63">
        <f>+'Ark1'!R959</f>
        <v>2550</v>
      </c>
      <c r="G50" s="176">
        <f>+'Ark1'!AG959</f>
        <v>11.983149747513748</v>
      </c>
      <c r="H50" s="107">
        <f t="shared" si="14"/>
        <v>1.0448972568250259</v>
      </c>
      <c r="I50" s="176">
        <f>+'Ark1'!AH959</f>
        <v>0.31372549019607843</v>
      </c>
      <c r="J50" s="92"/>
      <c r="K50" s="412">
        <f>+'Ark1'!AI959</f>
        <v>30</v>
      </c>
      <c r="L50" s="351"/>
      <c r="M50" s="276">
        <f>+IF(K50=0,"",'Ark1'!AJ959)</f>
        <v>78.336666666666659</v>
      </c>
      <c r="N50" s="409"/>
      <c r="O50" s="276">
        <f>+IF(K50=0,"",'Ark1'!AK959)</f>
        <v>13.812350052418136</v>
      </c>
      <c r="P50" s="409"/>
      <c r="Q50" s="64">
        <f>+'Ark1'!S959</f>
        <v>5.1086274509803919</v>
      </c>
      <c r="R50" s="454"/>
      <c r="S50" s="114"/>
      <c r="T50" s="64">
        <f>+'Ark1'!T959</f>
        <v>4.4811764705882355</v>
      </c>
      <c r="U50" s="454"/>
      <c r="V50" s="454"/>
      <c r="W50" s="233">
        <f>+'Ark1'!U959</f>
        <v>6.5339294117646993</v>
      </c>
      <c r="X50" s="92"/>
      <c r="Y50" s="130">
        <f>+'Ark1'!X959</f>
        <v>0</v>
      </c>
      <c r="Z50" s="130">
        <f>+'Ark1'!Y959</f>
        <v>0</v>
      </c>
      <c r="AA50" s="64">
        <f>+'Ark1'!Z959</f>
        <v>0.39248280956242498</v>
      </c>
      <c r="AB50" s="64">
        <f>+'Ark1'!AA959</f>
        <v>1.3589081828595071</v>
      </c>
      <c r="AC50" s="64">
        <f>+'Ark1'!AB959</f>
        <v>1.5538183796999652</v>
      </c>
      <c r="AD50" s="64">
        <f t="shared" si="12"/>
        <v>1.2789990020726172</v>
      </c>
      <c r="AE50" s="129">
        <f t="shared" si="13"/>
        <v>9.375</v>
      </c>
      <c r="AF50" s="45"/>
      <c r="AG50" s="4"/>
      <c r="AH50" s="13"/>
      <c r="AI50" s="5"/>
      <c r="AJ50" s="5"/>
    </row>
    <row r="51" spans="1:36" ht="15.6">
      <c r="A51" s="45"/>
      <c r="B51" s="63">
        <f>+'Ark1'!C960</f>
        <v>2022</v>
      </c>
      <c r="C51" s="63">
        <f>+'Ark1'!N960</f>
        <v>407</v>
      </c>
      <c r="D51" s="63" t="str">
        <f>VLOOKUP(C51,RNR!$J$2:$K$19,2)</f>
        <v xml:space="preserve">  7,1 - 8,0 kg</v>
      </c>
      <c r="E51" s="63">
        <f>+'Ark1'!Q960</f>
        <v>323</v>
      </c>
      <c r="F51" s="63">
        <f>+'Ark1'!R960</f>
        <v>2310</v>
      </c>
      <c r="G51" s="176">
        <f>+'Ark1'!AG960</f>
        <v>12.485101542535135</v>
      </c>
      <c r="H51" s="107">
        <f t="shared" si="14"/>
        <v>1.0766599038907234</v>
      </c>
      <c r="I51" s="176">
        <f>+'Ark1'!AH960</f>
        <v>0.4329004329004329</v>
      </c>
      <c r="J51" s="92"/>
      <c r="K51" s="412">
        <f>+'Ark1'!AI960</f>
        <v>57</v>
      </c>
      <c r="L51" s="351"/>
      <c r="M51" s="276">
        <f>+IF(K51=0,"",'Ark1'!AJ960)</f>
        <v>81.508771929824519</v>
      </c>
      <c r="N51" s="409"/>
      <c r="O51" s="276">
        <f>+IF(K51=0,"",'Ark1'!AK960)</f>
        <v>14.116211612897304</v>
      </c>
      <c r="P51" s="409"/>
      <c r="Q51" s="64">
        <f>+'Ark1'!S960</f>
        <v>5.1822510822510814</v>
      </c>
      <c r="R51" s="454"/>
      <c r="S51" s="114"/>
      <c r="T51" s="64">
        <f>+'Ark1'!T960</f>
        <v>4.4640692640692636</v>
      </c>
      <c r="U51" s="454"/>
      <c r="V51" s="454"/>
      <c r="W51" s="233">
        <f>+'Ark1'!U960</f>
        <v>7.5149090909090814</v>
      </c>
      <c r="X51" s="92"/>
      <c r="Y51" s="130">
        <f>+'Ark1'!X960</f>
        <v>0</v>
      </c>
      <c r="Z51" s="130">
        <f>+'Ark1'!Y960</f>
        <v>0</v>
      </c>
      <c r="AA51" s="64">
        <f>+'Ark1'!Z960</f>
        <v>0.27759100602690434</v>
      </c>
      <c r="AB51" s="64">
        <f>+'Ark1'!AA960</f>
        <v>1.3798601306827243</v>
      </c>
      <c r="AC51" s="64">
        <f>+'Ark1'!AB960</f>
        <v>1.6383549120118375</v>
      </c>
      <c r="AD51" s="64">
        <f t="shared" si="12"/>
        <v>1.450124467463034</v>
      </c>
      <c r="AE51" s="129">
        <f t="shared" si="13"/>
        <v>7.151702786377709</v>
      </c>
      <c r="AF51" s="45"/>
      <c r="AG51" s="4"/>
      <c r="AH51" s="13"/>
      <c r="AI51" s="5"/>
      <c r="AJ51" s="5"/>
    </row>
    <row r="52" spans="1:36" ht="15.6">
      <c r="A52" s="45"/>
      <c r="B52" s="63">
        <f>+'Ark1'!C961</f>
        <v>2022</v>
      </c>
      <c r="C52" s="63">
        <f>+'Ark1'!N961</f>
        <v>408</v>
      </c>
      <c r="D52" s="63" t="str">
        <f>VLOOKUP(C52,RNR!$J$2:$K$19,2)</f>
        <v xml:space="preserve">  8,1 - 9,0 kg</v>
      </c>
      <c r="E52" s="63">
        <f>+'Ark1'!Q961</f>
        <v>326</v>
      </c>
      <c r="F52" s="63">
        <f>+'Ark1'!R961</f>
        <v>1663</v>
      </c>
      <c r="G52" s="176">
        <f>+'Ark1'!AG961</f>
        <v>10.213171286447109</v>
      </c>
      <c r="H52" s="107">
        <f t="shared" si="14"/>
        <v>0.26578061667929731</v>
      </c>
      <c r="I52" s="176">
        <f>+'Ark1'!AH961</f>
        <v>0.84185207456404099</v>
      </c>
      <c r="J52" s="92"/>
      <c r="K52" s="412">
        <f>+'Ark1'!AI961</f>
        <v>30</v>
      </c>
      <c r="L52" s="351"/>
      <c r="M52" s="276">
        <f>+IF(K52=0,"",'Ark1'!AJ961)</f>
        <v>82.82</v>
      </c>
      <c r="N52" s="409"/>
      <c r="O52" s="276">
        <f>+IF(K52=0,"",'Ark1'!AK961)</f>
        <v>15.192214550350895</v>
      </c>
      <c r="P52" s="409"/>
      <c r="Q52" s="64">
        <f>+'Ark1'!S961</f>
        <v>5.2988574864702338</v>
      </c>
      <c r="R52" s="454"/>
      <c r="S52" s="114"/>
      <c r="T52" s="64">
        <f>+'Ark1'!T961</f>
        <v>4.420324714371616</v>
      </c>
      <c r="U52" s="454"/>
      <c r="V52" s="454"/>
      <c r="W52" s="233">
        <f>+'Ark1'!U961</f>
        <v>8.5390980156343996</v>
      </c>
      <c r="X52" s="92"/>
      <c r="Y52" s="130">
        <f>+'Ark1'!X961</f>
        <v>0</v>
      </c>
      <c r="Z52" s="130">
        <f>+'Ark1'!Y961</f>
        <v>0</v>
      </c>
      <c r="AA52" s="64">
        <f>+'Ark1'!Z961</f>
        <v>0.28917787028731079</v>
      </c>
      <c r="AB52" s="64">
        <f>+'Ark1'!AA961</f>
        <v>1.3082990175939657</v>
      </c>
      <c r="AC52" s="64">
        <f>+'Ark1'!AB961</f>
        <v>1.7174413951203764</v>
      </c>
      <c r="AD52" s="64">
        <f t="shared" si="12"/>
        <v>1.6114979573309134</v>
      </c>
      <c r="AE52" s="129">
        <f t="shared" si="13"/>
        <v>5.1012269938650308</v>
      </c>
      <c r="AF52" s="45"/>
      <c r="AG52" s="4"/>
      <c r="AH52" s="4"/>
      <c r="AI52" s="4"/>
      <c r="AJ52" s="4"/>
    </row>
    <row r="53" spans="1:36" ht="15.6">
      <c r="A53" s="45"/>
      <c r="B53" s="63">
        <f>+'Ark1'!C962</f>
        <v>2022</v>
      </c>
      <c r="C53" s="63">
        <f>+'Ark1'!N962</f>
        <v>409</v>
      </c>
      <c r="D53" s="63" t="str">
        <f>VLOOKUP(C53,RNR!$J$2:$K$19,2)</f>
        <v xml:space="preserve">  9,1 - 10,0 kg</v>
      </c>
      <c r="E53" s="63">
        <f>+'Ark1'!Q962</f>
        <v>341</v>
      </c>
      <c r="F53" s="63">
        <f>+'Ark1'!R962</f>
        <v>1381</v>
      </c>
      <c r="G53" s="176">
        <f>+'Ark1'!AG962</f>
        <v>9.4793674164586061</v>
      </c>
      <c r="H53" s="107">
        <f t="shared" si="14"/>
        <v>-0.11366439581643206</v>
      </c>
      <c r="I53" s="176">
        <f>+'Ark1'!AH962</f>
        <v>1.8102824040550327</v>
      </c>
      <c r="J53" s="92"/>
      <c r="K53" s="412">
        <f>+'Ark1'!AI962</f>
        <v>50</v>
      </c>
      <c r="L53" s="351"/>
      <c r="M53" s="276">
        <f>+IF(K53=0,"",'Ark1'!AJ962)</f>
        <v>86.231999999999985</v>
      </c>
      <c r="N53" s="409"/>
      <c r="O53" s="276">
        <f>+IF(K53=0,"",'Ark1'!AK962)</f>
        <v>15.405739004563181</v>
      </c>
      <c r="P53" s="409"/>
      <c r="Q53" s="64">
        <f>+'Ark1'!S962</f>
        <v>5.407675597393192</v>
      </c>
      <c r="R53" s="454"/>
      <c r="S53" s="114"/>
      <c r="T53" s="64">
        <f>+'Ark1'!T962</f>
        <v>4.3555394641564069</v>
      </c>
      <c r="U53" s="454"/>
      <c r="V53" s="454"/>
      <c r="W53" s="233">
        <f>+'Ark1'!U962</f>
        <v>9.5439753801593117</v>
      </c>
      <c r="X53" s="92"/>
      <c r="Y53" s="130">
        <f>+'Ark1'!X962</f>
        <v>0</v>
      </c>
      <c r="Z53" s="130">
        <f>+'Ark1'!Y962</f>
        <v>0</v>
      </c>
      <c r="AA53" s="64">
        <f>+'Ark1'!Z962</f>
        <v>0.28373207824435304</v>
      </c>
      <c r="AB53" s="64">
        <f>+'Ark1'!AA962</f>
        <v>1.2591385394204062</v>
      </c>
      <c r="AC53" s="64">
        <f>+'Ark1'!AB962</f>
        <v>1.6079162698044358</v>
      </c>
      <c r="AD53" s="64">
        <f t="shared" si="12"/>
        <v>1.7648942153186948</v>
      </c>
      <c r="AE53" s="129">
        <f t="shared" si="13"/>
        <v>4.0498533724340176</v>
      </c>
      <c r="AF53" s="45"/>
      <c r="AG53" s="4"/>
      <c r="AH53" s="4"/>
      <c r="AI53" s="4"/>
      <c r="AJ53" s="4"/>
    </row>
    <row r="54" spans="1:36" ht="15.6">
      <c r="A54" s="45"/>
      <c r="B54" s="63">
        <f>+'Ark1'!C963</f>
        <v>2022</v>
      </c>
      <c r="C54" s="63">
        <f>+'Ark1'!N963</f>
        <v>410</v>
      </c>
      <c r="D54" s="63" t="str">
        <f>VLOOKUP(C54,RNR!$J$2:$K$19,2)</f>
        <v>10,1 - 11,0 kg</v>
      </c>
      <c r="E54" s="63">
        <f>+'Ark1'!Q963</f>
        <v>308</v>
      </c>
      <c r="F54" s="63">
        <f>+'Ark1'!R963</f>
        <v>1099</v>
      </c>
      <c r="G54" s="176">
        <f>+'Ark1'!AG963</f>
        <v>8.3280111713618297</v>
      </c>
      <c r="H54" s="107">
        <f t="shared" si="14"/>
        <v>0.26008978092517054</v>
      </c>
      <c r="I54" s="176">
        <f>+'Ark1'!AH963</f>
        <v>1.6378525932666059</v>
      </c>
      <c r="J54" s="92"/>
      <c r="K54" s="412">
        <f>+'Ark1'!AI963</f>
        <v>41</v>
      </c>
      <c r="L54" s="351"/>
      <c r="M54" s="276">
        <f>+IF(K54=0,"",'Ark1'!AJ963)</f>
        <v>87.073170731707279</v>
      </c>
      <c r="N54" s="409"/>
      <c r="O54" s="276">
        <f>+IF(K54=0,"",'Ark1'!AK963)</f>
        <v>16.09646687633127</v>
      </c>
      <c r="P54" s="409"/>
      <c r="Q54" s="64">
        <f>+'Ark1'!S963</f>
        <v>5.5705186533212006</v>
      </c>
      <c r="R54" s="454"/>
      <c r="S54" s="114"/>
      <c r="T54" s="64">
        <f>+'Ark1'!T963</f>
        <v>4.5104640582347582</v>
      </c>
      <c r="U54" s="454"/>
      <c r="V54" s="454"/>
      <c r="W54" s="233">
        <f>+'Ark1'!U963</f>
        <v>10.536278434940868</v>
      </c>
      <c r="X54" s="92"/>
      <c r="Y54" s="130">
        <f>+'Ark1'!X963</f>
        <v>0</v>
      </c>
      <c r="Z54" s="130">
        <f>+'Ark1'!Y963</f>
        <v>0</v>
      </c>
      <c r="AA54" s="64">
        <f>+'Ark1'!Z963</f>
        <v>0.29153055174534881</v>
      </c>
      <c r="AB54" s="64">
        <f>+'Ark1'!AA963</f>
        <v>1.3020893144028456</v>
      </c>
      <c r="AC54" s="64">
        <f>+'Ark1'!AB963</f>
        <v>1.5797368111414161</v>
      </c>
      <c r="AD54" s="64">
        <f t="shared" si="12"/>
        <v>1.8914358052923907</v>
      </c>
      <c r="AE54" s="129">
        <f t="shared" si="13"/>
        <v>3.5681818181818183</v>
      </c>
      <c r="AF54" s="45"/>
      <c r="AG54" s="4"/>
      <c r="AH54" s="13"/>
      <c r="AI54" s="1"/>
      <c r="AJ54" s="5"/>
    </row>
    <row r="55" spans="1:36" ht="15.6">
      <c r="A55" s="45"/>
      <c r="B55" s="63">
        <f>+'Ark1'!C964</f>
        <v>2022</v>
      </c>
      <c r="C55" s="63">
        <f>+'Ark1'!N964</f>
        <v>411</v>
      </c>
      <c r="D55" s="63" t="str">
        <f>VLOOKUP(C55,RNR!$J$2:$K$19,2)</f>
        <v>11,1 - 12,0 kg</v>
      </c>
      <c r="E55" s="63">
        <f>+'Ark1'!Q964</f>
        <v>287</v>
      </c>
      <c r="F55" s="63">
        <f>+'Ark1'!R964</f>
        <v>833</v>
      </c>
      <c r="G55" s="176">
        <f>+'Ark1'!AG964</f>
        <v>6.9163868216365234</v>
      </c>
      <c r="H55" s="107">
        <f t="shared" si="14"/>
        <v>-5.2767340249522121E-3</v>
      </c>
      <c r="I55" s="176">
        <f>+'Ark1'!AH964</f>
        <v>1.8007202881152464</v>
      </c>
      <c r="J55" s="92"/>
      <c r="K55" s="412">
        <f>+'Ark1'!AI964</f>
        <v>37</v>
      </c>
      <c r="L55" s="351"/>
      <c r="M55" s="276">
        <f>+IF(K55=0,"",'Ark1'!AJ964)</f>
        <v>88.491891891891868</v>
      </c>
      <c r="N55" s="409"/>
      <c r="O55" s="276">
        <f>+IF(K55=0,"",'Ark1'!AK964)</f>
        <v>16.928075126386073</v>
      </c>
      <c r="P55" s="409"/>
      <c r="Q55" s="64">
        <f>+'Ark1'!S964</f>
        <v>5.7154861944777906</v>
      </c>
      <c r="R55" s="454"/>
      <c r="S55" s="114"/>
      <c r="T55" s="64">
        <f>+'Ark1'!T964</f>
        <v>4.566626650660262</v>
      </c>
      <c r="U55" s="454"/>
      <c r="V55" s="454"/>
      <c r="W55" s="233">
        <f>+'Ark1'!U964</f>
        <v>11.544573829531821</v>
      </c>
      <c r="X55" s="92"/>
      <c r="Y55" s="130">
        <f>+'Ark1'!X964</f>
        <v>0</v>
      </c>
      <c r="Z55" s="130">
        <f>+'Ark1'!Y964</f>
        <v>0</v>
      </c>
      <c r="AA55" s="64">
        <f>+'Ark1'!Z964</f>
        <v>0.28767034978209632</v>
      </c>
      <c r="AB55" s="64">
        <f>+'Ark1'!AA964</f>
        <v>1.3173376275957152</v>
      </c>
      <c r="AC55" s="64">
        <f>+'Ark1'!AB964</f>
        <v>1.6030254337603456</v>
      </c>
      <c r="AD55" s="64">
        <f t="shared" si="12"/>
        <v>2.019876076454528</v>
      </c>
      <c r="AE55" s="129">
        <f t="shared" si="13"/>
        <v>2.9024390243902438</v>
      </c>
      <c r="AF55" s="45"/>
      <c r="AG55" s="4"/>
      <c r="AH55" s="13"/>
      <c r="AI55" s="1"/>
      <c r="AJ55" s="5"/>
    </row>
    <row r="56" spans="1:36" ht="15.6">
      <c r="A56" s="45"/>
      <c r="B56" s="63">
        <f>+'Ark1'!C965</f>
        <v>2022</v>
      </c>
      <c r="C56" s="63">
        <f>+'Ark1'!N965</f>
        <v>412</v>
      </c>
      <c r="D56" s="63" t="str">
        <f>VLOOKUP(C56,RNR!$J$2:$K$19,2)</f>
        <v>12,1 - 13,0 kg</v>
      </c>
      <c r="E56" s="63">
        <f>+'Ark1'!Q965</f>
        <v>256</v>
      </c>
      <c r="F56" s="63">
        <f>+'Ark1'!R965</f>
        <v>701</v>
      </c>
      <c r="G56" s="176">
        <f>+'Ark1'!AG965</f>
        <v>6.2989872644979261</v>
      </c>
      <c r="H56" s="107">
        <f t="shared" si="14"/>
        <v>0.28231134889691667</v>
      </c>
      <c r="I56" s="176">
        <f>+'Ark1'!AH965</f>
        <v>1.4265335235378029</v>
      </c>
      <c r="J56" s="92"/>
      <c r="K56" s="412">
        <f>+'Ark1'!AI965</f>
        <v>13</v>
      </c>
      <c r="L56" s="351"/>
      <c r="M56" s="276">
        <f>+IF(K56=0,"",'Ark1'!AJ965)</f>
        <v>92.276923076923097</v>
      </c>
      <c r="N56" s="409"/>
      <c r="O56" s="276">
        <f>+IF(K56=0,"",'Ark1'!AK965)</f>
        <v>15.99944790659378</v>
      </c>
      <c r="P56" s="409"/>
      <c r="Q56" s="64">
        <f>+'Ark1'!S965</f>
        <v>5.9372325249643367</v>
      </c>
      <c r="R56" s="454"/>
      <c r="S56" s="114"/>
      <c r="T56" s="64">
        <f>+'Ark1'!T965</f>
        <v>4.7603423680456487</v>
      </c>
      <c r="U56" s="454"/>
      <c r="V56" s="454"/>
      <c r="W56" s="233">
        <f>+'Ark1'!U965</f>
        <v>12.493851640513544</v>
      </c>
      <c r="X56" s="92"/>
      <c r="Y56" s="130">
        <f>+'Ark1'!X965</f>
        <v>0</v>
      </c>
      <c r="Z56" s="130">
        <f>+'Ark1'!Y965</f>
        <v>0</v>
      </c>
      <c r="AA56" s="64">
        <f>+'Ark1'!Z965</f>
        <v>0.27942676335255362</v>
      </c>
      <c r="AB56" s="64">
        <f>+'Ark1'!AA965</f>
        <v>1.3057746380122153</v>
      </c>
      <c r="AC56" s="64">
        <f>+'Ark1'!AB965</f>
        <v>1.535011055749111</v>
      </c>
      <c r="AD56" s="64">
        <f t="shared" si="12"/>
        <v>2.1043224411340686</v>
      </c>
      <c r="AE56" s="129">
        <f t="shared" si="13"/>
        <v>2.73828125</v>
      </c>
      <c r="AF56" s="45"/>
      <c r="AG56" s="4"/>
      <c r="AH56" s="13"/>
      <c r="AI56" s="1"/>
      <c r="AJ56" s="5"/>
    </row>
    <row r="57" spans="1:36" ht="15.6">
      <c r="A57" s="45"/>
      <c r="B57" s="63">
        <f>+'Ark1'!C966</f>
        <v>2022</v>
      </c>
      <c r="C57" s="63">
        <f>+'Ark1'!N966</f>
        <v>413</v>
      </c>
      <c r="D57" s="63" t="str">
        <f>VLOOKUP(C57,RNR!$J$2:$K$19,2)</f>
        <v>13,1 - 14,0 kg</v>
      </c>
      <c r="E57" s="63">
        <f>+'Ark1'!Q966</f>
        <v>184</v>
      </c>
      <c r="F57" s="63">
        <f>+'Ark1'!R966</f>
        <v>431</v>
      </c>
      <c r="G57" s="176">
        <f>+'Ark1'!AG966</f>
        <v>4.1927128958286044</v>
      </c>
      <c r="H57" s="107">
        <f t="shared" si="14"/>
        <v>-0.52577447720150428</v>
      </c>
      <c r="I57" s="176">
        <f>+'Ark1'!AH966</f>
        <v>1.3921113689095128</v>
      </c>
      <c r="J57" s="92"/>
      <c r="K57" s="412">
        <f>+'Ark1'!AI966</f>
        <v>6</v>
      </c>
      <c r="L57" s="351"/>
      <c r="M57" s="276">
        <f>+IF(K57=0,"",'Ark1'!AJ966)</f>
        <v>93.116666666666688</v>
      </c>
      <c r="N57" s="409"/>
      <c r="O57" s="276">
        <f>+IF(K57=0,"",'Ark1'!AK966)</f>
        <v>16.736764034740816</v>
      </c>
      <c r="P57" s="409"/>
      <c r="Q57" s="64">
        <f>+'Ark1'!S966</f>
        <v>6.1020881670533651</v>
      </c>
      <c r="R57" s="454"/>
      <c r="S57" s="114"/>
      <c r="T57" s="64">
        <f>+'Ark1'!T966</f>
        <v>4.9698375870069595</v>
      </c>
      <c r="U57" s="454"/>
      <c r="V57" s="454"/>
      <c r="W57" s="233">
        <f>+'Ark1'!U966</f>
        <v>13.525754060324816</v>
      </c>
      <c r="X57" s="92"/>
      <c r="Y57" s="130">
        <f>+'Ark1'!X966</f>
        <v>0</v>
      </c>
      <c r="Z57" s="130">
        <f>+'Ark1'!Y966</f>
        <v>0</v>
      </c>
      <c r="AA57" s="64">
        <f>+'Ark1'!Z966</f>
        <v>0.29943539263628421</v>
      </c>
      <c r="AB57" s="64">
        <f>+'Ark1'!AA966</f>
        <v>1.3906450127157921</v>
      </c>
      <c r="AC57" s="64">
        <f>+'Ark1'!AB966</f>
        <v>1.5627685949233285</v>
      </c>
      <c r="AD57" s="64">
        <f t="shared" si="12"/>
        <v>2.2165779467680591</v>
      </c>
      <c r="AE57" s="129">
        <f t="shared" si="13"/>
        <v>2.3423913043478262</v>
      </c>
      <c r="AF57" s="45"/>
      <c r="AG57" s="4"/>
      <c r="AH57" s="13"/>
      <c r="AI57" s="1"/>
      <c r="AJ57" s="5"/>
    </row>
    <row r="58" spans="1:36" ht="15.6">
      <c r="A58" s="45"/>
      <c r="B58" s="63">
        <f>+'Ark1'!C967</f>
        <v>2022</v>
      </c>
      <c r="C58" s="63">
        <f>+'Ark1'!N967</f>
        <v>414</v>
      </c>
      <c r="D58" s="63" t="str">
        <f>VLOOKUP(C58,RNR!$J$2:$K$19,2)</f>
        <v>14,1 - 15,0 kg</v>
      </c>
      <c r="E58" s="63">
        <f>+'Ark1'!Q967</f>
        <v>153</v>
      </c>
      <c r="F58" s="63">
        <f>+'Ark1'!R967</f>
        <v>307</v>
      </c>
      <c r="G58" s="176">
        <f>+'Ark1'!AG967</f>
        <v>3.2005612147877858</v>
      </c>
      <c r="H58" s="107">
        <f t="shared" si="14"/>
        <v>-0.70946607971626063</v>
      </c>
      <c r="I58" s="176">
        <f>+'Ark1'!AH967</f>
        <v>0.65146579804560245</v>
      </c>
      <c r="J58" s="92"/>
      <c r="K58" s="412">
        <f>+'Ark1'!AI967</f>
        <v>5</v>
      </c>
      <c r="L58" s="351"/>
      <c r="M58" s="276">
        <f>+IF(K58=0,"",'Ark1'!AJ967)</f>
        <v>95.5</v>
      </c>
      <c r="N58" s="409"/>
      <c r="O58" s="276">
        <f>+IF(K58=0,"",'Ark1'!AK967)</f>
        <v>16.582889565617158</v>
      </c>
      <c r="P58" s="409"/>
      <c r="Q58" s="64">
        <f>+'Ark1'!S967</f>
        <v>6.0814332247557008</v>
      </c>
      <c r="R58" s="454"/>
      <c r="S58" s="114"/>
      <c r="T58" s="64">
        <f>+'Ark1'!T967</f>
        <v>4.9902280130293164</v>
      </c>
      <c r="U58" s="454"/>
      <c r="V58" s="454"/>
      <c r="W58" s="233">
        <f>+'Ark1'!U967</f>
        <v>14.495439739413676</v>
      </c>
      <c r="X58" s="92"/>
      <c r="Y58" s="130">
        <f>+'Ark1'!X967</f>
        <v>0</v>
      </c>
      <c r="Z58" s="130">
        <f>+'Ark1'!Y967</f>
        <v>0</v>
      </c>
      <c r="AA58" s="64">
        <f>+'Ark1'!Z967</f>
        <v>0.27839474490550326</v>
      </c>
      <c r="AB58" s="64">
        <f>+'Ark1'!AA967</f>
        <v>1.54093352282393</v>
      </c>
      <c r="AC58" s="64">
        <f>+'Ark1'!AB967</f>
        <v>1.769236464659194</v>
      </c>
      <c r="AD58" s="64">
        <f t="shared" si="12"/>
        <v>2.3835565077664693</v>
      </c>
      <c r="AE58" s="129">
        <f t="shared" si="13"/>
        <v>2.0065359477124183</v>
      </c>
      <c r="AF58" s="45"/>
      <c r="AG58" s="4"/>
      <c r="AH58" s="4"/>
      <c r="AI58" s="4"/>
      <c r="AJ58" s="4"/>
    </row>
    <row r="59" spans="1:36" ht="15.6">
      <c r="A59" s="45"/>
      <c r="B59" s="63">
        <f>+'Ark1'!C968</f>
        <v>2022</v>
      </c>
      <c r="C59" s="63">
        <f>+'Ark1'!N968</f>
        <v>415</v>
      </c>
      <c r="D59" s="63" t="str">
        <f>VLOOKUP(C59,RNR!$J$2:$K$19,2)</f>
        <v>15,1 - 16,0 kg</v>
      </c>
      <c r="E59" s="63">
        <f>+'Ark1'!Q968</f>
        <v>128</v>
      </c>
      <c r="F59" s="63">
        <f>+'Ark1'!R968</f>
        <v>241</v>
      </c>
      <c r="G59" s="176">
        <f>+'Ark1'!AG968</f>
        <v>2.689583320747142</v>
      </c>
      <c r="H59" s="107">
        <f t="shared" si="14"/>
        <v>-0.33417455316929834</v>
      </c>
      <c r="I59" s="176">
        <f>+'Ark1'!AH968</f>
        <v>1.2448132780082983</v>
      </c>
      <c r="J59" s="92"/>
      <c r="K59" s="412">
        <f>+'Ark1'!AI968</f>
        <v>3</v>
      </c>
      <c r="L59" s="351"/>
      <c r="M59" s="276">
        <f>+IF(K59=0,"",'Ark1'!AJ968)</f>
        <v>94.666666666666686</v>
      </c>
      <c r="N59" s="409"/>
      <c r="O59" s="276">
        <f>+IF(K59=0,"",'Ark1'!AK968)</f>
        <v>18.266313382105839</v>
      </c>
      <c r="P59" s="409"/>
      <c r="Q59" s="64">
        <f>+'Ark1'!S968</f>
        <v>6.1493775933609962</v>
      </c>
      <c r="R59" s="454"/>
      <c r="S59" s="114"/>
      <c r="T59" s="64">
        <f>+'Ark1'!T968</f>
        <v>5.1742738589211612</v>
      </c>
      <c r="U59" s="454"/>
      <c r="V59" s="454"/>
      <c r="W59" s="233">
        <f>+'Ark1'!U968</f>
        <v>15.517136929460596</v>
      </c>
      <c r="X59" s="92"/>
      <c r="Y59" s="130">
        <f>+'Ark1'!X968</f>
        <v>0</v>
      </c>
      <c r="Z59" s="130">
        <f>+'Ark1'!Y968</f>
        <v>0</v>
      </c>
      <c r="AA59" s="64">
        <f>+'Ark1'!Z968</f>
        <v>0.28937279779673336</v>
      </c>
      <c r="AB59" s="64">
        <f>+'Ark1'!AA968</f>
        <v>1.5839212943047003</v>
      </c>
      <c r="AC59" s="64">
        <f>+'Ark1'!AB968</f>
        <v>1.5734842511085914</v>
      </c>
      <c r="AD59" s="64">
        <f t="shared" si="12"/>
        <v>2.5233670715249685</v>
      </c>
      <c r="AE59" s="129">
        <f t="shared" si="13"/>
        <v>1.8828125</v>
      </c>
      <c r="AF59" s="45"/>
      <c r="AG59" s="4"/>
      <c r="AH59" s="13"/>
      <c r="AI59" s="5"/>
      <c r="AJ59" s="5"/>
    </row>
    <row r="60" spans="1:36" ht="15.6">
      <c r="A60" s="45"/>
      <c r="B60" s="63">
        <f>+'Ark1'!C969</f>
        <v>2022</v>
      </c>
      <c r="C60" s="63">
        <f>+'Ark1'!N969</f>
        <v>416</v>
      </c>
      <c r="D60" s="63" t="str">
        <f>VLOOKUP(C60,RNR!$J$2:$K$19,2)</f>
        <v>16,1 - 17,0 kg</v>
      </c>
      <c r="E60" s="63">
        <f>+'Ark1'!Q969</f>
        <v>74</v>
      </c>
      <c r="F60" s="63">
        <f>+'Ark1'!R969</f>
        <v>145</v>
      </c>
      <c r="G60" s="176">
        <f>+'Ark1'!AG969</f>
        <v>1.7284512134673147</v>
      </c>
      <c r="H60" s="107">
        <f t="shared" si="14"/>
        <v>-0.42928631743253476</v>
      </c>
      <c r="I60" s="176">
        <f>+'Ark1'!AH969</f>
        <v>0.68965517241379304</v>
      </c>
      <c r="J60" s="92"/>
      <c r="K60" s="412">
        <f>+'Ark1'!AI969</f>
        <v>0</v>
      </c>
      <c r="L60" s="351"/>
      <c r="M60" s="276" t="str">
        <f>+IF(K60=0,"",'Ark1'!AJ969)</f>
        <v/>
      </c>
      <c r="N60" s="409"/>
      <c r="O60" s="276" t="str">
        <f>+IF(K60=0,"",'Ark1'!AK969)</f>
        <v/>
      </c>
      <c r="P60" s="409"/>
      <c r="Q60" s="64">
        <f>+'Ark1'!S969</f>
        <v>5.9310344827586228</v>
      </c>
      <c r="R60" s="454"/>
      <c r="S60" s="114"/>
      <c r="T60" s="64">
        <f>+'Ark1'!T969</f>
        <v>4.9379310344827596</v>
      </c>
      <c r="U60" s="454"/>
      <c r="V60" s="454"/>
      <c r="W60" s="233">
        <f>+'Ark1'!U969</f>
        <v>16.574206896551722</v>
      </c>
      <c r="X60" s="92"/>
      <c r="Y60" s="130">
        <f>+'Ark1'!X969</f>
        <v>100</v>
      </c>
      <c r="Z60" s="130">
        <f>+'Ark1'!Y969</f>
        <v>0</v>
      </c>
      <c r="AA60" s="64">
        <f>+'Ark1'!Z969</f>
        <v>0.25654378927287574</v>
      </c>
      <c r="AB60" s="64">
        <f>+'Ark1'!AA969</f>
        <v>1.8997465254290919</v>
      </c>
      <c r="AC60" s="64">
        <f>+'Ark1'!AB969</f>
        <v>1.5546179912415878</v>
      </c>
      <c r="AD60" s="64">
        <f t="shared" si="12"/>
        <v>2.794488372093022</v>
      </c>
      <c r="AE60" s="129">
        <f t="shared" si="13"/>
        <v>1.9594594594594594</v>
      </c>
      <c r="AF60" s="45"/>
      <c r="AG60" s="4"/>
      <c r="AH60" s="13"/>
      <c r="AI60" s="5"/>
      <c r="AJ60" s="5"/>
    </row>
    <row r="61" spans="1:36" ht="15.6">
      <c r="A61" s="45"/>
      <c r="B61" s="63">
        <f>+'Ark1'!C970</f>
        <v>2022</v>
      </c>
      <c r="C61" s="63">
        <f>+'Ark1'!N970</f>
        <v>417</v>
      </c>
      <c r="D61" s="63" t="str">
        <f>VLOOKUP(C61,RNR!$J$2:$K$19,2)</f>
        <v>17,1 - 18,0 kg</v>
      </c>
      <c r="E61" s="63">
        <f>+'Ark1'!Q970</f>
        <v>61</v>
      </c>
      <c r="F61" s="63">
        <f>+'Ark1'!R970</f>
        <v>102</v>
      </c>
      <c r="G61" s="176">
        <f>+'Ark1'!AG970</f>
        <v>1.2804762097921456</v>
      </c>
      <c r="H61" s="107">
        <f t="shared" si="14"/>
        <v>-0.42348018858584058</v>
      </c>
      <c r="I61" s="176">
        <f>+'Ark1'!AH970</f>
        <v>0</v>
      </c>
      <c r="J61" s="92"/>
      <c r="K61" s="412">
        <f>+'Ark1'!AI970</f>
        <v>1</v>
      </c>
      <c r="L61" s="351"/>
      <c r="M61" s="276">
        <f>+IF(K61=0,"",'Ark1'!AJ970)</f>
        <v>100.2</v>
      </c>
      <c r="N61" s="409"/>
      <c r="O61" s="276">
        <f>+IF(K61=0,"",'Ark1'!AK970)</f>
        <v>17.494820996212201</v>
      </c>
      <c r="P61" s="409"/>
      <c r="Q61" s="64">
        <f>+'Ark1'!S970</f>
        <v>6.0588235294117645</v>
      </c>
      <c r="R61" s="454"/>
      <c r="S61" s="114"/>
      <c r="T61" s="64">
        <f>+'Ark1'!T970</f>
        <v>5.3529411764705879</v>
      </c>
      <c r="U61" s="454"/>
      <c r="V61" s="454"/>
      <c r="W61" s="233">
        <f>+'Ark1'!U970</f>
        <v>17.454803921568629</v>
      </c>
      <c r="X61" s="92"/>
      <c r="Y61" s="130">
        <f>+'Ark1'!X970</f>
        <v>100</v>
      </c>
      <c r="Z61" s="130">
        <f>+'Ark1'!Y970</f>
        <v>0</v>
      </c>
      <c r="AA61" s="64">
        <f>+'Ark1'!Z970</f>
        <v>0.29766651425742008</v>
      </c>
      <c r="AB61" s="64">
        <f>+'Ark1'!AA970</f>
        <v>2.004032842925684</v>
      </c>
      <c r="AC61" s="64">
        <f>+'Ark1'!AB970</f>
        <v>1.4729392971234037</v>
      </c>
      <c r="AD61" s="64">
        <f t="shared" si="12"/>
        <v>2.880889967637541</v>
      </c>
      <c r="AE61" s="129">
        <f t="shared" si="13"/>
        <v>1.6721311475409837</v>
      </c>
      <c r="AF61" s="45"/>
      <c r="AG61" s="4"/>
      <c r="AH61" s="5"/>
      <c r="AI61" s="5"/>
      <c r="AJ61" s="5"/>
    </row>
    <row r="62" spans="1:36" ht="15.6">
      <c r="A62" s="45"/>
      <c r="B62" s="63">
        <f>+'Ark1'!C971</f>
        <v>2022</v>
      </c>
      <c r="C62" s="63">
        <f>+'Ark1'!N971</f>
        <v>418</v>
      </c>
      <c r="D62" s="63" t="str">
        <f>VLOOKUP(C62,RNR!$J$2:$K$19,2)</f>
        <v>18,1 - 19,0 kg</v>
      </c>
      <c r="E62" s="63">
        <f>+'Ark1'!Q971</f>
        <v>42</v>
      </c>
      <c r="F62" s="63">
        <f>+'Ark1'!R971</f>
        <v>72</v>
      </c>
      <c r="G62" s="176">
        <f>+'Ark1'!AG971</f>
        <v>0.95496846834795179</v>
      </c>
      <c r="H62" s="107">
        <f t="shared" si="14"/>
        <v>-7.2425193551599598E-2</v>
      </c>
      <c r="I62" s="176">
        <f>+'Ark1'!AH971</f>
        <v>2.7777777777777781</v>
      </c>
      <c r="J62" s="92"/>
      <c r="K62" s="412">
        <f>+'Ark1'!AI971</f>
        <v>2</v>
      </c>
      <c r="L62" s="351"/>
      <c r="M62" s="276">
        <f>+IF(K62=0,"",'Ark1'!AJ971)</f>
        <v>101.1</v>
      </c>
      <c r="N62" s="409"/>
      <c r="O62" s="276">
        <f>+IF(K62=0,"",'Ark1'!AK971)</f>
        <v>18.052684793049213</v>
      </c>
      <c r="P62" s="409"/>
      <c r="Q62" s="64">
        <f>+'Ark1'!S971</f>
        <v>6.041666666666667</v>
      </c>
      <c r="R62" s="454"/>
      <c r="S62" s="114"/>
      <c r="T62" s="64">
        <f>+'Ark1'!T971</f>
        <v>5.625</v>
      </c>
      <c r="U62" s="454"/>
      <c r="V62" s="454"/>
      <c r="W62" s="233">
        <f>+'Ark1'!U971</f>
        <v>18.441666666666663</v>
      </c>
      <c r="X62" s="92"/>
      <c r="Y62" s="130">
        <f>+'Ark1'!X971</f>
        <v>100</v>
      </c>
      <c r="Z62" s="130">
        <f>+'Ark1'!Y971</f>
        <v>0</v>
      </c>
      <c r="AA62" s="64">
        <f>+'Ark1'!Z971</f>
        <v>0.28662305869903754</v>
      </c>
      <c r="AB62" s="64">
        <f>+'Ark1'!AA971</f>
        <v>2.2138296381308717</v>
      </c>
      <c r="AC62" s="64">
        <f>+'Ark1'!AB971</f>
        <v>1.4666429922331701</v>
      </c>
      <c r="AD62" s="64">
        <f t="shared" si="12"/>
        <v>3.0524137931034474</v>
      </c>
      <c r="AE62" s="129">
        <f t="shared" si="13"/>
        <v>1.7142857142857142</v>
      </c>
      <c r="AF62" s="45"/>
      <c r="AG62" s="13"/>
      <c r="AH62" s="13"/>
    </row>
    <row r="63" spans="1:36" ht="15.6">
      <c r="A63" s="45"/>
      <c r="B63" s="63">
        <f>+'Ark1'!C972</f>
        <v>2022</v>
      </c>
      <c r="C63" s="63">
        <f>+'Ark1'!N972</f>
        <v>419</v>
      </c>
      <c r="D63" s="63" t="str">
        <f>VLOOKUP(C63,RNR!$J$2:$K$19,2)</f>
        <v>19,1 - 20,0 kg</v>
      </c>
      <c r="E63" s="63">
        <f>+'Ark1'!Q972</f>
        <v>33</v>
      </c>
      <c r="F63" s="63">
        <f>+'Ark1'!R972</f>
        <v>46</v>
      </c>
      <c r="G63" s="176">
        <f>+'Ark1'!AG972</f>
        <v>0.64477273073801711</v>
      </c>
      <c r="H63" s="107">
        <f t="shared" si="14"/>
        <v>0.14290177859646835</v>
      </c>
      <c r="I63" s="176">
        <f>+'Ark1'!AH972</f>
        <v>0</v>
      </c>
      <c r="J63" s="92"/>
      <c r="K63" s="412">
        <f>+'Ark1'!AI972</f>
        <v>2</v>
      </c>
      <c r="L63" s="351"/>
      <c r="M63" s="276">
        <f>+IF(K63=0,"",'Ark1'!AJ972)</f>
        <v>106.05</v>
      </c>
      <c r="N63" s="409"/>
      <c r="O63" s="276">
        <f>+IF(K63=0,"",'Ark1'!AK972)</f>
        <v>16.862354853236347</v>
      </c>
      <c r="P63" s="409"/>
      <c r="Q63" s="64">
        <f>+'Ark1'!S972</f>
        <v>5.9130434782608692</v>
      </c>
      <c r="R63" s="454"/>
      <c r="S63" s="114"/>
      <c r="T63" s="64">
        <f>+'Ark1'!T972</f>
        <v>5.2391304347826084</v>
      </c>
      <c r="U63" s="454"/>
      <c r="V63" s="454"/>
      <c r="W63" s="233">
        <f>+'Ark1'!U972</f>
        <v>19.489130434782606</v>
      </c>
      <c r="X63" s="92"/>
      <c r="Y63" s="130">
        <f>+'Ark1'!X972</f>
        <v>100</v>
      </c>
      <c r="Z63" s="130">
        <f>+'Ark1'!Y972</f>
        <v>0</v>
      </c>
      <c r="AA63" s="64">
        <f>+'Ark1'!Z972</f>
        <v>0.26883667327941291</v>
      </c>
      <c r="AB63" s="64">
        <f>+'Ark1'!AA972</f>
        <v>1.9090868174000153</v>
      </c>
      <c r="AC63" s="64">
        <f>+'Ark1'!AB972</f>
        <v>1.3860294025473998</v>
      </c>
      <c r="AD63" s="64">
        <f t="shared" si="12"/>
        <v>3.2959558823529407</v>
      </c>
      <c r="AE63" s="129">
        <f t="shared" si="13"/>
        <v>1.393939393939394</v>
      </c>
      <c r="AF63" s="45"/>
      <c r="AG63" s="5"/>
      <c r="AH63" s="5"/>
      <c r="AJ63" s="5"/>
    </row>
    <row r="64" spans="1:36" ht="15.6">
      <c r="A64" s="45"/>
      <c r="B64" s="63">
        <f>+'Ark1'!C973</f>
        <v>2022</v>
      </c>
      <c r="C64" s="63">
        <f>+'Ark1'!N973</f>
        <v>420</v>
      </c>
      <c r="D64" s="63" t="str">
        <f>VLOOKUP(C64,RNR!$J$2:$K$19,2)</f>
        <v>20,1 - ==&gt; kg</v>
      </c>
      <c r="E64" s="63">
        <f>+'Ark1'!Q973</f>
        <v>23</v>
      </c>
      <c r="F64" s="63">
        <f>+'Ark1'!R973</f>
        <v>56</v>
      </c>
      <c r="G64" s="176">
        <f>+'Ark1'!AG973</f>
        <v>0.88844144370404066</v>
      </c>
      <c r="H64" s="107">
        <f t="shared" si="14"/>
        <v>-8.5379143206078978E-2</v>
      </c>
      <c r="I64" s="176">
        <f>+'Ark1'!AH973</f>
        <v>0</v>
      </c>
      <c r="J64" s="92"/>
      <c r="K64" s="412">
        <f>+'Ark1'!AI973</f>
        <v>0</v>
      </c>
      <c r="L64" s="351"/>
      <c r="M64" s="276" t="str">
        <f>+IF(K64=0,"",'Ark1'!AJ973)</f>
        <v/>
      </c>
      <c r="N64" s="409"/>
      <c r="O64" s="276" t="str">
        <f>+IF(K64=0,"",'Ark1'!AK973)</f>
        <v/>
      </c>
      <c r="P64" s="409"/>
      <c r="Q64" s="64">
        <f>+'Ark1'!S973</f>
        <v>6.2321428571428559</v>
      </c>
      <c r="R64" s="454"/>
      <c r="S64" s="114"/>
      <c r="T64" s="64">
        <f>+'Ark1'!T973</f>
        <v>5.5892857142857153</v>
      </c>
      <c r="U64" s="454"/>
      <c r="V64" s="454"/>
      <c r="W64" s="233">
        <f>+'Ark1'!U973</f>
        <v>22.058928571428563</v>
      </c>
      <c r="X64" s="92"/>
      <c r="Y64" s="130">
        <f>+'Ark1'!X973</f>
        <v>100</v>
      </c>
      <c r="Z64" s="130">
        <f>+'Ark1'!Y973</f>
        <v>17.857142857142861</v>
      </c>
      <c r="AA64" s="64">
        <f>+'Ark1'!Z973</f>
        <v>1.87852305070794</v>
      </c>
      <c r="AB64" s="64">
        <f>+'Ark1'!AA973</f>
        <v>2.3603198287260896</v>
      </c>
      <c r="AC64" s="64">
        <f>+'Ark1'!AB973</f>
        <v>1.5443073541499539</v>
      </c>
      <c r="AD64" s="64">
        <f t="shared" si="12"/>
        <v>3.5395415472779361</v>
      </c>
      <c r="AE64" s="129">
        <f t="shared" si="13"/>
        <v>2.4347826086956523</v>
      </c>
      <c r="AF64" s="45"/>
      <c r="AG64" s="4"/>
      <c r="AH64" s="4"/>
      <c r="AI64" s="4"/>
      <c r="AJ64" s="4"/>
    </row>
    <row r="65" spans="1:36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43"/>
      <c r="S65" s="45"/>
      <c r="T65" s="45"/>
      <c r="U65" s="443"/>
      <c r="V65" s="443"/>
      <c r="W65" s="45"/>
      <c r="X65" s="45"/>
      <c r="Y65" s="45"/>
      <c r="Z65" s="45"/>
      <c r="AA65" s="45"/>
      <c r="AB65" s="45"/>
      <c r="AC65" s="45"/>
      <c r="AD65" s="45"/>
      <c r="AE65" s="45"/>
      <c r="AF65" s="45"/>
    </row>
    <row r="66" spans="1:36" ht="15.6">
      <c r="A66" s="45"/>
      <c r="B66" s="63">
        <f>+'Ark1'!C974</f>
        <v>2021</v>
      </c>
      <c r="C66" s="63">
        <f>+'Ark1'!N974</f>
        <v>403</v>
      </c>
      <c r="D66" s="63" t="str">
        <f>VLOOKUP(C66,RNR!$J$2:$K$19,2)</f>
        <v>&lt;=4,0</v>
      </c>
      <c r="E66" s="63">
        <f>+'Ark1'!Q974</f>
        <v>90</v>
      </c>
      <c r="F66" s="63">
        <f>+'Ark1'!R974</f>
        <v>865</v>
      </c>
      <c r="G66" s="176">
        <f>+'Ark1'!AG974</f>
        <v>2.1174063784594348</v>
      </c>
      <c r="H66" s="107">
        <f t="shared" ref="H66:H83" si="15">+G66-G85</f>
        <v>-0.16686330161256846</v>
      </c>
      <c r="I66" s="176">
        <f>+'Ark1'!AH974</f>
        <v>0.23121387283236983</v>
      </c>
      <c r="J66" s="92"/>
      <c r="K66" s="412">
        <f>+'Ark1'!AI974</f>
        <v>0</v>
      </c>
      <c r="L66" s="351"/>
      <c r="M66" s="276" t="str">
        <f>+IF(K66=0,"",'Ark1'!AJ974)</f>
        <v/>
      </c>
      <c r="N66" s="409"/>
      <c r="O66" s="276" t="str">
        <f>+IF(K66=0,"",'Ark1'!AK974)</f>
        <v/>
      </c>
      <c r="P66" s="409"/>
      <c r="Q66" s="64">
        <f>+'Ark1'!S974</f>
        <v>3.4242774566473995</v>
      </c>
      <c r="R66" s="454"/>
      <c r="S66" s="114"/>
      <c r="T66" s="64">
        <f>+'Ark1'!T974</f>
        <v>2.8393063583815032</v>
      </c>
      <c r="U66" s="454"/>
      <c r="V66" s="454"/>
      <c r="W66" s="233">
        <f>+'Ark1'!U974</f>
        <v>3.5178381502890166</v>
      </c>
      <c r="X66" s="92"/>
      <c r="Y66" s="130">
        <f>+'Ark1'!X974</f>
        <v>0</v>
      </c>
      <c r="Z66" s="130">
        <f>+'Ark1'!Y974</f>
        <v>0</v>
      </c>
      <c r="AA66" s="64">
        <f>+'Ark1'!Z974</f>
        <v>0.41903171806091039</v>
      </c>
      <c r="AB66" s="64">
        <f>+'Ark1'!AA974</f>
        <v>1.3631356971329571</v>
      </c>
      <c r="AC66" s="64">
        <f>+'Ark1'!AB974</f>
        <v>1.3466565679210452</v>
      </c>
      <c r="AD66" s="64">
        <f t="shared" si="12"/>
        <v>1.0273227548953405</v>
      </c>
      <c r="AE66" s="129">
        <f t="shared" si="13"/>
        <v>9.6111111111111107</v>
      </c>
      <c r="AF66" s="45"/>
      <c r="AG66" s="13"/>
      <c r="AH66" s="13"/>
    </row>
    <row r="67" spans="1:36" ht="15.6">
      <c r="A67" s="45"/>
      <c r="B67" s="63">
        <f>+'Ark1'!C975</f>
        <v>2021</v>
      </c>
      <c r="C67" s="63">
        <f>+'Ark1'!N975</f>
        <v>404</v>
      </c>
      <c r="D67" s="63" t="str">
        <f>VLOOKUP(C67,RNR!$J$2:$K$19,2)</f>
        <v xml:space="preserve">  4,1 - 5,0 kg</v>
      </c>
      <c r="E67" s="63">
        <f>+'Ark1'!Q975</f>
        <v>153</v>
      </c>
      <c r="F67" s="63">
        <f>+'Ark1'!R975</f>
        <v>2021</v>
      </c>
      <c r="G67" s="176">
        <f>+'Ark1'!AG975</f>
        <v>6.4647093718088984</v>
      </c>
      <c r="H67" s="107">
        <f t="shared" si="15"/>
        <v>-1.1510183945953125</v>
      </c>
      <c r="I67" s="176">
        <f>+'Ark1'!AH975</f>
        <v>0.19792182088075211</v>
      </c>
      <c r="J67" s="92"/>
      <c r="K67" s="412">
        <f>+'Ark1'!AI975</f>
        <v>0</v>
      </c>
      <c r="L67" s="351"/>
      <c r="M67" s="276" t="str">
        <f>+IF(K67=0,"",'Ark1'!AJ975)</f>
        <v/>
      </c>
      <c r="N67" s="409"/>
      <c r="O67" s="276" t="str">
        <f>+IF(K67=0,"",'Ark1'!AK975)</f>
        <v/>
      </c>
      <c r="P67" s="409"/>
      <c r="Q67" s="64">
        <f>+'Ark1'!S975</f>
        <v>4.4235526966848084</v>
      </c>
      <c r="R67" s="454"/>
      <c r="S67" s="114"/>
      <c r="T67" s="64">
        <f>+'Ark1'!T975</f>
        <v>3.8421573478475999</v>
      </c>
      <c r="U67" s="454"/>
      <c r="V67" s="454"/>
      <c r="W67" s="233">
        <f>+'Ark1'!U975</f>
        <v>4.5969569520039562</v>
      </c>
      <c r="X67" s="92"/>
      <c r="Y67" s="130">
        <f>+'Ark1'!X975</f>
        <v>0</v>
      </c>
      <c r="Z67" s="130">
        <f>+'Ark1'!Y975</f>
        <v>0</v>
      </c>
      <c r="AA67" s="64">
        <f>+'Ark1'!Z975</f>
        <v>0.28749768000682696</v>
      </c>
      <c r="AB67" s="64">
        <f>+'Ark1'!AA975</f>
        <v>1.2831336293449578</v>
      </c>
      <c r="AC67" s="64">
        <f>+'Ark1'!AB975</f>
        <v>1.5973518712158212</v>
      </c>
      <c r="AD67" s="64">
        <f t="shared" si="12"/>
        <v>1.0392002237136462</v>
      </c>
      <c r="AE67" s="129">
        <f t="shared" si="13"/>
        <v>13.209150326797385</v>
      </c>
      <c r="AF67" s="45"/>
      <c r="AG67" s="13"/>
      <c r="AH67" s="13"/>
    </row>
    <row r="68" spans="1:36" ht="15.6">
      <c r="A68" s="45"/>
      <c r="B68" s="63">
        <f>+'Ark1'!C976</f>
        <v>2021</v>
      </c>
      <c r="C68" s="63">
        <f>+'Ark1'!N976</f>
        <v>405</v>
      </c>
      <c r="D68" s="63" t="str">
        <f>VLOOKUP(C68,RNR!$J$2:$K$19,2)</f>
        <v xml:space="preserve">  5,1 - 6,0 kg</v>
      </c>
      <c r="E68" s="63">
        <f>+'Ark1'!Q976</f>
        <v>201</v>
      </c>
      <c r="F68" s="63">
        <f>+'Ark1'!R976</f>
        <v>2724</v>
      </c>
      <c r="G68" s="176">
        <f>+'Ark1'!AG976</f>
        <v>10.507455104976859</v>
      </c>
      <c r="H68" s="107">
        <f t="shared" si="15"/>
        <v>-1.5061752911431565</v>
      </c>
      <c r="I68" s="176">
        <f>+'Ark1'!AH976</f>
        <v>0.29368575624082227</v>
      </c>
      <c r="J68" s="92"/>
      <c r="K68" s="412">
        <f>+'Ark1'!AI976</f>
        <v>0</v>
      </c>
      <c r="L68" s="351"/>
      <c r="M68" s="276" t="str">
        <f>+IF(K68=0,"",'Ark1'!AJ976)</f>
        <v/>
      </c>
      <c r="N68" s="409"/>
      <c r="O68" s="276" t="str">
        <f>+IF(K68=0,"",'Ark1'!AK976)</f>
        <v/>
      </c>
      <c r="P68" s="409"/>
      <c r="Q68" s="64">
        <f>+'Ark1'!S976</f>
        <v>4.8821585903083689</v>
      </c>
      <c r="R68" s="454"/>
      <c r="S68" s="114"/>
      <c r="T68" s="64">
        <f>+'Ark1'!T976</f>
        <v>4.3303964757709252</v>
      </c>
      <c r="U68" s="454"/>
      <c r="V68" s="454"/>
      <c r="W68" s="233">
        <f>+'Ark1'!U976</f>
        <v>5.5434251101321603</v>
      </c>
      <c r="X68" s="92"/>
      <c r="Y68" s="130">
        <f>+'Ark1'!X976</f>
        <v>0</v>
      </c>
      <c r="Z68" s="130">
        <f>+'Ark1'!Y976</f>
        <v>0</v>
      </c>
      <c r="AA68" s="64">
        <f>+'Ark1'!Z976</f>
        <v>0.27922889397133938</v>
      </c>
      <c r="AB68" s="64">
        <f>+'Ark1'!AA976</f>
        <v>1.2074129981591701</v>
      </c>
      <c r="AC68" s="64">
        <f>+'Ark1'!AB976</f>
        <v>1.6562792869220859</v>
      </c>
      <c r="AD68" s="64">
        <f t="shared" si="12"/>
        <v>1.1354455222197164</v>
      </c>
      <c r="AE68" s="129">
        <f t="shared" si="13"/>
        <v>13.552238805970148</v>
      </c>
      <c r="AF68" s="45"/>
      <c r="AG68" s="13"/>
      <c r="AH68" s="13"/>
    </row>
    <row r="69" spans="1:36" ht="15.6">
      <c r="A69" s="45"/>
      <c r="B69" s="63">
        <f>+'Ark1'!C977</f>
        <v>2021</v>
      </c>
      <c r="C69" s="63">
        <f>+'Ark1'!N977</f>
        <v>406</v>
      </c>
      <c r="D69" s="63" t="str">
        <f>VLOOKUP(C69,RNR!$J$2:$K$19,2)</f>
        <v xml:space="preserve">  6,1 - 7,0 kg</v>
      </c>
      <c r="E69" s="63">
        <f>+'Ark1'!Q977</f>
        <v>252</v>
      </c>
      <c r="F69" s="63">
        <f>+'Ark1'!R977</f>
        <v>2413</v>
      </c>
      <c r="G69" s="176">
        <f>+'Ark1'!AG977</f>
        <v>10.938252490688722</v>
      </c>
      <c r="H69" s="107">
        <f t="shared" si="15"/>
        <v>-1.7355850604049348</v>
      </c>
      <c r="I69" s="176">
        <f>+'Ark1'!AH977</f>
        <v>0.45586406962287607</v>
      </c>
      <c r="J69" s="92"/>
      <c r="K69" s="412">
        <f>+'Ark1'!AI977</f>
        <v>0</v>
      </c>
      <c r="L69" s="351"/>
      <c r="M69" s="276" t="str">
        <f>+IF(K69=0,"",'Ark1'!AJ977)</f>
        <v/>
      </c>
      <c r="N69" s="409"/>
      <c r="O69" s="276" t="str">
        <f>+IF(K69=0,"",'Ark1'!AK977)</f>
        <v/>
      </c>
      <c r="P69" s="409"/>
      <c r="Q69" s="64">
        <f>+'Ark1'!S977</f>
        <v>5.0314960629921268</v>
      </c>
      <c r="R69" s="454"/>
      <c r="S69" s="114"/>
      <c r="T69" s="64">
        <f>+'Ark1'!T977</f>
        <v>4.6071280563613763</v>
      </c>
      <c r="U69" s="454"/>
      <c r="V69" s="454"/>
      <c r="W69" s="233">
        <f>+'Ark1'!U977</f>
        <v>6.5144591794446702</v>
      </c>
      <c r="X69" s="92"/>
      <c r="Y69" s="130">
        <f>+'Ark1'!X977</f>
        <v>0</v>
      </c>
      <c r="Z69" s="130">
        <f>+'Ark1'!Y977</f>
        <v>0</v>
      </c>
      <c r="AA69" s="64">
        <f>+'Ark1'!Z977</f>
        <v>0.2870109900769785</v>
      </c>
      <c r="AB69" s="64">
        <f>+'Ark1'!AA977</f>
        <v>1.2653706934332205</v>
      </c>
      <c r="AC69" s="64">
        <f>+'Ark1'!AB977</f>
        <v>1.8102665037274055</v>
      </c>
      <c r="AD69" s="64">
        <f t="shared" si="12"/>
        <v>1.2947360184498795</v>
      </c>
      <c r="AE69" s="129">
        <f t="shared" si="13"/>
        <v>9.575396825396826</v>
      </c>
      <c r="AF69" s="45"/>
      <c r="AG69" s="13"/>
      <c r="AH69" s="13"/>
    </row>
    <row r="70" spans="1:36" ht="15.6">
      <c r="A70" s="45"/>
      <c r="B70" s="63">
        <f>+'Ark1'!C978</f>
        <v>2021</v>
      </c>
      <c r="C70" s="63">
        <f>+'Ark1'!N978</f>
        <v>407</v>
      </c>
      <c r="D70" s="63" t="str">
        <f>VLOOKUP(C70,RNR!$J$2:$K$19,2)</f>
        <v xml:space="preserve">  7,1 - 8,0 kg</v>
      </c>
      <c r="E70" s="63">
        <f>+'Ark1'!Q978</f>
        <v>315</v>
      </c>
      <c r="F70" s="63">
        <f>+'Ark1'!R978</f>
        <v>2189</v>
      </c>
      <c r="G70" s="176">
        <f>+'Ark1'!AG978</f>
        <v>11.408441638644412</v>
      </c>
      <c r="H70" s="107">
        <f t="shared" si="15"/>
        <v>-0.10113172174009044</v>
      </c>
      <c r="I70" s="176">
        <f>+'Ark1'!AH978</f>
        <v>0.45682960255824578</v>
      </c>
      <c r="J70" s="92"/>
      <c r="K70" s="412">
        <f>+'Ark1'!AI978</f>
        <v>0</v>
      </c>
      <c r="L70" s="351"/>
      <c r="M70" s="276" t="str">
        <f>+IF(K70=0,"",'Ark1'!AJ978)</f>
        <v/>
      </c>
      <c r="N70" s="409"/>
      <c r="O70" s="276" t="str">
        <f>+IF(K70=0,"",'Ark1'!AK978)</f>
        <v/>
      </c>
      <c r="P70" s="409"/>
      <c r="Q70" s="64">
        <f>+'Ark1'!S978</f>
        <v>5.152581087254454</v>
      </c>
      <c r="R70" s="454"/>
      <c r="S70" s="114"/>
      <c r="T70" s="64">
        <f>+'Ark1'!T978</f>
        <v>4.5326633165829158</v>
      </c>
      <c r="U70" s="454"/>
      <c r="V70" s="454"/>
      <c r="W70" s="233">
        <f>+'Ark1'!U978</f>
        <v>7.489767016902686</v>
      </c>
      <c r="X70" s="92"/>
      <c r="Y70" s="130">
        <f>+'Ark1'!X978</f>
        <v>0</v>
      </c>
      <c r="Z70" s="130">
        <f>+'Ark1'!Y978</f>
        <v>0</v>
      </c>
      <c r="AA70" s="64">
        <f>+'Ark1'!Z978</f>
        <v>0.28154178173866007</v>
      </c>
      <c r="AB70" s="64">
        <f>+'Ark1'!AA978</f>
        <v>1.3270627111801299</v>
      </c>
      <c r="AC70" s="64">
        <f>+'Ark1'!AB978</f>
        <v>1.8626813484290423</v>
      </c>
      <c r="AD70" s="64">
        <f t="shared" si="12"/>
        <v>1.4535951768773809</v>
      </c>
      <c r="AE70" s="129">
        <f t="shared" si="13"/>
        <v>6.9492063492063494</v>
      </c>
      <c r="AF70" s="45"/>
      <c r="AG70" s="13"/>
      <c r="AH70" s="13"/>
    </row>
    <row r="71" spans="1:36" ht="15.6">
      <c r="A71" s="45"/>
      <c r="B71" s="63">
        <f>+'Ark1'!C979</f>
        <v>2021</v>
      </c>
      <c r="C71" s="63">
        <f>+'Ark1'!N979</f>
        <v>408</v>
      </c>
      <c r="D71" s="63" t="str">
        <f>VLOOKUP(C71,RNR!$J$2:$K$19,2)</f>
        <v xml:space="preserve">  8,1 - 9,0 kg</v>
      </c>
      <c r="E71" s="63">
        <f>+'Ark1'!Q979</f>
        <v>315</v>
      </c>
      <c r="F71" s="63">
        <f>+'Ark1'!R979</f>
        <v>1684</v>
      </c>
      <c r="G71" s="176">
        <f>+'Ark1'!AG979</f>
        <v>9.9473906697678114</v>
      </c>
      <c r="H71" s="107">
        <f t="shared" si="15"/>
        <v>0.44341765780376363</v>
      </c>
      <c r="I71" s="176">
        <f>+'Ark1'!AH979</f>
        <v>1.1282660332541563</v>
      </c>
      <c r="J71" s="92"/>
      <c r="K71" s="412">
        <f>+'Ark1'!AI979</f>
        <v>0</v>
      </c>
      <c r="L71" s="351"/>
      <c r="M71" s="276" t="str">
        <f>+IF(K71=0,"",'Ark1'!AJ979)</f>
        <v/>
      </c>
      <c r="N71" s="409"/>
      <c r="O71" s="276" t="str">
        <f>+IF(K71=0,"",'Ark1'!AK979)</f>
        <v/>
      </c>
      <c r="P71" s="409"/>
      <c r="Q71" s="64">
        <f>+'Ark1'!S979</f>
        <v>5.2351543942992862</v>
      </c>
      <c r="R71" s="454"/>
      <c r="S71" s="114"/>
      <c r="T71" s="64">
        <f>+'Ark1'!T979</f>
        <v>4.3889548693586695</v>
      </c>
      <c r="U71" s="454"/>
      <c r="V71" s="454"/>
      <c r="W71" s="233">
        <f>+'Ark1'!U979</f>
        <v>8.4889667458432303</v>
      </c>
      <c r="X71" s="92"/>
      <c r="Y71" s="130">
        <f>+'Ark1'!X979</f>
        <v>0</v>
      </c>
      <c r="Z71" s="130">
        <f>+'Ark1'!Y979</f>
        <v>0</v>
      </c>
      <c r="AA71" s="64">
        <f>+'Ark1'!Z979</f>
        <v>0.28428056686957831</v>
      </c>
      <c r="AB71" s="64">
        <f>+'Ark1'!AA979</f>
        <v>1.3996264474188904</v>
      </c>
      <c r="AC71" s="64">
        <f>+'Ark1'!AB979</f>
        <v>1.8336771981040831</v>
      </c>
      <c r="AD71" s="64">
        <f t="shared" si="12"/>
        <v>1.6215313067150638</v>
      </c>
      <c r="AE71" s="129">
        <f t="shared" si="13"/>
        <v>5.3460317460317457</v>
      </c>
      <c r="AF71" s="45"/>
      <c r="AG71" s="4"/>
      <c r="AH71" s="4"/>
      <c r="AI71" s="4"/>
      <c r="AJ71" s="4"/>
    </row>
    <row r="72" spans="1:36" ht="15.6">
      <c r="A72" s="45"/>
      <c r="B72" s="63">
        <f>+'Ark1'!C980</f>
        <v>2021</v>
      </c>
      <c r="C72" s="63">
        <f>+'Ark1'!N980</f>
        <v>409</v>
      </c>
      <c r="D72" s="63" t="str">
        <f>VLOOKUP(C72,RNR!$J$2:$K$19,2)</f>
        <v xml:space="preserve">  9,1 - 10,0 kg</v>
      </c>
      <c r="E72" s="63">
        <f>+'Ark1'!Q980</f>
        <v>310</v>
      </c>
      <c r="F72" s="63">
        <f>+'Ark1'!R980</f>
        <v>1449.9</v>
      </c>
      <c r="G72" s="176">
        <f>+'Ark1'!AG980</f>
        <v>9.5930318122750382</v>
      </c>
      <c r="H72" s="107">
        <f t="shared" si="15"/>
        <v>0.45506863123490149</v>
      </c>
      <c r="I72" s="176">
        <f>+'Ark1'!AH980</f>
        <v>0.96558383336781861</v>
      </c>
      <c r="J72" s="92"/>
      <c r="K72" s="412">
        <f>+'Ark1'!AI980</f>
        <v>0</v>
      </c>
      <c r="L72" s="351"/>
      <c r="M72" s="276" t="str">
        <f>+IF(K72=0,"",'Ark1'!AJ980)</f>
        <v/>
      </c>
      <c r="N72" s="409"/>
      <c r="O72" s="276" t="str">
        <f>+IF(K72=0,"",'Ark1'!AK980)</f>
        <v/>
      </c>
      <c r="P72" s="409"/>
      <c r="Q72" s="64">
        <f>+'Ark1'!S980</f>
        <v>5.300158631629766</v>
      </c>
      <c r="R72" s="454"/>
      <c r="S72" s="114"/>
      <c r="T72" s="64">
        <f>+'Ark1'!T980</f>
        <v>4.2782260845575557</v>
      </c>
      <c r="U72" s="454"/>
      <c r="V72" s="454"/>
      <c r="W72" s="233">
        <f>+'Ark1'!U980</f>
        <v>9.5083591971860013</v>
      </c>
      <c r="X72" s="92"/>
      <c r="Y72" s="130">
        <f>+'Ark1'!X980</f>
        <v>0</v>
      </c>
      <c r="Z72" s="130">
        <f>+'Ark1'!Y980</f>
        <v>0</v>
      </c>
      <c r="AA72" s="64">
        <f>+'Ark1'!Z980</f>
        <v>0.31069142457439258</v>
      </c>
      <c r="AB72" s="64">
        <f>+'Ark1'!AA980</f>
        <v>1.3062559272842222</v>
      </c>
      <c r="AC72" s="64">
        <f>+'Ark1'!AB980</f>
        <v>1.7136842840137478</v>
      </c>
      <c r="AD72" s="64">
        <f t="shared" si="12"/>
        <v>1.7939763426028326</v>
      </c>
      <c r="AE72" s="129">
        <f t="shared" si="13"/>
        <v>4.677096774193549</v>
      </c>
      <c r="AF72" s="45"/>
      <c r="AG72" s="13"/>
      <c r="AH72" s="13"/>
    </row>
    <row r="73" spans="1:36" ht="15.6">
      <c r="A73" s="45"/>
      <c r="B73" s="63">
        <f>+'Ark1'!C981</f>
        <v>2021</v>
      </c>
      <c r="C73" s="63">
        <f>+'Ark1'!N981</f>
        <v>410</v>
      </c>
      <c r="D73" s="63" t="str">
        <f>VLOOKUP(C73,RNR!$J$2:$K$19,2)</f>
        <v>10,1 - 11,0 kg</v>
      </c>
      <c r="E73" s="63">
        <f>+'Ark1'!Q981</f>
        <v>303</v>
      </c>
      <c r="F73" s="63">
        <f>+'Ark1'!R981</f>
        <v>1101</v>
      </c>
      <c r="G73" s="176">
        <f>+'Ark1'!AG981</f>
        <v>8.0679213904366591</v>
      </c>
      <c r="H73" s="107">
        <f t="shared" si="15"/>
        <v>3.0801461487399706E-3</v>
      </c>
      <c r="I73" s="176">
        <f>+'Ark1'!AH981</f>
        <v>1.634877384196185</v>
      </c>
      <c r="J73" s="92"/>
      <c r="K73" s="412">
        <f>+'Ark1'!AI981</f>
        <v>0</v>
      </c>
      <c r="L73" s="351"/>
      <c r="M73" s="276" t="str">
        <f>+IF(K73=0,"",'Ark1'!AJ981)</f>
        <v/>
      </c>
      <c r="N73" s="409"/>
      <c r="O73" s="276" t="str">
        <f>+IF(K73=0,"",'Ark1'!AK981)</f>
        <v/>
      </c>
      <c r="P73" s="409"/>
      <c r="Q73" s="64">
        <f>+'Ark1'!S981</f>
        <v>5.5449591280653934</v>
      </c>
      <c r="R73" s="454"/>
      <c r="S73" s="114"/>
      <c r="T73" s="64">
        <f>+'Ark1'!T981</f>
        <v>4.3569482288828345</v>
      </c>
      <c r="U73" s="454"/>
      <c r="V73" s="454"/>
      <c r="W73" s="233">
        <f>+'Ark1'!U981</f>
        <v>10.5308174386921</v>
      </c>
      <c r="X73" s="92"/>
      <c r="Y73" s="130">
        <f>+'Ark1'!X981</f>
        <v>0</v>
      </c>
      <c r="Z73" s="130">
        <f>+'Ark1'!Y981</f>
        <v>0</v>
      </c>
      <c r="AA73" s="64">
        <f>+'Ark1'!Z981</f>
        <v>0.28733082817275568</v>
      </c>
      <c r="AB73" s="64">
        <f>+'Ark1'!AA981</f>
        <v>1.2596672582144803</v>
      </c>
      <c r="AC73" s="64">
        <f>+'Ark1'!AB981</f>
        <v>1.6656816379025252</v>
      </c>
      <c r="AD73" s="64">
        <f t="shared" si="12"/>
        <v>1.8991695331695342</v>
      </c>
      <c r="AE73" s="129">
        <f t="shared" si="13"/>
        <v>3.6336633663366338</v>
      </c>
      <c r="AF73" s="45"/>
      <c r="AG73" s="13"/>
      <c r="AH73" s="13"/>
    </row>
    <row r="74" spans="1:36" ht="15.6">
      <c r="A74" s="45"/>
      <c r="B74" s="63">
        <f>+'Ark1'!C982</f>
        <v>2021</v>
      </c>
      <c r="C74" s="63">
        <f>+'Ark1'!N982</f>
        <v>411</v>
      </c>
      <c r="D74" s="63" t="str">
        <f>VLOOKUP(C74,RNR!$J$2:$K$19,2)</f>
        <v>11,1 - 12,0 kg</v>
      </c>
      <c r="E74" s="63">
        <f>+'Ark1'!Q982</f>
        <v>261</v>
      </c>
      <c r="F74" s="63">
        <f>+'Ark1'!R982</f>
        <v>864</v>
      </c>
      <c r="G74" s="176">
        <f>+'Ark1'!AG982</f>
        <v>6.9216635556614756</v>
      </c>
      <c r="H74" s="107">
        <f t="shared" si="15"/>
        <v>-0.1670967884280028</v>
      </c>
      <c r="I74" s="176">
        <f>+'Ark1'!AH982</f>
        <v>1.3888888888888891</v>
      </c>
      <c r="J74" s="92"/>
      <c r="K74" s="412">
        <f>+'Ark1'!AI982</f>
        <v>0</v>
      </c>
      <c r="L74" s="351"/>
      <c r="M74" s="276" t="str">
        <f>+IF(K74=0,"",'Ark1'!AJ982)</f>
        <v/>
      </c>
      <c r="N74" s="409"/>
      <c r="O74" s="276" t="str">
        <f>+IF(K74=0,"",'Ark1'!AK982)</f>
        <v/>
      </c>
      <c r="P74" s="409"/>
      <c r="Q74" s="64">
        <f>+'Ark1'!S982</f>
        <v>5.7164351851851851</v>
      </c>
      <c r="R74" s="454"/>
      <c r="S74" s="114"/>
      <c r="T74" s="64">
        <f>+'Ark1'!T982</f>
        <v>4.533564814814814</v>
      </c>
      <c r="U74" s="454"/>
      <c r="V74" s="454"/>
      <c r="W74" s="233">
        <f>+'Ark1'!U982</f>
        <v>11.512893518518522</v>
      </c>
      <c r="X74" s="92"/>
      <c r="Y74" s="130">
        <f>+'Ark1'!X982</f>
        <v>0</v>
      </c>
      <c r="Z74" s="130">
        <f>+'Ark1'!Y982</f>
        <v>0</v>
      </c>
      <c r="AA74" s="64">
        <f>+'Ark1'!Z982</f>
        <v>0.28959775384462838</v>
      </c>
      <c r="AB74" s="64">
        <f>+'Ark1'!AA982</f>
        <v>1.3825661445107029</v>
      </c>
      <c r="AC74" s="64">
        <f>+'Ark1'!AB982</f>
        <v>1.6155446494348451</v>
      </c>
      <c r="AD74" s="64">
        <f t="shared" si="12"/>
        <v>2.013998785179187</v>
      </c>
      <c r="AE74" s="129">
        <f t="shared" si="13"/>
        <v>3.3103448275862069</v>
      </c>
      <c r="AF74" s="45"/>
      <c r="AG74" s="13"/>
      <c r="AH74" s="13"/>
    </row>
    <row r="75" spans="1:36" ht="15.6">
      <c r="A75" s="45"/>
      <c r="B75" s="63">
        <f>+'Ark1'!C983</f>
        <v>2021</v>
      </c>
      <c r="C75" s="63">
        <f>+'Ark1'!N983</f>
        <v>412</v>
      </c>
      <c r="D75" s="63" t="str">
        <f>VLOOKUP(C75,RNR!$J$2:$K$19,2)</f>
        <v>12,1 - 13,0 kg</v>
      </c>
      <c r="E75" s="63">
        <f>+'Ark1'!Q983</f>
        <v>242</v>
      </c>
      <c r="F75" s="63">
        <f>+'Ark1'!R983</f>
        <v>692</v>
      </c>
      <c r="G75" s="176">
        <f>+'Ark1'!AG983</f>
        <v>6.0166759156010095</v>
      </c>
      <c r="H75" s="107">
        <f t="shared" si="15"/>
        <v>0.26154686350470868</v>
      </c>
      <c r="I75" s="176">
        <f>+'Ark1'!AH983</f>
        <v>1.5895953757225441</v>
      </c>
      <c r="J75" s="92"/>
      <c r="K75" s="412">
        <f>+'Ark1'!AI983</f>
        <v>0</v>
      </c>
      <c r="L75" s="351"/>
      <c r="M75" s="276" t="str">
        <f>+IF(K75=0,"",'Ark1'!AJ983)</f>
        <v/>
      </c>
      <c r="N75" s="409"/>
      <c r="O75" s="276" t="str">
        <f>+IF(K75=0,"",'Ark1'!AK983)</f>
        <v/>
      </c>
      <c r="P75" s="409"/>
      <c r="Q75" s="64">
        <f>+'Ark1'!S983</f>
        <v>5.9537572254335256</v>
      </c>
      <c r="R75" s="454"/>
      <c r="S75" s="114"/>
      <c r="T75" s="64">
        <f>+'Ark1'!T983</f>
        <v>4.7008670520231206</v>
      </c>
      <c r="U75" s="454"/>
      <c r="V75" s="454"/>
      <c r="W75" s="233">
        <f>+'Ark1'!U983</f>
        <v>12.495057803468203</v>
      </c>
      <c r="X75" s="92"/>
      <c r="Y75" s="130">
        <f>+'Ark1'!X983</f>
        <v>0</v>
      </c>
      <c r="Z75" s="130">
        <f>+'Ark1'!Y983</f>
        <v>0</v>
      </c>
      <c r="AA75" s="64">
        <f>+'Ark1'!Z983</f>
        <v>0.28291754576054806</v>
      </c>
      <c r="AB75" s="64">
        <f>+'Ark1'!AA983</f>
        <v>1.4448034404454269</v>
      </c>
      <c r="AC75" s="64">
        <f>+'Ark1'!AB983</f>
        <v>1.6132935291590842</v>
      </c>
      <c r="AD75" s="64">
        <f t="shared" si="12"/>
        <v>2.0986844660194168</v>
      </c>
      <c r="AE75" s="129">
        <f t="shared" si="13"/>
        <v>2.8595041322314048</v>
      </c>
      <c r="AF75" s="45"/>
      <c r="AG75" s="13"/>
      <c r="AH75" s="13"/>
    </row>
    <row r="76" spans="1:36" ht="15.6">
      <c r="A76" s="45"/>
      <c r="B76" s="63">
        <f>+'Ark1'!C984</f>
        <v>2021</v>
      </c>
      <c r="C76" s="63">
        <f>+'Ark1'!N984</f>
        <v>413</v>
      </c>
      <c r="D76" s="63" t="str">
        <f>VLOOKUP(C76,RNR!$J$2:$K$19,2)</f>
        <v>13,1 - 14,0 kg</v>
      </c>
      <c r="E76" s="63">
        <f>+'Ark1'!Q984</f>
        <v>193</v>
      </c>
      <c r="F76" s="63">
        <f>+'Ark1'!R984</f>
        <v>503</v>
      </c>
      <c r="G76" s="176">
        <f>+'Ark1'!AG984</f>
        <v>4.7184873730301087</v>
      </c>
      <c r="H76" s="107">
        <f t="shared" si="15"/>
        <v>0.70216536312443001</v>
      </c>
      <c r="I76" s="176">
        <f>+'Ark1'!AH984</f>
        <v>1.1928429423459241</v>
      </c>
      <c r="J76" s="92"/>
      <c r="K76" s="412">
        <f>+'Ark1'!AI984</f>
        <v>0</v>
      </c>
      <c r="L76" s="351"/>
      <c r="M76" s="276" t="str">
        <f>+IF(K76=0,"",'Ark1'!AJ984)</f>
        <v/>
      </c>
      <c r="N76" s="409"/>
      <c r="O76" s="276" t="str">
        <f>+IF(K76=0,"",'Ark1'!AK984)</f>
        <v/>
      </c>
      <c r="P76" s="409"/>
      <c r="Q76" s="64">
        <f>+'Ark1'!S984</f>
        <v>5.9304174950298227</v>
      </c>
      <c r="R76" s="454"/>
      <c r="S76" s="114"/>
      <c r="T76" s="64">
        <f>+'Ark1'!T984</f>
        <v>4.6779324055666009</v>
      </c>
      <c r="U76" s="454"/>
      <c r="V76" s="454"/>
      <c r="W76" s="233">
        <f>+'Ark1'!U984</f>
        <v>13.481013916500999</v>
      </c>
      <c r="X76" s="92"/>
      <c r="Y76" s="130">
        <f>+'Ark1'!X984</f>
        <v>0</v>
      </c>
      <c r="Z76" s="130">
        <f>+'Ark1'!Y984</f>
        <v>0</v>
      </c>
      <c r="AA76" s="64">
        <f>+'Ark1'!Z984</f>
        <v>0.29434627132110758</v>
      </c>
      <c r="AB76" s="64">
        <f>+'Ark1'!AA984</f>
        <v>1.300378146811098</v>
      </c>
      <c r="AC76" s="64">
        <f>+'Ark1'!AB984</f>
        <v>1.6502455083943504</v>
      </c>
      <c r="AD76" s="64">
        <f t="shared" si="12"/>
        <v>2.2731981226952733</v>
      </c>
      <c r="AE76" s="129">
        <f t="shared" si="13"/>
        <v>2.6062176165803108</v>
      </c>
      <c r="AF76" s="45"/>
      <c r="AG76" s="13"/>
      <c r="AH76" s="13"/>
    </row>
    <row r="77" spans="1:36" ht="15.6">
      <c r="A77" s="45"/>
      <c r="B77" s="63">
        <f>+'Ark1'!C985</f>
        <v>2021</v>
      </c>
      <c r="C77" s="63">
        <f>+'Ark1'!N985</f>
        <v>414</v>
      </c>
      <c r="D77" s="63" t="str">
        <f>VLOOKUP(C77,RNR!$J$2:$K$19,2)</f>
        <v>14,1 - 15,0 kg</v>
      </c>
      <c r="E77" s="63">
        <f>+'Ark1'!Q985</f>
        <v>162</v>
      </c>
      <c r="F77" s="63">
        <f>+'Ark1'!R985</f>
        <v>388</v>
      </c>
      <c r="G77" s="176">
        <f>+'Ark1'!AG985</f>
        <v>3.9100272945040464</v>
      </c>
      <c r="H77" s="107">
        <f t="shared" si="15"/>
        <v>0.77606187606352561</v>
      </c>
      <c r="I77" s="176">
        <f>+'Ark1'!AH985</f>
        <v>0.77319587628865982</v>
      </c>
      <c r="J77" s="92"/>
      <c r="K77" s="412">
        <f>+'Ark1'!AI985</f>
        <v>0</v>
      </c>
      <c r="L77" s="351"/>
      <c r="M77" s="276" t="str">
        <f>+IF(K77=0,"",'Ark1'!AJ985)</f>
        <v/>
      </c>
      <c r="N77" s="409"/>
      <c r="O77" s="276" t="str">
        <f>+IF(K77=0,"",'Ark1'!AK985)</f>
        <v/>
      </c>
      <c r="P77" s="409"/>
      <c r="Q77" s="64">
        <f>+'Ark1'!S985</f>
        <v>6.1056701030927849</v>
      </c>
      <c r="R77" s="454"/>
      <c r="S77" s="114"/>
      <c r="T77" s="64">
        <f>+'Ark1'!T985</f>
        <v>4.8144329896907214</v>
      </c>
      <c r="U77" s="454"/>
      <c r="V77" s="454"/>
      <c r="W77" s="233">
        <f>+'Ark1'!U985</f>
        <v>14.482242268041238</v>
      </c>
      <c r="X77" s="92"/>
      <c r="Y77" s="130">
        <f>+'Ark1'!X985</f>
        <v>0</v>
      </c>
      <c r="Z77" s="130">
        <f>+'Ark1'!Y985</f>
        <v>0</v>
      </c>
      <c r="AA77" s="64">
        <f>+'Ark1'!Z985</f>
        <v>0.30204777574429442</v>
      </c>
      <c r="AB77" s="64">
        <f>+'Ark1'!AA985</f>
        <v>1.5587031400484499</v>
      </c>
      <c r="AC77" s="64">
        <f>+'Ark1'!AB985</f>
        <v>1.7794931335972972</v>
      </c>
      <c r="AD77" s="64">
        <f t="shared" si="12"/>
        <v>2.3719333051920639</v>
      </c>
      <c r="AE77" s="129">
        <f t="shared" si="13"/>
        <v>2.3950617283950617</v>
      </c>
      <c r="AF77" s="45"/>
      <c r="AG77" s="4"/>
      <c r="AH77" s="4"/>
      <c r="AI77" s="4"/>
      <c r="AJ77" s="4"/>
    </row>
    <row r="78" spans="1:36" ht="15.6">
      <c r="A78" s="45"/>
      <c r="B78" s="63">
        <f>+'Ark1'!C986</f>
        <v>2021</v>
      </c>
      <c r="C78" s="63">
        <f>+'Ark1'!N986</f>
        <v>415</v>
      </c>
      <c r="D78" s="63" t="str">
        <f>VLOOKUP(C78,RNR!$J$2:$K$19,2)</f>
        <v>15,1 - 16,0 kg</v>
      </c>
      <c r="E78" s="63">
        <f>+'Ark1'!Q986</f>
        <v>124</v>
      </c>
      <c r="F78" s="63">
        <f>+'Ark1'!R986</f>
        <v>280</v>
      </c>
      <c r="G78" s="176">
        <f>+'Ark1'!AG986</f>
        <v>3.0237578739164404</v>
      </c>
      <c r="H78" s="107">
        <f t="shared" si="15"/>
        <v>1.0355685633664347</v>
      </c>
      <c r="I78" s="176">
        <f>+'Ark1'!AH986</f>
        <v>0.35714285714285721</v>
      </c>
      <c r="J78" s="92"/>
      <c r="K78" s="412">
        <f>+'Ark1'!AI986</f>
        <v>0</v>
      </c>
      <c r="L78" s="351"/>
      <c r="M78" s="276" t="str">
        <f>+IF(K78=0,"",'Ark1'!AJ986)</f>
        <v/>
      </c>
      <c r="N78" s="409"/>
      <c r="O78" s="276" t="str">
        <f>+IF(K78=0,"",'Ark1'!AK986)</f>
        <v/>
      </c>
      <c r="P78" s="409"/>
      <c r="Q78" s="64">
        <f>+'Ark1'!S986</f>
        <v>6.0464285714285699</v>
      </c>
      <c r="R78" s="454"/>
      <c r="S78" s="114"/>
      <c r="T78" s="64">
        <f>+'Ark1'!T986</f>
        <v>4.8964285714285722</v>
      </c>
      <c r="U78" s="454"/>
      <c r="V78" s="454"/>
      <c r="W78" s="233">
        <f>+'Ark1'!U986</f>
        <v>15.519464285714298</v>
      </c>
      <c r="X78" s="92"/>
      <c r="Y78" s="130">
        <f>+'Ark1'!X986</f>
        <v>0</v>
      </c>
      <c r="Z78" s="130">
        <f>+'Ark1'!Y986</f>
        <v>0</v>
      </c>
      <c r="AA78" s="64">
        <f>+'Ark1'!Z986</f>
        <v>0.28658344361290194</v>
      </c>
      <c r="AB78" s="64">
        <f>+'Ark1'!AA986</f>
        <v>1.41218729607077</v>
      </c>
      <c r="AC78" s="64">
        <f>+'Ark1'!AB986</f>
        <v>1.7908461972042204</v>
      </c>
      <c r="AD78" s="64">
        <f t="shared" si="12"/>
        <v>2.5667158889545214</v>
      </c>
      <c r="AE78" s="129">
        <f t="shared" si="13"/>
        <v>2.2580645161290325</v>
      </c>
      <c r="AF78" s="45"/>
    </row>
    <row r="79" spans="1:36" ht="15.6">
      <c r="A79" s="45"/>
      <c r="B79" s="63">
        <f>+'Ark1'!C987</f>
        <v>2021</v>
      </c>
      <c r="C79" s="63">
        <f>+'Ark1'!N987</f>
        <v>416</v>
      </c>
      <c r="D79" s="63" t="str">
        <f>VLOOKUP(C79,RNR!$J$2:$K$19,2)</f>
        <v>16,1 - 17,0 kg</v>
      </c>
      <c r="E79" s="63">
        <f>+'Ark1'!Q987</f>
        <v>92</v>
      </c>
      <c r="F79" s="63">
        <f>+'Ark1'!R987</f>
        <v>188</v>
      </c>
      <c r="G79" s="176">
        <f>+'Ark1'!AG987</f>
        <v>2.1577375308998494</v>
      </c>
      <c r="H79" s="107">
        <f t="shared" si="15"/>
        <v>0.55687783504878441</v>
      </c>
      <c r="I79" s="176">
        <f>+'Ark1'!AH987</f>
        <v>0</v>
      </c>
      <c r="J79" s="92"/>
      <c r="K79" s="412">
        <f>+'Ark1'!AI987</f>
        <v>0</v>
      </c>
      <c r="L79" s="351"/>
      <c r="M79" s="276" t="str">
        <f>+IF(K79=0,"",'Ark1'!AJ987)</f>
        <v/>
      </c>
      <c r="N79" s="409"/>
      <c r="O79" s="276" t="str">
        <f>+IF(K79=0,"",'Ark1'!AK987)</f>
        <v/>
      </c>
      <c r="P79" s="409"/>
      <c r="Q79" s="64">
        <f>+'Ark1'!S987</f>
        <v>6.5212765957446797</v>
      </c>
      <c r="R79" s="454"/>
      <c r="S79" s="114"/>
      <c r="T79" s="64">
        <f>+'Ark1'!T987</f>
        <v>5.4148936170212751</v>
      </c>
      <c r="U79" s="454"/>
      <c r="V79" s="454"/>
      <c r="W79" s="233">
        <f>+'Ark1'!U987</f>
        <v>16.494095744680859</v>
      </c>
      <c r="X79" s="92"/>
      <c r="Y79" s="130">
        <f>+'Ark1'!X987</f>
        <v>100</v>
      </c>
      <c r="Z79" s="130">
        <f>+'Ark1'!Y987</f>
        <v>0</v>
      </c>
      <c r="AA79" s="64">
        <f>+'Ark1'!Z987</f>
        <v>0.2958214876151764</v>
      </c>
      <c r="AB79" s="64">
        <f>+'Ark1'!AA987</f>
        <v>1.5589734989098789</v>
      </c>
      <c r="AC79" s="64">
        <f>+'Ark1'!AB987</f>
        <v>1.7284205954107652</v>
      </c>
      <c r="AD79" s="64">
        <f t="shared" si="12"/>
        <v>2.5292740619902139</v>
      </c>
      <c r="AE79" s="129">
        <f t="shared" si="13"/>
        <v>2.0434782608695654</v>
      </c>
      <c r="AF79" s="45"/>
    </row>
    <row r="80" spans="1:36" ht="15.6">
      <c r="A80" s="45"/>
      <c r="B80" s="63">
        <f>+'Ark1'!C988</f>
        <v>2021</v>
      </c>
      <c r="C80" s="63">
        <f>+'Ark1'!N988</f>
        <v>417</v>
      </c>
      <c r="D80" s="63" t="str">
        <f>VLOOKUP(C80,RNR!$J$2:$K$19,2)</f>
        <v>17,1 - 18,0 kg</v>
      </c>
      <c r="E80" s="63">
        <f>+'Ark1'!Q988</f>
        <v>84</v>
      </c>
      <c r="F80" s="63">
        <f>+'Ark1'!R988</f>
        <v>140</v>
      </c>
      <c r="G80" s="176">
        <f>+'Ark1'!AG988</f>
        <v>1.7039563983779862</v>
      </c>
      <c r="H80" s="107">
        <f t="shared" si="15"/>
        <v>0.55586928013514147</v>
      </c>
      <c r="I80" s="176">
        <f>+'Ark1'!AH988</f>
        <v>0</v>
      </c>
      <c r="J80" s="92"/>
      <c r="K80" s="412">
        <f>+'Ark1'!AI988</f>
        <v>0</v>
      </c>
      <c r="L80" s="351"/>
      <c r="M80" s="276" t="str">
        <f>+IF(K80=0,"",'Ark1'!AJ988)</f>
        <v/>
      </c>
      <c r="N80" s="409"/>
      <c r="O80" s="276" t="str">
        <f>+IF(K80=0,"",'Ark1'!AK988)</f>
        <v/>
      </c>
      <c r="P80" s="409"/>
      <c r="Q80" s="64">
        <f>+'Ark1'!S988</f>
        <v>6.4214285714285744</v>
      </c>
      <c r="R80" s="454"/>
      <c r="S80" s="114"/>
      <c r="T80" s="64">
        <f>+'Ark1'!T988</f>
        <v>5.7928571428571436</v>
      </c>
      <c r="U80" s="454"/>
      <c r="V80" s="454"/>
      <c r="W80" s="233">
        <f>+'Ark1'!U988</f>
        <v>17.491142857142862</v>
      </c>
      <c r="X80" s="92"/>
      <c r="Y80" s="130">
        <f>+'Ark1'!X988</f>
        <v>100</v>
      </c>
      <c r="Z80" s="130">
        <f>+'Ark1'!Y988</f>
        <v>0</v>
      </c>
      <c r="AA80" s="64">
        <f>+'Ark1'!Z988</f>
        <v>0.29375180416265334</v>
      </c>
      <c r="AB80" s="64">
        <f>+'Ark1'!AA988</f>
        <v>1.8010626115191652</v>
      </c>
      <c r="AC80" s="64">
        <f>+'Ark1'!AB988</f>
        <v>1.7423154896017328</v>
      </c>
      <c r="AD80" s="64">
        <f t="shared" si="12"/>
        <v>2.7238709677419348</v>
      </c>
      <c r="AE80" s="129">
        <f t="shared" si="13"/>
        <v>1.6666666666666667</v>
      </c>
      <c r="AF80" s="45"/>
    </row>
    <row r="81" spans="1:32" ht="15.6">
      <c r="A81" s="45"/>
      <c r="B81" s="63">
        <f>+'Ark1'!C989</f>
        <v>2021</v>
      </c>
      <c r="C81" s="63">
        <f>+'Ark1'!N989</f>
        <v>418</v>
      </c>
      <c r="D81" s="63" t="str">
        <f>VLOOKUP(C81,RNR!$J$2:$K$19,2)</f>
        <v>18,1 - 19,0 kg</v>
      </c>
      <c r="E81" s="63">
        <f>+'Ark1'!Q989</f>
        <v>47</v>
      </c>
      <c r="F81" s="63">
        <f>+'Ark1'!R989</f>
        <v>80</v>
      </c>
      <c r="G81" s="176">
        <f>+'Ark1'!AG989</f>
        <v>1.0273936618995514</v>
      </c>
      <c r="H81" s="107">
        <f t="shared" si="15"/>
        <v>0.31449689744243392</v>
      </c>
      <c r="I81" s="176">
        <f>+'Ark1'!AH989</f>
        <v>0</v>
      </c>
      <c r="J81" s="92"/>
      <c r="K81" s="412">
        <f>+'Ark1'!AI989</f>
        <v>0</v>
      </c>
      <c r="L81" s="351"/>
      <c r="M81" s="276" t="str">
        <f>+IF(K81=0,"",'Ark1'!AJ989)</f>
        <v/>
      </c>
      <c r="N81" s="409"/>
      <c r="O81" s="276" t="str">
        <f>+IF(K81=0,"",'Ark1'!AK989)</f>
        <v/>
      </c>
      <c r="P81" s="409"/>
      <c r="Q81" s="64">
        <f>+'Ark1'!S989</f>
        <v>6.7750000000000004</v>
      </c>
      <c r="R81" s="454"/>
      <c r="S81" s="114"/>
      <c r="T81" s="64">
        <f>+'Ark1'!T989</f>
        <v>5.9749999999999996</v>
      </c>
      <c r="U81" s="454"/>
      <c r="V81" s="454"/>
      <c r="W81" s="233">
        <f>+'Ark1'!U989</f>
        <v>18.455874999999995</v>
      </c>
      <c r="X81" s="92"/>
      <c r="Y81" s="130">
        <f>+'Ark1'!X989</f>
        <v>100</v>
      </c>
      <c r="Z81" s="130">
        <f>+'Ark1'!Y989</f>
        <v>0</v>
      </c>
      <c r="AA81" s="64">
        <f>+'Ark1'!Z989</f>
        <v>0.28569517737448685</v>
      </c>
      <c r="AB81" s="64">
        <f>+'Ark1'!AA989</f>
        <v>1.6953981833185965</v>
      </c>
      <c r="AC81" s="64">
        <f>+'Ark1'!AB989</f>
        <v>1.8232868671714839</v>
      </c>
      <c r="AD81" s="64">
        <f t="shared" si="12"/>
        <v>2.7241143911439107</v>
      </c>
      <c r="AE81" s="129">
        <f t="shared" si="13"/>
        <v>1.7021276595744681</v>
      </c>
      <c r="AF81" s="45"/>
    </row>
    <row r="82" spans="1:32" ht="15.6">
      <c r="A82" s="45"/>
      <c r="B82" s="63">
        <f>+'Ark1'!C990</f>
        <v>2021</v>
      </c>
      <c r="C82" s="63">
        <f>+'Ark1'!N990</f>
        <v>419</v>
      </c>
      <c r="D82" s="63" t="str">
        <f>VLOOKUP(C82,RNR!$J$2:$K$19,2)</f>
        <v>19,1 - 20,0 kg</v>
      </c>
      <c r="E82" s="63">
        <f>+'Ark1'!Q990</f>
        <v>25</v>
      </c>
      <c r="F82" s="63">
        <f>+'Ark1'!R990</f>
        <v>37</v>
      </c>
      <c r="G82" s="176">
        <f>+'Ark1'!AG990</f>
        <v>0.50187095214154875</v>
      </c>
      <c r="H82" s="107">
        <f t="shared" si="15"/>
        <v>2.7172307178217392E-2</v>
      </c>
      <c r="I82" s="176">
        <f>+'Ark1'!AH990</f>
        <v>0</v>
      </c>
      <c r="J82" s="92"/>
      <c r="K82" s="412">
        <f>+'Ark1'!AI990</f>
        <v>0</v>
      </c>
      <c r="L82" s="351"/>
      <c r="M82" s="276" t="str">
        <f>+IF(K82=0,"",'Ark1'!AJ990)</f>
        <v/>
      </c>
      <c r="N82" s="409"/>
      <c r="O82" s="276" t="str">
        <f>+IF(K82=0,"",'Ark1'!AK990)</f>
        <v/>
      </c>
      <c r="P82" s="409"/>
      <c r="Q82" s="64">
        <f>+'Ark1'!S990</f>
        <v>6.5675675675675675</v>
      </c>
      <c r="R82" s="454"/>
      <c r="S82" s="114"/>
      <c r="T82" s="64">
        <f>+'Ark1'!T990</f>
        <v>5.6486486486486482</v>
      </c>
      <c r="U82" s="454"/>
      <c r="V82" s="454"/>
      <c r="W82" s="233">
        <f>+'Ark1'!U990</f>
        <v>19.492972972972975</v>
      </c>
      <c r="X82" s="92"/>
      <c r="Y82" s="130">
        <f>+'Ark1'!X990</f>
        <v>100</v>
      </c>
      <c r="Z82" s="130">
        <f>+'Ark1'!Y990</f>
        <v>0</v>
      </c>
      <c r="AA82" s="64">
        <f>+'Ark1'!Z990</f>
        <v>0.30839484050164423</v>
      </c>
      <c r="AB82" s="64">
        <f>+'Ark1'!AA990</f>
        <v>1.7326832891702275</v>
      </c>
      <c r="AC82" s="64">
        <f>+'Ark1'!AB990</f>
        <v>1.4183396500975081</v>
      </c>
      <c r="AD82" s="64">
        <f t="shared" si="12"/>
        <v>2.9680658436213996</v>
      </c>
      <c r="AE82" s="129">
        <f t="shared" si="13"/>
        <v>1.48</v>
      </c>
      <c r="AF82" s="45"/>
    </row>
    <row r="83" spans="1:32" ht="15.6">
      <c r="A83" s="45"/>
      <c r="B83" s="63">
        <f>+'Ark1'!C991</f>
        <v>2021</v>
      </c>
      <c r="C83" s="63">
        <f>+'Ark1'!N991</f>
        <v>420</v>
      </c>
      <c r="D83" s="63" t="str">
        <f>VLOOKUP(C83,RNR!$J$2:$K$19,2)</f>
        <v>20,1 - ==&gt; kg</v>
      </c>
      <c r="E83" s="63">
        <f>+'Ark1'!Q991</f>
        <v>38</v>
      </c>
      <c r="F83" s="63">
        <f>+'Ark1'!R991</f>
        <v>62</v>
      </c>
      <c r="G83" s="176">
        <f>+'Ark1'!AG991</f>
        <v>0.97382058691011963</v>
      </c>
      <c r="H83" s="107">
        <f t="shared" si="15"/>
        <v>-0.30345486312704917</v>
      </c>
      <c r="I83" s="176">
        <f>+'Ark1'!AH991</f>
        <v>0</v>
      </c>
      <c r="J83" s="92"/>
      <c r="K83" s="412">
        <f>+'Ark1'!AI991</f>
        <v>0</v>
      </c>
      <c r="L83" s="351"/>
      <c r="M83" s="276" t="str">
        <f>+IF(K83=0,"",'Ark1'!AJ991)</f>
        <v/>
      </c>
      <c r="N83" s="409"/>
      <c r="O83" s="276" t="str">
        <f>+IF(K83=0,"",'Ark1'!AK991)</f>
        <v/>
      </c>
      <c r="P83" s="409"/>
      <c r="Q83" s="64">
        <f>+'Ark1'!S991</f>
        <v>6.758064516129032</v>
      </c>
      <c r="R83" s="454"/>
      <c r="S83" s="114"/>
      <c r="T83" s="64">
        <f>+'Ark1'!T991</f>
        <v>6.161290322580645</v>
      </c>
      <c r="U83" s="454"/>
      <c r="V83" s="454"/>
      <c r="W83" s="233">
        <f>+'Ark1'!U991</f>
        <v>22.572258064516141</v>
      </c>
      <c r="X83" s="92"/>
      <c r="Y83" s="130">
        <f>+'Ark1'!X991</f>
        <v>100</v>
      </c>
      <c r="Z83" s="130">
        <f>+'Ark1'!Y991</f>
        <v>19.354838709677423</v>
      </c>
      <c r="AA83" s="64">
        <f>+'Ark1'!Z991</f>
        <v>5.2662790375315849</v>
      </c>
      <c r="AB83" s="64">
        <f>+'Ark1'!AA991</f>
        <v>1.8895765344935465</v>
      </c>
      <c r="AC83" s="64">
        <f>+'Ark1'!AB991</f>
        <v>1.648005132186426</v>
      </c>
      <c r="AD83" s="64">
        <f t="shared" si="12"/>
        <v>3.3400477326968994</v>
      </c>
      <c r="AE83" s="129">
        <f t="shared" si="13"/>
        <v>1.631578947368421</v>
      </c>
      <c r="AF83" s="45"/>
    </row>
    <row r="84" spans="1:3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43"/>
      <c r="S84" s="45"/>
      <c r="T84" s="45"/>
      <c r="U84" s="443"/>
      <c r="V84" s="443"/>
      <c r="W84" s="45"/>
      <c r="X84" s="45"/>
      <c r="Y84" s="45"/>
      <c r="Z84" s="45"/>
      <c r="AA84" s="45"/>
      <c r="AB84" s="45"/>
      <c r="AC84" s="45"/>
      <c r="AD84" s="45"/>
      <c r="AE84" s="45"/>
      <c r="AF84" s="45"/>
    </row>
    <row r="85" spans="1:32" ht="15.6">
      <c r="A85" s="45"/>
      <c r="B85" s="63">
        <f>+'Ark1'!C992</f>
        <v>2020</v>
      </c>
      <c r="C85" s="63">
        <f>+'Ark1'!N992</f>
        <v>403</v>
      </c>
      <c r="D85" s="63" t="str">
        <f>VLOOKUP(C85,RNR!$J$2:$K$19,2)</f>
        <v>&lt;=4,0</v>
      </c>
      <c r="E85" s="63">
        <f>+'Ark1'!Q992</f>
        <v>111</v>
      </c>
      <c r="F85" s="63">
        <f>+'Ark1'!R992</f>
        <v>858</v>
      </c>
      <c r="G85" s="176">
        <f>+'Ark1'!AG992</f>
        <v>2.2842696800720033</v>
      </c>
      <c r="H85" s="107">
        <f t="shared" ref="H85:H102" si="16">+G85-G104</f>
        <v>-0.40388898808784646</v>
      </c>
      <c r="I85" s="176">
        <f>+'Ark1'!AH992</f>
        <v>0.23310023310023312</v>
      </c>
      <c r="J85" s="92"/>
      <c r="K85" s="412">
        <f>+'Ark1'!AI992</f>
        <v>0</v>
      </c>
      <c r="L85" s="351"/>
      <c r="M85" s="276" t="str">
        <f>+IF(K85=0,"",'Ark1'!AJ992)</f>
        <v/>
      </c>
      <c r="N85" s="409"/>
      <c r="O85" s="276" t="str">
        <f>+IF(K85=0,"",'Ark1'!AK992)</f>
        <v/>
      </c>
      <c r="P85" s="409"/>
      <c r="Q85" s="64">
        <f>+'Ark1'!S992</f>
        <v>3.7389277389277393</v>
      </c>
      <c r="R85" s="454"/>
      <c r="S85" s="114"/>
      <c r="T85" s="64">
        <f>+'Ark1'!T992</f>
        <v>3.4370629370629384</v>
      </c>
      <c r="U85" s="454"/>
      <c r="V85" s="454"/>
      <c r="W85" s="233">
        <f>+'Ark1'!U992</f>
        <v>3.732529137529141</v>
      </c>
      <c r="X85" s="92"/>
      <c r="Y85" s="130">
        <f>+'Ark1'!X992</f>
        <v>0</v>
      </c>
      <c r="Z85" s="130">
        <f>+'Ark1'!Y992</f>
        <v>0</v>
      </c>
      <c r="AA85" s="64">
        <f>+'Ark1'!Z992</f>
        <v>0</v>
      </c>
      <c r="AB85" s="64">
        <f>+'Ark1'!AA992</f>
        <v>1.4230535364977359</v>
      </c>
      <c r="AC85" s="64">
        <f>+'Ark1'!AB992</f>
        <v>1.573787837314194</v>
      </c>
      <c r="AD85" s="64">
        <f t="shared" ref="AD85:AD99" si="17">+W85/Q85</f>
        <v>0.99828865336658434</v>
      </c>
      <c r="AE85" s="129">
        <f t="shared" ref="AE85:AE99" si="18">+F85/E85</f>
        <v>7.7297297297297298</v>
      </c>
      <c r="AF85" s="45"/>
    </row>
    <row r="86" spans="1:32" ht="15.6">
      <c r="A86" s="45"/>
      <c r="B86" s="63">
        <f>+'Ark1'!C993</f>
        <v>2020</v>
      </c>
      <c r="C86" s="63">
        <f>+'Ark1'!N993</f>
        <v>404</v>
      </c>
      <c r="D86" s="63" t="str">
        <f>VLOOKUP(C86,RNR!$J$2:$K$19,2)</f>
        <v xml:space="preserve">  4,1 - 5,0 kg</v>
      </c>
      <c r="E86" s="63">
        <f>+'Ark1'!Q993</f>
        <v>155</v>
      </c>
      <c r="F86" s="63">
        <f>+'Ark1'!R993</f>
        <v>2328</v>
      </c>
      <c r="G86" s="176">
        <f>+'Ark1'!AG993</f>
        <v>7.6157277664042109</v>
      </c>
      <c r="H86" s="107">
        <f t="shared" si="16"/>
        <v>0.64885127441334234</v>
      </c>
      <c r="I86" s="176">
        <f>+'Ark1'!AH993</f>
        <v>0.17182130584192443</v>
      </c>
      <c r="J86" s="92"/>
      <c r="K86" s="412">
        <f>+'Ark1'!AI993</f>
        <v>0</v>
      </c>
      <c r="L86" s="351"/>
      <c r="M86" s="276" t="str">
        <f>+IF(K86=0,"",'Ark1'!AJ993)</f>
        <v/>
      </c>
      <c r="N86" s="409"/>
      <c r="O86" s="276" t="str">
        <f>+IF(K86=0,"",'Ark1'!AK993)</f>
        <v/>
      </c>
      <c r="P86" s="409"/>
      <c r="Q86" s="64">
        <f>+'Ark1'!S993</f>
        <v>4.6675257731958757</v>
      </c>
      <c r="R86" s="454"/>
      <c r="S86" s="114"/>
      <c r="T86" s="64">
        <f>+'Ark1'!T993</f>
        <v>4.1713917525773194</v>
      </c>
      <c r="U86" s="454"/>
      <c r="V86" s="454"/>
      <c r="W86" s="233">
        <f>+'Ark1'!U993</f>
        <v>4.5863960481099619</v>
      </c>
      <c r="X86" s="92"/>
      <c r="Y86" s="130">
        <f>+'Ark1'!X993</f>
        <v>0</v>
      </c>
      <c r="Z86" s="130">
        <f>+'Ark1'!Y993</f>
        <v>0</v>
      </c>
      <c r="AA86" s="64">
        <f>+'Ark1'!Z993</f>
        <v>0.28457424553452326</v>
      </c>
      <c r="AB86" s="64">
        <f>+'Ark1'!AA993</f>
        <v>1.3965877888929439</v>
      </c>
      <c r="AC86" s="64">
        <f>+'Ark1'!AB993</f>
        <v>1.6537231101004897</v>
      </c>
      <c r="AD86" s="64">
        <f t="shared" si="17"/>
        <v>0.98261825878888209</v>
      </c>
      <c r="AE86" s="129">
        <f t="shared" si="18"/>
        <v>15.019354838709678</v>
      </c>
      <c r="AF86" s="45"/>
    </row>
    <row r="87" spans="1:32" ht="15.6">
      <c r="A87" s="45"/>
      <c r="B87" s="63">
        <f>+'Ark1'!C994</f>
        <v>2020</v>
      </c>
      <c r="C87" s="63">
        <f>+'Ark1'!N994</f>
        <v>405</v>
      </c>
      <c r="D87" s="63" t="str">
        <f>VLOOKUP(C87,RNR!$J$2:$K$19,2)</f>
        <v xml:space="preserve">  5,1 - 6,0 kg</v>
      </c>
      <c r="E87" s="63">
        <f>+'Ark1'!Q994</f>
        <v>227</v>
      </c>
      <c r="F87" s="63">
        <f>+'Ark1'!R994</f>
        <v>3039</v>
      </c>
      <c r="G87" s="176">
        <f>+'Ark1'!AG994</f>
        <v>12.013630396120016</v>
      </c>
      <c r="H87" s="107">
        <f t="shared" si="16"/>
        <v>1.0500327631980255</v>
      </c>
      <c r="I87" s="176">
        <f>+'Ark1'!AH994</f>
        <v>0.23033892727871003</v>
      </c>
      <c r="J87" s="92"/>
      <c r="K87" s="412">
        <f>+'Ark1'!AI994</f>
        <v>0</v>
      </c>
      <c r="L87" s="351"/>
      <c r="M87" s="276" t="str">
        <f>+IF(K87=0,"",'Ark1'!AJ994)</f>
        <v/>
      </c>
      <c r="N87" s="409"/>
      <c r="O87" s="276" t="str">
        <f>+IF(K87=0,"",'Ark1'!AK994)</f>
        <v/>
      </c>
      <c r="P87" s="409"/>
      <c r="Q87" s="64">
        <f>+'Ark1'!S994</f>
        <v>5.0500164527805218</v>
      </c>
      <c r="R87" s="454"/>
      <c r="S87" s="114"/>
      <c r="T87" s="64">
        <f>+'Ark1'!T994</f>
        <v>4.5962487660414606</v>
      </c>
      <c r="U87" s="454"/>
      <c r="V87" s="454"/>
      <c r="W87" s="233">
        <f>+'Ark1'!U994</f>
        <v>5.5422573214873321</v>
      </c>
      <c r="X87" s="92"/>
      <c r="Y87" s="130">
        <f>+'Ark1'!X994</f>
        <v>0</v>
      </c>
      <c r="Z87" s="130">
        <f>+'Ark1'!Y994</f>
        <v>0</v>
      </c>
      <c r="AA87" s="64">
        <f>+'Ark1'!Z994</f>
        <v>0.27889944641240505</v>
      </c>
      <c r="AB87" s="64">
        <f>+'Ark1'!AA994</f>
        <v>1.3404381493035689</v>
      </c>
      <c r="AC87" s="64">
        <f>+'Ark1'!AB994</f>
        <v>1.7650399393423939</v>
      </c>
      <c r="AD87" s="64">
        <f t="shared" si="17"/>
        <v>1.0974731217827585</v>
      </c>
      <c r="AE87" s="129">
        <f t="shared" si="18"/>
        <v>13.387665198237885</v>
      </c>
      <c r="AF87" s="45"/>
    </row>
    <row r="88" spans="1:32" ht="15.6">
      <c r="A88" s="45"/>
      <c r="B88" s="63">
        <f>+'Ark1'!C995</f>
        <v>2020</v>
      </c>
      <c r="C88" s="63">
        <f>+'Ark1'!N995</f>
        <v>406</v>
      </c>
      <c r="D88" s="63" t="str">
        <f>VLOOKUP(C88,RNR!$J$2:$K$19,2)</f>
        <v xml:space="preserve">  6,1 - 7,0 kg</v>
      </c>
      <c r="E88" s="63">
        <f>+'Ark1'!Q995</f>
        <v>270</v>
      </c>
      <c r="F88" s="63">
        <f>+'Ark1'!R995</f>
        <v>2726</v>
      </c>
      <c r="G88" s="176">
        <f>+'Ark1'!AG995</f>
        <v>12.673837551093657</v>
      </c>
      <c r="H88" s="107">
        <f t="shared" si="16"/>
        <v>0.80910193257839502</v>
      </c>
      <c r="I88" s="176">
        <f>+'Ark1'!AH995</f>
        <v>0.33015407190022006</v>
      </c>
      <c r="J88" s="92"/>
      <c r="K88" s="412">
        <f>+'Ark1'!AI995</f>
        <v>0</v>
      </c>
      <c r="L88" s="351"/>
      <c r="M88" s="276" t="str">
        <f>+IF(K88=0,"",'Ark1'!AJ995)</f>
        <v/>
      </c>
      <c r="N88" s="409"/>
      <c r="O88" s="276" t="str">
        <f>+IF(K88=0,"",'Ark1'!AK995)</f>
        <v/>
      </c>
      <c r="P88" s="409"/>
      <c r="Q88" s="64">
        <f>+'Ark1'!S995</f>
        <v>5.1797505502567853</v>
      </c>
      <c r="R88" s="454"/>
      <c r="S88" s="114"/>
      <c r="T88" s="64">
        <f>+'Ark1'!T995</f>
        <v>4.7920029347028628</v>
      </c>
      <c r="U88" s="454"/>
      <c r="V88" s="454"/>
      <c r="W88" s="233">
        <f>+'Ark1'!U995</f>
        <v>6.5181658107116691</v>
      </c>
      <c r="X88" s="92"/>
      <c r="Y88" s="130">
        <f>+'Ark1'!X995</f>
        <v>0</v>
      </c>
      <c r="Z88" s="130">
        <f>+'Ark1'!Y995</f>
        <v>0</v>
      </c>
      <c r="AA88" s="64">
        <f>+'Ark1'!Z995</f>
        <v>0.28028796968090391</v>
      </c>
      <c r="AB88" s="64">
        <f>+'Ark1'!AA995</f>
        <v>1.4009118493592128</v>
      </c>
      <c r="AC88" s="64">
        <f>+'Ark1'!AB995</f>
        <v>1.9433527298751827</v>
      </c>
      <c r="AD88" s="64">
        <f t="shared" si="17"/>
        <v>1.2583937677053834</v>
      </c>
      <c r="AE88" s="129">
        <f t="shared" si="18"/>
        <v>10.096296296296297</v>
      </c>
      <c r="AF88" s="45"/>
    </row>
    <row r="89" spans="1:32" ht="15.6">
      <c r="A89" s="45"/>
      <c r="B89" s="63">
        <f>+'Ark1'!C996</f>
        <v>2020</v>
      </c>
      <c r="C89" s="63">
        <f>+'Ark1'!N996</f>
        <v>407</v>
      </c>
      <c r="D89" s="63" t="str">
        <f>VLOOKUP(C89,RNR!$J$2:$K$19,2)</f>
        <v xml:space="preserve">  7,1 - 8,0 kg</v>
      </c>
      <c r="E89" s="63">
        <f>+'Ark1'!Q996</f>
        <v>302</v>
      </c>
      <c r="F89" s="63">
        <f>+'Ark1'!R996</f>
        <v>2155</v>
      </c>
      <c r="G89" s="176">
        <f>+'Ark1'!AG996</f>
        <v>11.509573360384502</v>
      </c>
      <c r="H89" s="107">
        <f t="shared" si="16"/>
        <v>0.25710525548543295</v>
      </c>
      <c r="I89" s="176">
        <f>+'Ark1'!AH996</f>
        <v>0.6960556844547563</v>
      </c>
      <c r="J89" s="92"/>
      <c r="K89" s="412">
        <f>+'Ark1'!AI996</f>
        <v>0</v>
      </c>
      <c r="L89" s="351"/>
      <c r="M89" s="276" t="str">
        <f>+IF(K89=0,"",'Ark1'!AJ996)</f>
        <v/>
      </c>
      <c r="N89" s="409"/>
      <c r="O89" s="276" t="str">
        <f>+IF(K89=0,"",'Ark1'!AK996)</f>
        <v/>
      </c>
      <c r="P89" s="409"/>
      <c r="Q89" s="64">
        <f>+'Ark1'!S996</f>
        <v>5.1828306264501158</v>
      </c>
      <c r="R89" s="454"/>
      <c r="S89" s="114"/>
      <c r="T89" s="64">
        <f>+'Ark1'!T996</f>
        <v>4.6672853828306256</v>
      </c>
      <c r="U89" s="454"/>
      <c r="V89" s="454"/>
      <c r="W89" s="233">
        <f>+'Ark1'!U996</f>
        <v>7.4878143851508012</v>
      </c>
      <c r="X89" s="92"/>
      <c r="Y89" s="130">
        <f>+'Ark1'!X996</f>
        <v>0</v>
      </c>
      <c r="Z89" s="130">
        <f>+'Ark1'!Y996</f>
        <v>0</v>
      </c>
      <c r="AA89" s="64">
        <f>+'Ark1'!Z996</f>
        <v>0.28235881284238989</v>
      </c>
      <c r="AB89" s="64">
        <f>+'Ark1'!AA996</f>
        <v>1.4046599167604363</v>
      </c>
      <c r="AC89" s="64">
        <f>+'Ark1'!AB996</f>
        <v>1.9500066773030496</v>
      </c>
      <c r="AD89" s="64">
        <f t="shared" si="17"/>
        <v>1.4447345330826373</v>
      </c>
      <c r="AE89" s="129">
        <f t="shared" si="18"/>
        <v>7.1357615894039732</v>
      </c>
      <c r="AF89" s="45"/>
    </row>
    <row r="90" spans="1:32" ht="15.6">
      <c r="A90" s="45"/>
      <c r="B90" s="63">
        <f>+'Ark1'!C997</f>
        <v>2020</v>
      </c>
      <c r="C90" s="63">
        <f>+'Ark1'!N997</f>
        <v>408</v>
      </c>
      <c r="D90" s="63" t="str">
        <f>VLOOKUP(C90,RNR!$J$2:$K$19,2)</f>
        <v xml:space="preserve">  8,1 - 9,0 kg</v>
      </c>
      <c r="E90" s="63">
        <f>+'Ark1'!Q997</f>
        <v>316</v>
      </c>
      <c r="F90" s="63">
        <f>+'Ark1'!R997</f>
        <v>1570</v>
      </c>
      <c r="G90" s="176">
        <f>+'Ark1'!AG997</f>
        <v>9.5039730119640478</v>
      </c>
      <c r="H90" s="107">
        <f t="shared" si="16"/>
        <v>0.39247432788689807</v>
      </c>
      <c r="I90" s="176">
        <f>+'Ark1'!AH997</f>
        <v>1.0828025477707008</v>
      </c>
      <c r="J90" s="92"/>
      <c r="K90" s="412">
        <f>+'Ark1'!AI997</f>
        <v>0</v>
      </c>
      <c r="L90" s="351"/>
      <c r="M90" s="276" t="str">
        <f>+IF(K90=0,"",'Ark1'!AJ997)</f>
        <v/>
      </c>
      <c r="N90" s="409"/>
      <c r="O90" s="276" t="str">
        <f>+IF(K90=0,"",'Ark1'!AK997)</f>
        <v/>
      </c>
      <c r="P90" s="409"/>
      <c r="Q90" s="64">
        <f>+'Ark1'!S997</f>
        <v>5.2649681528662411</v>
      </c>
      <c r="R90" s="454"/>
      <c r="S90" s="114"/>
      <c r="T90" s="64">
        <f>+'Ark1'!T997</f>
        <v>4.5343949044585994</v>
      </c>
      <c r="U90" s="454"/>
      <c r="V90" s="454"/>
      <c r="W90" s="233">
        <f>+'Ark1'!U997</f>
        <v>8.4868917197452252</v>
      </c>
      <c r="X90" s="92"/>
      <c r="Y90" s="130">
        <f>+'Ark1'!X997</f>
        <v>0</v>
      </c>
      <c r="Z90" s="130">
        <f>+'Ark1'!Y997</f>
        <v>0</v>
      </c>
      <c r="AA90" s="64">
        <f>+'Ark1'!Z997</f>
        <v>0.28229522378381677</v>
      </c>
      <c r="AB90" s="64">
        <f>+'Ark1'!AA997</f>
        <v>1.2858299875751622</v>
      </c>
      <c r="AC90" s="64">
        <f>+'Ark1'!AB997</f>
        <v>1.7932361728001716</v>
      </c>
      <c r="AD90" s="64">
        <f t="shared" si="17"/>
        <v>1.6119549963706759</v>
      </c>
      <c r="AE90" s="129">
        <f t="shared" si="18"/>
        <v>4.9683544303797467</v>
      </c>
      <c r="AF90" s="45"/>
    </row>
    <row r="91" spans="1:32" ht="15.6">
      <c r="A91" s="45"/>
      <c r="B91" s="63">
        <f>+'Ark1'!C998</f>
        <v>2020</v>
      </c>
      <c r="C91" s="63">
        <f>+'Ark1'!N998</f>
        <v>409</v>
      </c>
      <c r="D91" s="63" t="str">
        <f>VLOOKUP(C91,RNR!$J$2:$K$19,2)</f>
        <v xml:space="preserve">  9,1 - 10,0 kg</v>
      </c>
      <c r="E91" s="63">
        <f>+'Ark1'!Q998</f>
        <v>308</v>
      </c>
      <c r="F91" s="63">
        <f>+'Ark1'!R998</f>
        <v>1347</v>
      </c>
      <c r="G91" s="176">
        <f>+'Ark1'!AG998</f>
        <v>9.1379631810401367</v>
      </c>
      <c r="H91" s="107">
        <f t="shared" si="16"/>
        <v>0.25488948572882641</v>
      </c>
      <c r="I91" s="176">
        <f>+'Ark1'!AH998</f>
        <v>1.4847809948032666</v>
      </c>
      <c r="J91" s="92"/>
      <c r="K91" s="412">
        <f>+'Ark1'!AI998</f>
        <v>0</v>
      </c>
      <c r="L91" s="351"/>
      <c r="M91" s="276" t="str">
        <f>+IF(K91=0,"",'Ark1'!AJ998)</f>
        <v/>
      </c>
      <c r="N91" s="409"/>
      <c r="O91" s="276" t="str">
        <f>+IF(K91=0,"",'Ark1'!AK998)</f>
        <v/>
      </c>
      <c r="P91" s="409"/>
      <c r="Q91" s="64">
        <f>+'Ark1'!S998</f>
        <v>5.2769116555308084</v>
      </c>
      <c r="R91" s="454"/>
      <c r="S91" s="114"/>
      <c r="T91" s="64">
        <f>+'Ark1'!T998</f>
        <v>4.5003711952487002</v>
      </c>
      <c r="U91" s="454"/>
      <c r="V91" s="454"/>
      <c r="W91" s="233">
        <f>+'Ark1'!U998</f>
        <v>9.5109725315515998</v>
      </c>
      <c r="X91" s="92"/>
      <c r="Y91" s="130">
        <f>+'Ark1'!X998</f>
        <v>0</v>
      </c>
      <c r="Z91" s="130">
        <f>+'Ark1'!Y998</f>
        <v>0</v>
      </c>
      <c r="AA91" s="64">
        <f>+'Ark1'!Z998</f>
        <v>0.29923191203724597</v>
      </c>
      <c r="AB91" s="64">
        <f>+'Ark1'!AA998</f>
        <v>1.203099175544867</v>
      </c>
      <c r="AC91" s="64">
        <f>+'Ark1'!AB998</f>
        <v>1.7199536030763276</v>
      </c>
      <c r="AD91" s="64">
        <f t="shared" si="17"/>
        <v>1.8023747889701753</v>
      </c>
      <c r="AE91" s="129">
        <f t="shared" si="18"/>
        <v>4.3733766233766236</v>
      </c>
      <c r="AF91" s="45"/>
    </row>
    <row r="92" spans="1:32" ht="15.6">
      <c r="A92" s="45"/>
      <c r="B92" s="63">
        <f>+'Ark1'!C999</f>
        <v>2020</v>
      </c>
      <c r="C92" s="63">
        <f>+'Ark1'!N999</f>
        <v>410</v>
      </c>
      <c r="D92" s="63" t="str">
        <f>VLOOKUP(C92,RNR!$J$2:$K$19,2)</f>
        <v>10,1 - 11,0 kg</v>
      </c>
      <c r="E92" s="63">
        <f>+'Ark1'!Q999</f>
        <v>297</v>
      </c>
      <c r="F92" s="63">
        <f>+'Ark1'!R999</f>
        <v>1073</v>
      </c>
      <c r="G92" s="176">
        <f>+'Ark1'!AG999</f>
        <v>8.0648412442879192</v>
      </c>
      <c r="H92" s="107">
        <f t="shared" si="16"/>
        <v>7.7793025445663133E-2</v>
      </c>
      <c r="I92" s="176">
        <f>+'Ark1'!AH999</f>
        <v>1.1183597390493945</v>
      </c>
      <c r="J92" s="92"/>
      <c r="K92" s="412">
        <f>+'Ark1'!AI999</f>
        <v>0</v>
      </c>
      <c r="L92" s="351"/>
      <c r="M92" s="276" t="str">
        <f>+IF(K92=0,"",'Ark1'!AJ999)</f>
        <v/>
      </c>
      <c r="N92" s="409"/>
      <c r="O92" s="276" t="str">
        <f>+IF(K92=0,"",'Ark1'!AK999)</f>
        <v/>
      </c>
      <c r="P92" s="409"/>
      <c r="Q92" s="64">
        <f>+'Ark1'!S999</f>
        <v>5.4818266542404475</v>
      </c>
      <c r="R92" s="454"/>
      <c r="S92" s="114"/>
      <c r="T92" s="64">
        <f>+'Ark1'!T999</f>
        <v>4.5163094128611379</v>
      </c>
      <c r="U92" s="454"/>
      <c r="V92" s="454"/>
      <c r="W92" s="233">
        <f>+'Ark1'!U999</f>
        <v>10.537539608574097</v>
      </c>
      <c r="X92" s="92"/>
      <c r="Y92" s="130">
        <f>+'Ark1'!X999</f>
        <v>0</v>
      </c>
      <c r="Z92" s="130">
        <f>+'Ark1'!Y999</f>
        <v>0</v>
      </c>
      <c r="AA92" s="64">
        <f>+'Ark1'!Z999</f>
        <v>0.28752293083574543</v>
      </c>
      <c r="AB92" s="64">
        <f>+'Ark1'!AA999</f>
        <v>1.2527307059309218</v>
      </c>
      <c r="AC92" s="64">
        <f>+'Ark1'!AB999</f>
        <v>1.6360240330720421</v>
      </c>
      <c r="AD92" s="64">
        <f t="shared" si="17"/>
        <v>1.9222679360761654</v>
      </c>
      <c r="AE92" s="129">
        <f t="shared" si="18"/>
        <v>3.6127946127946129</v>
      </c>
      <c r="AF92" s="45"/>
    </row>
    <row r="93" spans="1:32" ht="15.6">
      <c r="A93" s="45"/>
      <c r="B93" s="63">
        <f>+'Ark1'!C1000</f>
        <v>2020</v>
      </c>
      <c r="C93" s="63">
        <f>+'Ark1'!N1000</f>
        <v>411</v>
      </c>
      <c r="D93" s="63" t="str">
        <f>VLOOKUP(C93,RNR!$J$2:$K$19,2)</f>
        <v>11,1 - 12,0 kg</v>
      </c>
      <c r="E93" s="63">
        <f>+'Ark1'!Q1000</f>
        <v>269</v>
      </c>
      <c r="F93" s="63">
        <f>+'Ark1'!R1000</f>
        <v>863</v>
      </c>
      <c r="G93" s="176">
        <f>+'Ark1'!AG1000</f>
        <v>7.0887603440894784</v>
      </c>
      <c r="H93" s="107">
        <f t="shared" si="16"/>
        <v>-4.1894623840499357E-2</v>
      </c>
      <c r="I93" s="176">
        <f>+'Ark1'!AH1000</f>
        <v>1.1587485515643103</v>
      </c>
      <c r="J93" s="92"/>
      <c r="K93" s="412">
        <f>+'Ark1'!AI1000</f>
        <v>0</v>
      </c>
      <c r="L93" s="351"/>
      <c r="M93" s="276" t="str">
        <f>+IF(K93=0,"",'Ark1'!AJ1000)</f>
        <v/>
      </c>
      <c r="N93" s="409"/>
      <c r="O93" s="276" t="str">
        <f>+IF(K93=0,"",'Ark1'!AK1000)</f>
        <v/>
      </c>
      <c r="P93" s="409"/>
      <c r="Q93" s="64">
        <f>+'Ark1'!S1000</f>
        <v>5.6581691772885279</v>
      </c>
      <c r="R93" s="454"/>
      <c r="S93" s="114"/>
      <c r="T93" s="64">
        <f>+'Ark1'!T1000</f>
        <v>4.4692931633835453</v>
      </c>
      <c r="U93" s="454"/>
      <c r="V93" s="454"/>
      <c r="W93" s="233">
        <f>+'Ark1'!U1000</f>
        <v>11.516025492468149</v>
      </c>
      <c r="X93" s="92"/>
      <c r="Y93" s="130">
        <f>+'Ark1'!X1000</f>
        <v>0</v>
      </c>
      <c r="Z93" s="130">
        <f>+'Ark1'!Y1000</f>
        <v>0</v>
      </c>
      <c r="AA93" s="64">
        <f>+'Ark1'!Z1000</f>
        <v>0.2847296850630805</v>
      </c>
      <c r="AB93" s="64">
        <f>+'Ark1'!AA1000</f>
        <v>1.2971847166937209</v>
      </c>
      <c r="AC93" s="64">
        <f>+'Ark1'!AB1000</f>
        <v>1.6171646893496436</v>
      </c>
      <c r="AD93" s="64">
        <f t="shared" si="17"/>
        <v>2.0352918287937771</v>
      </c>
      <c r="AE93" s="129">
        <f t="shared" si="18"/>
        <v>3.2081784386617098</v>
      </c>
      <c r="AF93" s="45"/>
    </row>
    <row r="94" spans="1:32" ht="15.6">
      <c r="A94" s="45"/>
      <c r="B94" s="63">
        <f>+'Ark1'!C1001</f>
        <v>2020</v>
      </c>
      <c r="C94" s="63">
        <f>+'Ark1'!N1001</f>
        <v>412</v>
      </c>
      <c r="D94" s="63" t="str">
        <f>VLOOKUP(C94,RNR!$J$2:$K$19,2)</f>
        <v>12,1 - 13,0 kg</v>
      </c>
      <c r="E94" s="63">
        <f>+'Ark1'!Q1001</f>
        <v>227</v>
      </c>
      <c r="F94" s="63">
        <f>+'Ark1'!R1001</f>
        <v>645</v>
      </c>
      <c r="G94" s="176">
        <f>+'Ark1'!AG1001</f>
        <v>5.7551290520963008</v>
      </c>
      <c r="H94" s="107">
        <f t="shared" si="16"/>
        <v>-0.58358043409585125</v>
      </c>
      <c r="I94" s="176">
        <f>+'Ark1'!AH1001</f>
        <v>1.5503875968992249</v>
      </c>
      <c r="J94" s="92"/>
      <c r="K94" s="412">
        <f>+'Ark1'!AI1001</f>
        <v>0</v>
      </c>
      <c r="L94" s="351"/>
      <c r="M94" s="276" t="str">
        <f>+IF(K94=0,"",'Ark1'!AJ1001)</f>
        <v/>
      </c>
      <c r="N94" s="409"/>
      <c r="O94" s="276" t="str">
        <f>+IF(K94=0,"",'Ark1'!AK1001)</f>
        <v/>
      </c>
      <c r="P94" s="409"/>
      <c r="Q94" s="64">
        <f>+'Ark1'!S1001</f>
        <v>5.8356589147286808</v>
      </c>
      <c r="R94" s="454"/>
      <c r="S94" s="114"/>
      <c r="T94" s="64">
        <f>+'Ark1'!T1001</f>
        <v>4.6480620155038759</v>
      </c>
      <c r="U94" s="454"/>
      <c r="V94" s="454"/>
      <c r="W94" s="233">
        <f>+'Ark1'!U1001</f>
        <v>12.509457364341072</v>
      </c>
      <c r="X94" s="92"/>
      <c r="Y94" s="130">
        <f>+'Ark1'!X1001</f>
        <v>0</v>
      </c>
      <c r="Z94" s="130">
        <f>+'Ark1'!Y1001</f>
        <v>0</v>
      </c>
      <c r="AA94" s="64">
        <f>+'Ark1'!Z1001</f>
        <v>0.27646245403765329</v>
      </c>
      <c r="AB94" s="64">
        <f>+'Ark1'!AA1001</f>
        <v>1.3437076122530225</v>
      </c>
      <c r="AC94" s="64">
        <f>+'Ark1'!AB1001</f>
        <v>1.7113891531043961</v>
      </c>
      <c r="AD94" s="64">
        <f t="shared" si="17"/>
        <v>2.1436238044633353</v>
      </c>
      <c r="AE94" s="129">
        <f t="shared" si="18"/>
        <v>2.841409691629956</v>
      </c>
      <c r="AF94" s="45"/>
    </row>
    <row r="95" spans="1:32" ht="15.6">
      <c r="A95" s="45"/>
      <c r="B95" s="63">
        <f>+'Ark1'!C1002</f>
        <v>2020</v>
      </c>
      <c r="C95" s="63">
        <f>+'Ark1'!N1002</f>
        <v>413</v>
      </c>
      <c r="D95" s="63" t="str">
        <f>VLOOKUP(C95,RNR!$J$2:$K$19,2)</f>
        <v>13,1 - 14,0 kg</v>
      </c>
      <c r="E95" s="63">
        <f>+'Ark1'!Q1002</f>
        <v>197</v>
      </c>
      <c r="F95" s="63">
        <f>+'Ark1'!R1002</f>
        <v>417</v>
      </c>
      <c r="G95" s="176">
        <f>+'Ark1'!AG1002</f>
        <v>4.0163220099056787</v>
      </c>
      <c r="H95" s="107">
        <f t="shared" si="16"/>
        <v>-0.5104690113495467</v>
      </c>
      <c r="I95" s="176">
        <f>+'Ark1'!AH1002</f>
        <v>1.199040767386091</v>
      </c>
      <c r="J95" s="92"/>
      <c r="K95" s="412">
        <f>+'Ark1'!AI1002</f>
        <v>0</v>
      </c>
      <c r="L95" s="351"/>
      <c r="M95" s="276" t="str">
        <f>+IF(K95=0,"",'Ark1'!AJ1002)</f>
        <v/>
      </c>
      <c r="N95" s="409"/>
      <c r="O95" s="276" t="str">
        <f>+IF(K95=0,"",'Ark1'!AK1002)</f>
        <v/>
      </c>
      <c r="P95" s="409"/>
      <c r="Q95" s="64">
        <f>+'Ark1'!S1002</f>
        <v>5.9112709832134289</v>
      </c>
      <c r="R95" s="454"/>
      <c r="S95" s="114"/>
      <c r="T95" s="64">
        <f>+'Ark1'!T1002</f>
        <v>4.6474820143884887</v>
      </c>
      <c r="U95" s="454"/>
      <c r="V95" s="454"/>
      <c r="W95" s="233">
        <f>+'Ark1'!U1002</f>
        <v>13.503165467625909</v>
      </c>
      <c r="X95" s="92"/>
      <c r="Y95" s="130">
        <f>+'Ark1'!X1002</f>
        <v>0</v>
      </c>
      <c r="Z95" s="130">
        <f>+'Ark1'!Y1002</f>
        <v>0</v>
      </c>
      <c r="AA95" s="64">
        <f>+'Ark1'!Z1002</f>
        <v>0.29161347887513794</v>
      </c>
      <c r="AB95" s="64">
        <f>+'Ark1'!AA1002</f>
        <v>1.5576199534462365</v>
      </c>
      <c r="AC95" s="64">
        <f>+'Ark1'!AB1002</f>
        <v>1.7459647591873084</v>
      </c>
      <c r="AD95" s="64">
        <f t="shared" si="17"/>
        <v>2.284308316430022</v>
      </c>
      <c r="AE95" s="129">
        <f t="shared" si="18"/>
        <v>2.1167512690355328</v>
      </c>
      <c r="AF95" s="45"/>
    </row>
    <row r="96" spans="1:32" ht="15.6">
      <c r="A96" s="45"/>
      <c r="B96" s="63">
        <f>+'Ark1'!C1003</f>
        <v>2020</v>
      </c>
      <c r="C96" s="63">
        <f>+'Ark1'!N1003</f>
        <v>414</v>
      </c>
      <c r="D96" s="63" t="str">
        <f>VLOOKUP(C96,RNR!$J$2:$K$19,2)</f>
        <v>14,1 - 15,0 kg</v>
      </c>
      <c r="E96" s="63">
        <f>+'Ark1'!Q1003</f>
        <v>148</v>
      </c>
      <c r="F96" s="63">
        <f>+'Ark1'!R1003</f>
        <v>303</v>
      </c>
      <c r="G96" s="176">
        <f>+'Ark1'!AG1003</f>
        <v>3.1339654184405208</v>
      </c>
      <c r="H96" s="107">
        <f t="shared" si="16"/>
        <v>-0.3644437071552562</v>
      </c>
      <c r="I96" s="176">
        <f>+'Ark1'!AH1003</f>
        <v>1.6501650165016502</v>
      </c>
      <c r="J96" s="92"/>
      <c r="K96" s="412">
        <f>+'Ark1'!AI1003</f>
        <v>0</v>
      </c>
      <c r="L96" s="351"/>
      <c r="M96" s="276" t="str">
        <f>+IF(K96=0,"",'Ark1'!AJ1003)</f>
        <v/>
      </c>
      <c r="N96" s="409"/>
      <c r="O96" s="276" t="str">
        <f>+IF(K96=0,"",'Ark1'!AK1003)</f>
        <v/>
      </c>
      <c r="P96" s="409"/>
      <c r="Q96" s="64">
        <f>+'Ark1'!S1003</f>
        <v>6.1188118811881189</v>
      </c>
      <c r="R96" s="454"/>
      <c r="S96" s="114"/>
      <c r="T96" s="64">
        <f>+'Ark1'!T1003</f>
        <v>4.782178217821782</v>
      </c>
      <c r="U96" s="454"/>
      <c r="V96" s="454"/>
      <c r="W96" s="233">
        <f>+'Ark1'!U1003</f>
        <v>14.500891089108908</v>
      </c>
      <c r="X96" s="92"/>
      <c r="Y96" s="130">
        <f>+'Ark1'!X1003</f>
        <v>0</v>
      </c>
      <c r="Z96" s="130">
        <f>+'Ark1'!Y1003</f>
        <v>0</v>
      </c>
      <c r="AA96" s="64">
        <f>+'Ark1'!Z1003</f>
        <v>0.29156491052495848</v>
      </c>
      <c r="AB96" s="64">
        <f>+'Ark1'!AA1003</f>
        <v>1.774147656906184</v>
      </c>
      <c r="AC96" s="64">
        <f>+'Ark1'!AB1003</f>
        <v>1.7777723316802736</v>
      </c>
      <c r="AD96" s="64">
        <f t="shared" si="17"/>
        <v>2.3698867313915852</v>
      </c>
      <c r="AE96" s="129">
        <f t="shared" si="18"/>
        <v>2.0472972972972974</v>
      </c>
      <c r="AF96" s="45"/>
    </row>
    <row r="97" spans="1:32" ht="15.6">
      <c r="A97" s="45"/>
      <c r="B97" s="63">
        <f>+'Ark1'!C1004</f>
        <v>2020</v>
      </c>
      <c r="C97" s="63">
        <f>+'Ark1'!N1004</f>
        <v>415</v>
      </c>
      <c r="D97" s="63" t="str">
        <f>VLOOKUP(C97,RNR!$J$2:$K$19,2)</f>
        <v>15,1 - 16,0 kg</v>
      </c>
      <c r="E97" s="63">
        <f>+'Ark1'!Q1004</f>
        <v>108</v>
      </c>
      <c r="F97" s="63">
        <f>+'Ark1'!R1004</f>
        <v>180</v>
      </c>
      <c r="G97" s="176">
        <f>+'Ark1'!AG1004</f>
        <v>1.9881893105500057</v>
      </c>
      <c r="H97" s="107">
        <f t="shared" si="16"/>
        <v>-0.51451411711323236</v>
      </c>
      <c r="I97" s="176">
        <f>+'Ark1'!AH1004</f>
        <v>0</v>
      </c>
      <c r="J97" s="92"/>
      <c r="K97" s="412">
        <f>+'Ark1'!AI1004</f>
        <v>0</v>
      </c>
      <c r="L97" s="351"/>
      <c r="M97" s="276" t="str">
        <f>+IF(K97=0,"",'Ark1'!AJ1004)</f>
        <v/>
      </c>
      <c r="N97" s="409"/>
      <c r="O97" s="276" t="str">
        <f>+IF(K97=0,"",'Ark1'!AK1004)</f>
        <v/>
      </c>
      <c r="P97" s="409"/>
      <c r="Q97" s="64">
        <f>+'Ark1'!S1004</f>
        <v>6.0777777777777775</v>
      </c>
      <c r="R97" s="454"/>
      <c r="S97" s="114"/>
      <c r="T97" s="64">
        <f>+'Ark1'!T1004</f>
        <v>4.7166666666666677</v>
      </c>
      <c r="U97" s="454"/>
      <c r="V97" s="454"/>
      <c r="W97" s="233">
        <f>+'Ark1'!U1004</f>
        <v>15.485611111111121</v>
      </c>
      <c r="X97" s="92"/>
      <c r="Y97" s="130">
        <f>+'Ark1'!X1004</f>
        <v>0</v>
      </c>
      <c r="Z97" s="130">
        <f>+'Ark1'!Y1004</f>
        <v>0</v>
      </c>
      <c r="AA97" s="64">
        <f>+'Ark1'!Z1004</f>
        <v>0.26909140101239354</v>
      </c>
      <c r="AB97" s="64">
        <f>+'Ark1'!AA1004</f>
        <v>1.654809675379135</v>
      </c>
      <c r="AC97" s="64">
        <f>+'Ark1'!AB1004</f>
        <v>1.8627190400654152</v>
      </c>
      <c r="AD97" s="64">
        <f t="shared" si="17"/>
        <v>2.5479067641681916</v>
      </c>
      <c r="AE97" s="129">
        <f t="shared" si="18"/>
        <v>1.6666666666666667</v>
      </c>
      <c r="AF97" s="45"/>
    </row>
    <row r="98" spans="1:32" ht="15.6">
      <c r="A98" s="45"/>
      <c r="B98" s="63">
        <f>+'Ark1'!C1005</f>
        <v>2020</v>
      </c>
      <c r="C98" s="63">
        <f>+'Ark1'!N1005</f>
        <v>416</v>
      </c>
      <c r="D98" s="63" t="str">
        <f>VLOOKUP(C98,RNR!$J$2:$K$19,2)</f>
        <v>16,1 - 17,0 kg</v>
      </c>
      <c r="E98" s="63">
        <f>+'Ark1'!Q1005</f>
        <v>76</v>
      </c>
      <c r="F98" s="63">
        <f>+'Ark1'!R1005</f>
        <v>136</v>
      </c>
      <c r="G98" s="176">
        <f>+'Ark1'!AG1005</f>
        <v>1.600859695851065</v>
      </c>
      <c r="H98" s="107">
        <f t="shared" si="16"/>
        <v>-0.18849108470777542</v>
      </c>
      <c r="I98" s="176">
        <f>+'Ark1'!AH1005</f>
        <v>0</v>
      </c>
      <c r="J98" s="92"/>
      <c r="K98" s="412">
        <f>+'Ark1'!AI1005</f>
        <v>0</v>
      </c>
      <c r="L98" s="351"/>
      <c r="M98" s="276" t="str">
        <f>+IF(K98=0,"",'Ark1'!AJ1005)</f>
        <v/>
      </c>
      <c r="N98" s="409"/>
      <c r="O98" s="276" t="str">
        <f>+IF(K98=0,"",'Ark1'!AK1005)</f>
        <v/>
      </c>
      <c r="P98" s="409"/>
      <c r="Q98" s="64">
        <f>+'Ark1'!S1005</f>
        <v>6.3455882352941186</v>
      </c>
      <c r="R98" s="454"/>
      <c r="S98" s="114"/>
      <c r="T98" s="64">
        <f>+'Ark1'!T1005</f>
        <v>4.9338235294117645</v>
      </c>
      <c r="U98" s="454"/>
      <c r="V98" s="454"/>
      <c r="W98" s="233">
        <f>+'Ark1'!U1005</f>
        <v>16.502794117647056</v>
      </c>
      <c r="X98" s="92"/>
      <c r="Y98" s="130">
        <f>+'Ark1'!X1005</f>
        <v>100</v>
      </c>
      <c r="Z98" s="130">
        <f>+'Ark1'!Y1005</f>
        <v>0</v>
      </c>
      <c r="AA98" s="64">
        <f>+'Ark1'!Z1005</f>
        <v>0.30332154162335156</v>
      </c>
      <c r="AB98" s="64">
        <f>+'Ark1'!AA1005</f>
        <v>2.0196777424606638</v>
      </c>
      <c r="AC98" s="64">
        <f>+'Ark1'!AB1005</f>
        <v>1.9748499789721672</v>
      </c>
      <c r="AD98" s="64">
        <f t="shared" si="17"/>
        <v>2.6006720741599065</v>
      </c>
      <c r="AE98" s="129">
        <f t="shared" si="18"/>
        <v>1.7894736842105263</v>
      </c>
      <c r="AF98" s="45"/>
    </row>
    <row r="99" spans="1:32" ht="15.6">
      <c r="A99" s="45"/>
      <c r="B99" s="63">
        <f>+'Ark1'!C1006</f>
        <v>2020</v>
      </c>
      <c r="C99" s="63">
        <f>+'Ark1'!N1006</f>
        <v>417</v>
      </c>
      <c r="D99" s="63" t="str">
        <f>VLOOKUP(C99,RNR!$J$2:$K$19,2)</f>
        <v>17,1 - 18,0 kg</v>
      </c>
      <c r="E99" s="63">
        <f>+'Ark1'!Q1006</f>
        <v>57</v>
      </c>
      <c r="F99" s="63">
        <f>+'Ark1'!R1006</f>
        <v>92</v>
      </c>
      <c r="G99" s="176">
        <f>+'Ark1'!AG1006</f>
        <v>1.1480871182428447</v>
      </c>
      <c r="H99" s="107">
        <f t="shared" si="16"/>
        <v>-0.31191116433787003</v>
      </c>
      <c r="I99" s="176">
        <f>+'Ark1'!AH1006</f>
        <v>0</v>
      </c>
      <c r="J99" s="92"/>
      <c r="K99" s="412">
        <f>+'Ark1'!AI1006</f>
        <v>0</v>
      </c>
      <c r="L99" s="351"/>
      <c r="M99" s="276" t="str">
        <f>+IF(K99=0,"",'Ark1'!AJ1006)</f>
        <v/>
      </c>
      <c r="N99" s="409"/>
      <c r="O99" s="276" t="str">
        <f>+IF(K99=0,"",'Ark1'!AK1006)</f>
        <v/>
      </c>
      <c r="P99" s="409"/>
      <c r="Q99" s="64">
        <f>+'Ark1'!S1006</f>
        <v>6.7717391304347823</v>
      </c>
      <c r="R99" s="454"/>
      <c r="S99" s="114"/>
      <c r="T99" s="64">
        <f>+'Ark1'!T1006</f>
        <v>4.7065217391304337</v>
      </c>
      <c r="U99" s="454"/>
      <c r="V99" s="454"/>
      <c r="W99" s="233">
        <f>+'Ark1'!U1006</f>
        <v>17.495652173913044</v>
      </c>
      <c r="X99" s="92"/>
      <c r="Y99" s="130">
        <f>+'Ark1'!X1006</f>
        <v>100</v>
      </c>
      <c r="Z99" s="130">
        <f>+'Ark1'!Y1006</f>
        <v>0</v>
      </c>
      <c r="AA99" s="64">
        <f>+'Ark1'!Z1006</f>
        <v>0.28581806446341634</v>
      </c>
      <c r="AB99" s="64">
        <f>+'Ark1'!AA1006</f>
        <v>2.2462686977255997</v>
      </c>
      <c r="AC99" s="64">
        <f>+'Ark1'!AB1006</f>
        <v>1.7165311549893725</v>
      </c>
      <c r="AD99" s="64">
        <f t="shared" si="17"/>
        <v>2.5836276083467098</v>
      </c>
      <c r="AE99" s="129">
        <f t="shared" si="18"/>
        <v>1.6140350877192982</v>
      </c>
      <c r="AF99" s="45"/>
    </row>
    <row r="100" spans="1:32" ht="15.6">
      <c r="A100" s="45"/>
      <c r="B100" s="63">
        <f>+'Ark1'!C1007</f>
        <v>2020</v>
      </c>
      <c r="C100" s="63">
        <f>+'Ark1'!N1007</f>
        <v>418</v>
      </c>
      <c r="D100" s="63" t="str">
        <f>VLOOKUP(C100,RNR!$J$2:$K$19,2)</f>
        <v>18,1 - 19,0 kg</v>
      </c>
      <c r="E100" s="63">
        <f>+'Ark1'!Q1007</f>
        <v>37</v>
      </c>
      <c r="F100" s="63">
        <f>+'Ark1'!R1007</f>
        <v>54</v>
      </c>
      <c r="G100" s="176">
        <f>+'Ark1'!AG1007</f>
        <v>0.71289676445711747</v>
      </c>
      <c r="H100" s="107">
        <f t="shared" si="16"/>
        <v>-0.12488311543455521</v>
      </c>
      <c r="I100" s="176">
        <f>+'Ark1'!AH1007</f>
        <v>0</v>
      </c>
      <c r="J100" s="92"/>
      <c r="K100" s="412">
        <f>+'Ark1'!AI1007</f>
        <v>0</v>
      </c>
      <c r="L100" s="351"/>
      <c r="M100" s="276" t="str">
        <f>+IF(K100=0,"",'Ark1'!AJ1007)</f>
        <v/>
      </c>
      <c r="N100" s="409"/>
      <c r="O100" s="276" t="str">
        <f>+IF(K100=0,"",'Ark1'!AK1007)</f>
        <v/>
      </c>
      <c r="P100" s="409"/>
      <c r="Q100" s="64">
        <f>+'Ark1'!S1007</f>
        <v>6.7962962962962967</v>
      </c>
      <c r="R100" s="454"/>
      <c r="S100" s="114"/>
      <c r="T100" s="64">
        <f>+'Ark1'!T1007</f>
        <v>5.6111111111111116</v>
      </c>
      <c r="U100" s="454"/>
      <c r="V100" s="454"/>
      <c r="W100" s="233">
        <f>+'Ark1'!U1007</f>
        <v>18.508703703703706</v>
      </c>
      <c r="X100" s="92"/>
      <c r="Y100" s="130">
        <f>+'Ark1'!X1007</f>
        <v>100</v>
      </c>
      <c r="Z100" s="130">
        <f>+'Ark1'!Y1007</f>
        <v>0</v>
      </c>
      <c r="AA100" s="64">
        <f>+'Ark1'!Z1007</f>
        <v>0.29195412054765973</v>
      </c>
      <c r="AB100" s="64">
        <f>+'Ark1'!AA1007</f>
        <v>2.3834275787864017</v>
      </c>
      <c r="AC100" s="64">
        <f>+'Ark1'!AB1007</f>
        <v>1.8600743380870248</v>
      </c>
      <c r="AD100" s="64">
        <f t="shared" ref="AD100:AD146" si="19">+W100/Q100</f>
        <v>2.7233514986376024</v>
      </c>
      <c r="AE100" s="129">
        <f t="shared" ref="AE100:AE146" si="20">+F100/E100</f>
        <v>1.4594594594594594</v>
      </c>
      <c r="AF100" s="45"/>
    </row>
    <row r="101" spans="1:32" ht="15.6">
      <c r="A101" s="45"/>
      <c r="B101" s="63">
        <f>+'Ark1'!C1008</f>
        <v>2020</v>
      </c>
      <c r="C101" s="63">
        <f>+'Ark1'!N1008</f>
        <v>419</v>
      </c>
      <c r="D101" s="63" t="str">
        <f>VLOOKUP(C101,RNR!$J$2:$K$19,2)</f>
        <v>19,1 - 20,0 kg</v>
      </c>
      <c r="E101" s="63">
        <f>+'Ark1'!Q1008</f>
        <v>28</v>
      </c>
      <c r="F101" s="63">
        <f>+'Ark1'!R1008</f>
        <v>34</v>
      </c>
      <c r="G101" s="176">
        <f>+'Ark1'!AG1008</f>
        <v>0.47469864496333136</v>
      </c>
      <c r="H101" s="107">
        <f t="shared" si="16"/>
        <v>-0.2050868845935846</v>
      </c>
      <c r="I101" s="176">
        <f>+'Ark1'!AH1008</f>
        <v>0</v>
      </c>
      <c r="J101" s="92"/>
      <c r="K101" s="412">
        <f>+'Ark1'!AI1008</f>
        <v>0</v>
      </c>
      <c r="L101" s="351"/>
      <c r="M101" s="276" t="str">
        <f>+IF(K101=0,"",'Ark1'!AJ1008)</f>
        <v/>
      </c>
      <c r="N101" s="409"/>
      <c r="O101" s="276" t="str">
        <f>+IF(K101=0,"",'Ark1'!AK1008)</f>
        <v/>
      </c>
      <c r="P101" s="409"/>
      <c r="Q101" s="64">
        <f>+'Ark1'!S1008</f>
        <v>7.1764705882352944</v>
      </c>
      <c r="R101" s="454"/>
      <c r="S101" s="114"/>
      <c r="T101" s="64">
        <f>+'Ark1'!T1008</f>
        <v>5.1764705882352944</v>
      </c>
      <c r="U101" s="454"/>
      <c r="V101" s="454"/>
      <c r="W101" s="233">
        <f>+'Ark1'!U1008</f>
        <v>19.574117647058831</v>
      </c>
      <c r="X101" s="92"/>
      <c r="Y101" s="130">
        <f>+'Ark1'!X1008</f>
        <v>100</v>
      </c>
      <c r="Z101" s="130">
        <f>+'Ark1'!Y1008</f>
        <v>0</v>
      </c>
      <c r="AA101" s="64">
        <f>+'Ark1'!Z1008</f>
        <v>0.31154376188699945</v>
      </c>
      <c r="AB101" s="64">
        <f>+'Ark1'!AA1008</f>
        <v>2.5143188556661777</v>
      </c>
      <c r="AC101" s="64">
        <f>+'Ark1'!AB1008</f>
        <v>1.9169612631529789</v>
      </c>
      <c r="AD101" s="64">
        <f t="shared" si="19"/>
        <v>2.7275409836065583</v>
      </c>
      <c r="AE101" s="129">
        <f t="shared" si="20"/>
        <v>1.2142857142857142</v>
      </c>
      <c r="AF101" s="45"/>
    </row>
    <row r="102" spans="1:32" ht="15.6">
      <c r="A102" s="45"/>
      <c r="B102" s="63">
        <f>+'Ark1'!C1009</f>
        <v>2020</v>
      </c>
      <c r="C102" s="63">
        <f>+'Ark1'!N1009</f>
        <v>420</v>
      </c>
      <c r="D102" s="63" t="str">
        <f>VLOOKUP(C102,RNR!$J$2:$K$19,2)</f>
        <v>20,1 - ==&gt; kg</v>
      </c>
      <c r="E102" s="63">
        <f>+'Ark1'!Q1009</f>
        <v>45</v>
      </c>
      <c r="F102" s="63">
        <f>+'Ark1'!R1009</f>
        <v>82</v>
      </c>
      <c r="G102" s="176">
        <f>+'Ark1'!AG1009</f>
        <v>1.2772754500371688</v>
      </c>
      <c r="H102" s="107">
        <f t="shared" si="16"/>
        <v>-0.24108493402054698</v>
      </c>
      <c r="I102" s="176">
        <f>+'Ark1'!AH1009</f>
        <v>0</v>
      </c>
      <c r="J102" s="92"/>
      <c r="K102" s="412">
        <f>+'Ark1'!AI1009</f>
        <v>0</v>
      </c>
      <c r="L102" s="351"/>
      <c r="M102" s="276" t="str">
        <f>+IF(K102=0,"",'Ark1'!AJ1009)</f>
        <v/>
      </c>
      <c r="N102" s="409"/>
      <c r="O102" s="276" t="str">
        <f>+IF(K102=0,"",'Ark1'!AK1009)</f>
        <v/>
      </c>
      <c r="P102" s="409"/>
      <c r="Q102" s="64">
        <f>+'Ark1'!S1009</f>
        <v>6.6463414634146352</v>
      </c>
      <c r="R102" s="454"/>
      <c r="S102" s="114"/>
      <c r="T102" s="64">
        <f>+'Ark1'!T1009</f>
        <v>5.3658536585365875</v>
      </c>
      <c r="U102" s="454"/>
      <c r="V102" s="454"/>
      <c r="W102" s="233">
        <f>+'Ark1'!U1009</f>
        <v>21.838048780487807</v>
      </c>
      <c r="X102" s="92"/>
      <c r="Y102" s="130">
        <f>+'Ark1'!X1009</f>
        <v>100</v>
      </c>
      <c r="Z102" s="130">
        <f>+'Ark1'!Y1009</f>
        <v>17.073170731707322</v>
      </c>
      <c r="AA102" s="64">
        <f>+'Ark1'!Z1009</f>
        <v>1.6917867874545451</v>
      </c>
      <c r="AB102" s="64">
        <f>+'Ark1'!AA1009</f>
        <v>2.4263389626042606</v>
      </c>
      <c r="AC102" s="64">
        <f>+'Ark1'!AB1009</f>
        <v>1.8380278078654328</v>
      </c>
      <c r="AD102" s="64">
        <f t="shared" si="19"/>
        <v>3.2857247706422017</v>
      </c>
      <c r="AE102" s="129">
        <f t="shared" si="20"/>
        <v>1.8222222222222222</v>
      </c>
      <c r="AF102" s="45"/>
    </row>
    <row r="103" spans="1:3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43"/>
      <c r="S103" s="45"/>
      <c r="T103" s="45"/>
      <c r="U103" s="443"/>
      <c r="V103" s="443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</row>
    <row r="104" spans="1:32" ht="15.6">
      <c r="A104" s="45"/>
      <c r="B104" s="63">
        <f>+'Ark1'!C1010</f>
        <v>2019</v>
      </c>
      <c r="C104" s="63">
        <f>+'Ark1'!N1010</f>
        <v>403</v>
      </c>
      <c r="D104" s="63" t="str">
        <f>VLOOKUP(C104,RNR!$J$2:$K$19,2)</f>
        <v>&lt;=4,0</v>
      </c>
      <c r="E104" s="63">
        <f>+'Ark1'!Q1010</f>
        <v>90</v>
      </c>
      <c r="F104" s="63">
        <f>+'Ark1'!R1010</f>
        <v>1149</v>
      </c>
      <c r="G104" s="176">
        <f>+'Ark1'!AG1010</f>
        <v>2.6881586681598497</v>
      </c>
      <c r="H104" s="107">
        <f t="shared" ref="H104:H160" si="21">+G104-G122</f>
        <v>-2.0432562927572562E-2</v>
      </c>
      <c r="I104" s="176">
        <f>+'Ark1'!AH1010</f>
        <v>8.7032201914708493E-2</v>
      </c>
      <c r="J104" s="92"/>
      <c r="K104" s="412">
        <f>+'Ark1'!AI1010</f>
        <v>0</v>
      </c>
      <c r="L104" s="351"/>
      <c r="M104" s="276" t="str">
        <f>+IF(K104=0,"",'Ark1'!AJ1010)</f>
        <v/>
      </c>
      <c r="N104" s="409"/>
      <c r="O104" s="276" t="str">
        <f>+IF(K104=0,"",'Ark1'!AK1010)</f>
        <v/>
      </c>
      <c r="P104" s="409"/>
      <c r="Q104" s="64">
        <f>+'Ark1'!S1010</f>
        <v>3.6631853785900783</v>
      </c>
      <c r="R104" s="454"/>
      <c r="S104" s="114"/>
      <c r="T104" s="64">
        <f>+'Ark1'!T1010</f>
        <v>3.2819843342036554</v>
      </c>
      <c r="U104" s="454"/>
      <c r="V104" s="454"/>
      <c r="W104" s="233">
        <f>+'Ark1'!U1010</f>
        <v>3.4138120104438667</v>
      </c>
      <c r="X104" s="92"/>
      <c r="Y104" s="130">
        <f>+'Ark1'!X1010</f>
        <v>0</v>
      </c>
      <c r="Z104" s="130">
        <f>+'Ark1'!Y1010</f>
        <v>0</v>
      </c>
      <c r="AA104" s="64">
        <f>+'Ark1'!Z1010</f>
        <v>0.5481411767878358</v>
      </c>
      <c r="AB104" s="64">
        <f>+'Ark1'!AA1010</f>
        <v>1.3082894117724595</v>
      </c>
      <c r="AC104" s="64">
        <f>+'Ark1'!AB1010</f>
        <v>1.4893404465776199</v>
      </c>
      <c r="AD104" s="64">
        <f t="shared" si="19"/>
        <v>0.93192444761226012</v>
      </c>
      <c r="AE104" s="129">
        <f t="shared" si="20"/>
        <v>12.766666666666667</v>
      </c>
      <c r="AF104" s="45"/>
    </row>
    <row r="105" spans="1:32" ht="15.6">
      <c r="A105" s="45"/>
      <c r="B105" s="63">
        <f>+'Ark1'!C1011</f>
        <v>2019</v>
      </c>
      <c r="C105" s="63">
        <f>+'Ark1'!N1011</f>
        <v>404</v>
      </c>
      <c r="D105" s="63" t="str">
        <f>VLOOKUP(C105,RNR!$J$2:$K$19,2)</f>
        <v xml:space="preserve">  4,1 - 5,0 kg</v>
      </c>
      <c r="E105" s="63">
        <f>+'Ark1'!Q1011</f>
        <v>142</v>
      </c>
      <c r="F105" s="63">
        <f>+'Ark1'!R1011</f>
        <v>2207</v>
      </c>
      <c r="G105" s="176">
        <f>+'Ark1'!AG1011</f>
        <v>6.9668764919908686</v>
      </c>
      <c r="H105" s="107">
        <f t="shared" ref="H105:H122" si="22">+G105-G124</f>
        <v>-0.37713120790215537</v>
      </c>
      <c r="I105" s="176">
        <f>+'Ark1'!AH1011</f>
        <v>9.0620752152242884E-2</v>
      </c>
      <c r="J105" s="92"/>
      <c r="K105" s="412">
        <f>+'Ark1'!AI1011</f>
        <v>0</v>
      </c>
      <c r="L105" s="351"/>
      <c r="M105" s="276" t="str">
        <f>+IF(K105=0,"",'Ark1'!AJ1011)</f>
        <v/>
      </c>
      <c r="N105" s="409"/>
      <c r="O105" s="276" t="str">
        <f>+IF(K105=0,"",'Ark1'!AK1011)</f>
        <v/>
      </c>
      <c r="P105" s="409"/>
      <c r="Q105" s="64">
        <f>+'Ark1'!S1011</f>
        <v>4.5659265971907557</v>
      </c>
      <c r="R105" s="454"/>
      <c r="S105" s="114"/>
      <c r="T105" s="64">
        <f>+'Ark1'!T1011</f>
        <v>3.9927503398278201</v>
      </c>
      <c r="U105" s="454"/>
      <c r="V105" s="454"/>
      <c r="W105" s="233">
        <f>+'Ark1'!U1011</f>
        <v>4.6061758042591716</v>
      </c>
      <c r="X105" s="92"/>
      <c r="Y105" s="130">
        <f>+'Ark1'!X1011</f>
        <v>0</v>
      </c>
      <c r="Z105" s="130">
        <f>+'Ark1'!Y1011</f>
        <v>0</v>
      </c>
      <c r="AA105" s="64">
        <f>+'Ark1'!Z1011</f>
        <v>0.28196501547853714</v>
      </c>
      <c r="AB105" s="64">
        <f>+'Ark1'!AA1011</f>
        <v>1.308394991432686</v>
      </c>
      <c r="AC105" s="64">
        <f>+'Ark1'!AB1011</f>
        <v>1.5540239661229995</v>
      </c>
      <c r="AD105" s="64">
        <f t="shared" si="19"/>
        <v>1.0088151235486746</v>
      </c>
      <c r="AE105" s="129">
        <f t="shared" si="20"/>
        <v>15.54225352112676</v>
      </c>
      <c r="AF105" s="45"/>
    </row>
    <row r="106" spans="1:32" ht="15.6">
      <c r="A106" s="45"/>
      <c r="B106" s="63">
        <f>+'Ark1'!C1012</f>
        <v>2019</v>
      </c>
      <c r="C106" s="63">
        <f>+'Ark1'!N1012</f>
        <v>405</v>
      </c>
      <c r="D106" s="63" t="str">
        <f>VLOOKUP(C106,RNR!$J$2:$K$19,2)</f>
        <v xml:space="preserve">  5,1 - 6,0 kg</v>
      </c>
      <c r="E106" s="63">
        <f>+'Ark1'!Q1012</f>
        <v>191</v>
      </c>
      <c r="F106" s="63">
        <f>+'Ark1'!R1012</f>
        <v>2879</v>
      </c>
      <c r="G106" s="176">
        <f>+'Ark1'!AG1012</f>
        <v>10.96359763292199</v>
      </c>
      <c r="H106" s="107">
        <f t="shared" si="22"/>
        <v>-1.5673026109152115</v>
      </c>
      <c r="I106" s="176">
        <f>+'Ark1'!AH1012</f>
        <v>0.10420284821118445</v>
      </c>
      <c r="J106" s="92"/>
      <c r="K106" s="412">
        <f>+'Ark1'!AI1012</f>
        <v>0</v>
      </c>
      <c r="L106" s="351"/>
      <c r="M106" s="276" t="str">
        <f>+IF(K106=0,"",'Ark1'!AJ1012)</f>
        <v/>
      </c>
      <c r="N106" s="409"/>
      <c r="O106" s="276" t="str">
        <f>+IF(K106=0,"",'Ark1'!AK1012)</f>
        <v/>
      </c>
      <c r="P106" s="409"/>
      <c r="Q106" s="64">
        <f>+'Ark1'!S1012</f>
        <v>4.8832928100034723</v>
      </c>
      <c r="R106" s="454"/>
      <c r="S106" s="114"/>
      <c r="T106" s="64">
        <f>+'Ark1'!T1012</f>
        <v>4.3310177144841955</v>
      </c>
      <c r="U106" s="454"/>
      <c r="V106" s="454"/>
      <c r="W106" s="233">
        <f>+'Ark1'!U1012</f>
        <v>5.556689822855164</v>
      </c>
      <c r="X106" s="92"/>
      <c r="Y106" s="130">
        <f>+'Ark1'!X1012</f>
        <v>0</v>
      </c>
      <c r="Z106" s="130">
        <f>+'Ark1'!Y1012</f>
        <v>0</v>
      </c>
      <c r="AA106" s="64">
        <f>+'Ark1'!Z1012</f>
        <v>0.28222085681622278</v>
      </c>
      <c r="AB106" s="64">
        <f>+'Ark1'!AA1012</f>
        <v>1.3479154765957175</v>
      </c>
      <c r="AC106" s="64">
        <f>+'Ark1'!AB1012</f>
        <v>1.548289526487663</v>
      </c>
      <c r="AD106" s="64">
        <f t="shared" si="19"/>
        <v>1.1378981435379487</v>
      </c>
      <c r="AE106" s="129">
        <f t="shared" si="20"/>
        <v>15.073298429319372</v>
      </c>
      <c r="AF106" s="45"/>
    </row>
    <row r="107" spans="1:32" ht="15.6">
      <c r="A107" s="45"/>
      <c r="B107" s="63">
        <f>+'Ark1'!C1013</f>
        <v>2019</v>
      </c>
      <c r="C107" s="63">
        <f>+'Ark1'!N1013</f>
        <v>406</v>
      </c>
      <c r="D107" s="63" t="str">
        <f>VLOOKUP(C107,RNR!$J$2:$K$19,2)</f>
        <v xml:space="preserve">  6,1 - 7,0 kg</v>
      </c>
      <c r="E107" s="63">
        <f>+'Ark1'!Q1013</f>
        <v>248</v>
      </c>
      <c r="F107" s="63">
        <f>+'Ark1'!R1013</f>
        <v>2652</v>
      </c>
      <c r="G107" s="176">
        <f>+'Ark1'!AG1013</f>
        <v>11.864735618515262</v>
      </c>
      <c r="H107" s="107">
        <f t="shared" si="22"/>
        <v>0.22290085361760958</v>
      </c>
      <c r="I107" s="176">
        <f>+'Ark1'!AH1013</f>
        <v>0.33936651583710425</v>
      </c>
      <c r="J107" s="92"/>
      <c r="K107" s="412">
        <f>+'Ark1'!AI1013</f>
        <v>0</v>
      </c>
      <c r="L107" s="351"/>
      <c r="M107" s="276" t="str">
        <f>+IF(K107=0,"",'Ark1'!AJ1013)</f>
        <v/>
      </c>
      <c r="N107" s="409"/>
      <c r="O107" s="276" t="str">
        <f>+IF(K107=0,"",'Ark1'!AK1013)</f>
        <v/>
      </c>
      <c r="P107" s="409"/>
      <c r="Q107" s="64">
        <f>+'Ark1'!S1013</f>
        <v>5.043363499245852</v>
      </c>
      <c r="R107" s="454"/>
      <c r="S107" s="114"/>
      <c r="T107" s="64">
        <f>+'Ark1'!T1013</f>
        <v>4.446455505279034</v>
      </c>
      <c r="U107" s="454"/>
      <c r="V107" s="454"/>
      <c r="W107" s="233">
        <f>+'Ark1'!U1013</f>
        <v>6.5281372549019583</v>
      </c>
      <c r="X107" s="92"/>
      <c r="Y107" s="130">
        <f>+'Ark1'!X1013</f>
        <v>0</v>
      </c>
      <c r="Z107" s="130">
        <f>+'Ark1'!Y1013</f>
        <v>0</v>
      </c>
      <c r="AA107" s="64">
        <f>+'Ark1'!Z1013</f>
        <v>0.28692287345071504</v>
      </c>
      <c r="AB107" s="64">
        <f>+'Ark1'!AA1013</f>
        <v>1.3894687393648768</v>
      </c>
      <c r="AC107" s="64">
        <f>+'Ark1'!AB1013</f>
        <v>1.6110708478145317</v>
      </c>
      <c r="AD107" s="64">
        <f t="shared" si="19"/>
        <v>1.2944014953271024</v>
      </c>
      <c r="AE107" s="129">
        <f t="shared" si="20"/>
        <v>10.693548387096774</v>
      </c>
      <c r="AF107" s="45"/>
    </row>
    <row r="108" spans="1:32" ht="15.6">
      <c r="A108" s="45"/>
      <c r="B108" s="63">
        <f>+'Ark1'!C1014</f>
        <v>2019</v>
      </c>
      <c r="C108" s="63">
        <f>+'Ark1'!N1014</f>
        <v>407</v>
      </c>
      <c r="D108" s="63" t="str">
        <f>VLOOKUP(C108,RNR!$J$2:$K$19,2)</f>
        <v xml:space="preserve">  7,1 - 8,0 kg</v>
      </c>
      <c r="E108" s="63">
        <f>+'Ark1'!Q1014</f>
        <v>290</v>
      </c>
      <c r="F108" s="63">
        <f>+'Ark1'!R1014</f>
        <v>2188</v>
      </c>
      <c r="G108" s="176">
        <f>+'Ark1'!AG1014</f>
        <v>11.252468104899069</v>
      </c>
      <c r="H108" s="107">
        <f t="shared" si="22"/>
        <v>-0.40999621905651118</v>
      </c>
      <c r="I108" s="176">
        <f>+'Ark1'!AH1014</f>
        <v>0.31992687385740404</v>
      </c>
      <c r="J108" s="92"/>
      <c r="K108" s="412">
        <f>+'Ark1'!AI1014</f>
        <v>0</v>
      </c>
      <c r="L108" s="351"/>
      <c r="M108" s="276" t="str">
        <f>+IF(K108=0,"",'Ark1'!AJ1014)</f>
        <v/>
      </c>
      <c r="N108" s="409"/>
      <c r="O108" s="276" t="str">
        <f>+IF(K108=0,"",'Ark1'!AK1014)</f>
        <v/>
      </c>
      <c r="P108" s="409"/>
      <c r="Q108" s="64">
        <f>+'Ark1'!S1014</f>
        <v>5.0297074954296175</v>
      </c>
      <c r="R108" s="454"/>
      <c r="S108" s="114"/>
      <c r="T108" s="64">
        <f>+'Ark1'!T1014</f>
        <v>4.4757769652650818</v>
      </c>
      <c r="U108" s="454"/>
      <c r="V108" s="454"/>
      <c r="W108" s="233">
        <f>+'Ark1'!U1014</f>
        <v>7.5042138939670782</v>
      </c>
      <c r="X108" s="92"/>
      <c r="Y108" s="130">
        <f>+'Ark1'!X1014</f>
        <v>0</v>
      </c>
      <c r="Z108" s="130">
        <f>+'Ark1'!Y1014</f>
        <v>0</v>
      </c>
      <c r="AA108" s="64">
        <f>+'Ark1'!Z1014</f>
        <v>0.2777043756326637</v>
      </c>
      <c r="AB108" s="64">
        <f>+'Ark1'!AA1014</f>
        <v>1.2710870365469251</v>
      </c>
      <c r="AC108" s="64">
        <f>+'Ark1'!AB1014</f>
        <v>1.7224875961269701</v>
      </c>
      <c r="AD108" s="64">
        <f t="shared" si="19"/>
        <v>1.491978191731028</v>
      </c>
      <c r="AE108" s="129">
        <f t="shared" si="20"/>
        <v>7.544827586206897</v>
      </c>
      <c r="AF108" s="45"/>
    </row>
    <row r="109" spans="1:32" ht="15.6">
      <c r="A109" s="45"/>
      <c r="B109" s="63">
        <f>+'Ark1'!C1015</f>
        <v>2019</v>
      </c>
      <c r="C109" s="63">
        <f>+'Ark1'!N1015</f>
        <v>408</v>
      </c>
      <c r="D109" s="63" t="str">
        <f>VLOOKUP(C109,RNR!$J$2:$K$19,2)</f>
        <v xml:space="preserve">  8,1 - 9,0 kg</v>
      </c>
      <c r="E109" s="63">
        <f>+'Ark1'!Q1015</f>
        <v>302</v>
      </c>
      <c r="F109" s="63">
        <f>+'Ark1'!R1015</f>
        <v>1556</v>
      </c>
      <c r="G109" s="176">
        <f>+'Ark1'!AG1015</f>
        <v>9.1114986840771497</v>
      </c>
      <c r="H109" s="107">
        <f t="shared" si="22"/>
        <v>-0.31285182061100691</v>
      </c>
      <c r="I109" s="176">
        <f>+'Ark1'!AH1015</f>
        <v>1.4138817480719796</v>
      </c>
      <c r="J109" s="92"/>
      <c r="K109" s="412">
        <f>+'Ark1'!AI1015</f>
        <v>0</v>
      </c>
      <c r="L109" s="351"/>
      <c r="M109" s="276" t="str">
        <f>+IF(K109=0,"",'Ark1'!AJ1015)</f>
        <v/>
      </c>
      <c r="N109" s="409"/>
      <c r="O109" s="276" t="str">
        <f>+IF(K109=0,"",'Ark1'!AK1015)</f>
        <v/>
      </c>
      <c r="P109" s="409"/>
      <c r="Q109" s="64">
        <f>+'Ark1'!S1015</f>
        <v>5.0173521850899752</v>
      </c>
      <c r="R109" s="454"/>
      <c r="S109" s="114"/>
      <c r="T109" s="64">
        <f>+'Ark1'!T1015</f>
        <v>4.1902313624678653</v>
      </c>
      <c r="U109" s="454"/>
      <c r="V109" s="454"/>
      <c r="W109" s="233">
        <f>+'Ark1'!U1015</f>
        <v>8.5444665809768576</v>
      </c>
      <c r="X109" s="92"/>
      <c r="Y109" s="130">
        <f>+'Ark1'!X1015</f>
        <v>0</v>
      </c>
      <c r="Z109" s="130">
        <f>+'Ark1'!Y1015</f>
        <v>0</v>
      </c>
      <c r="AA109" s="64">
        <f>+'Ark1'!Z1015</f>
        <v>0.29120423806440487</v>
      </c>
      <c r="AB109" s="64">
        <f>+'Ark1'!AA1015</f>
        <v>1.1270600935051469</v>
      </c>
      <c r="AC109" s="64">
        <f>+'Ark1'!AB1015</f>
        <v>1.748611552896713</v>
      </c>
      <c r="AD109" s="64">
        <f t="shared" si="19"/>
        <v>1.7029832201870101</v>
      </c>
      <c r="AE109" s="129">
        <f t="shared" si="20"/>
        <v>5.1523178807947021</v>
      </c>
      <c r="AF109" s="45"/>
    </row>
    <row r="110" spans="1:32" ht="15.6">
      <c r="A110" s="45"/>
      <c r="B110" s="63">
        <f>+'Ark1'!C1016</f>
        <v>2019</v>
      </c>
      <c r="C110" s="63">
        <f>+'Ark1'!N1016</f>
        <v>409</v>
      </c>
      <c r="D110" s="63" t="str">
        <f>VLOOKUP(C110,RNR!$J$2:$K$19,2)</f>
        <v xml:space="preserve">  9,1 - 10,0 kg</v>
      </c>
      <c r="E110" s="63">
        <f>+'Ark1'!Q1016</f>
        <v>317</v>
      </c>
      <c r="F110" s="63">
        <f>+'Ark1'!R1016</f>
        <v>1358</v>
      </c>
      <c r="G110" s="176">
        <f>+'Ark1'!AG1016</f>
        <v>8.8830736953113103</v>
      </c>
      <c r="H110" s="107">
        <f t="shared" si="22"/>
        <v>9.8314143303120716E-2</v>
      </c>
      <c r="I110" s="176">
        <f>+'Ark1'!AH1016</f>
        <v>1.1045655375552283</v>
      </c>
      <c r="J110" s="92"/>
      <c r="K110" s="412">
        <f>+'Ark1'!AI1016</f>
        <v>0</v>
      </c>
      <c r="L110" s="351"/>
      <c r="M110" s="276" t="str">
        <f>+IF(K110=0,"",'Ark1'!AJ1016)</f>
        <v/>
      </c>
      <c r="N110" s="409"/>
      <c r="O110" s="276" t="str">
        <f>+IF(K110=0,"",'Ark1'!AK1016)</f>
        <v/>
      </c>
      <c r="P110" s="409"/>
      <c r="Q110" s="64">
        <f>+'Ark1'!S1016</f>
        <v>5.1936671575846862</v>
      </c>
      <c r="R110" s="454"/>
      <c r="S110" s="114"/>
      <c r="T110" s="64">
        <f>+'Ark1'!T1016</f>
        <v>4.2326951399116357</v>
      </c>
      <c r="U110" s="454"/>
      <c r="V110" s="454"/>
      <c r="W110" s="233">
        <f>+'Ark1'!U1016</f>
        <v>9.5448306332842403</v>
      </c>
      <c r="X110" s="92"/>
      <c r="Y110" s="130">
        <f>+'Ark1'!X1016</f>
        <v>0</v>
      </c>
      <c r="Z110" s="130">
        <f>+'Ark1'!Y1016</f>
        <v>0</v>
      </c>
      <c r="AA110" s="64">
        <f>+'Ark1'!Z1016</f>
        <v>0.29281140799489824</v>
      </c>
      <c r="AB110" s="64">
        <f>+'Ark1'!AA1016</f>
        <v>1.1834852605630424</v>
      </c>
      <c r="AC110" s="64">
        <f>+'Ark1'!AB1016</f>
        <v>1.7236269290982762</v>
      </c>
      <c r="AD110" s="64">
        <f t="shared" si="19"/>
        <v>1.8377825038990487</v>
      </c>
      <c r="AE110" s="129">
        <f t="shared" si="20"/>
        <v>4.2839116719242902</v>
      </c>
      <c r="AF110" s="45"/>
    </row>
    <row r="111" spans="1:32" ht="15.6">
      <c r="A111" s="45"/>
      <c r="B111" s="63">
        <f>+'Ark1'!C1017</f>
        <v>2019</v>
      </c>
      <c r="C111" s="63">
        <f>+'Ark1'!N1017</f>
        <v>410</v>
      </c>
      <c r="D111" s="63" t="str">
        <f>VLOOKUP(C111,RNR!$J$2:$K$19,2)</f>
        <v>10,1 - 11,0 kg</v>
      </c>
      <c r="E111" s="63">
        <f>+'Ark1'!Q1017</f>
        <v>282</v>
      </c>
      <c r="F111" s="63">
        <f>+'Ark1'!R1017</f>
        <v>1106</v>
      </c>
      <c r="G111" s="176">
        <f>+'Ark1'!AG1017</f>
        <v>7.987048218842256</v>
      </c>
      <c r="H111" s="107">
        <f t="shared" si="22"/>
        <v>0.22644689127824158</v>
      </c>
      <c r="I111" s="176">
        <f>+'Ark1'!AH1017</f>
        <v>1.5370705244122973</v>
      </c>
      <c r="J111" s="92"/>
      <c r="K111" s="412">
        <f>+'Ark1'!AI1017</f>
        <v>0</v>
      </c>
      <c r="L111" s="351"/>
      <c r="M111" s="276" t="str">
        <f>+IF(K111=0,"",'Ark1'!AJ1017)</f>
        <v/>
      </c>
      <c r="N111" s="409"/>
      <c r="O111" s="276" t="str">
        <f>+IF(K111=0,"",'Ark1'!AK1017)</f>
        <v/>
      </c>
      <c r="P111" s="409"/>
      <c r="Q111" s="64">
        <f>+'Ark1'!S1017</f>
        <v>5.4710669077757688</v>
      </c>
      <c r="R111" s="454"/>
      <c r="S111" s="114"/>
      <c r="T111" s="64">
        <f>+'Ark1'!T1017</f>
        <v>4.3508137432188052</v>
      </c>
      <c r="U111" s="454"/>
      <c r="V111" s="454"/>
      <c r="W111" s="233">
        <f>+'Ark1'!U1017</f>
        <v>10.537459312839061</v>
      </c>
      <c r="X111" s="92"/>
      <c r="Y111" s="130">
        <f>+'Ark1'!X1017</f>
        <v>0</v>
      </c>
      <c r="Z111" s="130">
        <f>+'Ark1'!Y1017</f>
        <v>0</v>
      </c>
      <c r="AA111" s="64">
        <f>+'Ark1'!Z1017</f>
        <v>0.28241877109790314</v>
      </c>
      <c r="AB111" s="64">
        <f>+'Ark1'!AA1017</f>
        <v>1.1836644838599972</v>
      </c>
      <c r="AC111" s="64">
        <f>+'Ark1'!AB1017</f>
        <v>1.632038039512286</v>
      </c>
      <c r="AD111" s="64">
        <f t="shared" si="19"/>
        <v>1.9260337134357959</v>
      </c>
      <c r="AE111" s="129">
        <f t="shared" si="20"/>
        <v>3.9219858156028371</v>
      </c>
      <c r="AF111" s="45"/>
    </row>
    <row r="112" spans="1:32" ht="15.6">
      <c r="A112" s="45"/>
      <c r="B112" s="63">
        <f>+'Ark1'!C1018</f>
        <v>2019</v>
      </c>
      <c r="C112" s="63">
        <f>+'Ark1'!N1018</f>
        <v>411</v>
      </c>
      <c r="D112" s="63" t="str">
        <f>VLOOKUP(C112,RNR!$J$2:$K$19,2)</f>
        <v>11,1 - 12,0 kg</v>
      </c>
      <c r="E112" s="63">
        <f>+'Ark1'!Q1018</f>
        <v>258</v>
      </c>
      <c r="F112" s="63">
        <f>+'Ark1'!R1018</f>
        <v>902</v>
      </c>
      <c r="G112" s="176">
        <f>+'Ark1'!AG1018</f>
        <v>7.1306549679299778</v>
      </c>
      <c r="H112" s="107">
        <f t="shared" si="22"/>
        <v>0.55947898673360896</v>
      </c>
      <c r="I112" s="176">
        <f>+'Ark1'!AH1018</f>
        <v>2.6607538802660744</v>
      </c>
      <c r="J112" s="92"/>
      <c r="K112" s="412">
        <f>+'Ark1'!AI1018</f>
        <v>0</v>
      </c>
      <c r="L112" s="351"/>
      <c r="M112" s="276" t="str">
        <f>+IF(K112=0,"",'Ark1'!AJ1018)</f>
        <v/>
      </c>
      <c r="N112" s="409"/>
      <c r="O112" s="276" t="str">
        <f>+IF(K112=0,"",'Ark1'!AK1018)</f>
        <v/>
      </c>
      <c r="P112" s="409"/>
      <c r="Q112" s="64">
        <f>+'Ark1'!S1018</f>
        <v>5.696230598669624</v>
      </c>
      <c r="R112" s="454"/>
      <c r="S112" s="114"/>
      <c r="T112" s="64">
        <f>+'Ark1'!T1018</f>
        <v>4.5709534368070948</v>
      </c>
      <c r="U112" s="454"/>
      <c r="V112" s="454"/>
      <c r="W112" s="233">
        <f>+'Ark1'!U1018</f>
        <v>11.535266075388035</v>
      </c>
      <c r="X112" s="92"/>
      <c r="Y112" s="130">
        <f>+'Ark1'!X1018</f>
        <v>0</v>
      </c>
      <c r="Z112" s="130">
        <f>+'Ark1'!Y1018</f>
        <v>0</v>
      </c>
      <c r="AA112" s="64">
        <f>+'Ark1'!Z1018</f>
        <v>0.2779300390164991</v>
      </c>
      <c r="AB112" s="64">
        <f>+'Ark1'!AA1018</f>
        <v>1.2673484305372498</v>
      </c>
      <c r="AC112" s="64">
        <f>+'Ark1'!AB1018</f>
        <v>1.6551200477774122</v>
      </c>
      <c r="AD112" s="64">
        <f t="shared" si="19"/>
        <v>2.0250700661736096</v>
      </c>
      <c r="AE112" s="129">
        <f t="shared" si="20"/>
        <v>3.4961240310077519</v>
      </c>
      <c r="AF112" s="45"/>
    </row>
    <row r="113" spans="1:32" ht="15.6">
      <c r="A113" s="45"/>
      <c r="B113" s="63">
        <f>+'Ark1'!C1019</f>
        <v>2019</v>
      </c>
      <c r="C113" s="63">
        <f>+'Ark1'!N1019</f>
        <v>412</v>
      </c>
      <c r="D113" s="63" t="str">
        <f>VLOOKUP(C113,RNR!$J$2:$K$19,2)</f>
        <v>12,1 - 13,0 kg</v>
      </c>
      <c r="E113" s="63">
        <f>+'Ark1'!Q1019</f>
        <v>224</v>
      </c>
      <c r="F113" s="63">
        <f>+'Ark1'!R1019</f>
        <v>739</v>
      </c>
      <c r="G113" s="176">
        <f>+'Ark1'!AG1019</f>
        <v>6.338709486192152</v>
      </c>
      <c r="H113" s="107">
        <f t="shared" si="22"/>
        <v>0.3682803750826098</v>
      </c>
      <c r="I113" s="176">
        <f>+'Ark1'!AH1019</f>
        <v>1.8944519621109603</v>
      </c>
      <c r="J113" s="92"/>
      <c r="K113" s="412">
        <f>+'Ark1'!AI1019</f>
        <v>0</v>
      </c>
      <c r="L113" s="351"/>
      <c r="M113" s="276" t="str">
        <f>+IF(K113=0,"",'Ark1'!AJ1019)</f>
        <v/>
      </c>
      <c r="N113" s="409"/>
      <c r="O113" s="276" t="str">
        <f>+IF(K113=0,"",'Ark1'!AK1019)</f>
        <v/>
      </c>
      <c r="P113" s="409"/>
      <c r="Q113" s="64">
        <f>+'Ark1'!S1019</f>
        <v>5.8579161028416786</v>
      </c>
      <c r="R113" s="454"/>
      <c r="S113" s="114"/>
      <c r="T113" s="64">
        <f>+'Ark1'!T1019</f>
        <v>4.83355886332882</v>
      </c>
      <c r="U113" s="454"/>
      <c r="V113" s="454"/>
      <c r="W113" s="233">
        <f>+'Ark1'!U1019</f>
        <v>12.51587280108255</v>
      </c>
      <c r="X113" s="92"/>
      <c r="Y113" s="130">
        <f>+'Ark1'!X1019</f>
        <v>0</v>
      </c>
      <c r="Z113" s="130">
        <f>+'Ark1'!Y1019</f>
        <v>0</v>
      </c>
      <c r="AA113" s="64">
        <f>+'Ark1'!Z1019</f>
        <v>0.28457767784289129</v>
      </c>
      <c r="AB113" s="64">
        <f>+'Ark1'!AA1019</f>
        <v>1.2223013359577648</v>
      </c>
      <c r="AC113" s="64">
        <f>+'Ark1'!AB1019</f>
        <v>1.6395516319125061</v>
      </c>
      <c r="AD113" s="64">
        <f t="shared" si="19"/>
        <v>2.1365742665742671</v>
      </c>
      <c r="AE113" s="129">
        <f t="shared" si="20"/>
        <v>3.2991071428571428</v>
      </c>
      <c r="AF113" s="45"/>
    </row>
    <row r="114" spans="1:32" ht="15.6">
      <c r="A114" s="45"/>
      <c r="B114" s="63">
        <f>+'Ark1'!C1020</f>
        <v>2019</v>
      </c>
      <c r="C114" s="63">
        <f>+'Ark1'!N1020</f>
        <v>413</v>
      </c>
      <c r="D114" s="63" t="str">
        <f>VLOOKUP(C114,RNR!$J$2:$K$19,2)</f>
        <v>13,1 - 14,0 kg</v>
      </c>
      <c r="E114" s="63">
        <f>+'Ark1'!Q1020</f>
        <v>183</v>
      </c>
      <c r="F114" s="63">
        <f>+'Ark1'!R1020</f>
        <v>489</v>
      </c>
      <c r="G114" s="176">
        <f>+'Ark1'!AG1020</f>
        <v>4.5267910212552254</v>
      </c>
      <c r="H114" s="107">
        <f t="shared" si="22"/>
        <v>-0.19112333235915901</v>
      </c>
      <c r="I114" s="176">
        <f>+'Ark1'!AH1020</f>
        <v>2.8629856850715751</v>
      </c>
      <c r="J114" s="92"/>
      <c r="K114" s="412">
        <f>+'Ark1'!AI1020</f>
        <v>0</v>
      </c>
      <c r="L114" s="351"/>
      <c r="M114" s="276" t="str">
        <f>+IF(K114=0,"",'Ark1'!AJ1020)</f>
        <v/>
      </c>
      <c r="N114" s="409"/>
      <c r="O114" s="276" t="str">
        <f>+IF(K114=0,"",'Ark1'!AK1020)</f>
        <v/>
      </c>
      <c r="P114" s="409"/>
      <c r="Q114" s="64">
        <f>+'Ark1'!S1020</f>
        <v>6.0633946830265852</v>
      </c>
      <c r="R114" s="454"/>
      <c r="S114" s="114"/>
      <c r="T114" s="64">
        <f>+'Ark1'!T1020</f>
        <v>4.8957055214723937</v>
      </c>
      <c r="U114" s="454"/>
      <c r="V114" s="454"/>
      <c r="W114" s="233">
        <f>+'Ark1'!U1020</f>
        <v>13.507852760736203</v>
      </c>
      <c r="X114" s="92"/>
      <c r="Y114" s="130">
        <f>+'Ark1'!X1020</f>
        <v>0</v>
      </c>
      <c r="Z114" s="130">
        <f>+'Ark1'!Y1020</f>
        <v>0</v>
      </c>
      <c r="AA114" s="64">
        <f>+'Ark1'!Z1020</f>
        <v>0.29015419847608104</v>
      </c>
      <c r="AB114" s="64">
        <f>+'Ark1'!AA1020</f>
        <v>1.3887031545968591</v>
      </c>
      <c r="AC114" s="64">
        <f>+'Ark1'!AB1020</f>
        <v>1.7500692253880965</v>
      </c>
      <c r="AD114" s="64">
        <f t="shared" si="19"/>
        <v>2.2277706576728509</v>
      </c>
      <c r="AE114" s="129">
        <f t="shared" si="20"/>
        <v>2.6721311475409837</v>
      </c>
      <c r="AF114" s="45"/>
    </row>
    <row r="115" spans="1:32" ht="15.6">
      <c r="A115" s="45"/>
      <c r="B115" s="63">
        <f>+'Ark1'!C1021</f>
        <v>2019</v>
      </c>
      <c r="C115" s="63">
        <f>+'Ark1'!N1021</f>
        <v>414</v>
      </c>
      <c r="D115" s="63" t="str">
        <f>VLOOKUP(C115,RNR!$J$2:$K$19,2)</f>
        <v>14,1 - 15,0 kg</v>
      </c>
      <c r="E115" s="63">
        <f>+'Ark1'!Q1021</f>
        <v>158</v>
      </c>
      <c r="F115" s="63">
        <f>+'Ark1'!R1021</f>
        <v>352</v>
      </c>
      <c r="G115" s="176">
        <f>+'Ark1'!AG1021</f>
        <v>3.498409125595777</v>
      </c>
      <c r="H115" s="107">
        <f t="shared" si="22"/>
        <v>0.53265731418345785</v>
      </c>
      <c r="I115" s="176">
        <f>+'Ark1'!AH1021</f>
        <v>1.4204545454545452</v>
      </c>
      <c r="J115" s="92"/>
      <c r="K115" s="412">
        <f>+'Ark1'!AI1021</f>
        <v>0</v>
      </c>
      <c r="L115" s="351"/>
      <c r="M115" s="276" t="str">
        <f>+IF(K115=0,"",'Ark1'!AJ1021)</f>
        <v/>
      </c>
      <c r="N115" s="409"/>
      <c r="O115" s="276" t="str">
        <f>+IF(K115=0,"",'Ark1'!AK1021)</f>
        <v/>
      </c>
      <c r="P115" s="409"/>
      <c r="Q115" s="64">
        <f>+'Ark1'!S1021</f>
        <v>6.1392045454545459</v>
      </c>
      <c r="R115" s="454"/>
      <c r="S115" s="114"/>
      <c r="T115" s="64">
        <f>+'Ark1'!T1021</f>
        <v>5.09375</v>
      </c>
      <c r="U115" s="454"/>
      <c r="V115" s="454"/>
      <c r="W115" s="233">
        <f>+'Ark1'!U1021</f>
        <v>14.502159090909092</v>
      </c>
      <c r="X115" s="92"/>
      <c r="Y115" s="130">
        <f>+'Ark1'!X1021</f>
        <v>0</v>
      </c>
      <c r="Z115" s="130">
        <f>+'Ark1'!Y1021</f>
        <v>0</v>
      </c>
      <c r="AA115" s="64">
        <f>+'Ark1'!Z1021</f>
        <v>0.29009382833057479</v>
      </c>
      <c r="AB115" s="64">
        <f>+'Ark1'!AA1021</f>
        <v>1.3921237222894935</v>
      </c>
      <c r="AC115" s="64">
        <f>+'Ark1'!AB1021</f>
        <v>1.6820461109369691</v>
      </c>
      <c r="AD115" s="64">
        <f t="shared" si="19"/>
        <v>2.3622211938917168</v>
      </c>
      <c r="AE115" s="129">
        <f t="shared" si="20"/>
        <v>2.2278481012658227</v>
      </c>
      <c r="AF115" s="45"/>
    </row>
    <row r="116" spans="1:32" ht="15.6">
      <c r="A116" s="45"/>
      <c r="B116" s="63">
        <f>+'Ark1'!C1022</f>
        <v>2019</v>
      </c>
      <c r="C116" s="63">
        <f>+'Ark1'!N1022</f>
        <v>415</v>
      </c>
      <c r="D116" s="63" t="str">
        <f>VLOOKUP(C116,RNR!$J$2:$K$19,2)</f>
        <v>15,1 - 16,0 kg</v>
      </c>
      <c r="E116" s="63">
        <f>+'Ark1'!Q1022</f>
        <v>128</v>
      </c>
      <c r="F116" s="63">
        <f>+'Ark1'!R1022</f>
        <v>235</v>
      </c>
      <c r="G116" s="176">
        <f>+'Ark1'!AG1022</f>
        <v>2.5027034276632381</v>
      </c>
      <c r="H116" s="107">
        <f t="shared" si="22"/>
        <v>0.24536429752104461</v>
      </c>
      <c r="I116" s="176">
        <f>+'Ark1'!AH1022</f>
        <v>1.7021276595744683</v>
      </c>
      <c r="J116" s="92"/>
      <c r="K116" s="412">
        <f>+'Ark1'!AI1022</f>
        <v>0</v>
      </c>
      <c r="L116" s="351"/>
      <c r="M116" s="276" t="str">
        <f>+IF(K116=0,"",'Ark1'!AJ1022)</f>
        <v/>
      </c>
      <c r="N116" s="409"/>
      <c r="O116" s="276" t="str">
        <f>+IF(K116=0,"",'Ark1'!AK1022)</f>
        <v/>
      </c>
      <c r="P116" s="409"/>
      <c r="Q116" s="64">
        <f>+'Ark1'!S1022</f>
        <v>6.4340425531914898</v>
      </c>
      <c r="R116" s="454"/>
      <c r="S116" s="114"/>
      <c r="T116" s="64">
        <f>+'Ark1'!T1022</f>
        <v>5</v>
      </c>
      <c r="U116" s="454"/>
      <c r="V116" s="454"/>
      <c r="W116" s="233">
        <f>+'Ark1'!U1022</f>
        <v>15.539829787234044</v>
      </c>
      <c r="X116" s="92"/>
      <c r="Y116" s="130">
        <f>+'Ark1'!X1022</f>
        <v>0</v>
      </c>
      <c r="Z116" s="130">
        <f>+'Ark1'!Y1022</f>
        <v>0</v>
      </c>
      <c r="AA116" s="64">
        <f>+'Ark1'!Z1022</f>
        <v>0.28546038359501208</v>
      </c>
      <c r="AB116" s="64">
        <f>+'Ark1'!AA1022</f>
        <v>1.7909080777276283</v>
      </c>
      <c r="AC116" s="64">
        <f>+'Ark1'!AB1022</f>
        <v>1.5898614953725012</v>
      </c>
      <c r="AD116" s="64">
        <f t="shared" si="19"/>
        <v>2.415251322751323</v>
      </c>
      <c r="AE116" s="129">
        <f t="shared" si="20"/>
        <v>1.8359375</v>
      </c>
      <c r="AF116" s="45"/>
    </row>
    <row r="117" spans="1:32" ht="15.6">
      <c r="A117" s="45"/>
      <c r="B117" s="63">
        <f>+'Ark1'!C1023</f>
        <v>2019</v>
      </c>
      <c r="C117" s="63">
        <f>+'Ark1'!N1023</f>
        <v>416</v>
      </c>
      <c r="D117" s="63" t="str">
        <f>VLOOKUP(C117,RNR!$J$2:$K$19,2)</f>
        <v>16,1 - 17,0 kg</v>
      </c>
      <c r="E117" s="63">
        <f>+'Ark1'!Q1023</f>
        <v>89</v>
      </c>
      <c r="F117" s="63">
        <f>+'Ark1'!R1023</f>
        <v>158</v>
      </c>
      <c r="G117" s="176">
        <f>+'Ark1'!AG1023</f>
        <v>1.7893507805588404</v>
      </c>
      <c r="H117" s="107">
        <f t="shared" si="22"/>
        <v>3.6062126287184748E-2</v>
      </c>
      <c r="I117" s="176">
        <f>+'Ark1'!AH1023</f>
        <v>1.2658227848101264</v>
      </c>
      <c r="J117" s="92"/>
      <c r="K117" s="412">
        <f>+'Ark1'!AI1023</f>
        <v>0</v>
      </c>
      <c r="L117" s="351"/>
      <c r="M117" s="276" t="str">
        <f>+IF(K117=0,"",'Ark1'!AJ1023)</f>
        <v/>
      </c>
      <c r="N117" s="409"/>
      <c r="O117" s="276" t="str">
        <f>+IF(K117=0,"",'Ark1'!AK1023)</f>
        <v/>
      </c>
      <c r="P117" s="409"/>
      <c r="Q117" s="64">
        <f>+'Ark1'!S1023</f>
        <v>6.5126582278481004</v>
      </c>
      <c r="R117" s="454"/>
      <c r="S117" s="114"/>
      <c r="T117" s="64">
        <f>+'Ark1'!T1023</f>
        <v>5.2658227848101262</v>
      </c>
      <c r="U117" s="454"/>
      <c r="V117" s="454"/>
      <c r="W117" s="233">
        <f>+'Ark1'!U1023</f>
        <v>16.525063291139237</v>
      </c>
      <c r="X117" s="92"/>
      <c r="Y117" s="130">
        <f>+'Ark1'!X1023</f>
        <v>100</v>
      </c>
      <c r="Z117" s="130">
        <f>+'Ark1'!Y1023</f>
        <v>0</v>
      </c>
      <c r="AA117" s="64">
        <f>+'Ark1'!Z1023</f>
        <v>0.2925071606510683</v>
      </c>
      <c r="AB117" s="64">
        <f>+'Ark1'!AA1023</f>
        <v>1.6677785641049589</v>
      </c>
      <c r="AC117" s="64">
        <f>+'Ark1'!AB1023</f>
        <v>1.7004010008028965</v>
      </c>
      <c r="AD117" s="64">
        <f t="shared" si="19"/>
        <v>2.5373760932944602</v>
      </c>
      <c r="AE117" s="129">
        <f t="shared" si="20"/>
        <v>1.7752808988764044</v>
      </c>
      <c r="AF117" s="45"/>
    </row>
    <row r="118" spans="1:32" ht="15.6">
      <c r="A118" s="45"/>
      <c r="B118" s="63">
        <f>+'Ark1'!C1024</f>
        <v>2019</v>
      </c>
      <c r="C118" s="63">
        <f>+'Ark1'!N1024</f>
        <v>417</v>
      </c>
      <c r="D118" s="63" t="str">
        <f>VLOOKUP(C118,RNR!$J$2:$K$19,2)</f>
        <v>17,1 - 18,0 kg</v>
      </c>
      <c r="E118" s="63">
        <f>+'Ark1'!Q1024</f>
        <v>68</v>
      </c>
      <c r="F118" s="63">
        <f>+'Ark1'!R1024</f>
        <v>122</v>
      </c>
      <c r="G118" s="176">
        <f>+'Ark1'!AG1024</f>
        <v>1.4599982825807147</v>
      </c>
      <c r="H118" s="107">
        <f t="shared" si="22"/>
        <v>-0.17754504559873419</v>
      </c>
      <c r="I118" s="176">
        <f>+'Ark1'!AH1024</f>
        <v>0.81967213114754112</v>
      </c>
      <c r="J118" s="92"/>
      <c r="K118" s="412">
        <f>+'Ark1'!AI1024</f>
        <v>0</v>
      </c>
      <c r="L118" s="351"/>
      <c r="M118" s="276" t="str">
        <f>+IF(K118=0,"",'Ark1'!AJ1024)</f>
        <v/>
      </c>
      <c r="N118" s="409"/>
      <c r="O118" s="276" t="str">
        <f>+IF(K118=0,"",'Ark1'!AK1024)</f>
        <v/>
      </c>
      <c r="P118" s="409"/>
      <c r="Q118" s="64">
        <f>+'Ark1'!S1024</f>
        <v>6.5327868852458995</v>
      </c>
      <c r="R118" s="454"/>
      <c r="S118" s="114"/>
      <c r="T118" s="64">
        <f>+'Ark1'!T1024</f>
        <v>5.4918032786885265</v>
      </c>
      <c r="U118" s="454"/>
      <c r="V118" s="454"/>
      <c r="W118" s="233">
        <f>+'Ark1'!U1024</f>
        <v>17.462131147540987</v>
      </c>
      <c r="X118" s="92"/>
      <c r="Y118" s="130">
        <f>+'Ark1'!X1024</f>
        <v>100</v>
      </c>
      <c r="Z118" s="130">
        <f>+'Ark1'!Y1024</f>
        <v>0</v>
      </c>
      <c r="AA118" s="64">
        <f>+'Ark1'!Z1024</f>
        <v>0.2796257144422688</v>
      </c>
      <c r="AB118" s="64">
        <f>+'Ark1'!AA1024</f>
        <v>1.5690888356795605</v>
      </c>
      <c r="AC118" s="64">
        <f>+'Ark1'!AB1024</f>
        <v>1.6458885767883451</v>
      </c>
      <c r="AD118" s="64">
        <f t="shared" si="19"/>
        <v>2.6729987452948571</v>
      </c>
      <c r="AE118" s="129">
        <f t="shared" si="20"/>
        <v>1.7941176470588236</v>
      </c>
      <c r="AF118" s="45"/>
    </row>
    <row r="119" spans="1:32" ht="15.6">
      <c r="A119" s="45"/>
      <c r="B119" s="63">
        <f>+'Ark1'!C1025</f>
        <v>2019</v>
      </c>
      <c r="C119" s="63">
        <f>+'Ark1'!N1025</f>
        <v>418</v>
      </c>
      <c r="D119" s="63" t="str">
        <f>VLOOKUP(C119,RNR!$J$2:$K$19,2)</f>
        <v>18,1 - 19,0 kg</v>
      </c>
      <c r="E119" s="63">
        <f>+'Ark1'!Q1025</f>
        <v>52</v>
      </c>
      <c r="F119" s="63">
        <f>+'Ark1'!R1025</f>
        <v>66</v>
      </c>
      <c r="G119" s="176">
        <f>+'Ark1'!AG1025</f>
        <v>0.83777987989167269</v>
      </c>
      <c r="H119" s="107">
        <f t="shared" si="22"/>
        <v>0.10947029078961523</v>
      </c>
      <c r="I119" s="176">
        <f>+'Ark1'!AH1025</f>
        <v>0</v>
      </c>
      <c r="J119" s="92"/>
      <c r="K119" s="412">
        <f>+'Ark1'!AI1025</f>
        <v>0</v>
      </c>
      <c r="L119" s="351"/>
      <c r="M119" s="276" t="str">
        <f>+IF(K119=0,"",'Ark1'!AJ1025)</f>
        <v/>
      </c>
      <c r="N119" s="409"/>
      <c r="O119" s="276" t="str">
        <f>+IF(K119=0,"",'Ark1'!AK1025)</f>
        <v/>
      </c>
      <c r="P119" s="409"/>
      <c r="Q119" s="64">
        <f>+'Ark1'!S1025</f>
        <v>6.8484848484848495</v>
      </c>
      <c r="R119" s="454"/>
      <c r="S119" s="114"/>
      <c r="T119" s="64">
        <f>+'Ark1'!T1025</f>
        <v>5.7272727272727284</v>
      </c>
      <c r="U119" s="454"/>
      <c r="V119" s="454"/>
      <c r="W119" s="233">
        <f>+'Ark1'!U1025</f>
        <v>18.522121212121217</v>
      </c>
      <c r="X119" s="92"/>
      <c r="Y119" s="130">
        <f>+'Ark1'!X1025</f>
        <v>100</v>
      </c>
      <c r="Z119" s="130">
        <f>+'Ark1'!Y1025</f>
        <v>0</v>
      </c>
      <c r="AA119" s="64">
        <f>+'Ark1'!Z1025</f>
        <v>0.29231839817843047</v>
      </c>
      <c r="AB119" s="64">
        <f>+'Ark1'!AA1025</f>
        <v>1.55935519154771</v>
      </c>
      <c r="AC119" s="64">
        <f>+'Ark1'!AB1025</f>
        <v>1.5719651332536864</v>
      </c>
      <c r="AD119" s="64">
        <f t="shared" si="19"/>
        <v>2.7045575221238942</v>
      </c>
      <c r="AE119" s="129">
        <f t="shared" si="20"/>
        <v>1.2692307692307692</v>
      </c>
      <c r="AF119" s="45"/>
    </row>
    <row r="120" spans="1:32" ht="15.6">
      <c r="A120" s="45"/>
      <c r="B120" s="63">
        <f>+'Ark1'!C1026</f>
        <v>2019</v>
      </c>
      <c r="C120" s="63">
        <f>+'Ark1'!N1026</f>
        <v>419</v>
      </c>
      <c r="D120" s="63" t="str">
        <f>VLOOKUP(C120,RNR!$J$2:$K$19,2)</f>
        <v>19,1 - 20,0 kg</v>
      </c>
      <c r="E120" s="63">
        <f>+'Ark1'!Q1026</f>
        <v>38</v>
      </c>
      <c r="F120" s="63">
        <f>+'Ark1'!R1026</f>
        <v>51</v>
      </c>
      <c r="G120" s="176">
        <f>+'Ark1'!AG1026</f>
        <v>0.67978552955691596</v>
      </c>
      <c r="H120" s="107">
        <f t="shared" si="22"/>
        <v>0.21753687641408642</v>
      </c>
      <c r="I120" s="176">
        <f>+'Ark1'!AH1026</f>
        <v>0</v>
      </c>
      <c r="J120" s="92"/>
      <c r="K120" s="412">
        <f>+'Ark1'!AI1026</f>
        <v>0</v>
      </c>
      <c r="L120" s="351"/>
      <c r="M120" s="276" t="str">
        <f>+IF(K120=0,"",'Ark1'!AJ1026)</f>
        <v/>
      </c>
      <c r="N120" s="409"/>
      <c r="O120" s="276" t="str">
        <f>+IF(K120=0,"",'Ark1'!AK1026)</f>
        <v/>
      </c>
      <c r="P120" s="409"/>
      <c r="Q120" s="64">
        <f>+'Ark1'!S1026</f>
        <v>6.6666666666666687</v>
      </c>
      <c r="R120" s="454"/>
      <c r="S120" s="114"/>
      <c r="T120" s="64">
        <f>+'Ark1'!T1026</f>
        <v>5.4705882352941186</v>
      </c>
      <c r="U120" s="454"/>
      <c r="V120" s="454"/>
      <c r="W120" s="233">
        <f>+'Ark1'!U1026</f>
        <v>19.449411764705879</v>
      </c>
      <c r="X120" s="92"/>
      <c r="Y120" s="130">
        <f>+'Ark1'!X1026</f>
        <v>100</v>
      </c>
      <c r="Z120" s="130">
        <f>+'Ark1'!Y1026</f>
        <v>0</v>
      </c>
      <c r="AA120" s="64">
        <f>+'Ark1'!Z1026</f>
        <v>0.27835942179956008</v>
      </c>
      <c r="AB120" s="64">
        <f>+'Ark1'!AA1026</f>
        <v>1.6996731711975936</v>
      </c>
      <c r="AC120" s="64">
        <f>+'Ark1'!AB1026</f>
        <v>1.7190163760238182</v>
      </c>
      <c r="AD120" s="64">
        <f t="shared" si="19"/>
        <v>2.9174117647058808</v>
      </c>
      <c r="AE120" s="129">
        <f t="shared" si="20"/>
        <v>1.3421052631578947</v>
      </c>
      <c r="AF120" s="45"/>
    </row>
    <row r="121" spans="1:32" ht="15.6">
      <c r="A121" s="45"/>
      <c r="B121" s="63">
        <f>+'Ark1'!C1027</f>
        <v>2019</v>
      </c>
      <c r="C121" s="63">
        <f>+'Ark1'!N1027</f>
        <v>420</v>
      </c>
      <c r="D121" s="63" t="str">
        <f>VLOOKUP(C121,RNR!$J$2:$K$19,2)</f>
        <v>20,1 - ==&gt; kg</v>
      </c>
      <c r="E121" s="63">
        <f>+'Ark1'!Q1027</f>
        <v>48</v>
      </c>
      <c r="F121" s="63">
        <f>+'Ark1'!R1027</f>
        <v>98</v>
      </c>
      <c r="G121" s="176">
        <f>+'Ark1'!AG1027</f>
        <v>1.5183603840577158</v>
      </c>
      <c r="H121" s="107">
        <f t="shared" si="22"/>
        <v>0.43987064415975508</v>
      </c>
      <c r="I121" s="176">
        <f>+'Ark1'!AH1027</f>
        <v>0</v>
      </c>
      <c r="J121" s="92"/>
      <c r="K121" s="412">
        <f>+'Ark1'!AI1027</f>
        <v>0</v>
      </c>
      <c r="L121" s="351"/>
      <c r="M121" s="276" t="str">
        <f>+IF(K121=0,"",'Ark1'!AJ1027)</f>
        <v/>
      </c>
      <c r="N121" s="409"/>
      <c r="O121" s="276" t="str">
        <f>+IF(K121=0,"",'Ark1'!AK1027)</f>
        <v/>
      </c>
      <c r="P121" s="409"/>
      <c r="Q121" s="64">
        <f>+'Ark1'!S1027</f>
        <v>6.4285714285714306</v>
      </c>
      <c r="R121" s="454"/>
      <c r="S121" s="114"/>
      <c r="T121" s="64">
        <f>+'Ark1'!T1027</f>
        <v>6.6836734693877551</v>
      </c>
      <c r="U121" s="454"/>
      <c r="V121" s="454"/>
      <c r="W121" s="233">
        <f>+'Ark1'!U1027</f>
        <v>22.60755102040816</v>
      </c>
      <c r="X121" s="92"/>
      <c r="Y121" s="130">
        <f>+'Ark1'!X1027</f>
        <v>100</v>
      </c>
      <c r="Z121" s="130">
        <f>+'Ark1'!Y1027</f>
        <v>26.530612244897959</v>
      </c>
      <c r="AA121" s="64">
        <f>+'Ark1'!Z1027</f>
        <v>2.4819125530256896</v>
      </c>
      <c r="AB121" s="64">
        <f>+'Ark1'!AA1027</f>
        <v>1.62882203585591</v>
      </c>
      <c r="AC121" s="64">
        <f>+'Ark1'!AB1027</f>
        <v>1.71783524652223</v>
      </c>
      <c r="AD121" s="64">
        <f t="shared" si="19"/>
        <v>3.5167301587301569</v>
      </c>
      <c r="AE121" s="129">
        <f t="shared" si="20"/>
        <v>2.0416666666666665</v>
      </c>
      <c r="AF121" s="45"/>
    </row>
    <row r="122" spans="1:32" ht="15.6">
      <c r="A122" s="45"/>
      <c r="B122" s="63">
        <f>+'Ark1'!C1028</f>
        <v>2018</v>
      </c>
      <c r="C122" s="63">
        <f>+'Ark1'!N1028</f>
        <v>403</v>
      </c>
      <c r="D122" s="63" t="str">
        <f>VLOOKUP(C122,RNR!$J$2:$K$19,2)</f>
        <v>&lt;=4,0</v>
      </c>
      <c r="E122" s="63">
        <f>+'Ark1'!Q1028</f>
        <v>113</v>
      </c>
      <c r="F122" s="63">
        <f>+'Ark1'!R1028</f>
        <v>1170</v>
      </c>
      <c r="G122" s="176">
        <f>+'Ark1'!AG1028</f>
        <v>2.7085912310874223</v>
      </c>
      <c r="H122" s="107">
        <f t="shared" si="22"/>
        <v>2.7085912310874223</v>
      </c>
      <c r="I122" s="176">
        <f>+'Ark1'!AH1028</f>
        <v>0.17094017094017094</v>
      </c>
      <c r="J122" s="92"/>
      <c r="K122" s="412">
        <f>+'Ark1'!AI1028</f>
        <v>0</v>
      </c>
      <c r="L122" s="351"/>
      <c r="M122" s="276" t="str">
        <f>+IF(K122=0,"",'Ark1'!AJ1028)</f>
        <v/>
      </c>
      <c r="N122" s="409"/>
      <c r="O122" s="276" t="str">
        <f>+IF(K122=0,"",'Ark1'!AK1028)</f>
        <v/>
      </c>
      <c r="P122" s="409"/>
      <c r="Q122" s="64">
        <f>+'Ark1'!S1028</f>
        <v>3.9290598290598289</v>
      </c>
      <c r="R122" s="454"/>
      <c r="S122" s="114"/>
      <c r="T122" s="64">
        <f>+'Ark1'!T1028</f>
        <v>3.0700854700854689</v>
      </c>
      <c r="U122" s="454"/>
      <c r="V122" s="454"/>
      <c r="W122" s="233">
        <f>+'Ark1'!U1028</f>
        <v>3.412589743589745</v>
      </c>
      <c r="X122" s="92"/>
      <c r="Y122" s="130">
        <f>+'Ark1'!X1028</f>
        <v>0</v>
      </c>
      <c r="Z122" s="130">
        <f>+'Ark1'!Y1028</f>
        <v>0</v>
      </c>
      <c r="AA122" s="64">
        <f>+'Ark1'!Z1028</f>
        <v>0.51493709936751764</v>
      </c>
      <c r="AB122" s="64">
        <f>+'Ark1'!AA1028</f>
        <v>1.3999731272793223</v>
      </c>
      <c r="AC122" s="64">
        <f>+'Ark1'!AB1028</f>
        <v>1.4400418415849512</v>
      </c>
      <c r="AD122" s="64">
        <f t="shared" si="19"/>
        <v>0.86855122906243243</v>
      </c>
      <c r="AE122" s="129">
        <f t="shared" si="20"/>
        <v>10.353982300884956</v>
      </c>
      <c r="AF122" s="45"/>
    </row>
    <row r="123" spans="1:3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43"/>
      <c r="S123" s="45"/>
      <c r="T123" s="45"/>
      <c r="U123" s="443"/>
      <c r="V123" s="443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</row>
    <row r="124" spans="1:32" ht="15.6">
      <c r="A124" s="45"/>
      <c r="B124" s="63">
        <f>+'Ark1'!C1029</f>
        <v>2018</v>
      </c>
      <c r="C124" s="63">
        <f>+'Ark1'!N1029</f>
        <v>404</v>
      </c>
      <c r="D124" s="63" t="str">
        <f>VLOOKUP(C124,RNR!$J$2:$K$19,2)</f>
        <v xml:space="preserve">  4,1 - 5,0 kg</v>
      </c>
      <c r="E124" s="63">
        <f>+'Ark1'!Q1029</f>
        <v>161</v>
      </c>
      <c r="F124" s="63">
        <f>+'Ark1'!R1029</f>
        <v>2354</v>
      </c>
      <c r="G124" s="176">
        <f>+'Ark1'!AG1029</f>
        <v>7.3440076998930239</v>
      </c>
      <c r="H124" s="107">
        <f t="shared" ref="H124:H141" si="23">+G124-G143</f>
        <v>4.5667330744594157</v>
      </c>
      <c r="I124" s="176">
        <f>+'Ark1'!AH1029</f>
        <v>0.16992353440951571</v>
      </c>
      <c r="J124" s="92"/>
      <c r="K124" s="412">
        <f>+'Ark1'!AI1029</f>
        <v>0</v>
      </c>
      <c r="L124" s="351"/>
      <c r="M124" s="276" t="str">
        <f>+IF(K124=0,"",'Ark1'!AJ1029)</f>
        <v/>
      </c>
      <c r="N124" s="409"/>
      <c r="O124" s="276" t="str">
        <f>+IF(K124=0,"",'Ark1'!AK1029)</f>
        <v/>
      </c>
      <c r="P124" s="409"/>
      <c r="Q124" s="64">
        <f>+'Ark1'!S1029</f>
        <v>4.8504672897196253</v>
      </c>
      <c r="R124" s="454"/>
      <c r="S124" s="114"/>
      <c r="T124" s="64">
        <f>+'Ark1'!T1029</f>
        <v>4.0203908241291408</v>
      </c>
      <c r="U124" s="454"/>
      <c r="V124" s="454"/>
      <c r="W124" s="233">
        <f>+'Ark1'!U1029</f>
        <v>4.5988912489379716</v>
      </c>
      <c r="X124" s="92"/>
      <c r="Y124" s="130">
        <f>+'Ark1'!X1029</f>
        <v>0</v>
      </c>
      <c r="Z124" s="130">
        <f>+'Ark1'!Y1029</f>
        <v>0</v>
      </c>
      <c r="AA124" s="64">
        <f>+'Ark1'!Z1029</f>
        <v>0.28159079459189523</v>
      </c>
      <c r="AB124" s="64">
        <f>+'Ark1'!AA1029</f>
        <v>1.400231272010183</v>
      </c>
      <c r="AC124" s="64">
        <f>+'Ark1'!AB1029</f>
        <v>1.435237635030072</v>
      </c>
      <c r="AD124" s="64">
        <f t="shared" si="19"/>
        <v>0.94813364862497695</v>
      </c>
      <c r="AE124" s="129">
        <f t="shared" si="20"/>
        <v>14.621118012422361</v>
      </c>
      <c r="AF124" s="45"/>
    </row>
    <row r="125" spans="1:32" ht="15.6">
      <c r="A125" s="45"/>
      <c r="B125" s="63">
        <f>+'Ark1'!C1030</f>
        <v>2018</v>
      </c>
      <c r="C125" s="63">
        <f>+'Ark1'!N1030</f>
        <v>405</v>
      </c>
      <c r="D125" s="63" t="str">
        <f>VLOOKUP(C125,RNR!$J$2:$K$19,2)</f>
        <v xml:space="preserve">  5,1 - 6,0 kg</v>
      </c>
      <c r="E125" s="63">
        <f>+'Ark1'!Q1030</f>
        <v>207</v>
      </c>
      <c r="F125" s="63">
        <f>+'Ark1'!R1030</f>
        <v>3332</v>
      </c>
      <c r="G125" s="176">
        <f>+'Ark1'!AG1030</f>
        <v>12.530900243837202</v>
      </c>
      <c r="H125" s="107">
        <f t="shared" si="23"/>
        <v>4.2155982905366471</v>
      </c>
      <c r="I125" s="176">
        <f>+'Ark1'!AH1030</f>
        <v>0.18007202881152465</v>
      </c>
      <c r="J125" s="92"/>
      <c r="K125" s="412">
        <f>+'Ark1'!AI1030</f>
        <v>0</v>
      </c>
      <c r="L125" s="351"/>
      <c r="M125" s="276" t="str">
        <f>+IF(K125=0,"",'Ark1'!AJ1030)</f>
        <v/>
      </c>
      <c r="N125" s="409"/>
      <c r="O125" s="276" t="str">
        <f>+IF(K125=0,"",'Ark1'!AK1030)</f>
        <v/>
      </c>
      <c r="P125" s="409"/>
      <c r="Q125" s="64">
        <f>+'Ark1'!S1030</f>
        <v>5.1971788715486191</v>
      </c>
      <c r="R125" s="454"/>
      <c r="S125" s="114"/>
      <c r="T125" s="64">
        <f>+'Ark1'!T1030</f>
        <v>4.2533013205282098</v>
      </c>
      <c r="U125" s="454"/>
      <c r="V125" s="454"/>
      <c r="W125" s="233">
        <f>+'Ark1'!U1030</f>
        <v>5.5437515006002496</v>
      </c>
      <c r="X125" s="92"/>
      <c r="Y125" s="130">
        <f>+'Ark1'!X1030</f>
        <v>0</v>
      </c>
      <c r="Z125" s="130">
        <f>+'Ark1'!Y1030</f>
        <v>0</v>
      </c>
      <c r="AA125" s="64">
        <f>+'Ark1'!Z1030</f>
        <v>0.28525883143725994</v>
      </c>
      <c r="AB125" s="64">
        <f>+'Ark1'!AA1030</f>
        <v>1.4549511323535185</v>
      </c>
      <c r="AC125" s="64">
        <f>+'Ark1'!AB1030</f>
        <v>1.4127499604043543</v>
      </c>
      <c r="AD125" s="64">
        <f t="shared" si="19"/>
        <v>1.0666847606398355</v>
      </c>
      <c r="AE125" s="129">
        <f t="shared" si="20"/>
        <v>16.096618357487923</v>
      </c>
      <c r="AF125" s="45"/>
    </row>
    <row r="126" spans="1:32" ht="15.6">
      <c r="A126" s="45"/>
      <c r="B126" s="63">
        <f>+'Ark1'!C1031</f>
        <v>2018</v>
      </c>
      <c r="C126" s="63">
        <f>+'Ark1'!N1031</f>
        <v>406</v>
      </c>
      <c r="D126" s="63" t="str">
        <f>VLOOKUP(C126,RNR!$J$2:$K$19,2)</f>
        <v xml:space="preserve">  6,1 - 7,0 kg</v>
      </c>
      <c r="E126" s="63">
        <f>+'Ark1'!Q1031</f>
        <v>274</v>
      </c>
      <c r="F126" s="63">
        <f>+'Ark1'!R1031</f>
        <v>2636</v>
      </c>
      <c r="G126" s="176">
        <f>+'Ark1'!AG1031</f>
        <v>11.641834764897652</v>
      </c>
      <c r="H126" s="107">
        <f t="shared" si="23"/>
        <v>-1.8787066084985753</v>
      </c>
      <c r="I126" s="176">
        <f>+'Ark1'!AH1031</f>
        <v>0.3414264036418817</v>
      </c>
      <c r="J126" s="92"/>
      <c r="K126" s="412">
        <f>+'Ark1'!AI1031</f>
        <v>0</v>
      </c>
      <c r="L126" s="351"/>
      <c r="M126" s="276" t="str">
        <f>+IF(K126=0,"",'Ark1'!AJ1031)</f>
        <v/>
      </c>
      <c r="N126" s="409"/>
      <c r="O126" s="276" t="str">
        <f>+IF(K126=0,"",'Ark1'!AK1031)</f>
        <v/>
      </c>
      <c r="P126" s="409"/>
      <c r="Q126" s="64">
        <f>+'Ark1'!S1031</f>
        <v>5.2515174506828552</v>
      </c>
      <c r="R126" s="454"/>
      <c r="S126" s="114"/>
      <c r="T126" s="64">
        <f>+'Ark1'!T1031</f>
        <v>4.3118361153262512</v>
      </c>
      <c r="U126" s="454"/>
      <c r="V126" s="454"/>
      <c r="W126" s="233">
        <f>+'Ark1'!U1031</f>
        <v>6.5103224582701102</v>
      </c>
      <c r="X126" s="92"/>
      <c r="Y126" s="130">
        <f>+'Ark1'!X1031</f>
        <v>0</v>
      </c>
      <c r="Z126" s="130">
        <f>+'Ark1'!Y1031</f>
        <v>0</v>
      </c>
      <c r="AA126" s="64">
        <f>+'Ark1'!Z1031</f>
        <v>0.28384661719089677</v>
      </c>
      <c r="AB126" s="64">
        <f>+'Ark1'!AA1031</f>
        <v>1.5011684789015276</v>
      </c>
      <c r="AC126" s="64">
        <f>+'Ark1'!AB1031</f>
        <v>1.4460021168214039</v>
      </c>
      <c r="AD126" s="64">
        <f t="shared" si="19"/>
        <v>1.2397030990392257</v>
      </c>
      <c r="AE126" s="129">
        <f t="shared" si="20"/>
        <v>9.6204379562043787</v>
      </c>
      <c r="AF126" s="45"/>
    </row>
    <row r="127" spans="1:32" ht="15.6">
      <c r="A127" s="45"/>
      <c r="B127" s="63">
        <f>+'Ark1'!C1032</f>
        <v>2018</v>
      </c>
      <c r="C127" s="63">
        <f>+'Ark1'!N1032</f>
        <v>407</v>
      </c>
      <c r="D127" s="63" t="str">
        <f>VLOOKUP(C127,RNR!$J$2:$K$19,2)</f>
        <v xml:space="preserve">  7,1 - 8,0 kg</v>
      </c>
      <c r="E127" s="63">
        <f>+'Ark1'!Q1032</f>
        <v>332</v>
      </c>
      <c r="F127" s="63">
        <f>+'Ark1'!R1032</f>
        <v>2285</v>
      </c>
      <c r="G127" s="176">
        <f>+'Ark1'!AG1032</f>
        <v>11.662464323955581</v>
      </c>
      <c r="H127" s="107">
        <f t="shared" si="23"/>
        <v>-2.0305719886543407</v>
      </c>
      <c r="I127" s="176">
        <f>+'Ark1'!AH1032</f>
        <v>0.87527352297592997</v>
      </c>
      <c r="J127" s="92"/>
      <c r="K127" s="412">
        <f>+'Ark1'!AI1032</f>
        <v>0</v>
      </c>
      <c r="L127" s="351"/>
      <c r="M127" s="276" t="str">
        <f>+IF(K127=0,"",'Ark1'!AJ1032)</f>
        <v/>
      </c>
      <c r="N127" s="409"/>
      <c r="O127" s="276" t="str">
        <f>+IF(K127=0,"",'Ark1'!AK1032)</f>
        <v/>
      </c>
      <c r="P127" s="409"/>
      <c r="Q127" s="64">
        <f>+'Ark1'!S1032</f>
        <v>5.1334792122538282</v>
      </c>
      <c r="R127" s="454"/>
      <c r="S127" s="114"/>
      <c r="T127" s="64">
        <f>+'Ark1'!T1032</f>
        <v>4.27964989059081</v>
      </c>
      <c r="U127" s="454"/>
      <c r="V127" s="454"/>
      <c r="W127" s="233">
        <f>+'Ark1'!U1032</f>
        <v>7.5236849015317313</v>
      </c>
      <c r="X127" s="92"/>
      <c r="Y127" s="130">
        <f>+'Ark1'!X1032</f>
        <v>0</v>
      </c>
      <c r="Z127" s="130">
        <f>+'Ark1'!Y1032</f>
        <v>0</v>
      </c>
      <c r="AA127" s="64">
        <f>+'Ark1'!Z1032</f>
        <v>0.28211701494537711</v>
      </c>
      <c r="AB127" s="64">
        <f>+'Ark1'!AA1032</f>
        <v>1.393371121086453</v>
      </c>
      <c r="AC127" s="64">
        <f>+'Ark1'!AB1032</f>
        <v>1.566652443084745</v>
      </c>
      <c r="AD127" s="64">
        <f t="shared" si="19"/>
        <v>1.4656112531969319</v>
      </c>
      <c r="AE127" s="129">
        <f t="shared" si="20"/>
        <v>6.8825301204819276</v>
      </c>
      <c r="AF127" s="45"/>
    </row>
    <row r="128" spans="1:32" ht="15.6">
      <c r="A128" s="45"/>
      <c r="B128" s="63">
        <f>+'Ark1'!C1033</f>
        <v>2018</v>
      </c>
      <c r="C128" s="63">
        <f>+'Ark1'!N1033</f>
        <v>408</v>
      </c>
      <c r="D128" s="63" t="str">
        <f>VLOOKUP(C128,RNR!$J$2:$K$19,2)</f>
        <v xml:space="preserve">  8,1 - 9,0 kg</v>
      </c>
      <c r="E128" s="63">
        <f>+'Ark1'!Q1033</f>
        <v>326</v>
      </c>
      <c r="F128" s="63">
        <f>+'Ark1'!R1033</f>
        <v>1623</v>
      </c>
      <c r="G128" s="176">
        <f>+'Ark1'!AG1033</f>
        <v>9.4243505046881566</v>
      </c>
      <c r="H128" s="107">
        <f t="shared" si="23"/>
        <v>-2.4283103206955818</v>
      </c>
      <c r="I128" s="176">
        <f>+'Ark1'!AH1033</f>
        <v>0.98582871226124447</v>
      </c>
      <c r="J128" s="92"/>
      <c r="K128" s="412">
        <f>+'Ark1'!AI1033</f>
        <v>0</v>
      </c>
      <c r="L128" s="351"/>
      <c r="M128" s="276" t="str">
        <f>+IF(K128=0,"",'Ark1'!AJ1033)</f>
        <v/>
      </c>
      <c r="N128" s="409"/>
      <c r="O128" s="276" t="str">
        <f>+IF(K128=0,"",'Ark1'!AK1033)</f>
        <v/>
      </c>
      <c r="P128" s="409"/>
      <c r="Q128" s="64">
        <f>+'Ark1'!S1033</f>
        <v>5.1102895871842282</v>
      </c>
      <c r="R128" s="454"/>
      <c r="S128" s="114"/>
      <c r="T128" s="64">
        <f>+'Ark1'!T1033</f>
        <v>4.2618607516943934</v>
      </c>
      <c r="U128" s="454"/>
      <c r="V128" s="454"/>
      <c r="W128" s="233">
        <f>+'Ark1'!U1033</f>
        <v>8.5597165742452255</v>
      </c>
      <c r="X128" s="92"/>
      <c r="Y128" s="130">
        <f>+'Ark1'!X1033</f>
        <v>0</v>
      </c>
      <c r="Z128" s="130">
        <f>+'Ark1'!Y1033</f>
        <v>0</v>
      </c>
      <c r="AA128" s="64">
        <f>+'Ark1'!Z1033</f>
        <v>0.28517624305414641</v>
      </c>
      <c r="AB128" s="64">
        <f>+'Ark1'!AA1033</f>
        <v>1.2542615376642336</v>
      </c>
      <c r="AC128" s="64">
        <f>+'Ark1'!AB1033</f>
        <v>1.540920414653022</v>
      </c>
      <c r="AD128" s="64">
        <f t="shared" si="19"/>
        <v>1.674996382927417</v>
      </c>
      <c r="AE128" s="129">
        <f t="shared" si="20"/>
        <v>4.9785276073619631</v>
      </c>
      <c r="AF128" s="45"/>
    </row>
    <row r="129" spans="1:32" ht="15.6">
      <c r="A129" s="45"/>
      <c r="B129" s="63">
        <f>+'Ark1'!C1034</f>
        <v>2018</v>
      </c>
      <c r="C129" s="63">
        <f>+'Ark1'!N1034</f>
        <v>409</v>
      </c>
      <c r="D129" s="63" t="str">
        <f>VLOOKUP(C129,RNR!$J$2:$K$19,2)</f>
        <v xml:space="preserve">  9,1 - 10,0 kg</v>
      </c>
      <c r="E129" s="63">
        <f>+'Ark1'!Q1034</f>
        <v>328</v>
      </c>
      <c r="F129" s="63">
        <f>+'Ark1'!R1034</f>
        <v>1355</v>
      </c>
      <c r="G129" s="176">
        <f>+'Ark1'!AG1034</f>
        <v>8.7847595520081896</v>
      </c>
      <c r="H129" s="107">
        <f t="shared" si="23"/>
        <v>-0.9818190229986925</v>
      </c>
      <c r="I129" s="176">
        <f>+'Ark1'!AH1034</f>
        <v>0.95940959409594095</v>
      </c>
      <c r="J129" s="92"/>
      <c r="K129" s="412">
        <f>+'Ark1'!AI1034</f>
        <v>0</v>
      </c>
      <c r="L129" s="351"/>
      <c r="M129" s="276" t="str">
        <f>+IF(K129=0,"",'Ark1'!AJ1034)</f>
        <v/>
      </c>
      <c r="N129" s="409"/>
      <c r="O129" s="276" t="str">
        <f>+IF(K129=0,"",'Ark1'!AK1034)</f>
        <v/>
      </c>
      <c r="P129" s="409"/>
      <c r="Q129" s="64">
        <f>+'Ark1'!S1034</f>
        <v>5.2376383763837637</v>
      </c>
      <c r="R129" s="454"/>
      <c r="S129" s="114"/>
      <c r="T129" s="64">
        <f>+'Ark1'!T1034</f>
        <v>4.242066420664206</v>
      </c>
      <c r="U129" s="454"/>
      <c r="V129" s="454"/>
      <c r="W129" s="233">
        <f>+'Ark1'!U1034</f>
        <v>9.5569003690036833</v>
      </c>
      <c r="X129" s="92"/>
      <c r="Y129" s="130">
        <f>+'Ark1'!X1034</f>
        <v>0</v>
      </c>
      <c r="Z129" s="130">
        <f>+'Ark1'!Y1034</f>
        <v>0</v>
      </c>
      <c r="AA129" s="64">
        <f>+'Ark1'!Z1034</f>
        <v>0.28215038981398799</v>
      </c>
      <c r="AB129" s="64">
        <f>+'Ark1'!AA1034</f>
        <v>1.20744322681488</v>
      </c>
      <c r="AC129" s="64">
        <f>+'Ark1'!AB1034</f>
        <v>1.5175728859672544</v>
      </c>
      <c r="AD129" s="64">
        <f t="shared" si="19"/>
        <v>1.8246583063266157</v>
      </c>
      <c r="AE129" s="129">
        <f t="shared" si="20"/>
        <v>4.1310975609756095</v>
      </c>
      <c r="AF129" s="45"/>
    </row>
    <row r="130" spans="1:32" ht="15.6">
      <c r="A130" s="45"/>
      <c r="B130" s="63">
        <f>+'Ark1'!C1035</f>
        <v>2018</v>
      </c>
      <c r="C130" s="63">
        <f>+'Ark1'!N1035</f>
        <v>410</v>
      </c>
      <c r="D130" s="63" t="str">
        <f>VLOOKUP(C130,RNR!$J$2:$K$19,2)</f>
        <v>10,1 - 11,0 kg</v>
      </c>
      <c r="E130" s="63">
        <f>+'Ark1'!Q1035</f>
        <v>305</v>
      </c>
      <c r="F130" s="63">
        <f>+'Ark1'!R1035</f>
        <v>1085</v>
      </c>
      <c r="G130" s="176">
        <f>+'Ark1'!AG1035</f>
        <v>7.7606013275640144</v>
      </c>
      <c r="H130" s="107">
        <f t="shared" si="23"/>
        <v>-1.1339531830346488</v>
      </c>
      <c r="I130" s="176">
        <f>+'Ark1'!AH1035</f>
        <v>1.3824884792626722</v>
      </c>
      <c r="J130" s="92"/>
      <c r="K130" s="412">
        <f>+'Ark1'!AI1035</f>
        <v>0</v>
      </c>
      <c r="L130" s="351"/>
      <c r="M130" s="276" t="str">
        <f>+IF(K130=0,"",'Ark1'!AJ1035)</f>
        <v/>
      </c>
      <c r="N130" s="409"/>
      <c r="O130" s="276" t="str">
        <f>+IF(K130=0,"",'Ark1'!AK1035)</f>
        <v/>
      </c>
      <c r="P130" s="409"/>
      <c r="Q130" s="64">
        <f>+'Ark1'!S1035</f>
        <v>5.4654377880184333</v>
      </c>
      <c r="R130" s="454"/>
      <c r="S130" s="114"/>
      <c r="T130" s="64">
        <f>+'Ark1'!T1035</f>
        <v>4.3622119815668201</v>
      </c>
      <c r="U130" s="454"/>
      <c r="V130" s="454"/>
      <c r="W130" s="233">
        <f>+'Ark1'!U1035</f>
        <v>10.543677419354836</v>
      </c>
      <c r="X130" s="92"/>
      <c r="Y130" s="130">
        <f>+'Ark1'!X1035</f>
        <v>0</v>
      </c>
      <c r="Z130" s="130">
        <f>+'Ark1'!Y1035</f>
        <v>0</v>
      </c>
      <c r="AA130" s="64">
        <f>+'Ark1'!Z1035</f>
        <v>0.28914529553920698</v>
      </c>
      <c r="AB130" s="64">
        <f>+'Ark1'!AA1035</f>
        <v>1.2226562897281052</v>
      </c>
      <c r="AC130" s="64">
        <f>+'Ark1'!AB1035</f>
        <v>1.4806433684574096</v>
      </c>
      <c r="AD130" s="64">
        <f t="shared" si="19"/>
        <v>1.929155143338954</v>
      </c>
      <c r="AE130" s="129">
        <f t="shared" si="20"/>
        <v>3.557377049180328</v>
      </c>
      <c r="AF130" s="45"/>
    </row>
    <row r="131" spans="1:32" ht="15.6">
      <c r="A131" s="45"/>
      <c r="B131" s="63">
        <f>+'Ark1'!C1036</f>
        <v>2018</v>
      </c>
      <c r="C131" s="63">
        <f>+'Ark1'!N1036</f>
        <v>411</v>
      </c>
      <c r="D131" s="63" t="str">
        <f>VLOOKUP(C131,RNR!$J$2:$K$19,2)</f>
        <v>11,1 - 12,0 kg</v>
      </c>
      <c r="E131" s="63">
        <f>+'Ark1'!Q1036</f>
        <v>257</v>
      </c>
      <c r="F131" s="63">
        <f>+'Ark1'!R1036</f>
        <v>839</v>
      </c>
      <c r="G131" s="176">
        <f>+'Ark1'!AG1036</f>
        <v>6.5711759811963688</v>
      </c>
      <c r="H131" s="107">
        <f t="shared" si="23"/>
        <v>-1.0283022898222853</v>
      </c>
      <c r="I131" s="176">
        <f>+'Ark1'!AH1036</f>
        <v>1.3110846245530392</v>
      </c>
      <c r="J131" s="92"/>
      <c r="K131" s="412">
        <f>+'Ark1'!AI1036</f>
        <v>0</v>
      </c>
      <c r="L131" s="351"/>
      <c r="M131" s="276" t="str">
        <f>+IF(K131=0,"",'Ark1'!AJ1036)</f>
        <v/>
      </c>
      <c r="N131" s="409"/>
      <c r="O131" s="276" t="str">
        <f>+IF(K131=0,"",'Ark1'!AK1036)</f>
        <v/>
      </c>
      <c r="P131" s="409"/>
      <c r="Q131" s="64">
        <f>+'Ark1'!S1036</f>
        <v>5.6960667461263421</v>
      </c>
      <c r="R131" s="454"/>
      <c r="S131" s="114"/>
      <c r="T131" s="64">
        <f>+'Ark1'!T1036</f>
        <v>4.4255065554231239</v>
      </c>
      <c r="U131" s="454"/>
      <c r="V131" s="454"/>
      <c r="W131" s="233">
        <f>+'Ark1'!U1036</f>
        <v>11.545363528009529</v>
      </c>
      <c r="X131" s="92"/>
      <c r="Y131" s="130">
        <f>+'Ark1'!X1036</f>
        <v>0</v>
      </c>
      <c r="Z131" s="130">
        <f>+'Ark1'!Y1036</f>
        <v>0</v>
      </c>
      <c r="AA131" s="64">
        <f>+'Ark1'!Z1036</f>
        <v>0.28123400841713198</v>
      </c>
      <c r="AB131" s="64">
        <f>+'Ark1'!AA1036</f>
        <v>1.3025586904811812</v>
      </c>
      <c r="AC131" s="64">
        <f>+'Ark1'!AB1036</f>
        <v>1.5459178278709171</v>
      </c>
      <c r="AD131" s="64">
        <f t="shared" si="19"/>
        <v>2.0269010253191029</v>
      </c>
      <c r="AE131" s="129">
        <f t="shared" si="20"/>
        <v>3.2645914396887159</v>
      </c>
      <c r="AF131" s="45"/>
    </row>
    <row r="132" spans="1:32" ht="15.6">
      <c r="A132" s="45"/>
      <c r="B132" s="63">
        <f>+'Ark1'!C1037</f>
        <v>2018</v>
      </c>
      <c r="C132" s="63">
        <f>+'Ark1'!N1037</f>
        <v>412</v>
      </c>
      <c r="D132" s="63" t="str">
        <f>VLOOKUP(C132,RNR!$J$2:$K$19,2)</f>
        <v>12,1 - 13,0 kg</v>
      </c>
      <c r="E132" s="63">
        <f>+'Ark1'!Q1037</f>
        <v>240</v>
      </c>
      <c r="F132" s="63">
        <f>+'Ark1'!R1037</f>
        <v>703</v>
      </c>
      <c r="G132" s="176">
        <f>+'Ark1'!AG1037</f>
        <v>5.9704291111095422</v>
      </c>
      <c r="H132" s="107">
        <f t="shared" si="23"/>
        <v>5.2473342874234774E-2</v>
      </c>
      <c r="I132" s="176">
        <f>+'Ark1'!AH1037</f>
        <v>1.9914651493598865</v>
      </c>
      <c r="J132" s="92"/>
      <c r="K132" s="412">
        <f>+'Ark1'!AI1037</f>
        <v>0</v>
      </c>
      <c r="L132" s="351"/>
      <c r="M132" s="276" t="str">
        <f>+IF(K132=0,"",'Ark1'!AJ1037)</f>
        <v/>
      </c>
      <c r="N132" s="409"/>
      <c r="O132" s="276" t="str">
        <f>+IF(K132=0,"",'Ark1'!AK1037)</f>
        <v/>
      </c>
      <c r="P132" s="409"/>
      <c r="Q132" s="64">
        <f>+'Ark1'!S1037</f>
        <v>5.8093883357041252</v>
      </c>
      <c r="R132" s="454"/>
      <c r="S132" s="114"/>
      <c r="T132" s="64">
        <f>+'Ark1'!T1037</f>
        <v>4.5704125177809374</v>
      </c>
      <c r="U132" s="454"/>
      <c r="V132" s="454"/>
      <c r="W132" s="233">
        <f>+'Ark1'!U1037</f>
        <v>12.519203413940252</v>
      </c>
      <c r="X132" s="92"/>
      <c r="Y132" s="130">
        <f>+'Ark1'!X1037</f>
        <v>0</v>
      </c>
      <c r="Z132" s="130">
        <f>+'Ark1'!Y1037</f>
        <v>0</v>
      </c>
      <c r="AA132" s="64">
        <f>+'Ark1'!Z1037</f>
        <v>0.28184202548231474</v>
      </c>
      <c r="AB132" s="64">
        <f>+'Ark1'!AA1037</f>
        <v>1.3798272496778576</v>
      </c>
      <c r="AC132" s="64">
        <f>+'Ark1'!AB1037</f>
        <v>1.5469258186593988</v>
      </c>
      <c r="AD132" s="64">
        <f t="shared" si="19"/>
        <v>2.1549951028403518</v>
      </c>
      <c r="AE132" s="129">
        <f t="shared" si="20"/>
        <v>2.9291666666666667</v>
      </c>
      <c r="AF132" s="45"/>
    </row>
    <row r="133" spans="1:32" ht="15.6">
      <c r="A133" s="45"/>
      <c r="B133" s="63">
        <f>+'Ark1'!C1038</f>
        <v>2018</v>
      </c>
      <c r="C133" s="63">
        <f>+'Ark1'!N1038</f>
        <v>413</v>
      </c>
      <c r="D133" s="63" t="str">
        <f>VLOOKUP(C133,RNR!$J$2:$K$19,2)</f>
        <v>13,1 - 14,0 kg</v>
      </c>
      <c r="E133" s="63">
        <f>+'Ark1'!Q1038</f>
        <v>183</v>
      </c>
      <c r="F133" s="63">
        <f>+'Ark1'!R1038</f>
        <v>515</v>
      </c>
      <c r="G133" s="176">
        <f>+'Ark1'!AG1038</f>
        <v>4.7179143536143844</v>
      </c>
      <c r="H133" s="107">
        <f t="shared" si="23"/>
        <v>-0.2521529239592315</v>
      </c>
      <c r="I133" s="176">
        <f>+'Ark1'!AH1038</f>
        <v>2.3300970873786402</v>
      </c>
      <c r="J133" s="92"/>
      <c r="K133" s="412">
        <f>+'Ark1'!AI1038</f>
        <v>0</v>
      </c>
      <c r="L133" s="351"/>
      <c r="M133" s="276" t="str">
        <f>+IF(K133=0,"",'Ark1'!AJ1038)</f>
        <v/>
      </c>
      <c r="N133" s="409"/>
      <c r="O133" s="276" t="str">
        <f>+IF(K133=0,"",'Ark1'!AK1038)</f>
        <v/>
      </c>
      <c r="P133" s="409"/>
      <c r="Q133" s="64">
        <f>+'Ark1'!S1038</f>
        <v>5.8893203883495149</v>
      </c>
      <c r="R133" s="454"/>
      <c r="S133" s="114"/>
      <c r="T133" s="64">
        <f>+'Ark1'!T1038</f>
        <v>4.6970873786407772</v>
      </c>
      <c r="U133" s="454"/>
      <c r="V133" s="454"/>
      <c r="W133" s="233">
        <f>+'Ark1'!U1038</f>
        <v>13.504213592233009</v>
      </c>
      <c r="X133" s="92"/>
      <c r="Y133" s="130">
        <f>+'Ark1'!X1038</f>
        <v>0</v>
      </c>
      <c r="Z133" s="130">
        <f>+'Ark1'!Y1038</f>
        <v>0</v>
      </c>
      <c r="AA133" s="64">
        <f>+'Ark1'!Z1038</f>
        <v>0.29177846532131912</v>
      </c>
      <c r="AB133" s="64">
        <f>+'Ark1'!AA1038</f>
        <v>1.4830375952759205</v>
      </c>
      <c r="AC133" s="64">
        <f>+'Ark1'!AB1038</f>
        <v>1.5496605522876403</v>
      </c>
      <c r="AD133" s="64">
        <f t="shared" si="19"/>
        <v>2.2930003297065609</v>
      </c>
      <c r="AE133" s="129">
        <f t="shared" si="20"/>
        <v>2.8142076502732238</v>
      </c>
      <c r="AF133" s="45"/>
    </row>
    <row r="134" spans="1:32" ht="15.6">
      <c r="A134" s="45"/>
      <c r="B134" s="63">
        <f>+'Ark1'!C1039</f>
        <v>2018</v>
      </c>
      <c r="C134" s="63">
        <f>+'Ark1'!N1039</f>
        <v>414</v>
      </c>
      <c r="D134" s="63" t="str">
        <f>VLOOKUP(C134,RNR!$J$2:$K$19,2)</f>
        <v>14,1 - 15,0 kg</v>
      </c>
      <c r="E134" s="63">
        <f>+'Ark1'!Q1039</f>
        <v>128</v>
      </c>
      <c r="F134" s="63">
        <f>+'Ark1'!R1039</f>
        <v>301</v>
      </c>
      <c r="G134" s="176">
        <f>+'Ark1'!AG1039</f>
        <v>2.9657518114123191</v>
      </c>
      <c r="H134" s="107">
        <f t="shared" si="23"/>
        <v>-0.56789341742768507</v>
      </c>
      <c r="I134" s="176">
        <f>+'Ark1'!AH1039</f>
        <v>1.6611295681063123</v>
      </c>
      <c r="J134" s="92"/>
      <c r="K134" s="412">
        <f>+'Ark1'!AI1039</f>
        <v>0</v>
      </c>
      <c r="L134" s="351"/>
      <c r="M134" s="276" t="str">
        <f>+IF(K134=0,"",'Ark1'!AJ1039)</f>
        <v/>
      </c>
      <c r="N134" s="409"/>
      <c r="O134" s="276" t="str">
        <f>+IF(K134=0,"",'Ark1'!AK1039)</f>
        <v/>
      </c>
      <c r="P134" s="409"/>
      <c r="Q134" s="64">
        <f>+'Ark1'!S1039</f>
        <v>5.8471760797342194</v>
      </c>
      <c r="R134" s="454"/>
      <c r="S134" s="114"/>
      <c r="T134" s="64">
        <f>+'Ark1'!T1039</f>
        <v>4.631229235880399</v>
      </c>
      <c r="U134" s="454"/>
      <c r="V134" s="454"/>
      <c r="W134" s="233">
        <f>+'Ark1'!U1039</f>
        <v>14.524285714285725</v>
      </c>
      <c r="X134" s="92"/>
      <c r="Y134" s="130">
        <f>+'Ark1'!X1039</f>
        <v>0</v>
      </c>
      <c r="Z134" s="130">
        <f>+'Ark1'!Y1039</f>
        <v>0</v>
      </c>
      <c r="AA134" s="64">
        <f>+'Ark1'!Z1039</f>
        <v>0.29122590829563161</v>
      </c>
      <c r="AB134" s="64">
        <f>+'Ark1'!AA1039</f>
        <v>1.4930293177787097</v>
      </c>
      <c r="AC134" s="64">
        <f>+'Ark1'!AB1039</f>
        <v>1.6119017937311291</v>
      </c>
      <c r="AD134" s="64">
        <f t="shared" si="19"/>
        <v>2.4839829545454561</v>
      </c>
      <c r="AE134" s="129">
        <f t="shared" si="20"/>
        <v>2.3515625</v>
      </c>
      <c r="AF134" s="45"/>
    </row>
    <row r="135" spans="1:32" ht="15.6">
      <c r="A135" s="45"/>
      <c r="B135" s="63">
        <f>+'Ark1'!C1040</f>
        <v>2018</v>
      </c>
      <c r="C135" s="63">
        <f>+'Ark1'!N1040</f>
        <v>415</v>
      </c>
      <c r="D135" s="63" t="str">
        <f>VLOOKUP(C135,RNR!$J$2:$K$19,2)</f>
        <v>15,1 - 16,0 kg</v>
      </c>
      <c r="E135" s="63">
        <f>+'Ark1'!Q1040</f>
        <v>111</v>
      </c>
      <c r="F135" s="63">
        <f>+'Ark1'!R1040</f>
        <v>214</v>
      </c>
      <c r="G135" s="176">
        <f>+'Ark1'!AG1040</f>
        <v>2.2573391301421935</v>
      </c>
      <c r="H135" s="107">
        <f t="shared" si="23"/>
        <v>-0.33902801730232612</v>
      </c>
      <c r="I135" s="176">
        <f>+'Ark1'!AH1040</f>
        <v>2.8037383177570097</v>
      </c>
      <c r="J135" s="92"/>
      <c r="K135" s="412">
        <f>+'Ark1'!AI1040</f>
        <v>0</v>
      </c>
      <c r="L135" s="351"/>
      <c r="M135" s="276" t="str">
        <f>+IF(K135=0,"",'Ark1'!AJ1040)</f>
        <v/>
      </c>
      <c r="N135" s="409"/>
      <c r="O135" s="276" t="str">
        <f>+IF(K135=0,"",'Ark1'!AK1040)</f>
        <v/>
      </c>
      <c r="P135" s="409"/>
      <c r="Q135" s="64">
        <f>+'Ark1'!S1040</f>
        <v>6.1542056074766354</v>
      </c>
      <c r="R135" s="454"/>
      <c r="S135" s="114"/>
      <c r="T135" s="64">
        <f>+'Ark1'!T1040</f>
        <v>4.7570093457943932</v>
      </c>
      <c r="U135" s="454"/>
      <c r="V135" s="454"/>
      <c r="W135" s="233">
        <f>+'Ark1'!U1040</f>
        <v>15.549252336448598</v>
      </c>
      <c r="X135" s="92"/>
      <c r="Y135" s="130">
        <f>+'Ark1'!X1040</f>
        <v>0</v>
      </c>
      <c r="Z135" s="130">
        <f>+'Ark1'!Y1040</f>
        <v>0</v>
      </c>
      <c r="AA135" s="64">
        <f>+'Ark1'!Z1040</f>
        <v>0.27346752591127194</v>
      </c>
      <c r="AB135" s="64">
        <f>+'Ark1'!AA1040</f>
        <v>1.6232988434960647</v>
      </c>
      <c r="AC135" s="64">
        <f>+'Ark1'!AB1040</f>
        <v>1.5578629112922437</v>
      </c>
      <c r="AD135" s="64">
        <f t="shared" si="19"/>
        <v>2.5266059225512527</v>
      </c>
      <c r="AE135" s="129">
        <f t="shared" si="20"/>
        <v>1.927927927927928</v>
      </c>
      <c r="AF135" s="45"/>
    </row>
    <row r="136" spans="1:32" ht="15.6">
      <c r="A136" s="45"/>
      <c r="B136" s="63">
        <f>+'Ark1'!C1041</f>
        <v>2018</v>
      </c>
      <c r="C136" s="63">
        <f>+'Ark1'!N1041</f>
        <v>416</v>
      </c>
      <c r="D136" s="63" t="str">
        <f>VLOOKUP(C136,RNR!$J$2:$K$19,2)</f>
        <v>16,1 - 17,0 kg</v>
      </c>
      <c r="E136" s="63">
        <f>+'Ark1'!Q1041</f>
        <v>74</v>
      </c>
      <c r="F136" s="63">
        <f>+'Ark1'!R1041</f>
        <v>157</v>
      </c>
      <c r="G136" s="176">
        <f>+'Ark1'!AG1041</f>
        <v>1.7532886542716557</v>
      </c>
      <c r="H136" s="107">
        <f t="shared" si="23"/>
        <v>-0.17780583218074741</v>
      </c>
      <c r="I136" s="176">
        <f>+'Ark1'!AH1041</f>
        <v>2.5477707006369421</v>
      </c>
      <c r="J136" s="92"/>
      <c r="K136" s="412">
        <f>+'Ark1'!AI1041</f>
        <v>0</v>
      </c>
      <c r="L136" s="351"/>
      <c r="M136" s="276" t="str">
        <f>+IF(K136=0,"",'Ark1'!AJ1041)</f>
        <v/>
      </c>
      <c r="N136" s="409"/>
      <c r="O136" s="276" t="str">
        <f>+IF(K136=0,"",'Ark1'!AK1041)</f>
        <v/>
      </c>
      <c r="P136" s="409"/>
      <c r="Q136" s="64">
        <f>+'Ark1'!S1041</f>
        <v>6.5286624203821644</v>
      </c>
      <c r="R136" s="454"/>
      <c r="S136" s="114"/>
      <c r="T136" s="64">
        <f>+'Ark1'!T1041</f>
        <v>4.7707006369426761</v>
      </c>
      <c r="U136" s="454"/>
      <c r="V136" s="454"/>
      <c r="W136" s="233">
        <f>+'Ark1'!U1041</f>
        <v>16.461910828025488</v>
      </c>
      <c r="X136" s="92"/>
      <c r="Y136" s="130">
        <f>+'Ark1'!X1041</f>
        <v>100</v>
      </c>
      <c r="Z136" s="130">
        <f>+'Ark1'!Y1041</f>
        <v>0</v>
      </c>
      <c r="AA136" s="64">
        <f>+'Ark1'!Z1041</f>
        <v>0.26867718834793847</v>
      </c>
      <c r="AB136" s="64">
        <f>+'Ark1'!AA1041</f>
        <v>1.8183793076314327</v>
      </c>
      <c r="AC136" s="64">
        <f>+'Ark1'!AB1041</f>
        <v>1.6773979373774319</v>
      </c>
      <c r="AD136" s="64">
        <f t="shared" si="19"/>
        <v>2.5214829268292704</v>
      </c>
      <c r="AE136" s="129">
        <f t="shared" si="20"/>
        <v>2.1216216216216215</v>
      </c>
      <c r="AF136" s="45"/>
    </row>
    <row r="137" spans="1:32" ht="15.6">
      <c r="A137" s="45"/>
      <c r="B137" s="63">
        <f>+'Ark1'!C1042</f>
        <v>2018</v>
      </c>
      <c r="C137" s="63">
        <f>+'Ark1'!N1042</f>
        <v>417</v>
      </c>
      <c r="D137" s="63" t="str">
        <f>VLOOKUP(C137,RNR!$J$2:$K$19,2)</f>
        <v>17,1 - 18,0 kg</v>
      </c>
      <c r="E137" s="63">
        <f>+'Ark1'!Q1042</f>
        <v>73</v>
      </c>
      <c r="F137" s="63">
        <f>+'Ark1'!R1042</f>
        <v>138</v>
      </c>
      <c r="G137" s="176">
        <f>+'Ark1'!AG1042</f>
        <v>1.6375433281794489</v>
      </c>
      <c r="H137" s="107">
        <f t="shared" si="23"/>
        <v>0.40120328275173889</v>
      </c>
      <c r="I137" s="176">
        <f>+'Ark1'!AH1042</f>
        <v>2.1739130434782608</v>
      </c>
      <c r="J137" s="92"/>
      <c r="K137" s="412">
        <f>+'Ark1'!AI1042</f>
        <v>0</v>
      </c>
      <c r="L137" s="351"/>
      <c r="M137" s="276" t="str">
        <f>+IF(K137=0,"",'Ark1'!AJ1042)</f>
        <v/>
      </c>
      <c r="N137" s="409"/>
      <c r="O137" s="276" t="str">
        <f>+IF(K137=0,"",'Ark1'!AK1042)</f>
        <v/>
      </c>
      <c r="P137" s="409"/>
      <c r="Q137" s="64">
        <f>+'Ark1'!S1042</f>
        <v>6.8695652173913064</v>
      </c>
      <c r="R137" s="454"/>
      <c r="S137" s="114"/>
      <c r="T137" s="64">
        <f>+'Ark1'!T1042</f>
        <v>4.9347826086956523</v>
      </c>
      <c r="U137" s="454"/>
      <c r="V137" s="454"/>
      <c r="W137" s="233">
        <f>+'Ark1'!U1042</f>
        <v>17.492028985507247</v>
      </c>
      <c r="X137" s="92"/>
      <c r="Y137" s="130">
        <f>+'Ark1'!X1042</f>
        <v>100</v>
      </c>
      <c r="Z137" s="130">
        <f>+'Ark1'!Y1042</f>
        <v>0</v>
      </c>
      <c r="AA137" s="64">
        <f>+'Ark1'!Z1042</f>
        <v>0.29807634325177806</v>
      </c>
      <c r="AB137" s="64">
        <f>+'Ark1'!AA1042</f>
        <v>2.101849037438575</v>
      </c>
      <c r="AC137" s="64">
        <f>+'Ark1'!AB1042</f>
        <v>1.7864486742653702</v>
      </c>
      <c r="AD137" s="64">
        <f t="shared" si="19"/>
        <v>2.5463080168776364</v>
      </c>
      <c r="AE137" s="129">
        <f t="shared" si="20"/>
        <v>1.8904109589041096</v>
      </c>
      <c r="AF137" s="45"/>
    </row>
    <row r="138" spans="1:32" ht="15.6">
      <c r="A138" s="45"/>
      <c r="B138" s="63">
        <f>+'Ark1'!C1043</f>
        <v>2018</v>
      </c>
      <c r="C138" s="63">
        <f>+'Ark1'!N1043</f>
        <v>418</v>
      </c>
      <c r="D138" s="63" t="str">
        <f>VLOOKUP(C138,RNR!$J$2:$K$19,2)</f>
        <v>18,1 - 19,0 kg</v>
      </c>
      <c r="E138" s="63">
        <f>+'Ark1'!Q1043</f>
        <v>32</v>
      </c>
      <c r="F138" s="63">
        <f>+'Ark1'!R1043</f>
        <v>58</v>
      </c>
      <c r="G138" s="176">
        <f>+'Ark1'!AG1043</f>
        <v>0.72830958910205745</v>
      </c>
      <c r="H138" s="107">
        <f t="shared" si="23"/>
        <v>-0.42413243448488291</v>
      </c>
      <c r="I138" s="176">
        <f>+'Ark1'!AH1043</f>
        <v>5.1724137931034484</v>
      </c>
      <c r="J138" s="92"/>
      <c r="K138" s="412">
        <f>+'Ark1'!AI1043</f>
        <v>0</v>
      </c>
      <c r="L138" s="351"/>
      <c r="M138" s="276" t="str">
        <f>+IF(K138=0,"",'Ark1'!AJ1043)</f>
        <v/>
      </c>
      <c r="N138" s="409"/>
      <c r="O138" s="276" t="str">
        <f>+IF(K138=0,"",'Ark1'!AK1043)</f>
        <v/>
      </c>
      <c r="P138" s="409"/>
      <c r="Q138" s="64">
        <f>+'Ark1'!S1043</f>
        <v>7.0689655172413763</v>
      </c>
      <c r="R138" s="454"/>
      <c r="S138" s="114"/>
      <c r="T138" s="64">
        <f>+'Ark1'!T1043</f>
        <v>5.0517241379310338</v>
      </c>
      <c r="U138" s="454"/>
      <c r="V138" s="454"/>
      <c r="W138" s="233">
        <f>+'Ark1'!U1043</f>
        <v>18.510344827586206</v>
      </c>
      <c r="X138" s="92"/>
      <c r="Y138" s="130">
        <f>+'Ark1'!X1043</f>
        <v>100</v>
      </c>
      <c r="Z138" s="130">
        <f>+'Ark1'!Y1043</f>
        <v>0</v>
      </c>
      <c r="AA138" s="64">
        <f>+'Ark1'!Z1043</f>
        <v>0.30438726194057608</v>
      </c>
      <c r="AB138" s="64">
        <f>+'Ark1'!AA1043</f>
        <v>1.6801279607006663</v>
      </c>
      <c r="AC138" s="64">
        <f>+'Ark1'!AB1043</f>
        <v>1.6233470510146761</v>
      </c>
      <c r="AD138" s="64">
        <f t="shared" si="19"/>
        <v>2.6185365853658547</v>
      </c>
      <c r="AE138" s="129">
        <f t="shared" si="20"/>
        <v>1.8125</v>
      </c>
      <c r="AF138" s="45"/>
    </row>
    <row r="139" spans="1:32" ht="15.6">
      <c r="A139" s="45"/>
      <c r="B139" s="63">
        <f>+'Ark1'!C1044</f>
        <v>2018</v>
      </c>
      <c r="C139" s="63">
        <f>+'Ark1'!N1044</f>
        <v>419</v>
      </c>
      <c r="D139" s="63" t="str">
        <f>VLOOKUP(C139,RNR!$J$2:$K$19,2)</f>
        <v>19,1 - 20,0 kg</v>
      </c>
      <c r="E139" s="63">
        <f>+'Ark1'!Q1044</f>
        <v>26</v>
      </c>
      <c r="F139" s="63">
        <f>+'Ark1'!R1044</f>
        <v>35</v>
      </c>
      <c r="G139" s="176">
        <f>+'Ark1'!AG1044</f>
        <v>0.46224865314282954</v>
      </c>
      <c r="H139" s="107">
        <f t="shared" si="23"/>
        <v>-0.18248528705538841</v>
      </c>
      <c r="I139" s="176">
        <f>+'Ark1'!AH1044</f>
        <v>2.8571428571428577</v>
      </c>
      <c r="J139" s="92"/>
      <c r="K139" s="412">
        <f>+'Ark1'!AI1044</f>
        <v>0</v>
      </c>
      <c r="L139" s="351"/>
      <c r="M139" s="276" t="str">
        <f>+IF(K139=0,"",'Ark1'!AJ1044)</f>
        <v/>
      </c>
      <c r="N139" s="409"/>
      <c r="O139" s="276" t="str">
        <f>+IF(K139=0,"",'Ark1'!AK1044)</f>
        <v/>
      </c>
      <c r="P139" s="409"/>
      <c r="Q139" s="64">
        <f>+'Ark1'!S1044</f>
        <v>7</v>
      </c>
      <c r="R139" s="454"/>
      <c r="S139" s="114"/>
      <c r="T139" s="64">
        <f>+'Ark1'!T1044</f>
        <v>5.0857142857142845</v>
      </c>
      <c r="U139" s="454"/>
      <c r="V139" s="454"/>
      <c r="W139" s="233">
        <f>+'Ark1'!U1044</f>
        <v>19.468571428571423</v>
      </c>
      <c r="X139" s="92"/>
      <c r="Y139" s="130">
        <f>+'Ark1'!X1044</f>
        <v>100</v>
      </c>
      <c r="Z139" s="130">
        <f>+'Ark1'!Y1044</f>
        <v>0</v>
      </c>
      <c r="AA139" s="64">
        <f>+'Ark1'!Z1044</f>
        <v>0.29546228047528261</v>
      </c>
      <c r="AB139" s="64">
        <f>+'Ark1'!AA1044</f>
        <v>2.056349053193895</v>
      </c>
      <c r="AC139" s="64">
        <f>+'Ark1'!AB1044</f>
        <v>1.1306490821376798</v>
      </c>
      <c r="AD139" s="64">
        <f t="shared" si="19"/>
        <v>2.7812244897959175</v>
      </c>
      <c r="AE139" s="129">
        <f t="shared" si="20"/>
        <v>1.3461538461538463</v>
      </c>
      <c r="AF139" s="45"/>
    </row>
    <row r="140" spans="1:32" ht="15.6">
      <c r="A140" s="45"/>
      <c r="B140" s="63">
        <f>+'Ark1'!C1045</f>
        <v>2018</v>
      </c>
      <c r="C140" s="63">
        <f>+'Ark1'!N1045</f>
        <v>420</v>
      </c>
      <c r="D140" s="63" t="str">
        <f>VLOOKUP(C140,RNR!$J$2:$K$19,2)</f>
        <v>20,1 - ==&gt; kg</v>
      </c>
      <c r="E140" s="63">
        <f>+'Ark1'!Q1045</f>
        <v>36</v>
      </c>
      <c r="F140" s="63">
        <f>+'Ark1'!R1045</f>
        <v>70</v>
      </c>
      <c r="G140" s="176">
        <f>+'Ark1'!AG1045</f>
        <v>1.0784897398979607</v>
      </c>
      <c r="H140" s="107">
        <f t="shared" si="23"/>
        <v>0.67817415601092801</v>
      </c>
      <c r="I140" s="176">
        <f>+'Ark1'!AH1045</f>
        <v>0</v>
      </c>
      <c r="J140" s="92"/>
      <c r="K140" s="412">
        <f>+'Ark1'!AI1045</f>
        <v>0</v>
      </c>
      <c r="L140" s="351"/>
      <c r="M140" s="276" t="str">
        <f>+IF(K140=0,"",'Ark1'!AJ1045)</f>
        <v/>
      </c>
      <c r="N140" s="409"/>
      <c r="O140" s="276" t="str">
        <f>+IF(K140=0,"",'Ark1'!AK1045)</f>
        <v/>
      </c>
      <c r="P140" s="409"/>
      <c r="Q140" s="64">
        <f>+'Ark1'!S1045</f>
        <v>6.9</v>
      </c>
      <c r="R140" s="454"/>
      <c r="S140" s="114"/>
      <c r="T140" s="64">
        <f>+'Ark1'!T1045</f>
        <v>5.4714285714285698</v>
      </c>
      <c r="U140" s="454"/>
      <c r="V140" s="454"/>
      <c r="W140" s="233">
        <f>+'Ark1'!U1045</f>
        <v>22.711428571428577</v>
      </c>
      <c r="X140" s="92"/>
      <c r="Y140" s="130">
        <f>+'Ark1'!X1045</f>
        <v>100</v>
      </c>
      <c r="Z140" s="130">
        <f>+'Ark1'!Y1045</f>
        <v>34.285714285714278</v>
      </c>
      <c r="AA140" s="64">
        <f>+'Ark1'!Z1045</f>
        <v>2.366585415870734</v>
      </c>
      <c r="AB140" s="64">
        <f>+'Ark1'!AA1045</f>
        <v>1.7167244558003045</v>
      </c>
      <c r="AC140" s="64">
        <f>+'Ark1'!AB1045</f>
        <v>1.9836577222856953</v>
      </c>
      <c r="AD140" s="64">
        <f t="shared" si="19"/>
        <v>3.2915113871635615</v>
      </c>
      <c r="AE140" s="129">
        <f t="shared" si="20"/>
        <v>1.9444444444444444</v>
      </c>
      <c r="AF140" s="45"/>
    </row>
    <row r="141" spans="1:32" ht="15.6">
      <c r="A141" s="45"/>
      <c r="B141" s="63">
        <f>+'Ark1'!C1046</f>
        <v>2018</v>
      </c>
      <c r="C141" s="63">
        <f>+'Ark1'!N1046</f>
        <v>460</v>
      </c>
      <c r="D141" s="63" t="str">
        <f>VLOOKUP(C141,RNR!$J$2:$K$19,2)</f>
        <v>20,1 - ==&gt; kg</v>
      </c>
      <c r="E141" s="63">
        <f>+'Ark1'!Q1046</f>
        <v>0</v>
      </c>
      <c r="F141" s="63">
        <f>+'Ark1'!R1046</f>
        <v>0</v>
      </c>
      <c r="G141" s="176">
        <f>+'Ark1'!AG1046</f>
        <v>0</v>
      </c>
      <c r="H141" s="107">
        <f t="shared" si="23"/>
        <v>-1.1976120516059989</v>
      </c>
      <c r="I141" s="176">
        <f>+'Ark1'!AH1046</f>
        <v>0</v>
      </c>
      <c r="J141" s="92"/>
      <c r="K141" s="412">
        <f>+'Ark1'!AI1046</f>
        <v>0</v>
      </c>
      <c r="L141" s="351"/>
      <c r="M141" s="276" t="str">
        <f>+IF(K141=0,"",'Ark1'!AJ1046)</f>
        <v/>
      </c>
      <c r="N141" s="409"/>
      <c r="O141" s="276" t="str">
        <f>+IF(K141=0,"",'Ark1'!AK1046)</f>
        <v/>
      </c>
      <c r="P141" s="409"/>
      <c r="Q141" s="64">
        <f>+'Ark1'!S1046</f>
        <v>0</v>
      </c>
      <c r="R141" s="454"/>
      <c r="S141" s="114"/>
      <c r="T141" s="64">
        <f>+'Ark1'!T1046</f>
        <v>0</v>
      </c>
      <c r="U141" s="454"/>
      <c r="V141" s="454"/>
      <c r="W141" s="233">
        <f>+'Ark1'!U1046</f>
        <v>0</v>
      </c>
      <c r="X141" s="92"/>
      <c r="Y141" s="130">
        <f>+'Ark1'!X1046</f>
        <v>0</v>
      </c>
      <c r="Z141" s="130">
        <f>+'Ark1'!Y1046</f>
        <v>0</v>
      </c>
      <c r="AA141" s="64">
        <f>+'Ark1'!Z1046</f>
        <v>0</v>
      </c>
      <c r="AB141" s="64">
        <f>+'Ark1'!AA1046</f>
        <v>0</v>
      </c>
      <c r="AC141" s="64">
        <f>+'Ark1'!AB1046</f>
        <v>0</v>
      </c>
      <c r="AD141" s="64" t="e">
        <f t="shared" si="19"/>
        <v>#DIV/0!</v>
      </c>
      <c r="AE141" s="129" t="e">
        <f t="shared" si="20"/>
        <v>#DIV/0!</v>
      </c>
      <c r="AF141" s="45"/>
    </row>
    <row r="142" spans="1:3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43"/>
      <c r="S142" s="45"/>
      <c r="T142" s="45"/>
      <c r="U142" s="443"/>
      <c r="V142" s="443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</row>
    <row r="143" spans="1:32" ht="15.6">
      <c r="A143" s="45"/>
      <c r="B143" s="63">
        <f>+'Ark1'!C1047</f>
        <v>2017</v>
      </c>
      <c r="C143" s="63">
        <f>+'Ark1'!N1047</f>
        <v>403</v>
      </c>
      <c r="D143" s="63" t="str">
        <f>VLOOKUP(C143,RNR!$J$2:$K$19,2)</f>
        <v>&lt;=4,0</v>
      </c>
      <c r="E143" s="63">
        <f>+'Ark1'!Q1047</f>
        <v>131</v>
      </c>
      <c r="F143" s="63">
        <f>+'Ark1'!R1047</f>
        <v>1071</v>
      </c>
      <c r="G143" s="176">
        <f>+'Ark1'!AG1047</f>
        <v>2.7772746254336087</v>
      </c>
      <c r="H143" s="107">
        <f t="shared" si="21"/>
        <v>2.7772746254336087</v>
      </c>
      <c r="I143" s="176">
        <f>+'Ark1'!AH1047</f>
        <v>0.56022408963585435</v>
      </c>
      <c r="J143" s="92"/>
      <c r="K143" s="412">
        <f>+'Ark1'!AI1047</f>
        <v>0</v>
      </c>
      <c r="L143" s="351"/>
      <c r="M143" s="276" t="str">
        <f>+IF(K143=0,"",'Ark1'!AJ1047)</f>
        <v/>
      </c>
      <c r="N143" s="409"/>
      <c r="O143" s="276" t="str">
        <f>+IF(K143=0,"",'Ark1'!AK1047)</f>
        <v/>
      </c>
      <c r="P143" s="409"/>
      <c r="Q143" s="64">
        <f>+'Ark1'!S1047</f>
        <v>3.9533146591970127</v>
      </c>
      <c r="R143" s="454"/>
      <c r="S143" s="114"/>
      <c r="T143" s="64">
        <f>+'Ark1'!T1047</f>
        <v>3.2829131652661054</v>
      </c>
      <c r="U143" s="454"/>
      <c r="V143" s="454"/>
      <c r="W143" s="233">
        <f>+'Ark1'!U1047</f>
        <v>3.4215686274509838</v>
      </c>
      <c r="X143" s="92"/>
      <c r="Y143" s="130">
        <f>+'Ark1'!X1047</f>
        <v>0</v>
      </c>
      <c r="Z143" s="130">
        <f>+'Ark1'!Y1047</f>
        <v>0</v>
      </c>
      <c r="AA143" s="64">
        <f>+'Ark1'!Z1047</f>
        <v>0.55030062635847965</v>
      </c>
      <c r="AB143" s="64">
        <f>+'Ark1'!AA1047</f>
        <v>5.2264916055830879</v>
      </c>
      <c r="AC143" s="64">
        <f>+'Ark1'!AB1047</f>
        <v>1.4917380030590672</v>
      </c>
      <c r="AD143" s="64">
        <f t="shared" si="19"/>
        <v>0.86549362305148869</v>
      </c>
      <c r="AE143" s="129">
        <f t="shared" si="20"/>
        <v>8.1755725190839694</v>
      </c>
      <c r="AF143" s="45"/>
    </row>
    <row r="144" spans="1:32" ht="15.6">
      <c r="A144" s="45"/>
      <c r="B144" s="63">
        <f>+'Ark1'!C1048</f>
        <v>2017</v>
      </c>
      <c r="C144" s="63">
        <f>+'Ark1'!N1048</f>
        <v>404</v>
      </c>
      <c r="D144" s="63" t="str">
        <f>VLOOKUP(C144,RNR!$J$2:$K$19,2)</f>
        <v xml:space="preserve">  4,1 - 5,0 kg</v>
      </c>
      <c r="E144" s="63">
        <f>+'Ark1'!Q1048</f>
        <v>183</v>
      </c>
      <c r="F144" s="63">
        <f>+'Ark1'!R1048</f>
        <v>2379</v>
      </c>
      <c r="G144" s="176">
        <f>+'Ark1'!AG1048</f>
        <v>8.3153019533005548</v>
      </c>
      <c r="H144" s="107">
        <f t="shared" si="21"/>
        <v>8.3153019533005548</v>
      </c>
      <c r="I144" s="176">
        <f>+'Ark1'!AH1048</f>
        <v>0.21017234131988224</v>
      </c>
      <c r="J144" s="92"/>
      <c r="K144" s="412">
        <f>+'Ark1'!AI1048</f>
        <v>0</v>
      </c>
      <c r="L144" s="351"/>
      <c r="M144" s="276" t="str">
        <f>+IF(K144=0,"",'Ark1'!AJ1048)</f>
        <v/>
      </c>
      <c r="N144" s="409"/>
      <c r="O144" s="276" t="str">
        <f>+IF(K144=0,"",'Ark1'!AK1048)</f>
        <v/>
      </c>
      <c r="P144" s="409"/>
      <c r="Q144" s="64">
        <f>+'Ark1'!S1048</f>
        <v>4.576292559899116</v>
      </c>
      <c r="R144" s="454"/>
      <c r="S144" s="114"/>
      <c r="T144" s="64">
        <f>+'Ark1'!T1048</f>
        <v>3.8226145439260191</v>
      </c>
      <c r="U144" s="454"/>
      <c r="V144" s="454"/>
      <c r="W144" s="233">
        <f>+'Ark1'!U1048</f>
        <v>4.6118957545186996</v>
      </c>
      <c r="X144" s="92"/>
      <c r="Y144" s="130">
        <f>+'Ark1'!X1048</f>
        <v>0</v>
      </c>
      <c r="Z144" s="130">
        <f>+'Ark1'!Y1048</f>
        <v>0</v>
      </c>
      <c r="AA144" s="64">
        <f>+'Ark1'!Z1048</f>
        <v>0.28146717491330142</v>
      </c>
      <c r="AB144" s="64">
        <f>+'Ark1'!AA1048</f>
        <v>1.3430034318264299</v>
      </c>
      <c r="AC144" s="64">
        <f>+'Ark1'!AB1048</f>
        <v>1.5231357636994378</v>
      </c>
      <c r="AD144" s="64">
        <f t="shared" si="19"/>
        <v>1.0077799210067042</v>
      </c>
      <c r="AE144" s="129">
        <f t="shared" si="20"/>
        <v>13</v>
      </c>
      <c r="AF144" s="45"/>
    </row>
    <row r="145" spans="1:32" ht="15.6">
      <c r="A145" s="45"/>
      <c r="B145" s="63">
        <f>+'Ark1'!C1049</f>
        <v>2017</v>
      </c>
      <c r="C145" s="63">
        <f>+'Ark1'!N1049</f>
        <v>405</v>
      </c>
      <c r="D145" s="63" t="str">
        <f>VLOOKUP(C145,RNR!$J$2:$K$19,2)</f>
        <v xml:space="preserve">  5,1 - 6,0 kg</v>
      </c>
      <c r="E145" s="63">
        <f>+'Ark1'!Q1049</f>
        <v>237</v>
      </c>
      <c r="F145" s="63">
        <f>+'Ark1'!R1049</f>
        <v>3214</v>
      </c>
      <c r="G145" s="176">
        <f>+'Ark1'!AG1049</f>
        <v>13.520541373396227</v>
      </c>
      <c r="H145" s="107">
        <f t="shared" si="21"/>
        <v>13.520541373396227</v>
      </c>
      <c r="I145" s="176">
        <f>+'Ark1'!AH1049</f>
        <v>9.3341630367143741E-2</v>
      </c>
      <c r="J145" s="92"/>
      <c r="K145" s="412">
        <f>+'Ark1'!AI1049</f>
        <v>0</v>
      </c>
      <c r="L145" s="351"/>
      <c r="M145" s="276" t="str">
        <f>+IF(K145=0,"",'Ark1'!AJ1049)</f>
        <v/>
      </c>
      <c r="N145" s="409"/>
      <c r="O145" s="276" t="str">
        <f>+IF(K145=0,"",'Ark1'!AK1049)</f>
        <v/>
      </c>
      <c r="P145" s="409"/>
      <c r="Q145" s="64">
        <f>+'Ark1'!S1049</f>
        <v>4.9523957685127558</v>
      </c>
      <c r="R145" s="454"/>
      <c r="S145" s="114"/>
      <c r="T145" s="64">
        <f>+'Ark1'!T1049</f>
        <v>4.0942750466708153</v>
      </c>
      <c r="U145" s="454"/>
      <c r="V145" s="454"/>
      <c r="W145" s="233">
        <f>+'Ark1'!U1049</f>
        <v>5.5506533914125722</v>
      </c>
      <c r="X145" s="92"/>
      <c r="Y145" s="130">
        <f>+'Ark1'!X1049</f>
        <v>0</v>
      </c>
      <c r="Z145" s="130">
        <f>+'Ark1'!Y1049</f>
        <v>0</v>
      </c>
      <c r="AA145" s="64">
        <f>+'Ark1'!Z1049</f>
        <v>0.28596805964671329</v>
      </c>
      <c r="AB145" s="64">
        <f>+'Ark1'!AA1049</f>
        <v>1.4038036772775742</v>
      </c>
      <c r="AC145" s="64">
        <f>+'Ark1'!AB1049</f>
        <v>1.4624989334434373</v>
      </c>
      <c r="AD145" s="64">
        <f t="shared" si="19"/>
        <v>1.120801658604009</v>
      </c>
      <c r="AE145" s="129">
        <f t="shared" si="20"/>
        <v>13.561181434599156</v>
      </c>
      <c r="AF145" s="45"/>
    </row>
    <row r="146" spans="1:32" ht="15.6">
      <c r="A146" s="45"/>
      <c r="B146" s="63">
        <f>+'Ark1'!C1050</f>
        <v>2017</v>
      </c>
      <c r="C146" s="63">
        <f>+'Ark1'!N1050</f>
        <v>406</v>
      </c>
      <c r="D146" s="63" t="str">
        <f>VLOOKUP(C146,RNR!$J$2:$K$19,2)</f>
        <v xml:space="preserve">  6,1 - 7,0 kg</v>
      </c>
      <c r="E146" s="63">
        <f>+'Ark1'!Q1050</f>
        <v>276</v>
      </c>
      <c r="F146" s="63">
        <f>+'Ark1'!R1050</f>
        <v>2772</v>
      </c>
      <c r="G146" s="176">
        <f>+'Ark1'!AG1050</f>
        <v>13.693036312609921</v>
      </c>
      <c r="H146" s="107">
        <f t="shared" si="21"/>
        <v>13.693036312609921</v>
      </c>
      <c r="I146" s="176">
        <f>+'Ark1'!AH1050</f>
        <v>0.4329004329004329</v>
      </c>
      <c r="J146" s="92"/>
      <c r="K146" s="412">
        <f>+'Ark1'!AI1050</f>
        <v>0</v>
      </c>
      <c r="L146" s="351"/>
      <c r="M146" s="276" t="str">
        <f>+IF(K146=0,"",'Ark1'!AJ1050)</f>
        <v/>
      </c>
      <c r="N146" s="409"/>
      <c r="O146" s="276" t="str">
        <f>+IF(K146=0,"",'Ark1'!AK1050)</f>
        <v/>
      </c>
      <c r="P146" s="409"/>
      <c r="Q146" s="64">
        <f>+'Ark1'!S1050</f>
        <v>5.046176046176047</v>
      </c>
      <c r="R146" s="454"/>
      <c r="S146" s="114"/>
      <c r="T146" s="64">
        <f>+'Ark1'!T1050</f>
        <v>4.1803751803751812</v>
      </c>
      <c r="U146" s="454"/>
      <c r="V146" s="454"/>
      <c r="W146" s="233">
        <f>+'Ark1'!U1050</f>
        <v>6.5178210678210604</v>
      </c>
      <c r="X146" s="92"/>
      <c r="Y146" s="130">
        <f>+'Ark1'!X1050</f>
        <v>0</v>
      </c>
      <c r="Z146" s="130">
        <f>+'Ark1'!Y1050</f>
        <v>0</v>
      </c>
      <c r="AA146" s="64">
        <f>+'Ark1'!Z1050</f>
        <v>0.28400076675267244</v>
      </c>
      <c r="AB146" s="64">
        <f>+'Ark1'!AA1050</f>
        <v>1.4447608321883723</v>
      </c>
      <c r="AC146" s="64">
        <f>+'Ark1'!AB1050</f>
        <v>1.4677647908208278</v>
      </c>
      <c r="AD146" s="64">
        <f t="shared" si="19"/>
        <v>1.2916356877323403</v>
      </c>
      <c r="AE146" s="129">
        <f t="shared" si="20"/>
        <v>10.043478260869565</v>
      </c>
      <c r="AF146" s="45"/>
    </row>
    <row r="147" spans="1:32" ht="15.6">
      <c r="A147" s="45"/>
      <c r="B147" s="63">
        <f>+'Ark1'!C1051</f>
        <v>2017</v>
      </c>
      <c r="C147" s="63">
        <f>+'Ark1'!N1051</f>
        <v>407</v>
      </c>
      <c r="D147" s="63" t="str">
        <f>VLOOKUP(C147,RNR!$J$2:$K$19,2)</f>
        <v xml:space="preserve">  7,1 - 8,0 kg</v>
      </c>
      <c r="E147" s="63">
        <f>+'Ark1'!Q1051</f>
        <v>312</v>
      </c>
      <c r="F147" s="63">
        <f>+'Ark1'!R1051</f>
        <v>2082</v>
      </c>
      <c r="G147" s="176">
        <f>+'Ark1'!AG1051</f>
        <v>11.852660825383738</v>
      </c>
      <c r="H147" s="107">
        <f t="shared" si="21"/>
        <v>11.852660825383738</v>
      </c>
      <c r="I147" s="176">
        <f>+'Ark1'!AH1051</f>
        <v>0.76849183477425564</v>
      </c>
      <c r="J147" s="92"/>
      <c r="K147" s="412">
        <f>+'Ark1'!AI1051</f>
        <v>0</v>
      </c>
      <c r="L147" s="351"/>
      <c r="M147" s="276" t="str">
        <f>+IF(K147=0,"",'Ark1'!AJ1051)</f>
        <v/>
      </c>
      <c r="N147" s="409"/>
      <c r="O147" s="276" t="str">
        <f>+IF(K147=0,"",'Ark1'!AK1051)</f>
        <v/>
      </c>
      <c r="P147" s="409"/>
      <c r="Q147" s="64">
        <f>+'Ark1'!S1051</f>
        <v>4.9332372718539848</v>
      </c>
      <c r="R147" s="454"/>
      <c r="S147" s="114"/>
      <c r="T147" s="64">
        <f>+'Ark1'!T1051</f>
        <v>4.0341018251681096</v>
      </c>
      <c r="U147" s="454"/>
      <c r="V147" s="454"/>
      <c r="W147" s="233">
        <f>+'Ark1'!U1051</f>
        <v>7.5115754082612893</v>
      </c>
      <c r="X147" s="92"/>
      <c r="Y147" s="130">
        <f>+'Ark1'!X1051</f>
        <v>0</v>
      </c>
      <c r="Z147" s="130">
        <f>+'Ark1'!Y1051</f>
        <v>0</v>
      </c>
      <c r="AA147" s="64">
        <f>+'Ark1'!Z1051</f>
        <v>0.27503473945299201</v>
      </c>
      <c r="AB147" s="64">
        <f>+'Ark1'!AA1051</f>
        <v>1.4632415656141251</v>
      </c>
      <c r="AC147" s="64">
        <f>+'Ark1'!AB1051</f>
        <v>1.5780340719955921</v>
      </c>
      <c r="AD147" s="64">
        <f t="shared" ref="AD147:AD160" si="24">+W147/Q147</f>
        <v>1.5226462856586516</v>
      </c>
      <c r="AE147" s="129">
        <f t="shared" ref="AE147:AE160" si="25">+F147/E147</f>
        <v>6.6730769230769234</v>
      </c>
      <c r="AF147" s="45"/>
    </row>
    <row r="148" spans="1:32" ht="15.6">
      <c r="A148" s="45"/>
      <c r="B148" s="63">
        <f>+'Ark1'!C1052</f>
        <v>2017</v>
      </c>
      <c r="C148" s="63">
        <f>+'Ark1'!N1052</f>
        <v>408</v>
      </c>
      <c r="D148" s="63" t="str">
        <f>VLOOKUP(C148,RNR!$J$2:$K$19,2)</f>
        <v xml:space="preserve">  8,1 - 9,0 kg</v>
      </c>
      <c r="E148" s="63">
        <f>+'Ark1'!Q1052</f>
        <v>320</v>
      </c>
      <c r="F148" s="63">
        <f>+'Ark1'!R1052</f>
        <v>1508</v>
      </c>
      <c r="G148" s="176">
        <f>+'Ark1'!AG1052</f>
        <v>9.7665785750068821</v>
      </c>
      <c r="H148" s="107">
        <f t="shared" si="21"/>
        <v>9.7665785750068821</v>
      </c>
      <c r="I148" s="176">
        <f>+'Ark1'!AH1052</f>
        <v>1.0610079575596816</v>
      </c>
      <c r="J148" s="92"/>
      <c r="K148" s="412">
        <f>+'Ark1'!AI1052</f>
        <v>0</v>
      </c>
      <c r="L148" s="351"/>
      <c r="M148" s="276" t="str">
        <f>+IF(K148=0,"",'Ark1'!AJ1052)</f>
        <v/>
      </c>
      <c r="N148" s="409"/>
      <c r="O148" s="276" t="str">
        <f>+IF(K148=0,"",'Ark1'!AK1052)</f>
        <v/>
      </c>
      <c r="P148" s="409"/>
      <c r="Q148" s="64">
        <f>+'Ark1'!S1052</f>
        <v>4.9290450928381961</v>
      </c>
      <c r="R148" s="454"/>
      <c r="S148" s="114"/>
      <c r="T148" s="64">
        <f>+'Ark1'!T1052</f>
        <v>3.8885941644562343</v>
      </c>
      <c r="U148" s="454"/>
      <c r="V148" s="454"/>
      <c r="W148" s="233">
        <f>+'Ark1'!U1052</f>
        <v>8.5454907161803746</v>
      </c>
      <c r="X148" s="92"/>
      <c r="Y148" s="130">
        <f>+'Ark1'!X1052</f>
        <v>0</v>
      </c>
      <c r="Z148" s="130">
        <f>+'Ark1'!Y1052</f>
        <v>0</v>
      </c>
      <c r="AA148" s="64">
        <f>+'Ark1'!Z1052</f>
        <v>0.29731260606161247</v>
      </c>
      <c r="AB148" s="64">
        <f>+'Ark1'!AA1052</f>
        <v>1.331969639287079</v>
      </c>
      <c r="AC148" s="64">
        <f>+'Ark1'!AB1052</f>
        <v>1.599337524412882</v>
      </c>
      <c r="AD148" s="64">
        <f t="shared" si="24"/>
        <v>1.7337010628279301</v>
      </c>
      <c r="AE148" s="129">
        <f t="shared" si="25"/>
        <v>4.7125000000000004</v>
      </c>
      <c r="AF148" s="45"/>
    </row>
    <row r="149" spans="1:32" ht="15.6">
      <c r="A149" s="45"/>
      <c r="B149" s="63">
        <f>+'Ark1'!C1053</f>
        <v>2017</v>
      </c>
      <c r="C149" s="63">
        <f>+'Ark1'!N1053</f>
        <v>409</v>
      </c>
      <c r="D149" s="63" t="str">
        <f>VLOOKUP(C149,RNR!$J$2:$K$19,2)</f>
        <v xml:space="preserve">  9,1 - 10,0 kg</v>
      </c>
      <c r="E149" s="63">
        <f>+'Ark1'!Q1053</f>
        <v>313</v>
      </c>
      <c r="F149" s="63">
        <f>+'Ark1'!R1053</f>
        <v>1233</v>
      </c>
      <c r="G149" s="176">
        <f>+'Ark1'!AG1053</f>
        <v>8.8945545105986632</v>
      </c>
      <c r="H149" s="107">
        <f t="shared" si="21"/>
        <v>8.8945545105986632</v>
      </c>
      <c r="I149" s="176">
        <f>+'Ark1'!AH1053</f>
        <v>0.81103000811030013</v>
      </c>
      <c r="J149" s="92"/>
      <c r="K149" s="412">
        <f>+'Ark1'!AI1053</f>
        <v>0</v>
      </c>
      <c r="L149" s="351"/>
      <c r="M149" s="276" t="str">
        <f>+IF(K149=0,"",'Ark1'!AJ1053)</f>
        <v/>
      </c>
      <c r="N149" s="409"/>
      <c r="O149" s="276" t="str">
        <f>+IF(K149=0,"",'Ark1'!AK1053)</f>
        <v/>
      </c>
      <c r="P149" s="409"/>
      <c r="Q149" s="64">
        <f>+'Ark1'!S1053</f>
        <v>5.1305758313057588</v>
      </c>
      <c r="R149" s="454"/>
      <c r="S149" s="114"/>
      <c r="T149" s="64">
        <f>+'Ark1'!T1053</f>
        <v>4.007299270072993</v>
      </c>
      <c r="U149" s="454"/>
      <c r="V149" s="454"/>
      <c r="W149" s="233">
        <f>+'Ark1'!U1053</f>
        <v>9.5182481751824781</v>
      </c>
      <c r="X149" s="92"/>
      <c r="Y149" s="130">
        <f>+'Ark1'!X1053</f>
        <v>0</v>
      </c>
      <c r="Z149" s="130">
        <f>+'Ark1'!Y1053</f>
        <v>0</v>
      </c>
      <c r="AA149" s="64">
        <f>+'Ark1'!Z1053</f>
        <v>0.28278452080237276</v>
      </c>
      <c r="AB149" s="64">
        <f>+'Ark1'!AA1053</f>
        <v>1.3669655157081551</v>
      </c>
      <c r="AC149" s="64">
        <f>+'Ark1'!AB1053</f>
        <v>1.6182591315498751</v>
      </c>
      <c r="AD149" s="64">
        <f t="shared" si="24"/>
        <v>1.8552007587733157</v>
      </c>
      <c r="AE149" s="129">
        <f t="shared" si="25"/>
        <v>3.939297124600639</v>
      </c>
      <c r="AF149" s="45"/>
    </row>
    <row r="150" spans="1:32" ht="15.6">
      <c r="A150" s="45"/>
      <c r="B150" s="63">
        <f>+'Ark1'!C1054</f>
        <v>2017</v>
      </c>
      <c r="C150" s="63">
        <f>+'Ark1'!N1054</f>
        <v>410</v>
      </c>
      <c r="D150" s="63" t="str">
        <f>VLOOKUP(C150,RNR!$J$2:$K$19,2)</f>
        <v>10,1 - 11,0 kg</v>
      </c>
      <c r="E150" s="63">
        <f>+'Ark1'!Q1054</f>
        <v>275</v>
      </c>
      <c r="F150" s="63">
        <f>+'Ark1'!R1054</f>
        <v>951</v>
      </c>
      <c r="G150" s="176">
        <f>+'Ark1'!AG1054</f>
        <v>7.5994782710186541</v>
      </c>
      <c r="H150" s="107">
        <f t="shared" si="21"/>
        <v>7.5994782710186541</v>
      </c>
      <c r="I150" s="176">
        <f>+'Ark1'!AH1054</f>
        <v>1.3669821240799156</v>
      </c>
      <c r="J150" s="92"/>
      <c r="K150" s="412">
        <f>+'Ark1'!AI1054</f>
        <v>0</v>
      </c>
      <c r="L150" s="351"/>
      <c r="M150" s="276" t="str">
        <f>+IF(K150=0,"",'Ark1'!AJ1054)</f>
        <v/>
      </c>
      <c r="N150" s="409"/>
      <c r="O150" s="276" t="str">
        <f>+IF(K150=0,"",'Ark1'!AK1054)</f>
        <v/>
      </c>
      <c r="P150" s="409"/>
      <c r="Q150" s="64">
        <f>+'Ark1'!S1054</f>
        <v>5.2881177707676121</v>
      </c>
      <c r="R150" s="454"/>
      <c r="S150" s="114"/>
      <c r="T150" s="64">
        <f>+'Ark1'!T1054</f>
        <v>4.0515247108307042</v>
      </c>
      <c r="U150" s="454"/>
      <c r="V150" s="454"/>
      <c r="W150" s="233">
        <f>+'Ark1'!U1054</f>
        <v>10.543848580441644</v>
      </c>
      <c r="X150" s="92"/>
      <c r="Y150" s="130">
        <f>+'Ark1'!X1054</f>
        <v>0</v>
      </c>
      <c r="Z150" s="130">
        <f>+'Ark1'!Y1054</f>
        <v>0</v>
      </c>
      <c r="AA150" s="64">
        <f>+'Ark1'!Z1054</f>
        <v>0.29188375132114325</v>
      </c>
      <c r="AB150" s="64">
        <f>+'Ark1'!AA1054</f>
        <v>1.3996603654462503</v>
      </c>
      <c r="AC150" s="64">
        <f>+'Ark1'!AB1054</f>
        <v>1.6363623352061365</v>
      </c>
      <c r="AD150" s="64">
        <f t="shared" si="24"/>
        <v>1.9938755219725601</v>
      </c>
      <c r="AE150" s="129">
        <f t="shared" si="25"/>
        <v>3.458181818181818</v>
      </c>
      <c r="AF150" s="45"/>
    </row>
    <row r="151" spans="1:32" ht="15.6">
      <c r="A151" s="45"/>
      <c r="B151" s="63">
        <f>+'Ark1'!C1055</f>
        <v>2017</v>
      </c>
      <c r="C151" s="63">
        <f>+'Ark1'!N1055</f>
        <v>411</v>
      </c>
      <c r="D151" s="63" t="str">
        <f>VLOOKUP(C151,RNR!$J$2:$K$19,2)</f>
        <v>11,1 - 12,0 kg</v>
      </c>
      <c r="E151" s="63">
        <f>+'Ark1'!Q1055</f>
        <v>251</v>
      </c>
      <c r="F151" s="63">
        <f>+'Ark1'!R1055</f>
        <v>678</v>
      </c>
      <c r="G151" s="176">
        <f>+'Ark1'!AG1055</f>
        <v>5.9179557682353074</v>
      </c>
      <c r="H151" s="107">
        <f t="shared" si="21"/>
        <v>5.9179557682353074</v>
      </c>
      <c r="I151" s="176">
        <f>+'Ark1'!AH1055</f>
        <v>1.0324483775811213</v>
      </c>
      <c r="J151" s="92"/>
      <c r="K151" s="412">
        <f>+'Ark1'!AI1055</f>
        <v>0</v>
      </c>
      <c r="L151" s="351"/>
      <c r="M151" s="276" t="str">
        <f>+IF(K151=0,"",'Ark1'!AJ1055)</f>
        <v/>
      </c>
      <c r="N151" s="409"/>
      <c r="O151" s="276" t="str">
        <f>+IF(K151=0,"",'Ark1'!AK1055)</f>
        <v/>
      </c>
      <c r="P151" s="409"/>
      <c r="Q151" s="64">
        <f>+'Ark1'!S1055</f>
        <v>5.4616519174041285</v>
      </c>
      <c r="R151" s="454"/>
      <c r="S151" s="114"/>
      <c r="T151" s="64">
        <f>+'Ark1'!T1055</f>
        <v>4.1415929203539825</v>
      </c>
      <c r="U151" s="454"/>
      <c r="V151" s="454"/>
      <c r="W151" s="233">
        <f>+'Ark1'!U1055</f>
        <v>11.516961651917388</v>
      </c>
      <c r="X151" s="92"/>
      <c r="Y151" s="130">
        <f>+'Ark1'!X1055</f>
        <v>0</v>
      </c>
      <c r="Z151" s="130">
        <f>+'Ark1'!Y1055</f>
        <v>0</v>
      </c>
      <c r="AA151" s="64">
        <f>+'Ark1'!Z1055</f>
        <v>0.28594133988875903</v>
      </c>
      <c r="AB151" s="64">
        <f>+'Ark1'!AA1055</f>
        <v>1.3817729141263202</v>
      </c>
      <c r="AC151" s="64">
        <f>+'Ark1'!AB1055</f>
        <v>1.7279615591558681</v>
      </c>
      <c r="AD151" s="64">
        <f t="shared" si="24"/>
        <v>2.1086956521739104</v>
      </c>
      <c r="AE151" s="129">
        <f t="shared" si="25"/>
        <v>2.7011952191235058</v>
      </c>
      <c r="AF151" s="45"/>
    </row>
    <row r="152" spans="1:32" ht="15.6">
      <c r="A152" s="45"/>
      <c r="B152" s="63">
        <f>+'Ark1'!C1056</f>
        <v>2017</v>
      </c>
      <c r="C152" s="63">
        <f>+'Ark1'!N1056</f>
        <v>412</v>
      </c>
      <c r="D152" s="63" t="str">
        <f>VLOOKUP(C152,RNR!$J$2:$K$19,2)</f>
        <v>12,1 - 13,0 kg</v>
      </c>
      <c r="E152" s="63">
        <f>+'Ark1'!Q1056</f>
        <v>207</v>
      </c>
      <c r="F152" s="63">
        <f>+'Ark1'!R1056</f>
        <v>525</v>
      </c>
      <c r="G152" s="176">
        <f>+'Ark1'!AG1056</f>
        <v>4.9700672775736159</v>
      </c>
      <c r="H152" s="107">
        <f t="shared" si="21"/>
        <v>4.9700672775736159</v>
      </c>
      <c r="I152" s="176">
        <f>+'Ark1'!AH1056</f>
        <v>1.1428571428571423</v>
      </c>
      <c r="J152" s="92"/>
      <c r="K152" s="412">
        <f>+'Ark1'!AI1056</f>
        <v>0</v>
      </c>
      <c r="L152" s="351"/>
      <c r="M152" s="276" t="str">
        <f>+IF(K152=0,"",'Ark1'!AJ1056)</f>
        <v/>
      </c>
      <c r="N152" s="409"/>
      <c r="O152" s="276" t="str">
        <f>+IF(K152=0,"",'Ark1'!AK1056)</f>
        <v/>
      </c>
      <c r="P152" s="409"/>
      <c r="Q152" s="64">
        <f>+'Ark1'!S1056</f>
        <v>5.7352380952380972</v>
      </c>
      <c r="R152" s="454"/>
      <c r="S152" s="114"/>
      <c r="T152" s="64">
        <f>+'Ark1'!T1056</f>
        <v>4.2761904761904779</v>
      </c>
      <c r="U152" s="454"/>
      <c r="V152" s="454"/>
      <c r="W152" s="233">
        <f>+'Ark1'!U1056</f>
        <v>12.491047619047627</v>
      </c>
      <c r="X152" s="92"/>
      <c r="Y152" s="130">
        <f>+'Ark1'!X1056</f>
        <v>0</v>
      </c>
      <c r="Z152" s="130">
        <f>+'Ark1'!Y1056</f>
        <v>0</v>
      </c>
      <c r="AA152" s="64">
        <f>+'Ark1'!Z1056</f>
        <v>0.2773614585416766</v>
      </c>
      <c r="AB152" s="64">
        <f>+'Ark1'!AA1056</f>
        <v>1.329660246785654</v>
      </c>
      <c r="AC152" s="64">
        <f>+'Ark1'!AB1056</f>
        <v>1.7484427797886348</v>
      </c>
      <c r="AD152" s="64">
        <f t="shared" si="24"/>
        <v>2.1779475257389578</v>
      </c>
      <c r="AE152" s="129">
        <f t="shared" si="25"/>
        <v>2.5362318840579712</v>
      </c>
      <c r="AF152" s="45"/>
    </row>
    <row r="153" spans="1:32" ht="15.6">
      <c r="A153" s="45"/>
      <c r="B153" s="63">
        <f>+'Ark1'!C1057</f>
        <v>2017</v>
      </c>
      <c r="C153" s="63">
        <f>+'Ark1'!N1057</f>
        <v>413</v>
      </c>
      <c r="D153" s="63" t="str">
        <f>VLOOKUP(C153,RNR!$J$2:$K$19,2)</f>
        <v>13,1 - 14,0 kg</v>
      </c>
      <c r="E153" s="63">
        <f>+'Ark1'!Q1057</f>
        <v>169</v>
      </c>
      <c r="F153" s="63">
        <f>+'Ark1'!R1057</f>
        <v>345</v>
      </c>
      <c r="G153" s="176">
        <f>+'Ark1'!AG1057</f>
        <v>3.5336452288400042</v>
      </c>
      <c r="H153" s="107">
        <f t="shared" si="21"/>
        <v>3.5336452288400042</v>
      </c>
      <c r="I153" s="176">
        <f>+'Ark1'!AH1057</f>
        <v>0.57971014492753614</v>
      </c>
      <c r="J153" s="92"/>
      <c r="K153" s="412">
        <f>+'Ark1'!AI1057</f>
        <v>0</v>
      </c>
      <c r="L153" s="351"/>
      <c r="M153" s="276" t="str">
        <f>+IF(K153=0,"",'Ark1'!AJ1057)</f>
        <v/>
      </c>
      <c r="N153" s="409"/>
      <c r="O153" s="276" t="str">
        <f>+IF(K153=0,"",'Ark1'!AK1057)</f>
        <v/>
      </c>
      <c r="P153" s="409"/>
      <c r="Q153" s="64">
        <f>+'Ark1'!S1057</f>
        <v>5.8144927536231892</v>
      </c>
      <c r="R153" s="454"/>
      <c r="S153" s="114"/>
      <c r="T153" s="64">
        <f>+'Ark1'!T1057</f>
        <v>4.4608695652173909</v>
      </c>
      <c r="U153" s="454"/>
      <c r="V153" s="454"/>
      <c r="W153" s="233">
        <f>+'Ark1'!U1057</f>
        <v>13.514492753623189</v>
      </c>
      <c r="X153" s="92"/>
      <c r="Y153" s="130">
        <f>+'Ark1'!X1057</f>
        <v>0</v>
      </c>
      <c r="Z153" s="130">
        <f>+'Ark1'!Y1057</f>
        <v>0</v>
      </c>
      <c r="AA153" s="64">
        <f>+'Ark1'!Z1057</f>
        <v>0.29413363930947217</v>
      </c>
      <c r="AB153" s="64">
        <f>+'Ark1'!AA1057</f>
        <v>1.3642724198101837</v>
      </c>
      <c r="AC153" s="64">
        <f>+'Ark1'!AB1057</f>
        <v>1.7426630787892359</v>
      </c>
      <c r="AD153" s="64">
        <f t="shared" si="24"/>
        <v>2.3242771684945165</v>
      </c>
      <c r="AE153" s="129">
        <f t="shared" si="25"/>
        <v>2.0414201183431953</v>
      </c>
      <c r="AF153" s="45"/>
    </row>
    <row r="154" spans="1:32" ht="15.6">
      <c r="A154" s="45"/>
      <c r="B154" s="63">
        <f>+'Ark1'!C1058</f>
        <v>2017</v>
      </c>
      <c r="C154" s="63">
        <f>+'Ark1'!N1058</f>
        <v>414</v>
      </c>
      <c r="D154" s="63" t="str">
        <f>VLOOKUP(C154,RNR!$J$2:$K$19,2)</f>
        <v>14,1 - 15,0 kg</v>
      </c>
      <c r="E154" s="63">
        <f>+'Ark1'!Q1058</f>
        <v>109</v>
      </c>
      <c r="F154" s="63">
        <f>+'Ark1'!R1058</f>
        <v>236</v>
      </c>
      <c r="G154" s="176">
        <f>+'Ark1'!AG1058</f>
        <v>2.5963671474445196</v>
      </c>
      <c r="H154" s="107">
        <f t="shared" si="21"/>
        <v>2.5963671474445196</v>
      </c>
      <c r="I154" s="176">
        <f>+'Ark1'!AH1058</f>
        <v>2.5423728813559321</v>
      </c>
      <c r="J154" s="92"/>
      <c r="K154" s="412">
        <f>+'Ark1'!AI1058</f>
        <v>0</v>
      </c>
      <c r="L154" s="351"/>
      <c r="M154" s="276" t="str">
        <f>+IF(K154=0,"",'Ark1'!AJ1058)</f>
        <v/>
      </c>
      <c r="N154" s="409"/>
      <c r="O154" s="276" t="str">
        <f>+IF(K154=0,"",'Ark1'!AK1058)</f>
        <v/>
      </c>
      <c r="P154" s="409"/>
      <c r="Q154" s="64">
        <f>+'Ark1'!S1058</f>
        <v>6.17372881355932</v>
      </c>
      <c r="R154" s="454"/>
      <c r="S154" s="114"/>
      <c r="T154" s="64">
        <f>+'Ark1'!T1058</f>
        <v>4.3474576271186436</v>
      </c>
      <c r="U154" s="454"/>
      <c r="V154" s="454"/>
      <c r="W154" s="233">
        <f>+'Ark1'!U1058</f>
        <v>14.516101694915248</v>
      </c>
      <c r="X154" s="92"/>
      <c r="Y154" s="130">
        <f>+'Ark1'!X1058</f>
        <v>0</v>
      </c>
      <c r="Z154" s="130">
        <f>+'Ark1'!Y1058</f>
        <v>0</v>
      </c>
      <c r="AA154" s="64">
        <f>+'Ark1'!Z1058</f>
        <v>0.28978961947702198</v>
      </c>
      <c r="AB154" s="64">
        <f>+'Ark1'!AA1058</f>
        <v>1.5236512772263595</v>
      </c>
      <c r="AC154" s="64">
        <f>+'Ark1'!AB1058</f>
        <v>1.8104083191652756</v>
      </c>
      <c r="AD154" s="64">
        <f t="shared" si="24"/>
        <v>2.3512697323266982</v>
      </c>
      <c r="AE154" s="129">
        <f t="shared" si="25"/>
        <v>2.165137614678899</v>
      </c>
      <c r="AF154" s="45"/>
    </row>
    <row r="155" spans="1:32" ht="15.6">
      <c r="A155" s="45"/>
      <c r="B155" s="63">
        <f>+'Ark1'!C1059</f>
        <v>2017</v>
      </c>
      <c r="C155" s="63">
        <f>+'Ark1'!N1059</f>
        <v>415</v>
      </c>
      <c r="D155" s="63" t="str">
        <f>VLOOKUP(C155,RNR!$J$2:$K$19,2)</f>
        <v>15,1 - 16,0 kg</v>
      </c>
      <c r="E155" s="63">
        <f>+'Ark1'!Q1059</f>
        <v>83</v>
      </c>
      <c r="F155" s="63">
        <f>+'Ark1'!R1059</f>
        <v>164</v>
      </c>
      <c r="G155" s="176">
        <f>+'Ark1'!AG1059</f>
        <v>1.9310944864524031</v>
      </c>
      <c r="H155" s="107">
        <f t="shared" si="21"/>
        <v>1.9310944864524031</v>
      </c>
      <c r="I155" s="176">
        <f>+'Ark1'!AH1059</f>
        <v>1.2195121951219512</v>
      </c>
      <c r="J155" s="92"/>
      <c r="K155" s="412">
        <f>+'Ark1'!AI1059</f>
        <v>0</v>
      </c>
      <c r="L155" s="351"/>
      <c r="M155" s="276" t="str">
        <f>+IF(K155=0,"",'Ark1'!AJ1059)</f>
        <v/>
      </c>
      <c r="N155" s="409"/>
      <c r="O155" s="276" t="str">
        <f>+IF(K155=0,"",'Ark1'!AK1059)</f>
        <v/>
      </c>
      <c r="P155" s="409"/>
      <c r="Q155" s="64">
        <f>+'Ark1'!S1059</f>
        <v>6.2621951219512191</v>
      </c>
      <c r="R155" s="454"/>
      <c r="S155" s="114"/>
      <c r="T155" s="64">
        <f>+'Ark1'!T1059</f>
        <v>4.5853658536585362</v>
      </c>
      <c r="U155" s="454"/>
      <c r="V155" s="454"/>
      <c r="W155" s="233">
        <f>+'Ark1'!U1059</f>
        <v>15.536585365853661</v>
      </c>
      <c r="X155" s="92"/>
      <c r="Y155" s="130">
        <f>+'Ark1'!X1059</f>
        <v>0</v>
      </c>
      <c r="Z155" s="130">
        <f>+'Ark1'!Y1059</f>
        <v>0</v>
      </c>
      <c r="AA155" s="64">
        <f>+'Ark1'!Z1059</f>
        <v>0.28133488209510998</v>
      </c>
      <c r="AB155" s="64">
        <f>+'Ark1'!AA1059</f>
        <v>1.6522815153084138</v>
      </c>
      <c r="AC155" s="64">
        <f>+'Ark1'!AB1059</f>
        <v>1.8705106874874475</v>
      </c>
      <c r="AD155" s="64">
        <f t="shared" si="24"/>
        <v>2.4810126582278484</v>
      </c>
      <c r="AE155" s="129">
        <f t="shared" si="25"/>
        <v>1.9759036144578312</v>
      </c>
      <c r="AF155" s="45"/>
    </row>
    <row r="156" spans="1:32" ht="15.6">
      <c r="A156" s="45"/>
      <c r="B156" s="63">
        <f>+'Ark1'!C1060</f>
        <v>2017</v>
      </c>
      <c r="C156" s="63">
        <f>+'Ark1'!N1060</f>
        <v>416</v>
      </c>
      <c r="D156" s="63" t="str">
        <f>VLOOKUP(C156,RNR!$J$2:$K$19,2)</f>
        <v>16,1 - 17,0 kg</v>
      </c>
      <c r="E156" s="63">
        <f>+'Ark1'!Q1060</f>
        <v>53</v>
      </c>
      <c r="F156" s="63">
        <f>+'Ark1'!R1060</f>
        <v>99</v>
      </c>
      <c r="G156" s="176">
        <f>+'Ark1'!AG1060</f>
        <v>1.23634004542771</v>
      </c>
      <c r="H156" s="107">
        <f t="shared" si="21"/>
        <v>1.23634004542771</v>
      </c>
      <c r="I156" s="176">
        <f>+'Ark1'!AH1060</f>
        <v>4.0404040404040407</v>
      </c>
      <c r="J156" s="92"/>
      <c r="K156" s="412">
        <f>+'Ark1'!AI1060</f>
        <v>0</v>
      </c>
      <c r="L156" s="351"/>
      <c r="M156" s="276" t="str">
        <f>+IF(K156=0,"",'Ark1'!AJ1060)</f>
        <v/>
      </c>
      <c r="N156" s="409"/>
      <c r="O156" s="276" t="str">
        <f>+IF(K156=0,"",'Ark1'!AK1060)</f>
        <v/>
      </c>
      <c r="P156" s="409"/>
      <c r="Q156" s="64">
        <f>+'Ark1'!S1060</f>
        <v>6.3737373737373746</v>
      </c>
      <c r="R156" s="454"/>
      <c r="S156" s="114"/>
      <c r="T156" s="64">
        <f>+'Ark1'!T1060</f>
        <v>4.7676767676767664</v>
      </c>
      <c r="U156" s="454"/>
      <c r="V156" s="454"/>
      <c r="W156" s="233">
        <f>+'Ark1'!U1060</f>
        <v>16.477777777777785</v>
      </c>
      <c r="X156" s="92"/>
      <c r="Y156" s="130">
        <f>+'Ark1'!X1060</f>
        <v>100</v>
      </c>
      <c r="Z156" s="130">
        <f>+'Ark1'!Y1060</f>
        <v>0</v>
      </c>
      <c r="AA156" s="64">
        <f>+'Ark1'!Z1060</f>
        <v>0.26535874537737764</v>
      </c>
      <c r="AB156" s="64">
        <f>+'Ark1'!AA1060</f>
        <v>1.5412565946731276</v>
      </c>
      <c r="AC156" s="64">
        <f>+'Ark1'!AB1060</f>
        <v>1.8631367209561989</v>
      </c>
      <c r="AD156" s="64">
        <f t="shared" si="24"/>
        <v>2.5852614896988912</v>
      </c>
      <c r="AE156" s="129">
        <f t="shared" si="25"/>
        <v>1.8679245283018868</v>
      </c>
      <c r="AF156" s="45"/>
    </row>
    <row r="157" spans="1:32" ht="15.6">
      <c r="A157" s="45"/>
      <c r="B157" s="63">
        <f>+'Ark1'!C1061</f>
        <v>2017</v>
      </c>
      <c r="C157" s="63">
        <f>+'Ark1'!N1061</f>
        <v>417</v>
      </c>
      <c r="D157" s="63" t="str">
        <f>VLOOKUP(C157,RNR!$J$2:$K$19,2)</f>
        <v>17,1 - 18,0 kg</v>
      </c>
      <c r="E157" s="63">
        <f>+'Ark1'!Q1061</f>
        <v>53</v>
      </c>
      <c r="F157" s="63">
        <f>+'Ark1'!R1061</f>
        <v>87</v>
      </c>
      <c r="G157" s="176">
        <f>+'Ark1'!AG1061</f>
        <v>1.1524420235869404</v>
      </c>
      <c r="H157" s="107">
        <f t="shared" si="21"/>
        <v>1.1524420235869404</v>
      </c>
      <c r="I157" s="176">
        <f>+'Ark1'!AH1061</f>
        <v>2.298850574712644</v>
      </c>
      <c r="J157" s="92"/>
      <c r="K157" s="412">
        <f>+'Ark1'!AI1061</f>
        <v>0</v>
      </c>
      <c r="L157" s="351"/>
      <c r="M157" s="276" t="str">
        <f>+IF(K157=0,"",'Ark1'!AJ1061)</f>
        <v/>
      </c>
      <c r="N157" s="409"/>
      <c r="O157" s="276" t="str">
        <f>+IF(K157=0,"",'Ark1'!AK1061)</f>
        <v/>
      </c>
      <c r="P157" s="409"/>
      <c r="Q157" s="64">
        <f>+'Ark1'!S1061</f>
        <v>6.2298850574712654</v>
      </c>
      <c r="R157" s="454"/>
      <c r="S157" s="114"/>
      <c r="T157" s="64">
        <f>+'Ark1'!T1061</f>
        <v>5.1264367816091951</v>
      </c>
      <c r="U157" s="454"/>
      <c r="V157" s="454"/>
      <c r="W157" s="233">
        <f>+'Ark1'!U1061</f>
        <v>17.47816091954023</v>
      </c>
      <c r="X157" s="92"/>
      <c r="Y157" s="130">
        <f>+'Ark1'!X1061</f>
        <v>100</v>
      </c>
      <c r="Z157" s="130">
        <f>+'Ark1'!Y1061</f>
        <v>0</v>
      </c>
      <c r="AA157" s="64">
        <f>+'Ark1'!Z1061</f>
        <v>0.29416755228533559</v>
      </c>
      <c r="AB157" s="64">
        <f>+'Ark1'!AA1061</f>
        <v>1.6449235696550164</v>
      </c>
      <c r="AC157" s="64">
        <f>+'Ark1'!AB1061</f>
        <v>1.9405213051287564</v>
      </c>
      <c r="AD157" s="64">
        <f t="shared" si="24"/>
        <v>2.8055350553505529</v>
      </c>
      <c r="AE157" s="129">
        <f t="shared" si="25"/>
        <v>1.6415094339622642</v>
      </c>
      <c r="AF157" s="45"/>
    </row>
    <row r="158" spans="1:32" ht="15.6">
      <c r="A158" s="45"/>
      <c r="B158" s="63">
        <f>+'Ark1'!C1062</f>
        <v>2017</v>
      </c>
      <c r="C158" s="63">
        <f>+'Ark1'!N1062</f>
        <v>418</v>
      </c>
      <c r="D158" s="63" t="str">
        <f>VLOOKUP(C158,RNR!$J$2:$K$19,2)</f>
        <v>18,1 - 19,0 kg</v>
      </c>
      <c r="E158" s="63">
        <f>+'Ark1'!Q1062</f>
        <v>32</v>
      </c>
      <c r="F158" s="63">
        <f>+'Ark1'!R1062</f>
        <v>46</v>
      </c>
      <c r="G158" s="176">
        <f>+'Ark1'!AG1062</f>
        <v>0.64473394019821795</v>
      </c>
      <c r="H158" s="107">
        <f t="shared" si="21"/>
        <v>0.64473394019821795</v>
      </c>
      <c r="I158" s="176">
        <f>+'Ark1'!AH1062</f>
        <v>0</v>
      </c>
      <c r="J158" s="92"/>
      <c r="K158" s="412">
        <f>+'Ark1'!AI1062</f>
        <v>0</v>
      </c>
      <c r="L158" s="351"/>
      <c r="M158" s="276" t="str">
        <f>+IF(K158=0,"",'Ark1'!AJ1062)</f>
        <v/>
      </c>
      <c r="N158" s="409"/>
      <c r="O158" s="276" t="str">
        <f>+IF(K158=0,"",'Ark1'!AK1062)</f>
        <v/>
      </c>
      <c r="P158" s="409"/>
      <c r="Q158" s="64">
        <f>+'Ark1'!S1062</f>
        <v>6.3478260869565206</v>
      </c>
      <c r="R158" s="454"/>
      <c r="S158" s="114"/>
      <c r="T158" s="64">
        <f>+'Ark1'!T1062</f>
        <v>5.4782608695652177</v>
      </c>
      <c r="U158" s="454"/>
      <c r="V158" s="454"/>
      <c r="W158" s="233">
        <f>+'Ark1'!U1062</f>
        <v>18.493478260869576</v>
      </c>
      <c r="X158" s="92"/>
      <c r="Y158" s="130">
        <f>+'Ark1'!X1062</f>
        <v>100</v>
      </c>
      <c r="Z158" s="130">
        <f>+'Ark1'!Y1062</f>
        <v>0</v>
      </c>
      <c r="AA158" s="64">
        <f>+'Ark1'!Z1062</f>
        <v>0.29296250977858779</v>
      </c>
      <c r="AB158" s="64">
        <f>+'Ark1'!AA1062</f>
        <v>1.6314489599385851</v>
      </c>
      <c r="AC158" s="64">
        <f>+'Ark1'!AB1062</f>
        <v>1.908096370216668</v>
      </c>
      <c r="AD158" s="64">
        <f t="shared" si="24"/>
        <v>2.9133561643835639</v>
      </c>
      <c r="AE158" s="129">
        <f t="shared" si="25"/>
        <v>1.4375</v>
      </c>
      <c r="AF158" s="45"/>
    </row>
    <row r="159" spans="1:32" ht="15.6">
      <c r="A159" s="45"/>
      <c r="B159" s="63">
        <f>+'Ark1'!C1063</f>
        <v>2017</v>
      </c>
      <c r="C159" s="63">
        <f>+'Ark1'!N1063</f>
        <v>419</v>
      </c>
      <c r="D159" s="63" t="str">
        <f>VLOOKUP(C159,RNR!$J$2:$K$19,2)</f>
        <v>19,1 - 20,0 kg</v>
      </c>
      <c r="E159" s="63">
        <f>+'Ark1'!Q1063</f>
        <v>22</v>
      </c>
      <c r="F159" s="63">
        <f>+'Ark1'!R1063</f>
        <v>27</v>
      </c>
      <c r="G159" s="176">
        <f>+'Ark1'!AG1063</f>
        <v>0.4003155838870327</v>
      </c>
      <c r="H159" s="107">
        <f t="shared" si="21"/>
        <v>0.4003155838870327</v>
      </c>
      <c r="I159" s="176">
        <f>+'Ark1'!AH1063</f>
        <v>0</v>
      </c>
      <c r="J159" s="92"/>
      <c r="K159" s="412">
        <f>+'Ark1'!AI1063</f>
        <v>0</v>
      </c>
      <c r="L159" s="351"/>
      <c r="M159" s="276" t="str">
        <f>+IF(K159=0,"",'Ark1'!AJ1063)</f>
        <v/>
      </c>
      <c r="N159" s="409"/>
      <c r="O159" s="276" t="str">
        <f>+IF(K159=0,"",'Ark1'!AK1063)</f>
        <v/>
      </c>
      <c r="P159" s="409"/>
      <c r="Q159" s="64">
        <f>+'Ark1'!S1063</f>
        <v>5.9259259259259265</v>
      </c>
      <c r="R159" s="454"/>
      <c r="S159" s="114"/>
      <c r="T159" s="64">
        <f>+'Ark1'!T1063</f>
        <v>5.5555555555555562</v>
      </c>
      <c r="U159" s="454"/>
      <c r="V159" s="454"/>
      <c r="W159" s="233">
        <f>+'Ark1'!U1063</f>
        <v>19.562962962962963</v>
      </c>
      <c r="X159" s="92"/>
      <c r="Y159" s="130">
        <f>+'Ark1'!X1063</f>
        <v>100</v>
      </c>
      <c r="Z159" s="130">
        <f>+'Ark1'!Y1063</f>
        <v>0</v>
      </c>
      <c r="AA159" s="64">
        <f>+'Ark1'!Z1063</f>
        <v>0.27236705645701287</v>
      </c>
      <c r="AB159" s="64">
        <f>+'Ark1'!AA1063</f>
        <v>1.6538602638345277</v>
      </c>
      <c r="AC159" s="64">
        <f>+'Ark1'!AB1063</f>
        <v>1.6405358955814899</v>
      </c>
      <c r="AD159" s="64">
        <f t="shared" si="24"/>
        <v>3.3012499999999996</v>
      </c>
      <c r="AE159" s="129">
        <f t="shared" si="25"/>
        <v>1.2272727272727273</v>
      </c>
      <c r="AF159" s="45"/>
    </row>
    <row r="160" spans="1:32" ht="15.6">
      <c r="A160" s="45"/>
      <c r="B160" s="63">
        <f>+'Ark1'!C1064</f>
        <v>2017</v>
      </c>
      <c r="C160" s="63">
        <f>+'Ark1'!N1064</f>
        <v>420</v>
      </c>
      <c r="D160" s="63" t="str">
        <f>VLOOKUP(C160,RNR!$J$2:$K$19,2)</f>
        <v>20,1 - ==&gt; kg</v>
      </c>
      <c r="E160" s="63">
        <f>+'Ark1'!Q1064</f>
        <v>42</v>
      </c>
      <c r="F160" s="63">
        <f>+'Ark1'!R1064</f>
        <v>71</v>
      </c>
      <c r="G160" s="176">
        <f>+'Ark1'!AG1064</f>
        <v>1.1976120516059989</v>
      </c>
      <c r="H160" s="107">
        <f t="shared" si="21"/>
        <v>1.1976120516059989</v>
      </c>
      <c r="I160" s="176">
        <f>+'Ark1'!AH1064</f>
        <v>0</v>
      </c>
      <c r="J160" s="92"/>
      <c r="K160" s="412">
        <f>+'Ark1'!AI1064</f>
        <v>0</v>
      </c>
      <c r="L160" s="351"/>
      <c r="M160" s="276" t="str">
        <f>+IF(K160=0,"",'Ark1'!AJ1064)</f>
        <v/>
      </c>
      <c r="N160" s="409"/>
      <c r="O160" s="276" t="str">
        <f>+IF(K160=0,"",'Ark1'!AK1064)</f>
        <v/>
      </c>
      <c r="P160" s="409"/>
      <c r="Q160" s="64">
        <f>+'Ark1'!S1064</f>
        <v>6.0422535211267601</v>
      </c>
      <c r="R160" s="454"/>
      <c r="S160" s="114"/>
      <c r="T160" s="64">
        <f>+'Ark1'!T1064</f>
        <v>5.464788732394366</v>
      </c>
      <c r="U160" s="454"/>
      <c r="V160" s="454"/>
      <c r="W160" s="233">
        <f>+'Ark1'!U1064</f>
        <v>22.256338028169004</v>
      </c>
      <c r="X160" s="92"/>
      <c r="Y160" s="130">
        <f>+'Ark1'!X1064</f>
        <v>100</v>
      </c>
      <c r="Z160" s="130">
        <f>+'Ark1'!Y1064</f>
        <v>26.760563380281695</v>
      </c>
      <c r="AA160" s="64">
        <f>+'Ark1'!Z1064</f>
        <v>2.1730573253502254</v>
      </c>
      <c r="AB160" s="64">
        <f>+'Ark1'!AA1064</f>
        <v>1.3782681490394422</v>
      </c>
      <c r="AC160" s="64">
        <f>+'Ark1'!AB1064</f>
        <v>1.7906721211620089</v>
      </c>
      <c r="AD160" s="64">
        <f t="shared" si="24"/>
        <v>3.6834498834498821</v>
      </c>
      <c r="AE160" s="129">
        <f t="shared" si="25"/>
        <v>1.6904761904761905</v>
      </c>
      <c r="AF160" s="45"/>
    </row>
    <row r="161" spans="1:32" ht="15.6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43"/>
      <c r="S161" s="114"/>
      <c r="T161" s="45"/>
      <c r="U161" s="443"/>
      <c r="V161" s="443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</row>
    <row r="162" spans="1:3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43"/>
      <c r="S162" s="45"/>
      <c r="T162" s="45"/>
      <c r="U162" s="443"/>
      <c r="V162" s="443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</row>
  </sheetData>
  <mergeCells count="1">
    <mergeCell ref="Z4:AA4"/>
  </mergeCells>
  <conditionalFormatting sqref="AH63">
    <cfRule type="cellIs" dxfId="36" priority="8" stopIfTrue="1" operator="lessThan">
      <formula>0</formula>
    </cfRule>
  </conditionalFormatting>
  <conditionalFormatting sqref="AH43">
    <cfRule type="cellIs" dxfId="35" priority="10" stopIfTrue="1" operator="greaterThan">
      <formula>0</formula>
    </cfRule>
    <cfRule type="cellIs" dxfId="34" priority="11" stopIfTrue="1" operator="lessThan">
      <formula>0</formula>
    </cfRule>
  </conditionalFormatting>
  <conditionalFormatting sqref="H9:H26 H28:H45 H143:H160 H124:H141 H104:H122 H85:H102 H66:H83 H47:H64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R9:R26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U9:U26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371"/>
  <sheetViews>
    <sheetView zoomScale="89" zoomScaleNormal="89" workbookViewId="0">
      <selection activeCell="A18" sqref="A18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3" width="10.36328125" customWidth="1"/>
    <col min="24" max="24" width="7.36328125" customWidth="1"/>
    <col min="25" max="25" width="9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25">
      <c r="P1"/>
    </row>
    <row r="2" spans="16:25">
      <c r="P2"/>
    </row>
    <row r="3" spans="16:25">
      <c r="P3"/>
    </row>
    <row r="14" spans="16:25" ht="15.6">
      <c r="X14" s="299">
        <f>+År!B36</f>
        <v>16562</v>
      </c>
      <c r="Y14" s="3" t="s">
        <v>8</v>
      </c>
    </row>
    <row r="46" spans="16:25" ht="15.6">
      <c r="P46"/>
      <c r="X46" s="5">
        <f>+År!I36</f>
        <v>8.25646057239463</v>
      </c>
      <c r="Y46" s="3" t="s">
        <v>619</v>
      </c>
    </row>
    <row r="47" spans="16:25">
      <c r="P47"/>
    </row>
    <row r="48" spans="16:25">
      <c r="P48"/>
    </row>
    <row r="56" spans="16:18">
      <c r="Q56" s="3"/>
      <c r="R56" s="3"/>
    </row>
    <row r="57" spans="16:18">
      <c r="R57" s="263"/>
    </row>
    <row r="58" spans="16:18">
      <c r="R58" s="3"/>
    </row>
    <row r="59" spans="16:18">
      <c r="R59" s="3"/>
    </row>
    <row r="60" spans="16:18">
      <c r="R60" s="263"/>
    </row>
    <row r="63" spans="16:18">
      <c r="P63"/>
    </row>
    <row r="64" spans="16:18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  <c r="X88" s="3" t="s">
        <v>622</v>
      </c>
    </row>
    <row r="89" spans="16:25" ht="15.6">
      <c r="P89"/>
      <c r="X89" s="5">
        <f>+År!I36</f>
        <v>8.25646057239463</v>
      </c>
      <c r="Y89" s="3" t="s">
        <v>619</v>
      </c>
    </row>
    <row r="90" spans="16:25">
      <c r="P90"/>
    </row>
    <row r="91" spans="16:25">
      <c r="P91"/>
    </row>
    <row r="92" spans="16:25">
      <c r="P92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>
      <c r="P112"/>
    </row>
    <row r="113" spans="16:23">
      <c r="P113"/>
    </row>
    <row r="114" spans="16:23">
      <c r="P114"/>
    </row>
    <row r="115" spans="16:23">
      <c r="P115"/>
    </row>
    <row r="116" spans="16:23">
      <c r="P116"/>
    </row>
    <row r="117" spans="16:23">
      <c r="P117"/>
    </row>
    <row r="118" spans="16:23">
      <c r="P118"/>
    </row>
    <row r="119" spans="16:23">
      <c r="P119"/>
    </row>
    <row r="120" spans="16:23">
      <c r="P120"/>
    </row>
    <row r="121" spans="16:23">
      <c r="P121"/>
    </row>
    <row r="122" spans="16:23" ht="15.6">
      <c r="P122"/>
      <c r="V122" s="5">
        <f>+År!P36</f>
        <v>5.5422654268808085</v>
      </c>
      <c r="W122" s="3" t="s">
        <v>620</v>
      </c>
    </row>
    <row r="123" spans="16:23">
      <c r="P123"/>
    </row>
    <row r="124" spans="16:23">
      <c r="P124"/>
    </row>
    <row r="125" spans="16:23">
      <c r="P125"/>
    </row>
    <row r="126" spans="16:23">
      <c r="P126"/>
    </row>
    <row r="127" spans="16:23">
      <c r="P127"/>
      <c r="V127" s="3" t="s">
        <v>552</v>
      </c>
      <c r="W127" s="3" t="s">
        <v>0</v>
      </c>
    </row>
    <row r="128" spans="16:23">
      <c r="P128"/>
      <c r="V128">
        <v>3</v>
      </c>
      <c r="W128" s="3" t="s">
        <v>30</v>
      </c>
    </row>
    <row r="129" spans="16:23">
      <c r="P129"/>
      <c r="V129">
        <v>4</v>
      </c>
      <c r="W129" s="3" t="s">
        <v>31</v>
      </c>
    </row>
    <row r="130" spans="16:23">
      <c r="P130"/>
      <c r="V130">
        <v>5</v>
      </c>
      <c r="W130" s="3" t="s">
        <v>396</v>
      </c>
    </row>
    <row r="131" spans="16:23">
      <c r="P131"/>
      <c r="V131">
        <v>6</v>
      </c>
      <c r="W131" s="3" t="s">
        <v>32</v>
      </c>
    </row>
    <row r="132" spans="16:23">
      <c r="P132"/>
      <c r="V132">
        <v>7</v>
      </c>
      <c r="W132" s="3" t="s">
        <v>33</v>
      </c>
    </row>
    <row r="133" spans="16:23">
      <c r="P133"/>
      <c r="V133">
        <v>8</v>
      </c>
      <c r="W133" s="3" t="s">
        <v>34</v>
      </c>
    </row>
    <row r="134" spans="16:23">
      <c r="P134"/>
    </row>
    <row r="135" spans="16:23">
      <c r="P135"/>
    </row>
    <row r="136" spans="16:23">
      <c r="P136"/>
    </row>
    <row r="137" spans="16:23">
      <c r="P137"/>
    </row>
    <row r="138" spans="16:23">
      <c r="P138"/>
    </row>
    <row r="139" spans="16:23">
      <c r="P139"/>
    </row>
    <row r="140" spans="16:23">
      <c r="P140"/>
    </row>
    <row r="141" spans="16:23">
      <c r="P141"/>
    </row>
    <row r="142" spans="16:23">
      <c r="P142"/>
    </row>
    <row r="143" spans="16:23">
      <c r="P143"/>
    </row>
    <row r="144" spans="16:23">
      <c r="P144"/>
    </row>
    <row r="145" spans="16:23">
      <c r="P145"/>
    </row>
    <row r="146" spans="16:23">
      <c r="P146"/>
    </row>
    <row r="147" spans="16:23">
      <c r="P147"/>
    </row>
    <row r="148" spans="16:23">
      <c r="P148"/>
    </row>
    <row r="149" spans="16:23">
      <c r="P149"/>
    </row>
    <row r="150" spans="16:23">
      <c r="P150"/>
    </row>
    <row r="151" spans="16:23">
      <c r="P151"/>
    </row>
    <row r="152" spans="16:23">
      <c r="P152"/>
    </row>
    <row r="153" spans="16:23">
      <c r="P153"/>
    </row>
    <row r="154" spans="16:23">
      <c r="P154"/>
    </row>
    <row r="155" spans="16:23">
      <c r="P155"/>
    </row>
    <row r="156" spans="16:23">
      <c r="P156"/>
    </row>
    <row r="157" spans="16:23">
      <c r="P157"/>
    </row>
    <row r="158" spans="16:23">
      <c r="P158"/>
    </row>
    <row r="159" spans="16:23" ht="15.6">
      <c r="P159"/>
      <c r="V159" s="5">
        <f>+År!P36</f>
        <v>5.5422654268808085</v>
      </c>
      <c r="W159" s="3" t="s">
        <v>620</v>
      </c>
    </row>
    <row r="160" spans="16:23">
      <c r="P160"/>
    </row>
    <row r="161" spans="16:23">
      <c r="P161"/>
    </row>
    <row r="162" spans="16:23">
      <c r="P162"/>
    </row>
    <row r="163" spans="16:23">
      <c r="P163"/>
    </row>
    <row r="164" spans="16:23">
      <c r="P164"/>
    </row>
    <row r="165" spans="16:23">
      <c r="P165"/>
    </row>
    <row r="166" spans="16:23">
      <c r="P166"/>
    </row>
    <row r="167" spans="16:23">
      <c r="P167"/>
      <c r="V167">
        <v>5</v>
      </c>
      <c r="W167" s="3" t="s">
        <v>396</v>
      </c>
    </row>
    <row r="168" spans="16:23">
      <c r="P168"/>
      <c r="V168">
        <v>6</v>
      </c>
      <c r="W168" s="3" t="s">
        <v>32</v>
      </c>
    </row>
    <row r="169" spans="16:23">
      <c r="P169"/>
      <c r="V169">
        <v>7</v>
      </c>
      <c r="W169" s="3" t="s">
        <v>33</v>
      </c>
    </row>
    <row r="170" spans="16:23">
      <c r="P170"/>
      <c r="V170">
        <v>8</v>
      </c>
      <c r="W170" s="3" t="s">
        <v>614</v>
      </c>
    </row>
    <row r="171" spans="16:23">
      <c r="P171"/>
    </row>
    <row r="172" spans="16:23">
      <c r="P172"/>
    </row>
    <row r="173" spans="16:23">
      <c r="P173"/>
    </row>
    <row r="174" spans="16:23">
      <c r="P174"/>
    </row>
    <row r="175" spans="16:23">
      <c r="P175"/>
    </row>
    <row r="176" spans="16:23">
      <c r="P176"/>
    </row>
    <row r="177" spans="16:16">
      <c r="P177"/>
    </row>
    <row r="178" spans="16:16">
      <c r="P178"/>
    </row>
    <row r="179" spans="16:16">
      <c r="P179"/>
    </row>
    <row r="180" spans="16:16">
      <c r="P180"/>
    </row>
    <row r="181" spans="16:16">
      <c r="P181"/>
    </row>
    <row r="182" spans="16:16">
      <c r="P182"/>
    </row>
    <row r="183" spans="16:16">
      <c r="P183"/>
    </row>
    <row r="184" spans="16:16">
      <c r="P184"/>
    </row>
    <row r="185" spans="16:16">
      <c r="P185"/>
    </row>
    <row r="186" spans="16:16" s="498" customFormat="1"/>
    <row r="187" spans="16:16" s="498" customFormat="1"/>
    <row r="188" spans="16:16" s="498" customFormat="1"/>
    <row r="189" spans="16:16" s="498" customFormat="1"/>
    <row r="190" spans="16:16" s="498" customFormat="1"/>
    <row r="191" spans="16:16" s="498" customFormat="1"/>
    <row r="192" spans="16:16" s="498" customFormat="1"/>
    <row r="193" s="498" customFormat="1"/>
    <row r="194" s="498" customFormat="1"/>
    <row r="195" s="498" customFormat="1"/>
    <row r="196" s="498" customFormat="1"/>
    <row r="197" s="498" customFormat="1"/>
    <row r="198" s="498" customFormat="1"/>
    <row r="199" s="498" customFormat="1"/>
    <row r="200" s="498" customFormat="1"/>
    <row r="201" s="498" customFormat="1"/>
    <row r="202" s="498" customFormat="1"/>
    <row r="203" s="498" customFormat="1"/>
    <row r="204" s="498" customFormat="1"/>
    <row r="205" s="498" customFormat="1"/>
    <row r="206" s="498" customFormat="1"/>
    <row r="207" s="498" customFormat="1"/>
    <row r="208" s="498" customFormat="1"/>
    <row r="209" spans="16:16" s="498" customFormat="1"/>
    <row r="210" spans="16:16" s="498" customFormat="1"/>
    <row r="211" spans="16:16" s="498" customFormat="1"/>
    <row r="212" spans="16:16" s="498" customFormat="1"/>
    <row r="213" spans="16:16" s="498" customFormat="1"/>
    <row r="214" spans="16:16" s="498" customFormat="1"/>
    <row r="215" spans="16:16" s="498" customFormat="1"/>
    <row r="216" spans="16:16" s="498" customFormat="1"/>
    <row r="217" spans="16:16" s="498" customFormat="1"/>
    <row r="218" spans="16:16" s="498" customFormat="1"/>
    <row r="219" spans="16:16" s="498" customFormat="1"/>
    <row r="220" spans="16:16" s="498" customFormat="1"/>
    <row r="221" spans="16:16" s="498" customFormat="1"/>
    <row r="222" spans="16:16">
      <c r="P222"/>
    </row>
    <row r="223" spans="16:16">
      <c r="P223"/>
    </row>
    <row r="224" spans="16:16" s="498" customFormat="1"/>
    <row r="225" s="498" customFormat="1"/>
    <row r="226" s="498" customFormat="1"/>
    <row r="227" s="498" customFormat="1"/>
    <row r="228" s="498" customFormat="1"/>
    <row r="229" s="498" customFormat="1"/>
    <row r="230" s="498" customFormat="1"/>
    <row r="231" s="498" customFormat="1"/>
    <row r="232" s="498" customFormat="1"/>
    <row r="233" s="498" customFormat="1"/>
    <row r="234" s="498" customFormat="1"/>
    <row r="235" s="498" customFormat="1"/>
    <row r="236" s="498" customFormat="1"/>
    <row r="237" s="498" customFormat="1"/>
    <row r="238" s="498" customFormat="1"/>
    <row r="239" s="498" customFormat="1"/>
    <row r="240" s="498" customFormat="1"/>
    <row r="241" s="498" customFormat="1"/>
    <row r="242" s="498" customFormat="1"/>
    <row r="243" s="498" customFormat="1"/>
    <row r="244" s="498" customFormat="1"/>
    <row r="245" s="498" customFormat="1"/>
    <row r="246" s="498" customFormat="1"/>
    <row r="247" s="498" customFormat="1"/>
    <row r="248" s="498" customFormat="1"/>
    <row r="249" s="498" customFormat="1"/>
    <row r="250" s="498" customFormat="1"/>
    <row r="251" s="498" customFormat="1"/>
    <row r="252" s="498" customFormat="1"/>
    <row r="253" s="498" customFormat="1"/>
    <row r="254" s="498" customFormat="1"/>
    <row r="255" s="498" customFormat="1"/>
    <row r="256" s="498" customFormat="1"/>
    <row r="257" spans="16:24" s="498" customFormat="1"/>
    <row r="258" spans="16:24" s="498" customFormat="1"/>
    <row r="259" spans="16:24">
      <c r="P259"/>
    </row>
    <row r="260" spans="16:24">
      <c r="P260"/>
    </row>
    <row r="261" spans="16:24">
      <c r="P261"/>
      <c r="T261" s="4"/>
    </row>
    <row r="262" spans="16:24">
      <c r="P262"/>
      <c r="T262" s="4"/>
    </row>
    <row r="263" spans="16:24">
      <c r="P263"/>
      <c r="T263" s="4"/>
    </row>
    <row r="264" spans="16:24">
      <c r="P264"/>
      <c r="T264" s="22"/>
    </row>
    <row r="265" spans="16:24">
      <c r="P265"/>
      <c r="T265" s="22"/>
    </row>
    <row r="266" spans="16:24" ht="15.6">
      <c r="P266"/>
      <c r="T266" s="22"/>
      <c r="W266" s="5">
        <f>+År!S36</f>
        <v>4.4792899408283997</v>
      </c>
      <c r="X266" s="3" t="s">
        <v>621</v>
      </c>
    </row>
    <row r="267" spans="16:24">
      <c r="P267"/>
      <c r="T267" s="22"/>
    </row>
    <row r="268" spans="16:24">
      <c r="P268"/>
      <c r="T268" s="22"/>
    </row>
    <row r="269" spans="16:24">
      <c r="P269"/>
      <c r="T269" s="22"/>
    </row>
    <row r="270" spans="16:24">
      <c r="P270"/>
      <c r="T270" s="22"/>
    </row>
    <row r="271" spans="16:24">
      <c r="P271"/>
      <c r="T271" s="22"/>
    </row>
    <row r="272" spans="16:24">
      <c r="P272"/>
      <c r="T272" s="22"/>
    </row>
    <row r="273" spans="4:24">
      <c r="P273"/>
      <c r="T273" s="22"/>
      <c r="X273" s="3" t="s">
        <v>540</v>
      </c>
    </row>
    <row r="274" spans="4:24">
      <c r="P274"/>
      <c r="T274" s="22"/>
      <c r="W274">
        <v>2</v>
      </c>
      <c r="X274" s="263" t="s">
        <v>89</v>
      </c>
    </row>
    <row r="275" spans="4:24"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22"/>
      <c r="U275" s="21"/>
      <c r="W275">
        <v>3</v>
      </c>
      <c r="X275" s="3" t="s">
        <v>90</v>
      </c>
    </row>
    <row r="276" spans="4:24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4"/>
      <c r="W276">
        <v>4</v>
      </c>
      <c r="X276" s="3" t="s">
        <v>91</v>
      </c>
    </row>
    <row r="277" spans="4:24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4"/>
      <c r="W277">
        <v>5</v>
      </c>
      <c r="X277" s="263" t="s">
        <v>92</v>
      </c>
    </row>
    <row r="278" spans="4:24"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</row>
    <row r="279" spans="4:24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</row>
    <row r="280" spans="4:24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4:24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4:24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U282" s="22"/>
    </row>
    <row r="283" spans="4:24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U283" s="22"/>
    </row>
    <row r="284" spans="4:24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U284" s="22"/>
    </row>
    <row r="285" spans="4:24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U285" s="22"/>
    </row>
    <row r="286" spans="4:24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U286" s="22"/>
    </row>
    <row r="287" spans="4:24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U287" s="22"/>
    </row>
    <row r="288" spans="4:24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U288" s="22"/>
    </row>
    <row r="289" spans="10:21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U289" s="22"/>
    </row>
    <row r="290" spans="10:21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U290" s="22"/>
    </row>
    <row r="291" spans="10:21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U291" s="22"/>
    </row>
    <row r="292" spans="10:21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U292" s="22"/>
    </row>
    <row r="293" spans="10:21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U293" s="22"/>
    </row>
    <row r="294" spans="10:21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U294" s="22"/>
    </row>
    <row r="295" spans="10:21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U295" s="22"/>
    </row>
    <row r="296" spans="10:21">
      <c r="P296"/>
    </row>
    <row r="297" spans="10:21">
      <c r="P297"/>
    </row>
    <row r="298" spans="10:21">
      <c r="P298"/>
    </row>
    <row r="299" spans="10:21">
      <c r="P299"/>
    </row>
    <row r="300" spans="10:21">
      <c r="P300"/>
    </row>
    <row r="311" spans="24:25" ht="15.6">
      <c r="X311" s="3" t="s">
        <v>618</v>
      </c>
      <c r="Y311" s="2"/>
    </row>
    <row r="346" spans="25:25">
      <c r="Y346" s="3"/>
    </row>
    <row r="353" spans="1:18">
      <c r="A353" s="29"/>
      <c r="B353" s="29"/>
      <c r="C353" s="29"/>
      <c r="D353" s="29"/>
      <c r="E353" s="29"/>
      <c r="F353" s="29"/>
      <c r="G353" s="29"/>
      <c r="H353" s="29"/>
    </row>
    <row r="354" spans="1:18">
      <c r="A354" s="37"/>
      <c r="B354" s="37"/>
      <c r="C354" s="37"/>
      <c r="D354" s="37"/>
      <c r="E354" s="37"/>
      <c r="F354" s="37"/>
      <c r="G354" s="37"/>
      <c r="H354" s="37"/>
      <c r="I354" s="29"/>
      <c r="J354" s="29"/>
      <c r="K354" s="29"/>
      <c r="L354" s="29"/>
      <c r="M354" s="29"/>
      <c r="N354" s="29"/>
      <c r="O354" s="29"/>
      <c r="P354" s="251"/>
      <c r="Q354" s="29"/>
      <c r="R354" s="29"/>
    </row>
    <row r="355" spans="1:18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252"/>
      <c r="Q355" s="37"/>
      <c r="R355" s="37"/>
    </row>
    <row r="356" spans="1:18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252"/>
      <c r="Q356" s="37"/>
      <c r="R356" s="37"/>
    </row>
    <row r="357" spans="1:18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252"/>
      <c r="Q357" s="37"/>
      <c r="R357" s="37"/>
    </row>
    <row r="358" spans="1:18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252"/>
      <c r="Q358" s="37"/>
      <c r="R358" s="37"/>
    </row>
    <row r="359" spans="1:18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252"/>
      <c r="Q359" s="37"/>
      <c r="R359" s="37"/>
    </row>
    <row r="360" spans="1:18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252"/>
      <c r="Q360" s="37"/>
      <c r="R360" s="37"/>
    </row>
    <row r="361" spans="1:18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252"/>
      <c r="Q361" s="37"/>
      <c r="R361" s="37"/>
    </row>
    <row r="362" spans="1:18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252"/>
      <c r="Q362" s="37"/>
      <c r="R362" s="37"/>
    </row>
    <row r="363" spans="1:18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252"/>
      <c r="Q363" s="37"/>
      <c r="R363" s="37"/>
    </row>
    <row r="364" spans="1:18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252"/>
      <c r="Q364" s="37"/>
      <c r="R364" s="37"/>
    </row>
    <row r="365" spans="1:18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252"/>
      <c r="Q365" s="37"/>
      <c r="R365" s="37"/>
    </row>
    <row r="366" spans="1:18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252"/>
      <c r="Q366" s="37"/>
      <c r="R366" s="37"/>
    </row>
    <row r="367" spans="1:18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252"/>
      <c r="Q367" s="37"/>
      <c r="R367" s="37"/>
    </row>
    <row r="368" spans="1:18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252"/>
      <c r="Q368" s="37"/>
      <c r="R368" s="37"/>
    </row>
    <row r="369" spans="1:18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252"/>
      <c r="Q369" s="37"/>
      <c r="R369" s="37"/>
    </row>
    <row r="370" spans="1:18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252"/>
      <c r="Q370" s="37"/>
      <c r="R370" s="37"/>
    </row>
    <row r="371" spans="1:18">
      <c r="I371" s="37"/>
      <c r="J371" s="37"/>
      <c r="K371" s="37"/>
      <c r="L371" s="37"/>
      <c r="M371" s="37"/>
      <c r="N371" s="37"/>
      <c r="O371" s="37"/>
      <c r="P371" s="252"/>
      <c r="Q371" s="37"/>
      <c r="R371" s="37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P1:BD366"/>
  <sheetViews>
    <sheetView zoomScale="92" zoomScaleNormal="92" workbookViewId="0">
      <selection activeCell="A16" sqref="A16"/>
    </sheetView>
  </sheetViews>
  <sheetFormatPr baseColWidth="10" defaultRowHeight="15"/>
  <cols>
    <col min="23" max="23" width="3.90625" customWidth="1"/>
    <col min="24" max="24" width="5.6328125" customWidth="1"/>
    <col min="25" max="25" width="4.81640625" customWidth="1"/>
    <col min="26" max="26" width="9.90625" customWidth="1"/>
    <col min="27" max="27" width="6.36328125" customWidth="1"/>
    <col min="28" max="28" width="7.08984375" customWidth="1"/>
    <col min="29" max="29" width="5.36328125" style="89" customWidth="1"/>
    <col min="30" max="30" width="6.08984375" style="89" customWidth="1"/>
    <col min="31" max="31" width="7.54296875" customWidth="1"/>
    <col min="32" max="32" width="8.36328125" customWidth="1"/>
    <col min="33" max="33" width="7" style="89" customWidth="1"/>
    <col min="34" max="34" width="8.6328125" style="89" customWidth="1"/>
    <col min="35" max="35" width="7.81640625" style="11" customWidth="1"/>
    <col min="36" max="36" width="6.81640625" style="11" customWidth="1"/>
    <col min="37" max="37" width="7.54296875" style="11" customWidth="1"/>
    <col min="38" max="38" width="9.36328125" customWidth="1"/>
    <col min="39" max="39" width="9.6328125" customWidth="1"/>
    <col min="40" max="40" width="8.54296875" customWidth="1"/>
    <col min="48" max="48" width="14" customWidth="1"/>
    <col min="49" max="49" width="12.54296875" customWidth="1"/>
    <col min="50" max="50" width="10.90625" customWidth="1"/>
  </cols>
  <sheetData>
    <row r="1" spans="22:56">
      <c r="AC1"/>
      <c r="AD1"/>
      <c r="AG1"/>
      <c r="AH1"/>
      <c r="AI1"/>
      <c r="AJ1"/>
      <c r="AK1"/>
    </row>
    <row r="2" spans="22:56" s="169" customFormat="1" ht="31.8"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22:56">
      <c r="AC3"/>
      <c r="AD3"/>
      <c r="AG3"/>
      <c r="AH3"/>
      <c r="AI3"/>
      <c r="AJ3"/>
      <c r="AK3"/>
    </row>
    <row r="4" spans="22:56">
      <c r="AC4"/>
      <c r="AD4"/>
      <c r="AG4"/>
      <c r="AH4"/>
      <c r="AI4"/>
      <c r="AJ4"/>
      <c r="AK4"/>
    </row>
    <row r="5" spans="22:56" s="173" customFormat="1" ht="19.8"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BD5" s="172"/>
    </row>
    <row r="6" spans="22:56" ht="18.75" customHeight="1">
      <c r="AC6"/>
      <c r="AD6"/>
      <c r="AG6"/>
      <c r="AH6"/>
      <c r="AI6"/>
      <c r="AJ6"/>
      <c r="AK6"/>
      <c r="AY6" s="5"/>
    </row>
    <row r="7" spans="22:56">
      <c r="AC7"/>
      <c r="AD7"/>
      <c r="AG7"/>
      <c r="AH7"/>
      <c r="AI7"/>
      <c r="AJ7"/>
      <c r="AK7"/>
      <c r="AY7" s="4"/>
      <c r="AZ7" s="4"/>
    </row>
    <row r="8" spans="22:56">
      <c r="AC8"/>
      <c r="AD8"/>
      <c r="AG8"/>
      <c r="AH8"/>
      <c r="AI8"/>
      <c r="AJ8"/>
      <c r="AK8"/>
      <c r="AY8" s="4"/>
      <c r="AZ8" s="4"/>
    </row>
    <row r="9" spans="22:56">
      <c r="AC9"/>
      <c r="AD9"/>
      <c r="AG9"/>
      <c r="AH9"/>
      <c r="AI9"/>
      <c r="AJ9"/>
      <c r="AK9"/>
    </row>
    <row r="10" spans="22:56" ht="20.100000000000001" customHeight="1">
      <c r="AC10"/>
      <c r="AD10"/>
      <c r="AG10"/>
      <c r="AH10"/>
      <c r="AI10"/>
      <c r="AJ10"/>
      <c r="AK10"/>
    </row>
    <row r="11" spans="22:56">
      <c r="AC11"/>
      <c r="AD11"/>
      <c r="AG11"/>
      <c r="AH11"/>
      <c r="AI11"/>
      <c r="AJ11"/>
      <c r="AK11"/>
    </row>
    <row r="12" spans="22:56">
      <c r="AC12"/>
      <c r="AD12"/>
      <c r="AG12"/>
      <c r="AH12"/>
      <c r="AI12"/>
      <c r="AJ12"/>
      <c r="AK12"/>
    </row>
    <row r="13" spans="22:56">
      <c r="AC13"/>
      <c r="AD13"/>
      <c r="AG13"/>
      <c r="AH13"/>
      <c r="AI13"/>
      <c r="AJ13"/>
      <c r="AK13"/>
    </row>
    <row r="14" spans="22:56" ht="15.6">
      <c r="AC14"/>
      <c r="AD14"/>
      <c r="AG14"/>
      <c r="AH14"/>
      <c r="AI14"/>
      <c r="AJ14"/>
      <c r="AK14"/>
      <c r="AQ14" s="2"/>
      <c r="AR14" s="2"/>
      <c r="AS14" s="2"/>
    </row>
    <row r="15" spans="22:56" ht="15.6">
      <c r="AC15"/>
      <c r="AD15"/>
      <c r="AG15"/>
      <c r="AH15"/>
      <c r="AI15"/>
      <c r="AJ15"/>
      <c r="AK15"/>
      <c r="AQ15" s="2"/>
      <c r="AR15" s="2"/>
      <c r="AS15" s="4"/>
      <c r="AT15" s="4"/>
      <c r="AU15" s="4"/>
    </row>
    <row r="16" spans="22:56">
      <c r="AC16"/>
      <c r="AD16"/>
      <c r="AG16"/>
      <c r="AH16"/>
      <c r="AI16"/>
      <c r="AJ16"/>
      <c r="AK16"/>
    </row>
    <row r="17" spans="29:47">
      <c r="AC17"/>
      <c r="AD17"/>
      <c r="AG17"/>
      <c r="AH17"/>
      <c r="AI17"/>
      <c r="AJ17"/>
      <c r="AK17"/>
    </row>
    <row r="18" spans="29:47" ht="15.6">
      <c r="AC18"/>
      <c r="AD18"/>
      <c r="AG18"/>
      <c r="AH18"/>
      <c r="AI18"/>
      <c r="AJ18"/>
      <c r="AK18"/>
      <c r="AQ18" s="2"/>
      <c r="AR18" s="2"/>
      <c r="AS18" s="2"/>
    </row>
    <row r="19" spans="29:47" ht="15.6">
      <c r="AC19"/>
      <c r="AD19"/>
      <c r="AG19"/>
      <c r="AH19"/>
      <c r="AI19"/>
      <c r="AJ19"/>
      <c r="AK19"/>
      <c r="AQ19" s="2"/>
      <c r="AR19" s="2"/>
      <c r="AS19" s="2"/>
    </row>
    <row r="20" spans="29:47" ht="15.6">
      <c r="AC20"/>
      <c r="AD20"/>
      <c r="AG20"/>
      <c r="AH20"/>
      <c r="AI20"/>
      <c r="AJ20"/>
      <c r="AK20"/>
      <c r="AQ20" s="2"/>
      <c r="AR20" s="2"/>
      <c r="AS20" s="2"/>
    </row>
    <row r="21" spans="29:47" ht="15.6">
      <c r="AC21"/>
      <c r="AD21"/>
      <c r="AG21"/>
      <c r="AH21"/>
      <c r="AI21"/>
      <c r="AJ21"/>
      <c r="AK21"/>
      <c r="AQ21" s="2"/>
      <c r="AR21" s="2"/>
      <c r="AS21" s="2"/>
    </row>
    <row r="22" spans="29:47" ht="15.6">
      <c r="AC22"/>
      <c r="AD22"/>
      <c r="AG22"/>
      <c r="AH22"/>
      <c r="AI22"/>
      <c r="AJ22"/>
      <c r="AK22"/>
      <c r="AQ22" s="2"/>
      <c r="AR22" s="2"/>
      <c r="AS22" s="2"/>
    </row>
    <row r="23" spans="29:47">
      <c r="AC23"/>
      <c r="AD23"/>
      <c r="AG23"/>
      <c r="AH23"/>
      <c r="AI23"/>
      <c r="AJ23"/>
      <c r="AK23"/>
      <c r="AQ23" s="1"/>
      <c r="AR23" s="1"/>
      <c r="AS23" s="11"/>
      <c r="AT23" s="11"/>
      <c r="AU23" s="11"/>
    </row>
    <row r="24" spans="29:47" ht="15.6">
      <c r="AC24"/>
      <c r="AD24"/>
      <c r="AG24"/>
      <c r="AH24"/>
      <c r="AI24"/>
      <c r="AJ24"/>
      <c r="AK24"/>
      <c r="AQ24" s="2"/>
      <c r="AR24" s="2"/>
      <c r="AS24" s="4"/>
      <c r="AT24" s="4"/>
      <c r="AU24" s="4"/>
    </row>
    <row r="25" spans="29:47">
      <c r="AC25"/>
      <c r="AD25"/>
      <c r="AG25"/>
      <c r="AH25"/>
      <c r="AI25"/>
      <c r="AJ25"/>
      <c r="AK25"/>
      <c r="AQ25" s="1"/>
      <c r="AR25" s="1"/>
      <c r="AS25" s="11"/>
      <c r="AT25" s="11"/>
      <c r="AU25" s="11"/>
    </row>
    <row r="26" spans="29:47">
      <c r="AC26"/>
      <c r="AD26"/>
      <c r="AG26"/>
      <c r="AH26"/>
      <c r="AI26"/>
      <c r="AJ26"/>
      <c r="AK26"/>
      <c r="AQ26" s="1"/>
      <c r="AR26" s="1"/>
      <c r="AS26" s="11"/>
      <c r="AT26" s="11"/>
      <c r="AU26" s="11"/>
    </row>
    <row r="27" spans="29:47">
      <c r="AC27"/>
      <c r="AD27"/>
      <c r="AG27"/>
      <c r="AH27"/>
      <c r="AI27"/>
      <c r="AJ27"/>
      <c r="AK27"/>
      <c r="AQ27" s="1"/>
      <c r="AR27" s="1"/>
      <c r="AS27" s="11"/>
      <c r="AT27" s="11"/>
      <c r="AU27" s="11"/>
    </row>
    <row r="28" spans="29:47">
      <c r="AC28"/>
      <c r="AD28"/>
      <c r="AG28"/>
      <c r="AH28"/>
      <c r="AI28"/>
      <c r="AJ28"/>
      <c r="AK28"/>
      <c r="AQ28" s="1"/>
      <c r="AR28" s="1"/>
      <c r="AS28" s="11"/>
      <c r="AT28" s="11"/>
      <c r="AU28" s="11"/>
    </row>
    <row r="29" spans="29:47">
      <c r="AC29"/>
      <c r="AD29"/>
      <c r="AG29"/>
      <c r="AH29"/>
      <c r="AI29"/>
      <c r="AJ29"/>
      <c r="AK29"/>
      <c r="AQ29" s="1"/>
      <c r="AR29" s="1"/>
      <c r="AS29" s="11"/>
      <c r="AT29" s="11"/>
      <c r="AU29" s="11"/>
    </row>
    <row r="30" spans="29:47">
      <c r="AC30"/>
      <c r="AD30"/>
      <c r="AG30"/>
      <c r="AH30"/>
      <c r="AI30"/>
      <c r="AJ30"/>
      <c r="AK30"/>
      <c r="AQ30" s="1"/>
      <c r="AR30" s="1"/>
      <c r="AS30" s="11"/>
      <c r="AT30" s="11"/>
      <c r="AU30" s="11"/>
    </row>
    <row r="31" spans="29:47">
      <c r="AC31"/>
      <c r="AD31"/>
      <c r="AG31"/>
      <c r="AH31"/>
      <c r="AI31"/>
      <c r="AJ31"/>
      <c r="AK31"/>
      <c r="AQ31" s="1"/>
      <c r="AR31" s="1"/>
      <c r="AS31" s="11"/>
      <c r="AT31" s="11"/>
      <c r="AU31" s="11"/>
    </row>
    <row r="32" spans="29:47">
      <c r="AC32"/>
      <c r="AD32"/>
      <c r="AG32"/>
      <c r="AH32"/>
      <c r="AI32"/>
      <c r="AJ32"/>
      <c r="AK32"/>
      <c r="AQ32" s="1"/>
      <c r="AR32" s="1"/>
      <c r="AS32" s="11"/>
      <c r="AT32" s="11"/>
      <c r="AU32" s="11"/>
    </row>
    <row r="33" spans="29:47">
      <c r="AC33"/>
      <c r="AD33"/>
      <c r="AG33"/>
      <c r="AH33"/>
      <c r="AI33"/>
      <c r="AJ33"/>
      <c r="AK33"/>
      <c r="AQ33" s="1"/>
      <c r="AR33" s="1"/>
      <c r="AS33" s="11"/>
      <c r="AT33" s="11"/>
      <c r="AU33" s="11"/>
    </row>
    <row r="34" spans="29:47">
      <c r="AC34"/>
      <c r="AD34"/>
      <c r="AG34"/>
      <c r="AH34"/>
      <c r="AI34"/>
      <c r="AJ34"/>
      <c r="AK34"/>
      <c r="AQ34" s="1"/>
      <c r="AR34" s="1"/>
      <c r="AS34" s="11"/>
      <c r="AT34" s="11"/>
      <c r="AU34" s="11"/>
    </row>
    <row r="35" spans="29:47">
      <c r="AC35"/>
      <c r="AD35"/>
      <c r="AG35"/>
      <c r="AH35"/>
      <c r="AI35"/>
      <c r="AJ35"/>
      <c r="AK35"/>
      <c r="AQ35" s="13"/>
      <c r="AR35" s="13"/>
      <c r="AS35" s="11"/>
      <c r="AT35" s="11"/>
      <c r="AU35" s="11"/>
    </row>
    <row r="36" spans="29:47" ht="16.5" customHeight="1">
      <c r="AC36"/>
      <c r="AD36"/>
      <c r="AG36"/>
      <c r="AH36"/>
      <c r="AI36"/>
      <c r="AJ36"/>
      <c r="AK36"/>
      <c r="AQ36" s="13"/>
      <c r="AR36" s="13"/>
      <c r="AS36" s="11"/>
      <c r="AT36" s="11"/>
      <c r="AU36" s="11"/>
    </row>
    <row r="37" spans="29:47" ht="16.5" customHeight="1">
      <c r="AC37"/>
      <c r="AD37"/>
      <c r="AG37"/>
      <c r="AH37"/>
      <c r="AI37"/>
      <c r="AJ37"/>
      <c r="AK37"/>
      <c r="AQ37" s="13"/>
      <c r="AR37" s="13"/>
      <c r="AS37" s="11"/>
      <c r="AT37" s="11"/>
      <c r="AU37" s="11"/>
    </row>
    <row r="38" spans="29:47">
      <c r="AC38"/>
      <c r="AD38"/>
      <c r="AG38"/>
      <c r="AH38"/>
      <c r="AI38"/>
      <c r="AJ38"/>
      <c r="AK38"/>
      <c r="AQ38" s="13"/>
      <c r="AR38" s="13"/>
      <c r="AS38" s="11"/>
      <c r="AT38" s="11"/>
      <c r="AU38" s="11"/>
    </row>
    <row r="39" spans="29:47" ht="17.25" customHeight="1">
      <c r="AC39"/>
      <c r="AD39"/>
      <c r="AG39"/>
      <c r="AH39"/>
      <c r="AI39"/>
      <c r="AJ39"/>
      <c r="AK39"/>
      <c r="AQ39" s="13"/>
      <c r="AR39" s="13"/>
      <c r="AS39" s="11"/>
      <c r="AT39" s="11"/>
      <c r="AU39" s="11"/>
    </row>
    <row r="40" spans="29:47">
      <c r="AC40"/>
      <c r="AD40"/>
      <c r="AG40"/>
      <c r="AH40"/>
      <c r="AI40"/>
      <c r="AJ40"/>
      <c r="AK40"/>
      <c r="AQ40" s="13"/>
      <c r="AR40" s="13"/>
      <c r="AS40" s="11"/>
      <c r="AT40" s="11"/>
      <c r="AU40" s="11"/>
    </row>
    <row r="41" spans="29:47">
      <c r="AC41"/>
      <c r="AD41"/>
      <c r="AG41"/>
      <c r="AH41"/>
      <c r="AI41"/>
      <c r="AJ41"/>
      <c r="AK41"/>
      <c r="AQ41" s="13"/>
      <c r="AR41" s="13"/>
      <c r="AS41" s="11"/>
      <c r="AT41" s="11"/>
      <c r="AU41" s="11"/>
    </row>
    <row r="42" spans="29:47" ht="21">
      <c r="AC42"/>
      <c r="AD42"/>
      <c r="AG42"/>
      <c r="AH42"/>
      <c r="AI42"/>
      <c r="AJ42"/>
      <c r="AK42"/>
      <c r="AQ42" s="54"/>
      <c r="AR42" s="54"/>
      <c r="AS42" s="11"/>
      <c r="AT42" s="11"/>
      <c r="AU42" s="11"/>
    </row>
    <row r="43" spans="29:47">
      <c r="AC43"/>
      <c r="AD43"/>
      <c r="AG43"/>
      <c r="AH43"/>
      <c r="AI43"/>
      <c r="AJ43"/>
      <c r="AK43"/>
    </row>
    <row r="44" spans="29:47" ht="15.6">
      <c r="AC44"/>
      <c r="AD44"/>
      <c r="AG44"/>
      <c r="AH44"/>
      <c r="AI44"/>
      <c r="AJ44"/>
      <c r="AK44"/>
      <c r="AQ44" s="1"/>
      <c r="AR44" s="5"/>
    </row>
    <row r="45" spans="29:47">
      <c r="AC45"/>
      <c r="AD45"/>
      <c r="AG45"/>
      <c r="AH45"/>
      <c r="AI45"/>
      <c r="AJ45"/>
      <c r="AK45"/>
    </row>
    <row r="46" spans="29:47">
      <c r="AC46"/>
      <c r="AD46"/>
      <c r="AG46"/>
      <c r="AH46"/>
      <c r="AI46"/>
      <c r="AJ46"/>
      <c r="AK46"/>
    </row>
    <row r="47" spans="29:47">
      <c r="AC47"/>
      <c r="AD47"/>
      <c r="AG47"/>
      <c r="AH47"/>
      <c r="AI47"/>
      <c r="AJ47"/>
      <c r="AK47"/>
    </row>
    <row r="48" spans="29:47">
      <c r="AC48"/>
      <c r="AD48"/>
      <c r="AG48"/>
      <c r="AH48"/>
      <c r="AI48"/>
      <c r="AJ48"/>
      <c r="AK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16:17" customFormat="1"/>
    <row r="66" spans="16:17" customFormat="1"/>
    <row r="67" spans="16:17" customFormat="1"/>
    <row r="68" spans="16:17" customFormat="1"/>
    <row r="69" spans="16:17" customFormat="1"/>
    <row r="70" spans="16:17" customFormat="1"/>
    <row r="71" spans="16:17" customFormat="1"/>
    <row r="72" spans="16:17" customFormat="1"/>
    <row r="73" spans="16:17" customFormat="1"/>
    <row r="74" spans="16:17" customFormat="1"/>
    <row r="75" spans="16:17" customFormat="1"/>
    <row r="76" spans="16:17" customFormat="1"/>
    <row r="77" spans="16:17" customFormat="1">
      <c r="P77">
        <v>1</v>
      </c>
      <c r="Q77" s="3" t="s">
        <v>28</v>
      </c>
    </row>
    <row r="78" spans="16:17" customFormat="1">
      <c r="P78">
        <v>2</v>
      </c>
      <c r="Q78" s="3" t="s">
        <v>29</v>
      </c>
    </row>
    <row r="79" spans="16:17" customFormat="1">
      <c r="P79">
        <v>3</v>
      </c>
      <c r="Q79" s="3" t="s">
        <v>30</v>
      </c>
    </row>
    <row r="80" spans="16:17" customFormat="1">
      <c r="P80">
        <v>4</v>
      </c>
      <c r="Q80" s="3" t="s">
        <v>31</v>
      </c>
    </row>
    <row r="81" spans="16:17" customFormat="1">
      <c r="P81">
        <v>5</v>
      </c>
      <c r="Q81" s="3" t="s">
        <v>396</v>
      </c>
    </row>
    <row r="82" spans="16:17" customFormat="1">
      <c r="P82">
        <v>6</v>
      </c>
      <c r="Q82" s="3" t="s">
        <v>32</v>
      </c>
    </row>
    <row r="83" spans="16:17" customFormat="1">
      <c r="P83">
        <v>7</v>
      </c>
      <c r="Q83" s="3" t="s">
        <v>33</v>
      </c>
    </row>
    <row r="84" spans="16:17" customFormat="1">
      <c r="P84">
        <v>8</v>
      </c>
      <c r="Q84" s="3" t="s">
        <v>34</v>
      </c>
    </row>
    <row r="85" spans="16:17" customFormat="1"/>
    <row r="86" spans="16:17" customFormat="1"/>
    <row r="87" spans="16:17" customFormat="1"/>
    <row r="88" spans="16:17" customFormat="1"/>
    <row r="89" spans="16:17" customFormat="1"/>
    <row r="90" spans="16:17" customFormat="1"/>
    <row r="91" spans="16:17" customFormat="1"/>
    <row r="92" spans="16:17" customFormat="1"/>
    <row r="93" spans="16:17" customFormat="1"/>
    <row r="94" spans="16:17" customFormat="1"/>
    <row r="95" spans="16:17" customFormat="1"/>
    <row r="96" spans="16:17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17" customFormat="1"/>
    <row r="178" spans="16:17" customFormat="1"/>
    <row r="179" spans="16:17" customFormat="1"/>
    <row r="180" spans="16:17" customFormat="1"/>
    <row r="181" spans="16:17" customFormat="1"/>
    <row r="182" spans="16:17" customFormat="1">
      <c r="P182">
        <v>1</v>
      </c>
      <c r="Q182" s="3" t="s">
        <v>88</v>
      </c>
    </row>
    <row r="183" spans="16:17" customFormat="1">
      <c r="P183">
        <v>2</v>
      </c>
      <c r="Q183" s="263" t="s">
        <v>89</v>
      </c>
    </row>
    <row r="184" spans="16:17" customFormat="1">
      <c r="P184">
        <v>3</v>
      </c>
      <c r="Q184" s="3" t="s">
        <v>90</v>
      </c>
    </row>
    <row r="185" spans="16:17" customFormat="1">
      <c r="P185">
        <v>4</v>
      </c>
      <c r="Q185" s="3" t="s">
        <v>91</v>
      </c>
    </row>
    <row r="186" spans="16:17" customFormat="1">
      <c r="P186">
        <v>5</v>
      </c>
      <c r="Q186" s="263" t="s">
        <v>92</v>
      </c>
    </row>
    <row r="187" spans="16:17" customFormat="1">
      <c r="P187">
        <v>6</v>
      </c>
      <c r="Q187" s="3" t="s">
        <v>93</v>
      </c>
    </row>
    <row r="188" spans="16:17" customFormat="1">
      <c r="P188">
        <v>7</v>
      </c>
      <c r="Q188" s="3" t="s">
        <v>94</v>
      </c>
    </row>
    <row r="189" spans="16:17" customFormat="1">
      <c r="P189">
        <v>8</v>
      </c>
      <c r="Q189" s="263" t="s">
        <v>95</v>
      </c>
    </row>
    <row r="190" spans="16:17" customFormat="1"/>
    <row r="191" spans="16:17" customFormat="1"/>
    <row r="192" spans="16:17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spans="29:46">
      <c r="AC321"/>
      <c r="AD321"/>
      <c r="AG321"/>
      <c r="AH321"/>
      <c r="AI321"/>
      <c r="AJ321"/>
      <c r="AK321"/>
    </row>
    <row r="322" spans="29:46">
      <c r="AC322"/>
      <c r="AD322"/>
      <c r="AG322"/>
      <c r="AH322"/>
      <c r="AI322"/>
      <c r="AJ322"/>
      <c r="AK322"/>
    </row>
    <row r="323" spans="29:46">
      <c r="AC323"/>
      <c r="AD323"/>
      <c r="AG323"/>
      <c r="AH323"/>
      <c r="AI323"/>
      <c r="AJ323"/>
      <c r="AK323"/>
    </row>
    <row r="324" spans="29:46">
      <c r="AC324"/>
      <c r="AD324"/>
      <c r="AG324"/>
      <c r="AH324"/>
      <c r="AI324"/>
      <c r="AJ324"/>
      <c r="AK324"/>
    </row>
    <row r="325" spans="29:46">
      <c r="AC325"/>
      <c r="AD325"/>
      <c r="AG325"/>
      <c r="AH325"/>
      <c r="AI325"/>
      <c r="AJ325"/>
      <c r="AK325"/>
    </row>
    <row r="326" spans="29:46">
      <c r="AC326"/>
      <c r="AD326"/>
      <c r="AG326"/>
      <c r="AH326"/>
      <c r="AI326"/>
      <c r="AJ326"/>
      <c r="AK326"/>
    </row>
    <row r="327" spans="29:46">
      <c r="AC327"/>
      <c r="AD327"/>
      <c r="AG327"/>
      <c r="AH327"/>
      <c r="AI327"/>
      <c r="AJ327"/>
      <c r="AK327"/>
    </row>
    <row r="328" spans="29:46">
      <c r="AC328"/>
      <c r="AD328"/>
      <c r="AG328"/>
      <c r="AH328"/>
      <c r="AI328"/>
      <c r="AJ328"/>
      <c r="AK328"/>
    </row>
    <row r="329" spans="29:46">
      <c r="AC329"/>
      <c r="AD329"/>
      <c r="AG329"/>
      <c r="AH329"/>
      <c r="AI329"/>
      <c r="AJ329"/>
      <c r="AK329"/>
    </row>
    <row r="330" spans="29:46">
      <c r="AC330"/>
      <c r="AD330"/>
      <c r="AG330"/>
      <c r="AH330"/>
      <c r="AI330"/>
      <c r="AJ330"/>
      <c r="AK330"/>
    </row>
    <row r="331" spans="29:46">
      <c r="AC331"/>
      <c r="AD331"/>
      <c r="AG331"/>
      <c r="AH331"/>
      <c r="AI331"/>
      <c r="AJ331"/>
      <c r="AK331"/>
    </row>
    <row r="332" spans="29:46">
      <c r="AC332"/>
      <c r="AD332"/>
      <c r="AG332"/>
      <c r="AH332"/>
      <c r="AI332"/>
      <c r="AJ332"/>
      <c r="AK332"/>
    </row>
    <row r="333" spans="29:46">
      <c r="AC333"/>
      <c r="AD333"/>
      <c r="AG333"/>
      <c r="AH333"/>
      <c r="AI333"/>
      <c r="AJ333"/>
      <c r="AK333"/>
    </row>
    <row r="334" spans="29:46">
      <c r="AC334"/>
      <c r="AD334"/>
      <c r="AG334"/>
      <c r="AH334"/>
      <c r="AI334"/>
      <c r="AJ334"/>
      <c r="AK334"/>
      <c r="AP334" s="1"/>
      <c r="AQ334" s="1"/>
      <c r="AR334" s="1"/>
      <c r="AS334" s="1"/>
      <c r="AT334" s="1"/>
    </row>
    <row r="335" spans="29:46">
      <c r="AC335"/>
      <c r="AD335"/>
      <c r="AG335"/>
      <c r="AH335"/>
      <c r="AI335"/>
      <c r="AJ335"/>
      <c r="AK335"/>
      <c r="AP335" s="1"/>
      <c r="AQ335" s="1"/>
      <c r="AR335" s="1"/>
      <c r="AS335" s="1"/>
      <c r="AT335" s="1"/>
    </row>
    <row r="336" spans="29:46">
      <c r="AC336"/>
      <c r="AD336"/>
      <c r="AG336"/>
      <c r="AH336"/>
      <c r="AI336"/>
      <c r="AJ336"/>
      <c r="AK336"/>
      <c r="AP336" s="1"/>
      <c r="AQ336" s="1"/>
      <c r="AR336" s="1"/>
      <c r="AS336" s="1"/>
      <c r="AT336" s="1"/>
    </row>
    <row r="337" spans="29:46">
      <c r="AC337"/>
      <c r="AD337"/>
      <c r="AG337"/>
      <c r="AH337"/>
      <c r="AI337"/>
      <c r="AJ337"/>
      <c r="AK337"/>
      <c r="AP337" s="1"/>
      <c r="AQ337" s="1"/>
      <c r="AR337" s="1"/>
      <c r="AS337" s="1"/>
      <c r="AT337" s="1"/>
    </row>
    <row r="338" spans="29:46">
      <c r="AC338"/>
      <c r="AD338"/>
      <c r="AG338"/>
      <c r="AH338"/>
      <c r="AI338"/>
      <c r="AJ338"/>
      <c r="AK338"/>
      <c r="AP338" s="1"/>
      <c r="AQ338" s="1"/>
      <c r="AR338" s="1"/>
      <c r="AS338" s="1"/>
      <c r="AT338" s="1"/>
    </row>
    <row r="339" spans="29:46">
      <c r="AC339"/>
      <c r="AD339"/>
      <c r="AG339"/>
      <c r="AH339"/>
      <c r="AI339"/>
      <c r="AJ339"/>
      <c r="AK339"/>
      <c r="AP339" s="1"/>
      <c r="AQ339" s="1"/>
      <c r="AR339" s="1"/>
      <c r="AS339" s="1"/>
      <c r="AT339" s="1"/>
    </row>
    <row r="340" spans="29:46">
      <c r="AC340"/>
      <c r="AD340"/>
      <c r="AG340"/>
      <c r="AH340"/>
      <c r="AI340"/>
      <c r="AJ340"/>
      <c r="AK340"/>
      <c r="AP340" s="1"/>
      <c r="AQ340" s="1"/>
      <c r="AR340" s="1"/>
      <c r="AS340" s="1"/>
      <c r="AT340" s="1"/>
    </row>
    <row r="341" spans="29:46">
      <c r="AC341"/>
      <c r="AD341"/>
      <c r="AG341"/>
      <c r="AH341"/>
      <c r="AI341"/>
      <c r="AJ341"/>
      <c r="AK341"/>
      <c r="AP341" s="1"/>
      <c r="AQ341" s="1"/>
      <c r="AR341" s="1"/>
      <c r="AS341" s="1"/>
      <c r="AT341" s="1"/>
    </row>
    <row r="342" spans="29:46">
      <c r="AC342"/>
      <c r="AD342"/>
      <c r="AG342"/>
      <c r="AH342"/>
      <c r="AI342"/>
      <c r="AJ342"/>
      <c r="AK342"/>
      <c r="AP342" s="1"/>
      <c r="AQ342" s="1"/>
      <c r="AR342" s="1"/>
      <c r="AS342" s="1"/>
      <c r="AT342" s="1"/>
    </row>
    <row r="343" spans="29:46">
      <c r="AC343"/>
      <c r="AD343"/>
      <c r="AG343"/>
      <c r="AH343"/>
      <c r="AI343"/>
      <c r="AJ343"/>
      <c r="AK343"/>
      <c r="AP343" s="1"/>
      <c r="AQ343" s="1"/>
      <c r="AR343" s="1"/>
      <c r="AS343" s="1"/>
      <c r="AT343" s="1"/>
    </row>
    <row r="344" spans="29:46">
      <c r="AC344"/>
      <c r="AD344"/>
      <c r="AG344"/>
      <c r="AH344"/>
      <c r="AI344"/>
      <c r="AJ344"/>
      <c r="AK344"/>
      <c r="AP344" s="1"/>
      <c r="AQ344" s="1"/>
      <c r="AR344" s="1"/>
      <c r="AS344" s="1"/>
      <c r="AT344" s="1"/>
    </row>
    <row r="345" spans="29:46">
      <c r="AC345"/>
      <c r="AD345"/>
      <c r="AG345"/>
      <c r="AH345"/>
      <c r="AI345"/>
      <c r="AJ345"/>
      <c r="AK345"/>
      <c r="AP345" s="1"/>
      <c r="AQ345" s="1"/>
      <c r="AR345" s="1"/>
      <c r="AS345" s="1"/>
      <c r="AT345" s="1"/>
    </row>
    <row r="346" spans="29:46">
      <c r="AC346"/>
      <c r="AD346"/>
      <c r="AG346"/>
      <c r="AH346"/>
      <c r="AI346"/>
      <c r="AJ346"/>
      <c r="AK346"/>
      <c r="AP346" s="1"/>
      <c r="AQ346" s="1"/>
      <c r="AR346" s="1"/>
      <c r="AS346" s="1"/>
      <c r="AT346" s="1"/>
    </row>
    <row r="347" spans="29:46">
      <c r="AC347"/>
      <c r="AD347"/>
      <c r="AG347"/>
      <c r="AH347"/>
      <c r="AI347"/>
      <c r="AJ347"/>
      <c r="AK347"/>
      <c r="AP347" s="1"/>
      <c r="AQ347" s="1"/>
      <c r="AR347" s="1"/>
      <c r="AS347" s="1"/>
      <c r="AT347" s="1"/>
    </row>
    <row r="348" spans="29:46">
      <c r="AC348"/>
      <c r="AD348"/>
      <c r="AG348"/>
      <c r="AH348"/>
      <c r="AI348"/>
      <c r="AJ348"/>
      <c r="AK348"/>
      <c r="AP348" s="1"/>
      <c r="AQ348" s="1"/>
      <c r="AR348" s="1"/>
      <c r="AS348" s="1"/>
      <c r="AT348" s="1"/>
    </row>
    <row r="349" spans="29:46">
      <c r="AC349"/>
      <c r="AD349"/>
      <c r="AG349"/>
      <c r="AH349"/>
      <c r="AI349"/>
      <c r="AJ349"/>
      <c r="AK349"/>
      <c r="AP349" s="1"/>
      <c r="AQ349" s="1"/>
      <c r="AR349" s="1"/>
      <c r="AS349" s="1"/>
      <c r="AT349" s="1"/>
    </row>
    <row r="350" spans="29:46">
      <c r="AC350"/>
      <c r="AD350"/>
      <c r="AG350"/>
      <c r="AH350"/>
      <c r="AI350"/>
      <c r="AJ350"/>
      <c r="AK350"/>
      <c r="AP350" s="1"/>
      <c r="AQ350" s="1"/>
      <c r="AR350" s="1"/>
      <c r="AS350" s="1"/>
      <c r="AT350" s="1"/>
    </row>
    <row r="351" spans="29:46">
      <c r="AC351"/>
      <c r="AD351"/>
      <c r="AG351"/>
      <c r="AH351"/>
      <c r="AI351"/>
      <c r="AJ351"/>
      <c r="AK351"/>
      <c r="AP351" s="1"/>
      <c r="AQ351" s="1"/>
      <c r="AR351" s="1"/>
      <c r="AS351" s="1"/>
      <c r="AT351" s="1"/>
    </row>
    <row r="352" spans="29:46">
      <c r="AC352"/>
      <c r="AD352"/>
      <c r="AG352"/>
      <c r="AH352"/>
      <c r="AI352"/>
      <c r="AJ352"/>
      <c r="AK352"/>
      <c r="AP352" s="1"/>
      <c r="AQ352" s="1"/>
      <c r="AR352" s="1"/>
      <c r="AS352" s="1"/>
      <c r="AT352" s="1"/>
    </row>
    <row r="353" spans="29:46">
      <c r="AC353"/>
      <c r="AD353"/>
      <c r="AG353"/>
      <c r="AH353"/>
      <c r="AI353"/>
      <c r="AJ353"/>
      <c r="AK353"/>
      <c r="AP353" s="1"/>
      <c r="AQ353" s="1"/>
      <c r="AR353" s="1"/>
      <c r="AS353" s="1"/>
      <c r="AT353" s="1"/>
    </row>
    <row r="354" spans="29:46">
      <c r="AC354"/>
      <c r="AD354"/>
      <c r="AG354"/>
      <c r="AH354"/>
      <c r="AI354"/>
      <c r="AJ354"/>
      <c r="AK354"/>
      <c r="AP354" s="1"/>
      <c r="AQ354" s="1"/>
      <c r="AR354" s="1"/>
      <c r="AS354" s="1"/>
      <c r="AT354" s="1"/>
    </row>
    <row r="355" spans="29:46">
      <c r="AC355"/>
      <c r="AD355"/>
      <c r="AG355"/>
      <c r="AH355"/>
      <c r="AI355"/>
      <c r="AJ355"/>
      <c r="AK355"/>
      <c r="AP355" s="1"/>
      <c r="AQ355" s="1"/>
      <c r="AR355" s="1"/>
      <c r="AS355" s="1"/>
      <c r="AT355" s="1"/>
    </row>
    <row r="356" spans="29:46">
      <c r="AC356"/>
      <c r="AD356"/>
      <c r="AG356"/>
      <c r="AH356"/>
      <c r="AI356"/>
      <c r="AJ356"/>
      <c r="AK356"/>
      <c r="AP356" s="1"/>
      <c r="AQ356" s="1"/>
      <c r="AR356" s="1"/>
      <c r="AS356" s="1"/>
      <c r="AT356" s="1"/>
    </row>
    <row r="357" spans="29:46">
      <c r="AC357"/>
      <c r="AD357"/>
      <c r="AG357"/>
      <c r="AH357"/>
      <c r="AI357"/>
      <c r="AJ357"/>
      <c r="AK357"/>
      <c r="AP357" s="1"/>
      <c r="AQ357" s="1"/>
      <c r="AR357" s="1"/>
      <c r="AS357" s="1"/>
      <c r="AT357" s="1"/>
    </row>
    <row r="358" spans="29:46">
      <c r="AC358"/>
      <c r="AD358"/>
      <c r="AG358"/>
      <c r="AH358"/>
      <c r="AI358"/>
      <c r="AJ358"/>
      <c r="AK358"/>
      <c r="AP358" s="1"/>
      <c r="AQ358" s="1"/>
      <c r="AR358" s="1"/>
      <c r="AS358" s="1"/>
      <c r="AT358" s="1"/>
    </row>
    <row r="359" spans="29:46">
      <c r="AC359"/>
      <c r="AD359"/>
      <c r="AG359"/>
      <c r="AH359"/>
      <c r="AI359"/>
      <c r="AJ359"/>
      <c r="AK359"/>
      <c r="AP359" s="1"/>
      <c r="AQ359" s="1"/>
      <c r="AR359" s="1"/>
      <c r="AS359" s="1"/>
      <c r="AT359" s="1"/>
    </row>
    <row r="360" spans="29:46">
      <c r="AC360"/>
      <c r="AD360"/>
      <c r="AG360"/>
      <c r="AH360"/>
      <c r="AI360"/>
      <c r="AJ360"/>
      <c r="AK360"/>
      <c r="AP360" s="1"/>
      <c r="AQ360" s="1"/>
      <c r="AR360" s="1"/>
      <c r="AS360" s="1"/>
      <c r="AT360" s="1"/>
    </row>
    <row r="361" spans="29:46">
      <c r="AC361"/>
      <c r="AD361"/>
      <c r="AG361"/>
      <c r="AH361"/>
      <c r="AI361"/>
      <c r="AJ361"/>
      <c r="AK361"/>
      <c r="AP361" s="1"/>
      <c r="AQ361" s="1"/>
      <c r="AR361" s="1"/>
      <c r="AS361" s="1"/>
      <c r="AT361" s="1"/>
    </row>
    <row r="362" spans="29:46">
      <c r="AC362"/>
      <c r="AD362"/>
      <c r="AG362"/>
      <c r="AH362"/>
      <c r="AI362"/>
      <c r="AJ362"/>
      <c r="AK362"/>
      <c r="AP362" s="1"/>
      <c r="AQ362" s="1"/>
      <c r="AR362" s="1"/>
      <c r="AS362" s="1"/>
      <c r="AT362" s="1"/>
    </row>
    <row r="363" spans="29:46">
      <c r="AC363"/>
      <c r="AD363"/>
      <c r="AG363"/>
      <c r="AH363"/>
      <c r="AI363"/>
      <c r="AJ363"/>
      <c r="AK363"/>
    </row>
    <row r="364" spans="29:46">
      <c r="AC364"/>
      <c r="AD364"/>
      <c r="AG364"/>
      <c r="AH364"/>
      <c r="AI364"/>
      <c r="AJ364"/>
      <c r="AK364"/>
    </row>
    <row r="365" spans="29:46">
      <c r="AC365"/>
      <c r="AD365"/>
      <c r="AG365"/>
      <c r="AH365"/>
      <c r="AI365"/>
      <c r="AJ365"/>
      <c r="AK365"/>
    </row>
    <row r="366" spans="29:46">
      <c r="AC366"/>
      <c r="AD366"/>
      <c r="AG366"/>
      <c r="AH366"/>
      <c r="AI366"/>
      <c r="AJ366"/>
      <c r="AK36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126"/>
  <sheetViews>
    <sheetView zoomScale="80" zoomScaleNormal="80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O10" sqref="O10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6.7265625" customWidth="1"/>
    <col min="8" max="8" width="5.36328125" style="11" customWidth="1"/>
    <col min="9" max="9" width="6.08984375" style="89" customWidth="1"/>
    <col min="10" max="10" width="5.36328125" style="89" customWidth="1"/>
    <col min="11" max="11" width="6.08984375" style="89" customWidth="1"/>
    <col min="12" max="12" width="1.453125" style="89" customWidth="1"/>
    <col min="13" max="13" width="6.08984375" style="11" customWidth="1"/>
    <col min="14" max="14" width="1.54296875" style="11" customWidth="1"/>
    <col min="15" max="15" width="6.90625" style="89" customWidth="1"/>
    <col min="16" max="16" width="1.81640625" style="89" customWidth="1"/>
    <col min="17" max="17" width="7.81640625" style="89" customWidth="1"/>
    <col min="18" max="18" width="1.36328125" style="89" customWidth="1"/>
    <col min="19" max="19" width="7" customWidth="1"/>
    <col min="20" max="20" width="5.26953125" style="89" customWidth="1"/>
    <col min="21" max="21" width="7.453125" customWidth="1"/>
    <col min="22" max="22" width="7.1796875" style="89" customWidth="1"/>
    <col min="23" max="23" width="4.7265625" style="89" customWidth="1"/>
    <col min="24" max="24" width="2" style="89" customWidth="1"/>
    <col min="25" max="25" width="5.7265625" style="11" customWidth="1"/>
    <col min="26" max="26" width="5.90625" style="11" customWidth="1"/>
    <col min="27" max="27" width="5.6328125" style="11" customWidth="1"/>
    <col min="28" max="28" width="6.08984375" style="89" customWidth="1"/>
    <col min="29" max="29" width="5.6328125" customWidth="1"/>
    <col min="30" max="30" width="6.54296875" customWidth="1"/>
    <col min="31" max="31" width="6.1796875" style="11" customWidth="1"/>
    <col min="32" max="32" width="5.1796875" style="11" customWidth="1"/>
    <col min="33" max="33" width="7" style="11" customWidth="1"/>
    <col min="34" max="34" width="9.1796875" style="89" customWidth="1"/>
    <col min="35" max="35" width="7.26953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1:59">
      <c r="A1" s="45"/>
      <c r="B1" s="45"/>
      <c r="C1" s="45"/>
      <c r="D1" s="45"/>
      <c r="E1" s="45"/>
      <c r="F1" s="69"/>
      <c r="G1" s="45"/>
      <c r="H1" s="69"/>
      <c r="I1" s="87"/>
      <c r="J1" s="87"/>
      <c r="K1" s="87"/>
      <c r="L1" s="87"/>
      <c r="M1" s="69"/>
      <c r="N1" s="69"/>
      <c r="O1" s="87"/>
      <c r="P1" s="87"/>
      <c r="Q1" s="87"/>
      <c r="R1" s="87"/>
      <c r="S1" s="45"/>
      <c r="T1" s="87"/>
      <c r="U1" s="45"/>
      <c r="V1" s="87"/>
      <c r="W1" s="87"/>
      <c r="X1" s="87"/>
      <c r="Y1" s="69"/>
      <c r="Z1" s="69"/>
      <c r="AA1" s="69"/>
      <c r="AB1" s="87"/>
      <c r="AC1" s="45"/>
      <c r="AD1" s="45"/>
      <c r="AE1" s="69"/>
      <c r="AF1" s="69"/>
      <c r="AG1" s="69"/>
      <c r="AH1" s="87"/>
      <c r="AI1" s="69"/>
      <c r="AJ1" s="45"/>
      <c r="AK1" s="4"/>
      <c r="AL1" s="4"/>
      <c r="AM1" s="4"/>
      <c r="AN1" s="4"/>
      <c r="AO1" s="4"/>
    </row>
    <row r="2" spans="1:59" s="169" customFormat="1" ht="31.8">
      <c r="A2" s="168"/>
      <c r="B2" s="168"/>
      <c r="C2" s="168"/>
      <c r="D2" s="131" t="s">
        <v>438</v>
      </c>
      <c r="E2" s="168"/>
      <c r="F2" s="168"/>
      <c r="G2" s="178"/>
      <c r="H2" s="168"/>
      <c r="I2" s="178"/>
      <c r="J2" s="175"/>
      <c r="K2" s="175"/>
      <c r="L2" s="175"/>
      <c r="M2" s="178"/>
      <c r="N2" s="178"/>
      <c r="O2" s="175"/>
      <c r="P2" s="175"/>
      <c r="Q2" s="175"/>
      <c r="R2" s="175"/>
      <c r="S2" s="159" t="str">
        <f>+År!B2</f>
        <v>KJE</v>
      </c>
      <c r="T2" s="175"/>
      <c r="U2" s="168"/>
      <c r="V2" s="175"/>
      <c r="W2" s="175"/>
      <c r="X2" s="175"/>
      <c r="Y2" s="178"/>
      <c r="Z2" s="178"/>
      <c r="AA2" s="178"/>
      <c r="AB2" s="175"/>
      <c r="AC2" s="168"/>
      <c r="AD2" s="168"/>
      <c r="AE2" s="178"/>
      <c r="AF2" s="178"/>
      <c r="AG2" s="178"/>
      <c r="AH2" s="175"/>
      <c r="AI2" s="178"/>
      <c r="AJ2" s="168"/>
      <c r="AK2" s="4"/>
      <c r="AL2" s="4"/>
      <c r="AM2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9">
      <c r="A3" s="45"/>
      <c r="B3" s="45"/>
      <c r="C3" s="45"/>
      <c r="D3" s="45"/>
      <c r="E3" s="45"/>
      <c r="F3" s="69"/>
      <c r="G3" s="45"/>
      <c r="H3" s="69"/>
      <c r="I3" s="87"/>
      <c r="J3" s="87"/>
      <c r="K3" s="87"/>
      <c r="L3" s="87"/>
      <c r="M3" s="69"/>
      <c r="N3" s="69"/>
      <c r="O3" s="87"/>
      <c r="P3" s="87"/>
      <c r="Q3" s="87"/>
      <c r="R3" s="87"/>
      <c r="S3" s="45"/>
      <c r="T3" s="87"/>
      <c r="U3" s="45"/>
      <c r="V3" s="87"/>
      <c r="W3" s="87"/>
      <c r="X3" s="87"/>
      <c r="Y3" s="69"/>
      <c r="Z3" s="69"/>
      <c r="AA3" s="69"/>
      <c r="AB3" s="87"/>
      <c r="AC3" s="45"/>
      <c r="AD3" s="45"/>
      <c r="AE3" s="69"/>
      <c r="AF3" s="69"/>
      <c r="AG3" s="69"/>
      <c r="AH3" s="87"/>
      <c r="AI3" s="69"/>
      <c r="AJ3" s="45"/>
      <c r="AK3" s="4"/>
      <c r="AL3" s="4"/>
      <c r="AN3" s="4"/>
      <c r="AO3" s="4"/>
    </row>
    <row r="4" spans="1:59">
      <c r="A4" s="45"/>
      <c r="B4" s="45"/>
      <c r="C4" s="45"/>
      <c r="D4" s="45"/>
      <c r="E4" s="45"/>
      <c r="F4" s="69"/>
      <c r="G4" s="45"/>
      <c r="H4" s="69"/>
      <c r="I4" s="87"/>
      <c r="J4" s="87"/>
      <c r="K4" s="87"/>
      <c r="L4" s="87"/>
      <c r="M4" s="69"/>
      <c r="N4" s="69"/>
      <c r="O4" s="87"/>
      <c r="P4" s="87"/>
      <c r="Q4" s="87"/>
      <c r="R4" s="87"/>
      <c r="S4" s="45"/>
      <c r="T4" s="87"/>
      <c r="U4" s="45"/>
      <c r="V4" s="87"/>
      <c r="W4" s="87"/>
      <c r="X4" s="87"/>
      <c r="Y4" s="69"/>
      <c r="Z4" s="69"/>
      <c r="AA4" s="69"/>
      <c r="AB4" s="87"/>
      <c r="AC4" s="45"/>
      <c r="AD4" s="45"/>
      <c r="AE4" s="69"/>
      <c r="AF4" s="69"/>
      <c r="AG4" s="69"/>
      <c r="AH4" s="87"/>
      <c r="AI4" s="69"/>
      <c r="AJ4" s="45"/>
      <c r="AK4" s="4"/>
      <c r="AL4" s="4"/>
      <c r="AN4" s="4"/>
      <c r="AO4" s="4"/>
    </row>
    <row r="5" spans="1:59" s="170" customFormat="1" ht="19.8">
      <c r="A5" s="167"/>
      <c r="B5" s="167"/>
      <c r="C5" s="167"/>
      <c r="D5" s="167"/>
      <c r="E5" s="167" t="s">
        <v>5</v>
      </c>
      <c r="F5" s="167"/>
      <c r="G5" s="170">
        <f>+År!P2</f>
        <v>52</v>
      </c>
      <c r="H5" s="186"/>
      <c r="I5" s="167"/>
      <c r="J5" s="186"/>
      <c r="K5" s="185"/>
      <c r="L5" s="185"/>
      <c r="M5" s="185"/>
      <c r="N5" s="186"/>
      <c r="O5" s="186"/>
      <c r="P5" s="186"/>
      <c r="Q5" s="185"/>
      <c r="R5" s="185"/>
      <c r="S5" s="185"/>
      <c r="T5" s="185"/>
      <c r="U5" s="185"/>
      <c r="V5" s="167" t="s">
        <v>422</v>
      </c>
      <c r="W5" s="185"/>
      <c r="X5" s="185"/>
      <c r="Y5" s="185"/>
      <c r="Z5" s="185"/>
      <c r="AA5" s="512">
        <f>SUM(G10:G23)</f>
        <v>16562</v>
      </c>
      <c r="AB5" s="514"/>
      <c r="AC5" s="186"/>
      <c r="AD5" s="185"/>
      <c r="AE5" s="167"/>
      <c r="AF5" s="167"/>
      <c r="AG5" s="186"/>
      <c r="AH5" s="186"/>
      <c r="AI5" s="186"/>
      <c r="AJ5" s="185"/>
      <c r="AK5" s="4"/>
      <c r="AL5" s="4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72"/>
      <c r="BG5" s="172"/>
    </row>
    <row r="6" spans="1:59" ht="18" customHeight="1">
      <c r="A6" s="49"/>
      <c r="B6" s="49"/>
      <c r="C6" s="49"/>
      <c r="D6" s="49"/>
      <c r="E6" s="49"/>
      <c r="F6" s="70"/>
      <c r="G6" s="49"/>
      <c r="H6" s="70"/>
      <c r="I6" s="91"/>
      <c r="J6" s="91"/>
      <c r="K6" s="91"/>
      <c r="L6" s="91"/>
      <c r="M6" s="70"/>
      <c r="N6" s="70"/>
      <c r="O6" s="91"/>
      <c r="P6" s="91"/>
      <c r="Q6" s="91"/>
      <c r="R6" s="91"/>
      <c r="S6" s="49"/>
      <c r="T6" s="91"/>
      <c r="U6" s="84"/>
      <c r="V6" s="182"/>
      <c r="W6" s="91"/>
      <c r="X6" s="87"/>
      <c r="Y6" s="69"/>
      <c r="Z6" s="69"/>
      <c r="AA6" s="69"/>
      <c r="AB6" s="87"/>
      <c r="AC6" s="45"/>
      <c r="AD6" s="45"/>
      <c r="AE6" s="69"/>
      <c r="AF6" s="69"/>
      <c r="AG6" s="69"/>
      <c r="AH6" s="87"/>
      <c r="AI6" s="70" t="s">
        <v>2</v>
      </c>
      <c r="AJ6" s="45"/>
      <c r="AK6" s="4"/>
      <c r="AL6" s="4"/>
      <c r="AN6" s="4"/>
      <c r="AO6" s="4"/>
    </row>
    <row r="7" spans="1:59" ht="15.6">
      <c r="A7" s="45"/>
      <c r="B7" s="45"/>
      <c r="C7" s="45"/>
      <c r="D7" s="45"/>
      <c r="E7" s="49" t="s">
        <v>2</v>
      </c>
      <c r="F7" s="69"/>
      <c r="G7" s="45"/>
      <c r="H7" s="69"/>
      <c r="I7" s="87"/>
      <c r="J7" s="87"/>
      <c r="K7" s="87"/>
      <c r="L7" s="87"/>
      <c r="M7" s="69"/>
      <c r="N7" s="69"/>
      <c r="O7" s="87"/>
      <c r="P7" s="87"/>
      <c r="Q7" s="87"/>
      <c r="R7" s="87"/>
      <c r="S7" s="45"/>
      <c r="T7" s="87"/>
      <c r="U7" s="49" t="s">
        <v>22</v>
      </c>
      <c r="V7" s="87"/>
      <c r="W7" s="87"/>
      <c r="X7" s="87"/>
      <c r="Y7" s="70" t="s">
        <v>486</v>
      </c>
      <c r="Z7" s="69"/>
      <c r="AA7" s="69"/>
      <c r="AB7" s="91" t="s">
        <v>423</v>
      </c>
      <c r="AC7" s="45"/>
      <c r="AD7" s="45"/>
      <c r="AE7" s="70" t="s">
        <v>419</v>
      </c>
      <c r="AF7" s="180"/>
      <c r="AG7" s="180"/>
      <c r="AH7" s="91" t="s">
        <v>73</v>
      </c>
      <c r="AI7" s="70" t="s">
        <v>8</v>
      </c>
      <c r="AJ7" s="45"/>
      <c r="AK7" s="4"/>
      <c r="AL7" s="4"/>
      <c r="AN7" s="4"/>
      <c r="AO7" s="4"/>
    </row>
    <row r="8" spans="1:59" ht="15.6">
      <c r="A8" s="45"/>
      <c r="B8" s="45"/>
      <c r="C8" s="45"/>
      <c r="D8" s="45"/>
      <c r="E8" s="49" t="s">
        <v>462</v>
      </c>
      <c r="F8" s="161"/>
      <c r="G8" s="49" t="s">
        <v>2</v>
      </c>
      <c r="H8" s="161"/>
      <c r="I8" s="91" t="s">
        <v>2</v>
      </c>
      <c r="J8" s="164"/>
      <c r="K8" s="91" t="s">
        <v>1</v>
      </c>
      <c r="L8" s="91"/>
      <c r="M8" s="70" t="s">
        <v>2</v>
      </c>
      <c r="N8" s="70"/>
      <c r="O8" s="91" t="s">
        <v>22</v>
      </c>
      <c r="P8" s="91"/>
      <c r="Q8" s="91" t="s">
        <v>22</v>
      </c>
      <c r="R8" s="91"/>
      <c r="S8" s="49" t="s">
        <v>22</v>
      </c>
      <c r="T8" s="164"/>
      <c r="U8" s="49" t="s">
        <v>464</v>
      </c>
      <c r="V8" s="91" t="s">
        <v>22</v>
      </c>
      <c r="W8" s="164"/>
      <c r="X8" s="87"/>
      <c r="Y8" s="70" t="s">
        <v>508</v>
      </c>
      <c r="Z8" s="70" t="s">
        <v>508</v>
      </c>
      <c r="AA8" s="70" t="s">
        <v>508</v>
      </c>
      <c r="AB8" s="91"/>
      <c r="AC8" s="49" t="s">
        <v>460</v>
      </c>
      <c r="AD8" s="49" t="s">
        <v>410</v>
      </c>
      <c r="AE8" s="70" t="s">
        <v>1</v>
      </c>
      <c r="AF8" s="70" t="s">
        <v>1</v>
      </c>
      <c r="AG8" s="70" t="s">
        <v>0</v>
      </c>
      <c r="AH8" s="91" t="s">
        <v>425</v>
      </c>
      <c r="AI8" s="70" t="s">
        <v>65</v>
      </c>
      <c r="AJ8" s="45"/>
      <c r="AK8" s="4"/>
      <c r="AL8" s="56"/>
      <c r="AN8" s="1"/>
      <c r="AO8" s="5"/>
    </row>
    <row r="9" spans="1:59" ht="15.6">
      <c r="A9" s="45"/>
      <c r="B9" s="49" t="s">
        <v>85</v>
      </c>
      <c r="C9" s="49" t="s">
        <v>108</v>
      </c>
      <c r="D9" s="46"/>
      <c r="E9" s="50" t="s">
        <v>463</v>
      </c>
      <c r="F9" s="161" t="s">
        <v>465</v>
      </c>
      <c r="G9" s="50" t="s">
        <v>8</v>
      </c>
      <c r="H9" s="161" t="s">
        <v>465</v>
      </c>
      <c r="I9" s="92" t="s">
        <v>400</v>
      </c>
      <c r="J9" s="164" t="s">
        <v>465</v>
      </c>
      <c r="K9" s="92" t="s">
        <v>400</v>
      </c>
      <c r="L9" s="92"/>
      <c r="M9" s="71" t="s">
        <v>637</v>
      </c>
      <c r="N9" s="71"/>
      <c r="O9" s="92" t="s">
        <v>637</v>
      </c>
      <c r="P9" s="92"/>
      <c r="Q9" s="92" t="s">
        <v>639</v>
      </c>
      <c r="R9" s="92"/>
      <c r="S9" s="50" t="s">
        <v>0</v>
      </c>
      <c r="T9" s="164" t="s">
        <v>465</v>
      </c>
      <c r="U9" s="50" t="s">
        <v>411</v>
      </c>
      <c r="V9" s="92" t="s">
        <v>44</v>
      </c>
      <c r="W9" s="164" t="s">
        <v>465</v>
      </c>
      <c r="X9" s="87"/>
      <c r="Y9" s="71" t="s">
        <v>454</v>
      </c>
      <c r="Z9" s="71" t="s">
        <v>68</v>
      </c>
      <c r="AA9" s="71" t="s">
        <v>452</v>
      </c>
      <c r="AB9" s="92" t="s">
        <v>1</v>
      </c>
      <c r="AC9" s="50" t="s">
        <v>461</v>
      </c>
      <c r="AD9" s="50" t="s">
        <v>493</v>
      </c>
      <c r="AE9" s="71" t="s">
        <v>43</v>
      </c>
      <c r="AF9" s="71" t="s">
        <v>487</v>
      </c>
      <c r="AG9" s="71" t="s">
        <v>487</v>
      </c>
      <c r="AH9" s="92" t="s">
        <v>426</v>
      </c>
      <c r="AI9" s="71" t="s">
        <v>516</v>
      </c>
      <c r="AJ9" s="45"/>
      <c r="AK9" s="4"/>
      <c r="AL9" s="56"/>
      <c r="AN9" s="1"/>
      <c r="AO9" s="5"/>
    </row>
    <row r="10" spans="1:59" ht="15.6">
      <c r="A10" s="45"/>
      <c r="B10" s="63">
        <f>+'Ark1'!C1083</f>
        <v>2024</v>
      </c>
      <c r="C10" s="63">
        <f>+'Ark1'!O1083</f>
        <v>1</v>
      </c>
      <c r="D10" s="63" t="str">
        <f>VLOOKUP(C10,RNR!$G$7:$H$20,2)</f>
        <v>Østfold</v>
      </c>
      <c r="E10" s="63">
        <f>+'Ark1'!Q1083</f>
        <v>6</v>
      </c>
      <c r="F10" s="187">
        <f t="shared" ref="F10" si="0">+E10-E25</f>
        <v>1</v>
      </c>
      <c r="G10" s="63">
        <f>+'Ark1'!R1083</f>
        <v>75</v>
      </c>
      <c r="H10" s="187">
        <f t="shared" ref="H10" si="1">+G10-G25</f>
        <v>-65</v>
      </c>
      <c r="I10" s="176">
        <f>+'Ark1'!AF1083</f>
        <v>0.45284385943726591</v>
      </c>
      <c r="J10" s="192">
        <f t="shared" ref="J10" si="2">+I10-I25</f>
        <v>-0.34583261954042854</v>
      </c>
      <c r="K10" s="176">
        <f>+'Ark1'!AG1083</f>
        <v>0.52265738408041296</v>
      </c>
      <c r="L10" s="92"/>
      <c r="M10" s="412">
        <f>+'Ark1'!AI1083</f>
        <v>62</v>
      </c>
      <c r="N10" s="71"/>
      <c r="O10" s="276">
        <f>+IF(M10=0,"",'Ark1'!AJ1083)</f>
        <v>84.804838709677398</v>
      </c>
      <c r="P10" s="92"/>
      <c r="Q10" s="276">
        <f>+IF(M10=0,"",'Ark1'!AK1083)</f>
        <v>14.893657772170412</v>
      </c>
      <c r="R10" s="92"/>
      <c r="S10" s="95">
        <f>+'Ark1'!S1083</f>
        <v>6.12</v>
      </c>
      <c r="T10" s="107">
        <f t="shared" ref="T10" si="3">+S10-S25</f>
        <v>0.97714285714285598</v>
      </c>
      <c r="U10" s="64">
        <f>+'Ark1'!T1083</f>
        <v>5.32</v>
      </c>
      <c r="V10" s="129">
        <f>+'Ark1'!U1083</f>
        <v>9.5293333333333319</v>
      </c>
      <c r="W10" s="192">
        <f t="shared" ref="W10" si="4">+V10-V25</f>
        <v>0.94719047619047636</v>
      </c>
      <c r="X10" s="87"/>
      <c r="Y10" s="256">
        <f>+'Ark1'!X1083</f>
        <v>0</v>
      </c>
      <c r="Z10" s="256">
        <f>+'Ark1'!Y1083</f>
        <v>0</v>
      </c>
      <c r="AA10" s="256">
        <f>+'Ark1'!Z1083</f>
        <v>2.0053111700903026</v>
      </c>
      <c r="AB10" s="129">
        <f>+'Ark1'!Z1083</f>
        <v>2.0053111700903026</v>
      </c>
      <c r="AC10" s="64">
        <f>+'Ark1'!AA1083</f>
        <v>0.83202564063054429</v>
      </c>
      <c r="AD10" s="64">
        <f>+'Ark1'!AB1083</f>
        <v>1.256025477448605</v>
      </c>
      <c r="AE10" s="256">
        <f>+'Ark1'!AC1083</f>
        <v>34.871063003769279</v>
      </c>
      <c r="AF10" s="256">
        <f>+'Ark1'!AD1083</f>
        <v>52.034856369281613</v>
      </c>
      <c r="AG10" s="256">
        <f>+'Ark1'!AE1083</f>
        <v>53.739291962286607</v>
      </c>
      <c r="AH10" s="129">
        <f t="shared" ref="AH10:AH25" si="5">+V10/S10</f>
        <v>1.5570806100217862</v>
      </c>
      <c r="AI10" s="130">
        <f t="shared" ref="AI10:AI25" si="6">+G10/E10</f>
        <v>12.5</v>
      </c>
      <c r="AJ10" s="45"/>
      <c r="AK10" s="4"/>
      <c r="AL10" s="56"/>
      <c r="AN10" s="1"/>
      <c r="AO10">
        <v>1</v>
      </c>
      <c r="AP10" t="s">
        <v>585</v>
      </c>
    </row>
    <row r="11" spans="1:59" ht="15.6">
      <c r="A11" s="45"/>
      <c r="B11" s="63">
        <f>+'Ark1'!C1084</f>
        <v>2024</v>
      </c>
      <c r="C11" s="63">
        <f>+'Ark1'!O1084</f>
        <v>2</v>
      </c>
      <c r="D11" s="63" t="str">
        <f>VLOOKUP(C11,RNR!$G$7:$H$20,2)</f>
        <v>Akershus</v>
      </c>
      <c r="E11" s="63">
        <f>+'Ark1'!Q1084</f>
        <v>11</v>
      </c>
      <c r="F11" s="187">
        <f t="shared" ref="F11:F23" si="7">+E11-E26</f>
        <v>-8</v>
      </c>
      <c r="G11" s="63">
        <f>+'Ark1'!R1084</f>
        <v>206</v>
      </c>
      <c r="H11" s="187">
        <f t="shared" ref="H11:H23" si="8">+G11-G26</f>
        <v>-73</v>
      </c>
      <c r="I11" s="176">
        <f>+'Ark1'!AF1084</f>
        <v>1.2438111339210245</v>
      </c>
      <c r="J11" s="192">
        <f t="shared" ref="J11:J23" si="9">+I11-I26</f>
        <v>-0.34783699204166574</v>
      </c>
      <c r="K11" s="176">
        <f>+'Ark1'!AG1084</f>
        <v>1.3847824576670911</v>
      </c>
      <c r="L11" s="92"/>
      <c r="M11" s="412">
        <f>+'Ark1'!AI1084</f>
        <v>206</v>
      </c>
      <c r="N11" s="71"/>
      <c r="O11" s="276">
        <f>+IF(M11=0,"",'Ark1'!AJ1084)</f>
        <v>83.266504854368932</v>
      </c>
      <c r="P11" s="92"/>
      <c r="Q11" s="276">
        <f>+IF(M11=0,"",'Ark1'!AK1084)</f>
        <v>15.775692577247264</v>
      </c>
      <c r="R11" s="92"/>
      <c r="S11" s="95">
        <f>+'Ark1'!S1084</f>
        <v>6.0728155339805845</v>
      </c>
      <c r="T11" s="107">
        <f t="shared" ref="T11:T23" si="10">+S11-S26</f>
        <v>-0.35012353411977415</v>
      </c>
      <c r="U11" s="64">
        <f>+'Ark1'!T1084</f>
        <v>4.6796116504854357</v>
      </c>
      <c r="V11" s="129">
        <f>+'Ark1'!U1084</f>
        <v>9.1922330097087368</v>
      </c>
      <c r="W11" s="192">
        <f t="shared" ref="W11:W23" si="11">+V11-V26</f>
        <v>-0.13070605839162397</v>
      </c>
      <c r="X11" s="87"/>
      <c r="Y11" s="256">
        <f>+'Ark1'!X1084</f>
        <v>8.7378640776699061</v>
      </c>
      <c r="Z11" s="256">
        <f>+'Ark1'!Y1084</f>
        <v>0.48543689320388361</v>
      </c>
      <c r="AA11" s="256">
        <f>+'Ark1'!Z1084</f>
        <v>4.8769457520087904</v>
      </c>
      <c r="AB11" s="129">
        <f>+'Ark1'!Z1084</f>
        <v>4.8769457520087904</v>
      </c>
      <c r="AC11" s="64">
        <f>+'Ark1'!AA1084</f>
        <v>1.6308729078933299</v>
      </c>
      <c r="AD11" s="64">
        <f>+'Ark1'!AB1084</f>
        <v>1.9040763233917808</v>
      </c>
      <c r="AE11" s="256">
        <f>+'Ark1'!AC1084</f>
        <v>86.899796516811108</v>
      </c>
      <c r="AF11" s="256">
        <f>+'Ark1'!AD1084</f>
        <v>48.945150823484255</v>
      </c>
      <c r="AG11" s="256">
        <f>+'Ark1'!AE1084</f>
        <v>57.340903632696516</v>
      </c>
      <c r="AH11" s="129">
        <f t="shared" ref="AH11:AH15" si="12">+V11/S11</f>
        <v>1.5136690647482007</v>
      </c>
      <c r="AI11" s="130">
        <f t="shared" ref="AI11:AI15" si="13">+G11/E11</f>
        <v>18.727272727272727</v>
      </c>
      <c r="AJ11" s="45"/>
      <c r="AK11" s="4"/>
      <c r="AL11" s="56"/>
      <c r="AN11" s="1"/>
      <c r="AO11">
        <v>4</v>
      </c>
      <c r="AP11" t="s">
        <v>586</v>
      </c>
    </row>
    <row r="12" spans="1:59" ht="15.6">
      <c r="A12" s="45"/>
      <c r="B12" s="63">
        <f>+'Ark1'!C1085</f>
        <v>2024</v>
      </c>
      <c r="C12" s="63">
        <f>+'Ark1'!O1085</f>
        <v>3</v>
      </c>
      <c r="D12" s="63" t="str">
        <f>VLOOKUP(C12,RNR!$G$7:$H$20,2)</f>
        <v>Buskerud</v>
      </c>
      <c r="E12" s="63">
        <f>+'Ark1'!Q1085</f>
        <v>29</v>
      </c>
      <c r="F12" s="187">
        <f t="shared" si="7"/>
        <v>-1</v>
      </c>
      <c r="G12" s="63">
        <f>+'Ark1'!R1085</f>
        <v>1945</v>
      </c>
      <c r="H12" s="187">
        <f t="shared" si="8"/>
        <v>-350</v>
      </c>
      <c r="I12" s="176">
        <f>+'Ark1'!AF1085</f>
        <v>11.743750754739764</v>
      </c>
      <c r="J12" s="192">
        <f t="shared" si="9"/>
        <v>-1.3488386685017204</v>
      </c>
      <c r="K12" s="176">
        <f>+'Ark1'!AG1085</f>
        <v>10.370876860691727</v>
      </c>
      <c r="L12" s="92"/>
      <c r="M12" s="412">
        <f>+'Ark1'!AI1085</f>
        <v>1945</v>
      </c>
      <c r="N12" s="71"/>
      <c r="O12" s="276">
        <f>+IF(M12=0,"",'Ark1'!AJ1085)</f>
        <v>77.608071979434484</v>
      </c>
      <c r="P12" s="92"/>
      <c r="Q12" s="276">
        <f>+IF(M12=0,"",'Ark1'!AK1085)</f>
        <v>15.258304360268063</v>
      </c>
      <c r="R12" s="92"/>
      <c r="S12" s="95">
        <f>+'Ark1'!S1085</f>
        <v>5.855012853470436</v>
      </c>
      <c r="T12" s="107">
        <f t="shared" si="10"/>
        <v>0.40403246131357484</v>
      </c>
      <c r="U12" s="64">
        <f>+'Ark1'!T1085</f>
        <v>5.4714652956298195</v>
      </c>
      <c r="V12" s="129">
        <f>+'Ark1'!U1085</f>
        <v>7.2912596401028305</v>
      </c>
      <c r="W12" s="192">
        <f t="shared" si="11"/>
        <v>-0.11161617689062098</v>
      </c>
      <c r="X12" s="87"/>
      <c r="Y12" s="256">
        <f>+'Ark1'!X1085</f>
        <v>0.41131105398457574</v>
      </c>
      <c r="Z12" s="256">
        <f>+'Ark1'!Y1085</f>
        <v>5.1413881748071967E-2</v>
      </c>
      <c r="AA12" s="256">
        <f>+'Ark1'!Z1085</f>
        <v>2.0996769752639066</v>
      </c>
      <c r="AB12" s="129">
        <f>+'Ark1'!Z1085</f>
        <v>2.0996769752639066</v>
      </c>
      <c r="AC12" s="64">
        <f>+'Ark1'!AA1085</f>
        <v>1.1555418330183298</v>
      </c>
      <c r="AD12" s="64">
        <f>+'Ark1'!AB1085</f>
        <v>1.2262481336578903</v>
      </c>
      <c r="AE12" s="256">
        <f>+'Ark1'!AC1085</f>
        <v>53.074598693210966</v>
      </c>
      <c r="AF12" s="256">
        <f>+'Ark1'!AD1085</f>
        <v>36.808581822031378</v>
      </c>
      <c r="AG12" s="256">
        <f>+'Ark1'!AE1085</f>
        <v>59.395375084636719</v>
      </c>
      <c r="AH12" s="129">
        <f t="shared" si="12"/>
        <v>1.2453020723568675</v>
      </c>
      <c r="AI12" s="130">
        <f t="shared" si="13"/>
        <v>67.068965517241381</v>
      </c>
      <c r="AJ12" s="45"/>
      <c r="AK12" s="4"/>
      <c r="AL12" s="56"/>
      <c r="AN12" s="1"/>
      <c r="AO12">
        <v>8</v>
      </c>
      <c r="AP12" t="s">
        <v>587</v>
      </c>
    </row>
    <row r="13" spans="1:59" ht="15.6">
      <c r="A13" s="45"/>
      <c r="B13" s="63">
        <f>+'Ark1'!C1086</f>
        <v>2024</v>
      </c>
      <c r="C13" s="63">
        <f>+'Ark1'!O1086</f>
        <v>4</v>
      </c>
      <c r="D13" s="63" t="str">
        <f>VLOOKUP(C13,RNR!$G$7:$H$20,2)</f>
        <v>Innlandet</v>
      </c>
      <c r="E13" s="63">
        <f>+'Ark1'!Q1086</f>
        <v>108</v>
      </c>
      <c r="F13" s="187">
        <f t="shared" si="7"/>
        <v>-6</v>
      </c>
      <c r="G13" s="63">
        <f>+'Ark1'!R1086</f>
        <v>3436</v>
      </c>
      <c r="H13" s="187">
        <f t="shared" si="8"/>
        <v>-151</v>
      </c>
      <c r="I13" s="176">
        <f>+'Ark1'!AF1086</f>
        <v>20.746286680352611</v>
      </c>
      <c r="J13" s="192">
        <f t="shared" si="9"/>
        <v>0.28305432254554574</v>
      </c>
      <c r="K13" s="176">
        <f>+'Ark1'!AG1086</f>
        <v>20.374423647193446</v>
      </c>
      <c r="L13" s="92"/>
      <c r="M13" s="412">
        <f>+'Ark1'!AI1086</f>
        <v>3398</v>
      </c>
      <c r="N13" s="71"/>
      <c r="O13" s="276">
        <f>+IF(M13=0,"",'Ark1'!AJ1086)</f>
        <v>81.200176574455554</v>
      </c>
      <c r="P13" s="92"/>
      <c r="Q13" s="276">
        <f>+IF(M13=0,"",'Ark1'!AK1086)</f>
        <v>14.647808028057002</v>
      </c>
      <c r="R13" s="92"/>
      <c r="S13" s="95">
        <f>+'Ark1'!S1086</f>
        <v>5.6033178114086164</v>
      </c>
      <c r="T13" s="107">
        <f t="shared" si="10"/>
        <v>0.23420713396228443</v>
      </c>
      <c r="U13" s="64">
        <f>+'Ark1'!T1086</f>
        <v>4.6100116414435393</v>
      </c>
      <c r="V13" s="129">
        <f>+'Ark1'!U1086</f>
        <v>8.1084691501746189</v>
      </c>
      <c r="W13" s="192">
        <f t="shared" si="11"/>
        <v>-1.539480298960072E-2</v>
      </c>
      <c r="X13" s="87"/>
      <c r="Y13" s="256">
        <f>+'Ark1'!X1086</f>
        <v>1.9790454016298025</v>
      </c>
      <c r="Z13" s="256">
        <f>+'Ark1'!Y1086</f>
        <v>2.9103608847497076E-2</v>
      </c>
      <c r="AA13" s="256">
        <f>+'Ark1'!Z1086</f>
        <v>3.5692110643074342</v>
      </c>
      <c r="AB13" s="129">
        <f>+'Ark1'!Z1086</f>
        <v>3.5692110643074342</v>
      </c>
      <c r="AC13" s="64">
        <f>+'Ark1'!AA1086</f>
        <v>1.3609729726096771</v>
      </c>
      <c r="AD13" s="64">
        <f>+'Ark1'!AB1086</f>
        <v>1.3640801545669272</v>
      </c>
      <c r="AE13" s="256">
        <f>+'Ark1'!AC1086</f>
        <v>33.670481843600854</v>
      </c>
      <c r="AF13" s="256">
        <f>+'Ark1'!AD1086</f>
        <v>21.194255909540555</v>
      </c>
      <c r="AG13" s="256">
        <f>+'Ark1'!AE1086</f>
        <v>54.374136651153158</v>
      </c>
      <c r="AH13" s="129">
        <f t="shared" si="12"/>
        <v>1.4470835713914705</v>
      </c>
      <c r="AI13" s="130">
        <f t="shared" si="13"/>
        <v>31.814814814814813</v>
      </c>
      <c r="AJ13" s="45"/>
      <c r="AK13" s="4"/>
      <c r="AL13" s="56"/>
      <c r="AN13" s="1"/>
      <c r="AO13">
        <v>9</v>
      </c>
      <c r="AP13" t="s">
        <v>588</v>
      </c>
    </row>
    <row r="14" spans="1:59" ht="15.6">
      <c r="A14" s="45"/>
      <c r="B14" s="63">
        <f>+'Ark1'!C1087</f>
        <v>2024</v>
      </c>
      <c r="C14" s="63">
        <f>+'Ark1'!O1087</f>
        <v>7</v>
      </c>
      <c r="D14" s="63" t="str">
        <f>VLOOKUP(C14,RNR!$G$7:$H$20,2)</f>
        <v>Vestfold</v>
      </c>
      <c r="E14" s="63">
        <f>+'Ark1'!Q1087</f>
        <v>4</v>
      </c>
      <c r="F14" s="187">
        <f t="shared" si="7"/>
        <v>1</v>
      </c>
      <c r="G14" s="63">
        <f>+'Ark1'!R1087</f>
        <v>27</v>
      </c>
      <c r="H14" s="187">
        <f t="shared" si="8"/>
        <v>7</v>
      </c>
      <c r="I14" s="176">
        <f>+'Ark1'!AF1087</f>
        <v>0.16302378939741574</v>
      </c>
      <c r="J14" s="192">
        <f t="shared" si="9"/>
        <v>4.8927149543459461E-2</v>
      </c>
      <c r="K14" s="176">
        <f>+'Ark1'!AG1087</f>
        <v>0.14560107061761604</v>
      </c>
      <c r="L14" s="92"/>
      <c r="M14" s="412">
        <f>+'Ark1'!AI1087</f>
        <v>27</v>
      </c>
      <c r="N14" s="71"/>
      <c r="O14" s="276">
        <f>+IF(M14=0,"",'Ark1'!AJ1087)</f>
        <v>75.970370370370347</v>
      </c>
      <c r="P14" s="92"/>
      <c r="Q14" s="276">
        <f>+IF(M14=0,"",'Ark1'!AK1087)</f>
        <v>15.012951475519012</v>
      </c>
      <c r="R14" s="92"/>
      <c r="S14" s="95">
        <f>+'Ark1'!S1087</f>
        <v>5.9259259259259265</v>
      </c>
      <c r="T14" s="107">
        <f t="shared" si="10"/>
        <v>0.17592592592592649</v>
      </c>
      <c r="U14" s="64">
        <f>+'Ark1'!T1087</f>
        <v>4.3333333333333321</v>
      </c>
      <c r="V14" s="129">
        <f>+'Ark1'!U1087</f>
        <v>7.3740740740740716</v>
      </c>
      <c r="W14" s="192">
        <f t="shared" si="11"/>
        <v>-2.8659259259259269</v>
      </c>
      <c r="X14" s="87"/>
      <c r="Y14" s="256">
        <f>+'Ark1'!X1087</f>
        <v>3.7037037037037042</v>
      </c>
      <c r="Z14" s="256">
        <f>+'Ark1'!Y1087</f>
        <v>0</v>
      </c>
      <c r="AA14" s="256">
        <f>+'Ark1'!Z1087</f>
        <v>4.1136261909606588</v>
      </c>
      <c r="AB14" s="129">
        <f>+'Ark1'!Z1087</f>
        <v>4.1136261909606588</v>
      </c>
      <c r="AC14" s="64">
        <f>+'Ark1'!AA1087</f>
        <v>2.0714268820903077</v>
      </c>
      <c r="AD14" s="64">
        <f>+'Ark1'!AB1087</f>
        <v>1.6996731711975956</v>
      </c>
      <c r="AE14" s="256">
        <f>+'Ark1'!AC1087</f>
        <v>83.604530597063516</v>
      </c>
      <c r="AF14" s="256">
        <f>+'Ark1'!AD1087</f>
        <v>65.438020345668846</v>
      </c>
      <c r="AG14" s="256">
        <f>+'Ark1'!AE1087</f>
        <v>84.858493962827254</v>
      </c>
      <c r="AH14" s="129">
        <f t="shared" si="12"/>
        <v>1.2443749999999996</v>
      </c>
      <c r="AI14" s="130">
        <f t="shared" si="13"/>
        <v>6.75</v>
      </c>
      <c r="AJ14" s="45"/>
      <c r="AK14" s="4"/>
      <c r="AL14" s="56"/>
      <c r="AN14" s="1"/>
      <c r="AO14" s="2">
        <v>11</v>
      </c>
      <c r="AP14" s="2" t="s">
        <v>106</v>
      </c>
    </row>
    <row r="15" spans="1:59" ht="15.6">
      <c r="A15" s="45"/>
      <c r="B15" s="63">
        <f>+'Ark1'!C1088</f>
        <v>2024</v>
      </c>
      <c r="C15" s="63">
        <f>+'Ark1'!O1088</f>
        <v>8</v>
      </c>
      <c r="D15" s="63" t="str">
        <f>VLOOKUP(C15,RNR!$G$7:$H$20,2)</f>
        <v>Telemark</v>
      </c>
      <c r="E15" s="63">
        <f>+'Ark1'!Q1088</f>
        <v>24</v>
      </c>
      <c r="F15" s="187">
        <f t="shared" si="7"/>
        <v>4</v>
      </c>
      <c r="G15" s="63">
        <f>+'Ark1'!R1088</f>
        <v>786</v>
      </c>
      <c r="H15" s="187">
        <f t="shared" si="8"/>
        <v>-118</v>
      </c>
      <c r="I15" s="176">
        <f>+'Ark1'!AF1088</f>
        <v>4.745803646902548</v>
      </c>
      <c r="J15" s="192">
        <f t="shared" si="9"/>
        <v>-0.41136447449627678</v>
      </c>
      <c r="K15" s="176">
        <f>+'Ark1'!AG1088</f>
        <v>3.4897453992328682</v>
      </c>
      <c r="L15" s="92"/>
      <c r="M15" s="412">
        <f>+'Ark1'!AI1088</f>
        <v>785</v>
      </c>
      <c r="N15" s="71"/>
      <c r="O15" s="276">
        <f>+IF(M15=0,"",'Ark1'!AJ1088)</f>
        <v>75.456305732484083</v>
      </c>
      <c r="P15" s="92"/>
      <c r="Q15" s="276">
        <f>+IF(M15=0,"",'Ark1'!AK1088)</f>
        <v>13.442974489163849</v>
      </c>
      <c r="R15" s="92"/>
      <c r="S15" s="95">
        <f>+'Ark1'!S1088</f>
        <v>5.4033078880407119</v>
      </c>
      <c r="T15" s="107">
        <f t="shared" si="10"/>
        <v>-0.63540892611858002</v>
      </c>
      <c r="U15" s="64">
        <f>+'Ark1'!T1088</f>
        <v>4.5674300254452946</v>
      </c>
      <c r="V15" s="129">
        <f>+'Ark1'!U1088</f>
        <v>6.0712468193384215</v>
      </c>
      <c r="W15" s="192">
        <f t="shared" si="11"/>
        <v>0.14491938571010188</v>
      </c>
      <c r="X15" s="87"/>
      <c r="Y15" s="256">
        <f>+'Ark1'!X1088</f>
        <v>0.89058524173027986</v>
      </c>
      <c r="Z15" s="256">
        <f>+'Ark1'!Y1088</f>
        <v>0</v>
      </c>
      <c r="AA15" s="256">
        <f>+'Ark1'!Z1088</f>
        <v>2.6040070360724457</v>
      </c>
      <c r="AB15" s="129">
        <f>+'Ark1'!Z1088</f>
        <v>2.6040070360724457</v>
      </c>
      <c r="AC15" s="64">
        <f>+'Ark1'!AA1088</f>
        <v>1.4840763782749036</v>
      </c>
      <c r="AD15" s="64">
        <f>+'Ark1'!AB1088</f>
        <v>1.1374529650267258</v>
      </c>
      <c r="AE15" s="256">
        <f>+'Ark1'!AC1088</f>
        <v>43.058459528894531</v>
      </c>
      <c r="AF15" s="256">
        <f>+'Ark1'!AD1088</f>
        <v>14.429217545168518</v>
      </c>
      <c r="AG15" s="256">
        <f>+'Ark1'!AE1088</f>
        <v>64.901359122704108</v>
      </c>
      <c r="AH15" s="129">
        <f t="shared" si="12"/>
        <v>1.1236166705910053</v>
      </c>
      <c r="AI15" s="130">
        <f t="shared" si="13"/>
        <v>32.75</v>
      </c>
      <c r="AJ15" s="45"/>
      <c r="AK15" s="4"/>
      <c r="AL15" s="56"/>
      <c r="AN15" s="1"/>
      <c r="AO15" s="2">
        <v>14</v>
      </c>
      <c r="AP15" s="4" t="s">
        <v>589</v>
      </c>
      <c r="AQ15" s="4"/>
    </row>
    <row r="16" spans="1:59" s="464" customFormat="1" ht="15.6">
      <c r="A16" s="45"/>
      <c r="B16" s="63">
        <f>+'Ark1'!C1089</f>
        <v>2024</v>
      </c>
      <c r="C16" s="63">
        <f>+'Ark1'!O1089</f>
        <v>9</v>
      </c>
      <c r="D16" s="63" t="str">
        <f>VLOOKUP(C16,RNR!$G$7:$H$20,2)</f>
        <v>Agder</v>
      </c>
      <c r="E16" s="63">
        <f>+'Ark1'!Q1089</f>
        <v>21</v>
      </c>
      <c r="F16" s="187">
        <f t="shared" si="7"/>
        <v>3</v>
      </c>
      <c r="G16" s="63">
        <f>+'Ark1'!R1089</f>
        <v>178</v>
      </c>
      <c r="H16" s="187">
        <f t="shared" si="8"/>
        <v>23</v>
      </c>
      <c r="I16" s="176">
        <f>+'Ark1'!AF1089</f>
        <v>1.0747494263977784</v>
      </c>
      <c r="J16" s="192">
        <f t="shared" si="9"/>
        <v>0.19050046752961658</v>
      </c>
      <c r="K16" s="176">
        <f>+'Ark1'!AG1089</f>
        <v>1.2896408238782815</v>
      </c>
      <c r="L16" s="92"/>
      <c r="M16" s="412">
        <f>+'Ark1'!AI1089</f>
        <v>177</v>
      </c>
      <c r="N16" s="71"/>
      <c r="O16" s="276">
        <f>+IF(M16=0,"",'Ark1'!AJ1089)</f>
        <v>87.212994350282486</v>
      </c>
      <c r="P16" s="92"/>
      <c r="Q16" s="276">
        <f>+IF(M16=0,"",'Ark1'!AK1089)</f>
        <v>14.479576849426538</v>
      </c>
      <c r="R16" s="92"/>
      <c r="S16" s="95">
        <f>+'Ark1'!S1089</f>
        <v>5.7528089887640448</v>
      </c>
      <c r="T16" s="107">
        <f t="shared" si="10"/>
        <v>-1.0794490757520814</v>
      </c>
      <c r="U16" s="64">
        <f>+'Ark1'!T1089</f>
        <v>4.4606741573033695</v>
      </c>
      <c r="V16" s="129">
        <f>+'Ark1'!U1089</f>
        <v>9.9073033707865132</v>
      </c>
      <c r="W16" s="192">
        <f t="shared" si="11"/>
        <v>-0.18818050018123067</v>
      </c>
      <c r="X16" s="87"/>
      <c r="Y16" s="256">
        <f>+'Ark1'!X1089</f>
        <v>2.808988764044944</v>
      </c>
      <c r="Z16" s="256">
        <f>+'Ark1'!Y1089</f>
        <v>0</v>
      </c>
      <c r="AA16" s="256">
        <f>+'Ark1'!Z1089</f>
        <v>3.0369082681758024</v>
      </c>
      <c r="AB16" s="129">
        <f>+'Ark1'!Z1089</f>
        <v>3.0369082681758024</v>
      </c>
      <c r="AC16" s="64">
        <f>+'Ark1'!AA1089</f>
        <v>1.6060342593376997</v>
      </c>
      <c r="AD16" s="64">
        <f>+'Ark1'!AB1089</f>
        <v>1.2321186628910863</v>
      </c>
      <c r="AE16" s="256">
        <f>+'Ark1'!AC1089</f>
        <v>75.022033505925179</v>
      </c>
      <c r="AF16" s="256">
        <f>+'Ark1'!AD1089</f>
        <v>61.452382446059495</v>
      </c>
      <c r="AG16" s="256">
        <f>+'Ark1'!AE1089</f>
        <v>68.497602988574698</v>
      </c>
      <c r="AH16" s="129">
        <f t="shared" ref="AH16:AH23" si="14">+V16/S16</f>
        <v>1.7221679687499993</v>
      </c>
      <c r="AI16" s="130">
        <f t="shared" ref="AI16:AI23" si="15">+G16/E16</f>
        <v>8.4761904761904763</v>
      </c>
      <c r="AJ16" s="45"/>
      <c r="AK16" s="4"/>
      <c r="AL16" s="56"/>
      <c r="AN16" s="1"/>
      <c r="AO16" s="2"/>
      <c r="AP16" s="4"/>
      <c r="AQ16" s="4"/>
    </row>
    <row r="17" spans="1:47" s="464" customFormat="1" ht="15.6">
      <c r="A17" s="45"/>
      <c r="B17" s="63">
        <f>+'Ark1'!C1090</f>
        <v>2024</v>
      </c>
      <c r="C17" s="63">
        <f>+'Ark1'!O1090</f>
        <v>11</v>
      </c>
      <c r="D17" s="63" t="str">
        <f>VLOOKUP(C17,RNR!$G$7:$H$20,2)</f>
        <v>Rogaland</v>
      </c>
      <c r="E17" s="63">
        <f>+'Ark1'!Q1090</f>
        <v>39</v>
      </c>
      <c r="F17" s="187">
        <f t="shared" si="7"/>
        <v>-9</v>
      </c>
      <c r="G17" s="63">
        <f>+'Ark1'!R1090</f>
        <v>581</v>
      </c>
      <c r="H17" s="187">
        <f t="shared" si="8"/>
        <v>-344</v>
      </c>
      <c r="I17" s="176">
        <f>+'Ark1'!AF1090</f>
        <v>3.5080304311073549</v>
      </c>
      <c r="J17" s="192">
        <f t="shared" si="9"/>
        <v>-1.7689391621381239</v>
      </c>
      <c r="K17" s="176">
        <f>+'Ark1'!AG1090</f>
        <v>3.6772497413039722</v>
      </c>
      <c r="L17" s="92"/>
      <c r="M17" s="412">
        <f>+'Ark1'!AI1090</f>
        <v>461</v>
      </c>
      <c r="N17" s="71"/>
      <c r="O17" s="276">
        <f>+IF(M17=0,"",'Ark1'!AJ1090)</f>
        <v>83.120824295010806</v>
      </c>
      <c r="P17" s="92"/>
      <c r="Q17" s="276">
        <f>+IF(M17=0,"",'Ark1'!AK1090)</f>
        <v>15.008290899404102</v>
      </c>
      <c r="R17" s="92"/>
      <c r="S17" s="95">
        <f>+'Ark1'!S1090</f>
        <v>5.3803786574870909</v>
      </c>
      <c r="T17" s="107">
        <f t="shared" si="10"/>
        <v>0.18902730613574015</v>
      </c>
      <c r="U17" s="64">
        <f>+'Ark1'!T1090</f>
        <v>4.0189328743545625</v>
      </c>
      <c r="V17" s="129">
        <f>+'Ark1'!U1090</f>
        <v>8.6547332185886408</v>
      </c>
      <c r="W17" s="192">
        <f t="shared" si="11"/>
        <v>0.1779764618318751</v>
      </c>
      <c r="X17" s="87"/>
      <c r="Y17" s="256">
        <f>+'Ark1'!X1090</f>
        <v>2.4096385542168672</v>
      </c>
      <c r="Z17" s="256">
        <f>+'Ark1'!Y1090</f>
        <v>0</v>
      </c>
      <c r="AA17" s="256">
        <f>+'Ark1'!Z1090</f>
        <v>2.8402502506798366</v>
      </c>
      <c r="AB17" s="129">
        <f>+'Ark1'!Z1090</f>
        <v>2.8402502506798366</v>
      </c>
      <c r="AC17" s="64">
        <f>+'Ark1'!AA1090</f>
        <v>1.4135661356248828</v>
      </c>
      <c r="AD17" s="64">
        <f>+'Ark1'!AB1090</f>
        <v>1.2886314361687927</v>
      </c>
      <c r="AE17" s="256">
        <f>+'Ark1'!AC1090</f>
        <v>48.545894452135613</v>
      </c>
      <c r="AF17" s="256">
        <f>+'Ark1'!AD1090</f>
        <v>38.504835957502394</v>
      </c>
      <c r="AG17" s="256">
        <f>+'Ark1'!AE1090</f>
        <v>53.557585260928626</v>
      </c>
      <c r="AH17" s="129">
        <f t="shared" si="14"/>
        <v>1.6085732565579016</v>
      </c>
      <c r="AI17" s="130">
        <f t="shared" si="15"/>
        <v>14.897435897435898</v>
      </c>
      <c r="AJ17" s="45"/>
      <c r="AK17" s="4"/>
      <c r="AL17" s="56"/>
      <c r="AN17" s="1"/>
      <c r="AO17" s="2"/>
      <c r="AP17" s="4"/>
      <c r="AQ17" s="4"/>
    </row>
    <row r="18" spans="1:47" s="464" customFormat="1" ht="15.6">
      <c r="A18" s="45"/>
      <c r="B18" s="63">
        <f>+'Ark1'!C1091</f>
        <v>2024</v>
      </c>
      <c r="C18" s="63">
        <f>+'Ark1'!O1091</f>
        <v>14</v>
      </c>
      <c r="D18" s="63" t="str">
        <f>VLOOKUP(C18,RNR!$G$7:$H$20,2)</f>
        <v>Vestland</v>
      </c>
      <c r="E18" s="63">
        <f>+'Ark1'!Q1091</f>
        <v>194</v>
      </c>
      <c r="F18" s="187">
        <f t="shared" si="7"/>
        <v>26</v>
      </c>
      <c r="G18" s="63">
        <f>+'Ark1'!R1091</f>
        <v>4291</v>
      </c>
      <c r="H18" s="187">
        <f t="shared" si="8"/>
        <v>-54</v>
      </c>
      <c r="I18" s="176">
        <f>+'Ark1'!AF1091</f>
        <v>25.908706677937456</v>
      </c>
      <c r="J18" s="192">
        <f t="shared" si="9"/>
        <v>1.1212116696654491</v>
      </c>
      <c r="K18" s="176">
        <f>+'Ark1'!AG1091</f>
        <v>25.60114374723484</v>
      </c>
      <c r="L18" s="92"/>
      <c r="M18" s="412">
        <f>+'Ark1'!AI1091</f>
        <v>4106</v>
      </c>
      <c r="N18" s="71"/>
      <c r="O18" s="276">
        <f>+IF(M18=0,"",'Ark1'!AJ1091)</f>
        <v>80.826619581100971</v>
      </c>
      <c r="P18" s="92"/>
      <c r="Q18" s="276">
        <f>+IF(M18=0,"",'Ark1'!AK1091)</f>
        <v>14.983016594136679</v>
      </c>
      <c r="R18" s="92"/>
      <c r="S18" s="95">
        <f>+'Ark1'!S1091</f>
        <v>5.495921696574225</v>
      </c>
      <c r="T18" s="107">
        <f t="shared" si="10"/>
        <v>0.13021398656271899</v>
      </c>
      <c r="U18" s="64">
        <f>+'Ark1'!T1091</f>
        <v>4.2652062456303907</v>
      </c>
      <c r="V18" s="129">
        <f>+'Ark1'!U1091</f>
        <v>8.158447914239126</v>
      </c>
      <c r="W18" s="192">
        <f t="shared" si="11"/>
        <v>0.45016252873855755</v>
      </c>
      <c r="X18" s="87"/>
      <c r="Y18" s="256">
        <f>+'Ark1'!X1091</f>
        <v>2.5868096014914941</v>
      </c>
      <c r="Z18" s="256">
        <f>+'Ark1'!Y1091</f>
        <v>0.13982754602656722</v>
      </c>
      <c r="AA18" s="256">
        <f>+'Ark1'!Z1091</f>
        <v>3.0788405623493951</v>
      </c>
      <c r="AB18" s="129">
        <f>+'Ark1'!Z1091</f>
        <v>3.0788405623493951</v>
      </c>
      <c r="AC18" s="64">
        <f>+'Ark1'!AA1091</f>
        <v>1.5137587454508901</v>
      </c>
      <c r="AD18" s="64">
        <f>+'Ark1'!AB1091</f>
        <v>1.3625304515953875</v>
      </c>
      <c r="AE18" s="256">
        <f>+'Ark1'!AC1091</f>
        <v>40.04866076646676</v>
      </c>
      <c r="AF18" s="256">
        <f>+'Ark1'!AD1091</f>
        <v>34.415050970904794</v>
      </c>
      <c r="AG18" s="256">
        <f>+'Ark1'!AE1091</f>
        <v>62.377522005119758</v>
      </c>
      <c r="AH18" s="129">
        <f t="shared" si="14"/>
        <v>1.4844549039562436</v>
      </c>
      <c r="AI18" s="130">
        <f t="shared" si="15"/>
        <v>22.118556701030929</v>
      </c>
      <c r="AJ18" s="45"/>
      <c r="AK18" s="4"/>
      <c r="AL18" s="56"/>
      <c r="AN18" s="1"/>
      <c r="AO18" s="2"/>
      <c r="AP18" s="4"/>
      <c r="AQ18" s="4"/>
    </row>
    <row r="19" spans="1:47" s="464" customFormat="1" ht="15.6">
      <c r="A19" s="45"/>
      <c r="B19" s="63">
        <f>+'Ark1'!C1092</f>
        <v>2024</v>
      </c>
      <c r="C19" s="63">
        <f>+'Ark1'!O1092</f>
        <v>15</v>
      </c>
      <c r="D19" s="63" t="str">
        <f>VLOOKUP(C19,RNR!$G$7:$H$20,2)</f>
        <v>Møre og Romsdal</v>
      </c>
      <c r="E19" s="63">
        <f>+'Ark1'!Q1092</f>
        <v>57</v>
      </c>
      <c r="F19" s="187">
        <f t="shared" si="7"/>
        <v>9</v>
      </c>
      <c r="G19" s="63">
        <f>+'Ark1'!R1092</f>
        <v>2018</v>
      </c>
      <c r="H19" s="187">
        <f t="shared" si="8"/>
        <v>185</v>
      </c>
      <c r="I19" s="176">
        <f>+'Ark1'!AF1092</f>
        <v>12.184518777925369</v>
      </c>
      <c r="J19" s="192">
        <f t="shared" si="9"/>
        <v>1.7275617353102746</v>
      </c>
      <c r="K19" s="176">
        <f>+'Ark1'!AG1092</f>
        <v>11.826010011444778</v>
      </c>
      <c r="L19" s="92"/>
      <c r="M19" s="412">
        <f>+'Ark1'!AI1092</f>
        <v>1142</v>
      </c>
      <c r="N19" s="71"/>
      <c r="O19" s="276">
        <f>+IF(M19=0,"",'Ark1'!AJ1092)</f>
        <v>85.008231173380125</v>
      </c>
      <c r="P19" s="92"/>
      <c r="Q19" s="276">
        <f>+IF(M19=0,"",'Ark1'!AK1092)</f>
        <v>14.110853887342213</v>
      </c>
      <c r="R19" s="92"/>
      <c r="S19" s="95">
        <f>+'Ark1'!S1092</f>
        <v>5.0540138751238839</v>
      </c>
      <c r="T19" s="107">
        <f t="shared" si="10"/>
        <v>0.45117699569125946</v>
      </c>
      <c r="U19" s="64">
        <f>+'Ark1'!T1092</f>
        <v>4.1942517343904848</v>
      </c>
      <c r="V19" s="129">
        <f>+'Ark1'!U1092</f>
        <v>8.0135282457879153</v>
      </c>
      <c r="W19" s="192">
        <f t="shared" si="11"/>
        <v>0.39001487972135518</v>
      </c>
      <c r="X19" s="87"/>
      <c r="Y19" s="256">
        <f>+'Ark1'!X1092</f>
        <v>4.4598612487611504</v>
      </c>
      <c r="Z19" s="256">
        <f>+'Ark1'!Y1092</f>
        <v>0.19821605550049548</v>
      </c>
      <c r="AA19" s="256">
        <f>+'Ark1'!Z1092</f>
        <v>3.4223367513858078</v>
      </c>
      <c r="AB19" s="129">
        <f>+'Ark1'!Z1092</f>
        <v>3.4223367513858078</v>
      </c>
      <c r="AC19" s="64">
        <f>+'Ark1'!AA1092</f>
        <v>1.2610487886593982</v>
      </c>
      <c r="AD19" s="64">
        <f>+'Ark1'!AB1092</f>
        <v>1.4159388106902404</v>
      </c>
      <c r="AE19" s="256">
        <f>+'Ark1'!AC1092</f>
        <v>55.041251810480802</v>
      </c>
      <c r="AF19" s="256">
        <f>+'Ark1'!AD1092</f>
        <v>21.887992442425286</v>
      </c>
      <c r="AG19" s="256">
        <f>+'Ark1'!AE1092</f>
        <v>56.860105166595886</v>
      </c>
      <c r="AH19" s="129">
        <f t="shared" si="14"/>
        <v>1.5855770173546442</v>
      </c>
      <c r="AI19" s="130">
        <f t="shared" si="15"/>
        <v>35.403508771929822</v>
      </c>
      <c r="AJ19" s="45"/>
      <c r="AK19" s="4"/>
      <c r="AL19" s="56"/>
      <c r="AN19" s="1"/>
      <c r="AO19" s="2"/>
      <c r="AP19" s="4"/>
      <c r="AQ19" s="4"/>
    </row>
    <row r="20" spans="1:47" ht="15.6">
      <c r="A20" s="45"/>
      <c r="B20" s="63">
        <f>+'Ark1'!C1093</f>
        <v>2024</v>
      </c>
      <c r="C20" s="63">
        <f>+'Ark1'!O1093</f>
        <v>16</v>
      </c>
      <c r="D20" s="63" t="str">
        <f>VLOOKUP(C20,RNR!$G$7:$H$20,2)</f>
        <v>Trøndelag</v>
      </c>
      <c r="E20" s="63">
        <f>+'Ark1'!Q1093</f>
        <v>78</v>
      </c>
      <c r="F20" s="187">
        <f t="shared" si="7"/>
        <v>13</v>
      </c>
      <c r="G20" s="63">
        <f>+'Ark1'!R1093</f>
        <v>1091</v>
      </c>
      <c r="H20" s="187">
        <f t="shared" si="8"/>
        <v>145</v>
      </c>
      <c r="I20" s="176">
        <f>+'Ark1'!AF1093</f>
        <v>6.5873686752807616</v>
      </c>
      <c r="J20" s="192">
        <f t="shared" si="9"/>
        <v>1.1905976101886298</v>
      </c>
      <c r="K20" s="176">
        <f>+'Ark1'!AG1093</f>
        <v>7.5997030937485102</v>
      </c>
      <c r="L20" s="92"/>
      <c r="M20" s="412">
        <f>+'Ark1'!AI1093</f>
        <v>932</v>
      </c>
      <c r="N20" s="71"/>
      <c r="O20" s="276">
        <f>+IF(M20=0,"",'Ark1'!AJ1093)</f>
        <v>86.443240343347654</v>
      </c>
      <c r="P20" s="92"/>
      <c r="Q20" s="276">
        <f>+IF(M20=0,"",'Ark1'!AK1093)</f>
        <v>14.722159981181091</v>
      </c>
      <c r="R20" s="92"/>
      <c r="S20" s="95">
        <f>+'Ark1'!S1093</f>
        <v>5.6535288725939505</v>
      </c>
      <c r="T20" s="107">
        <f t="shared" si="10"/>
        <v>0.38608701212883467</v>
      </c>
      <c r="U20" s="64">
        <f>+'Ark1'!T1093</f>
        <v>4.3263061411549009</v>
      </c>
      <c r="V20" s="129">
        <f>+'Ark1'!U1093</f>
        <v>9.5252978918423494</v>
      </c>
      <c r="W20" s="192">
        <f t="shared" si="11"/>
        <v>0.57265518571125895</v>
      </c>
      <c r="X20" s="87"/>
      <c r="Y20" s="256">
        <f>+'Ark1'!X1093</f>
        <v>6.3244729605866192</v>
      </c>
      <c r="Z20" s="256">
        <f>+'Ark1'!Y1093</f>
        <v>0</v>
      </c>
      <c r="AA20" s="256">
        <f>+'Ark1'!Z1093</f>
        <v>3.783703026923916</v>
      </c>
      <c r="AB20" s="129">
        <f>+'Ark1'!Z1093</f>
        <v>3.783703026923916</v>
      </c>
      <c r="AC20" s="64">
        <f>+'Ark1'!AA1093</f>
        <v>1.7225080071998395</v>
      </c>
      <c r="AD20" s="64">
        <f>+'Ark1'!AB1093</f>
        <v>1.4360281733054221</v>
      </c>
      <c r="AE20" s="256">
        <f>+'Ark1'!AC1093</f>
        <v>68.106747021773359</v>
      </c>
      <c r="AF20" s="256">
        <f>+'Ark1'!AD1093</f>
        <v>42.920278559402902</v>
      </c>
      <c r="AG20" s="256">
        <f>+'Ark1'!AE1093</f>
        <v>55.632832427922963</v>
      </c>
      <c r="AH20" s="129">
        <f t="shared" si="14"/>
        <v>1.6848411154345011</v>
      </c>
      <c r="AI20" s="130">
        <f t="shared" si="15"/>
        <v>13.987179487179487</v>
      </c>
      <c r="AJ20" s="45"/>
      <c r="AK20" s="4"/>
      <c r="AL20" s="56"/>
      <c r="AN20" s="1"/>
      <c r="AO20">
        <v>15</v>
      </c>
      <c r="AP20" t="s">
        <v>580</v>
      </c>
      <c r="AR20" s="2"/>
      <c r="AS20" s="2"/>
    </row>
    <row r="21" spans="1:47" ht="15.6">
      <c r="A21" s="45"/>
      <c r="B21" s="63">
        <f>+'Ark1'!C1094</f>
        <v>2024</v>
      </c>
      <c r="C21" s="63">
        <f>+'Ark1'!O1094</f>
        <v>18</v>
      </c>
      <c r="D21" s="63" t="str">
        <f>VLOOKUP(C21,RNR!$G$7:$H$20,2)</f>
        <v>Nordland</v>
      </c>
      <c r="E21" s="63">
        <f>+'Ark1'!Q1094</f>
        <v>38</v>
      </c>
      <c r="F21" s="187">
        <f t="shared" si="7"/>
        <v>-5</v>
      </c>
      <c r="G21" s="63">
        <f>+'Ark1'!R1094</f>
        <v>723</v>
      </c>
      <c r="H21" s="187">
        <f t="shared" si="8"/>
        <v>-233</v>
      </c>
      <c r="I21" s="176">
        <f>+'Ark1'!AF1094</f>
        <v>4.3654148049752441</v>
      </c>
      <c r="J21" s="192">
        <f t="shared" si="9"/>
        <v>-1.088404580043866</v>
      </c>
      <c r="K21" s="176">
        <f>+'Ark1'!AG1094</f>
        <v>4.8047622007627355</v>
      </c>
      <c r="L21" s="92"/>
      <c r="M21" s="412">
        <f>+'Ark1'!AI1094</f>
        <v>379</v>
      </c>
      <c r="N21" s="71"/>
      <c r="O21" s="276">
        <f>+IF(M21=0,"",'Ark1'!AJ1094)</f>
        <v>88.806332453825789</v>
      </c>
      <c r="P21" s="92"/>
      <c r="Q21" s="276">
        <f>+IF(M21=0,"",'Ark1'!AK1094)</f>
        <v>14.831431881727379</v>
      </c>
      <c r="R21" s="92"/>
      <c r="S21" s="95">
        <f>+'Ark1'!S1094</f>
        <v>5.6210235131396962</v>
      </c>
      <c r="T21" s="107">
        <f t="shared" si="10"/>
        <v>0.46411974744932127</v>
      </c>
      <c r="U21" s="64">
        <f>+'Ark1'!T1094</f>
        <v>4.1701244813278011</v>
      </c>
      <c r="V21" s="129">
        <f>+'Ark1'!U1094</f>
        <v>9.0874135546334696</v>
      </c>
      <c r="W21" s="192">
        <f t="shared" si="11"/>
        <v>0.24912903580500334</v>
      </c>
      <c r="X21" s="87"/>
      <c r="Y21" s="256">
        <f>+'Ark1'!X1094</f>
        <v>3.5961272475795303</v>
      </c>
      <c r="Z21" s="256">
        <f>+'Ark1'!Y1094</f>
        <v>0</v>
      </c>
      <c r="AA21" s="256">
        <f>+'Ark1'!Z1094</f>
        <v>3.4755131293431818</v>
      </c>
      <c r="AB21" s="129">
        <f>+'Ark1'!Z1094</f>
        <v>3.4755131293431818</v>
      </c>
      <c r="AC21" s="64">
        <f>+'Ark1'!AA1094</f>
        <v>1.2222920460839821</v>
      </c>
      <c r="AD21" s="64">
        <f>+'Ark1'!AB1094</f>
        <v>1.3419885169125489</v>
      </c>
      <c r="AE21" s="256">
        <f>+'Ark1'!AC1094</f>
        <v>54.413861303832491</v>
      </c>
      <c r="AF21" s="256">
        <f>+'Ark1'!AD1094</f>
        <v>18.336946725824419</v>
      </c>
      <c r="AG21" s="256">
        <f>+'Ark1'!AE1094</f>
        <v>38.333707638352578</v>
      </c>
      <c r="AH21" s="129">
        <f t="shared" si="14"/>
        <v>1.6166830708661413</v>
      </c>
      <c r="AI21" s="130">
        <f t="shared" si="15"/>
        <v>19.026315789473685</v>
      </c>
      <c r="AJ21" s="45"/>
      <c r="AK21" s="4"/>
      <c r="AL21" s="56"/>
      <c r="AN21" s="13"/>
      <c r="AO21">
        <v>16</v>
      </c>
      <c r="AP21" t="s">
        <v>553</v>
      </c>
      <c r="AR21" s="2"/>
      <c r="AS21" s="4"/>
      <c r="AT21" s="4"/>
      <c r="AU21" s="4"/>
    </row>
    <row r="22" spans="1:47" ht="15.6">
      <c r="A22" s="45"/>
      <c r="B22" s="63">
        <f>+'Ark1'!C1095</f>
        <v>2024</v>
      </c>
      <c r="C22" s="63">
        <f>+'Ark1'!O1095</f>
        <v>55</v>
      </c>
      <c r="D22" s="63" t="str">
        <f>VLOOKUP(C22,RNR!$G$7:$H$20,2)</f>
        <v>Troms</v>
      </c>
      <c r="E22" s="63">
        <f>+'Ark1'!Q1095</f>
        <v>38</v>
      </c>
      <c r="F22" s="187">
        <f t="shared" si="7"/>
        <v>-7</v>
      </c>
      <c r="G22" s="63">
        <f>+'Ark1'!R1095</f>
        <v>1156</v>
      </c>
      <c r="H22" s="187">
        <f t="shared" si="8"/>
        <v>58</v>
      </c>
      <c r="I22" s="176">
        <f>+'Ark1'!AF1095</f>
        <v>6.9798333534597274</v>
      </c>
      <c r="J22" s="192">
        <f t="shared" si="9"/>
        <v>0.71592782547752787</v>
      </c>
      <c r="K22" s="176">
        <f>+'Ark1'!AG1095</f>
        <v>8.5322519900397307</v>
      </c>
      <c r="L22" s="92"/>
      <c r="M22" s="412">
        <f>+'Ark1'!AI1095</f>
        <v>1110</v>
      </c>
      <c r="N22" s="71"/>
      <c r="O22" s="276">
        <f>+IF(M22=0,"",'Ark1'!AJ1095)</f>
        <v>87.389369369369277</v>
      </c>
      <c r="P22" s="92"/>
      <c r="Q22" s="276">
        <f>+IF(M22=0,"",'Ark1'!AK1095)</f>
        <v>15.019534755151644</v>
      </c>
      <c r="R22" s="92"/>
      <c r="S22" s="95">
        <f>+'Ark1'!S1095</f>
        <v>5.6825259515570918</v>
      </c>
      <c r="T22" s="107">
        <f t="shared" si="10"/>
        <v>0.55411065101064505</v>
      </c>
      <c r="U22" s="64">
        <f>+'Ark1'!T1095</f>
        <v>4.1764705882352944</v>
      </c>
      <c r="V22" s="129">
        <f>+'Ark1'!U1095</f>
        <v>10.092820069204144</v>
      </c>
      <c r="W22" s="192">
        <f t="shared" si="11"/>
        <v>0.5075741675647869</v>
      </c>
      <c r="X22" s="87"/>
      <c r="Y22" s="256">
        <f>+'Ark1'!X1095</f>
        <v>3.1141868512110742</v>
      </c>
      <c r="Z22" s="256">
        <f>+'Ark1'!Y1095</f>
        <v>0.17301038062283738</v>
      </c>
      <c r="AA22" s="256">
        <f>+'Ark1'!Z1095</f>
        <v>2.7639658594351961</v>
      </c>
      <c r="AB22" s="129">
        <f>+'Ark1'!Z1095</f>
        <v>2.7639658594351961</v>
      </c>
      <c r="AC22" s="64">
        <f>+'Ark1'!AA1095</f>
        <v>1.5796300167478923</v>
      </c>
      <c r="AD22" s="64">
        <f>+'Ark1'!AB1095</f>
        <v>1.2974555882419272</v>
      </c>
      <c r="AE22" s="256">
        <f>+'Ark1'!AC1095</f>
        <v>61.40232191868499</v>
      </c>
      <c r="AF22" s="256">
        <f>+'Ark1'!AD1095</f>
        <v>46.955431445606195</v>
      </c>
      <c r="AG22" s="256">
        <f>+'Ark1'!AE1095</f>
        <v>62.964334150771087</v>
      </c>
      <c r="AH22" s="129">
        <f t="shared" si="14"/>
        <v>1.7761150860100463</v>
      </c>
      <c r="AI22" s="130">
        <f t="shared" si="15"/>
        <v>30.421052631578949</v>
      </c>
      <c r="AJ22" s="45"/>
      <c r="AK22" s="4"/>
      <c r="AL22" s="56"/>
      <c r="AN22" s="1"/>
      <c r="AO22">
        <v>18</v>
      </c>
      <c r="AP22" t="s">
        <v>107</v>
      </c>
    </row>
    <row r="23" spans="1:47" ht="15.6">
      <c r="A23" s="45"/>
      <c r="B23" s="63">
        <f>+'Ark1'!C1096</f>
        <v>2024</v>
      </c>
      <c r="C23" s="63">
        <f>+'Ark1'!O1096</f>
        <v>56</v>
      </c>
      <c r="D23" s="63" t="str">
        <f>VLOOKUP(C23,RNR!$G$7:$H$20,2)</f>
        <v>Finnmark</v>
      </c>
      <c r="E23" s="63">
        <f>+'Ark1'!Q1096</f>
        <v>2</v>
      </c>
      <c r="F23" s="187">
        <f t="shared" si="7"/>
        <v>0</v>
      </c>
      <c r="G23" s="63">
        <f>+'Ark1'!R1096</f>
        <v>49</v>
      </c>
      <c r="H23" s="187">
        <f t="shared" si="8"/>
        <v>15</v>
      </c>
      <c r="I23" s="176">
        <f>+'Ark1'!AF1096</f>
        <v>0.29585798816568054</v>
      </c>
      <c r="J23" s="192">
        <f t="shared" si="9"/>
        <v>0.10189370041395479</v>
      </c>
      <c r="K23" s="176">
        <f>+'Ark1'!AG1096</f>
        <v>0.38115157210397527</v>
      </c>
      <c r="L23" s="92"/>
      <c r="M23" s="412">
        <f>+'Ark1'!AI1096</f>
        <v>49</v>
      </c>
      <c r="N23" s="71"/>
      <c r="O23" s="276">
        <f>+IF(M23=0,"",'Ark1'!AJ1096)</f>
        <v>86.702040816326516</v>
      </c>
      <c r="P23" s="92"/>
      <c r="Q23" s="276">
        <f>+IF(M23=0,"",'Ark1'!AK1096)</f>
        <v>16.06187221537752</v>
      </c>
      <c r="R23" s="92"/>
      <c r="S23" s="95">
        <f>+'Ark1'!S1096</f>
        <v>6.1224489795918364</v>
      </c>
      <c r="T23" s="107">
        <f t="shared" si="10"/>
        <v>-0.84813925570228221</v>
      </c>
      <c r="U23" s="64">
        <f>+'Ark1'!T1096</f>
        <v>3.5918367346938762</v>
      </c>
      <c r="V23" s="129">
        <f>+'Ark1'!U1096</f>
        <v>10.63673469387755</v>
      </c>
      <c r="W23" s="192">
        <f t="shared" si="11"/>
        <v>4.5558223289312139E-2</v>
      </c>
      <c r="X23" s="87"/>
      <c r="Y23" s="256">
        <f>+'Ark1'!X1096</f>
        <v>4.0816326530612246</v>
      </c>
      <c r="Z23" s="256">
        <f>+'Ark1'!Y1096</f>
        <v>0</v>
      </c>
      <c r="AA23" s="256">
        <f>+'Ark1'!Z1096</f>
        <v>2.6161737037092969</v>
      </c>
      <c r="AB23" s="129">
        <f>+'Ark1'!Z1096</f>
        <v>2.6161737037092969</v>
      </c>
      <c r="AC23" s="64">
        <f>+'Ark1'!AA1096</f>
        <v>1.3647553875347365</v>
      </c>
      <c r="AD23" s="64">
        <f>+'Ark1'!AB1096</f>
        <v>1.0285390341513598</v>
      </c>
      <c r="AE23" s="256">
        <f>+'Ark1'!AC1096</f>
        <v>82.982802464361598</v>
      </c>
      <c r="AF23" s="256">
        <f>+'Ark1'!AD1096</f>
        <v>59.108154453107375</v>
      </c>
      <c r="AG23" s="256">
        <f>+'Ark1'!AE1096</f>
        <v>71.892843045839001</v>
      </c>
      <c r="AH23" s="129">
        <f t="shared" si="14"/>
        <v>1.7373333333333332</v>
      </c>
      <c r="AI23" s="130">
        <f t="shared" si="15"/>
        <v>24.5</v>
      </c>
      <c r="AJ23" s="45"/>
      <c r="AK23" s="4"/>
      <c r="AL23" s="56"/>
      <c r="AN23" s="1"/>
      <c r="AO23" s="2">
        <v>54</v>
      </c>
      <c r="AP23" s="2" t="s">
        <v>590</v>
      </c>
    </row>
    <row r="24" spans="1:47" ht="15.6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92"/>
      <c r="M24" s="45"/>
      <c r="N24" s="71"/>
      <c r="O24" s="45"/>
      <c r="P24" s="92"/>
      <c r="Q24" s="45"/>
      <c r="R24" s="92"/>
      <c r="S24" s="45"/>
      <c r="T24" s="45"/>
      <c r="U24" s="45"/>
      <c r="V24" s="45"/>
      <c r="W24" s="45"/>
      <c r="X24" s="87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"/>
      <c r="AL24" s="56"/>
      <c r="AN24" s="1"/>
      <c r="AO24" s="2"/>
      <c r="AP24" s="2"/>
    </row>
    <row r="25" spans="1:47" ht="15.6">
      <c r="A25" s="45"/>
      <c r="B25" s="2">
        <f>+'Ark1'!C1097</f>
        <v>2023</v>
      </c>
      <c r="C25" s="2">
        <f>+'Ark1'!O1097</f>
        <v>1</v>
      </c>
      <c r="D25" s="63" t="str">
        <f>VLOOKUP(C25,RNR!$G$7:$H$20,2)</f>
        <v>Østfold</v>
      </c>
      <c r="E25" s="2">
        <f>+'Ark1'!Q1097</f>
        <v>5</v>
      </c>
      <c r="F25" s="275">
        <f t="shared" ref="F25:F34" si="16">+E25-E40</f>
        <v>-1</v>
      </c>
      <c r="G25" s="2">
        <f>+'Ark1'!R1097</f>
        <v>140</v>
      </c>
      <c r="H25" s="275">
        <f t="shared" ref="H25:H34" si="17">+G25-G40</f>
        <v>-72</v>
      </c>
      <c r="I25" s="276">
        <f>+'Ark1'!AF1097</f>
        <v>0.79867647897769445</v>
      </c>
      <c r="J25" s="277">
        <f t="shared" ref="J25:J34" si="18">+I25-I40</f>
        <v>-0.43445521018005351</v>
      </c>
      <c r="K25" s="276">
        <f>+'Ark1'!AG1097</f>
        <v>0.85623698986554597</v>
      </c>
      <c r="L25" s="92"/>
      <c r="M25" s="412">
        <f>+'Ark1'!AI1097</f>
        <v>140</v>
      </c>
      <c r="N25" s="71"/>
      <c r="O25" s="276">
        <f>+IF(M25=0,"",'Ark1'!AJ1097)</f>
        <v>83.572142857142879</v>
      </c>
      <c r="P25" s="92"/>
      <c r="Q25" s="276">
        <f>+IF(M25=0,"",'Ark1'!AK1097)</f>
        <v>14.597051027391515</v>
      </c>
      <c r="R25" s="92"/>
      <c r="S25" s="5">
        <f>+'Ark1'!S1097</f>
        <v>5.1428571428571441</v>
      </c>
      <c r="T25" s="278">
        <f t="shared" ref="T25:T34" si="19">+S25-S40</f>
        <v>0.10512129380054258</v>
      </c>
      <c r="U25" s="5">
        <f>+'Ark1'!T1097</f>
        <v>4.9928571428571438</v>
      </c>
      <c r="V25" s="55">
        <f>+'Ark1'!U1097</f>
        <v>8.5821428571428555</v>
      </c>
      <c r="W25" s="277">
        <f t="shared" ref="W25:W34" si="20">+V25-V40</f>
        <v>-0.61785714285714555</v>
      </c>
      <c r="X25" s="87"/>
      <c r="Y25" s="18">
        <f>+'Ark1'!X1097</f>
        <v>0</v>
      </c>
      <c r="Z25" s="18">
        <f>+'Ark1'!Y1097</f>
        <v>0</v>
      </c>
      <c r="AA25" s="18">
        <f>+'Ark1'!Z1097</f>
        <v>1.8040932766961943</v>
      </c>
      <c r="AB25" s="55">
        <f>+'Ark1'!AA1097</f>
        <v>1.2904674046441369</v>
      </c>
      <c r="AC25" s="5">
        <f>+'Ark1'!AB1097</f>
        <v>1.6057771975474262</v>
      </c>
      <c r="AD25" s="5">
        <f>+'Ark1'!AC1097</f>
        <v>40.086588132351679</v>
      </c>
      <c r="AE25" s="18">
        <f>+'Ark1'!AD1097</f>
        <v>54.140804983462886</v>
      </c>
      <c r="AF25" s="18">
        <f>+'Ark1'!AE1097</f>
        <v>68.644282852591132</v>
      </c>
      <c r="AG25" s="18">
        <f>+'Ark1'!AF1097</f>
        <v>0.79867647897769445</v>
      </c>
      <c r="AH25" s="55">
        <f t="shared" si="5"/>
        <v>1.6687499999999993</v>
      </c>
      <c r="AI25" s="18">
        <f t="shared" si="6"/>
        <v>28</v>
      </c>
      <c r="AJ25" s="45"/>
      <c r="AK25" s="4"/>
      <c r="AL25" s="56"/>
      <c r="AN25" s="1"/>
      <c r="AO25" s="5"/>
      <c r="AQ25" s="2"/>
      <c r="AR25" s="2"/>
      <c r="AS25" s="2"/>
    </row>
    <row r="26" spans="1:47" ht="15.6">
      <c r="A26" s="45"/>
      <c r="B26" s="2">
        <f>+'Ark1'!C1098</f>
        <v>2023</v>
      </c>
      <c r="C26" s="2">
        <f>+'Ark1'!O1098</f>
        <v>2</v>
      </c>
      <c r="D26" s="63" t="str">
        <f>VLOOKUP(C26,RNR!$G$7:$H$20,2)</f>
        <v>Akershus</v>
      </c>
      <c r="E26" s="2">
        <f>+'Ark1'!Q1098</f>
        <v>19</v>
      </c>
      <c r="F26" s="275">
        <f t="shared" si="16"/>
        <v>5</v>
      </c>
      <c r="G26" s="2">
        <f>+'Ark1'!R1098</f>
        <v>279</v>
      </c>
      <c r="H26" s="275">
        <f t="shared" si="17"/>
        <v>94</v>
      </c>
      <c r="I26" s="276">
        <f>+'Ark1'!AF1098</f>
        <v>1.5916481259626902</v>
      </c>
      <c r="J26" s="277">
        <f t="shared" si="18"/>
        <v>0.51556622740522151</v>
      </c>
      <c r="K26" s="276">
        <f>+'Ark1'!AG1098</f>
        <v>1.8536479686552412</v>
      </c>
      <c r="L26" s="92"/>
      <c r="M26" s="412">
        <f>+'Ark1'!AI1098</f>
        <v>132</v>
      </c>
      <c r="N26" s="71"/>
      <c r="O26" s="276">
        <f>+IF(M26=0,"",'Ark1'!AJ1098)</f>
        <v>83.320454545454496</v>
      </c>
      <c r="P26" s="92"/>
      <c r="Q26" s="276">
        <f>+IF(M26=0,"",'Ark1'!AK1098)</f>
        <v>15.042818146844004</v>
      </c>
      <c r="R26" s="92"/>
      <c r="S26" s="5">
        <f>+'Ark1'!S1098</f>
        <v>6.4229390681003586</v>
      </c>
      <c r="T26" s="278">
        <f t="shared" si="19"/>
        <v>-0.67976363460234612</v>
      </c>
      <c r="U26" s="5">
        <f>+'Ark1'!T1098</f>
        <v>5.1433691756272406</v>
      </c>
      <c r="V26" s="55">
        <f>+'Ark1'!U1098</f>
        <v>9.3229390681003608</v>
      </c>
      <c r="W26" s="277">
        <f t="shared" si="20"/>
        <v>-1.2127366075753176</v>
      </c>
      <c r="X26" s="87"/>
      <c r="Y26" s="18">
        <f>+'Ark1'!X1098</f>
        <v>9.3189964157706111</v>
      </c>
      <c r="Z26" s="18">
        <f>+'Ark1'!Y1098</f>
        <v>0.35842293906810035</v>
      </c>
      <c r="AA26" s="18">
        <f>+'Ark1'!Z1098</f>
        <v>3.8735354221354625</v>
      </c>
      <c r="AB26" s="55">
        <f>+'Ark1'!AA1098</f>
        <v>1.945579669601734</v>
      </c>
      <c r="AC26" s="5">
        <f>+'Ark1'!AB1098</f>
        <v>1.8686867266471801</v>
      </c>
      <c r="AD26" s="5">
        <f>+'Ark1'!AC1098</f>
        <v>69.180037879331692</v>
      </c>
      <c r="AE26" s="18">
        <f>+'Ark1'!AD1098</f>
        <v>13.774678523597029</v>
      </c>
      <c r="AF26" s="18">
        <f>+'Ark1'!AE1098</f>
        <v>7.3034075894246557</v>
      </c>
      <c r="AG26" s="18">
        <f>+'Ark1'!AF1098</f>
        <v>1.5916481259626902</v>
      </c>
      <c r="AH26" s="55">
        <f t="shared" ref="AH26:AH30" si="21">+V26/S26</f>
        <v>1.4515066964285717</v>
      </c>
      <c r="AI26" s="18">
        <f t="shared" ref="AI26:AI30" si="22">+G26/E26</f>
        <v>14.684210526315789</v>
      </c>
      <c r="AJ26" s="45"/>
      <c r="AK26" s="4"/>
      <c r="AL26" s="56"/>
      <c r="AN26" s="1"/>
      <c r="AO26" s="5"/>
      <c r="AQ26" s="2"/>
      <c r="AR26" s="2"/>
      <c r="AS26" s="2"/>
    </row>
    <row r="27" spans="1:47" ht="15.6">
      <c r="A27" s="45"/>
      <c r="B27" s="2">
        <f>+'Ark1'!C1099</f>
        <v>2023</v>
      </c>
      <c r="C27" s="2">
        <f>+'Ark1'!O1099</f>
        <v>3</v>
      </c>
      <c r="D27" s="63" t="str">
        <f>VLOOKUP(C27,RNR!$G$7:$H$20,2)</f>
        <v>Buskerud</v>
      </c>
      <c r="E27" s="2">
        <f>+'Ark1'!Q1099</f>
        <v>30</v>
      </c>
      <c r="F27" s="275">
        <f t="shared" si="16"/>
        <v>0</v>
      </c>
      <c r="G27" s="2">
        <f>+'Ark1'!R1099</f>
        <v>2295</v>
      </c>
      <c r="H27" s="275">
        <f t="shared" si="17"/>
        <v>194</v>
      </c>
      <c r="I27" s="276">
        <f>+'Ark1'!AF1099</f>
        <v>13.092589423241485</v>
      </c>
      <c r="J27" s="277">
        <f t="shared" si="18"/>
        <v>0.87178905097531256</v>
      </c>
      <c r="K27" s="276">
        <f>+'Ark1'!AG1099</f>
        <v>12.107468966308497</v>
      </c>
      <c r="L27" s="92"/>
      <c r="M27" s="412">
        <f>+'Ark1'!AI1099</f>
        <v>923</v>
      </c>
      <c r="N27" s="71"/>
      <c r="O27" s="276">
        <f>+IF(M27=0,"",'Ark1'!AJ1099)</f>
        <v>82.215709642470401</v>
      </c>
      <c r="P27" s="92"/>
      <c r="Q27" s="276">
        <f>+IF(M27=0,"",'Ark1'!AK1099)</f>
        <v>14.417414421833204</v>
      </c>
      <c r="R27" s="92"/>
      <c r="S27" s="5">
        <f>+'Ark1'!S1099</f>
        <v>5.4509803921568611</v>
      </c>
      <c r="T27" s="278">
        <f t="shared" si="19"/>
        <v>7.4017041371520875E-2</v>
      </c>
      <c r="U27" s="5">
        <f>+'Ark1'!T1099</f>
        <v>5.1921568627450991</v>
      </c>
      <c r="V27" s="55">
        <f>+'Ark1'!U1099</f>
        <v>7.4028758169934514</v>
      </c>
      <c r="W27" s="277">
        <f t="shared" si="20"/>
        <v>0.41339461756461127</v>
      </c>
      <c r="X27" s="87"/>
      <c r="Y27" s="18">
        <f>+'Ark1'!X1099</f>
        <v>0.74074074074074081</v>
      </c>
      <c r="Z27" s="18">
        <f>+'Ark1'!Y1099</f>
        <v>0</v>
      </c>
      <c r="AA27" s="18">
        <f>+'Ark1'!Z1099</f>
        <v>2.3717143096742808</v>
      </c>
      <c r="AB27" s="55">
        <f>+'Ark1'!AA1099</f>
        <v>0.98578906698281765</v>
      </c>
      <c r="AC27" s="5">
        <f>+'Ark1'!AB1099</f>
        <v>1.4787174009474109</v>
      </c>
      <c r="AD27" s="5">
        <f>+'Ark1'!AC1099</f>
        <v>35.719696029670949</v>
      </c>
      <c r="AE27" s="18">
        <f>+'Ark1'!AD1099</f>
        <v>22.465901314110312</v>
      </c>
      <c r="AF27" s="18">
        <f>+'Ark1'!AE1099</f>
        <v>41.582633384227989</v>
      </c>
      <c r="AG27" s="18">
        <f>+'Ark1'!AF1099</f>
        <v>13.092589423241485</v>
      </c>
      <c r="AH27" s="55">
        <f t="shared" si="21"/>
        <v>1.3580815347721804</v>
      </c>
      <c r="AI27" s="18">
        <f t="shared" si="22"/>
        <v>76.5</v>
      </c>
      <c r="AJ27" s="45"/>
      <c r="AK27" s="4"/>
      <c r="AL27" s="56"/>
      <c r="AN27" s="1"/>
      <c r="AO27" s="5"/>
      <c r="AQ27" s="2"/>
      <c r="AR27" s="2"/>
      <c r="AS27" s="2"/>
    </row>
    <row r="28" spans="1:47" ht="15.6">
      <c r="A28" s="45"/>
      <c r="B28" s="2">
        <f>+'Ark1'!C1100</f>
        <v>2023</v>
      </c>
      <c r="C28" s="2">
        <f>+'Ark1'!O1100</f>
        <v>4</v>
      </c>
      <c r="D28" s="63" t="str">
        <f>VLOOKUP(C28,RNR!$G$7:$H$20,2)</f>
        <v>Innlandet</v>
      </c>
      <c r="E28" s="2">
        <f>+'Ark1'!Q1100</f>
        <v>114</v>
      </c>
      <c r="F28" s="275">
        <f t="shared" si="16"/>
        <v>15</v>
      </c>
      <c r="G28" s="2">
        <f>+'Ark1'!R1100</f>
        <v>3587</v>
      </c>
      <c r="H28" s="275">
        <f t="shared" si="17"/>
        <v>153</v>
      </c>
      <c r="I28" s="276">
        <f>+'Ark1'!AF1100</f>
        <v>20.463232357807065</v>
      </c>
      <c r="J28" s="277">
        <f t="shared" si="18"/>
        <v>0.488825657016001</v>
      </c>
      <c r="K28" s="276">
        <f>+'Ark1'!AG1100</f>
        <v>20.766544116337087</v>
      </c>
      <c r="L28" s="92"/>
      <c r="M28" s="412">
        <f>+'Ark1'!AI1100</f>
        <v>923</v>
      </c>
      <c r="N28" s="71"/>
      <c r="O28" s="276">
        <f>+IF(M28=0,"",'Ark1'!AJ1100)</f>
        <v>86.152437703141942</v>
      </c>
      <c r="P28" s="92"/>
      <c r="Q28" s="276">
        <f>+IF(M28=0,"",'Ark1'!AK1100)</f>
        <v>13.588650921281662</v>
      </c>
      <c r="R28" s="92"/>
      <c r="S28" s="5">
        <f>+'Ark1'!S1100</f>
        <v>5.369110677446332</v>
      </c>
      <c r="T28" s="278">
        <f t="shared" si="19"/>
        <v>-8.7208483881564547E-2</v>
      </c>
      <c r="U28" s="5">
        <f>+'Ark1'!T1100</f>
        <v>4.4722609422916095</v>
      </c>
      <c r="V28" s="55">
        <f>+'Ark1'!U1100</f>
        <v>8.1238639531642196</v>
      </c>
      <c r="W28" s="277">
        <f t="shared" si="20"/>
        <v>-0.39541385696974274</v>
      </c>
      <c r="X28" s="87"/>
      <c r="Y28" s="18">
        <f>+'Ark1'!X1100</f>
        <v>2.174519096738222</v>
      </c>
      <c r="Z28" s="18">
        <f>+'Ark1'!Y1100</f>
        <v>2.7878449958182325E-2</v>
      </c>
      <c r="AA28" s="18">
        <f>+'Ark1'!Z1100</f>
        <v>3.1014226995896745</v>
      </c>
      <c r="AB28" s="55">
        <f>+'Ark1'!AA1100</f>
        <v>1.5646372163919067</v>
      </c>
      <c r="AC28" s="5">
        <f>+'Ark1'!AB1100</f>
        <v>1.5810057005912179</v>
      </c>
      <c r="AD28" s="5">
        <f>+'Ark1'!AC1100</f>
        <v>41.539626209416085</v>
      </c>
      <c r="AE28" s="18">
        <f>+'Ark1'!AD1100</f>
        <v>23.669463015100359</v>
      </c>
      <c r="AF28" s="18">
        <f>+'Ark1'!AE1100</f>
        <v>35.068965229570381</v>
      </c>
      <c r="AG28" s="18">
        <f>+'Ark1'!AF1100</f>
        <v>20.463232357807065</v>
      </c>
      <c r="AH28" s="55">
        <f t="shared" si="21"/>
        <v>1.5130744067708639</v>
      </c>
      <c r="AI28" s="18">
        <f t="shared" si="22"/>
        <v>31.464912280701753</v>
      </c>
      <c r="AJ28" s="45"/>
      <c r="AK28" s="4"/>
      <c r="AL28" s="56"/>
      <c r="AN28" s="1"/>
      <c r="AO28" s="5"/>
      <c r="AQ28" s="2"/>
      <c r="AR28" s="2"/>
      <c r="AS28" s="2"/>
    </row>
    <row r="29" spans="1:47" ht="15.6">
      <c r="A29" s="45"/>
      <c r="B29" s="2">
        <f>+'Ark1'!C1101</f>
        <v>2023</v>
      </c>
      <c r="C29" s="2">
        <f>+'Ark1'!O1101</f>
        <v>7</v>
      </c>
      <c r="D29" s="63" t="str">
        <f>VLOOKUP(C29,RNR!$G$7:$H$20,2)</f>
        <v>Vestfold</v>
      </c>
      <c r="E29" s="2">
        <f>+'Ark1'!Q1101</f>
        <v>3</v>
      </c>
      <c r="F29" s="275">
        <f t="shared" si="16"/>
        <v>-2</v>
      </c>
      <c r="G29" s="2">
        <f>+'Ark1'!R1101</f>
        <v>20</v>
      </c>
      <c r="H29" s="275">
        <f t="shared" si="17"/>
        <v>-18</v>
      </c>
      <c r="I29" s="276">
        <f>+'Ark1'!AF1101</f>
        <v>0.11409663985395628</v>
      </c>
      <c r="J29" s="277">
        <f t="shared" si="18"/>
        <v>-0.10693639876865892</v>
      </c>
      <c r="K29" s="276">
        <f>+'Ark1'!AG1101</f>
        <v>0.14594867709068979</v>
      </c>
      <c r="L29" s="92"/>
      <c r="M29" s="412">
        <f>+'Ark1'!AI1101</f>
        <v>17</v>
      </c>
      <c r="N29" s="71"/>
      <c r="O29" s="276">
        <f>+IF(M29=0,"",'Ark1'!AJ1101)</f>
        <v>86.823529411764753</v>
      </c>
      <c r="P29" s="92"/>
      <c r="Q29" s="276">
        <f>+IF(M29=0,"",'Ark1'!AK1101)</f>
        <v>14.777013727059749</v>
      </c>
      <c r="R29" s="92"/>
      <c r="S29" s="5">
        <f>+'Ark1'!S1101</f>
        <v>5.75</v>
      </c>
      <c r="T29" s="278">
        <f t="shared" si="19"/>
        <v>0.19736842105263186</v>
      </c>
      <c r="U29" s="5">
        <f>+'Ark1'!T1101</f>
        <v>4.05</v>
      </c>
      <c r="V29" s="55">
        <f>+'Ark1'!U1101</f>
        <v>10.239999999999998</v>
      </c>
      <c r="W29" s="277">
        <f t="shared" si="20"/>
        <v>7.4210526315791725E-2</v>
      </c>
      <c r="X29" s="87"/>
      <c r="Y29" s="18">
        <f>+'Ark1'!X1101</f>
        <v>0</v>
      </c>
      <c r="Z29" s="18">
        <f>+'Ark1'!Y1101</f>
        <v>0</v>
      </c>
      <c r="AA29" s="18">
        <f>+'Ark1'!Z1101</f>
        <v>2.2280933553152722</v>
      </c>
      <c r="AB29" s="55">
        <f>+'Ark1'!AA1101</f>
        <v>1.4448183276799877</v>
      </c>
      <c r="AC29" s="5">
        <f>+'Ark1'!AB1101</f>
        <v>1.0712142642814273</v>
      </c>
      <c r="AD29" s="5">
        <f>+'Ark1'!AC1101</f>
        <v>70.359311463622802</v>
      </c>
      <c r="AE29" s="18">
        <f>+'Ark1'!AD1101</f>
        <v>43.280332736814493</v>
      </c>
      <c r="AF29" s="18">
        <f>+'Ark1'!AE1101</f>
        <v>58.958073468300739</v>
      </c>
      <c r="AG29" s="18">
        <f>+'Ark1'!AF1101</f>
        <v>0.11409663985395628</v>
      </c>
      <c r="AH29" s="55">
        <f t="shared" si="21"/>
        <v>1.7808695652173909</v>
      </c>
      <c r="AI29" s="18">
        <f t="shared" si="22"/>
        <v>6.666666666666667</v>
      </c>
      <c r="AJ29" s="45"/>
      <c r="AK29" s="4"/>
      <c r="AL29" s="56"/>
      <c r="AN29" s="1"/>
      <c r="AO29" s="5"/>
      <c r="AQ29" s="2"/>
      <c r="AR29" s="2"/>
      <c r="AS29" s="2"/>
    </row>
    <row r="30" spans="1:47" ht="15.6">
      <c r="A30" s="45"/>
      <c r="B30" s="2">
        <f>+'Ark1'!C1102</f>
        <v>2023</v>
      </c>
      <c r="C30" s="2">
        <f>+'Ark1'!O1102</f>
        <v>8</v>
      </c>
      <c r="D30" s="63" t="str">
        <f>VLOOKUP(C30,RNR!$G$7:$H$20,2)</f>
        <v>Telemark</v>
      </c>
      <c r="E30" s="2">
        <f>+'Ark1'!Q1102</f>
        <v>20</v>
      </c>
      <c r="F30" s="275">
        <f t="shared" si="16"/>
        <v>0</v>
      </c>
      <c r="G30" s="2">
        <f>+'Ark1'!R1102</f>
        <v>904</v>
      </c>
      <c r="H30" s="275">
        <f t="shared" si="17"/>
        <v>-334</v>
      </c>
      <c r="I30" s="276">
        <f>+'Ark1'!AF1102</f>
        <v>5.1571681213988247</v>
      </c>
      <c r="J30" s="277">
        <f t="shared" si="18"/>
        <v>-2.0438556105695334</v>
      </c>
      <c r="K30" s="276">
        <f>+'Ark1'!AG1102</f>
        <v>3.8178976691682687</v>
      </c>
      <c r="L30" s="92"/>
      <c r="M30" s="412">
        <f>+'Ark1'!AI1102</f>
        <v>4</v>
      </c>
      <c r="N30" s="71"/>
      <c r="O30" s="276">
        <f>+IF(M30=0,"",'Ark1'!AJ1102)</f>
        <v>76.45</v>
      </c>
      <c r="P30" s="92"/>
      <c r="Q30" s="276">
        <f>+IF(M30=0,"",'Ark1'!AK1102)</f>
        <v>15.016921636751063</v>
      </c>
      <c r="R30" s="92"/>
      <c r="S30" s="5">
        <f>+'Ark1'!S1102</f>
        <v>6.038716814159292</v>
      </c>
      <c r="T30" s="278">
        <f t="shared" si="19"/>
        <v>3.8716814159291957E-2</v>
      </c>
      <c r="U30" s="5">
        <f>+'Ark1'!T1102</f>
        <v>4.4834070796460175</v>
      </c>
      <c r="V30" s="55">
        <f>+'Ark1'!U1102</f>
        <v>5.9263274336283196</v>
      </c>
      <c r="W30" s="277">
        <f t="shared" si="20"/>
        <v>-0.15299405263985832</v>
      </c>
      <c r="X30" s="87"/>
      <c r="Y30" s="18">
        <f>+'Ark1'!X1102</f>
        <v>1.4380530973451329</v>
      </c>
      <c r="Z30" s="18">
        <f>+'Ark1'!Y1102</f>
        <v>0</v>
      </c>
      <c r="AA30" s="18">
        <f>+'Ark1'!Z1102</f>
        <v>2.6432777920051471</v>
      </c>
      <c r="AB30" s="55">
        <f>+'Ark1'!AA1102</f>
        <v>1.6494987544841364</v>
      </c>
      <c r="AC30" s="5">
        <f>+'Ark1'!AB1102</f>
        <v>1.2354243593035157</v>
      </c>
      <c r="AD30" s="5">
        <f>+'Ark1'!AC1102</f>
        <v>13.803790732453784</v>
      </c>
      <c r="AE30" s="18">
        <f>+'Ark1'!AD1102</f>
        <v>9.2915967441382232</v>
      </c>
      <c r="AF30" s="18">
        <f>+'Ark1'!AE1102</f>
        <v>61.235547690029847</v>
      </c>
      <c r="AG30" s="18">
        <f>+'Ark1'!AF1102</f>
        <v>5.1571681213988247</v>
      </c>
      <c r="AH30" s="55">
        <f t="shared" si="21"/>
        <v>0.98138853269829662</v>
      </c>
      <c r="AI30" s="18">
        <f t="shared" si="22"/>
        <v>45.2</v>
      </c>
      <c r="AJ30" s="45"/>
      <c r="AK30" s="4"/>
      <c r="AL30" s="56"/>
      <c r="AN30" s="13"/>
      <c r="AO30" s="5"/>
      <c r="AQ30" s="2"/>
      <c r="AR30" s="2"/>
      <c r="AS30" s="4"/>
      <c r="AT30" s="4"/>
      <c r="AU30" s="4"/>
    </row>
    <row r="31" spans="1:47" s="468" customFormat="1" ht="15.6">
      <c r="A31" s="45"/>
      <c r="B31" s="2">
        <f>+'Ark1'!C1103</f>
        <v>2023</v>
      </c>
      <c r="C31" s="2">
        <f>+'Ark1'!O1103</f>
        <v>9</v>
      </c>
      <c r="D31" s="63" t="str">
        <f>VLOOKUP(C31,RNR!$G$7:$H$20,2)</f>
        <v>Agder</v>
      </c>
      <c r="E31" s="2">
        <f>+'Ark1'!Q1103</f>
        <v>18</v>
      </c>
      <c r="F31" s="275">
        <f t="shared" si="16"/>
        <v>5</v>
      </c>
      <c r="G31" s="2">
        <f>+'Ark1'!R1103</f>
        <v>155</v>
      </c>
      <c r="H31" s="275">
        <f t="shared" si="17"/>
        <v>60</v>
      </c>
      <c r="I31" s="276">
        <f>+'Ark1'!AF1103</f>
        <v>0.88424895886816179</v>
      </c>
      <c r="J31" s="277">
        <f t="shared" si="18"/>
        <v>0.33166636231162383</v>
      </c>
      <c r="K31" s="276">
        <f>+'Ark1'!AG1103</f>
        <v>1.1151391108960524</v>
      </c>
      <c r="L31" s="92"/>
      <c r="M31" s="412">
        <f>+'Ark1'!AI1103</f>
        <v>10</v>
      </c>
      <c r="N31" s="71"/>
      <c r="O31" s="276">
        <f>+IF(M31=0,"",'Ark1'!AJ1103)</f>
        <v>96.77</v>
      </c>
      <c r="P31" s="92"/>
      <c r="Q31" s="276">
        <f>+IF(M31=0,"",'Ark1'!AK1103)</f>
        <v>13.391060777330612</v>
      </c>
      <c r="R31" s="92"/>
      <c r="S31" s="5">
        <f>+'Ark1'!S1103</f>
        <v>6.8322580645161262</v>
      </c>
      <c r="T31" s="278">
        <f t="shared" si="19"/>
        <v>0.74804753820033731</v>
      </c>
      <c r="U31" s="5">
        <f>+'Ark1'!T1103</f>
        <v>4.2645161290322573</v>
      </c>
      <c r="V31" s="55">
        <f>+'Ark1'!U1103</f>
        <v>10.095483870967744</v>
      </c>
      <c r="W31" s="277">
        <f t="shared" si="20"/>
        <v>0.70601018675721328</v>
      </c>
      <c r="X31" s="87"/>
      <c r="Y31" s="18">
        <f>+'Ark1'!X1103</f>
        <v>0.64516129032258052</v>
      </c>
      <c r="Z31" s="18">
        <f>+'Ark1'!Y1103</f>
        <v>0</v>
      </c>
      <c r="AA31" s="18">
        <f>+'Ark1'!Z1103</f>
        <v>2.4813976793912351</v>
      </c>
      <c r="AB31" s="55">
        <f>+'Ark1'!AA1103</f>
        <v>1.3810671649300297</v>
      </c>
      <c r="AC31" s="5">
        <f>+'Ark1'!AB1103</f>
        <v>1.7746509674275299</v>
      </c>
      <c r="AD31" s="5">
        <f>+'Ark1'!AC1103</f>
        <v>22.380787002897659</v>
      </c>
      <c r="AE31" s="18">
        <f>+'Ark1'!AD1103</f>
        <v>44.579968172321237</v>
      </c>
      <c r="AF31" s="18">
        <f>+'Ark1'!AE1103</f>
        <v>34.188039917288059</v>
      </c>
      <c r="AG31" s="18">
        <f>+'Ark1'!AF1103</f>
        <v>0.88424895886816179</v>
      </c>
      <c r="AH31" s="55">
        <f t="shared" ref="AH31:AH38" si="23">+V31/S31</f>
        <v>1.4776203966005674</v>
      </c>
      <c r="AI31" s="18">
        <f t="shared" ref="AI31:AI38" si="24">+G31/E31</f>
        <v>8.6111111111111107</v>
      </c>
      <c r="AJ31" s="45"/>
      <c r="AK31" s="4"/>
      <c r="AL31" s="56"/>
      <c r="AN31" s="13"/>
      <c r="AO31" s="5"/>
      <c r="AQ31" s="2"/>
      <c r="AR31" s="2"/>
      <c r="AS31" s="4"/>
      <c r="AT31" s="4"/>
      <c r="AU31" s="4"/>
    </row>
    <row r="32" spans="1:47" s="468" customFormat="1" ht="15.6">
      <c r="A32" s="45"/>
      <c r="B32" s="2">
        <f>+'Ark1'!C1104</f>
        <v>2023</v>
      </c>
      <c r="C32" s="2">
        <f>+'Ark1'!O1104</f>
        <v>11</v>
      </c>
      <c r="D32" s="63" t="str">
        <f>VLOOKUP(C32,RNR!$G$7:$H$20,2)</f>
        <v>Rogaland</v>
      </c>
      <c r="E32" s="2">
        <f>+'Ark1'!Q1104</f>
        <v>48</v>
      </c>
      <c r="F32" s="275">
        <f t="shared" si="16"/>
        <v>4</v>
      </c>
      <c r="G32" s="2">
        <f>+'Ark1'!R1104</f>
        <v>925</v>
      </c>
      <c r="H32" s="275">
        <f t="shared" si="17"/>
        <v>36</v>
      </c>
      <c r="I32" s="276">
        <f>+'Ark1'!AF1104</f>
        <v>5.2769695932454788</v>
      </c>
      <c r="J32" s="277">
        <f t="shared" si="18"/>
        <v>0.10595982125850689</v>
      </c>
      <c r="K32" s="276">
        <f>+'Ark1'!AG1104</f>
        <v>5.5878104349028312</v>
      </c>
      <c r="L32" s="92"/>
      <c r="M32" s="412">
        <f>+'Ark1'!AI1104</f>
        <v>222</v>
      </c>
      <c r="N32" s="71"/>
      <c r="O32" s="276">
        <f>+IF(M32=0,"",'Ark1'!AJ1104)</f>
        <v>85.186036036036</v>
      </c>
      <c r="P32" s="92"/>
      <c r="Q32" s="276">
        <f>+IF(M32=0,"",'Ark1'!AK1104)</f>
        <v>15.170396017732564</v>
      </c>
      <c r="R32" s="92"/>
      <c r="S32" s="5">
        <f>+'Ark1'!S1104</f>
        <v>5.1913513513513507</v>
      </c>
      <c r="T32" s="278">
        <f t="shared" si="19"/>
        <v>-0.11348554403672484</v>
      </c>
      <c r="U32" s="5">
        <f>+'Ark1'!T1104</f>
        <v>3.8183783783783793</v>
      </c>
      <c r="V32" s="55">
        <f>+'Ark1'!U1104</f>
        <v>8.4767567567567657</v>
      </c>
      <c r="W32" s="277">
        <f t="shared" si="20"/>
        <v>-0.66117350196088509</v>
      </c>
      <c r="X32" s="87"/>
      <c r="Y32" s="18">
        <f>+'Ark1'!X1104</f>
        <v>2.1621621621621623</v>
      </c>
      <c r="Z32" s="18">
        <f>+'Ark1'!Y1104</f>
        <v>0</v>
      </c>
      <c r="AA32" s="18">
        <f>+'Ark1'!Z1104</f>
        <v>2.9478953133838472</v>
      </c>
      <c r="AB32" s="55">
        <f>+'Ark1'!AA1104</f>
        <v>1.3049306953993651</v>
      </c>
      <c r="AC32" s="5">
        <f>+'Ark1'!AB1104</f>
        <v>1.5525001867319621</v>
      </c>
      <c r="AD32" s="5">
        <f>+'Ark1'!AC1104</f>
        <v>50.698916752473806</v>
      </c>
      <c r="AE32" s="18">
        <f>+'Ark1'!AD1104</f>
        <v>46.97436544747184</v>
      </c>
      <c r="AF32" s="18">
        <f>+'Ark1'!AE1104</f>
        <v>43.818760047017555</v>
      </c>
      <c r="AG32" s="18">
        <f>+'Ark1'!AF1104</f>
        <v>5.2769695932454788</v>
      </c>
      <c r="AH32" s="55">
        <f t="shared" si="23"/>
        <v>1.6328613077884233</v>
      </c>
      <c r="AI32" s="18">
        <f t="shared" si="24"/>
        <v>19.270833333333332</v>
      </c>
      <c r="AJ32" s="45"/>
      <c r="AK32" s="4"/>
      <c r="AL32" s="56"/>
      <c r="AN32" s="13"/>
      <c r="AO32" s="5"/>
      <c r="AQ32" s="2"/>
      <c r="AR32" s="2"/>
      <c r="AS32" s="4"/>
      <c r="AT32" s="4"/>
      <c r="AU32" s="4"/>
    </row>
    <row r="33" spans="1:47" s="468" customFormat="1" ht="15.6">
      <c r="A33" s="45"/>
      <c r="B33" s="2">
        <f>+'Ark1'!C1105</f>
        <v>2023</v>
      </c>
      <c r="C33" s="2">
        <f>+'Ark1'!O1105</f>
        <v>14</v>
      </c>
      <c r="D33" s="63" t="str">
        <f>VLOOKUP(C33,RNR!$G$7:$H$20,2)</f>
        <v>Vestland</v>
      </c>
      <c r="E33" s="2">
        <f>+'Ark1'!Q1105</f>
        <v>168</v>
      </c>
      <c r="F33" s="275">
        <f t="shared" si="16"/>
        <v>7</v>
      </c>
      <c r="G33" s="2">
        <f>+'Ark1'!R1105</f>
        <v>4345</v>
      </c>
      <c r="H33" s="275">
        <f t="shared" si="17"/>
        <v>270</v>
      </c>
      <c r="I33" s="276">
        <f>+'Ark1'!AF1105</f>
        <v>24.787495008272007</v>
      </c>
      <c r="J33" s="277">
        <f t="shared" si="18"/>
        <v>1.0846099454520868</v>
      </c>
      <c r="K33" s="276">
        <f>+'Ark1'!AG1105</f>
        <v>23.868096032519158</v>
      </c>
      <c r="L33" s="92"/>
      <c r="M33" s="412">
        <f>+'Ark1'!AI1105</f>
        <v>15</v>
      </c>
      <c r="N33" s="71"/>
      <c r="O33" s="276">
        <f>+IF(M33=0,"",'Ark1'!AJ1105)</f>
        <v>90.68</v>
      </c>
      <c r="P33" s="92"/>
      <c r="Q33" s="276">
        <f>+IF(M33=0,"",'Ark1'!AK1105)</f>
        <v>14.849095506060422</v>
      </c>
      <c r="R33" s="92"/>
      <c r="S33" s="5">
        <f>+'Ark1'!S1105</f>
        <v>5.365707710011506</v>
      </c>
      <c r="T33" s="278">
        <f t="shared" si="19"/>
        <v>0.13429666706672183</v>
      </c>
      <c r="U33" s="5">
        <f>+'Ark1'!T1105</f>
        <v>4.4085155350978127</v>
      </c>
      <c r="V33" s="55">
        <f>+'Ark1'!U1105</f>
        <v>7.7082853855005684</v>
      </c>
      <c r="W33" s="277">
        <f t="shared" si="20"/>
        <v>-3.8151424315377547E-2</v>
      </c>
      <c r="X33" s="87"/>
      <c r="Y33" s="18">
        <f>+'Ark1'!X1105</f>
        <v>1.42692750287687</v>
      </c>
      <c r="Z33" s="18">
        <f>+'Ark1'!Y1105</f>
        <v>9.2059838895281951E-2</v>
      </c>
      <c r="AA33" s="18">
        <f>+'Ark1'!Z1105</f>
        <v>2.9745356456946519</v>
      </c>
      <c r="AB33" s="55">
        <f>+'Ark1'!AA1105</f>
        <v>1.3811063133386132</v>
      </c>
      <c r="AC33" s="5">
        <f>+'Ark1'!AB1105</f>
        <v>1.6253093836810149</v>
      </c>
      <c r="AD33" s="5">
        <f>+'Ark1'!AC1105</f>
        <v>27.882684470311567</v>
      </c>
      <c r="AE33" s="18">
        <f>+'Ark1'!AD1105</f>
        <v>21.985508901888625</v>
      </c>
      <c r="AF33" s="18">
        <f>+'Ark1'!AE1105</f>
        <v>47.68493068111411</v>
      </c>
      <c r="AG33" s="18">
        <f>+'Ark1'!AF1105</f>
        <v>24.787495008272007</v>
      </c>
      <c r="AH33" s="55">
        <f t="shared" si="23"/>
        <v>1.4365831689113828</v>
      </c>
      <c r="AI33" s="18">
        <f t="shared" si="24"/>
        <v>25.863095238095237</v>
      </c>
      <c r="AJ33" s="45"/>
      <c r="AK33" s="4"/>
      <c r="AL33" s="56"/>
      <c r="AN33" s="13"/>
      <c r="AO33" s="5"/>
      <c r="AQ33" s="2"/>
      <c r="AR33" s="2"/>
      <c r="AS33" s="4"/>
      <c r="AT33" s="4"/>
      <c r="AU33" s="4"/>
    </row>
    <row r="34" spans="1:47" s="468" customFormat="1" ht="15.6">
      <c r="A34" s="45"/>
      <c r="B34" s="2">
        <f>+'Ark1'!C1106</f>
        <v>2023</v>
      </c>
      <c r="C34" s="2">
        <f>+'Ark1'!O1106</f>
        <v>15</v>
      </c>
      <c r="D34" s="63" t="str">
        <f>VLOOKUP(C34,RNR!$G$7:$H$20,2)</f>
        <v>Møre og Romsdal</v>
      </c>
      <c r="E34" s="2">
        <f>+'Ark1'!Q1106</f>
        <v>48</v>
      </c>
      <c r="F34" s="275">
        <f t="shared" si="16"/>
        <v>-2</v>
      </c>
      <c r="G34" s="2">
        <f>+'Ark1'!R1106</f>
        <v>1833</v>
      </c>
      <c r="H34" s="275">
        <f t="shared" si="17"/>
        <v>22</v>
      </c>
      <c r="I34" s="276">
        <f>+'Ark1'!AF1106</f>
        <v>10.456957042615095</v>
      </c>
      <c r="J34" s="277">
        <f t="shared" si="18"/>
        <v>-7.7012245425857273E-2</v>
      </c>
      <c r="K34" s="276">
        <f>+'Ark1'!AG1106</f>
        <v>9.9583604433476101</v>
      </c>
      <c r="L34" s="92"/>
      <c r="M34" s="412">
        <f>+'Ark1'!AI1106</f>
        <v>0</v>
      </c>
      <c r="N34" s="71"/>
      <c r="O34" s="276" t="str">
        <f>+IF(M34=0,"",'Ark1'!AJ1106)</f>
        <v/>
      </c>
      <c r="P34" s="92"/>
      <c r="Q34" s="276" t="str">
        <f>+IF(M34=0,"",'Ark1'!AK1106)</f>
        <v/>
      </c>
      <c r="R34" s="92"/>
      <c r="S34" s="5">
        <f>+'Ark1'!S1106</f>
        <v>4.6028368794326244</v>
      </c>
      <c r="T34" s="278">
        <f t="shared" si="19"/>
        <v>0.24171042995719549</v>
      </c>
      <c r="U34" s="5">
        <f>+'Ark1'!T1106</f>
        <v>4.1456628477905086</v>
      </c>
      <c r="V34" s="55">
        <f>+'Ark1'!U1106</f>
        <v>7.6235133660665602</v>
      </c>
      <c r="W34" s="277">
        <f t="shared" si="20"/>
        <v>-0.6717102672851718</v>
      </c>
      <c r="X34" s="87"/>
      <c r="Y34" s="18">
        <f>+'Ark1'!X1106</f>
        <v>4.1462084015275504</v>
      </c>
      <c r="Z34" s="18">
        <f>+'Ark1'!Y1106</f>
        <v>0</v>
      </c>
      <c r="AA34" s="18">
        <f>+'Ark1'!Z1106</f>
        <v>3.49666012994301</v>
      </c>
      <c r="AB34" s="55">
        <f>+'Ark1'!AA1106</f>
        <v>1.3548855342118997</v>
      </c>
      <c r="AC34" s="5">
        <f>+'Ark1'!AB1106</f>
        <v>1.5158928956043585</v>
      </c>
      <c r="AD34" s="5">
        <f>+'Ark1'!AC1106</f>
        <v>36.964849193373631</v>
      </c>
      <c r="AE34" s="18">
        <f>+'Ark1'!AD1106</f>
        <v>18.120980925025609</v>
      </c>
      <c r="AF34" s="18">
        <f>+'Ark1'!AE1106</f>
        <v>54.480499700701344</v>
      </c>
      <c r="AG34" s="18">
        <f>+'Ark1'!AF1106</f>
        <v>10.456957042615095</v>
      </c>
      <c r="AH34" s="55">
        <f t="shared" si="23"/>
        <v>1.6562640749081432</v>
      </c>
      <c r="AI34" s="18">
        <f t="shared" si="24"/>
        <v>38.1875</v>
      </c>
      <c r="AJ34" s="45"/>
      <c r="AK34" s="4"/>
      <c r="AL34" s="56"/>
      <c r="AN34" s="13"/>
      <c r="AO34" s="5"/>
      <c r="AQ34" s="2"/>
      <c r="AR34" s="2"/>
      <c r="AS34" s="4"/>
      <c r="AT34" s="4"/>
      <c r="AU34" s="4"/>
    </row>
    <row r="35" spans="1:47" ht="15.6">
      <c r="A35" s="45"/>
      <c r="B35" s="2">
        <f>+'Ark1'!C1107</f>
        <v>2023</v>
      </c>
      <c r="C35" s="2">
        <f>+'Ark1'!O1107</f>
        <v>16</v>
      </c>
      <c r="D35" s="63" t="str">
        <f>VLOOKUP(C35,RNR!$G$7:$H$20,2)</f>
        <v>Trøndelag</v>
      </c>
      <c r="E35" s="2">
        <f>+'Ark1'!Q1107</f>
        <v>65</v>
      </c>
      <c r="F35" s="275">
        <f>+E35-E55</f>
        <v>19</v>
      </c>
      <c r="G35" s="2">
        <f>+'Ark1'!R1107</f>
        <v>946</v>
      </c>
      <c r="H35" s="275">
        <f>+G35-G55</f>
        <v>-1213</v>
      </c>
      <c r="I35" s="276">
        <f>+'Ark1'!AF1107</f>
        <v>5.3967710650921319</v>
      </c>
      <c r="J35" s="277">
        <f>+I35-I55</f>
        <v>-6.8141457999995776</v>
      </c>
      <c r="K35" s="276">
        <f>+'Ark1'!AG1107</f>
        <v>6.0354908985179287</v>
      </c>
      <c r="L35" s="92"/>
      <c r="M35" s="412">
        <f>+'Ark1'!AI1107</f>
        <v>0</v>
      </c>
      <c r="N35" s="71"/>
      <c r="O35" s="276" t="str">
        <f>+IF(M35=0,"",'Ark1'!AJ1107)</f>
        <v/>
      </c>
      <c r="P35" s="92"/>
      <c r="Q35" s="276" t="str">
        <f>+IF(M35=0,"",'Ark1'!AK1107)</f>
        <v/>
      </c>
      <c r="R35" s="92"/>
      <c r="S35" s="5">
        <f>+'Ark1'!S1107</f>
        <v>5.2674418604651159</v>
      </c>
      <c r="T35" s="278">
        <f>+S35-S55</f>
        <v>-3.9644753708115488E-2</v>
      </c>
      <c r="U35" s="5">
        <f>+'Ark1'!T1107</f>
        <v>3.8509513742071872</v>
      </c>
      <c r="V35" s="55">
        <f>+'Ark1'!U1107</f>
        <v>8.9526427061310905</v>
      </c>
      <c r="W35" s="277">
        <f>+V35-V55</f>
        <v>1.3343425671778677</v>
      </c>
      <c r="X35" s="87"/>
      <c r="Y35" s="18">
        <f>+'Ark1'!X1107</f>
        <v>3.5940803382663846</v>
      </c>
      <c r="Z35" s="18">
        <f>+'Ark1'!Y1107</f>
        <v>0</v>
      </c>
      <c r="AA35" s="18">
        <f>+'Ark1'!Z1107</f>
        <v>3.6130252960487943</v>
      </c>
      <c r="AB35" s="55">
        <f>+'Ark1'!AA1107</f>
        <v>1.7734646187672809</v>
      </c>
      <c r="AC35" s="5">
        <f>+'Ark1'!AB1107</f>
        <v>1.6818846218919004</v>
      </c>
      <c r="AD35" s="5">
        <f>+'Ark1'!AC1107</f>
        <v>50.882603770749185</v>
      </c>
      <c r="AE35" s="18">
        <f>+'Ark1'!AD1107</f>
        <v>46.561697584862351</v>
      </c>
      <c r="AF35" s="18">
        <f>+'Ark1'!AE1107</f>
        <v>57.579223316546972</v>
      </c>
      <c r="AG35" s="18">
        <f>+'Ark1'!AF1107</f>
        <v>5.3967710650921319</v>
      </c>
      <c r="AH35" s="55">
        <f t="shared" si="23"/>
        <v>1.6996187035922159</v>
      </c>
      <c r="AI35" s="18">
        <f t="shared" si="24"/>
        <v>14.553846153846154</v>
      </c>
      <c r="AJ35" s="45"/>
      <c r="AK35" s="4"/>
      <c r="AL35" s="56"/>
      <c r="AN35" s="13"/>
      <c r="AO35" s="5"/>
      <c r="AQ35" s="1"/>
      <c r="AR35" s="1"/>
      <c r="AS35" s="11"/>
      <c r="AT35" s="11"/>
      <c r="AU35" s="11"/>
    </row>
    <row r="36" spans="1:47" ht="15.6">
      <c r="A36" s="45"/>
      <c r="B36" s="2">
        <f>+'Ark1'!C1108</f>
        <v>2023</v>
      </c>
      <c r="C36" s="2">
        <f>+'Ark1'!O1108</f>
        <v>18</v>
      </c>
      <c r="D36" s="63" t="str">
        <f>VLOOKUP(C36,RNR!$G$7:$H$20,2)</f>
        <v>Nordland</v>
      </c>
      <c r="E36" s="2">
        <f>+'Ark1'!Q1108</f>
        <v>43</v>
      </c>
      <c r="F36" s="275">
        <f>+E36-E56</f>
        <v>-66</v>
      </c>
      <c r="G36" s="2">
        <f>+'Ark1'!R1108</f>
        <v>956</v>
      </c>
      <c r="H36" s="275">
        <f>+G36-G56</f>
        <v>-2704.9</v>
      </c>
      <c r="I36" s="276">
        <f>+'Ark1'!AF1108</f>
        <v>5.4538193850191101</v>
      </c>
      <c r="J36" s="277">
        <f>+I36-I56</f>
        <v>-15.251574571170895</v>
      </c>
      <c r="K36" s="276">
        <f>+'Ark1'!AG1108</f>
        <v>6.0213806260257616</v>
      </c>
      <c r="L36" s="92"/>
      <c r="M36" s="412">
        <f>+'Ark1'!AI1108</f>
        <v>0</v>
      </c>
      <c r="N36" s="71"/>
      <c r="O36" s="276" t="str">
        <f>+IF(M36=0,"",'Ark1'!AJ1108)</f>
        <v/>
      </c>
      <c r="P36" s="92"/>
      <c r="Q36" s="276" t="str">
        <f>+IF(M36=0,"",'Ark1'!AK1108)</f>
        <v/>
      </c>
      <c r="R36" s="92"/>
      <c r="S36" s="5">
        <f>+'Ark1'!S1108</f>
        <v>5.1569037656903749</v>
      </c>
      <c r="T36" s="278">
        <f>+S36-S56</f>
        <v>-9.8006229119643962E-2</v>
      </c>
      <c r="U36" s="5">
        <f>+'Ark1'!T1108</f>
        <v>4.1244769874477001</v>
      </c>
      <c r="V36" s="55">
        <f>+'Ark1'!U1108</f>
        <v>8.8382845188284662</v>
      </c>
      <c r="W36" s="277">
        <f>+V36-V56</f>
        <v>0.64160337484748453</v>
      </c>
      <c r="X36" s="87"/>
      <c r="Y36" s="18">
        <f>+'Ark1'!X1108</f>
        <v>3.0334728033472809</v>
      </c>
      <c r="Z36" s="18">
        <f>+'Ark1'!Y1108</f>
        <v>0</v>
      </c>
      <c r="AA36" s="18">
        <f>+'Ark1'!Z1108</f>
        <v>3.2030089780066402</v>
      </c>
      <c r="AB36" s="55">
        <f>+'Ark1'!AA1108</f>
        <v>1.1102717613469213</v>
      </c>
      <c r="AC36" s="5">
        <f>+'Ark1'!AB1108</f>
        <v>1.4637128374072998</v>
      </c>
      <c r="AD36" s="5">
        <f>+'Ark1'!AC1108</f>
        <v>21.368043696890989</v>
      </c>
      <c r="AE36" s="18">
        <f>+'Ark1'!AD1108</f>
        <v>9.523517753818032</v>
      </c>
      <c r="AF36" s="18">
        <f>+'Ark1'!AE1108</f>
        <v>48.03822258504232</v>
      </c>
      <c r="AG36" s="18">
        <f>+'Ark1'!AF1108</f>
        <v>5.4538193850191101</v>
      </c>
      <c r="AH36" s="55">
        <f t="shared" si="23"/>
        <v>1.7138742393509161</v>
      </c>
      <c r="AI36" s="18">
        <f t="shared" si="24"/>
        <v>22.232558139534884</v>
      </c>
      <c r="AJ36" s="45"/>
      <c r="AK36" s="4"/>
      <c r="AL36" s="56"/>
      <c r="AN36" s="5"/>
      <c r="AO36" s="5"/>
      <c r="AQ36" s="1"/>
      <c r="AR36" s="1"/>
      <c r="AS36" s="11"/>
      <c r="AT36" s="11"/>
      <c r="AU36" s="11"/>
    </row>
    <row r="37" spans="1:47" ht="15.6">
      <c r="A37" s="45"/>
      <c r="B37" s="2">
        <f>+'Ark1'!C1109</f>
        <v>2023</v>
      </c>
      <c r="C37" s="2">
        <f>+'Ark1'!O1109</f>
        <v>55</v>
      </c>
      <c r="D37" s="63" t="str">
        <f>VLOOKUP(C37,RNR!$G$7:$H$20,2)</f>
        <v>Troms</v>
      </c>
      <c r="E37" s="2">
        <f>+'Ark1'!Q1109</f>
        <v>45</v>
      </c>
      <c r="F37" s="275">
        <f>+E37-E57</f>
        <v>18</v>
      </c>
      <c r="G37" s="2">
        <f>+'Ark1'!R1109</f>
        <v>1098</v>
      </c>
      <c r="H37" s="275">
        <f>+G37-G57</f>
        <v>-227</v>
      </c>
      <c r="I37" s="276">
        <f>+'Ark1'!AF1109</f>
        <v>6.2639055279821996</v>
      </c>
      <c r="J37" s="277">
        <f>+I37-I57</f>
        <v>-1.2300568834335088</v>
      </c>
      <c r="K37" s="276">
        <f>+'Ark1'!AG1109</f>
        <v>7.5002512056087696</v>
      </c>
      <c r="L37" s="92"/>
      <c r="M37" s="412">
        <f>+'Ark1'!AI1109</f>
        <v>0</v>
      </c>
      <c r="N37" s="71"/>
      <c r="O37" s="276" t="str">
        <f>+IF(M37=0,"",'Ark1'!AJ1109)</f>
        <v/>
      </c>
      <c r="P37" s="92"/>
      <c r="Q37" s="276" t="str">
        <f>+IF(M37=0,"",'Ark1'!AK1109)</f>
        <v/>
      </c>
      <c r="R37" s="92"/>
      <c r="S37" s="5">
        <f>+'Ark1'!S1109</f>
        <v>5.1284153005464468</v>
      </c>
      <c r="T37" s="278">
        <f>+S37-S57</f>
        <v>-0.19686771832147798</v>
      </c>
      <c r="U37" s="5">
        <f>+'Ark1'!T1109</f>
        <v>3.9754098360655745</v>
      </c>
      <c r="V37" s="55">
        <f>+'Ark1'!U1109</f>
        <v>9.5852459016393574</v>
      </c>
      <c r="W37" s="277">
        <f>+V37-V57</f>
        <v>3.2355326940921882</v>
      </c>
      <c r="X37" s="87"/>
      <c r="Y37" s="18">
        <f>+'Ark1'!X1109</f>
        <v>2.9143897996357002</v>
      </c>
      <c r="Z37" s="18">
        <f>+'Ark1'!Y1109</f>
        <v>9.1074681238615646E-2</v>
      </c>
      <c r="AA37" s="18">
        <f>+'Ark1'!Z1109</f>
        <v>2.919203577980849</v>
      </c>
      <c r="AB37" s="55">
        <f>+'Ark1'!AA1109</f>
        <v>1.3706836349651077</v>
      </c>
      <c r="AC37" s="5">
        <f>+'Ark1'!AB1109</f>
        <v>1.5548080623417555</v>
      </c>
      <c r="AD37" s="5">
        <f>+'Ark1'!AC1109</f>
        <v>52.621278925819055</v>
      </c>
      <c r="AE37" s="18">
        <f>+'Ark1'!AD1109</f>
        <v>41.347621710668122</v>
      </c>
      <c r="AF37" s="18">
        <f>+'Ark1'!AE1109</f>
        <v>54.378878839709614</v>
      </c>
      <c r="AG37" s="18">
        <f>+'Ark1'!AF1109</f>
        <v>6.2639055279821996</v>
      </c>
      <c r="AH37" s="55">
        <f t="shared" si="23"/>
        <v>1.8690463505594064</v>
      </c>
      <c r="AI37" s="18">
        <f t="shared" si="24"/>
        <v>24.4</v>
      </c>
      <c r="AJ37" s="45"/>
      <c r="AK37" s="4"/>
      <c r="AL37" s="56"/>
      <c r="AN37" s="5"/>
      <c r="AO37" s="5"/>
      <c r="AQ37" s="1"/>
      <c r="AR37" s="1"/>
      <c r="AS37" s="11"/>
      <c r="AT37" s="11"/>
      <c r="AU37" s="11"/>
    </row>
    <row r="38" spans="1:47" ht="15.6">
      <c r="A38" s="45"/>
      <c r="B38" s="2">
        <f>+'Ark1'!C1110</f>
        <v>2023</v>
      </c>
      <c r="C38" s="2">
        <f>+'Ark1'!O1110</f>
        <v>56</v>
      </c>
      <c r="D38" s="63" t="str">
        <f>VLOOKUP(C38,RNR!$G$7:$H$20,2)</f>
        <v>Finnmark</v>
      </c>
      <c r="E38" s="2">
        <f>+'Ark1'!Q1110</f>
        <v>2</v>
      </c>
      <c r="F38" s="275">
        <f>+E38-E58</f>
        <v>-8</v>
      </c>
      <c r="G38" s="2">
        <f>+'Ark1'!R1110</f>
        <v>34</v>
      </c>
      <c r="H38" s="275">
        <f>+G38-G58</f>
        <v>-64</v>
      </c>
      <c r="I38" s="276">
        <f>+'Ark1'!AF1110</f>
        <v>0.19396428775172575</v>
      </c>
      <c r="J38" s="277">
        <f>+I38-I58</f>
        <v>-0.3603061396586435</v>
      </c>
      <c r="K38" s="276">
        <f>+'Ark1'!AG1110</f>
        <v>0.25662167295096394</v>
      </c>
      <c r="L38" s="92"/>
      <c r="M38" s="412">
        <f>+'Ark1'!AI1110</f>
        <v>5</v>
      </c>
      <c r="N38" s="71"/>
      <c r="O38" s="276">
        <f>+IF(M38=0,"",'Ark1'!AJ1110)</f>
        <v>80.319999999999993</v>
      </c>
      <c r="P38" s="92"/>
      <c r="Q38" s="276">
        <f>+IF(M38=0,"",'Ark1'!AK1110)</f>
        <v>13.697433569673173</v>
      </c>
      <c r="R38" s="92"/>
      <c r="S38" s="5">
        <f>+'Ark1'!S1110</f>
        <v>6.9705882352941186</v>
      </c>
      <c r="T38" s="278">
        <f>+S38-S58</f>
        <v>1.4705882352941186</v>
      </c>
      <c r="U38" s="5">
        <f>+'Ark1'!T1110</f>
        <v>3.2352941176470593</v>
      </c>
      <c r="V38" s="55">
        <f>+'Ark1'!U1110</f>
        <v>10.591176470588238</v>
      </c>
      <c r="W38" s="277">
        <f>+V38-V58</f>
        <v>1.7976050420168121</v>
      </c>
      <c r="X38" s="87"/>
      <c r="Y38" s="18">
        <f>+'Ark1'!X1110</f>
        <v>2.9411764705882355</v>
      </c>
      <c r="Z38" s="18">
        <f>+'Ark1'!Y1110</f>
        <v>0</v>
      </c>
      <c r="AA38" s="18">
        <f>+'Ark1'!Z1110</f>
        <v>2.4297624729056353</v>
      </c>
      <c r="AB38" s="55">
        <f>+'Ark1'!AA1110</f>
        <v>1.1242067560950795</v>
      </c>
      <c r="AC38" s="5">
        <f>+'Ark1'!AB1110</f>
        <v>1.3732491211680888</v>
      </c>
      <c r="AD38" s="5">
        <f>+'Ark1'!AC1110</f>
        <v>46.398017369072576</v>
      </c>
      <c r="AE38" s="18">
        <f>+'Ark1'!AD1110</f>
        <v>39.552113559174735</v>
      </c>
      <c r="AF38" s="18">
        <f>+'Ark1'!AE1110</f>
        <v>48.07662064682961</v>
      </c>
      <c r="AG38" s="18">
        <f>+'Ark1'!AF1110</f>
        <v>0.19396428775172575</v>
      </c>
      <c r="AH38" s="55">
        <f t="shared" si="23"/>
        <v>1.519409282700422</v>
      </c>
      <c r="AI38" s="18">
        <f t="shared" si="24"/>
        <v>17</v>
      </c>
      <c r="AJ38" s="45"/>
      <c r="AK38" s="4"/>
      <c r="AL38" s="56"/>
      <c r="AN38" s="5"/>
      <c r="AO38" s="5"/>
      <c r="AQ38" s="1"/>
      <c r="AR38" s="1"/>
      <c r="AS38" s="11"/>
      <c r="AT38" s="11"/>
      <c r="AU38" s="11"/>
    </row>
    <row r="39" spans="1:47" s="470" customFormat="1" ht="15.6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"/>
      <c r="AL39" s="56"/>
      <c r="AN39" s="5"/>
      <c r="AO39" s="5"/>
      <c r="AQ39" s="1"/>
      <c r="AR39" s="1"/>
      <c r="AS39" s="471"/>
      <c r="AT39" s="471"/>
      <c r="AU39" s="471"/>
    </row>
    <row r="40" spans="1:47" ht="15.6">
      <c r="A40" s="45"/>
      <c r="B40" s="63">
        <f>+'Ark1'!C1111</f>
        <v>2022</v>
      </c>
      <c r="C40" s="63">
        <f>+'Ark1'!O1111</f>
        <v>1</v>
      </c>
      <c r="D40" s="63" t="str">
        <f>VLOOKUP(C40,RNR!$G$7:$H$20,2)</f>
        <v>Østfold</v>
      </c>
      <c r="E40" s="51">
        <f>+'Ark1'!Q1111</f>
        <v>6</v>
      </c>
      <c r="F40" s="72"/>
      <c r="G40" s="51">
        <f>+'Ark1'!R1111</f>
        <v>212</v>
      </c>
      <c r="H40" s="72"/>
      <c r="I40" s="165">
        <f>+'Ark1'!AF1111</f>
        <v>1.233131689157748</v>
      </c>
      <c r="J40" s="145"/>
      <c r="K40" s="165">
        <f>+'Ark1'!AG1111</f>
        <v>1.4027492850322685</v>
      </c>
      <c r="L40" s="92"/>
      <c r="M40" s="412">
        <f>+'Ark1'!AI1111</f>
        <v>0</v>
      </c>
      <c r="N40" s="71"/>
      <c r="O40" s="276" t="str">
        <f>+IF(M40=0,"",'Ark1'!AJ1111)</f>
        <v/>
      </c>
      <c r="P40" s="92"/>
      <c r="Q40" s="276" t="str">
        <f>+IF(M40=0,"",'Ark1'!AK1111)</f>
        <v/>
      </c>
      <c r="R40" s="92"/>
      <c r="S40" s="53">
        <f>+'Ark1'!S1111</f>
        <v>5.0377358490566015</v>
      </c>
      <c r="T40" s="145"/>
      <c r="U40" s="53">
        <f>+'Ark1'!T1111</f>
        <v>4.4905660377358485</v>
      </c>
      <c r="V40" s="145">
        <f>+'Ark1'!U1111</f>
        <v>9.2000000000000011</v>
      </c>
      <c r="W40" s="145"/>
      <c r="X40" s="87"/>
      <c r="Y40" s="72">
        <f>+'Ark1'!X1111</f>
        <v>2.3584905660377351</v>
      </c>
      <c r="Z40" s="72">
        <f>+'Ark1'!Y1111</f>
        <v>0.94339622641509413</v>
      </c>
      <c r="AA40" s="72">
        <f>+'Ark1'!Z1111</f>
        <v>3.0664342269033726</v>
      </c>
      <c r="AB40" s="145">
        <f>+'Ark1'!AA1111</f>
        <v>1.5535991585085949</v>
      </c>
      <c r="AC40" s="53">
        <f>+'Ark1'!AB1111</f>
        <v>2.10006865574594</v>
      </c>
      <c r="AD40" s="53">
        <f>+'Ark1'!AC1111</f>
        <v>38.179350254489933</v>
      </c>
      <c r="AE40" s="72">
        <f>+'Ark1'!AD1111</f>
        <v>42.125043263099677</v>
      </c>
      <c r="AF40" s="72">
        <f>+'Ark1'!AE1111</f>
        <v>51.768578677341651</v>
      </c>
      <c r="AG40" s="72">
        <f>+'Ark1'!AF1111</f>
        <v>1.233131689157748</v>
      </c>
      <c r="AH40" s="145">
        <f t="shared" ref="AH40" si="25">+V40/S40</f>
        <v>1.8262172284644205</v>
      </c>
      <c r="AI40" s="72">
        <f t="shared" ref="AI40" si="26">+G40/E40</f>
        <v>35.333333333333336</v>
      </c>
      <c r="AJ40" s="45"/>
      <c r="AK40" s="4"/>
      <c r="AL40" s="56"/>
      <c r="AN40" s="5"/>
      <c r="AO40" s="5"/>
      <c r="AQ40" s="1"/>
      <c r="AR40" s="1"/>
      <c r="AS40" s="11"/>
      <c r="AT40" s="11"/>
      <c r="AU40" s="11"/>
    </row>
    <row r="41" spans="1:47" ht="15.6">
      <c r="A41" s="45"/>
      <c r="B41" s="63">
        <f>+'Ark1'!C1112</f>
        <v>2022</v>
      </c>
      <c r="C41" s="63">
        <f>+'Ark1'!O1112</f>
        <v>2</v>
      </c>
      <c r="D41" s="63" t="str">
        <f>VLOOKUP(C41,RNR!$G$7:$H$20,2)</f>
        <v>Akershus</v>
      </c>
      <c r="E41" s="51">
        <f>+'Ark1'!Q1112</f>
        <v>14</v>
      </c>
      <c r="F41" s="72"/>
      <c r="G41" s="51">
        <f>+'Ark1'!R1112</f>
        <v>185</v>
      </c>
      <c r="H41" s="72"/>
      <c r="I41" s="165">
        <f>+'Ark1'!AF1112</f>
        <v>1.0760818985574687</v>
      </c>
      <c r="J41" s="145"/>
      <c r="K41" s="165">
        <f>+'Ark1'!AG1112</f>
        <v>1.4018143106318672</v>
      </c>
      <c r="L41" s="92"/>
      <c r="M41" s="412">
        <f>+'Ark1'!AI1112</f>
        <v>0</v>
      </c>
      <c r="N41" s="71"/>
      <c r="O41" s="276" t="str">
        <f>+IF(M41=0,"",'Ark1'!AJ1112)</f>
        <v/>
      </c>
      <c r="P41" s="92"/>
      <c r="Q41" s="276" t="str">
        <f>+IF(M41=0,"",'Ark1'!AK1112)</f>
        <v/>
      </c>
      <c r="R41" s="92"/>
      <c r="S41" s="53">
        <f>+'Ark1'!S1112</f>
        <v>7.1027027027027048</v>
      </c>
      <c r="T41" s="145"/>
      <c r="U41" s="53">
        <f>+'Ark1'!T1112</f>
        <v>5.2270270270270256</v>
      </c>
      <c r="V41" s="145">
        <f>+'Ark1'!U1112</f>
        <v>10.535675675675678</v>
      </c>
      <c r="W41" s="145"/>
      <c r="X41" s="87"/>
      <c r="Y41" s="72">
        <f>+'Ark1'!X1112</f>
        <v>16.216216216216221</v>
      </c>
      <c r="Z41" s="72">
        <f>+'Ark1'!Y1112</f>
        <v>0.54054054054054068</v>
      </c>
      <c r="AA41" s="72">
        <f>+'Ark1'!Z1112</f>
        <v>4.5316809962276077</v>
      </c>
      <c r="AB41" s="145">
        <f>+'Ark1'!AA1112</f>
        <v>2.6376162955261568</v>
      </c>
      <c r="AC41" s="53">
        <f>+'Ark1'!AB1112</f>
        <v>1.6643558365388358</v>
      </c>
      <c r="AD41" s="53">
        <f>+'Ark1'!AC1112</f>
        <v>77.589737928891012</v>
      </c>
      <c r="AE41" s="72">
        <f>+'Ark1'!AD1112</f>
        <v>9.4172366177782525</v>
      </c>
      <c r="AF41" s="72">
        <f>+'Ark1'!AE1112</f>
        <v>10.920132820740491</v>
      </c>
      <c r="AG41" s="72">
        <f>+'Ark1'!AF1112</f>
        <v>1.0760818985574687</v>
      </c>
      <c r="AH41" s="145">
        <f t="shared" ref="AH41:AH53" si="27">+V41/S41</f>
        <v>1.4833333333333334</v>
      </c>
      <c r="AI41" s="72">
        <f t="shared" ref="AI41:AI53" si="28">+G41/E41</f>
        <v>13.214285714285714</v>
      </c>
      <c r="AJ41" s="45"/>
      <c r="AK41" s="4"/>
      <c r="AL41" s="56"/>
      <c r="AN41" s="5"/>
      <c r="AO41" s="5"/>
      <c r="AQ41" s="1"/>
      <c r="AR41" s="1"/>
      <c r="AS41" s="11"/>
      <c r="AT41" s="11"/>
      <c r="AU41" s="11"/>
    </row>
    <row r="42" spans="1:47" ht="15.6">
      <c r="A42" s="45"/>
      <c r="B42" s="63">
        <f>+'Ark1'!C1113</f>
        <v>2022</v>
      </c>
      <c r="C42" s="63">
        <f>+'Ark1'!O1113</f>
        <v>3</v>
      </c>
      <c r="D42" s="63" t="str">
        <f>VLOOKUP(C42,RNR!$G$7:$H$20,2)</f>
        <v>Buskerud</v>
      </c>
      <c r="E42" s="51">
        <f>+'Ark1'!Q1113</f>
        <v>30</v>
      </c>
      <c r="F42" s="72"/>
      <c r="G42" s="51">
        <f>+'Ark1'!R1113</f>
        <v>2101</v>
      </c>
      <c r="H42" s="72"/>
      <c r="I42" s="165">
        <f>+'Ark1'!AF1113</f>
        <v>12.220800372266172</v>
      </c>
      <c r="J42" s="145"/>
      <c r="K42" s="165">
        <f>+'Ark1'!AG1113</f>
        <v>10.561542748036477</v>
      </c>
      <c r="L42" s="92"/>
      <c r="M42" s="412">
        <f>+'Ark1'!AI1113</f>
        <v>0</v>
      </c>
      <c r="N42" s="71"/>
      <c r="O42" s="276" t="str">
        <f>+IF(M42=0,"",'Ark1'!AJ1113)</f>
        <v/>
      </c>
      <c r="P42" s="92"/>
      <c r="Q42" s="276" t="str">
        <f>+IF(M42=0,"",'Ark1'!AK1113)</f>
        <v/>
      </c>
      <c r="R42" s="92"/>
      <c r="S42" s="53">
        <f>+'Ark1'!S1113</f>
        <v>5.3769633507853403</v>
      </c>
      <c r="T42" s="145"/>
      <c r="U42" s="53">
        <f>+'Ark1'!T1113</f>
        <v>5.4954783436458809</v>
      </c>
      <c r="V42" s="145">
        <f>+'Ark1'!U1113</f>
        <v>6.9894811994288402</v>
      </c>
      <c r="W42" s="145"/>
      <c r="X42" s="87"/>
      <c r="Y42" s="72">
        <f>+'Ark1'!X1113</f>
        <v>0.90433127082341758</v>
      </c>
      <c r="Z42" s="72">
        <f>+'Ark1'!Y1113</f>
        <v>0</v>
      </c>
      <c r="AA42" s="72">
        <f>+'Ark1'!Z1113</f>
        <v>2.2955265079796976</v>
      </c>
      <c r="AB42" s="145">
        <f>+'Ark1'!AA1113</f>
        <v>1.0296520084635794</v>
      </c>
      <c r="AC42" s="53">
        <f>+'Ark1'!AB1113</f>
        <v>1.6266473061112927</v>
      </c>
      <c r="AD42" s="53">
        <f>+'Ark1'!AC1113</f>
        <v>14.34039087205559</v>
      </c>
      <c r="AE42" s="72">
        <f>+'Ark1'!AD1113</f>
        <v>17.366761219427151</v>
      </c>
      <c r="AF42" s="72">
        <f>+'Ark1'!AE1113</f>
        <v>42.898938204154142</v>
      </c>
      <c r="AG42" s="72">
        <f>+'Ark1'!AF1113</f>
        <v>12.220800372266172</v>
      </c>
      <c r="AH42" s="145">
        <f t="shared" si="27"/>
        <v>1.2998937771089665</v>
      </c>
      <c r="AI42" s="72">
        <f t="shared" si="28"/>
        <v>70.033333333333331</v>
      </c>
      <c r="AJ42" s="45"/>
      <c r="AK42" s="4"/>
      <c r="AL42" s="56"/>
      <c r="AN42" s="5"/>
      <c r="AO42" s="5"/>
      <c r="AQ42" s="1"/>
      <c r="AR42" s="1"/>
      <c r="AS42" s="11"/>
      <c r="AT42" s="11"/>
      <c r="AU42" s="11"/>
    </row>
    <row r="43" spans="1:47" ht="15.6">
      <c r="A43" s="45"/>
      <c r="B43" s="63">
        <f>+'Ark1'!C1114</f>
        <v>2022</v>
      </c>
      <c r="C43" s="63">
        <f>+'Ark1'!O1114</f>
        <v>4</v>
      </c>
      <c r="D43" s="63" t="str">
        <f>VLOOKUP(C43,RNR!$G$7:$H$20,2)</f>
        <v>Innlandet</v>
      </c>
      <c r="E43" s="51">
        <f>+'Ark1'!Q1114</f>
        <v>99</v>
      </c>
      <c r="F43" s="72"/>
      <c r="G43" s="51">
        <f>+'Ark1'!R1114</f>
        <v>3434</v>
      </c>
      <c r="H43" s="72"/>
      <c r="I43" s="165">
        <f>+'Ark1'!AF1114</f>
        <v>19.974406700791064</v>
      </c>
      <c r="J43" s="145"/>
      <c r="K43" s="165">
        <f>+'Ark1'!AG1114</f>
        <v>21.040663906622264</v>
      </c>
      <c r="L43" s="92"/>
      <c r="M43" s="412">
        <f>+'Ark1'!AI1114</f>
        <v>0</v>
      </c>
      <c r="N43" s="71"/>
      <c r="O43" s="276" t="str">
        <f>+IF(M43=0,"",'Ark1'!AJ1114)</f>
        <v/>
      </c>
      <c r="P43" s="92"/>
      <c r="Q43" s="276" t="str">
        <f>+IF(M43=0,"",'Ark1'!AK1114)</f>
        <v/>
      </c>
      <c r="R43" s="92"/>
      <c r="S43" s="53">
        <f>+'Ark1'!S1114</f>
        <v>5.4563191613278965</v>
      </c>
      <c r="T43" s="145"/>
      <c r="U43" s="53">
        <f>+'Ark1'!T1114</f>
        <v>4.4705882352941178</v>
      </c>
      <c r="V43" s="145">
        <f>+'Ark1'!U1114</f>
        <v>8.5192778101339623</v>
      </c>
      <c r="W43" s="145"/>
      <c r="X43" s="87"/>
      <c r="Y43" s="72">
        <f>+'Ark1'!X1114</f>
        <v>1.9510774606872452</v>
      </c>
      <c r="Z43" s="72">
        <f>+'Ark1'!Y1114</f>
        <v>2.9120559114734997E-2</v>
      </c>
      <c r="AA43" s="72">
        <f>+'Ark1'!Z1114</f>
        <v>3.2178649093054807</v>
      </c>
      <c r="AB43" s="145">
        <f>+'Ark1'!AA1114</f>
        <v>1.5828827268332804</v>
      </c>
      <c r="AC43" s="53">
        <f>+'Ark1'!AB1114</f>
        <v>1.7429055306940495</v>
      </c>
      <c r="AD43" s="53">
        <f>+'Ark1'!AC1114</f>
        <v>39.131879358618825</v>
      </c>
      <c r="AE43" s="72">
        <f>+'Ark1'!AD1114</f>
        <v>26.513061367255244</v>
      </c>
      <c r="AF43" s="72">
        <f>+'Ark1'!AE1114</f>
        <v>26.933184882737155</v>
      </c>
      <c r="AG43" s="72">
        <f>+'Ark1'!AF1114</f>
        <v>19.974406700791064</v>
      </c>
      <c r="AH43" s="145">
        <f t="shared" si="27"/>
        <v>1.5613598761808205</v>
      </c>
      <c r="AI43" s="72">
        <f t="shared" si="28"/>
        <v>34.686868686868685</v>
      </c>
      <c r="AJ43" s="45"/>
      <c r="AK43" s="4"/>
      <c r="AL43" s="56"/>
      <c r="AN43" s="5"/>
      <c r="AO43" s="5"/>
      <c r="AQ43" s="1"/>
      <c r="AR43" s="1"/>
      <c r="AS43" s="11"/>
      <c r="AT43" s="11"/>
      <c r="AU43" s="11"/>
    </row>
    <row r="44" spans="1:47" ht="15.6">
      <c r="A44" s="45"/>
      <c r="B44" s="63">
        <f>+'Ark1'!C1115</f>
        <v>2022</v>
      </c>
      <c r="C44" s="63">
        <f>+'Ark1'!O1115</f>
        <v>7</v>
      </c>
      <c r="D44" s="63" t="str">
        <f>VLOOKUP(C44,RNR!$G$7:$H$20,2)</f>
        <v>Vestfold</v>
      </c>
      <c r="E44" s="51">
        <f>+'Ark1'!Q1115</f>
        <v>5</v>
      </c>
      <c r="F44" s="72"/>
      <c r="G44" s="51">
        <f>+'Ark1'!R1115</f>
        <v>38</v>
      </c>
      <c r="H44" s="72"/>
      <c r="I44" s="165">
        <f>+'Ark1'!AF1115</f>
        <v>0.2210330386226152</v>
      </c>
      <c r="J44" s="145"/>
      <c r="K44" s="165">
        <f>+'Ark1'!AG1115</f>
        <v>0.27783123913451846</v>
      </c>
      <c r="L44" s="92"/>
      <c r="M44" s="412">
        <f>+'Ark1'!AI1115</f>
        <v>0</v>
      </c>
      <c r="N44" s="71"/>
      <c r="O44" s="276" t="str">
        <f>+IF(M44=0,"",'Ark1'!AJ1115)</f>
        <v/>
      </c>
      <c r="P44" s="92"/>
      <c r="Q44" s="276" t="str">
        <f>+IF(M44=0,"",'Ark1'!AK1115)</f>
        <v/>
      </c>
      <c r="R44" s="92"/>
      <c r="S44" s="53">
        <f>+'Ark1'!S1115</f>
        <v>5.5526315789473681</v>
      </c>
      <c r="T44" s="145"/>
      <c r="U44" s="53">
        <f>+'Ark1'!T1115</f>
        <v>5.6315789473684204</v>
      </c>
      <c r="V44" s="145">
        <f>+'Ark1'!U1115</f>
        <v>10.165789473684207</v>
      </c>
      <c r="W44" s="145"/>
      <c r="X44" s="87"/>
      <c r="Y44" s="72">
        <f>+'Ark1'!X1115</f>
        <v>5.2631578947368443</v>
      </c>
      <c r="Z44" s="72">
        <f>+'Ark1'!Y1115</f>
        <v>0</v>
      </c>
      <c r="AA44" s="72">
        <f>+'Ark1'!Z1115</f>
        <v>3.5601800897522313</v>
      </c>
      <c r="AB44" s="145">
        <f>+'Ark1'!AA1115</f>
        <v>1.2073757628373136</v>
      </c>
      <c r="AC44" s="53">
        <f>+'Ark1'!AB1115</f>
        <v>2.0827746249904608</v>
      </c>
      <c r="AD44" s="53">
        <f>+'Ark1'!AC1115</f>
        <v>66.742407852190198</v>
      </c>
      <c r="AE44" s="72">
        <f>+'Ark1'!AD1115</f>
        <v>29.038034762207413</v>
      </c>
      <c r="AF44" s="72">
        <f>+'Ark1'!AE1115</f>
        <v>58.327589824466351</v>
      </c>
      <c r="AG44" s="72">
        <f>+'Ark1'!AF1115</f>
        <v>0.2210330386226152</v>
      </c>
      <c r="AH44" s="145">
        <f t="shared" si="27"/>
        <v>1.8308056872037908</v>
      </c>
      <c r="AI44" s="72">
        <f t="shared" si="28"/>
        <v>7.6</v>
      </c>
      <c r="AJ44" s="45"/>
      <c r="AK44" s="4"/>
      <c r="AL44" s="56"/>
      <c r="AN44" s="5"/>
      <c r="AO44" s="5"/>
      <c r="AQ44" s="13"/>
      <c r="AR44" s="13"/>
      <c r="AS44" s="11"/>
      <c r="AT44" s="11"/>
      <c r="AU44" s="11"/>
    </row>
    <row r="45" spans="1:47" ht="16.5" customHeight="1">
      <c r="A45" s="45"/>
      <c r="B45" s="63">
        <f>+'Ark1'!C1116</f>
        <v>2022</v>
      </c>
      <c r="C45" s="63">
        <f>+'Ark1'!O1116</f>
        <v>8</v>
      </c>
      <c r="D45" s="63" t="str">
        <f>VLOOKUP(C45,RNR!$G$7:$H$20,2)</f>
        <v>Telemark</v>
      </c>
      <c r="E45" s="51">
        <f>+'Ark1'!Q1116</f>
        <v>20</v>
      </c>
      <c r="F45" s="72"/>
      <c r="G45" s="51">
        <f>+'Ark1'!R1116</f>
        <v>1238</v>
      </c>
      <c r="H45" s="72"/>
      <c r="I45" s="165">
        <f>+'Ark1'!AF1116</f>
        <v>7.2010237319683581</v>
      </c>
      <c r="J45" s="145"/>
      <c r="K45" s="165">
        <f>+'Ark1'!AG1116</f>
        <v>5.4129264094595282</v>
      </c>
      <c r="L45" s="92"/>
      <c r="M45" s="412">
        <f>+'Ark1'!AI1116</f>
        <v>0</v>
      </c>
      <c r="N45" s="71"/>
      <c r="O45" s="276" t="str">
        <f>+IF(M45=0,"",'Ark1'!AJ1116)</f>
        <v/>
      </c>
      <c r="P45" s="92"/>
      <c r="Q45" s="276" t="str">
        <f>+IF(M45=0,"",'Ark1'!AK1116)</f>
        <v/>
      </c>
      <c r="R45" s="92"/>
      <c r="S45" s="53">
        <f>+'Ark1'!S1116</f>
        <v>6</v>
      </c>
      <c r="T45" s="145"/>
      <c r="U45" s="53">
        <f>+'Ark1'!T1116</f>
        <v>4.3966074313408736</v>
      </c>
      <c r="V45" s="145">
        <f>+'Ark1'!U1116</f>
        <v>6.0793214862681779</v>
      </c>
      <c r="W45" s="145"/>
      <c r="X45" s="87"/>
      <c r="Y45" s="72">
        <f>+'Ark1'!X1116</f>
        <v>1.2924071082390949</v>
      </c>
      <c r="Z45" s="72">
        <f>+'Ark1'!Y1116</f>
        <v>0</v>
      </c>
      <c r="AA45" s="72">
        <f>+'Ark1'!Z1116</f>
        <v>2.4764040957801048</v>
      </c>
      <c r="AB45" s="145">
        <f>+'Ark1'!AA1116</f>
        <v>1.4536456314972095</v>
      </c>
      <c r="AC45" s="53">
        <f>+'Ark1'!AB1116</f>
        <v>1.2787140625035316</v>
      </c>
      <c r="AD45" s="53">
        <f>+'Ark1'!AC1116</f>
        <v>9.8506256365283189</v>
      </c>
      <c r="AE45" s="72">
        <f>+'Ark1'!AD1116</f>
        <v>14.168759693324731</v>
      </c>
      <c r="AF45" s="72">
        <f>+'Ark1'!AE1116</f>
        <v>44.455244200034848</v>
      </c>
      <c r="AG45" s="72">
        <f>+'Ark1'!AF1116</f>
        <v>7.2010237319683581</v>
      </c>
      <c r="AH45" s="145">
        <f t="shared" si="27"/>
        <v>1.013220247711363</v>
      </c>
      <c r="AI45" s="72">
        <f t="shared" si="28"/>
        <v>61.9</v>
      </c>
      <c r="AJ45" s="45"/>
      <c r="AK45" s="4"/>
      <c r="AL45" s="56"/>
      <c r="AN45" s="5"/>
      <c r="AO45" s="5"/>
      <c r="AQ45" s="13"/>
      <c r="AR45" s="13"/>
      <c r="AS45" s="11"/>
      <c r="AT45" s="11"/>
      <c r="AU45" s="11"/>
    </row>
    <row r="46" spans="1:47" ht="16.5" customHeight="1">
      <c r="A46" s="45"/>
      <c r="B46" s="63">
        <f>+'Ark1'!C1117</f>
        <v>2022</v>
      </c>
      <c r="C46" s="63">
        <f>+'Ark1'!O1117</f>
        <v>9</v>
      </c>
      <c r="D46" s="63" t="str">
        <f>VLOOKUP(C46,RNR!$G$7:$H$20,2)</f>
        <v>Agder</v>
      </c>
      <c r="E46" s="51">
        <f>+'Ark1'!Q1117</f>
        <v>13</v>
      </c>
      <c r="F46" s="72"/>
      <c r="G46" s="51">
        <f>+'Ark1'!R1117</f>
        <v>95</v>
      </c>
      <c r="H46" s="72"/>
      <c r="I46" s="165">
        <f>+'Ark1'!AF1117</f>
        <v>0.55258259655653796</v>
      </c>
      <c r="J46" s="145"/>
      <c r="K46" s="165">
        <f>+'Ark1'!AG1117</f>
        <v>0.64153628089047576</v>
      </c>
      <c r="L46" s="92"/>
      <c r="M46" s="412">
        <f>+'Ark1'!AI1117</f>
        <v>20</v>
      </c>
      <c r="N46" s="71"/>
      <c r="O46" s="276">
        <f>+IF(M46=0,"",'Ark1'!AJ1117)</f>
        <v>79.254999999999981</v>
      </c>
      <c r="P46" s="92"/>
      <c r="Q46" s="276">
        <f>+IF(M46=0,"",'Ark1'!AK1117)</f>
        <v>14.277864950119531</v>
      </c>
      <c r="R46" s="92"/>
      <c r="S46" s="53">
        <f>+'Ark1'!S1117</f>
        <v>6.0842105263157888</v>
      </c>
      <c r="T46" s="145"/>
      <c r="U46" s="53">
        <f>+'Ark1'!T1117</f>
        <v>3.7368421052631593</v>
      </c>
      <c r="V46" s="145">
        <f>+'Ark1'!U1117</f>
        <v>9.3894736842105306</v>
      </c>
      <c r="W46" s="145"/>
      <c r="X46" s="87"/>
      <c r="Y46" s="72">
        <f>+'Ark1'!X1117</f>
        <v>5.2631578947368443</v>
      </c>
      <c r="Z46" s="72">
        <f>+'Ark1'!Y1117</f>
        <v>0</v>
      </c>
      <c r="AA46" s="72">
        <f>+'Ark1'!Z1117</f>
        <v>3.4564196164668552</v>
      </c>
      <c r="AB46" s="145">
        <f>+'Ark1'!AA1117</f>
        <v>1.739105383415863</v>
      </c>
      <c r="AC46" s="53">
        <f>+'Ark1'!AB1117</f>
        <v>1.5369862946058086</v>
      </c>
      <c r="AD46" s="53">
        <f>+'Ark1'!AC1117</f>
        <v>51.200941846658942</v>
      </c>
      <c r="AE46" s="72">
        <f>+'Ark1'!AD1117</f>
        <v>59.054077774832535</v>
      </c>
      <c r="AF46" s="72">
        <f>+'Ark1'!AE1117</f>
        <v>49.660800192523439</v>
      </c>
      <c r="AG46" s="72">
        <f>+'Ark1'!AF1117</f>
        <v>0.55258259655653796</v>
      </c>
      <c r="AH46" s="145">
        <f t="shared" si="27"/>
        <v>1.5432525951557101</v>
      </c>
      <c r="AI46" s="72">
        <f t="shared" si="28"/>
        <v>7.3076923076923075</v>
      </c>
      <c r="AJ46" s="45"/>
      <c r="AK46" s="4"/>
      <c r="AL46" s="55"/>
      <c r="AN46" s="5"/>
      <c r="AO46" s="5"/>
      <c r="AQ46" s="13"/>
      <c r="AR46" s="13"/>
      <c r="AS46" s="11"/>
      <c r="AT46" s="11"/>
      <c r="AU46" s="11"/>
    </row>
    <row r="47" spans="1:47" ht="15.6">
      <c r="A47" s="45"/>
      <c r="B47" s="63">
        <f>+'Ark1'!C1118</f>
        <v>2022</v>
      </c>
      <c r="C47" s="63">
        <f>+'Ark1'!O1118</f>
        <v>11</v>
      </c>
      <c r="D47" s="63" t="str">
        <f>VLOOKUP(C47,RNR!$G$7:$H$20,2)</f>
        <v>Rogaland</v>
      </c>
      <c r="E47" s="51">
        <f>+'Ark1'!Q1118</f>
        <v>44</v>
      </c>
      <c r="F47" s="72"/>
      <c r="G47" s="51">
        <f>+'Ark1'!R1118</f>
        <v>889</v>
      </c>
      <c r="H47" s="72"/>
      <c r="I47" s="165">
        <f>+'Ark1'!AF1118</f>
        <v>5.1710097719869719</v>
      </c>
      <c r="J47" s="145"/>
      <c r="K47" s="165">
        <f>+'Ark1'!AG1118</f>
        <v>5.8425974912191485</v>
      </c>
      <c r="L47" s="92"/>
      <c r="M47" s="412">
        <f>+'Ark1'!AI1118</f>
        <v>301</v>
      </c>
      <c r="N47" s="71"/>
      <c r="O47" s="276">
        <f>+IF(M47=0,"",'Ark1'!AJ1118)</f>
        <v>84.128903654485029</v>
      </c>
      <c r="P47" s="92"/>
      <c r="Q47" s="276">
        <f>+IF(M47=0,"",'Ark1'!AK1118)</f>
        <v>15.003452595544749</v>
      </c>
      <c r="R47" s="92"/>
      <c r="S47" s="53">
        <f>+'Ark1'!S1118</f>
        <v>5.3048368953880756</v>
      </c>
      <c r="T47" s="145"/>
      <c r="U47" s="53">
        <f>+'Ark1'!T1118</f>
        <v>4.0224971878515188</v>
      </c>
      <c r="V47" s="145">
        <f>+'Ark1'!U1118</f>
        <v>9.1379302587176507</v>
      </c>
      <c r="W47" s="145"/>
      <c r="X47" s="87"/>
      <c r="Y47" s="72">
        <f>+'Ark1'!X1118</f>
        <v>3.4870641169853767</v>
      </c>
      <c r="Z47" s="72">
        <f>+'Ark1'!Y1118</f>
        <v>0</v>
      </c>
      <c r="AA47" s="72">
        <f>+'Ark1'!Z1118</f>
        <v>3.2343237213355596</v>
      </c>
      <c r="AB47" s="145">
        <f>+'Ark1'!AA1118</f>
        <v>1.1600731142108107</v>
      </c>
      <c r="AC47" s="53">
        <f>+'Ark1'!AB1118</f>
        <v>1.5183726918380172</v>
      </c>
      <c r="AD47" s="53">
        <f>+'Ark1'!AC1118</f>
        <v>52.880577171610511</v>
      </c>
      <c r="AE47" s="72">
        <f>+'Ark1'!AD1118</f>
        <v>42.873294229829746</v>
      </c>
      <c r="AF47" s="72">
        <f>+'Ark1'!AE1118</f>
        <v>52.551277368781989</v>
      </c>
      <c r="AG47" s="72">
        <f>+'Ark1'!AF1118</f>
        <v>5.1710097719869719</v>
      </c>
      <c r="AH47" s="145">
        <f t="shared" si="27"/>
        <v>1.7225657336726024</v>
      </c>
      <c r="AI47" s="72">
        <f t="shared" si="28"/>
        <v>20.204545454545453</v>
      </c>
      <c r="AJ47" s="45"/>
      <c r="AQ47" s="13"/>
      <c r="AR47" s="13"/>
      <c r="AS47" s="11"/>
      <c r="AT47" s="11"/>
      <c r="AU47" s="11"/>
    </row>
    <row r="48" spans="1:47" ht="17.25" customHeight="1">
      <c r="A48" s="45"/>
      <c r="B48" s="63">
        <f>+'Ark1'!C1119</f>
        <v>2022</v>
      </c>
      <c r="C48" s="63">
        <f>+'Ark1'!O1119</f>
        <v>14</v>
      </c>
      <c r="D48" s="63" t="str">
        <f>VLOOKUP(C48,RNR!$G$7:$H$20,2)</f>
        <v>Vestland</v>
      </c>
      <c r="E48" s="51">
        <f>+'Ark1'!Q1119</f>
        <v>161</v>
      </c>
      <c r="F48" s="72"/>
      <c r="G48" s="51">
        <f>+'Ark1'!R1119</f>
        <v>4075</v>
      </c>
      <c r="H48" s="72"/>
      <c r="I48" s="165">
        <f>+'Ark1'!AF1119</f>
        <v>23.70288506281992</v>
      </c>
      <c r="J48" s="145"/>
      <c r="K48" s="165">
        <f>+'Ark1'!AG1119</f>
        <v>22.7031418879751</v>
      </c>
      <c r="L48" s="92"/>
      <c r="M48" s="412">
        <f>+'Ark1'!AI1119</f>
        <v>0</v>
      </c>
      <c r="N48" s="71"/>
      <c r="O48" s="276" t="str">
        <f>+IF(M48=0,"",'Ark1'!AJ1119)</f>
        <v/>
      </c>
      <c r="P48" s="92"/>
      <c r="Q48" s="276" t="str">
        <f>+IF(M48=0,"",'Ark1'!AK1119)</f>
        <v/>
      </c>
      <c r="R48" s="92"/>
      <c r="S48" s="53">
        <f>+'Ark1'!S1119</f>
        <v>5.2314110429447842</v>
      </c>
      <c r="T48" s="145"/>
      <c r="U48" s="53">
        <f>+'Ark1'!T1119</f>
        <v>4.6073619631901837</v>
      </c>
      <c r="V48" s="145">
        <f>+'Ark1'!U1119</f>
        <v>7.746436809815946</v>
      </c>
      <c r="W48" s="145"/>
      <c r="X48" s="87"/>
      <c r="Y48" s="72">
        <f>+'Ark1'!X1119</f>
        <v>2.110429447852761</v>
      </c>
      <c r="Z48" s="72">
        <f>+'Ark1'!Y1119</f>
        <v>0.12269938650306748</v>
      </c>
      <c r="AA48" s="72">
        <f>+'Ark1'!Z1119</f>
        <v>3.1233997075500426</v>
      </c>
      <c r="AB48" s="145">
        <f>+'Ark1'!AA1119</f>
        <v>1.1854723255836381</v>
      </c>
      <c r="AC48" s="53">
        <f>+'Ark1'!AB1119</f>
        <v>1.1909453007898605</v>
      </c>
      <c r="AD48" s="53">
        <f>+'Ark1'!AC1119</f>
        <v>29.168868380466776</v>
      </c>
      <c r="AE48" s="72">
        <f>+'Ark1'!AD1119</f>
        <v>20.393868976460364</v>
      </c>
      <c r="AF48" s="72">
        <f>+'Ark1'!AE1119</f>
        <v>41.25095854764227</v>
      </c>
      <c r="AG48" s="72">
        <f>+'Ark1'!AF1119</f>
        <v>23.70288506281992</v>
      </c>
      <c r="AH48" s="145">
        <f t="shared" si="27"/>
        <v>1.4807547612346368</v>
      </c>
      <c r="AI48" s="72">
        <f t="shared" si="28"/>
        <v>25.310559006211179</v>
      </c>
      <c r="AJ48" s="45"/>
      <c r="AK48" s="2"/>
      <c r="AL48" s="55"/>
      <c r="AO48" s="5"/>
      <c r="AQ48" s="13"/>
      <c r="AR48" s="13"/>
      <c r="AS48" s="11"/>
      <c r="AT48" s="11"/>
      <c r="AU48" s="11"/>
    </row>
    <row r="49" spans="1:47" ht="15.6">
      <c r="A49" s="45"/>
      <c r="B49" s="63">
        <f>+'Ark1'!C1120</f>
        <v>2022</v>
      </c>
      <c r="C49" s="63">
        <f>+'Ark1'!O1120</f>
        <v>15</v>
      </c>
      <c r="D49" s="63" t="str">
        <f>VLOOKUP(C49,RNR!$G$7:$H$20,2)</f>
        <v>Møre og Romsdal</v>
      </c>
      <c r="E49" s="51">
        <f>+'Ark1'!Q1120</f>
        <v>50</v>
      </c>
      <c r="F49" s="72"/>
      <c r="G49" s="51">
        <f>+'Ark1'!R1120</f>
        <v>1811</v>
      </c>
      <c r="H49" s="72"/>
      <c r="I49" s="165">
        <f>+'Ark1'!AF1120</f>
        <v>10.533969288040952</v>
      </c>
      <c r="J49" s="145"/>
      <c r="K49" s="165">
        <f>+'Ark1'!AG1120</f>
        <v>10.80445628937141</v>
      </c>
      <c r="L49" s="92"/>
      <c r="M49" s="412">
        <f>+'Ark1'!AI1120</f>
        <v>0</v>
      </c>
      <c r="N49" s="71"/>
      <c r="O49" s="276" t="str">
        <f>+IF(M49=0,"",'Ark1'!AJ1120)</f>
        <v/>
      </c>
      <c r="P49" s="92"/>
      <c r="Q49" s="276" t="str">
        <f>+IF(M49=0,"",'Ark1'!AK1120)</f>
        <v/>
      </c>
      <c r="R49" s="92"/>
      <c r="S49" s="53">
        <f>+'Ark1'!S1120</f>
        <v>4.3611264494754289</v>
      </c>
      <c r="T49" s="145"/>
      <c r="U49" s="53">
        <f>+'Ark1'!T1120</f>
        <v>4.2153506350082814</v>
      </c>
      <c r="V49" s="145">
        <f>+'Ark1'!U1120</f>
        <v>8.295223633351732</v>
      </c>
      <c r="W49" s="145"/>
      <c r="X49" s="87"/>
      <c r="Y49" s="72">
        <f>+'Ark1'!X1120</f>
        <v>4.5278851463279963</v>
      </c>
      <c r="Z49" s="72">
        <f>+'Ark1'!Y1120</f>
        <v>0</v>
      </c>
      <c r="AA49" s="72">
        <f>+'Ark1'!Z1120</f>
        <v>3.5665024763900659</v>
      </c>
      <c r="AB49" s="145">
        <f>+'Ark1'!AA1120</f>
        <v>1.2050472041552756</v>
      </c>
      <c r="AC49" s="53">
        <f>+'Ark1'!AB1120</f>
        <v>1.3673670225875139</v>
      </c>
      <c r="AD49" s="53">
        <f>+'Ark1'!AC1120</f>
        <v>5.0238664942467439</v>
      </c>
      <c r="AE49" s="72">
        <f>+'Ark1'!AD1120</f>
        <v>12.338602227044783</v>
      </c>
      <c r="AF49" s="72">
        <f>+'Ark1'!AE1120</f>
        <v>50.875668528111191</v>
      </c>
      <c r="AG49" s="72">
        <f>+'Ark1'!AF1120</f>
        <v>10.533969288040952</v>
      </c>
      <c r="AH49" s="145">
        <f t="shared" si="27"/>
        <v>1.9020828057736114</v>
      </c>
      <c r="AI49" s="72">
        <f t="shared" si="28"/>
        <v>36.22</v>
      </c>
      <c r="AJ49" s="45"/>
      <c r="AK49" s="2"/>
      <c r="AL49" s="55"/>
      <c r="AQ49" s="13"/>
      <c r="AR49" s="13"/>
      <c r="AS49" s="11"/>
      <c r="AT49" s="11"/>
      <c r="AU49" s="11"/>
    </row>
    <row r="50" spans="1:47" ht="15.6">
      <c r="A50" s="45"/>
      <c r="B50" s="63">
        <f>+'Ark1'!C1121</f>
        <v>2022</v>
      </c>
      <c r="C50" s="63">
        <f>+'Ark1'!O1121</f>
        <v>16</v>
      </c>
      <c r="D50" s="63" t="str">
        <f>VLOOKUP(C50,RNR!$G$7:$H$20,2)</f>
        <v>Trøndelag</v>
      </c>
      <c r="E50" s="51">
        <f>+'Ark1'!Q1121</f>
        <v>60</v>
      </c>
      <c r="F50" s="72"/>
      <c r="G50" s="51">
        <f>+'Ark1'!R1121</f>
        <v>1011</v>
      </c>
      <c r="H50" s="72"/>
      <c r="I50" s="165">
        <f>+'Ark1'!AF1121</f>
        <v>5.8806421591437887</v>
      </c>
      <c r="J50" s="145"/>
      <c r="K50" s="165">
        <f>+'Ark1'!AG1121</f>
        <v>6.3463185454905364</v>
      </c>
      <c r="L50" s="92"/>
      <c r="M50" s="412">
        <f>+'Ark1'!AI1121</f>
        <v>0</v>
      </c>
      <c r="N50" s="71"/>
      <c r="O50" s="276" t="str">
        <f>+IF(M50=0,"",'Ark1'!AJ1121)</f>
        <v/>
      </c>
      <c r="P50" s="92"/>
      <c r="Q50" s="276" t="str">
        <f>+IF(M50=0,"",'Ark1'!AK1121)</f>
        <v/>
      </c>
      <c r="R50" s="92"/>
      <c r="S50" s="53">
        <f>+'Ark1'!S1121</f>
        <v>5.2858555885262124</v>
      </c>
      <c r="T50" s="145"/>
      <c r="U50" s="53">
        <f>+'Ark1'!T1121</f>
        <v>4.0069238377843712</v>
      </c>
      <c r="V50" s="145">
        <f>+'Ark1'!U1121</f>
        <v>8.7279920870425407</v>
      </c>
      <c r="W50" s="145"/>
      <c r="X50" s="87"/>
      <c r="Y50" s="72">
        <f>+'Ark1'!X1121</f>
        <v>3.3630069238377844</v>
      </c>
      <c r="Z50" s="72">
        <f>+'Ark1'!Y1121</f>
        <v>0</v>
      </c>
      <c r="AA50" s="72">
        <f>+'Ark1'!Z1121</f>
        <v>3.7196856253281103</v>
      </c>
      <c r="AB50" s="145">
        <f>+'Ark1'!AA1121</f>
        <v>1.9398440123375151</v>
      </c>
      <c r="AC50" s="53">
        <f>+'Ark1'!AB1121</f>
        <v>1.7331787383891655</v>
      </c>
      <c r="AD50" s="53">
        <f>+'Ark1'!AC1121</f>
        <v>49.579429897557119</v>
      </c>
      <c r="AE50" s="72">
        <f>+'Ark1'!AD1121</f>
        <v>51.864222211677877</v>
      </c>
      <c r="AF50" s="72">
        <f>+'Ark1'!AE1121</f>
        <v>68.518522129784756</v>
      </c>
      <c r="AG50" s="72">
        <f>+'Ark1'!AF1121</f>
        <v>5.8806421591437887</v>
      </c>
      <c r="AH50" s="145">
        <f t="shared" si="27"/>
        <v>1.6511976047904207</v>
      </c>
      <c r="AI50" s="72">
        <f t="shared" si="28"/>
        <v>16.850000000000001</v>
      </c>
      <c r="AJ50" s="45"/>
    </row>
    <row r="51" spans="1:47" ht="15.6">
      <c r="A51" s="45"/>
      <c r="B51" s="63">
        <f>+'Ark1'!C1122</f>
        <v>2022</v>
      </c>
      <c r="C51" s="63">
        <f>+'Ark1'!O1122</f>
        <v>18</v>
      </c>
      <c r="D51" s="63" t="str">
        <f>VLOOKUP(C51,RNR!$G$7:$H$20,2)</f>
        <v>Nordland</v>
      </c>
      <c r="E51" s="51">
        <f>+'Ark1'!Q1122</f>
        <v>40</v>
      </c>
      <c r="F51" s="72"/>
      <c r="G51" s="51">
        <f>+'Ark1'!R1122</f>
        <v>844</v>
      </c>
      <c r="H51" s="72"/>
      <c r="I51" s="165">
        <f>+'Ark1'!AF1122</f>
        <v>4.909260120986505</v>
      </c>
      <c r="J51" s="145"/>
      <c r="K51" s="165">
        <f>+'Ark1'!AG1122</f>
        <v>4.9807524731511368</v>
      </c>
      <c r="L51" s="92"/>
      <c r="M51" s="412">
        <f>+'Ark1'!AI1122</f>
        <v>0</v>
      </c>
      <c r="N51" s="71"/>
      <c r="O51" s="276" t="str">
        <f>+IF(M51=0,"",'Ark1'!AJ1122)</f>
        <v/>
      </c>
      <c r="P51" s="92"/>
      <c r="Q51" s="276" t="str">
        <f>+IF(M51=0,"",'Ark1'!AK1122)</f>
        <v/>
      </c>
      <c r="R51" s="92"/>
      <c r="S51" s="53">
        <f>+'Ark1'!S1122</f>
        <v>4.7026066350710893</v>
      </c>
      <c r="T51" s="145"/>
      <c r="U51" s="53">
        <f>+'Ark1'!T1122</f>
        <v>3.9229857819905214</v>
      </c>
      <c r="V51" s="145">
        <f>+'Ark1'!U1122</f>
        <v>8.2053317535545105</v>
      </c>
      <c r="W51" s="145"/>
      <c r="X51" s="87"/>
      <c r="Y51" s="72">
        <f>+'Ark1'!X1122</f>
        <v>2.488151658767773</v>
      </c>
      <c r="Z51" s="72">
        <f>+'Ark1'!Y1122</f>
        <v>0.1184834123222749</v>
      </c>
      <c r="AA51" s="72">
        <f>+'Ark1'!Z1122</f>
        <v>3.0794660872999513</v>
      </c>
      <c r="AB51" s="145">
        <f>+'Ark1'!AA1122</f>
        <v>1.282563647064402</v>
      </c>
      <c r="AC51" s="53">
        <f>+'Ark1'!AB1122</f>
        <v>1.5254531126357114</v>
      </c>
      <c r="AD51" s="53">
        <f>+'Ark1'!AC1122</f>
        <v>49.385095165678919</v>
      </c>
      <c r="AE51" s="72">
        <f>+'Ark1'!AD1122</f>
        <v>22.285003492385624</v>
      </c>
      <c r="AF51" s="72">
        <f>+'Ark1'!AE1122</f>
        <v>43.219213442227101</v>
      </c>
      <c r="AG51" s="72">
        <f>+'Ark1'!AF1122</f>
        <v>4.909260120986505</v>
      </c>
      <c r="AH51" s="145">
        <f t="shared" si="27"/>
        <v>1.7448475686570946</v>
      </c>
      <c r="AI51" s="72">
        <f t="shared" si="28"/>
        <v>21.1</v>
      </c>
      <c r="AJ51" s="45"/>
    </row>
    <row r="52" spans="1:47" ht="15.6">
      <c r="A52" s="45"/>
      <c r="B52" s="63">
        <f>+'Ark1'!C1123</f>
        <v>2022</v>
      </c>
      <c r="C52" s="63">
        <f>+'Ark1'!O1123</f>
        <v>55</v>
      </c>
      <c r="D52" s="63" t="str">
        <f>VLOOKUP(C52,RNR!$G$7:$H$20,2)</f>
        <v>Troms</v>
      </c>
      <c r="E52" s="51">
        <f>+'Ark1'!Q1123</f>
        <v>41</v>
      </c>
      <c r="F52" s="72"/>
      <c r="G52" s="51">
        <f>+'Ark1'!R1123</f>
        <v>1190</v>
      </c>
      <c r="H52" s="72"/>
      <c r="I52" s="165">
        <f>+'Ark1'!AF1123</f>
        <v>6.9218241042345294</v>
      </c>
      <c r="J52" s="145"/>
      <c r="K52" s="165">
        <f>+'Ark1'!AG1123</f>
        <v>7.9960017617794525</v>
      </c>
      <c r="L52" s="92"/>
      <c r="M52" s="412">
        <f>+'Ark1'!AI1123</f>
        <v>0</v>
      </c>
      <c r="N52" s="71"/>
      <c r="O52" s="276" t="str">
        <f>+IF(M52=0,"",'Ark1'!AJ1123)</f>
        <v/>
      </c>
      <c r="P52" s="92"/>
      <c r="Q52" s="276" t="str">
        <f>+IF(M52=0,"",'Ark1'!AK1123)</f>
        <v/>
      </c>
      <c r="R52" s="92"/>
      <c r="S52" s="53">
        <f>+'Ark1'!S1123</f>
        <v>4.712605042016806</v>
      </c>
      <c r="T52" s="145"/>
      <c r="U52" s="53">
        <f>+'Ark1'!T1123</f>
        <v>3.0689075630252103</v>
      </c>
      <c r="V52" s="145">
        <f>+'Ark1'!U1123</f>
        <v>9.342638655462185</v>
      </c>
      <c r="W52" s="145"/>
      <c r="X52" s="87"/>
      <c r="Y52" s="72">
        <f>+'Ark1'!X1123</f>
        <v>1.7647058823529411</v>
      </c>
      <c r="Z52" s="72">
        <f>+'Ark1'!Y1123</f>
        <v>0</v>
      </c>
      <c r="AA52" s="72">
        <f>+'Ark1'!Z1123</f>
        <v>2.6768242683351167</v>
      </c>
      <c r="AB52" s="145">
        <f>+'Ark1'!AA1123</f>
        <v>1.5073241147362213</v>
      </c>
      <c r="AC52" s="53">
        <f>+'Ark1'!AB1123</f>
        <v>1.478231278976494</v>
      </c>
      <c r="AD52" s="53">
        <f>+'Ark1'!AC1123</f>
        <v>55.414425492538591</v>
      </c>
      <c r="AE52" s="72">
        <f>+'Ark1'!AD1123</f>
        <v>37.338341391058499</v>
      </c>
      <c r="AF52" s="72">
        <f>+'Ark1'!AE1123</f>
        <v>41.167468080745024</v>
      </c>
      <c r="AG52" s="72">
        <f>+'Ark1'!AF1123</f>
        <v>6.9218241042345294</v>
      </c>
      <c r="AH52" s="145">
        <f t="shared" si="27"/>
        <v>1.9824786019971472</v>
      </c>
      <c r="AI52" s="72">
        <f t="shared" si="28"/>
        <v>29.024390243902438</v>
      </c>
      <c r="AJ52" s="45"/>
    </row>
    <row r="53" spans="1:47" ht="15.6">
      <c r="A53" s="45"/>
      <c r="B53" s="63">
        <f>+'Ark1'!C1124</f>
        <v>2022</v>
      </c>
      <c r="C53" s="63">
        <f>+'Ark1'!O1124</f>
        <v>56</v>
      </c>
      <c r="D53" s="63" t="str">
        <f>VLOOKUP(C53,RNR!$G$7:$H$20,2)</f>
        <v>Finnmark</v>
      </c>
      <c r="E53" s="51">
        <f>+'Ark1'!Q1124</f>
        <v>0</v>
      </c>
      <c r="F53" s="72"/>
      <c r="G53" s="51">
        <f>+'Ark1'!R1124</f>
        <v>0</v>
      </c>
      <c r="H53" s="72"/>
      <c r="I53" s="165">
        <f>+'Ark1'!AF1124</f>
        <v>0</v>
      </c>
      <c r="J53" s="145"/>
      <c r="K53" s="165">
        <f>+'Ark1'!AG1124</f>
        <v>0</v>
      </c>
      <c r="L53" s="92"/>
      <c r="M53" s="412">
        <f>+'Ark1'!AI1124</f>
        <v>0</v>
      </c>
      <c r="N53" s="71"/>
      <c r="O53" s="276" t="str">
        <f>+IF(M53=0,"",'Ark1'!AJ1124)</f>
        <v/>
      </c>
      <c r="P53" s="92"/>
      <c r="Q53" s="276" t="str">
        <f>+IF(M53=0,"",'Ark1'!AK1124)</f>
        <v/>
      </c>
      <c r="R53" s="92"/>
      <c r="S53" s="53">
        <f>+'Ark1'!S1124</f>
        <v>0</v>
      </c>
      <c r="T53" s="145"/>
      <c r="U53" s="53">
        <f>+'Ark1'!T1124</f>
        <v>0</v>
      </c>
      <c r="V53" s="145">
        <f>+'Ark1'!U1124</f>
        <v>0</v>
      </c>
      <c r="W53" s="145"/>
      <c r="X53" s="87"/>
      <c r="Y53" s="72">
        <f>+'Ark1'!X1124</f>
        <v>0</v>
      </c>
      <c r="Z53" s="72">
        <f>+'Ark1'!Y1124</f>
        <v>0</v>
      </c>
      <c r="AA53" s="72">
        <f>+'Ark1'!Z1124</f>
        <v>0</v>
      </c>
      <c r="AB53" s="145">
        <f>+'Ark1'!AA1124</f>
        <v>0</v>
      </c>
      <c r="AC53" s="53">
        <f>+'Ark1'!AB1124</f>
        <v>0</v>
      </c>
      <c r="AD53" s="53">
        <f>+'Ark1'!AC1124</f>
        <v>0</v>
      </c>
      <c r="AE53" s="72">
        <f>+'Ark1'!AD1124</f>
        <v>0</v>
      </c>
      <c r="AF53" s="72">
        <f>+'Ark1'!AE1124</f>
        <v>0</v>
      </c>
      <c r="AG53" s="72">
        <f>+'Ark1'!AF1124</f>
        <v>0</v>
      </c>
      <c r="AH53" s="145" t="e">
        <f t="shared" si="27"/>
        <v>#DIV/0!</v>
      </c>
      <c r="AI53" s="72" t="e">
        <f t="shared" si="28"/>
        <v>#DIV/0!</v>
      </c>
      <c r="AJ53" s="45"/>
    </row>
    <row r="54" spans="1:47" s="470" customFormat="1" ht="15.6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92"/>
      <c r="M54" s="69"/>
      <c r="N54" s="71"/>
      <c r="O54" s="45"/>
      <c r="P54" s="92"/>
      <c r="Q54" s="45"/>
      <c r="R54" s="92"/>
      <c r="S54" s="45"/>
      <c r="T54" s="45"/>
      <c r="U54" s="45"/>
      <c r="V54" s="45"/>
      <c r="W54" s="45"/>
      <c r="X54" s="87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"/>
      <c r="AL54" s="56"/>
      <c r="AN54" s="5"/>
      <c r="AO54" s="5"/>
      <c r="AQ54" s="1"/>
      <c r="AR54" s="1"/>
      <c r="AS54" s="471"/>
      <c r="AT54" s="471"/>
      <c r="AU54" s="471"/>
    </row>
    <row r="55" spans="1:47" ht="15.6">
      <c r="A55" s="45"/>
      <c r="B55" s="63">
        <f>+'Ark1'!C1125</f>
        <v>2021</v>
      </c>
      <c r="C55" s="63">
        <f>+'Ark1'!O1125</f>
        <v>1</v>
      </c>
      <c r="D55" s="63" t="str">
        <f t="shared" ref="D55:D117" si="29">VLOOKUP(C55,$AO$10:$AP$23,2)</f>
        <v>Viken</v>
      </c>
      <c r="E55" s="51">
        <f>+'Ark1'!Q1125</f>
        <v>46</v>
      </c>
      <c r="F55" s="72"/>
      <c r="G55" s="51">
        <f>+'Ark1'!R1125</f>
        <v>2159</v>
      </c>
      <c r="H55" s="72"/>
      <c r="I55" s="165">
        <f>+'Ark1'!AF1125</f>
        <v>12.210916865091709</v>
      </c>
      <c r="J55" s="145"/>
      <c r="K55" s="165">
        <f>+'Ark1'!AG1125</f>
        <v>11.445189191445992</v>
      </c>
      <c r="L55" s="92"/>
      <c r="M55" s="254"/>
      <c r="N55" s="71"/>
      <c r="O55" s="165"/>
      <c r="P55" s="92"/>
      <c r="Q55" s="165"/>
      <c r="R55" s="92"/>
      <c r="S55" s="53">
        <f>+'Ark1'!S1125</f>
        <v>5.3070866141732314</v>
      </c>
      <c r="T55" s="145"/>
      <c r="U55" s="53">
        <f>+'Ark1'!T1125</f>
        <v>5.6600277906438174</v>
      </c>
      <c r="V55" s="145">
        <f>+'Ark1'!U1125</f>
        <v>7.6183001389532228</v>
      </c>
      <c r="W55" s="145"/>
      <c r="X55" s="87"/>
      <c r="Y55" s="72">
        <f>+'Ark1'!X1125</f>
        <v>2.6864289022695695</v>
      </c>
      <c r="Z55" s="72">
        <f>+'Ark1'!Y1125</f>
        <v>0.18527095877721164</v>
      </c>
      <c r="AA55" s="72">
        <f>+'Ark1'!Z1125</f>
        <v>2.9575365189638871</v>
      </c>
      <c r="AB55" s="145">
        <f>+'Ark1'!AA1125</f>
        <v>1.3043912677351619</v>
      </c>
      <c r="AC55" s="53">
        <f>+'Ark1'!AB1125</f>
        <v>1.8983501769478679</v>
      </c>
      <c r="AD55" s="53">
        <f>+'Ark1'!AC1125</f>
        <v>47.81951467611524</v>
      </c>
      <c r="AE55" s="72">
        <f>+'Ark1'!AD1125</f>
        <v>12.907416612912401</v>
      </c>
      <c r="AF55" s="72">
        <f>+'Ark1'!AE1125</f>
        <v>26.269660224112929</v>
      </c>
      <c r="AG55" s="72">
        <f>+'Ark1'!AF1125</f>
        <v>12.210916865091709</v>
      </c>
      <c r="AH55" s="145">
        <f t="shared" ref="AH55:AH117" si="30">+V55/S55</f>
        <v>1.4354957235119565</v>
      </c>
      <c r="AI55" s="72">
        <f t="shared" ref="AI55:AI117" si="31">+G55/E55</f>
        <v>46.934782608695649</v>
      </c>
      <c r="AJ55" s="45"/>
      <c r="AK55" s="2"/>
      <c r="AL55" s="55"/>
      <c r="AQ55" s="13"/>
      <c r="AR55" s="13"/>
      <c r="AS55" s="11"/>
      <c r="AT55" s="11"/>
      <c r="AU55" s="11"/>
    </row>
    <row r="56" spans="1:47" ht="15.6">
      <c r="A56" s="45"/>
      <c r="B56" s="63">
        <f>+'Ark1'!C1126</f>
        <v>2021</v>
      </c>
      <c r="C56" s="63">
        <f>+'Ark1'!O1126</f>
        <v>4</v>
      </c>
      <c r="D56" s="63" t="str">
        <f t="shared" si="29"/>
        <v>Innlandet</v>
      </c>
      <c r="E56" s="51">
        <f>+'Ark1'!Q1126</f>
        <v>109</v>
      </c>
      <c r="F56" s="72"/>
      <c r="G56" s="51">
        <f>+'Ark1'!R1126</f>
        <v>3660.9</v>
      </c>
      <c r="H56" s="72"/>
      <c r="I56" s="165">
        <f>+'Ark1'!AF1126</f>
        <v>20.705393956190004</v>
      </c>
      <c r="J56" s="145"/>
      <c r="K56" s="165">
        <f>+'Ark1'!AG1126</f>
        <v>20.880368658463794</v>
      </c>
      <c r="L56" s="92"/>
      <c r="M56" s="254"/>
      <c r="N56" s="71"/>
      <c r="O56" s="165"/>
      <c r="P56" s="92"/>
      <c r="Q56" s="165"/>
      <c r="R56" s="92"/>
      <c r="S56" s="53">
        <f>+'Ark1'!S1126</f>
        <v>5.2549099948100189</v>
      </c>
      <c r="T56" s="145"/>
      <c r="U56" s="53">
        <f>+'Ark1'!T1126</f>
        <v>4.4011035537709295</v>
      </c>
      <c r="V56" s="145">
        <f>+'Ark1'!U1126</f>
        <v>8.1966811439809817</v>
      </c>
      <c r="W56" s="145"/>
      <c r="X56" s="87"/>
      <c r="Y56" s="72">
        <f>+'Ark1'!X1126</f>
        <v>3.1139883635171688</v>
      </c>
      <c r="Z56" s="72">
        <f>+'Ark1'!Y1126</f>
        <v>2.7315687399273401E-2</v>
      </c>
      <c r="AA56" s="72">
        <f>+'Ark1'!Z1126</f>
        <v>3.6334447854053296</v>
      </c>
      <c r="AB56" s="145">
        <f>+'Ark1'!AA1126</f>
        <v>1.7166864831163067</v>
      </c>
      <c r="AC56" s="53">
        <f>+'Ark1'!AB1126</f>
        <v>1.94394086689168</v>
      </c>
      <c r="AD56" s="53">
        <f>+'Ark1'!AC1126</f>
        <v>41.107137771872438</v>
      </c>
      <c r="AE56" s="72">
        <f>+'Ark1'!AD1126</f>
        <v>16.181935218662694</v>
      </c>
      <c r="AF56" s="72">
        <f>+'Ark1'!AE1126</f>
        <v>26.789803454028259</v>
      </c>
      <c r="AG56" s="72">
        <f>+'Ark1'!AF1126</f>
        <v>20.705393956190004</v>
      </c>
      <c r="AH56" s="145">
        <f t="shared" si="30"/>
        <v>1.5598138031053597</v>
      </c>
      <c r="AI56" s="72">
        <f t="shared" si="31"/>
        <v>33.586238532110094</v>
      </c>
      <c r="AJ56" s="45"/>
      <c r="AK56" s="14"/>
      <c r="AL56" s="13"/>
      <c r="AQ56" s="13"/>
      <c r="AR56" s="13"/>
      <c r="AS56" s="11"/>
      <c r="AT56" s="11"/>
      <c r="AU56" s="11"/>
    </row>
    <row r="57" spans="1:47" ht="21">
      <c r="A57" s="45"/>
      <c r="B57" s="63">
        <f>+'Ark1'!C1127</f>
        <v>2021</v>
      </c>
      <c r="C57" s="63">
        <f>+'Ark1'!O1127</f>
        <v>8</v>
      </c>
      <c r="D57" s="63" t="str">
        <f t="shared" si="29"/>
        <v>Telemark/ Vestfold</v>
      </c>
      <c r="E57" s="51">
        <f>+'Ark1'!Q1127</f>
        <v>27</v>
      </c>
      <c r="F57" s="72"/>
      <c r="G57" s="51">
        <f>+'Ark1'!R1127</f>
        <v>1325</v>
      </c>
      <c r="H57" s="72"/>
      <c r="I57" s="165">
        <f>+'Ark1'!AF1127</f>
        <v>7.4939624114157084</v>
      </c>
      <c r="J57" s="145"/>
      <c r="K57" s="165">
        <f>+'Ark1'!AG1127</f>
        <v>5.8543979987509607</v>
      </c>
      <c r="L57" s="92"/>
      <c r="M57" s="254"/>
      <c r="N57" s="71"/>
      <c r="O57" s="165"/>
      <c r="P57" s="92"/>
      <c r="Q57" s="165"/>
      <c r="R57" s="92"/>
      <c r="S57" s="53">
        <f>+'Ark1'!S1127</f>
        <v>5.3252830188679248</v>
      </c>
      <c r="T57" s="145"/>
      <c r="U57" s="53">
        <f>+'Ark1'!T1127</f>
        <v>3.8747169811320754</v>
      </c>
      <c r="V57" s="145">
        <f>+'Ark1'!U1127</f>
        <v>6.3497132075471692</v>
      </c>
      <c r="W57" s="145"/>
      <c r="X57" s="87"/>
      <c r="Y57" s="72">
        <f>+'Ark1'!X1127</f>
        <v>0.52830188679245293</v>
      </c>
      <c r="Z57" s="72">
        <f>+'Ark1'!Y1127</f>
        <v>0</v>
      </c>
      <c r="AA57" s="72">
        <f>+'Ark1'!Z1127</f>
        <v>2.502929587807782</v>
      </c>
      <c r="AB57" s="145">
        <f>+'Ark1'!AA1127</f>
        <v>1.5807337725002772</v>
      </c>
      <c r="AC57" s="53">
        <f>+'Ark1'!AB1127</f>
        <v>1.7338370620205836</v>
      </c>
      <c r="AD57" s="53">
        <f>+'Ark1'!AC1127</f>
        <v>25.569871482436504</v>
      </c>
      <c r="AE57" s="72">
        <f>+'Ark1'!AD1127</f>
        <v>39.586894940940851</v>
      </c>
      <c r="AF57" s="72">
        <f>+'Ark1'!AE1127</f>
        <v>42.021425598648371</v>
      </c>
      <c r="AG57" s="72">
        <f>+'Ark1'!AF1127</f>
        <v>7.4939624114157084</v>
      </c>
      <c r="AH57" s="145">
        <f t="shared" si="30"/>
        <v>1.1923710317460317</v>
      </c>
      <c r="AI57" s="72">
        <f t="shared" si="31"/>
        <v>49.074074074074076</v>
      </c>
      <c r="AJ57" s="45"/>
      <c r="AK57" s="2"/>
      <c r="AL57" s="5"/>
      <c r="AQ57" s="54"/>
      <c r="AR57" s="54"/>
      <c r="AS57" s="11"/>
      <c r="AT57" s="11"/>
      <c r="AU57" s="11"/>
    </row>
    <row r="58" spans="1:47" ht="15.6">
      <c r="A58" s="45"/>
      <c r="B58" s="63">
        <f>+'Ark1'!C1128</f>
        <v>2021</v>
      </c>
      <c r="C58" s="63">
        <f>+'Ark1'!O1128</f>
        <v>9</v>
      </c>
      <c r="D58" s="63" t="str">
        <f t="shared" si="29"/>
        <v>Agder</v>
      </c>
      <c r="E58" s="51">
        <f>+'Ark1'!Q1128</f>
        <v>10</v>
      </c>
      <c r="F58" s="72"/>
      <c r="G58" s="51">
        <f>+'Ark1'!R1128</f>
        <v>98</v>
      </c>
      <c r="H58" s="72"/>
      <c r="I58" s="165">
        <f>+'Ark1'!AF1128</f>
        <v>0.55427042741036925</v>
      </c>
      <c r="J58" s="145"/>
      <c r="K58" s="165">
        <f>+'Ark1'!AG1128</f>
        <v>0.59965799238398099</v>
      </c>
      <c r="L58" s="92"/>
      <c r="M58" s="254"/>
      <c r="N58" s="71"/>
      <c r="O58" s="165"/>
      <c r="P58" s="92"/>
      <c r="Q58" s="165"/>
      <c r="R58" s="92"/>
      <c r="S58" s="53">
        <f>+'Ark1'!S1128</f>
        <v>5.5</v>
      </c>
      <c r="T58" s="145"/>
      <c r="U58" s="53">
        <f>+'Ark1'!T1128</f>
        <v>3.9285714285714279</v>
      </c>
      <c r="V58" s="145">
        <f>+'Ark1'!U1128</f>
        <v>8.7935714285714255</v>
      </c>
      <c r="W58" s="145"/>
      <c r="X58" s="87"/>
      <c r="Y58" s="72">
        <f>+'Ark1'!X1128</f>
        <v>3.0612244897959182</v>
      </c>
      <c r="Z58" s="72">
        <f>+'Ark1'!Y1128</f>
        <v>0</v>
      </c>
      <c r="AA58" s="72">
        <f>+'Ark1'!Z1128</f>
        <v>3.4130216578179962</v>
      </c>
      <c r="AB58" s="145">
        <f>+'Ark1'!AA1128</f>
        <v>1.86399833581427</v>
      </c>
      <c r="AC58" s="53">
        <f>+'Ark1'!AB1128</f>
        <v>1.6178216647008752</v>
      </c>
      <c r="AD58" s="53">
        <f>+'Ark1'!AC1128</f>
        <v>56.682599685501152</v>
      </c>
      <c r="AE58" s="72">
        <f>+'Ark1'!AD1128</f>
        <v>59.573362884805746</v>
      </c>
      <c r="AF58" s="72">
        <f>+'Ark1'!AE1128</f>
        <v>58.369618736787729</v>
      </c>
      <c r="AG58" s="72">
        <f>+'Ark1'!AF1128</f>
        <v>0.55427042741036925</v>
      </c>
      <c r="AH58" s="145">
        <f t="shared" si="30"/>
        <v>1.5988311688311683</v>
      </c>
      <c r="AI58" s="72">
        <f t="shared" si="31"/>
        <v>9.8000000000000007</v>
      </c>
      <c r="AJ58" s="45"/>
      <c r="AK58" s="4"/>
      <c r="AL58" s="4"/>
      <c r="AN58" s="4"/>
      <c r="AO58" s="4"/>
    </row>
    <row r="59" spans="1:47" ht="15.6">
      <c r="A59" s="45"/>
      <c r="B59" s="63">
        <f>+'Ark1'!C1129</f>
        <v>2021</v>
      </c>
      <c r="C59" s="63">
        <f>+'Ark1'!O1129</f>
        <v>11</v>
      </c>
      <c r="D59" s="63" t="str">
        <f t="shared" si="29"/>
        <v>Rogaland</v>
      </c>
      <c r="E59" s="51">
        <f>+'Ark1'!Q1129</f>
        <v>48</v>
      </c>
      <c r="F59" s="72"/>
      <c r="G59" s="51">
        <f>+'Ark1'!R1129</f>
        <v>623</v>
      </c>
      <c r="H59" s="72"/>
      <c r="I59" s="165">
        <f>+'Ark1'!AF1129</f>
        <v>3.5235762885373481</v>
      </c>
      <c r="J59" s="145"/>
      <c r="K59" s="165">
        <f>+'Ark1'!AG1129</f>
        <v>3.9628906080116062</v>
      </c>
      <c r="L59" s="92"/>
      <c r="M59" s="254"/>
      <c r="N59" s="71"/>
      <c r="O59" s="165"/>
      <c r="P59" s="92"/>
      <c r="Q59" s="165"/>
      <c r="R59" s="92"/>
      <c r="S59" s="53">
        <f>+'Ark1'!S1129</f>
        <v>5.1765650080256815</v>
      </c>
      <c r="T59" s="145"/>
      <c r="U59" s="53">
        <f>+'Ark1'!T1129</f>
        <v>3.6661316211877999</v>
      </c>
      <c r="V59" s="145">
        <f>+'Ark1'!U1129</f>
        <v>9.1413804173354727</v>
      </c>
      <c r="W59" s="145"/>
      <c r="X59" s="87"/>
      <c r="Y59" s="72">
        <f>+'Ark1'!X1129</f>
        <v>5.1364365971107553</v>
      </c>
      <c r="Z59" s="72">
        <f>+'Ark1'!Y1129</f>
        <v>0</v>
      </c>
      <c r="AA59" s="72">
        <f>+'Ark1'!Z1129</f>
        <v>3.4452769943740851</v>
      </c>
      <c r="AB59" s="145">
        <f>+'Ark1'!AA1129</f>
        <v>1.2023104090085179</v>
      </c>
      <c r="AC59" s="53">
        <f>+'Ark1'!AB1129</f>
        <v>1.8044689383888135</v>
      </c>
      <c r="AD59" s="53">
        <f>+'Ark1'!AC1129</f>
        <v>39.910832088937433</v>
      </c>
      <c r="AE59" s="72">
        <f>+'Ark1'!AD1129</f>
        <v>57.667559769104784</v>
      </c>
      <c r="AF59" s="72">
        <f>+'Ark1'!AE1129</f>
        <v>44.074981828544551</v>
      </c>
      <c r="AG59" s="72">
        <f>+'Ark1'!AF1129</f>
        <v>3.5235762885373481</v>
      </c>
      <c r="AH59" s="145">
        <f t="shared" si="30"/>
        <v>1.7659162790697676</v>
      </c>
      <c r="AI59" s="72">
        <f t="shared" si="31"/>
        <v>12.979166666666666</v>
      </c>
      <c r="AJ59" s="45"/>
      <c r="AK59" s="4"/>
      <c r="AL59" s="16"/>
      <c r="AN59" s="1"/>
      <c r="AO59" s="18"/>
      <c r="AQ59" s="1"/>
      <c r="AR59" s="5"/>
    </row>
    <row r="60" spans="1:47" ht="15.6">
      <c r="A60" s="45"/>
      <c r="B60" s="63">
        <f>+'Ark1'!C1130</f>
        <v>2021</v>
      </c>
      <c r="C60" s="63">
        <f>+'Ark1'!O1130</f>
        <v>14</v>
      </c>
      <c r="D60" s="63" t="str">
        <f t="shared" si="29"/>
        <v>Vestland</v>
      </c>
      <c r="E60" s="51">
        <f>+'Ark1'!Q1130</f>
        <v>151</v>
      </c>
      <c r="F60" s="72"/>
      <c r="G60" s="51">
        <f>+'Ark1'!R1130</f>
        <v>4113</v>
      </c>
      <c r="H60" s="72"/>
      <c r="I60" s="165">
        <f>+'Ark1'!AF1130</f>
        <v>23.262390489171928</v>
      </c>
      <c r="J60" s="145"/>
      <c r="K60" s="165">
        <f>+'Ark1'!AG1130</f>
        <v>22.984804493764404</v>
      </c>
      <c r="L60" s="92"/>
      <c r="M60" s="254"/>
      <c r="N60" s="71"/>
      <c r="O60" s="165"/>
      <c r="P60" s="92"/>
      <c r="Q60" s="165"/>
      <c r="R60" s="92"/>
      <c r="S60" s="53">
        <f>+'Ark1'!S1130</f>
        <v>5.1271577923656704</v>
      </c>
      <c r="T60" s="145"/>
      <c r="U60" s="53">
        <f>+'Ark1'!T1130</f>
        <v>4.5142231947483591</v>
      </c>
      <c r="V60" s="145">
        <f>+'Ark1'!U1130</f>
        <v>8.0310041332360935</v>
      </c>
      <c r="W60" s="145"/>
      <c r="X60" s="87"/>
      <c r="Y60" s="72">
        <f>+'Ark1'!X1130</f>
        <v>1.7505470459518597</v>
      </c>
      <c r="Z60" s="72">
        <f>+'Ark1'!Y1130</f>
        <v>0</v>
      </c>
      <c r="AA60" s="72">
        <f>+'Ark1'!Z1130</f>
        <v>3.0814789090140162</v>
      </c>
      <c r="AB60" s="145">
        <f>+'Ark1'!AA1130</f>
        <v>1.1648152940454122</v>
      </c>
      <c r="AC60" s="53">
        <f>+'Ark1'!AB1130</f>
        <v>1.3314554557735927</v>
      </c>
      <c r="AD60" s="53">
        <f>+'Ark1'!AC1130</f>
        <v>50.090217550305688</v>
      </c>
      <c r="AE60" s="72">
        <f>+'Ark1'!AD1130</f>
        <v>19.995675746562839</v>
      </c>
      <c r="AF60" s="72">
        <f>+'Ark1'!AE1130</f>
        <v>42.73593372204185</v>
      </c>
      <c r="AG60" s="72">
        <f>+'Ark1'!AF1130</f>
        <v>23.262390489171928</v>
      </c>
      <c r="AH60" s="145">
        <f t="shared" si="30"/>
        <v>1.5663657056145699</v>
      </c>
      <c r="AI60" s="72">
        <f t="shared" si="31"/>
        <v>27.23841059602649</v>
      </c>
      <c r="AJ60" s="45"/>
      <c r="AK60" s="4"/>
      <c r="AL60" s="16"/>
      <c r="AN60" s="1"/>
      <c r="AO60" s="18"/>
    </row>
    <row r="61" spans="1:47" ht="15.6">
      <c r="A61" s="45"/>
      <c r="B61" s="63">
        <f>+'Ark1'!C1131</f>
        <v>2021</v>
      </c>
      <c r="C61" s="63">
        <f>+'Ark1'!O1131</f>
        <v>15</v>
      </c>
      <c r="D61" s="63" t="str">
        <f t="shared" si="29"/>
        <v>Møre og Romsdal</v>
      </c>
      <c r="E61" s="51">
        <f>+'Ark1'!Q1131</f>
        <v>54</v>
      </c>
      <c r="F61" s="72"/>
      <c r="G61" s="51">
        <f>+'Ark1'!R1131</f>
        <v>2479</v>
      </c>
      <c r="H61" s="72"/>
      <c r="I61" s="165">
        <f>+'Ark1'!AF1131</f>
        <v>14.0207794852072</v>
      </c>
      <c r="J61" s="145"/>
      <c r="K61" s="165">
        <f>+'Ark1'!AG1131</f>
        <v>13.394917899036404</v>
      </c>
      <c r="L61" s="92"/>
      <c r="M61" s="254"/>
      <c r="N61" s="71"/>
      <c r="O61" s="165"/>
      <c r="P61" s="92"/>
      <c r="Q61" s="165"/>
      <c r="R61" s="92"/>
      <c r="S61" s="53">
        <f>+'Ark1'!S1131</f>
        <v>4.4953610326744657</v>
      </c>
      <c r="T61" s="145"/>
      <c r="U61" s="53">
        <f>+'Ark1'!T1131</f>
        <v>4.0947962888261396</v>
      </c>
      <c r="V61" s="145">
        <f>+'Ark1'!U1131</f>
        <v>7.7651754739814276</v>
      </c>
      <c r="W61" s="145"/>
      <c r="X61" s="87"/>
      <c r="Y61" s="72">
        <f>+'Ark1'!X1131</f>
        <v>3.3884630899556276</v>
      </c>
      <c r="Z61" s="72">
        <f>+'Ark1'!Y1131</f>
        <v>4.0338846308995549E-2</v>
      </c>
      <c r="AA61" s="72">
        <f>+'Ark1'!Z1131</f>
        <v>3.4784523422529978</v>
      </c>
      <c r="AB61" s="145">
        <f>+'Ark1'!AA1131</f>
        <v>1.4246853614517965</v>
      </c>
      <c r="AC61" s="53">
        <f>+'Ark1'!AB1131</f>
        <v>1.4738165026733083</v>
      </c>
      <c r="AD61" s="53">
        <f>+'Ark1'!AC1131</f>
        <v>30.093774196305741</v>
      </c>
      <c r="AE61" s="72">
        <f>+'Ark1'!AD1131</f>
        <v>15.31912725522958</v>
      </c>
      <c r="AF61" s="72">
        <f>+'Ark1'!AE1131</f>
        <v>55.763087825250885</v>
      </c>
      <c r="AG61" s="72">
        <f>+'Ark1'!AF1131</f>
        <v>14.0207794852072</v>
      </c>
      <c r="AH61" s="145">
        <f t="shared" si="30"/>
        <v>1.727375269203155</v>
      </c>
      <c r="AI61" s="72">
        <f t="shared" si="31"/>
        <v>45.907407407407405</v>
      </c>
      <c r="AJ61" s="45"/>
      <c r="AK61" s="4"/>
      <c r="AL61" s="16"/>
      <c r="AN61" s="1"/>
      <c r="AO61" s="18"/>
    </row>
    <row r="62" spans="1:47" ht="15.6">
      <c r="A62" s="45"/>
      <c r="B62" s="63">
        <f>+'Ark1'!C1132</f>
        <v>2021</v>
      </c>
      <c r="C62" s="63">
        <f>+'Ark1'!O1132</f>
        <v>16</v>
      </c>
      <c r="D62" s="63" t="str">
        <f t="shared" si="29"/>
        <v>Trøndelag</v>
      </c>
      <c r="E62" s="51">
        <f>+'Ark1'!Q1132</f>
        <v>55</v>
      </c>
      <c r="F62" s="72"/>
      <c r="G62" s="51">
        <f>+'Ark1'!R1132</f>
        <v>931</v>
      </c>
      <c r="H62" s="72"/>
      <c r="I62" s="165">
        <f>+'Ark1'!AF1132</f>
        <v>5.2655690603985077</v>
      </c>
      <c r="J62" s="145"/>
      <c r="K62" s="165">
        <f>+'Ark1'!AG1132</f>
        <v>6.1041922896940175</v>
      </c>
      <c r="L62" s="92"/>
      <c r="M62" s="254"/>
      <c r="N62" s="71"/>
      <c r="O62" s="165"/>
      <c r="P62" s="92"/>
      <c r="Q62" s="165"/>
      <c r="R62" s="92"/>
      <c r="S62" s="53">
        <f>+'Ark1'!S1132</f>
        <v>5.4940923737916245</v>
      </c>
      <c r="T62" s="145"/>
      <c r="U62" s="53">
        <f>+'Ark1'!T1132</f>
        <v>4.2685284640171872</v>
      </c>
      <c r="V62" s="145">
        <f>+'Ark1'!U1132</f>
        <v>9.4225026852846376</v>
      </c>
      <c r="W62" s="145"/>
      <c r="X62" s="87"/>
      <c r="Y62" s="72">
        <f>+'Ark1'!X1132</f>
        <v>5.0483351235230947</v>
      </c>
      <c r="Z62" s="72">
        <f>+'Ark1'!Y1132</f>
        <v>0.10741138560687438</v>
      </c>
      <c r="AA62" s="72">
        <f>+'Ark1'!Z1132</f>
        <v>3.9021872008291849</v>
      </c>
      <c r="AB62" s="145">
        <f>+'Ark1'!AA1132</f>
        <v>1.6545732956287524</v>
      </c>
      <c r="AC62" s="53">
        <f>+'Ark1'!AB1132</f>
        <v>1.7851481460442276</v>
      </c>
      <c r="AD62" s="53">
        <f>+'Ark1'!AC1132</f>
        <v>46.641951754682658</v>
      </c>
      <c r="AE62" s="72">
        <f>+'Ark1'!AD1132</f>
        <v>43.702857979734056</v>
      </c>
      <c r="AF62" s="72">
        <f>+'Ark1'!AE1132</f>
        <v>49.329015688318911</v>
      </c>
      <c r="AG62" s="72">
        <f>+'Ark1'!AF1132</f>
        <v>5.2655690603985077</v>
      </c>
      <c r="AH62" s="145">
        <f t="shared" si="30"/>
        <v>1.7150244379276625</v>
      </c>
      <c r="AI62" s="72">
        <f t="shared" si="31"/>
        <v>16.927272727272726</v>
      </c>
      <c r="AJ62" s="45"/>
      <c r="AK62" s="4"/>
      <c r="AL62" s="16"/>
      <c r="AN62" s="1"/>
      <c r="AO62" s="18"/>
    </row>
    <row r="63" spans="1:47" ht="15.6">
      <c r="A63" s="45"/>
      <c r="B63" s="63">
        <f>+'Ark1'!C1133</f>
        <v>2021</v>
      </c>
      <c r="C63" s="63">
        <f>+'Ark1'!O1133</f>
        <v>18</v>
      </c>
      <c r="D63" s="63" t="str">
        <f t="shared" si="29"/>
        <v>Nordland</v>
      </c>
      <c r="E63" s="51">
        <f>+'Ark1'!Q1133</f>
        <v>36</v>
      </c>
      <c r="F63" s="72"/>
      <c r="G63" s="51">
        <f>+'Ark1'!R1133</f>
        <v>939</v>
      </c>
      <c r="H63" s="72"/>
      <c r="I63" s="165">
        <f>+'Ark1'!AF1133</f>
        <v>5.3108156259013981</v>
      </c>
      <c r="J63" s="145"/>
      <c r="K63" s="165">
        <f>+'Ark1'!AG1133</f>
        <v>5.337816891975347</v>
      </c>
      <c r="L63" s="92"/>
      <c r="M63" s="254"/>
      <c r="N63" s="71"/>
      <c r="O63" s="165"/>
      <c r="P63" s="92"/>
      <c r="Q63" s="165"/>
      <c r="R63" s="92"/>
      <c r="S63" s="53">
        <f>+'Ark1'!S1133</f>
        <v>5.3130990415335457</v>
      </c>
      <c r="T63" s="145"/>
      <c r="U63" s="53">
        <f>+'Ark1'!T1133</f>
        <v>3.712460063897765</v>
      </c>
      <c r="V63" s="145">
        <f>+'Ark1'!U1133</f>
        <v>8.1693184238551648</v>
      </c>
      <c r="W63" s="145"/>
      <c r="X63" s="87"/>
      <c r="Y63" s="72">
        <f>+'Ark1'!X1133</f>
        <v>4.0468583599574002</v>
      </c>
      <c r="Z63" s="72">
        <f>+'Ark1'!Y1133</f>
        <v>0.31948881789137384</v>
      </c>
      <c r="AA63" s="72">
        <f>+'Ark1'!Z1133</f>
        <v>3.3227070074071596</v>
      </c>
      <c r="AB63" s="145">
        <f>+'Ark1'!AA1133</f>
        <v>1.3061454163111899</v>
      </c>
      <c r="AC63" s="53">
        <f>+'Ark1'!AB1133</f>
        <v>1.6557783472754035</v>
      </c>
      <c r="AD63" s="53">
        <f>+'Ark1'!AC1133</f>
        <v>21.513542733114679</v>
      </c>
      <c r="AE63" s="72">
        <f>+'Ark1'!AD1133</f>
        <v>25.732275123908039</v>
      </c>
      <c r="AF63" s="72">
        <f>+'Ark1'!AE1133</f>
        <v>46.117472544344679</v>
      </c>
      <c r="AG63" s="72">
        <f>+'Ark1'!AF1133</f>
        <v>5.3108156259013981</v>
      </c>
      <c r="AH63" s="145">
        <f t="shared" si="30"/>
        <v>1.5375806774904792</v>
      </c>
      <c r="AI63" s="72">
        <f t="shared" si="31"/>
        <v>26.083333333333332</v>
      </c>
      <c r="AJ63" s="45"/>
      <c r="AK63" s="4"/>
      <c r="AL63" s="16"/>
      <c r="AN63" s="1"/>
      <c r="AO63" s="18"/>
    </row>
    <row r="64" spans="1:47" ht="15.6">
      <c r="A64" s="45"/>
      <c r="B64" s="63">
        <f>+'Ark1'!C1134</f>
        <v>2021</v>
      </c>
      <c r="C64" s="63">
        <f>+'Ark1'!O1134</f>
        <v>54</v>
      </c>
      <c r="D64" s="63" t="str">
        <f t="shared" si="29"/>
        <v>Troms og Finnmark</v>
      </c>
      <c r="E64" s="51">
        <f>+'Ark1'!Q1134</f>
        <v>44</v>
      </c>
      <c r="F64" s="72"/>
      <c r="G64" s="51">
        <f>+'Ark1'!R1134</f>
        <v>1353</v>
      </c>
      <c r="H64" s="72"/>
      <c r="I64" s="165">
        <f>+'Ark1'!AF1134</f>
        <v>7.6523253906758111</v>
      </c>
      <c r="J64" s="145"/>
      <c r="K64" s="165">
        <f>+'Ark1'!AG1134</f>
        <v>9.4357639764734973</v>
      </c>
      <c r="L64" s="92"/>
      <c r="M64" s="254"/>
      <c r="N64" s="71"/>
      <c r="O64" s="165"/>
      <c r="P64" s="92"/>
      <c r="Q64" s="165"/>
      <c r="R64" s="92"/>
      <c r="S64" s="53">
        <f>+'Ark1'!S1134</f>
        <v>5.0317812269031759</v>
      </c>
      <c r="T64" s="145"/>
      <c r="U64" s="53">
        <f>+'Ark1'!T1134</f>
        <v>3.5432372505543239</v>
      </c>
      <c r="V64" s="145">
        <f>+'Ark1'!U1134</f>
        <v>10.022291204730232</v>
      </c>
      <c r="W64" s="145"/>
      <c r="X64" s="87"/>
      <c r="Y64" s="72">
        <f>+'Ark1'!X1134</f>
        <v>3.8433111603843311</v>
      </c>
      <c r="Z64" s="72">
        <f>+'Ark1'!Y1134</f>
        <v>0.14781966001478203</v>
      </c>
      <c r="AA64" s="72">
        <f>+'Ark1'!Z1134</f>
        <v>2.9561719290254551</v>
      </c>
      <c r="AB64" s="145">
        <f>+'Ark1'!AA1134</f>
        <v>1.3988786046374118</v>
      </c>
      <c r="AC64" s="53">
        <f>+'Ark1'!AB1134</f>
        <v>1.6793429144822412</v>
      </c>
      <c r="AD64" s="53">
        <f>+'Ark1'!AC1134</f>
        <v>49.997384621642816</v>
      </c>
      <c r="AE64" s="72">
        <f>+'Ark1'!AD1134</f>
        <v>46.98775595142309</v>
      </c>
      <c r="AF64" s="72">
        <f>+'Ark1'!AE1134</f>
        <v>55.29844437837788</v>
      </c>
      <c r="AG64" s="72">
        <f>+'Ark1'!AF1134</f>
        <v>7.6523253906758111</v>
      </c>
      <c r="AH64" s="145">
        <f t="shared" si="30"/>
        <v>1.9917978848413647</v>
      </c>
      <c r="AI64" s="72">
        <f t="shared" si="31"/>
        <v>30.75</v>
      </c>
      <c r="AJ64" s="45"/>
      <c r="AK64" s="4"/>
      <c r="AL64" s="16"/>
      <c r="AN64" s="1"/>
      <c r="AO64" s="18"/>
    </row>
    <row r="65" spans="1:41" ht="15.6">
      <c r="A65" s="45"/>
      <c r="B65" s="63">
        <f>+'Ark1'!C1135</f>
        <v>2020</v>
      </c>
      <c r="C65" s="63">
        <f>+'Ark1'!O1135</f>
        <v>1</v>
      </c>
      <c r="D65" s="63" t="str">
        <f t="shared" si="29"/>
        <v>Viken</v>
      </c>
      <c r="E65" s="51">
        <f>+'Ark1'!Q1135</f>
        <v>51</v>
      </c>
      <c r="F65" s="72"/>
      <c r="G65" s="51">
        <f>+'Ark1'!R1135</f>
        <v>2463</v>
      </c>
      <c r="H65" s="72"/>
      <c r="I65" s="165">
        <f>+'Ark1'!AF1135</f>
        <v>13.758239302871189</v>
      </c>
      <c r="J65" s="145"/>
      <c r="K65" s="165">
        <f>+'Ark1'!AG1135</f>
        <v>13.001858366164187</v>
      </c>
      <c r="L65" s="92"/>
      <c r="M65" s="254"/>
      <c r="N65" s="71"/>
      <c r="O65" s="165"/>
      <c r="P65" s="92"/>
      <c r="Q65" s="165"/>
      <c r="R65" s="92"/>
      <c r="S65" s="53">
        <f>+'Ark1'!S1135</f>
        <v>5.165245635403978</v>
      </c>
      <c r="T65" s="145"/>
      <c r="U65" s="53">
        <f>+'Ark1'!T1135</f>
        <v>5.6894031668696705</v>
      </c>
      <c r="V65" s="145">
        <f>+'Ark1'!U1135</f>
        <v>7.4008932196508308</v>
      </c>
      <c r="W65" s="145"/>
      <c r="X65" s="87"/>
      <c r="Y65" s="72">
        <f>+'Ark1'!X1135</f>
        <v>1.9894437677628904</v>
      </c>
      <c r="Z65" s="72">
        <f>+'Ark1'!Y1135</f>
        <v>0.12180267965895251</v>
      </c>
      <c r="AA65" s="72">
        <f>+'Ark1'!Z1135</f>
        <v>3.0220929925449656</v>
      </c>
      <c r="AB65" s="145">
        <f>+'Ark1'!AA1135</f>
        <v>1.15289623229867</v>
      </c>
      <c r="AC65" s="53">
        <f>+'Ark1'!AB1135</f>
        <v>1.9549736089978076</v>
      </c>
      <c r="AD65" s="53">
        <f>+'Ark1'!AC1135</f>
        <v>48.61695130695059</v>
      </c>
      <c r="AE65" s="72">
        <f>+'Ark1'!AD1135</f>
        <v>-2.8039146541212183</v>
      </c>
      <c r="AF65" s="72">
        <f>+'Ark1'!AE1135</f>
        <v>21.155597043205031</v>
      </c>
      <c r="AG65" s="72">
        <f>+'Ark1'!AF1135</f>
        <v>13.758239302871189</v>
      </c>
      <c r="AH65" s="145">
        <f t="shared" si="30"/>
        <v>1.4328250275113976</v>
      </c>
      <c r="AI65" s="72">
        <f t="shared" si="31"/>
        <v>48.294117647058826</v>
      </c>
      <c r="AJ65" s="45"/>
      <c r="AK65" s="4"/>
      <c r="AL65" s="16"/>
      <c r="AN65" s="1"/>
      <c r="AO65" s="18"/>
    </row>
    <row r="66" spans="1:41" ht="15.6">
      <c r="A66" s="45"/>
      <c r="B66" s="63">
        <f>+'Ark1'!C1136</f>
        <v>2020</v>
      </c>
      <c r="C66" s="63">
        <f>+'Ark1'!O1136</f>
        <v>4</v>
      </c>
      <c r="D66" s="63" t="str">
        <f t="shared" si="29"/>
        <v>Innlandet</v>
      </c>
      <c r="E66" s="51">
        <f>+'Ark1'!Q1136</f>
        <v>105</v>
      </c>
      <c r="F66" s="72"/>
      <c r="G66" s="51">
        <f>+'Ark1'!R1136</f>
        <v>3447</v>
      </c>
      <c r="H66" s="72"/>
      <c r="I66" s="165">
        <f>+'Ark1'!AF1136</f>
        <v>19.254831862361751</v>
      </c>
      <c r="J66" s="145"/>
      <c r="K66" s="165">
        <f>+'Ark1'!AG1136</f>
        <v>19.692525778821182</v>
      </c>
      <c r="L66" s="92"/>
      <c r="M66" s="254"/>
      <c r="N66" s="71"/>
      <c r="O66" s="165"/>
      <c r="P66" s="92"/>
      <c r="Q66" s="165"/>
      <c r="R66" s="92"/>
      <c r="S66" s="53">
        <f>+'Ark1'!S1136</f>
        <v>5.4247171453437772</v>
      </c>
      <c r="T66" s="145"/>
      <c r="U66" s="53">
        <f>+'Ark1'!T1136</f>
        <v>4.8955613577023511</v>
      </c>
      <c r="V66" s="145">
        <f>+'Ark1'!U1136</f>
        <v>8.0094604003481198</v>
      </c>
      <c r="W66" s="145"/>
      <c r="X66" s="87"/>
      <c r="Y66" s="72">
        <f>+'Ark1'!X1136</f>
        <v>2.7850304612706718</v>
      </c>
      <c r="Z66" s="72">
        <f>+'Ark1'!Y1136</f>
        <v>8.7032201914708493E-2</v>
      </c>
      <c r="AA66" s="72">
        <f>+'Ark1'!Z1136</f>
        <v>3.2849181340156077</v>
      </c>
      <c r="AB66" s="145">
        <f>+'Ark1'!AA1136</f>
        <v>1.6692072976067795</v>
      </c>
      <c r="AC66" s="53">
        <f>+'Ark1'!AB1136</f>
        <v>1.997271281021938</v>
      </c>
      <c r="AD66" s="53">
        <f>+'Ark1'!AC1136</f>
        <v>42.969219456751112</v>
      </c>
      <c r="AE66" s="72">
        <f>+'Ark1'!AD1136</f>
        <v>1.4039404770124111</v>
      </c>
      <c r="AF66" s="72">
        <f>+'Ark1'!AE1136</f>
        <v>9.9714292304374528</v>
      </c>
      <c r="AG66" s="72">
        <f>+'Ark1'!AF1136</f>
        <v>19.254831862361751</v>
      </c>
      <c r="AH66" s="145">
        <f t="shared" si="30"/>
        <v>1.476475212578211</v>
      </c>
      <c r="AI66" s="72">
        <f t="shared" si="31"/>
        <v>32.828571428571429</v>
      </c>
      <c r="AJ66" s="45"/>
      <c r="AK66" s="4"/>
      <c r="AL66" s="16"/>
      <c r="AN66" s="1"/>
      <c r="AO66" s="18"/>
    </row>
    <row r="67" spans="1:41" ht="15.6">
      <c r="A67" s="45"/>
      <c r="B67" s="63">
        <f>+'Ark1'!C1137</f>
        <v>2020</v>
      </c>
      <c r="C67" s="63">
        <f>+'Ark1'!O1137</f>
        <v>8</v>
      </c>
      <c r="D67" s="63" t="str">
        <f t="shared" si="29"/>
        <v>Telemark/ Vestfold</v>
      </c>
      <c r="E67" s="51">
        <f>+'Ark1'!Q1137</f>
        <v>32</v>
      </c>
      <c r="F67" s="72"/>
      <c r="G67" s="51">
        <f>+'Ark1'!R1137</f>
        <v>1260</v>
      </c>
      <c r="H67" s="72"/>
      <c r="I67" s="165">
        <f>+'Ark1'!AF1137</f>
        <v>7.0383197408110822</v>
      </c>
      <c r="J67" s="145"/>
      <c r="K67" s="165">
        <f>+'Ark1'!AG1137</f>
        <v>5.6598498042987906</v>
      </c>
      <c r="L67" s="92"/>
      <c r="M67" s="254"/>
      <c r="N67" s="71"/>
      <c r="O67" s="165"/>
      <c r="P67" s="92"/>
      <c r="Q67" s="165"/>
      <c r="R67" s="92"/>
      <c r="S67" s="53">
        <f>+'Ark1'!S1137</f>
        <v>5.7238095238095239</v>
      </c>
      <c r="T67" s="145"/>
      <c r="U67" s="53">
        <f>+'Ark1'!T1137</f>
        <v>4.6190476190476195</v>
      </c>
      <c r="V67" s="145">
        <f>+'Ark1'!U1137</f>
        <v>6.297634920634918</v>
      </c>
      <c r="W67" s="145"/>
      <c r="X67" s="87"/>
      <c r="Y67" s="72">
        <f>+'Ark1'!X1137</f>
        <v>0.71428571428571441</v>
      </c>
      <c r="Z67" s="72">
        <f>+'Ark1'!Y1137</f>
        <v>0</v>
      </c>
      <c r="AA67" s="72">
        <f>+'Ark1'!Z1137</f>
        <v>2.4318032619462362</v>
      </c>
      <c r="AB67" s="145">
        <f>+'Ark1'!AA1137</f>
        <v>1.7297319992171172</v>
      </c>
      <c r="AC67" s="53">
        <f>+'Ark1'!AB1137</f>
        <v>1.4824751014111024</v>
      </c>
      <c r="AD67" s="53">
        <f>+'Ark1'!AC1137</f>
        <v>11.373854166139383</v>
      </c>
      <c r="AE67" s="72">
        <f>+'Ark1'!AD1137</f>
        <v>8.6928460596368051</v>
      </c>
      <c r="AF67" s="72">
        <f>+'Ark1'!AE1137</f>
        <v>36.379729885337454</v>
      </c>
      <c r="AG67" s="72">
        <f>+'Ark1'!AF1137</f>
        <v>7.0383197408110822</v>
      </c>
      <c r="AH67" s="145">
        <f t="shared" si="30"/>
        <v>1.1002523571824732</v>
      </c>
      <c r="AI67" s="72">
        <f t="shared" si="31"/>
        <v>39.375</v>
      </c>
      <c r="AJ67" s="45"/>
      <c r="AK67" s="4"/>
      <c r="AL67" s="16"/>
      <c r="AN67" s="13"/>
      <c r="AO67" s="18"/>
    </row>
    <row r="68" spans="1:41" ht="15.6">
      <c r="A68" s="45"/>
      <c r="B68" s="63">
        <f>+'Ark1'!C1138</f>
        <v>2020</v>
      </c>
      <c r="C68" s="63">
        <f>+'Ark1'!O1138</f>
        <v>9</v>
      </c>
      <c r="D68" s="63" t="str">
        <f t="shared" si="29"/>
        <v>Agder</v>
      </c>
      <c r="E68" s="51">
        <f>+'Ark1'!Q1138</f>
        <v>13</v>
      </c>
      <c r="F68" s="72"/>
      <c r="G68" s="51">
        <f>+'Ark1'!R1138</f>
        <v>106</v>
      </c>
      <c r="H68" s="72"/>
      <c r="I68" s="165">
        <f>+'Ark1'!AF1138</f>
        <v>0.59211261311585295</v>
      </c>
      <c r="J68" s="145"/>
      <c r="K68" s="165">
        <f>+'Ark1'!AG1138</f>
        <v>0.76013695446781859</v>
      </c>
      <c r="L68" s="92"/>
      <c r="M68" s="254"/>
      <c r="N68" s="71"/>
      <c r="O68" s="165"/>
      <c r="P68" s="92"/>
      <c r="Q68" s="165"/>
      <c r="R68" s="92"/>
      <c r="S68" s="53">
        <f>+'Ark1'!S1138</f>
        <v>6.02830188679245</v>
      </c>
      <c r="T68" s="145"/>
      <c r="U68" s="53">
        <f>+'Ark1'!T1138</f>
        <v>4.5188679245283012</v>
      </c>
      <c r="V68" s="145">
        <f>+'Ark1'!U1138</f>
        <v>10.053773584905661</v>
      </c>
      <c r="W68" s="145"/>
      <c r="X68" s="87"/>
      <c r="Y68" s="72">
        <f>+'Ark1'!X1138</f>
        <v>1.886792452830188</v>
      </c>
      <c r="Z68" s="72">
        <f>+'Ark1'!Y1138</f>
        <v>0</v>
      </c>
      <c r="AA68" s="72">
        <f>+'Ark1'!Z1138</f>
        <v>3.0908622027329686</v>
      </c>
      <c r="AB68" s="145">
        <f>+'Ark1'!AA1138</f>
        <v>1.5075755068534278</v>
      </c>
      <c r="AC68" s="53">
        <f>+'Ark1'!AB1138</f>
        <v>1.5493829086608668</v>
      </c>
      <c r="AD68" s="53">
        <f>+'Ark1'!AC1138</f>
        <v>17.01432156015828</v>
      </c>
      <c r="AE68" s="72">
        <f>+'Ark1'!AD1138</f>
        <v>37.122266022331686</v>
      </c>
      <c r="AF68" s="72">
        <f>+'Ark1'!AE1138</f>
        <v>50.260656372405244</v>
      </c>
      <c r="AG68" s="72">
        <f>+'Ark1'!AF1138</f>
        <v>0.59211261311585295</v>
      </c>
      <c r="AH68" s="145">
        <f t="shared" si="30"/>
        <v>1.6677621283255095</v>
      </c>
      <c r="AI68" s="72">
        <f t="shared" si="31"/>
        <v>8.1538461538461533</v>
      </c>
      <c r="AJ68" s="45"/>
      <c r="AK68" s="4"/>
      <c r="AL68" s="16"/>
      <c r="AN68" s="13"/>
      <c r="AO68" s="18"/>
    </row>
    <row r="69" spans="1:41" ht="15.6">
      <c r="A69" s="45"/>
      <c r="B69" s="63">
        <f>+'Ark1'!C1139</f>
        <v>2020</v>
      </c>
      <c r="C69" s="63">
        <f>+'Ark1'!O1139</f>
        <v>11</v>
      </c>
      <c r="D69" s="63" t="str">
        <f t="shared" si="29"/>
        <v>Rogaland</v>
      </c>
      <c r="E69" s="51">
        <f>+'Ark1'!Q1139</f>
        <v>42</v>
      </c>
      <c r="F69" s="72"/>
      <c r="G69" s="51">
        <f>+'Ark1'!R1139</f>
        <v>718</v>
      </c>
      <c r="H69" s="72"/>
      <c r="I69" s="165">
        <f>+'Ark1'!AF1139</f>
        <v>4.0107250586526639</v>
      </c>
      <c r="J69" s="145"/>
      <c r="K69" s="165">
        <f>+'Ark1'!AG1139</f>
        <v>4.3573957538180546</v>
      </c>
      <c r="L69" s="92"/>
      <c r="M69" s="254"/>
      <c r="N69" s="71"/>
      <c r="O69" s="165"/>
      <c r="P69" s="92"/>
      <c r="Q69" s="165"/>
      <c r="R69" s="92"/>
      <c r="S69" s="53">
        <f>+'Ark1'!S1139</f>
        <v>4.8523676880222837</v>
      </c>
      <c r="T69" s="145"/>
      <c r="U69" s="53">
        <f>+'Ark1'!T1139</f>
        <v>3.7924791086350975</v>
      </c>
      <c r="V69" s="145">
        <f>+'Ark1'!U1139</f>
        <v>8.5083565459609982</v>
      </c>
      <c r="W69" s="145"/>
      <c r="X69" s="87"/>
      <c r="Y69" s="72">
        <f>+'Ark1'!X1139</f>
        <v>3.6211699164345408</v>
      </c>
      <c r="Z69" s="72">
        <f>+'Ark1'!Y1139</f>
        <v>0</v>
      </c>
      <c r="AA69" s="72">
        <f>+'Ark1'!Z1139</f>
        <v>3.3743036959887949</v>
      </c>
      <c r="AB69" s="145">
        <f>+'Ark1'!AA1139</f>
        <v>1.2266487255947798</v>
      </c>
      <c r="AC69" s="53">
        <f>+'Ark1'!AB1139</f>
        <v>1.6480254865863591</v>
      </c>
      <c r="AD69" s="53">
        <f>+'Ark1'!AC1139</f>
        <v>21.992121958858011</v>
      </c>
      <c r="AE69" s="72">
        <f>+'Ark1'!AD1139</f>
        <v>38.801418492620527</v>
      </c>
      <c r="AF69" s="72">
        <f>+'Ark1'!AE1139</f>
        <v>37.892766095025642</v>
      </c>
      <c r="AG69" s="72">
        <f>+'Ark1'!AF1139</f>
        <v>4.0107250586526639</v>
      </c>
      <c r="AH69" s="145">
        <f t="shared" si="30"/>
        <v>1.7534443168771519</v>
      </c>
      <c r="AI69" s="72">
        <f t="shared" si="31"/>
        <v>17.095238095238095</v>
      </c>
      <c r="AJ69" s="45"/>
      <c r="AK69" s="4"/>
      <c r="AL69" s="16"/>
      <c r="AN69" s="13"/>
      <c r="AO69" s="18"/>
    </row>
    <row r="70" spans="1:41" ht="15.6">
      <c r="A70" s="45"/>
      <c r="B70" s="63">
        <f>+'Ark1'!C1140</f>
        <v>2020</v>
      </c>
      <c r="C70" s="63">
        <f>+'Ark1'!O1140</f>
        <v>14</v>
      </c>
      <c r="D70" s="63" t="str">
        <f t="shared" si="29"/>
        <v>Vestland</v>
      </c>
      <c r="E70" s="51">
        <f>+'Ark1'!Q1140</f>
        <v>147</v>
      </c>
      <c r="F70" s="72"/>
      <c r="G70" s="51">
        <f>+'Ark1'!R1140</f>
        <v>4198</v>
      </c>
      <c r="H70" s="72"/>
      <c r="I70" s="165">
        <f>+'Ark1'!AF1140</f>
        <v>23.449893866607088</v>
      </c>
      <c r="J70" s="145"/>
      <c r="K70" s="165">
        <f>+'Ark1'!AG1140</f>
        <v>22.363440329784027</v>
      </c>
      <c r="L70" s="92"/>
      <c r="M70" s="254"/>
      <c r="N70" s="71"/>
      <c r="O70" s="165"/>
      <c r="P70" s="92"/>
      <c r="Q70" s="165"/>
      <c r="R70" s="92"/>
      <c r="S70" s="53">
        <f>+'Ark1'!S1140</f>
        <v>5.1033825631252974</v>
      </c>
      <c r="T70" s="145"/>
      <c r="U70" s="53">
        <f>+'Ark1'!T1140</f>
        <v>4.3944735588375412</v>
      </c>
      <c r="V70" s="145">
        <f>+'Ark1'!U1140</f>
        <v>7.4686017151024258</v>
      </c>
      <c r="W70" s="145"/>
      <c r="X70" s="87"/>
      <c r="Y70" s="72">
        <f>+'Ark1'!X1140</f>
        <v>1.8580276322058125</v>
      </c>
      <c r="Z70" s="72">
        <f>+'Ark1'!Y1140</f>
        <v>4.7641734159123379E-2</v>
      </c>
      <c r="AA70" s="72">
        <f>+'Ark1'!Z1140</f>
        <v>3.0101241228377593</v>
      </c>
      <c r="AB70" s="145">
        <f>+'Ark1'!AA1140</f>
        <v>1.3544284438922924</v>
      </c>
      <c r="AC70" s="53">
        <f>+'Ark1'!AB1140</f>
        <v>1.5343262908783972</v>
      </c>
      <c r="AD70" s="53">
        <f>+'Ark1'!AC1140</f>
        <v>23.666847145294888</v>
      </c>
      <c r="AE70" s="72">
        <f>+'Ark1'!AD1140</f>
        <v>12.722714743107241</v>
      </c>
      <c r="AF70" s="72">
        <f>+'Ark1'!AE1140</f>
        <v>42.982502930433661</v>
      </c>
      <c r="AG70" s="72">
        <f>+'Ark1'!AF1140</f>
        <v>23.449893866607088</v>
      </c>
      <c r="AH70" s="145">
        <f t="shared" si="30"/>
        <v>1.4634610716952943</v>
      </c>
      <c r="AI70" s="72">
        <f t="shared" si="31"/>
        <v>28.557823129251702</v>
      </c>
      <c r="AJ70" s="45"/>
      <c r="AK70" s="4"/>
      <c r="AL70" s="16"/>
      <c r="AN70" s="13"/>
      <c r="AO70" s="18"/>
    </row>
    <row r="71" spans="1:41" ht="15.6">
      <c r="A71" s="45"/>
      <c r="B71" s="63">
        <f>+'Ark1'!C1141</f>
        <v>2020</v>
      </c>
      <c r="C71" s="63">
        <f>+'Ark1'!O1141</f>
        <v>15</v>
      </c>
      <c r="D71" s="63" t="str">
        <f t="shared" si="29"/>
        <v>Møre og Romsdal</v>
      </c>
      <c r="E71" s="51">
        <f>+'Ark1'!Q1141</f>
        <v>51</v>
      </c>
      <c r="F71" s="72"/>
      <c r="G71" s="51">
        <f>+'Ark1'!R1141</f>
        <v>2646</v>
      </c>
      <c r="H71" s="72"/>
      <c r="I71" s="165">
        <f>+'Ark1'!AF1141</f>
        <v>14.780471455703276</v>
      </c>
      <c r="J71" s="145"/>
      <c r="K71" s="165">
        <f>+'Ark1'!AG1141</f>
        <v>13.799534973361329</v>
      </c>
      <c r="L71" s="92"/>
      <c r="M71" s="254"/>
      <c r="N71" s="71"/>
      <c r="O71" s="165"/>
      <c r="P71" s="92"/>
      <c r="Q71" s="165"/>
      <c r="R71" s="92"/>
      <c r="S71" s="53">
        <f>+'Ark1'!S1141</f>
        <v>4.5884353741496593</v>
      </c>
      <c r="T71" s="145"/>
      <c r="U71" s="53">
        <f>+'Ark1'!T1141</f>
        <v>4.0963718820861681</v>
      </c>
      <c r="V71" s="145">
        <f>+'Ark1'!U1141</f>
        <v>7.3116893424036258</v>
      </c>
      <c r="W71" s="145"/>
      <c r="X71" s="87"/>
      <c r="Y71" s="72">
        <f>+'Ark1'!X1141</f>
        <v>1.7762660619803472</v>
      </c>
      <c r="Z71" s="72">
        <f>+'Ark1'!Y1141</f>
        <v>7.5585789871504189E-2</v>
      </c>
      <c r="AA71" s="72">
        <f>+'Ark1'!Z1141</f>
        <v>3.1292267408589258</v>
      </c>
      <c r="AB71" s="145">
        <f>+'Ark1'!AA1141</f>
        <v>1.3021881291994761</v>
      </c>
      <c r="AC71" s="53">
        <f>+'Ark1'!AB1141</f>
        <v>1.4672572983691516</v>
      </c>
      <c r="AD71" s="53">
        <f>+'Ark1'!AC1141</f>
        <v>13.156701187994241</v>
      </c>
      <c r="AE71" s="72">
        <f>+'Ark1'!AD1141</f>
        <v>14.7196444951659</v>
      </c>
      <c r="AF71" s="72">
        <f>+'Ark1'!AE1141</f>
        <v>50.557120451830393</v>
      </c>
      <c r="AG71" s="72">
        <f>+'Ark1'!AF1141</f>
        <v>14.780471455703276</v>
      </c>
      <c r="AH71" s="145">
        <f t="shared" si="30"/>
        <v>1.5935038299975288</v>
      </c>
      <c r="AI71" s="72">
        <f t="shared" si="31"/>
        <v>51.882352941176471</v>
      </c>
      <c r="AJ71" s="45"/>
      <c r="AK71" s="4"/>
      <c r="AL71" s="16"/>
      <c r="AN71" s="13"/>
      <c r="AO71" s="18"/>
    </row>
    <row r="72" spans="1:41" ht="15.6">
      <c r="A72" s="45"/>
      <c r="B72" s="63">
        <f>+'Ark1'!C1142</f>
        <v>2020</v>
      </c>
      <c r="C72" s="63">
        <f>+'Ark1'!O1142</f>
        <v>16</v>
      </c>
      <c r="D72" s="63" t="str">
        <f t="shared" si="29"/>
        <v>Trøndelag</v>
      </c>
      <c r="E72" s="51">
        <f>+'Ark1'!Q1142</f>
        <v>48</v>
      </c>
      <c r="F72" s="72"/>
      <c r="G72" s="51">
        <f>+'Ark1'!R1142</f>
        <v>745</v>
      </c>
      <c r="H72" s="72"/>
      <c r="I72" s="165">
        <f>+'Ark1'!AF1142</f>
        <v>4.1615461959557596</v>
      </c>
      <c r="J72" s="145"/>
      <c r="K72" s="165">
        <f>+'Ark1'!AG1142</f>
        <v>4.6396171939740816</v>
      </c>
      <c r="L72" s="92"/>
      <c r="M72" s="254"/>
      <c r="N72" s="71"/>
      <c r="O72" s="165"/>
      <c r="P72" s="92"/>
      <c r="Q72" s="165"/>
      <c r="R72" s="92"/>
      <c r="S72" s="53">
        <f>+'Ark1'!S1142</f>
        <v>5.6684563758389261</v>
      </c>
      <c r="T72" s="145"/>
      <c r="U72" s="53">
        <f>+'Ark1'!T1142</f>
        <v>3.6630872483221486</v>
      </c>
      <c r="V72" s="145">
        <f>+'Ark1'!U1142</f>
        <v>8.7311006711409362</v>
      </c>
      <c r="W72" s="145"/>
      <c r="X72" s="87"/>
      <c r="Y72" s="72">
        <f>+'Ark1'!X1142</f>
        <v>1.6107382550335572</v>
      </c>
      <c r="Z72" s="72">
        <f>+'Ark1'!Y1142</f>
        <v>0</v>
      </c>
      <c r="AA72" s="72">
        <f>+'Ark1'!Z1142</f>
        <v>3.1404815809578088</v>
      </c>
      <c r="AB72" s="145">
        <f>+'Ark1'!AA1142</f>
        <v>1.6865471358327111</v>
      </c>
      <c r="AC72" s="53">
        <f>+'Ark1'!AB1142</f>
        <v>1.7287287874550044</v>
      </c>
      <c r="AD72" s="53">
        <f>+'Ark1'!AC1142</f>
        <v>54.542117771619317</v>
      </c>
      <c r="AE72" s="72">
        <f>+'Ark1'!AD1142</f>
        <v>56.548885026087149</v>
      </c>
      <c r="AF72" s="72">
        <f>+'Ark1'!AE1142</f>
        <v>45.521773471818449</v>
      </c>
      <c r="AG72" s="72">
        <f>+'Ark1'!AF1142</f>
        <v>4.1615461959557596</v>
      </c>
      <c r="AH72" s="145">
        <f t="shared" si="30"/>
        <v>1.5402959981056115</v>
      </c>
      <c r="AI72" s="72">
        <f t="shared" si="31"/>
        <v>15.520833333333334</v>
      </c>
      <c r="AJ72" s="45"/>
      <c r="AK72" s="4"/>
      <c r="AL72" s="16"/>
      <c r="AN72" s="5"/>
      <c r="AO72" s="18"/>
    </row>
    <row r="73" spans="1:41" ht="15.6">
      <c r="A73" s="45"/>
      <c r="B73" s="63">
        <f>+'Ark1'!C1143</f>
        <v>2020</v>
      </c>
      <c r="C73" s="63">
        <f>+'Ark1'!O1143</f>
        <v>18</v>
      </c>
      <c r="D73" s="63" t="str">
        <f t="shared" si="29"/>
        <v>Nordland</v>
      </c>
      <c r="E73" s="51">
        <f>+'Ark1'!Q1143</f>
        <v>40</v>
      </c>
      <c r="F73" s="72"/>
      <c r="G73" s="51">
        <f>+'Ark1'!R1143</f>
        <v>920</v>
      </c>
      <c r="H73" s="72"/>
      <c r="I73" s="165">
        <f>+'Ark1'!AF1143</f>
        <v>5.1390906044017441</v>
      </c>
      <c r="J73" s="145"/>
      <c r="K73" s="165">
        <f>+'Ark1'!AG1143</f>
        <v>5.8878266959071341</v>
      </c>
      <c r="L73" s="92"/>
      <c r="M73" s="254"/>
      <c r="N73" s="71"/>
      <c r="O73" s="165"/>
      <c r="P73" s="92"/>
      <c r="Q73" s="165"/>
      <c r="R73" s="92"/>
      <c r="S73" s="53">
        <f>+'Ark1'!S1143</f>
        <v>5.5467391304347826</v>
      </c>
      <c r="T73" s="145"/>
      <c r="U73" s="53">
        <f>+'Ark1'!T1143</f>
        <v>3.8065217391304342</v>
      </c>
      <c r="V73" s="145">
        <f>+'Ark1'!U1143</f>
        <v>8.9724347826086976</v>
      </c>
      <c r="W73" s="145"/>
      <c r="X73" s="87"/>
      <c r="Y73" s="72">
        <f>+'Ark1'!X1143</f>
        <v>3.6956521739130439</v>
      </c>
      <c r="Z73" s="72">
        <f>+'Ark1'!Y1143</f>
        <v>0</v>
      </c>
      <c r="AA73" s="72">
        <f>+'Ark1'!Z1143</f>
        <v>3.21221039061466</v>
      </c>
      <c r="AB73" s="145">
        <f>+'Ark1'!AA1143</f>
        <v>1.0964320680156889</v>
      </c>
      <c r="AC73" s="53">
        <f>+'Ark1'!AB1143</f>
        <v>1.7425496280017827</v>
      </c>
      <c r="AD73" s="53">
        <f>+'Ark1'!AC1143</f>
        <v>36.470607383514704</v>
      </c>
      <c r="AE73" s="72">
        <f>+'Ark1'!AD1143</f>
        <v>21.921399194958823</v>
      </c>
      <c r="AF73" s="72">
        <f>+'Ark1'!AE1143</f>
        <v>39.955820645025021</v>
      </c>
      <c r="AG73" s="72">
        <f>+'Ark1'!AF1143</f>
        <v>5.1390906044017441</v>
      </c>
      <c r="AH73" s="145">
        <f t="shared" si="30"/>
        <v>1.6176053301979232</v>
      </c>
      <c r="AI73" s="72">
        <f t="shared" si="31"/>
        <v>23</v>
      </c>
      <c r="AJ73" s="45"/>
      <c r="AK73" s="4"/>
      <c r="AL73" s="16"/>
      <c r="AN73" s="5"/>
      <c r="AO73" s="18"/>
    </row>
    <row r="74" spans="1:41" ht="15.6">
      <c r="A74" s="45"/>
      <c r="B74" s="63">
        <f>+'Ark1'!C1144</f>
        <v>2020</v>
      </c>
      <c r="C74" s="63">
        <f>+'Ark1'!O1144</f>
        <v>54</v>
      </c>
      <c r="D74" s="63" t="str">
        <f t="shared" si="29"/>
        <v>Troms og Finnmark</v>
      </c>
      <c r="E74" s="51">
        <f>+'Ark1'!Q1144</f>
        <v>46</v>
      </c>
      <c r="F74" s="72"/>
      <c r="G74" s="51">
        <f>+'Ark1'!R1144</f>
        <v>1365</v>
      </c>
      <c r="H74" s="72"/>
      <c r="I74" s="165">
        <f>+'Ark1'!AF1144</f>
        <v>7.6248463858786737</v>
      </c>
      <c r="J74" s="145"/>
      <c r="K74" s="165">
        <f>+'Ark1'!AG1144</f>
        <v>9.5986174451894684</v>
      </c>
      <c r="L74" s="92"/>
      <c r="M74" s="254"/>
      <c r="N74" s="71"/>
      <c r="O74" s="165"/>
      <c r="P74" s="92"/>
      <c r="Q74" s="165"/>
      <c r="R74" s="92"/>
      <c r="S74" s="53">
        <f>+'Ark1'!S1144</f>
        <v>5.0080586080586089</v>
      </c>
      <c r="T74" s="145"/>
      <c r="U74" s="53">
        <f>+'Ark1'!T1144</f>
        <v>3.8835164835164848</v>
      </c>
      <c r="V74" s="145">
        <f>+'Ark1'!U1144</f>
        <v>9.8586886446886393</v>
      </c>
      <c r="W74" s="145"/>
      <c r="X74" s="87"/>
      <c r="Y74" s="72">
        <f>+'Ark1'!X1144</f>
        <v>3.2967032967032961</v>
      </c>
      <c r="Z74" s="72">
        <f>+'Ark1'!Y1144</f>
        <v>0.29304029304029305</v>
      </c>
      <c r="AA74" s="72">
        <f>+'Ark1'!Z1144</f>
        <v>2.9566872305417227</v>
      </c>
      <c r="AB74" s="145">
        <f>+'Ark1'!AA1144</f>
        <v>1.6660609936795028</v>
      </c>
      <c r="AC74" s="53">
        <f>+'Ark1'!AB1144</f>
        <v>1.5764937961466052</v>
      </c>
      <c r="AD74" s="53">
        <f>+'Ark1'!AC1144</f>
        <v>52.332457875222737</v>
      </c>
      <c r="AE74" s="72">
        <f>+'Ark1'!AD1144</f>
        <v>49.054199961446066</v>
      </c>
      <c r="AF74" s="72">
        <f>+'Ark1'!AE1144</f>
        <v>54.89987510369788</v>
      </c>
      <c r="AG74" s="72">
        <f>+'Ark1'!AF1144</f>
        <v>7.6248463858786737</v>
      </c>
      <c r="AH74" s="145">
        <f t="shared" si="30"/>
        <v>1.9685649502633105</v>
      </c>
      <c r="AI74" s="72">
        <f t="shared" si="31"/>
        <v>29.673913043478262</v>
      </c>
      <c r="AJ74" s="45"/>
      <c r="AK74" s="4"/>
      <c r="AL74" s="16"/>
      <c r="AN74" s="5"/>
      <c r="AO74" s="18"/>
    </row>
    <row r="75" spans="1:41" ht="15.6">
      <c r="A75" s="45"/>
      <c r="B75" s="63">
        <f>+'Ark1'!C1145</f>
        <v>2019</v>
      </c>
      <c r="C75" s="63">
        <f>+'Ark1'!O1145</f>
        <v>1</v>
      </c>
      <c r="D75" s="63" t="str">
        <f t="shared" si="29"/>
        <v>Viken</v>
      </c>
      <c r="E75" s="51">
        <f>+'Ark1'!Q1145</f>
        <v>6</v>
      </c>
      <c r="F75" s="72"/>
      <c r="G75" s="51">
        <f>+'Ark1'!R1145</f>
        <v>167</v>
      </c>
      <c r="H75" s="72"/>
      <c r="I75" s="165">
        <f>+'Ark1'!AF1145</f>
        <v>0.91221936964002814</v>
      </c>
      <c r="J75" s="145"/>
      <c r="K75" s="165">
        <f>+'Ark1'!AG1145</f>
        <v>1.1208456665762736</v>
      </c>
      <c r="L75" s="92"/>
      <c r="M75" s="254"/>
      <c r="N75" s="71"/>
      <c r="O75" s="165"/>
      <c r="P75" s="92"/>
      <c r="Q75" s="165"/>
      <c r="R75" s="92"/>
      <c r="S75" s="53">
        <f>+'Ark1'!S1145</f>
        <v>6.0119760479041906</v>
      </c>
      <c r="T75" s="145"/>
      <c r="U75" s="53">
        <f>+'Ark1'!T1145</f>
        <v>3.7425149700598808</v>
      </c>
      <c r="V75" s="145">
        <f>+'Ark1'!U1145</f>
        <v>9.7934131736526968</v>
      </c>
      <c r="W75" s="145"/>
      <c r="X75" s="87"/>
      <c r="Y75" s="72">
        <f>+'Ark1'!X1145</f>
        <v>0.59880239520958101</v>
      </c>
      <c r="Z75" s="72">
        <f>+'Ark1'!Y1145</f>
        <v>0</v>
      </c>
      <c r="AA75" s="72">
        <f>+'Ark1'!Z1145</f>
        <v>2.5748934685143112</v>
      </c>
      <c r="AB75" s="145">
        <f>+'Ark1'!AA1145</f>
        <v>1.5123761846766828</v>
      </c>
      <c r="AC75" s="53">
        <f>+'Ark1'!AB1145</f>
        <v>1.8376112841980003</v>
      </c>
      <c r="AD75" s="53">
        <f>+'Ark1'!AC1145</f>
        <v>35.383917635207609</v>
      </c>
      <c r="AE75" s="72">
        <f>+'Ark1'!AD1145</f>
        <v>54.837305600906198</v>
      </c>
      <c r="AF75" s="72">
        <f>+'Ark1'!AE1145</f>
        <v>37.385827647600841</v>
      </c>
      <c r="AG75" s="72">
        <f>+'Ark1'!AF1145</f>
        <v>0.91221936964002814</v>
      </c>
      <c r="AH75" s="145">
        <f t="shared" si="30"/>
        <v>1.6289840637450206</v>
      </c>
      <c r="AI75" s="72">
        <f t="shared" si="31"/>
        <v>27.833333333333332</v>
      </c>
      <c r="AJ75" s="45"/>
      <c r="AK75" s="4"/>
      <c r="AL75" s="16"/>
      <c r="AN75" s="5"/>
      <c r="AO75" s="18"/>
    </row>
    <row r="76" spans="1:41" ht="15.6">
      <c r="A76" s="45"/>
      <c r="B76" s="63">
        <f>+'Ark1'!C1146</f>
        <v>2019</v>
      </c>
      <c r="C76" s="63">
        <f>+'Ark1'!O1146</f>
        <v>4</v>
      </c>
      <c r="D76" s="63" t="str">
        <f t="shared" si="29"/>
        <v>Innlandet</v>
      </c>
      <c r="E76" s="51">
        <f>+'Ark1'!Q1146</f>
        <v>25</v>
      </c>
      <c r="F76" s="72"/>
      <c r="G76" s="51">
        <f>+'Ark1'!R1146</f>
        <v>988</v>
      </c>
      <c r="H76" s="72"/>
      <c r="I76" s="165">
        <f>+'Ark1'!AF1146</f>
        <v>5.3968427377505872</v>
      </c>
      <c r="J76" s="145"/>
      <c r="K76" s="165">
        <f>+'Ark1'!AG1146</f>
        <v>6.33615323163004</v>
      </c>
      <c r="L76" s="92"/>
      <c r="M76" s="254"/>
      <c r="N76" s="71"/>
      <c r="O76" s="165"/>
      <c r="P76" s="92"/>
      <c r="Q76" s="165"/>
      <c r="R76" s="92"/>
      <c r="S76" s="53">
        <f>+'Ark1'!S1146</f>
        <v>5.6295546558704448</v>
      </c>
      <c r="T76" s="145"/>
      <c r="U76" s="53">
        <f>+'Ark1'!T1146</f>
        <v>4.2894736842105274</v>
      </c>
      <c r="V76" s="145">
        <f>+'Ark1'!U1146</f>
        <v>9.35779352226721</v>
      </c>
      <c r="W76" s="145"/>
      <c r="X76" s="87"/>
      <c r="Y76" s="72">
        <f>+'Ark1'!X1146</f>
        <v>2.2267206477732797</v>
      </c>
      <c r="Z76" s="72">
        <f>+'Ark1'!Y1146</f>
        <v>0</v>
      </c>
      <c r="AA76" s="72">
        <f>+'Ark1'!Z1146</f>
        <v>3.3644823807178006</v>
      </c>
      <c r="AB76" s="145">
        <f>+'Ark1'!AA1146</f>
        <v>1.4243462183917019</v>
      </c>
      <c r="AC76" s="53">
        <f>+'Ark1'!AB1146</f>
        <v>1.4865151372778076</v>
      </c>
      <c r="AD76" s="53">
        <f>+'Ark1'!AC1146</f>
        <v>6.3166324699142491</v>
      </c>
      <c r="AE76" s="72">
        <f>+'Ark1'!AD1146</f>
        <v>30.143882708487244</v>
      </c>
      <c r="AF76" s="72">
        <f>+'Ark1'!AE1146</f>
        <v>19.835866064149855</v>
      </c>
      <c r="AG76" s="72">
        <f>+'Ark1'!AF1146</f>
        <v>5.3968427377505872</v>
      </c>
      <c r="AH76" s="145">
        <f t="shared" si="30"/>
        <v>1.6622617763394469</v>
      </c>
      <c r="AI76" s="72">
        <f t="shared" si="31"/>
        <v>39.520000000000003</v>
      </c>
      <c r="AJ76" s="45"/>
      <c r="AK76" s="4"/>
      <c r="AL76" s="16"/>
      <c r="AN76" s="5"/>
      <c r="AO76" s="18"/>
    </row>
    <row r="77" spans="1:41" ht="15.6">
      <c r="A77" s="45"/>
      <c r="B77" s="63">
        <f>+'Ark1'!C1147</f>
        <v>2019</v>
      </c>
      <c r="C77" s="63">
        <f>+'Ark1'!O1147</f>
        <v>8</v>
      </c>
      <c r="D77" s="63" t="str">
        <f t="shared" si="29"/>
        <v>Telemark/ Vestfold</v>
      </c>
      <c r="E77" s="51">
        <f>+'Ark1'!Q1147</f>
        <v>25</v>
      </c>
      <c r="F77" s="72"/>
      <c r="G77" s="51">
        <f>+'Ark1'!R1147</f>
        <v>1148</v>
      </c>
      <c r="H77" s="72"/>
      <c r="I77" s="165">
        <f>+'Ark1'!AF1147</f>
        <v>6.2708253673458243</v>
      </c>
      <c r="J77" s="145"/>
      <c r="K77" s="165">
        <f>+'Ark1'!AG1147</f>
        <v>4.9054662111462175</v>
      </c>
      <c r="L77" s="92"/>
      <c r="M77" s="254"/>
      <c r="N77" s="71"/>
      <c r="O77" s="165"/>
      <c r="P77" s="92"/>
      <c r="Q77" s="165"/>
      <c r="R77" s="92"/>
      <c r="S77" s="53">
        <f>+'Ark1'!S1147</f>
        <v>5.3710801393728236</v>
      </c>
      <c r="T77" s="145"/>
      <c r="U77" s="53">
        <f>+'Ark1'!T1147</f>
        <v>4.0200348432055755</v>
      </c>
      <c r="V77" s="145">
        <f>+'Ark1'!U1147</f>
        <v>6.2350958188153323</v>
      </c>
      <c r="W77" s="145"/>
      <c r="X77" s="87"/>
      <c r="Y77" s="72">
        <f>+'Ark1'!X1147</f>
        <v>1.3937282229965156</v>
      </c>
      <c r="Z77" s="72">
        <f>+'Ark1'!Y1147</f>
        <v>0.17421602787456444</v>
      </c>
      <c r="AA77" s="72">
        <f>+'Ark1'!Z1147</f>
        <v>2.7634526341520722</v>
      </c>
      <c r="AB77" s="145">
        <f>+'Ark1'!AA1147</f>
        <v>1.7440590697776972</v>
      </c>
      <c r="AC77" s="53">
        <f>+'Ark1'!AB1147</f>
        <v>1.4934640410774973</v>
      </c>
      <c r="AD77" s="53">
        <f>+'Ark1'!AC1147</f>
        <v>27.373551340231504</v>
      </c>
      <c r="AE77" s="72">
        <f>+'Ark1'!AD1147</f>
        <v>29.257769896379529</v>
      </c>
      <c r="AF77" s="72">
        <f>+'Ark1'!AE1147</f>
        <v>62.720736819612313</v>
      </c>
      <c r="AG77" s="72">
        <f>+'Ark1'!AF1147</f>
        <v>6.2708253673458243</v>
      </c>
      <c r="AH77" s="145">
        <f t="shared" si="30"/>
        <v>1.1608644177748946</v>
      </c>
      <c r="AI77" s="72">
        <f t="shared" si="31"/>
        <v>45.92</v>
      </c>
      <c r="AJ77" s="45"/>
      <c r="AK77" s="4"/>
      <c r="AL77" s="16"/>
      <c r="AN77" s="5"/>
      <c r="AO77" s="18"/>
    </row>
    <row r="78" spans="1:41" ht="15.6">
      <c r="A78" s="45"/>
      <c r="B78" s="63">
        <f>+'Ark1'!C1148</f>
        <v>2019</v>
      </c>
      <c r="C78" s="63">
        <f>+'Ark1'!O1148</f>
        <v>9</v>
      </c>
      <c r="D78" s="63" t="str">
        <f t="shared" si="29"/>
        <v>Agder</v>
      </c>
      <c r="E78" s="51">
        <f>+'Ark1'!Q1148</f>
        <v>2</v>
      </c>
      <c r="F78" s="72"/>
      <c r="G78" s="51">
        <f>+'Ark1'!R1148</f>
        <v>15</v>
      </c>
      <c r="H78" s="72"/>
      <c r="I78" s="165">
        <f>+'Ark1'!AF1148</f>
        <v>8.1935871524553477E-2</v>
      </c>
      <c r="J78" s="145"/>
      <c r="K78" s="165">
        <f>+'Ark1'!AG1148</f>
        <v>0.11533985061741778</v>
      </c>
      <c r="L78" s="92"/>
      <c r="M78" s="254"/>
      <c r="N78" s="71"/>
      <c r="O78" s="165"/>
      <c r="P78" s="92"/>
      <c r="Q78" s="165"/>
      <c r="R78" s="92"/>
      <c r="S78" s="53">
        <f>+'Ark1'!S1148</f>
        <v>5.6</v>
      </c>
      <c r="T78" s="145"/>
      <c r="U78" s="53">
        <f>+'Ark1'!T1148</f>
        <v>5.2</v>
      </c>
      <c r="V78" s="145">
        <f>+'Ark1'!U1148</f>
        <v>11.22</v>
      </c>
      <c r="W78" s="145"/>
      <c r="X78" s="87"/>
      <c r="Y78" s="72">
        <f>+'Ark1'!X1148</f>
        <v>0</v>
      </c>
      <c r="Z78" s="72">
        <f>+'Ark1'!Y1148</f>
        <v>0</v>
      </c>
      <c r="AA78" s="72">
        <f>+'Ark1'!Z1148</f>
        <v>1.5380507143784237</v>
      </c>
      <c r="AB78" s="145">
        <f>+'Ark1'!AA1148</f>
        <v>0.80000000000000382</v>
      </c>
      <c r="AC78" s="53">
        <f>+'Ark1'!AB1148</f>
        <v>1.3266499161421599</v>
      </c>
      <c r="AD78" s="53">
        <f>+'Ark1'!AC1148</f>
        <v>54.289497231400119</v>
      </c>
      <c r="AE78" s="72">
        <f>+'Ark1'!AD1148</f>
        <v>63.515250004402304</v>
      </c>
      <c r="AF78" s="72">
        <f>+'Ark1'!AE1148</f>
        <v>45.226701686664683</v>
      </c>
      <c r="AG78" s="72">
        <f>+'Ark1'!AF1148</f>
        <v>8.1935871524553477E-2</v>
      </c>
      <c r="AH78" s="145">
        <f t="shared" si="30"/>
        <v>2.003571428571429</v>
      </c>
      <c r="AI78" s="72">
        <f t="shared" si="31"/>
        <v>7.5</v>
      </c>
      <c r="AJ78" s="45"/>
      <c r="AK78" s="4"/>
      <c r="AL78" s="16"/>
      <c r="AN78" s="5"/>
      <c r="AO78" s="18"/>
    </row>
    <row r="79" spans="1:41" ht="15.6">
      <c r="A79" s="45"/>
      <c r="B79" s="63">
        <f>+'Ark1'!C1149</f>
        <v>2019</v>
      </c>
      <c r="C79" s="63">
        <f>+'Ark1'!O1149</f>
        <v>11</v>
      </c>
      <c r="D79" s="63" t="str">
        <f t="shared" si="29"/>
        <v>Rogaland</v>
      </c>
      <c r="E79" s="51">
        <f>+'Ark1'!Q1149</f>
        <v>52</v>
      </c>
      <c r="F79" s="72"/>
      <c r="G79" s="51">
        <f>+'Ark1'!R1149</f>
        <v>914</v>
      </c>
      <c r="H79" s="72"/>
      <c r="I79" s="165">
        <f>+'Ark1'!AF1149</f>
        <v>4.9926257715627909</v>
      </c>
      <c r="J79" s="145"/>
      <c r="K79" s="165">
        <f>+'Ark1'!AG1149</f>
        <v>4.7960749636384881</v>
      </c>
      <c r="L79" s="92"/>
      <c r="M79" s="254"/>
      <c r="N79" s="71"/>
      <c r="O79" s="165"/>
      <c r="P79" s="92"/>
      <c r="Q79" s="165"/>
      <c r="R79" s="92"/>
      <c r="S79" s="53">
        <f>+'Ark1'!S1149</f>
        <v>4.4671772428884022</v>
      </c>
      <c r="T79" s="145"/>
      <c r="U79" s="53">
        <f>+'Ark1'!T1149</f>
        <v>3.5820568927789926</v>
      </c>
      <c r="V79" s="145">
        <f>+'Ark1'!U1149</f>
        <v>7.656750547045962</v>
      </c>
      <c r="W79" s="145"/>
      <c r="X79" s="87"/>
      <c r="Y79" s="72">
        <f>+'Ark1'!X1149</f>
        <v>2.407002188183808</v>
      </c>
      <c r="Z79" s="72">
        <f>+'Ark1'!Y1149</f>
        <v>0</v>
      </c>
      <c r="AA79" s="72">
        <f>+'Ark1'!Z1149</f>
        <v>3.699275972853473</v>
      </c>
      <c r="AB79" s="145">
        <f>+'Ark1'!AA1149</f>
        <v>1.3851017694350778</v>
      </c>
      <c r="AC79" s="53">
        <f>+'Ark1'!AB1149</f>
        <v>1.6117544611859178</v>
      </c>
      <c r="AD79" s="53">
        <f>+'Ark1'!AC1149</f>
        <v>60.952019687704805</v>
      </c>
      <c r="AE79" s="72">
        <f>+'Ark1'!AD1149</f>
        <v>48.075192820172688</v>
      </c>
      <c r="AF79" s="72">
        <f>+'Ark1'!AE1149</f>
        <v>49.080342746854257</v>
      </c>
      <c r="AG79" s="72">
        <f>+'Ark1'!AF1149</f>
        <v>4.9926257715627909</v>
      </c>
      <c r="AH79" s="145">
        <f t="shared" si="30"/>
        <v>1.7140019593436222</v>
      </c>
      <c r="AI79" s="72">
        <f t="shared" si="31"/>
        <v>17.576923076923077</v>
      </c>
      <c r="AJ79" s="45"/>
      <c r="AK79" s="4"/>
      <c r="AL79" s="16"/>
      <c r="AN79" s="5"/>
      <c r="AO79" s="18"/>
    </row>
    <row r="80" spans="1:41" ht="15.6">
      <c r="A80" s="45"/>
      <c r="B80" s="63">
        <f>+'Ark1'!C1150</f>
        <v>2019</v>
      </c>
      <c r="C80" s="63">
        <f>+'Ark1'!O1150</f>
        <v>14</v>
      </c>
      <c r="D80" s="63" t="str">
        <f t="shared" si="29"/>
        <v>Vestland</v>
      </c>
      <c r="E80" s="51">
        <f>+'Ark1'!Q1150</f>
        <v>91</v>
      </c>
      <c r="F80" s="72"/>
      <c r="G80" s="51">
        <f>+'Ark1'!R1150</f>
        <v>3378</v>
      </c>
      <c r="H80" s="72"/>
      <c r="I80" s="165">
        <f>+'Ark1'!AF1150</f>
        <v>18.451958267329442</v>
      </c>
      <c r="J80" s="145"/>
      <c r="K80" s="165">
        <f>+'Ark1'!AG1150</f>
        <v>16.667602132478262</v>
      </c>
      <c r="L80" s="92"/>
      <c r="M80" s="254"/>
      <c r="N80" s="71"/>
      <c r="O80" s="165"/>
      <c r="P80" s="92"/>
      <c r="Q80" s="165"/>
      <c r="R80" s="92"/>
      <c r="S80" s="53">
        <f>+'Ark1'!S1150</f>
        <v>4.8214920071047969</v>
      </c>
      <c r="T80" s="145"/>
      <c r="U80" s="53">
        <f>+'Ark1'!T1150</f>
        <v>4.3641207815275331</v>
      </c>
      <c r="V80" s="145">
        <f>+'Ark1'!U1150</f>
        <v>7.1997631734754197</v>
      </c>
      <c r="W80" s="145"/>
      <c r="X80" s="87"/>
      <c r="Y80" s="72">
        <f>+'Ark1'!X1150</f>
        <v>1.7465956187092957</v>
      </c>
      <c r="Z80" s="72">
        <f>+'Ark1'!Y1150</f>
        <v>0.23682652457075196</v>
      </c>
      <c r="AA80" s="72">
        <f>+'Ark1'!Z1150</f>
        <v>2.9465627490191841</v>
      </c>
      <c r="AB80" s="145">
        <f>+'Ark1'!AA1150</f>
        <v>1.2033306452858301</v>
      </c>
      <c r="AC80" s="53">
        <f>+'Ark1'!AB1150</f>
        <v>1.5086224880149195</v>
      </c>
      <c r="AD80" s="53">
        <f>+'Ark1'!AC1150</f>
        <v>21.697284725535063</v>
      </c>
      <c r="AE80" s="72">
        <f>+'Ark1'!AD1150</f>
        <v>15.835656796747164</v>
      </c>
      <c r="AF80" s="72">
        <f>+'Ark1'!AE1150</f>
        <v>39.341760774328925</v>
      </c>
      <c r="AG80" s="72">
        <f>+'Ark1'!AF1150</f>
        <v>18.451958267329442</v>
      </c>
      <c r="AH80" s="145">
        <f t="shared" si="30"/>
        <v>1.4932645668324407</v>
      </c>
      <c r="AI80" s="72">
        <f t="shared" si="31"/>
        <v>37.120879120879124</v>
      </c>
      <c r="AJ80" s="45"/>
      <c r="AK80" s="4"/>
      <c r="AL80" s="18"/>
      <c r="AN80" s="5"/>
      <c r="AO80" s="18"/>
    </row>
    <row r="81" spans="1:41" ht="15.6">
      <c r="A81" s="45"/>
      <c r="B81" s="63">
        <f>+'Ark1'!C1151</f>
        <v>2019</v>
      </c>
      <c r="C81" s="63">
        <f>+'Ark1'!O1151</f>
        <v>15</v>
      </c>
      <c r="D81" s="63" t="str">
        <f t="shared" si="29"/>
        <v>Møre og Romsdal</v>
      </c>
      <c r="E81" s="51">
        <f>+'Ark1'!Q1151</f>
        <v>51</v>
      </c>
      <c r="F81" s="72"/>
      <c r="G81" s="51">
        <f>+'Ark1'!R1151</f>
        <v>2578</v>
      </c>
      <c r="H81" s="72"/>
      <c r="I81" s="165">
        <f>+'Ark1'!AF1151</f>
        <v>14.082045119353252</v>
      </c>
      <c r="J81" s="145"/>
      <c r="K81" s="165">
        <f>+'Ark1'!AG1151</f>
        <v>13.061974233091064</v>
      </c>
      <c r="L81" s="92"/>
      <c r="M81" s="254"/>
      <c r="N81" s="71"/>
      <c r="O81" s="165"/>
      <c r="P81" s="92"/>
      <c r="Q81" s="165"/>
      <c r="R81" s="92"/>
      <c r="S81" s="53">
        <f>+'Ark1'!S1151</f>
        <v>4.7102404965089217</v>
      </c>
      <c r="T81" s="145"/>
      <c r="U81" s="53">
        <f>+'Ark1'!T1151</f>
        <v>4.1027928626842503</v>
      </c>
      <c r="V81" s="145">
        <f>+'Ark1'!U1151</f>
        <v>7.3931691233514254</v>
      </c>
      <c r="W81" s="145"/>
      <c r="X81" s="87"/>
      <c r="Y81" s="72">
        <f>+'Ark1'!X1151</f>
        <v>4.0341349883630722</v>
      </c>
      <c r="Z81" s="72">
        <f>+'Ark1'!Y1151</f>
        <v>0.11636927851047324</v>
      </c>
      <c r="AA81" s="72">
        <f>+'Ark1'!Z1151</f>
        <v>3.7471026515081993</v>
      </c>
      <c r="AB81" s="145">
        <f>+'Ark1'!AA1151</f>
        <v>1.3347055722740842</v>
      </c>
      <c r="AC81" s="53">
        <f>+'Ark1'!AB1151</f>
        <v>1.5858861461824691</v>
      </c>
      <c r="AD81" s="53">
        <f>+'Ark1'!AC1151</f>
        <v>27.376530707693849</v>
      </c>
      <c r="AE81" s="72">
        <f>+'Ark1'!AD1151</f>
        <v>25.671899151462441</v>
      </c>
      <c r="AF81" s="72">
        <f>+'Ark1'!AE1151</f>
        <v>46.763165756550201</v>
      </c>
      <c r="AG81" s="72">
        <f>+'Ark1'!AF1151</f>
        <v>14.082045119353252</v>
      </c>
      <c r="AH81" s="145">
        <f t="shared" si="30"/>
        <v>1.5695948282961356</v>
      </c>
      <c r="AI81" s="72">
        <f t="shared" si="31"/>
        <v>50.549019607843135</v>
      </c>
      <c r="AJ81" s="45"/>
      <c r="AK81" s="13"/>
      <c r="AL81" s="13"/>
    </row>
    <row r="82" spans="1:41" ht="15.6">
      <c r="A82" s="45"/>
      <c r="B82" s="63">
        <f>+'Ark1'!C1152</f>
        <v>2019</v>
      </c>
      <c r="C82" s="63">
        <f>+'Ark1'!O1152</f>
        <v>16</v>
      </c>
      <c r="D82" s="63" t="str">
        <f t="shared" si="29"/>
        <v>Trøndelag</v>
      </c>
      <c r="E82" s="51">
        <f>+'Ark1'!Q1152</f>
        <v>44</v>
      </c>
      <c r="F82" s="72"/>
      <c r="G82" s="51">
        <f>+'Ark1'!R1152</f>
        <v>787</v>
      </c>
      <c r="H82" s="72"/>
      <c r="I82" s="165">
        <f>+'Ark1'!AF1152</f>
        <v>4.2989020593215708</v>
      </c>
      <c r="J82" s="145"/>
      <c r="K82" s="165">
        <f>+'Ark1'!AG1152</f>
        <v>5.2894389473549364</v>
      </c>
      <c r="L82" s="92"/>
      <c r="M82" s="254"/>
      <c r="N82" s="71"/>
      <c r="O82" s="165"/>
      <c r="P82" s="92"/>
      <c r="Q82" s="165"/>
      <c r="R82" s="92"/>
      <c r="S82" s="53">
        <f>+'Ark1'!S1152</f>
        <v>5.8373570520965679</v>
      </c>
      <c r="T82" s="145"/>
      <c r="U82" s="53">
        <f>+'Ark1'!T1152</f>
        <v>3.6315120711562896</v>
      </c>
      <c r="V82" s="145">
        <f>+'Ark1'!U1152</f>
        <v>9.8070775095298597</v>
      </c>
      <c r="W82" s="145"/>
      <c r="X82" s="87"/>
      <c r="Y82" s="72">
        <f>+'Ark1'!X1152</f>
        <v>3.4307496823379924</v>
      </c>
      <c r="Z82" s="72">
        <f>+'Ark1'!Y1152</f>
        <v>0.12706480304955522</v>
      </c>
      <c r="AA82" s="72">
        <f>+'Ark1'!Z1152</f>
        <v>3.2229201163827157</v>
      </c>
      <c r="AB82" s="145">
        <f>+'Ark1'!AA1152</f>
        <v>1.5303709355385005</v>
      </c>
      <c r="AC82" s="53">
        <f>+'Ark1'!AB1152</f>
        <v>1.708465542996926</v>
      </c>
      <c r="AD82" s="53">
        <f>+'Ark1'!AC1152</f>
        <v>52.717638206955876</v>
      </c>
      <c r="AE82" s="72">
        <f>+'Ark1'!AD1152</f>
        <v>50.109703329130511</v>
      </c>
      <c r="AF82" s="72">
        <f>+'Ark1'!AE1152</f>
        <v>49.513721555299078</v>
      </c>
      <c r="AG82" s="72">
        <f>+'Ark1'!AF1152</f>
        <v>4.2989020593215708</v>
      </c>
      <c r="AH82" s="145">
        <f t="shared" si="30"/>
        <v>1.68005441880714</v>
      </c>
      <c r="AI82" s="72">
        <f t="shared" si="31"/>
        <v>17.886363636363637</v>
      </c>
      <c r="AJ82" s="45"/>
      <c r="AK82" s="5"/>
      <c r="AL82" s="18"/>
      <c r="AO82" s="18"/>
    </row>
    <row r="83" spans="1:41" ht="15.6">
      <c r="A83" s="45"/>
      <c r="B83" s="63">
        <f>+'Ark1'!C1153</f>
        <v>2019</v>
      </c>
      <c r="C83" s="63">
        <f>+'Ark1'!O1153</f>
        <v>18</v>
      </c>
      <c r="D83" s="63" t="str">
        <f t="shared" si="29"/>
        <v>Nordland</v>
      </c>
      <c r="E83" s="51">
        <f>+'Ark1'!Q1153</f>
        <v>40</v>
      </c>
      <c r="F83" s="72"/>
      <c r="G83" s="51">
        <f>+'Ark1'!R1153</f>
        <v>881</v>
      </c>
      <c r="H83" s="72"/>
      <c r="I83" s="165">
        <f>+'Ark1'!AF1153</f>
        <v>4.8123668542087721</v>
      </c>
      <c r="J83" s="145"/>
      <c r="K83" s="165">
        <f>+'Ark1'!AG1153</f>
        <v>5.6245138918729012</v>
      </c>
      <c r="L83" s="92"/>
      <c r="M83" s="254"/>
      <c r="N83" s="71"/>
      <c r="O83" s="165"/>
      <c r="P83" s="92"/>
      <c r="Q83" s="165"/>
      <c r="R83" s="92"/>
      <c r="S83" s="53">
        <f>+'Ark1'!S1153</f>
        <v>5.1123723041997744</v>
      </c>
      <c r="T83" s="145"/>
      <c r="U83" s="53">
        <f>+'Ark1'!T1153</f>
        <v>3.9784335981838814</v>
      </c>
      <c r="V83" s="145">
        <f>+'Ark1'!U1153</f>
        <v>9.3156640181611809</v>
      </c>
      <c r="W83" s="145"/>
      <c r="X83" s="87"/>
      <c r="Y83" s="72">
        <f>+'Ark1'!X1153</f>
        <v>3.1782065834279223</v>
      </c>
      <c r="Z83" s="72">
        <f>+'Ark1'!Y1153</f>
        <v>0</v>
      </c>
      <c r="AA83" s="72">
        <f>+'Ark1'!Z1153</f>
        <v>3.3208186285684449</v>
      </c>
      <c r="AB83" s="145">
        <f>+'Ark1'!AA1153</f>
        <v>1.28373883835067</v>
      </c>
      <c r="AC83" s="53">
        <f>+'Ark1'!AB1153</f>
        <v>1.7905636872883131</v>
      </c>
      <c r="AD83" s="53">
        <f>+'Ark1'!AC1153</f>
        <v>54.775855557266532</v>
      </c>
      <c r="AE83" s="72">
        <f>+'Ark1'!AD1153</f>
        <v>17.352094597047387</v>
      </c>
      <c r="AF83" s="72">
        <f>+'Ark1'!AE1153</f>
        <v>23.511904690105407</v>
      </c>
      <c r="AG83" s="72">
        <f>+'Ark1'!AF1153</f>
        <v>4.8123668542087721</v>
      </c>
      <c r="AH83" s="145">
        <f t="shared" si="30"/>
        <v>1.8221802841918291</v>
      </c>
      <c r="AI83" s="72">
        <f t="shared" si="31"/>
        <v>22.024999999999999</v>
      </c>
      <c r="AJ83" s="45"/>
      <c r="AK83" s="13"/>
      <c r="AL83" s="13"/>
    </row>
    <row r="84" spans="1:41" ht="15.6">
      <c r="A84" s="45"/>
      <c r="B84" s="63">
        <f>+'Ark1'!C1154</f>
        <v>2019</v>
      </c>
      <c r="C84" s="63">
        <f>+'Ark1'!O1154</f>
        <v>54</v>
      </c>
      <c r="D84" s="63" t="str">
        <f t="shared" si="29"/>
        <v>Troms og Finnmark</v>
      </c>
      <c r="E84" s="51">
        <f>+'Ark1'!Q1154</f>
        <v>0</v>
      </c>
      <c r="F84" s="72"/>
      <c r="G84" s="51">
        <f>+'Ark1'!R1154</f>
        <v>0</v>
      </c>
      <c r="H84" s="72"/>
      <c r="I84" s="165">
        <f>+'Ark1'!AF1154</f>
        <v>0</v>
      </c>
      <c r="J84" s="145"/>
      <c r="K84" s="165">
        <f>+'Ark1'!AG1154</f>
        <v>0</v>
      </c>
      <c r="L84" s="92"/>
      <c r="M84" s="254"/>
      <c r="N84" s="71"/>
      <c r="O84" s="165"/>
      <c r="P84" s="92"/>
      <c r="Q84" s="165"/>
      <c r="R84" s="92"/>
      <c r="S84" s="53">
        <f>+'Ark1'!S1154</f>
        <v>0</v>
      </c>
      <c r="T84" s="145"/>
      <c r="U84" s="53">
        <f>+'Ark1'!T1154</f>
        <v>0</v>
      </c>
      <c r="V84" s="145">
        <f>+'Ark1'!U1154</f>
        <v>0</v>
      </c>
      <c r="W84" s="145"/>
      <c r="X84" s="87"/>
      <c r="Y84" s="72">
        <f>+'Ark1'!X1154</f>
        <v>0</v>
      </c>
      <c r="Z84" s="72">
        <f>+'Ark1'!Y1154</f>
        <v>0</v>
      </c>
      <c r="AA84" s="72">
        <f>+'Ark1'!Z1154</f>
        <v>0</v>
      </c>
      <c r="AB84" s="145">
        <f>+'Ark1'!AA1154</f>
        <v>0</v>
      </c>
      <c r="AC84" s="53">
        <f>+'Ark1'!AB1154</f>
        <v>0</v>
      </c>
      <c r="AD84" s="53">
        <f>+'Ark1'!AC1154</f>
        <v>0</v>
      </c>
      <c r="AE84" s="72">
        <f>+'Ark1'!AD1154</f>
        <v>0</v>
      </c>
      <c r="AF84" s="72">
        <f>+'Ark1'!AE1154</f>
        <v>0</v>
      </c>
      <c r="AG84" s="72">
        <f>+'Ark1'!AF1154</f>
        <v>0</v>
      </c>
      <c r="AH84" s="145" t="e">
        <f t="shared" si="30"/>
        <v>#DIV/0!</v>
      </c>
      <c r="AI84" s="72" t="e">
        <f t="shared" si="31"/>
        <v>#DIV/0!</v>
      </c>
      <c r="AJ84" s="45"/>
      <c r="AK84" s="13"/>
      <c r="AL84" s="13"/>
    </row>
    <row r="85" spans="1:41" ht="15.6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92"/>
      <c r="M85" s="69"/>
      <c r="N85" s="71"/>
      <c r="O85" s="45"/>
      <c r="P85" s="92"/>
      <c r="Q85" s="45"/>
      <c r="R85" s="92"/>
      <c r="S85" s="45"/>
      <c r="T85" s="45"/>
      <c r="U85" s="45"/>
      <c r="V85" s="45"/>
      <c r="W85" s="45"/>
      <c r="X85" s="87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"/>
      <c r="AL85" s="13"/>
    </row>
    <row r="86" spans="1:41" ht="15.6">
      <c r="A86" s="45"/>
      <c r="B86" s="63">
        <f>+'Ark1'!C1155</f>
        <v>2018</v>
      </c>
      <c r="C86" s="63">
        <f>+'Ark1'!O1155</f>
        <v>1</v>
      </c>
      <c r="D86" s="63" t="str">
        <f t="shared" si="29"/>
        <v>Viken</v>
      </c>
      <c r="E86" s="51">
        <f>+'Ark1'!Q1155</f>
        <v>5</v>
      </c>
      <c r="F86" s="72"/>
      <c r="G86" s="51">
        <f>+'Ark1'!R1155</f>
        <v>146</v>
      </c>
      <c r="H86" s="72"/>
      <c r="I86" s="165">
        <f>+'Ark1'!AF1155</f>
        <v>0.77371489136195004</v>
      </c>
      <c r="J86" s="145"/>
      <c r="K86" s="165">
        <f>+'Ark1'!AG1155</f>
        <v>1.1053536181845123</v>
      </c>
      <c r="L86" s="92"/>
      <c r="M86" s="254"/>
      <c r="N86" s="71"/>
      <c r="O86" s="165"/>
      <c r="P86" s="92"/>
      <c r="Q86" s="165"/>
      <c r="R86" s="92"/>
      <c r="S86" s="53">
        <f>+'Ark1'!S1155</f>
        <v>5.4452054794520564</v>
      </c>
      <c r="T86" s="145"/>
      <c r="U86" s="53">
        <f>+'Ark1'!T1155</f>
        <v>5.0821917808219181</v>
      </c>
      <c r="V86" s="145">
        <f>+'Ark1'!U1155</f>
        <v>11.160273972602738</v>
      </c>
      <c r="W86" s="145"/>
      <c r="X86" s="87"/>
      <c r="Y86" s="72">
        <f>+'Ark1'!X1155</f>
        <v>10.273972602739724</v>
      </c>
      <c r="Z86" s="72">
        <f>+'Ark1'!Y1155</f>
        <v>0</v>
      </c>
      <c r="AA86" s="72">
        <f>+'Ark1'!Z1155</f>
        <v>3.4314915374388364</v>
      </c>
      <c r="AB86" s="145">
        <f>+'Ark1'!AA1155</f>
        <v>1.098135542684491</v>
      </c>
      <c r="AC86" s="53">
        <f>+'Ark1'!AB1155</f>
        <v>1.5283030669961946</v>
      </c>
      <c r="AD86" s="53">
        <f>+'Ark1'!AC1155</f>
        <v>48.673206266986554</v>
      </c>
      <c r="AE86" s="72">
        <f>+'Ark1'!AD1155</f>
        <v>6.448770138343618</v>
      </c>
      <c r="AF86" s="72">
        <f>+'Ark1'!AE1155</f>
        <v>28.428229209088204</v>
      </c>
      <c r="AG86" s="72">
        <f>+'Ark1'!AF1155</f>
        <v>0.77371489136195004</v>
      </c>
      <c r="AH86" s="145">
        <f t="shared" si="30"/>
        <v>2.0495597484276722</v>
      </c>
      <c r="AI86" s="72">
        <f t="shared" si="31"/>
        <v>29.2</v>
      </c>
      <c r="AJ86" s="45"/>
      <c r="AK86" s="13"/>
      <c r="AL86" s="13"/>
    </row>
    <row r="87" spans="1:41" ht="15.6">
      <c r="A87" s="45"/>
      <c r="B87" s="63">
        <f>+'Ark1'!C1156</f>
        <v>2018</v>
      </c>
      <c r="C87" s="63">
        <f>+'Ark1'!O1156</f>
        <v>4</v>
      </c>
      <c r="D87" s="63" t="str">
        <f t="shared" si="29"/>
        <v>Innlandet</v>
      </c>
      <c r="E87" s="51">
        <f>+'Ark1'!Q1156</f>
        <v>29</v>
      </c>
      <c r="F87" s="72"/>
      <c r="G87" s="51">
        <f>+'Ark1'!R1156</f>
        <v>1018</v>
      </c>
      <c r="H87" s="72"/>
      <c r="I87" s="165">
        <f>+'Ark1'!AF1156</f>
        <v>5.3948065712771598</v>
      </c>
      <c r="J87" s="145"/>
      <c r="K87" s="165">
        <f>+'Ark1'!AG1156</f>
        <v>6.3941389530034067</v>
      </c>
      <c r="L87" s="92"/>
      <c r="M87" s="254"/>
      <c r="N87" s="71"/>
      <c r="O87" s="165"/>
      <c r="P87" s="92"/>
      <c r="Q87" s="165"/>
      <c r="R87" s="92"/>
      <c r="S87" s="53">
        <f>+'Ark1'!S1156</f>
        <v>5.3202357563850677</v>
      </c>
      <c r="T87" s="145"/>
      <c r="U87" s="53">
        <f>+'Ark1'!T1156</f>
        <v>3.8899803536345776</v>
      </c>
      <c r="V87" s="145">
        <f>+'Ark1'!U1156</f>
        <v>9.2589292730844761</v>
      </c>
      <c r="W87" s="145"/>
      <c r="X87" s="87"/>
      <c r="Y87" s="72">
        <f>+'Ark1'!X1156</f>
        <v>2.5540275049115904</v>
      </c>
      <c r="Z87" s="72">
        <f>+'Ark1'!Y1156</f>
        <v>0</v>
      </c>
      <c r="AA87" s="72">
        <f>+'Ark1'!Z1156</f>
        <v>3.5242462629494722</v>
      </c>
      <c r="AB87" s="145">
        <f>+'Ark1'!AA1156</f>
        <v>1.5016700406614321</v>
      </c>
      <c r="AC87" s="53">
        <f>+'Ark1'!AB1156</f>
        <v>1.6530253860490061</v>
      </c>
      <c r="AD87" s="53">
        <f>+'Ark1'!AC1156</f>
        <v>15.489125524819316</v>
      </c>
      <c r="AE87" s="72">
        <f>+'Ark1'!AD1156</f>
        <v>24.627308814864861</v>
      </c>
      <c r="AF87" s="72">
        <f>+'Ark1'!AE1156</f>
        <v>34.779316755201911</v>
      </c>
      <c r="AG87" s="72">
        <f>+'Ark1'!AF1156</f>
        <v>5.3948065712771598</v>
      </c>
      <c r="AH87" s="145">
        <f t="shared" si="30"/>
        <v>1.7403231166912847</v>
      </c>
      <c r="AI87" s="72">
        <f t="shared" si="31"/>
        <v>35.103448275862071</v>
      </c>
      <c r="AJ87" s="45"/>
      <c r="AK87" s="13"/>
      <c r="AL87" s="13"/>
    </row>
    <row r="88" spans="1:41" ht="15.6">
      <c r="A88" s="45"/>
      <c r="B88" s="63">
        <f>+'Ark1'!C1157</f>
        <v>2018</v>
      </c>
      <c r="C88" s="63">
        <f>+'Ark1'!O1157</f>
        <v>8</v>
      </c>
      <c r="D88" s="63" t="str">
        <f t="shared" si="29"/>
        <v>Telemark/ Vestfold</v>
      </c>
      <c r="E88" s="51">
        <f>+'Ark1'!Q1157</f>
        <v>25</v>
      </c>
      <c r="F88" s="72"/>
      <c r="G88" s="51">
        <f>+'Ark1'!R1157</f>
        <v>1254</v>
      </c>
      <c r="H88" s="72"/>
      <c r="I88" s="165">
        <f>+'Ark1'!AF1157</f>
        <v>6.645468998410176</v>
      </c>
      <c r="J88" s="145"/>
      <c r="K88" s="165">
        <f>+'Ark1'!AG1157</f>
        <v>5.0485096517301713</v>
      </c>
      <c r="L88" s="92"/>
      <c r="M88" s="254"/>
      <c r="N88" s="71"/>
      <c r="O88" s="165"/>
      <c r="P88" s="92"/>
      <c r="Q88" s="165"/>
      <c r="R88" s="92"/>
      <c r="S88" s="53">
        <f>+'Ark1'!S1157</f>
        <v>5.6507177033492813</v>
      </c>
      <c r="T88" s="145"/>
      <c r="U88" s="53">
        <f>+'Ark1'!T1157</f>
        <v>3.8253588516746406</v>
      </c>
      <c r="V88" s="145">
        <f>+'Ark1'!U1157</f>
        <v>5.9346092503987213</v>
      </c>
      <c r="W88" s="145"/>
      <c r="X88" s="87"/>
      <c r="Y88" s="72">
        <f>+'Ark1'!X1157</f>
        <v>0.15948963317384365</v>
      </c>
      <c r="Z88" s="72">
        <f>+'Ark1'!Y1157</f>
        <v>0</v>
      </c>
      <c r="AA88" s="72">
        <f>+'Ark1'!Z1157</f>
        <v>2.0343811112982086</v>
      </c>
      <c r="AB88" s="145">
        <f>+'Ark1'!AA1157</f>
        <v>1.6356802997883229</v>
      </c>
      <c r="AC88" s="53">
        <f>+'Ark1'!AB1157</f>
        <v>1.478919814795209</v>
      </c>
      <c r="AD88" s="53">
        <f>+'Ark1'!AC1157</f>
        <v>6.0932332991164309</v>
      </c>
      <c r="AE88" s="72">
        <f>+'Ark1'!AD1157</f>
        <v>13.079603284506844</v>
      </c>
      <c r="AF88" s="72">
        <f>+'Ark1'!AE1157</f>
        <v>47.717769881105035</v>
      </c>
      <c r="AG88" s="72">
        <f>+'Ark1'!AF1157</f>
        <v>6.645468998410176</v>
      </c>
      <c r="AH88" s="145">
        <f t="shared" si="30"/>
        <v>1.0502399096810608</v>
      </c>
      <c r="AI88" s="72">
        <f t="shared" si="31"/>
        <v>50.16</v>
      </c>
      <c r="AJ88" s="45"/>
      <c r="AK88" s="13"/>
      <c r="AL88" s="13"/>
    </row>
    <row r="89" spans="1:41" ht="15.6">
      <c r="A89" s="45"/>
      <c r="B89" s="63">
        <f>+'Ark1'!C1158</f>
        <v>2018</v>
      </c>
      <c r="C89" s="63">
        <f>+'Ark1'!O1158</f>
        <v>9</v>
      </c>
      <c r="D89" s="63" t="str">
        <f t="shared" si="29"/>
        <v>Agder</v>
      </c>
      <c r="E89" s="51">
        <f>+'Ark1'!Q1158</f>
        <v>5</v>
      </c>
      <c r="F89" s="72"/>
      <c r="G89" s="51">
        <f>+'Ark1'!R1158</f>
        <v>37</v>
      </c>
      <c r="H89" s="72"/>
      <c r="I89" s="165">
        <f>+'Ark1'!AF1158</f>
        <v>0.19607843137254899</v>
      </c>
      <c r="J89" s="145"/>
      <c r="K89" s="165">
        <f>+'Ark1'!AG1158</f>
        <v>0.14958295864102419</v>
      </c>
      <c r="L89" s="92"/>
      <c r="M89" s="254"/>
      <c r="N89" s="71"/>
      <c r="O89" s="165"/>
      <c r="P89" s="92"/>
      <c r="Q89" s="165"/>
      <c r="R89" s="92"/>
      <c r="S89" s="53">
        <f>+'Ark1'!S1158</f>
        <v>4.1351351351351342</v>
      </c>
      <c r="T89" s="145"/>
      <c r="U89" s="53">
        <f>+'Ark1'!T1158</f>
        <v>3.2972972972972969</v>
      </c>
      <c r="V89" s="145">
        <f>+'Ark1'!U1158</f>
        <v>5.9594594594594579</v>
      </c>
      <c r="W89" s="145"/>
      <c r="X89" s="87"/>
      <c r="Y89" s="72">
        <f>+'Ark1'!X1158</f>
        <v>0</v>
      </c>
      <c r="Z89" s="72">
        <f>+'Ark1'!Y1158</f>
        <v>0</v>
      </c>
      <c r="AA89" s="72">
        <f>+'Ark1'!Z1158</f>
        <v>2.1587608381811503</v>
      </c>
      <c r="AB89" s="145">
        <f>+'Ark1'!AA1158</f>
        <v>1.4734068292366502</v>
      </c>
      <c r="AC89" s="53">
        <f>+'Ark1'!AB1158</f>
        <v>1.4862407659316237</v>
      </c>
      <c r="AD89" s="53">
        <f>+'Ark1'!AC1158</f>
        <v>67.384351817464847</v>
      </c>
      <c r="AE89" s="72">
        <f>+'Ark1'!AD1158</f>
        <v>78.716366718247059</v>
      </c>
      <c r="AF89" s="72">
        <f>+'Ark1'!AE1158</f>
        <v>69.749120677525994</v>
      </c>
      <c r="AG89" s="72">
        <f>+'Ark1'!AF1158</f>
        <v>0.19607843137254899</v>
      </c>
      <c r="AH89" s="145">
        <f t="shared" si="30"/>
        <v>1.4411764705882353</v>
      </c>
      <c r="AI89" s="72">
        <f t="shared" si="31"/>
        <v>7.4</v>
      </c>
      <c r="AJ89" s="45"/>
      <c r="AK89" s="4"/>
      <c r="AL89" s="16"/>
      <c r="AN89" s="5"/>
      <c r="AO89" s="18"/>
    </row>
    <row r="90" spans="1:41" ht="15.6">
      <c r="A90" s="45"/>
      <c r="B90" s="63">
        <f>+'Ark1'!C1159</f>
        <v>2018</v>
      </c>
      <c r="C90" s="63">
        <f>+'Ark1'!O1159</f>
        <v>11</v>
      </c>
      <c r="D90" s="63" t="str">
        <f t="shared" si="29"/>
        <v>Rogaland</v>
      </c>
      <c r="E90" s="51">
        <f>+'Ark1'!Q1159</f>
        <v>56</v>
      </c>
      <c r="F90" s="72"/>
      <c r="G90" s="51">
        <f>+'Ark1'!R1159</f>
        <v>866</v>
      </c>
      <c r="H90" s="72"/>
      <c r="I90" s="165">
        <f>+'Ark1'!AF1159</f>
        <v>4.5892951775304702</v>
      </c>
      <c r="J90" s="145"/>
      <c r="K90" s="165">
        <f>+'Ark1'!AG1159</f>
        <v>4.2583995749537502</v>
      </c>
      <c r="L90" s="92"/>
      <c r="M90" s="254"/>
      <c r="N90" s="71"/>
      <c r="O90" s="165"/>
      <c r="P90" s="92"/>
      <c r="Q90" s="165"/>
      <c r="R90" s="92"/>
      <c r="S90" s="53">
        <f>+'Ark1'!S1159</f>
        <v>4.375288683602772</v>
      </c>
      <c r="T90" s="145"/>
      <c r="U90" s="53">
        <f>+'Ark1'!T1159</f>
        <v>3.2517321016166272</v>
      </c>
      <c r="V90" s="145">
        <f>+'Ark1'!U1159</f>
        <v>7.2486143187067009</v>
      </c>
      <c r="W90" s="145"/>
      <c r="X90" s="87"/>
      <c r="Y90" s="72">
        <f>+'Ark1'!X1159</f>
        <v>1.7321016166281755</v>
      </c>
      <c r="Z90" s="72">
        <f>+'Ark1'!Y1159</f>
        <v>0.11547344110854502</v>
      </c>
      <c r="AA90" s="72">
        <f>+'Ark1'!Z1159</f>
        <v>3.6241433386401374</v>
      </c>
      <c r="AB90" s="145">
        <f>+'Ark1'!AA1159</f>
        <v>1.1980696453426001</v>
      </c>
      <c r="AC90" s="53">
        <f>+'Ark1'!AB1159</f>
        <v>1.5665094845489949</v>
      </c>
      <c r="AD90" s="53">
        <f>+'Ark1'!AC1159</f>
        <v>54.4632428354182</v>
      </c>
      <c r="AE90" s="72">
        <f>+'Ark1'!AD1159</f>
        <v>49.384739509687314</v>
      </c>
      <c r="AF90" s="72">
        <f>+'Ark1'!AE1159</f>
        <v>43.572753549691399</v>
      </c>
      <c r="AG90" s="72">
        <f>+'Ark1'!AF1159</f>
        <v>4.5892951775304702</v>
      </c>
      <c r="AH90" s="145">
        <f t="shared" si="30"/>
        <v>1.6567168118237008</v>
      </c>
      <c r="AI90" s="72">
        <f t="shared" si="31"/>
        <v>15.464285714285714</v>
      </c>
      <c r="AJ90" s="45"/>
      <c r="AK90" s="13"/>
      <c r="AL90" s="13"/>
    </row>
    <row r="91" spans="1:41" ht="15.6">
      <c r="A91" s="45"/>
      <c r="B91" s="63">
        <f>+'Ark1'!C1160</f>
        <v>2018</v>
      </c>
      <c r="C91" s="63">
        <f>+'Ark1'!O1160</f>
        <v>14</v>
      </c>
      <c r="D91" s="63" t="str">
        <f t="shared" si="29"/>
        <v>Vestland</v>
      </c>
      <c r="E91" s="51">
        <f>+'Ark1'!Q1160</f>
        <v>93</v>
      </c>
      <c r="F91" s="72"/>
      <c r="G91" s="51">
        <f>+'Ark1'!R1160</f>
        <v>3140</v>
      </c>
      <c r="H91" s="72"/>
      <c r="I91" s="165">
        <f>+'Ark1'!AF1160</f>
        <v>16.640169581346051</v>
      </c>
      <c r="J91" s="145"/>
      <c r="K91" s="165">
        <f>+'Ark1'!AG1160</f>
        <v>15.65383966226409</v>
      </c>
      <c r="L91" s="92"/>
      <c r="M91" s="254"/>
      <c r="N91" s="71"/>
      <c r="O91" s="165"/>
      <c r="P91" s="92"/>
      <c r="Q91" s="165"/>
      <c r="R91" s="92"/>
      <c r="S91" s="53">
        <f>+'Ark1'!S1160</f>
        <v>5.3343949044585992</v>
      </c>
      <c r="T91" s="145"/>
      <c r="U91" s="53">
        <f>+'Ark1'!T1160</f>
        <v>4.5066878980891723</v>
      </c>
      <c r="V91" s="145">
        <f>+'Ark1'!U1160</f>
        <v>7.3488216560509683</v>
      </c>
      <c r="W91" s="145"/>
      <c r="X91" s="87"/>
      <c r="Y91" s="72">
        <f>+'Ark1'!X1160</f>
        <v>1.9108280254777077</v>
      </c>
      <c r="Z91" s="72">
        <f>+'Ark1'!Y1160</f>
        <v>9.5541401273885371E-2</v>
      </c>
      <c r="AA91" s="72">
        <f>+'Ark1'!Z1160</f>
        <v>3.011547078987423</v>
      </c>
      <c r="AB91" s="145">
        <f>+'Ark1'!AA1160</f>
        <v>1.1887055195477736</v>
      </c>
      <c r="AC91" s="53">
        <f>+'Ark1'!AB1160</f>
        <v>1.3119805073388024</v>
      </c>
      <c r="AD91" s="53">
        <f>+'Ark1'!AC1160</f>
        <v>5.6556702777193504</v>
      </c>
      <c r="AE91" s="72">
        <f>+'Ark1'!AD1160</f>
        <v>8.1822496656845942</v>
      </c>
      <c r="AF91" s="72">
        <f>+'Ark1'!AE1160</f>
        <v>40.452771214012905</v>
      </c>
      <c r="AG91" s="72">
        <f>+'Ark1'!AF1160</f>
        <v>16.640169581346051</v>
      </c>
      <c r="AH91" s="145">
        <f t="shared" si="30"/>
        <v>1.377629850746271</v>
      </c>
      <c r="AI91" s="72">
        <f t="shared" si="31"/>
        <v>33.763440860215056</v>
      </c>
      <c r="AJ91" s="45"/>
      <c r="AK91" s="2"/>
      <c r="AL91" s="5"/>
    </row>
    <row r="92" spans="1:41" ht="15.6">
      <c r="A92" s="45"/>
      <c r="B92" s="63">
        <f>+'Ark1'!C1161</f>
        <v>2018</v>
      </c>
      <c r="C92" s="63">
        <f>+'Ark1'!O1161</f>
        <v>15</v>
      </c>
      <c r="D92" s="63" t="str">
        <f t="shared" si="29"/>
        <v>Møre og Romsdal</v>
      </c>
      <c r="E92" s="51">
        <f>+'Ark1'!Q1161</f>
        <v>48</v>
      </c>
      <c r="F92" s="72"/>
      <c r="G92" s="51">
        <f>+'Ark1'!R1161</f>
        <v>2640</v>
      </c>
      <c r="H92" s="72"/>
      <c r="I92" s="165">
        <f>+'Ark1'!AF1161</f>
        <v>13.99046104928458</v>
      </c>
      <c r="J92" s="145"/>
      <c r="K92" s="165">
        <f>+'Ark1'!AG1161</f>
        <v>12.812014448967577</v>
      </c>
      <c r="L92" s="92"/>
      <c r="M92" s="254"/>
      <c r="N92" s="71"/>
      <c r="O92" s="165"/>
      <c r="P92" s="92"/>
      <c r="Q92" s="165"/>
      <c r="R92" s="92"/>
      <c r="S92" s="53">
        <f>+'Ark1'!S1161</f>
        <v>4.5734848484848492</v>
      </c>
      <c r="T92" s="145"/>
      <c r="U92" s="53">
        <f>+'Ark1'!T1161</f>
        <v>4.0272727272727273</v>
      </c>
      <c r="V92" s="145">
        <f>+'Ark1'!U1161</f>
        <v>7.1538522727272706</v>
      </c>
      <c r="W92" s="145"/>
      <c r="X92" s="87"/>
      <c r="Y92" s="72">
        <f>+'Ark1'!X1161</f>
        <v>2.0454545454545454</v>
      </c>
      <c r="Z92" s="72">
        <f>+'Ark1'!Y1161</f>
        <v>3.787878787878788E-2</v>
      </c>
      <c r="AA92" s="72">
        <f>+'Ark1'!Z1161</f>
        <v>3.2123146876386679</v>
      </c>
      <c r="AB92" s="145">
        <f>+'Ark1'!AA1161</f>
        <v>1.5329393358336756</v>
      </c>
      <c r="AC92" s="53">
        <f>+'Ark1'!AB1161</f>
        <v>1.4906319032794042</v>
      </c>
      <c r="AD92" s="53">
        <f>+'Ark1'!AC1161</f>
        <v>17.403067439236214</v>
      </c>
      <c r="AE92" s="72">
        <f>+'Ark1'!AD1161</f>
        <v>14.511005561778219</v>
      </c>
      <c r="AF92" s="72">
        <f>+'Ark1'!AE1161</f>
        <v>44.271809937419448</v>
      </c>
      <c r="AG92" s="72">
        <f>+'Ark1'!AF1161</f>
        <v>13.99046104928458</v>
      </c>
      <c r="AH92" s="145">
        <f t="shared" si="30"/>
        <v>1.5642015901938042</v>
      </c>
      <c r="AI92" s="72">
        <f t="shared" si="31"/>
        <v>55</v>
      </c>
      <c r="AJ92" s="45"/>
      <c r="AK92" s="4"/>
      <c r="AL92" s="4"/>
      <c r="AN92" s="4"/>
      <c r="AO92" s="4"/>
    </row>
    <row r="93" spans="1:41" ht="15.6">
      <c r="A93" s="45"/>
      <c r="B93" s="63">
        <f>+'Ark1'!C1162</f>
        <v>2018</v>
      </c>
      <c r="C93" s="63">
        <f>+'Ark1'!O1162</f>
        <v>16</v>
      </c>
      <c r="D93" s="63" t="str">
        <f t="shared" si="29"/>
        <v>Trøndelag</v>
      </c>
      <c r="E93" s="51">
        <f>+'Ark1'!Q1162</f>
        <v>33</v>
      </c>
      <c r="F93" s="72"/>
      <c r="G93" s="51">
        <f>+'Ark1'!R1162</f>
        <v>696</v>
      </c>
      <c r="H93" s="72"/>
      <c r="I93" s="165">
        <f>+'Ark1'!AF1162</f>
        <v>3.6883942766295696</v>
      </c>
      <c r="J93" s="145"/>
      <c r="K93" s="165">
        <f>+'Ark1'!AG1162</f>
        <v>4.1810234649193045</v>
      </c>
      <c r="L93" s="92"/>
      <c r="M93" s="254"/>
      <c r="N93" s="71"/>
      <c r="O93" s="165"/>
      <c r="P93" s="92"/>
      <c r="Q93" s="165"/>
      <c r="R93" s="92"/>
      <c r="S93" s="53">
        <f>+'Ark1'!S1162</f>
        <v>5.9252873563218387</v>
      </c>
      <c r="T93" s="145"/>
      <c r="U93" s="53">
        <f>+'Ark1'!T1162</f>
        <v>3.3649425287356318</v>
      </c>
      <c r="V93" s="145">
        <f>+'Ark1'!U1162</f>
        <v>8.8552298850574722</v>
      </c>
      <c r="W93" s="145"/>
      <c r="X93" s="87"/>
      <c r="Y93" s="72">
        <f>+'Ark1'!X1162</f>
        <v>2.729885057471265</v>
      </c>
      <c r="Z93" s="72">
        <f>+'Ark1'!Y1162</f>
        <v>0.43103448275862066</v>
      </c>
      <c r="AA93" s="72">
        <f>+'Ark1'!Z1162</f>
        <v>3.5333090631387671</v>
      </c>
      <c r="AB93" s="145">
        <f>+'Ark1'!AA1162</f>
        <v>1.6135716355877952</v>
      </c>
      <c r="AC93" s="53">
        <f>+'Ark1'!AB1162</f>
        <v>1.8434820710064797</v>
      </c>
      <c r="AD93" s="53">
        <f>+'Ark1'!AC1162</f>
        <v>40.977168462654113</v>
      </c>
      <c r="AE93" s="72">
        <f>+'Ark1'!AD1162</f>
        <v>26.830315422693968</v>
      </c>
      <c r="AF93" s="72">
        <f>+'Ark1'!AE1162</f>
        <v>45.064497643399811</v>
      </c>
      <c r="AG93" s="72">
        <f>+'Ark1'!AF1162</f>
        <v>3.6883942766295696</v>
      </c>
      <c r="AH93" s="145">
        <f t="shared" si="30"/>
        <v>1.4944810863239575</v>
      </c>
      <c r="AI93" s="72">
        <f t="shared" si="31"/>
        <v>21.09090909090909</v>
      </c>
      <c r="AJ93" s="45"/>
      <c r="AK93" s="4"/>
      <c r="AL93" s="13"/>
      <c r="AN93" s="1"/>
      <c r="AO93" s="5"/>
    </row>
    <row r="94" spans="1:41" ht="15.6">
      <c r="A94" s="45"/>
      <c r="B94" s="63">
        <f>+'Ark1'!C1163</f>
        <v>2018</v>
      </c>
      <c r="C94" s="63">
        <f>+'Ark1'!O1163</f>
        <v>18</v>
      </c>
      <c r="D94" s="63" t="str">
        <f t="shared" si="29"/>
        <v>Nordland</v>
      </c>
      <c r="E94" s="51">
        <f>+'Ark1'!Q1163</f>
        <v>34</v>
      </c>
      <c r="F94" s="72"/>
      <c r="G94" s="51">
        <f>+'Ark1'!R1163</f>
        <v>820</v>
      </c>
      <c r="H94" s="72"/>
      <c r="I94" s="165">
        <f>+'Ark1'!AF1163</f>
        <v>4.3455219925808164</v>
      </c>
      <c r="J94" s="145"/>
      <c r="K94" s="165">
        <f>+'Ark1'!AG1163</f>
        <v>5.0924008872134996</v>
      </c>
      <c r="L94" s="92"/>
      <c r="M94" s="254"/>
      <c r="N94" s="71"/>
      <c r="O94" s="165"/>
      <c r="P94" s="92"/>
      <c r="Q94" s="165"/>
      <c r="R94" s="92"/>
      <c r="S94" s="53">
        <f>+'Ark1'!S1163</f>
        <v>4.6487804878048786</v>
      </c>
      <c r="T94" s="145"/>
      <c r="U94" s="53">
        <f>+'Ark1'!T1163</f>
        <v>3.8146341463414624</v>
      </c>
      <c r="V94" s="145">
        <f>+'Ark1'!U1163</f>
        <v>9.154512195121951</v>
      </c>
      <c r="W94" s="145"/>
      <c r="X94" s="87"/>
      <c r="Y94" s="72">
        <f>+'Ark1'!X1163</f>
        <v>3.6585365853658542</v>
      </c>
      <c r="Z94" s="72">
        <f>+'Ark1'!Y1163</f>
        <v>0.12195121951219512</v>
      </c>
      <c r="AA94" s="72">
        <f>+'Ark1'!Z1163</f>
        <v>3.3871265080534965</v>
      </c>
      <c r="AB94" s="145">
        <f>+'Ark1'!AA1163</f>
        <v>1.5806948072811577</v>
      </c>
      <c r="AC94" s="53">
        <f>+'Ark1'!AB1163</f>
        <v>1.5396485147844401</v>
      </c>
      <c r="AD94" s="53">
        <f>+'Ark1'!AC1163</f>
        <v>64.606186286791939</v>
      </c>
      <c r="AE94" s="72">
        <f>+'Ark1'!AD1163</f>
        <v>34.562362414291208</v>
      </c>
      <c r="AF94" s="72">
        <f>+'Ark1'!AE1163</f>
        <v>59.41007283823739</v>
      </c>
      <c r="AG94" s="72">
        <f>+'Ark1'!AF1163</f>
        <v>4.3455219925808164</v>
      </c>
      <c r="AH94" s="145">
        <f t="shared" si="30"/>
        <v>1.9692287513116471</v>
      </c>
      <c r="AI94" s="72">
        <f t="shared" si="31"/>
        <v>24.117647058823529</v>
      </c>
      <c r="AJ94" s="45"/>
      <c r="AK94" s="4"/>
      <c r="AL94" s="13"/>
      <c r="AN94" s="1"/>
      <c r="AO94" s="5"/>
    </row>
    <row r="95" spans="1:41" ht="15.6">
      <c r="A95" s="45"/>
      <c r="B95" s="63">
        <f>+'Ark1'!C1164</f>
        <v>2018</v>
      </c>
      <c r="C95" s="63">
        <f>+'Ark1'!O1164</f>
        <v>54</v>
      </c>
      <c r="D95" s="63" t="str">
        <f t="shared" si="29"/>
        <v>Troms og Finnmark</v>
      </c>
      <c r="E95" s="51">
        <f>+'Ark1'!Q1164</f>
        <v>0</v>
      </c>
      <c r="F95" s="72"/>
      <c r="G95" s="51">
        <f>+'Ark1'!R1164</f>
        <v>0</v>
      </c>
      <c r="H95" s="72"/>
      <c r="I95" s="165">
        <f>+'Ark1'!AF1164</f>
        <v>0</v>
      </c>
      <c r="J95" s="145"/>
      <c r="K95" s="165">
        <f>+'Ark1'!AG1164</f>
        <v>0</v>
      </c>
      <c r="L95" s="92"/>
      <c r="M95" s="254"/>
      <c r="N95" s="71"/>
      <c r="O95" s="165"/>
      <c r="P95" s="92"/>
      <c r="Q95" s="165"/>
      <c r="R95" s="92"/>
      <c r="S95" s="53">
        <f>+'Ark1'!S1164</f>
        <v>0</v>
      </c>
      <c r="T95" s="145"/>
      <c r="U95" s="53">
        <f>+'Ark1'!T1164</f>
        <v>0</v>
      </c>
      <c r="V95" s="145">
        <f>+'Ark1'!U1164</f>
        <v>0</v>
      </c>
      <c r="W95" s="145"/>
      <c r="X95" s="87"/>
      <c r="Y95" s="72">
        <f>+'Ark1'!X1164</f>
        <v>0</v>
      </c>
      <c r="Z95" s="72">
        <f>+'Ark1'!Y1164</f>
        <v>0</v>
      </c>
      <c r="AA95" s="72">
        <f>+'Ark1'!Z1164</f>
        <v>0</v>
      </c>
      <c r="AB95" s="145">
        <f>+'Ark1'!AA1164</f>
        <v>0</v>
      </c>
      <c r="AC95" s="53">
        <f>+'Ark1'!AB1164</f>
        <v>0</v>
      </c>
      <c r="AD95" s="53">
        <f>+'Ark1'!AC1164</f>
        <v>0</v>
      </c>
      <c r="AE95" s="72">
        <f>+'Ark1'!AD1164</f>
        <v>0</v>
      </c>
      <c r="AF95" s="72">
        <f>+'Ark1'!AE1164</f>
        <v>0</v>
      </c>
      <c r="AG95" s="72">
        <f>+'Ark1'!AF1164</f>
        <v>0</v>
      </c>
      <c r="AH95" s="145" t="e">
        <f t="shared" si="30"/>
        <v>#DIV/0!</v>
      </c>
      <c r="AI95" s="72" t="e">
        <f t="shared" si="31"/>
        <v>#DIV/0!</v>
      </c>
      <c r="AJ95" s="45"/>
      <c r="AK95" s="4"/>
      <c r="AL95" s="13"/>
      <c r="AN95" s="1"/>
      <c r="AO95" s="5"/>
    </row>
    <row r="96" spans="1:41" ht="15.6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92"/>
      <c r="M96" s="69"/>
      <c r="N96" s="71"/>
      <c r="O96" s="45"/>
      <c r="P96" s="92"/>
      <c r="Q96" s="45"/>
      <c r="R96" s="92"/>
      <c r="S96" s="45"/>
      <c r="T96" s="45"/>
      <c r="U96" s="45"/>
      <c r="V96" s="45"/>
      <c r="W96" s="45"/>
      <c r="X96" s="87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"/>
      <c r="AL96" s="13"/>
    </row>
    <row r="97" spans="1:41" ht="15.6">
      <c r="A97" s="45"/>
      <c r="B97" s="63">
        <f>+'Ark1'!C1165</f>
        <v>2017</v>
      </c>
      <c r="C97" s="63">
        <f>+'Ark1'!O1165</f>
        <v>1</v>
      </c>
      <c r="D97" s="63" t="str">
        <f t="shared" si="29"/>
        <v>Viken</v>
      </c>
      <c r="E97" s="51">
        <f>+'Ark1'!Q1165</f>
        <v>5</v>
      </c>
      <c r="F97" s="72"/>
      <c r="G97" s="51">
        <f>+'Ark1'!R1165</f>
        <v>86</v>
      </c>
      <c r="H97" s="72"/>
      <c r="I97" s="165">
        <f>+'Ark1'!AF1165</f>
        <v>0.49176578225068607</v>
      </c>
      <c r="J97" s="145"/>
      <c r="K97" s="165">
        <f>+'Ark1'!AG1165</f>
        <v>0.77387777869566254</v>
      </c>
      <c r="L97" s="92"/>
      <c r="M97" s="254"/>
      <c r="N97" s="71"/>
      <c r="O97" s="165"/>
      <c r="P97" s="92"/>
      <c r="Q97" s="165"/>
      <c r="R97" s="92"/>
      <c r="S97" s="53">
        <f>+'Ark1'!S1165</f>
        <v>5.6279069767441881</v>
      </c>
      <c r="T97" s="145"/>
      <c r="U97" s="53">
        <f>+'Ark1'!T1165</f>
        <v>4.0232558139534902</v>
      </c>
      <c r="V97" s="145">
        <f>+'Ark1'!U1165</f>
        <v>11.873255813953488</v>
      </c>
      <c r="W97" s="145"/>
      <c r="X97" s="87"/>
      <c r="Y97" s="72">
        <f>+'Ark1'!X1165</f>
        <v>10.465116279069768</v>
      </c>
      <c r="Z97" s="72">
        <f>+'Ark1'!Y1165</f>
        <v>0</v>
      </c>
      <c r="AA97" s="72">
        <f>+'Ark1'!Z1165</f>
        <v>2.99896976180715</v>
      </c>
      <c r="AB97" s="145">
        <f>+'Ark1'!AA1165</f>
        <v>1.3033633738792605</v>
      </c>
      <c r="AC97" s="53">
        <f>+'Ark1'!AB1165</f>
        <v>1.8550794139965112</v>
      </c>
      <c r="AD97" s="53">
        <f>+'Ark1'!AC1165</f>
        <v>61.38414145485924</v>
      </c>
      <c r="AE97" s="72">
        <f>+'Ark1'!AD1165</f>
        <v>32.386820447260163</v>
      </c>
      <c r="AF97" s="72">
        <f>+'Ark1'!AE1165</f>
        <v>45.564446519888286</v>
      </c>
      <c r="AG97" s="72">
        <f>+'Ark1'!AF1165</f>
        <v>0.49176578225068607</v>
      </c>
      <c r="AH97" s="145">
        <f t="shared" si="30"/>
        <v>2.109710743801652</v>
      </c>
      <c r="AI97" s="72">
        <f t="shared" si="31"/>
        <v>17.2</v>
      </c>
      <c r="AJ97" s="45"/>
      <c r="AK97" s="4"/>
      <c r="AL97" s="13"/>
      <c r="AN97" s="1"/>
      <c r="AO97" s="5"/>
    </row>
    <row r="98" spans="1:41" ht="15.6">
      <c r="A98" s="45"/>
      <c r="B98" s="63">
        <f>+'Ark1'!C1166</f>
        <v>2017</v>
      </c>
      <c r="C98" s="63">
        <f>+'Ark1'!O1166</f>
        <v>4</v>
      </c>
      <c r="D98" s="63" t="str">
        <f t="shared" si="29"/>
        <v>Innlandet</v>
      </c>
      <c r="E98" s="51">
        <f>+'Ark1'!Q1166</f>
        <v>31</v>
      </c>
      <c r="F98" s="72"/>
      <c r="G98" s="51">
        <f>+'Ark1'!R1166</f>
        <v>1069</v>
      </c>
      <c r="H98" s="72"/>
      <c r="I98" s="165">
        <f>+'Ark1'!AF1166</f>
        <v>6.112763037511435</v>
      </c>
      <c r="J98" s="145"/>
      <c r="K98" s="165">
        <f>+'Ark1'!AG1166</f>
        <v>6.9206394438932914</v>
      </c>
      <c r="L98" s="92"/>
      <c r="M98" s="254"/>
      <c r="N98" s="71"/>
      <c r="O98" s="165"/>
      <c r="P98" s="92"/>
      <c r="Q98" s="165"/>
      <c r="R98" s="92"/>
      <c r="S98" s="53">
        <f>+'Ark1'!S1166</f>
        <v>5.3152478952291879</v>
      </c>
      <c r="T98" s="145"/>
      <c r="U98" s="53">
        <f>+'Ark1'!T1166</f>
        <v>3.8241347053320847</v>
      </c>
      <c r="V98" s="145">
        <f>+'Ark1'!U1166</f>
        <v>8.5420954162768901</v>
      </c>
      <c r="W98" s="145"/>
      <c r="X98" s="87"/>
      <c r="Y98" s="72">
        <f>+'Ark1'!X1166</f>
        <v>3.0869971936389158</v>
      </c>
      <c r="Z98" s="72">
        <f>+'Ark1'!Y1166</f>
        <v>9.3545369504209525E-2</v>
      </c>
      <c r="AA98" s="72">
        <f>+'Ark1'!Z1166</f>
        <v>3.6647035501707186</v>
      </c>
      <c r="AB98" s="145">
        <f>+'Ark1'!AA1166</f>
        <v>1.8060187958157623</v>
      </c>
      <c r="AC98" s="53">
        <f>+'Ark1'!AB1166</f>
        <v>1.6382179406731971</v>
      </c>
      <c r="AD98" s="53">
        <f>+'Ark1'!AC1166</f>
        <v>17.377792349186954</v>
      </c>
      <c r="AE98" s="72">
        <f>+'Ark1'!AD1166</f>
        <v>37.397590963531528</v>
      </c>
      <c r="AF98" s="72">
        <f>+'Ark1'!AE1166</f>
        <v>36.242153124085362</v>
      </c>
      <c r="AG98" s="72">
        <f>+'Ark1'!AF1166</f>
        <v>6.112763037511435</v>
      </c>
      <c r="AH98" s="145">
        <f t="shared" si="30"/>
        <v>1.6070925730376615</v>
      </c>
      <c r="AI98" s="72">
        <f t="shared" si="31"/>
        <v>34.483870967741936</v>
      </c>
      <c r="AJ98" s="45"/>
      <c r="AK98" s="4"/>
      <c r="AL98" s="13"/>
      <c r="AN98" s="13"/>
      <c r="AO98" s="5"/>
    </row>
    <row r="99" spans="1:41" ht="15.6">
      <c r="A99" s="45"/>
      <c r="B99" s="63">
        <f>+'Ark1'!C1167</f>
        <v>2017</v>
      </c>
      <c r="C99" s="63">
        <f>+'Ark1'!O1167</f>
        <v>8</v>
      </c>
      <c r="D99" s="63" t="str">
        <f t="shared" si="29"/>
        <v>Telemark/ Vestfold</v>
      </c>
      <c r="E99" s="51">
        <f>+'Ark1'!Q1167</f>
        <v>27</v>
      </c>
      <c r="F99" s="72"/>
      <c r="G99" s="51">
        <f>+'Ark1'!R1167</f>
        <v>1472</v>
      </c>
      <c r="H99" s="72"/>
      <c r="I99" s="165">
        <f>+'Ark1'!AF1167</f>
        <v>8.4172003659652326</v>
      </c>
      <c r="J99" s="145"/>
      <c r="K99" s="165">
        <f>+'Ark1'!AG1167</f>
        <v>6.9226857371089148</v>
      </c>
      <c r="L99" s="92"/>
      <c r="M99" s="254"/>
      <c r="N99" s="71"/>
      <c r="O99" s="165"/>
      <c r="P99" s="92"/>
      <c r="Q99" s="165"/>
      <c r="R99" s="92"/>
      <c r="S99" s="53">
        <f>+'Ark1'!S1167</f>
        <v>5.3885869565217392</v>
      </c>
      <c r="T99" s="145"/>
      <c r="U99" s="53">
        <f>+'Ark1'!T1167</f>
        <v>3.7567934782608696</v>
      </c>
      <c r="V99" s="145">
        <f>+'Ark1'!U1167</f>
        <v>6.2052989130434701</v>
      </c>
      <c r="W99" s="145"/>
      <c r="X99" s="87"/>
      <c r="Y99" s="72">
        <f>+'Ark1'!X1167</f>
        <v>1.3586956521739131</v>
      </c>
      <c r="Z99" s="72">
        <f>+'Ark1'!Y1167</f>
        <v>0.1358695652173913</v>
      </c>
      <c r="AA99" s="72">
        <f>+'Ark1'!Z1167</f>
        <v>2.6765713929429684</v>
      </c>
      <c r="AB99" s="145">
        <f>+'Ark1'!AA1167</f>
        <v>1.7257103650896044</v>
      </c>
      <c r="AC99" s="53">
        <f>+'Ark1'!AB1167</f>
        <v>1.5662307775845548</v>
      </c>
      <c r="AD99" s="53">
        <f>+'Ark1'!AC1167</f>
        <v>17.984148418205319</v>
      </c>
      <c r="AE99" s="72">
        <f>+'Ark1'!AD1167</f>
        <v>24.003271149103728</v>
      </c>
      <c r="AF99" s="72">
        <f>+'Ark1'!AE1167</f>
        <v>46.074224449295279</v>
      </c>
      <c r="AG99" s="72">
        <f>+'Ark1'!AF1167</f>
        <v>8.4172003659652326</v>
      </c>
      <c r="AH99" s="145">
        <f t="shared" si="30"/>
        <v>1.1515632879475526</v>
      </c>
      <c r="AI99" s="72">
        <f t="shared" si="31"/>
        <v>54.518518518518519</v>
      </c>
      <c r="AJ99" s="45"/>
      <c r="AK99" s="4"/>
      <c r="AL99" s="13"/>
      <c r="AN99" s="13"/>
      <c r="AO99" s="5"/>
    </row>
    <row r="100" spans="1:41" ht="15.6">
      <c r="A100" s="45"/>
      <c r="B100" s="63">
        <f>+'Ark1'!C1168</f>
        <v>2017</v>
      </c>
      <c r="C100" s="63">
        <f>+'Ark1'!O1168</f>
        <v>9</v>
      </c>
      <c r="D100" s="63" t="str">
        <f t="shared" si="29"/>
        <v>Agder</v>
      </c>
      <c r="E100" s="51">
        <f>+'Ark1'!Q1168</f>
        <v>6</v>
      </c>
      <c r="F100" s="72"/>
      <c r="G100" s="51">
        <f>+'Ark1'!R1168</f>
        <v>65</v>
      </c>
      <c r="H100" s="72"/>
      <c r="I100" s="165">
        <f>+'Ark1'!AF1168</f>
        <v>0.37168344007319304</v>
      </c>
      <c r="J100" s="145"/>
      <c r="K100" s="165">
        <f>+'Ark1'!AG1168</f>
        <v>0.32134382349129459</v>
      </c>
      <c r="L100" s="92"/>
      <c r="M100" s="254"/>
      <c r="N100" s="71"/>
      <c r="O100" s="165"/>
      <c r="P100" s="92"/>
      <c r="Q100" s="165"/>
      <c r="R100" s="92"/>
      <c r="S100" s="53">
        <f>+'Ark1'!S1168</f>
        <v>4.4923076923076914</v>
      </c>
      <c r="T100" s="145"/>
      <c r="U100" s="53">
        <f>+'Ark1'!T1168</f>
        <v>2.7384615384615394</v>
      </c>
      <c r="V100" s="145">
        <f>+'Ark1'!U1168</f>
        <v>6.5230769230769212</v>
      </c>
      <c r="W100" s="145"/>
      <c r="X100" s="87"/>
      <c r="Y100" s="72">
        <f>+'Ark1'!X1168</f>
        <v>0</v>
      </c>
      <c r="Z100" s="72">
        <f>+'Ark1'!Y1168</f>
        <v>0</v>
      </c>
      <c r="AA100" s="72">
        <f>+'Ark1'!Z1168</f>
        <v>1.7979278013030022</v>
      </c>
      <c r="AB100" s="145">
        <f>+'Ark1'!AA1168</f>
        <v>1.8656661167453299</v>
      </c>
      <c r="AC100" s="53">
        <f>+'Ark1'!AB1168</f>
        <v>1.2923076923076919</v>
      </c>
      <c r="AD100" s="53">
        <f>+'Ark1'!AC1168</f>
        <v>46.810424740423713</v>
      </c>
      <c r="AE100" s="72">
        <f>+'Ark1'!AD1168</f>
        <v>36.611134093633666</v>
      </c>
      <c r="AF100" s="72">
        <f>+'Ark1'!AE1168</f>
        <v>38.521432759633527</v>
      </c>
      <c r="AG100" s="72">
        <f>+'Ark1'!AF1168</f>
        <v>0.37168344007319304</v>
      </c>
      <c r="AH100" s="145">
        <f t="shared" si="30"/>
        <v>1.4520547945205478</v>
      </c>
      <c r="AI100" s="72">
        <f t="shared" si="31"/>
        <v>10.833333333333334</v>
      </c>
      <c r="AJ100" s="45"/>
      <c r="AK100" s="4"/>
      <c r="AL100" s="13"/>
      <c r="AN100" s="13"/>
      <c r="AO100" s="5"/>
    </row>
    <row r="101" spans="1:41" ht="15.6">
      <c r="A101" s="45"/>
      <c r="B101" s="63">
        <f>+'Ark1'!C1169</f>
        <v>2017</v>
      </c>
      <c r="C101" s="63">
        <f>+'Ark1'!O1169</f>
        <v>11</v>
      </c>
      <c r="D101" s="63" t="str">
        <f t="shared" si="29"/>
        <v>Rogaland</v>
      </c>
      <c r="E101" s="51">
        <f>+'Ark1'!Q1169</f>
        <v>50</v>
      </c>
      <c r="F101" s="72"/>
      <c r="G101" s="51">
        <f>+'Ark1'!R1169</f>
        <v>726</v>
      </c>
      <c r="H101" s="72"/>
      <c r="I101" s="165">
        <f>+'Ark1'!AF1169</f>
        <v>4.151418115279049</v>
      </c>
      <c r="J101" s="145"/>
      <c r="K101" s="165">
        <f>+'Ark1'!AG1169</f>
        <v>4.54512038646142</v>
      </c>
      <c r="L101" s="92"/>
      <c r="M101" s="254"/>
      <c r="N101" s="71"/>
      <c r="O101" s="165"/>
      <c r="P101" s="92"/>
      <c r="Q101" s="165"/>
      <c r="R101" s="92"/>
      <c r="S101" s="53">
        <f>+'Ark1'!S1169</f>
        <v>4.4862258953168057</v>
      </c>
      <c r="T101" s="145"/>
      <c r="U101" s="53">
        <f>+'Ark1'!T1169</f>
        <v>3.3099173553718999</v>
      </c>
      <c r="V101" s="145">
        <f>+'Ark1'!U1169</f>
        <v>8.2604683195592195</v>
      </c>
      <c r="W101" s="145"/>
      <c r="X101" s="87"/>
      <c r="Y101" s="72">
        <f>+'Ark1'!X1169</f>
        <v>2.8925619834710745</v>
      </c>
      <c r="Z101" s="72">
        <f>+'Ark1'!Y1169</f>
        <v>0.27548209366391191</v>
      </c>
      <c r="AA101" s="72">
        <f>+'Ark1'!Z1169</f>
        <v>3.4230573386612022</v>
      </c>
      <c r="AB101" s="145">
        <f>+'Ark1'!AA1169</f>
        <v>1.1068048091738767</v>
      </c>
      <c r="AC101" s="53">
        <f>+'Ark1'!AB1169</f>
        <v>1.5654977447323748</v>
      </c>
      <c r="AD101" s="53">
        <f>+'Ark1'!AC1169</f>
        <v>50.071710276388387</v>
      </c>
      <c r="AE101" s="72">
        <f>+'Ark1'!AD1169</f>
        <v>53.006168190043795</v>
      </c>
      <c r="AF101" s="72">
        <f>+'Ark1'!AE1169</f>
        <v>37.569278377076571</v>
      </c>
      <c r="AG101" s="72">
        <f>+'Ark1'!AF1169</f>
        <v>4.151418115279049</v>
      </c>
      <c r="AH101" s="145">
        <f t="shared" si="30"/>
        <v>1.8412956708627546</v>
      </c>
      <c r="AI101" s="72">
        <f t="shared" si="31"/>
        <v>14.52</v>
      </c>
      <c r="AJ101" s="45"/>
      <c r="AK101" s="4"/>
      <c r="AL101" s="13"/>
      <c r="AN101" s="5"/>
      <c r="AO101" s="5"/>
    </row>
    <row r="102" spans="1:41" ht="15.6">
      <c r="A102" s="45"/>
      <c r="B102" s="63">
        <f>+'Ark1'!C1170</f>
        <v>2017</v>
      </c>
      <c r="C102" s="63">
        <f>+'Ark1'!O1170</f>
        <v>14</v>
      </c>
      <c r="D102" s="63" t="str">
        <f t="shared" si="29"/>
        <v>Vestland</v>
      </c>
      <c r="E102" s="51">
        <f>+'Ark1'!Q1170</f>
        <v>88</v>
      </c>
      <c r="F102" s="72"/>
      <c r="G102" s="51">
        <f>+'Ark1'!R1170</f>
        <v>3321</v>
      </c>
      <c r="H102" s="72"/>
      <c r="I102" s="165">
        <f>+'Ark1'!AF1170</f>
        <v>18.990164684354998</v>
      </c>
      <c r="J102" s="145"/>
      <c r="K102" s="165">
        <f>+'Ark1'!AG1170</f>
        <v>17.145284544650483</v>
      </c>
      <c r="L102" s="92"/>
      <c r="M102" s="254"/>
      <c r="N102" s="71"/>
      <c r="O102" s="165"/>
      <c r="P102" s="92"/>
      <c r="Q102" s="165"/>
      <c r="R102" s="92"/>
      <c r="S102" s="53">
        <f>+'Ark1'!S1170</f>
        <v>4.4998494429388751</v>
      </c>
      <c r="T102" s="145"/>
      <c r="U102" s="53">
        <f>+'Ark1'!T1170</f>
        <v>4.3637458596808196</v>
      </c>
      <c r="V102" s="145">
        <f>+'Ark1'!U1170</f>
        <v>6.8119542306534093</v>
      </c>
      <c r="W102" s="145"/>
      <c r="X102" s="87"/>
      <c r="Y102" s="72">
        <f>+'Ark1'!X1170</f>
        <v>1.5959048479373681</v>
      </c>
      <c r="Z102" s="72">
        <f>+'Ark1'!Y1170</f>
        <v>0.12044564890093348</v>
      </c>
      <c r="AA102" s="72">
        <f>+'Ark1'!Z1170</f>
        <v>2.934466163422377</v>
      </c>
      <c r="AB102" s="145">
        <f>+'Ark1'!AA1170</f>
        <v>1.1929545664557644</v>
      </c>
      <c r="AC102" s="53">
        <f>+'Ark1'!AB1170</f>
        <v>1.5331914432509093</v>
      </c>
      <c r="AD102" s="53">
        <f>+'Ark1'!AC1170</f>
        <v>29.869459886949397</v>
      </c>
      <c r="AE102" s="72">
        <f>+'Ark1'!AD1170</f>
        <v>9.7617958072275695</v>
      </c>
      <c r="AF102" s="72">
        <f>+'Ark1'!AE1170</f>
        <v>46.840429296653824</v>
      </c>
      <c r="AG102" s="72">
        <f>+'Ark1'!AF1170</f>
        <v>18.990164684354998</v>
      </c>
      <c r="AH102" s="145">
        <f t="shared" si="30"/>
        <v>1.5138182548179848</v>
      </c>
      <c r="AI102" s="72">
        <f t="shared" si="31"/>
        <v>37.738636363636367</v>
      </c>
      <c r="AJ102" s="45"/>
      <c r="AK102" s="4"/>
      <c r="AL102" s="13"/>
      <c r="AN102" s="5"/>
      <c r="AO102" s="5"/>
    </row>
    <row r="103" spans="1:41" ht="15.6">
      <c r="A103" s="45"/>
      <c r="B103" s="63">
        <f>+'Ark1'!C1171</f>
        <v>2017</v>
      </c>
      <c r="C103" s="63">
        <f>+'Ark1'!O1171</f>
        <v>15</v>
      </c>
      <c r="D103" s="63" t="str">
        <f t="shared" si="29"/>
        <v>Møre og Romsdal</v>
      </c>
      <c r="E103" s="51">
        <f>+'Ark1'!Q1171</f>
        <v>47</v>
      </c>
      <c r="F103" s="72"/>
      <c r="G103" s="51">
        <f>+'Ark1'!R1171</f>
        <v>1850</v>
      </c>
      <c r="H103" s="72"/>
      <c r="I103" s="165">
        <f>+'Ark1'!AF1171</f>
        <v>10.57868252516011</v>
      </c>
      <c r="J103" s="145"/>
      <c r="K103" s="165">
        <f>+'Ark1'!AG1171</f>
        <v>9.9503660212253617</v>
      </c>
      <c r="L103" s="92"/>
      <c r="M103" s="254"/>
      <c r="N103" s="71"/>
      <c r="O103" s="165"/>
      <c r="P103" s="92"/>
      <c r="Q103" s="165"/>
      <c r="R103" s="92"/>
      <c r="S103" s="53">
        <f>+'Ark1'!S1171</f>
        <v>4.9151351351351344</v>
      </c>
      <c r="T103" s="145"/>
      <c r="U103" s="53">
        <f>+'Ark1'!T1171</f>
        <v>4.201621621621622</v>
      </c>
      <c r="V103" s="145">
        <f>+'Ark1'!U1171</f>
        <v>7.0968108108108048</v>
      </c>
      <c r="W103" s="145"/>
      <c r="X103" s="87"/>
      <c r="Y103" s="72">
        <f>+'Ark1'!X1171</f>
        <v>2</v>
      </c>
      <c r="Z103" s="72">
        <f>+'Ark1'!Y1171</f>
        <v>0.10810810810810811</v>
      </c>
      <c r="AA103" s="72">
        <f>+'Ark1'!Z1171</f>
        <v>3.1350530133699497</v>
      </c>
      <c r="AB103" s="145">
        <f>+'Ark1'!AA1171</f>
        <v>1.3567999347065045</v>
      </c>
      <c r="AC103" s="53">
        <f>+'Ark1'!AB1171</f>
        <v>1.4459253345335696</v>
      </c>
      <c r="AD103" s="53">
        <f>+'Ark1'!AC1171</f>
        <v>9.7518938580180166</v>
      </c>
      <c r="AE103" s="72">
        <f>+'Ark1'!AD1171</f>
        <v>-7.7068815011319485</v>
      </c>
      <c r="AF103" s="72">
        <f>+'Ark1'!AE1171</f>
        <v>41.016682649247926</v>
      </c>
      <c r="AG103" s="72">
        <f>+'Ark1'!AF1171</f>
        <v>10.57868252516011</v>
      </c>
      <c r="AH103" s="145">
        <f t="shared" si="30"/>
        <v>1.4438689101506643</v>
      </c>
      <c r="AI103" s="72">
        <f t="shared" si="31"/>
        <v>39.361702127659576</v>
      </c>
      <c r="AJ103" s="45"/>
      <c r="AK103" s="4"/>
      <c r="AL103" s="13"/>
      <c r="AN103" s="5"/>
      <c r="AO103" s="5"/>
    </row>
    <row r="104" spans="1:41" ht="15.6">
      <c r="A104" s="45"/>
      <c r="B104" s="63">
        <f>+'Ark1'!C1172</f>
        <v>2017</v>
      </c>
      <c r="C104" s="63">
        <f>+'Ark1'!O1172</f>
        <v>16</v>
      </c>
      <c r="D104" s="63" t="str">
        <f t="shared" si="29"/>
        <v>Trøndelag</v>
      </c>
      <c r="E104" s="51">
        <f>+'Ark1'!Q1172</f>
        <v>31</v>
      </c>
      <c r="F104" s="72"/>
      <c r="G104" s="51">
        <f>+'Ark1'!R1172</f>
        <v>735</v>
      </c>
      <c r="H104" s="72"/>
      <c r="I104" s="165">
        <f>+'Ark1'!AF1172</f>
        <v>4.2028819762122591</v>
      </c>
      <c r="J104" s="145"/>
      <c r="K104" s="165">
        <f>+'Ark1'!AG1172</f>
        <v>5.2000100041001698</v>
      </c>
      <c r="L104" s="92"/>
      <c r="M104" s="254"/>
      <c r="N104" s="71"/>
      <c r="O104" s="165"/>
      <c r="P104" s="92"/>
      <c r="Q104" s="165"/>
      <c r="R104" s="92"/>
      <c r="S104" s="53">
        <f>+'Ark1'!S1172</f>
        <v>5.8666666666666645</v>
      </c>
      <c r="T104" s="145"/>
      <c r="U104" s="53">
        <f>+'Ark1'!T1172</f>
        <v>3.3469387755102038</v>
      </c>
      <c r="V104" s="145">
        <f>+'Ark1'!U1172</f>
        <v>9.3349659863945611</v>
      </c>
      <c r="W104" s="145"/>
      <c r="X104" s="87"/>
      <c r="Y104" s="72">
        <f>+'Ark1'!X1172</f>
        <v>2.5850340136054419</v>
      </c>
      <c r="Z104" s="72">
        <f>+'Ark1'!Y1172</f>
        <v>0.1360544217687075</v>
      </c>
      <c r="AA104" s="72">
        <f>+'Ark1'!Z1172</f>
        <v>3.1776582688629302</v>
      </c>
      <c r="AB104" s="145">
        <f>+'Ark1'!AA1172</f>
        <v>1.6174782309707929</v>
      </c>
      <c r="AC104" s="53">
        <f>+'Ark1'!AB1172</f>
        <v>2.0893414684444873</v>
      </c>
      <c r="AD104" s="53">
        <f>+'Ark1'!AC1172</f>
        <v>31.090657569783559</v>
      </c>
      <c r="AE104" s="72">
        <f>+'Ark1'!AD1172</f>
        <v>5.5510977709736817</v>
      </c>
      <c r="AF104" s="72">
        <f>+'Ark1'!AE1172</f>
        <v>3.8648801013858569</v>
      </c>
      <c r="AG104" s="72">
        <f>+'Ark1'!AF1172</f>
        <v>4.2028819762122591</v>
      </c>
      <c r="AH104" s="145">
        <f t="shared" si="30"/>
        <v>1.5911873840445281</v>
      </c>
      <c r="AI104" s="72">
        <f t="shared" si="31"/>
        <v>23.70967741935484</v>
      </c>
      <c r="AJ104" s="45"/>
      <c r="AK104" s="4"/>
      <c r="AL104" s="13"/>
      <c r="AN104" s="5"/>
      <c r="AO104" s="5"/>
    </row>
    <row r="105" spans="1:41" ht="15.6">
      <c r="A105" s="45"/>
      <c r="B105" s="63">
        <f>+'Ark1'!C1173</f>
        <v>2017</v>
      </c>
      <c r="C105" s="63">
        <f>+'Ark1'!O1173</f>
        <v>18</v>
      </c>
      <c r="D105" s="63" t="str">
        <f t="shared" si="29"/>
        <v>Nordland</v>
      </c>
      <c r="E105" s="51">
        <f>+'Ark1'!Q1173</f>
        <v>27</v>
      </c>
      <c r="F105" s="72"/>
      <c r="G105" s="51">
        <f>+'Ark1'!R1173</f>
        <v>586</v>
      </c>
      <c r="H105" s="72"/>
      <c r="I105" s="165">
        <f>+'Ark1'!AF1173</f>
        <v>3.3508691674290945</v>
      </c>
      <c r="J105" s="145"/>
      <c r="K105" s="165">
        <f>+'Ark1'!AG1173</f>
        <v>3.9861791840443752</v>
      </c>
      <c r="L105" s="92"/>
      <c r="M105" s="254"/>
      <c r="N105" s="71"/>
      <c r="O105" s="165"/>
      <c r="P105" s="92"/>
      <c r="Q105" s="165"/>
      <c r="R105" s="92"/>
      <c r="S105" s="53">
        <f>+'Ark1'!S1173</f>
        <v>4.5648464163822542</v>
      </c>
      <c r="T105" s="145"/>
      <c r="U105" s="53">
        <f>+'Ark1'!T1173</f>
        <v>3.8071672354948816</v>
      </c>
      <c r="V105" s="145">
        <f>+'Ark1'!U1173</f>
        <v>8.9754266211604197</v>
      </c>
      <c r="W105" s="145"/>
      <c r="X105" s="87"/>
      <c r="Y105" s="72">
        <f>+'Ark1'!X1173</f>
        <v>2.9010238907849843</v>
      </c>
      <c r="Z105" s="72">
        <f>+'Ark1'!Y1173</f>
        <v>0</v>
      </c>
      <c r="AA105" s="72">
        <f>+'Ark1'!Z1173</f>
        <v>3.0253553491520075</v>
      </c>
      <c r="AB105" s="145">
        <f>+'Ark1'!AA1173</f>
        <v>1.3525578323024328</v>
      </c>
      <c r="AC105" s="53">
        <f>+'Ark1'!AB1173</f>
        <v>1.8144329860233159</v>
      </c>
      <c r="AD105" s="53">
        <f>+'Ark1'!AC1173</f>
        <v>41.671320080855423</v>
      </c>
      <c r="AE105" s="72">
        <f>+'Ark1'!AD1173</f>
        <v>41.322156087017845</v>
      </c>
      <c r="AF105" s="72">
        <f>+'Ark1'!AE1173</f>
        <v>48.106473308026708</v>
      </c>
      <c r="AG105" s="72">
        <f>+'Ark1'!AF1173</f>
        <v>3.3508691674290945</v>
      </c>
      <c r="AH105" s="145">
        <f t="shared" si="30"/>
        <v>1.966205607476637</v>
      </c>
      <c r="AI105" s="72">
        <f t="shared" si="31"/>
        <v>21.703703703703702</v>
      </c>
      <c r="AJ105" s="45"/>
      <c r="AK105" s="4"/>
      <c r="AL105" s="13"/>
      <c r="AN105" s="5"/>
      <c r="AO105" s="5"/>
    </row>
    <row r="106" spans="1:41" ht="15.6">
      <c r="A106" s="45"/>
      <c r="B106" s="63">
        <f>+'Ark1'!C1174</f>
        <v>2017</v>
      </c>
      <c r="C106" s="63">
        <f>+'Ark1'!O1174</f>
        <v>54</v>
      </c>
      <c r="D106" s="63" t="str">
        <f t="shared" si="29"/>
        <v>Troms og Finnmark</v>
      </c>
      <c r="E106" s="51">
        <f>+'Ark1'!Q1174</f>
        <v>0</v>
      </c>
      <c r="F106" s="72"/>
      <c r="G106" s="51">
        <f>+'Ark1'!R1174</f>
        <v>0</v>
      </c>
      <c r="H106" s="72"/>
      <c r="I106" s="165">
        <f>+'Ark1'!AF1174</f>
        <v>0</v>
      </c>
      <c r="J106" s="145"/>
      <c r="K106" s="165">
        <f>+'Ark1'!AG1174</f>
        <v>0</v>
      </c>
      <c r="L106" s="92"/>
      <c r="M106" s="254"/>
      <c r="N106" s="71"/>
      <c r="O106" s="165"/>
      <c r="P106" s="92"/>
      <c r="Q106" s="165"/>
      <c r="R106" s="92"/>
      <c r="S106" s="53">
        <f>+'Ark1'!S1174</f>
        <v>0</v>
      </c>
      <c r="T106" s="145"/>
      <c r="U106" s="53">
        <f>+'Ark1'!T1174</f>
        <v>0</v>
      </c>
      <c r="V106" s="145">
        <f>+'Ark1'!U1174</f>
        <v>0</v>
      </c>
      <c r="W106" s="145"/>
      <c r="X106" s="87"/>
      <c r="Y106" s="72">
        <f>+'Ark1'!X1174</f>
        <v>0</v>
      </c>
      <c r="Z106" s="72">
        <f>+'Ark1'!Y1174</f>
        <v>0</v>
      </c>
      <c r="AA106" s="72">
        <f>+'Ark1'!Z1174</f>
        <v>0</v>
      </c>
      <c r="AB106" s="145">
        <f>+'Ark1'!AA1174</f>
        <v>0</v>
      </c>
      <c r="AC106" s="53">
        <f>+'Ark1'!AB1174</f>
        <v>0</v>
      </c>
      <c r="AD106" s="53">
        <f>+'Ark1'!AC1174</f>
        <v>0</v>
      </c>
      <c r="AE106" s="72">
        <f>+'Ark1'!AD1174</f>
        <v>0</v>
      </c>
      <c r="AF106" s="72">
        <f>+'Ark1'!AE1174</f>
        <v>0</v>
      </c>
      <c r="AG106" s="72">
        <f>+'Ark1'!AF1174</f>
        <v>0</v>
      </c>
      <c r="AH106" s="145" t="e">
        <f t="shared" si="30"/>
        <v>#DIV/0!</v>
      </c>
      <c r="AI106" s="72" t="e">
        <f t="shared" si="31"/>
        <v>#DIV/0!</v>
      </c>
      <c r="AJ106" s="45"/>
      <c r="AK106" s="4"/>
      <c r="AL106" s="13"/>
      <c r="AN106" s="5"/>
      <c r="AO106" s="5"/>
    </row>
    <row r="107" spans="1:41" ht="15.6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92"/>
      <c r="M107" s="69"/>
      <c r="N107" s="71"/>
      <c r="O107" s="45"/>
      <c r="P107" s="92"/>
      <c r="Q107" s="45"/>
      <c r="R107" s="92"/>
      <c r="S107" s="45"/>
      <c r="T107" s="45"/>
      <c r="U107" s="45"/>
      <c r="V107" s="45"/>
      <c r="W107" s="45"/>
      <c r="X107" s="87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"/>
      <c r="AL107" s="13"/>
    </row>
    <row r="108" spans="1:41" ht="15.6">
      <c r="A108" s="45"/>
      <c r="B108" s="63">
        <f>+'Ark1'!C1175</f>
        <v>2016</v>
      </c>
      <c r="C108" s="63">
        <f>+'Ark1'!O1175</f>
        <v>1</v>
      </c>
      <c r="D108" s="63" t="str">
        <f t="shared" si="29"/>
        <v>Viken</v>
      </c>
      <c r="E108" s="51">
        <f>+'Ark1'!Q1175</f>
        <v>7</v>
      </c>
      <c r="F108" s="72"/>
      <c r="G108" s="51">
        <f>+'Ark1'!R1175</f>
        <v>115</v>
      </c>
      <c r="H108" s="72"/>
      <c r="I108" s="165">
        <f>+'Ark1'!AF1175</f>
        <v>0.77971387890704447</v>
      </c>
      <c r="J108" s="145"/>
      <c r="K108" s="165">
        <f>+'Ark1'!AG1175</f>
        <v>1.1793827348332988</v>
      </c>
      <c r="L108" s="92"/>
      <c r="M108" s="254"/>
      <c r="N108" s="71"/>
      <c r="O108" s="165"/>
      <c r="P108" s="92"/>
      <c r="Q108" s="165"/>
      <c r="R108" s="92"/>
      <c r="S108" s="53">
        <f>+'Ark1'!S1175</f>
        <v>5.8260869565217392</v>
      </c>
      <c r="T108" s="145"/>
      <c r="U108" s="53">
        <f>+'Ark1'!T1175</f>
        <v>4.8173913043478258</v>
      </c>
      <c r="V108" s="145">
        <f>+'Ark1'!U1175</f>
        <v>11.526086956521741</v>
      </c>
      <c r="W108" s="145"/>
      <c r="X108" s="87"/>
      <c r="Y108" s="72">
        <f>+'Ark1'!X1175</f>
        <v>8.695652173913043</v>
      </c>
      <c r="Z108" s="72">
        <f>+'Ark1'!Y1175</f>
        <v>0</v>
      </c>
      <c r="AA108" s="72">
        <f>+'Ark1'!Z1175</f>
        <v>3.6187455658970071</v>
      </c>
      <c r="AB108" s="145">
        <f>+'Ark1'!AA1175</f>
        <v>1.2938709670577988</v>
      </c>
      <c r="AC108" s="53">
        <f>+'Ark1'!AB1175</f>
        <v>1.8677240681393483</v>
      </c>
      <c r="AD108" s="53">
        <f>+'Ark1'!AC1175</f>
        <v>71.468182999649116</v>
      </c>
      <c r="AE108" s="72">
        <f>+'Ark1'!AD1175</f>
        <v>47.62188681732539</v>
      </c>
      <c r="AF108" s="72">
        <f>+'Ark1'!AE1175</f>
        <v>42.9450377867296</v>
      </c>
      <c r="AG108" s="72">
        <f>+'Ark1'!AF1175</f>
        <v>0.77971387890704447</v>
      </c>
      <c r="AH108" s="145">
        <f t="shared" si="30"/>
        <v>1.9783582089552243</v>
      </c>
      <c r="AI108" s="72">
        <f t="shared" si="31"/>
        <v>16.428571428571427</v>
      </c>
      <c r="AJ108" s="45"/>
      <c r="AK108" s="4"/>
      <c r="AL108" s="13"/>
      <c r="AN108" s="5"/>
      <c r="AO108" s="5"/>
    </row>
    <row r="109" spans="1:41" ht="15.6">
      <c r="A109" s="45"/>
      <c r="B109" s="63">
        <f>+'Ark1'!C1176</f>
        <v>2016</v>
      </c>
      <c r="C109" s="63">
        <f>+'Ark1'!O1176</f>
        <v>4</v>
      </c>
      <c r="D109" s="63" t="str">
        <f t="shared" si="29"/>
        <v>Innlandet</v>
      </c>
      <c r="E109" s="51">
        <f>+'Ark1'!Q1176</f>
        <v>24</v>
      </c>
      <c r="F109" s="72"/>
      <c r="G109" s="51">
        <f>+'Ark1'!R1176</f>
        <v>744</v>
      </c>
      <c r="H109" s="72"/>
      <c r="I109" s="165">
        <f>+'Ark1'!AF1176</f>
        <v>5.0444097904942691</v>
      </c>
      <c r="J109" s="145"/>
      <c r="K109" s="165">
        <f>+'Ark1'!AG1176</f>
        <v>6.2336005295877799</v>
      </c>
      <c r="L109" s="92"/>
      <c r="M109" s="254"/>
      <c r="N109" s="71"/>
      <c r="O109" s="165"/>
      <c r="P109" s="92"/>
      <c r="Q109" s="165"/>
      <c r="R109" s="92"/>
      <c r="S109" s="53">
        <f>+'Ark1'!S1176</f>
        <v>4.9408602150537639</v>
      </c>
      <c r="T109" s="145"/>
      <c r="U109" s="53">
        <f>+'Ark1'!T1176</f>
        <v>3.975806451612903</v>
      </c>
      <c r="V109" s="145">
        <f>+'Ark1'!U1176</f>
        <v>9.4165322580645121</v>
      </c>
      <c r="W109" s="145"/>
      <c r="X109" s="87"/>
      <c r="Y109" s="72">
        <f>+'Ark1'!X1176</f>
        <v>3.897849462365591</v>
      </c>
      <c r="Z109" s="72">
        <f>+'Ark1'!Y1176</f>
        <v>0</v>
      </c>
      <c r="AA109" s="72">
        <f>+'Ark1'!Z1176</f>
        <v>3.5464859658468555</v>
      </c>
      <c r="AB109" s="145">
        <f>+'Ark1'!AA1176</f>
        <v>1.5033107948962425</v>
      </c>
      <c r="AC109" s="53">
        <f>+'Ark1'!AB1176</f>
        <v>1.6137699284265588</v>
      </c>
      <c r="AD109" s="53">
        <f>+'Ark1'!AC1176</f>
        <v>21.046348020041421</v>
      </c>
      <c r="AE109" s="72">
        <f>+'Ark1'!AD1176</f>
        <v>60.50622849514756</v>
      </c>
      <c r="AF109" s="72">
        <f>+'Ark1'!AE1176</f>
        <v>20.77271267175772</v>
      </c>
      <c r="AG109" s="72">
        <f>+'Ark1'!AF1176</f>
        <v>5.0444097904942691</v>
      </c>
      <c r="AH109" s="145">
        <f t="shared" si="30"/>
        <v>1.9058487486398248</v>
      </c>
      <c r="AI109" s="72">
        <f t="shared" si="31"/>
        <v>31</v>
      </c>
      <c r="AJ109" s="45"/>
      <c r="AK109" s="4"/>
      <c r="AL109" s="13"/>
      <c r="AN109" s="5"/>
      <c r="AO109" s="5"/>
    </row>
    <row r="110" spans="1:41" ht="15.6">
      <c r="A110" s="45"/>
      <c r="B110" s="63">
        <f>+'Ark1'!C1177</f>
        <v>2016</v>
      </c>
      <c r="C110" s="63">
        <f>+'Ark1'!O1177</f>
        <v>8</v>
      </c>
      <c r="D110" s="63" t="str">
        <f t="shared" si="29"/>
        <v>Telemark/ Vestfold</v>
      </c>
      <c r="E110" s="51">
        <f>+'Ark1'!Q1177</f>
        <v>26</v>
      </c>
      <c r="F110" s="72"/>
      <c r="G110" s="51">
        <f>+'Ark1'!R1177</f>
        <v>1468</v>
      </c>
      <c r="H110" s="72"/>
      <c r="I110" s="165">
        <f>+'Ark1'!AF1177</f>
        <v>9.953217167265576</v>
      </c>
      <c r="J110" s="145"/>
      <c r="K110" s="165">
        <f>+'Ark1'!AG1177</f>
        <v>7.7347220776355021</v>
      </c>
      <c r="L110" s="92"/>
      <c r="M110" s="254"/>
      <c r="N110" s="71"/>
      <c r="O110" s="165"/>
      <c r="P110" s="92"/>
      <c r="Q110" s="165"/>
      <c r="R110" s="92"/>
      <c r="S110" s="53">
        <f>+'Ark1'!S1177</f>
        <v>5.5252043596730243</v>
      </c>
      <c r="T110" s="145"/>
      <c r="U110" s="53">
        <f>+'Ark1'!T1177</f>
        <v>3.3855585831062678</v>
      </c>
      <c r="V110" s="145">
        <f>+'Ark1'!U1177</f>
        <v>5.9216621253405979</v>
      </c>
      <c r="W110" s="145"/>
      <c r="X110" s="87"/>
      <c r="Y110" s="72">
        <f>+'Ark1'!X1177</f>
        <v>0.54495912806539515</v>
      </c>
      <c r="Z110" s="72">
        <f>+'Ark1'!Y1177</f>
        <v>0</v>
      </c>
      <c r="AA110" s="72">
        <f>+'Ark1'!Z1177</f>
        <v>2.4710160659336662</v>
      </c>
      <c r="AB110" s="145">
        <f>+'Ark1'!AA1177</f>
        <v>1.8169028200263455</v>
      </c>
      <c r="AC110" s="53">
        <f>+'Ark1'!AB1177</f>
        <v>1.5159851793492949</v>
      </c>
      <c r="AD110" s="53">
        <f>+'Ark1'!AC1177</f>
        <v>21.889823358127764</v>
      </c>
      <c r="AE110" s="72">
        <f>+'Ark1'!AD1177</f>
        <v>41.745249291323489</v>
      </c>
      <c r="AF110" s="72">
        <f>+'Ark1'!AE1177</f>
        <v>27.09895597578716</v>
      </c>
      <c r="AG110" s="72">
        <f>+'Ark1'!AF1177</f>
        <v>9.953217167265576</v>
      </c>
      <c r="AH110" s="145">
        <f t="shared" si="30"/>
        <v>1.0717544075946244</v>
      </c>
      <c r="AI110" s="72">
        <f t="shared" si="31"/>
        <v>56.46153846153846</v>
      </c>
      <c r="AJ110" s="45"/>
      <c r="AK110" s="4"/>
      <c r="AL110" s="13"/>
      <c r="AN110" s="5"/>
      <c r="AO110" s="5"/>
    </row>
    <row r="111" spans="1:41" ht="15.6">
      <c r="A111" s="45"/>
      <c r="B111" s="63">
        <f>+'Ark1'!C1178</f>
        <v>2016</v>
      </c>
      <c r="C111" s="63">
        <f>+'Ark1'!O1178</f>
        <v>9</v>
      </c>
      <c r="D111" s="63" t="str">
        <f t="shared" si="29"/>
        <v>Agder</v>
      </c>
      <c r="E111" s="51">
        <f>+'Ark1'!Q1178</f>
        <v>5</v>
      </c>
      <c r="F111" s="72"/>
      <c r="G111" s="51">
        <f>+'Ark1'!R1178</f>
        <v>59</v>
      </c>
      <c r="H111" s="72"/>
      <c r="I111" s="165">
        <f>+'Ark1'!AF1178</f>
        <v>0.40002712048274464</v>
      </c>
      <c r="J111" s="145"/>
      <c r="K111" s="165">
        <f>+'Ark1'!AG1178</f>
        <v>0.34878765149351409</v>
      </c>
      <c r="L111" s="92"/>
      <c r="M111" s="254"/>
      <c r="N111" s="71"/>
      <c r="O111" s="165"/>
      <c r="P111" s="92"/>
      <c r="Q111" s="165"/>
      <c r="R111" s="92"/>
      <c r="S111" s="53">
        <f>+'Ark1'!S1178</f>
        <v>4.4915254237288131</v>
      </c>
      <c r="T111" s="145"/>
      <c r="U111" s="53">
        <f>+'Ark1'!T1178</f>
        <v>3.4745762711864403</v>
      </c>
      <c r="V111" s="145">
        <f>+'Ark1'!U1178</f>
        <v>6.6440677966101696</v>
      </c>
      <c r="W111" s="145"/>
      <c r="X111" s="87"/>
      <c r="Y111" s="72">
        <f>+'Ark1'!X1178</f>
        <v>0</v>
      </c>
      <c r="Z111" s="72">
        <f>+'Ark1'!Y1178</f>
        <v>0</v>
      </c>
      <c r="AA111" s="72">
        <f>+'Ark1'!Z1178</f>
        <v>2.2706880303108221</v>
      </c>
      <c r="AB111" s="145">
        <f>+'Ark1'!AA1178</f>
        <v>1.8989103151404647</v>
      </c>
      <c r="AC111" s="53">
        <f>+'Ark1'!AB1178</f>
        <v>1.4997845291951819</v>
      </c>
      <c r="AD111" s="53">
        <f>+'Ark1'!AC1178</f>
        <v>14.199016371568524</v>
      </c>
      <c r="AE111" s="72">
        <f>+'Ark1'!AD1178</f>
        <v>62.145001330380055</v>
      </c>
      <c r="AF111" s="72">
        <f>+'Ark1'!AE1178</f>
        <v>-14.73712847490833</v>
      </c>
      <c r="AG111" s="72">
        <f>+'Ark1'!AF1178</f>
        <v>0.40002712048274464</v>
      </c>
      <c r="AH111" s="145">
        <f t="shared" si="30"/>
        <v>1.479245283018868</v>
      </c>
      <c r="AI111" s="72">
        <f t="shared" si="31"/>
        <v>11.8</v>
      </c>
      <c r="AJ111" s="45"/>
      <c r="AK111" s="4"/>
      <c r="AL111" s="13"/>
      <c r="AN111" s="5"/>
      <c r="AO111" s="5"/>
    </row>
    <row r="112" spans="1:41" ht="15.6">
      <c r="A112" s="45"/>
      <c r="B112" s="63">
        <f>+'Ark1'!C1179</f>
        <v>2016</v>
      </c>
      <c r="C112" s="63">
        <f>+'Ark1'!O1179</f>
        <v>11</v>
      </c>
      <c r="D112" s="63" t="str">
        <f t="shared" si="29"/>
        <v>Rogaland</v>
      </c>
      <c r="E112" s="51">
        <f>+'Ark1'!Q1179</f>
        <v>64</v>
      </c>
      <c r="F112" s="72"/>
      <c r="G112" s="51">
        <f>+'Ark1'!R1179</f>
        <v>720</v>
      </c>
      <c r="H112" s="72"/>
      <c r="I112" s="165">
        <f>+'Ark1'!AF1179</f>
        <v>4.8816868940267151</v>
      </c>
      <c r="J112" s="145"/>
      <c r="K112" s="165">
        <f>+'Ark1'!AG1179</f>
        <v>4.9114106058138978</v>
      </c>
      <c r="L112" s="92"/>
      <c r="M112" s="254"/>
      <c r="N112" s="71"/>
      <c r="O112" s="165"/>
      <c r="P112" s="92"/>
      <c r="Q112" s="165"/>
      <c r="R112" s="92"/>
      <c r="S112" s="53">
        <f>+'Ark1'!S1179</f>
        <v>4.3597222222222225</v>
      </c>
      <c r="T112" s="145"/>
      <c r="U112" s="53">
        <f>+'Ark1'!T1179</f>
        <v>3.2569444444444442</v>
      </c>
      <c r="V112" s="145">
        <f>+'Ark1'!U1179</f>
        <v>7.6665277777777741</v>
      </c>
      <c r="W112" s="145"/>
      <c r="X112" s="87"/>
      <c r="Y112" s="72">
        <f>+'Ark1'!X1179</f>
        <v>2.3611111111111112</v>
      </c>
      <c r="Z112" s="72">
        <f>+'Ark1'!Y1179</f>
        <v>0.1388888888888889</v>
      </c>
      <c r="AA112" s="72">
        <f>+'Ark1'!Z1179</f>
        <v>3.6057291063136367</v>
      </c>
      <c r="AB112" s="145">
        <f>+'Ark1'!AA1179</f>
        <v>1.291979502140268</v>
      </c>
      <c r="AC112" s="53">
        <f>+'Ark1'!AB1179</f>
        <v>1.5126619645961228</v>
      </c>
      <c r="AD112" s="53">
        <f>+'Ark1'!AC1179</f>
        <v>51.61887063225597</v>
      </c>
      <c r="AE112" s="72">
        <f>+'Ark1'!AD1179</f>
        <v>40.370979109275154</v>
      </c>
      <c r="AF112" s="72">
        <f>+'Ark1'!AE1179</f>
        <v>44.164890322901698</v>
      </c>
      <c r="AG112" s="72">
        <f>+'Ark1'!AF1179</f>
        <v>4.8816868940267151</v>
      </c>
      <c r="AH112" s="145">
        <f t="shared" si="30"/>
        <v>1.7584899649569916</v>
      </c>
      <c r="AI112" s="72">
        <f t="shared" si="31"/>
        <v>11.25</v>
      </c>
      <c r="AJ112" s="45"/>
      <c r="AK112" s="4"/>
      <c r="AL112" s="13"/>
      <c r="AN112" s="5"/>
      <c r="AO112" s="5"/>
    </row>
    <row r="113" spans="1:41" ht="15.6">
      <c r="A113" s="45"/>
      <c r="B113" s="63">
        <f>+'Ark1'!C1180</f>
        <v>2016</v>
      </c>
      <c r="C113" s="63">
        <f>+'Ark1'!O1180</f>
        <v>14</v>
      </c>
      <c r="D113" s="63" t="str">
        <f t="shared" si="29"/>
        <v>Vestland</v>
      </c>
      <c r="E113" s="51">
        <f>+'Ark1'!Q1180</f>
        <v>81</v>
      </c>
      <c r="F113" s="72"/>
      <c r="G113" s="51">
        <f>+'Ark1'!R1180</f>
        <v>2635</v>
      </c>
      <c r="H113" s="72"/>
      <c r="I113" s="165">
        <f>+'Ark1'!AF1180</f>
        <v>17.865618008000549</v>
      </c>
      <c r="J113" s="145"/>
      <c r="K113" s="165">
        <f>+'Ark1'!AG1180</f>
        <v>16.994767295463195</v>
      </c>
      <c r="L113" s="92"/>
      <c r="M113" s="254"/>
      <c r="N113" s="71"/>
      <c r="O113" s="165"/>
      <c r="P113" s="92"/>
      <c r="Q113" s="165"/>
      <c r="R113" s="92"/>
      <c r="S113" s="53">
        <f>+'Ark1'!S1180</f>
        <v>4.8098671726755216</v>
      </c>
      <c r="T113" s="145"/>
      <c r="U113" s="53">
        <f>+'Ark1'!T1180</f>
        <v>4.1582542694497153</v>
      </c>
      <c r="V113" s="145">
        <f>+'Ark1'!U1180</f>
        <v>7.2486907020872895</v>
      </c>
      <c r="W113" s="145"/>
      <c r="X113" s="87"/>
      <c r="Y113" s="72">
        <f>+'Ark1'!X1180</f>
        <v>2.6944971537001896</v>
      </c>
      <c r="Z113" s="72">
        <f>+'Ark1'!Y1180</f>
        <v>0.15180265654648956</v>
      </c>
      <c r="AA113" s="72">
        <f>+'Ark1'!Z1180</f>
        <v>3.2212531288729962</v>
      </c>
      <c r="AB113" s="145">
        <f>+'Ark1'!AA1180</f>
        <v>1.1884554506032108</v>
      </c>
      <c r="AC113" s="53">
        <f>+'Ark1'!AB1180</f>
        <v>1.4049260002850117</v>
      </c>
      <c r="AD113" s="53">
        <f>+'Ark1'!AC1180</f>
        <v>30.236035749923513</v>
      </c>
      <c r="AE113" s="72">
        <f>+'Ark1'!AD1180</f>
        <v>23.574779987152962</v>
      </c>
      <c r="AF113" s="72">
        <f>+'Ark1'!AE1180</f>
        <v>42.760000968082657</v>
      </c>
      <c r="AG113" s="72">
        <f>+'Ark1'!AF1180</f>
        <v>17.865618008000549</v>
      </c>
      <c r="AH113" s="145">
        <f t="shared" si="30"/>
        <v>1.5070459207827054</v>
      </c>
      <c r="AI113" s="72">
        <f t="shared" si="31"/>
        <v>32.530864197530867</v>
      </c>
      <c r="AJ113" s="45"/>
      <c r="AK113" s="4"/>
      <c r="AL113" s="13"/>
      <c r="AN113" s="5"/>
      <c r="AO113" s="5"/>
    </row>
    <row r="114" spans="1:41" ht="15.6">
      <c r="A114" s="45"/>
      <c r="B114" s="63">
        <f>+'Ark1'!C1181</f>
        <v>2016</v>
      </c>
      <c r="C114" s="63">
        <f>+'Ark1'!O1181</f>
        <v>15</v>
      </c>
      <c r="D114" s="63" t="str">
        <f t="shared" si="29"/>
        <v>Møre og Romsdal</v>
      </c>
      <c r="E114" s="51">
        <f>+'Ark1'!Q1181</f>
        <v>36</v>
      </c>
      <c r="F114" s="72"/>
      <c r="G114" s="51">
        <f>+'Ark1'!R1181</f>
        <v>1623</v>
      </c>
      <c r="H114" s="72"/>
      <c r="I114" s="165">
        <f>+'Ark1'!AF1181</f>
        <v>11.00413587361855</v>
      </c>
      <c r="J114" s="145"/>
      <c r="K114" s="165">
        <f>+'Ark1'!AG1181</f>
        <v>9.5286650953426957</v>
      </c>
      <c r="L114" s="92"/>
      <c r="M114" s="254"/>
      <c r="N114" s="71"/>
      <c r="O114" s="165"/>
      <c r="P114" s="92"/>
      <c r="Q114" s="165"/>
      <c r="R114" s="92"/>
      <c r="S114" s="53">
        <f>+'Ark1'!S1181</f>
        <v>5.1281577325939613</v>
      </c>
      <c r="T114" s="145"/>
      <c r="U114" s="53">
        <f>+'Ark1'!T1181</f>
        <v>4.1275415896487972</v>
      </c>
      <c r="V114" s="145">
        <f>+'Ark1'!U1181</f>
        <v>6.5983980283425678</v>
      </c>
      <c r="W114" s="145"/>
      <c r="X114" s="87"/>
      <c r="Y114" s="72">
        <f>+'Ark1'!X1181</f>
        <v>0.92421441774491675</v>
      </c>
      <c r="Z114" s="72">
        <f>+'Ark1'!Y1181</f>
        <v>6.1614294516327786E-2</v>
      </c>
      <c r="AA114" s="72">
        <f>+'Ark1'!Z1181</f>
        <v>3.0879963409381657</v>
      </c>
      <c r="AB114" s="145">
        <f>+'Ark1'!AA1181</f>
        <v>1.4227582471935096</v>
      </c>
      <c r="AC114" s="53">
        <f>+'Ark1'!AB1181</f>
        <v>1.3786057613809761</v>
      </c>
      <c r="AD114" s="53">
        <f>+'Ark1'!AC1181</f>
        <v>-5.5418406051494609</v>
      </c>
      <c r="AE114" s="72">
        <f>+'Ark1'!AD1181</f>
        <v>-24.421623047300265</v>
      </c>
      <c r="AF114" s="72">
        <f>+'Ark1'!AE1181</f>
        <v>49.992989069510386</v>
      </c>
      <c r="AG114" s="72">
        <f>+'Ark1'!AF1181</f>
        <v>11.00413587361855</v>
      </c>
      <c r="AH114" s="145">
        <f t="shared" si="30"/>
        <v>1.2866995073891612</v>
      </c>
      <c r="AI114" s="72">
        <f t="shared" si="31"/>
        <v>45.083333333333336</v>
      </c>
      <c r="AJ114" s="45"/>
      <c r="AK114" s="4"/>
      <c r="AL114" s="13"/>
      <c r="AN114" s="5"/>
      <c r="AO114" s="5"/>
    </row>
    <row r="115" spans="1:41" ht="15.6">
      <c r="A115" s="45"/>
      <c r="B115" s="63">
        <f>+'Ark1'!C1182</f>
        <v>2016</v>
      </c>
      <c r="C115" s="63">
        <f>+'Ark1'!O1182</f>
        <v>16</v>
      </c>
      <c r="D115" s="63" t="str">
        <f t="shared" si="29"/>
        <v>Trøndelag</v>
      </c>
      <c r="E115" s="51">
        <f>+'Ark1'!Q1182</f>
        <v>30</v>
      </c>
      <c r="F115" s="72"/>
      <c r="G115" s="51">
        <f>+'Ark1'!R1182</f>
        <v>506</v>
      </c>
      <c r="H115" s="72"/>
      <c r="I115" s="165">
        <f>+'Ark1'!AF1182</f>
        <v>3.4307410671909961</v>
      </c>
      <c r="J115" s="145"/>
      <c r="K115" s="165">
        <f>+'Ark1'!AG1182</f>
        <v>4.4276456922500671</v>
      </c>
      <c r="L115" s="92"/>
      <c r="M115" s="254"/>
      <c r="N115" s="71"/>
      <c r="O115" s="165"/>
      <c r="P115" s="92"/>
      <c r="Q115" s="165"/>
      <c r="R115" s="92"/>
      <c r="S115" s="53">
        <f>+'Ark1'!S1182</f>
        <v>6.4288537549407119</v>
      </c>
      <c r="T115" s="145"/>
      <c r="U115" s="53">
        <f>+'Ark1'!T1182</f>
        <v>2.2193675889328066</v>
      </c>
      <c r="V115" s="145">
        <f>+'Ark1'!U1182</f>
        <v>9.8343873517786626</v>
      </c>
      <c r="W115" s="145"/>
      <c r="X115" s="87"/>
      <c r="Y115" s="72">
        <f>+'Ark1'!X1182</f>
        <v>4.3478260869565215</v>
      </c>
      <c r="Z115" s="72">
        <f>+'Ark1'!Y1182</f>
        <v>0.19762845849802371</v>
      </c>
      <c r="AA115" s="72">
        <f>+'Ark1'!Z1182</f>
        <v>3.4757891190571528</v>
      </c>
      <c r="AB115" s="145">
        <f>+'Ark1'!AA1182</f>
        <v>1.6763518733005638</v>
      </c>
      <c r="AC115" s="53">
        <f>+'Ark1'!AB1182</f>
        <v>2.1295261946017425</v>
      </c>
      <c r="AD115" s="53">
        <f>+'Ark1'!AC1182</f>
        <v>53.649467148290626</v>
      </c>
      <c r="AE115" s="72">
        <f>+'Ark1'!AD1182</f>
        <v>-24.305565422890517</v>
      </c>
      <c r="AF115" s="72">
        <f>+'Ark1'!AE1182</f>
        <v>0.68631909666990387</v>
      </c>
      <c r="AG115" s="72">
        <f>+'Ark1'!AF1182</f>
        <v>3.4307410671909961</v>
      </c>
      <c r="AH115" s="145">
        <f t="shared" si="30"/>
        <v>1.5297264063940987</v>
      </c>
      <c r="AI115" s="72">
        <f t="shared" si="31"/>
        <v>16.866666666666667</v>
      </c>
      <c r="AJ115" s="45"/>
      <c r="AK115" s="4"/>
      <c r="AL115" s="13"/>
      <c r="AN115" s="5"/>
      <c r="AO115" s="5"/>
    </row>
    <row r="116" spans="1:41" ht="15.6">
      <c r="A116" s="45"/>
      <c r="B116" s="63">
        <f>+'Ark1'!C1183</f>
        <v>2016</v>
      </c>
      <c r="C116" s="63">
        <f>+'Ark1'!O1183</f>
        <v>18</v>
      </c>
      <c r="D116" s="63" t="str">
        <f t="shared" si="29"/>
        <v>Nordland</v>
      </c>
      <c r="E116" s="51">
        <f>+'Ark1'!Q1183</f>
        <v>35</v>
      </c>
      <c r="F116" s="72"/>
      <c r="G116" s="51">
        <f>+'Ark1'!R1183</f>
        <v>587</v>
      </c>
      <c r="H116" s="72"/>
      <c r="I116" s="165">
        <f>+'Ark1'!AF1183</f>
        <v>3.9799308427690008</v>
      </c>
      <c r="J116" s="145"/>
      <c r="K116" s="165">
        <f>+'Ark1'!AG1183</f>
        <v>4.8222562112229532</v>
      </c>
      <c r="L116" s="92"/>
      <c r="M116" s="254"/>
      <c r="N116" s="71"/>
      <c r="O116" s="165"/>
      <c r="P116" s="92"/>
      <c r="Q116" s="165"/>
      <c r="R116" s="92"/>
      <c r="S116" s="53">
        <f>+'Ark1'!S1183</f>
        <v>4.5638841567291317</v>
      </c>
      <c r="T116" s="145"/>
      <c r="U116" s="53">
        <f>+'Ark1'!T1183</f>
        <v>3.533219761499149</v>
      </c>
      <c r="V116" s="145">
        <f>+'Ark1'!U1183</f>
        <v>9.2328790459965902</v>
      </c>
      <c r="W116" s="145"/>
      <c r="X116" s="87"/>
      <c r="Y116" s="72">
        <f>+'Ark1'!X1183</f>
        <v>8.5178875638841571</v>
      </c>
      <c r="Z116" s="72">
        <f>+'Ark1'!Y1183</f>
        <v>0.68143100511073251</v>
      </c>
      <c r="AA116" s="72">
        <f>+'Ark1'!Z1183</f>
        <v>4.4133365009422425</v>
      </c>
      <c r="AB116" s="145">
        <f>+'Ark1'!AA1183</f>
        <v>1.337669630773914</v>
      </c>
      <c r="AC116" s="53">
        <f>+'Ark1'!AB1183</f>
        <v>1.7714863558931091</v>
      </c>
      <c r="AD116" s="53">
        <f>+'Ark1'!AC1183</f>
        <v>49.558911130866093</v>
      </c>
      <c r="AE116" s="72">
        <f>+'Ark1'!AD1183</f>
        <v>62.260733463736322</v>
      </c>
      <c r="AF116" s="72">
        <f>+'Ark1'!AE1183</f>
        <v>53.451350219120194</v>
      </c>
      <c r="AG116" s="72">
        <f>+'Ark1'!AF1183</f>
        <v>3.9799308427690008</v>
      </c>
      <c r="AH116" s="145">
        <f t="shared" si="30"/>
        <v>2.0230309817095922</v>
      </c>
      <c r="AI116" s="72">
        <f t="shared" si="31"/>
        <v>16.771428571428572</v>
      </c>
      <c r="AJ116" s="45"/>
      <c r="AK116" s="4"/>
      <c r="AL116" s="5"/>
      <c r="AN116" s="5"/>
      <c r="AO116" s="5"/>
    </row>
    <row r="117" spans="1:41" ht="15.6">
      <c r="A117" s="45"/>
      <c r="B117" s="63">
        <f>+'Ark1'!C1184</f>
        <v>2016</v>
      </c>
      <c r="C117" s="63">
        <f>+'Ark1'!O1184</f>
        <v>54</v>
      </c>
      <c r="D117" s="63" t="str">
        <f t="shared" si="29"/>
        <v>Troms og Finnmark</v>
      </c>
      <c r="E117" s="51">
        <f>+'Ark1'!Q1184</f>
        <v>0</v>
      </c>
      <c r="F117" s="72"/>
      <c r="G117" s="51">
        <f>+'Ark1'!R1184</f>
        <v>0</v>
      </c>
      <c r="H117" s="72"/>
      <c r="I117" s="165">
        <f>+'Ark1'!AF1184</f>
        <v>0</v>
      </c>
      <c r="J117" s="145"/>
      <c r="K117" s="165">
        <f>+'Ark1'!AG1184</f>
        <v>0</v>
      </c>
      <c r="L117" s="92"/>
      <c r="M117" s="254"/>
      <c r="N117" s="71"/>
      <c r="O117" s="165"/>
      <c r="P117" s="92"/>
      <c r="Q117" s="165"/>
      <c r="R117" s="92"/>
      <c r="S117" s="53">
        <f>+'Ark1'!S1184</f>
        <v>0</v>
      </c>
      <c r="T117" s="145"/>
      <c r="U117" s="53">
        <f>+'Ark1'!T1184</f>
        <v>0</v>
      </c>
      <c r="V117" s="145">
        <f>+'Ark1'!U1184</f>
        <v>0</v>
      </c>
      <c r="W117" s="145"/>
      <c r="X117" s="87"/>
      <c r="Y117" s="72">
        <f>+'Ark1'!X1184</f>
        <v>0</v>
      </c>
      <c r="Z117" s="72">
        <f>+'Ark1'!Y1184</f>
        <v>0</v>
      </c>
      <c r="AA117" s="72">
        <f>+'Ark1'!Z1184</f>
        <v>0</v>
      </c>
      <c r="AB117" s="145">
        <f>+'Ark1'!AA1184</f>
        <v>0</v>
      </c>
      <c r="AC117" s="53">
        <f>+'Ark1'!AB1184</f>
        <v>0</v>
      </c>
      <c r="AD117" s="53">
        <f>+'Ark1'!AC1184</f>
        <v>0</v>
      </c>
      <c r="AE117" s="72">
        <f>+'Ark1'!AD1184</f>
        <v>0</v>
      </c>
      <c r="AF117" s="72">
        <f>+'Ark1'!AE1184</f>
        <v>0</v>
      </c>
      <c r="AG117" s="72">
        <f>+'Ark1'!AF1184</f>
        <v>0</v>
      </c>
      <c r="AH117" s="145" t="e">
        <f t="shared" si="30"/>
        <v>#DIV/0!</v>
      </c>
      <c r="AI117" s="72" t="e">
        <f t="shared" si="31"/>
        <v>#DIV/0!</v>
      </c>
      <c r="AJ117" s="45"/>
      <c r="AK117" s="4"/>
      <c r="AL117" s="13"/>
    </row>
    <row r="118" spans="1:41" ht="15.6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92"/>
      <c r="M118" s="69"/>
      <c r="N118" s="69"/>
      <c r="O118" s="45"/>
      <c r="P118" s="92"/>
      <c r="Q118" s="45"/>
      <c r="R118" s="92"/>
      <c r="S118" s="45"/>
      <c r="T118" s="45"/>
      <c r="U118" s="45"/>
      <c r="V118" s="45"/>
      <c r="W118" s="45"/>
      <c r="X118" s="87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"/>
      <c r="AL118" s="13"/>
    </row>
    <row r="119" spans="1:41" ht="15.6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92"/>
      <c r="M119" s="69"/>
      <c r="N119" s="69"/>
      <c r="O119" s="45"/>
      <c r="P119" s="92"/>
      <c r="Q119" s="45"/>
      <c r="R119" s="45"/>
      <c r="S119" s="45"/>
      <c r="T119" s="45"/>
      <c r="U119" s="45"/>
      <c r="V119" s="45"/>
      <c r="W119" s="45"/>
      <c r="X119" s="87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"/>
      <c r="AL119" s="13"/>
    </row>
    <row r="120" spans="1:4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289"/>
      <c r="N120" s="289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13"/>
    </row>
    <row r="121" spans="1:4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289"/>
      <c r="N121" s="289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13"/>
    </row>
    <row r="122" spans="1:4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289"/>
      <c r="N122" s="289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13"/>
    </row>
    <row r="123" spans="1:4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289"/>
      <c r="N123" s="289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4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289"/>
      <c r="N124" s="289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4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289"/>
      <c r="N125" s="289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4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289"/>
      <c r="N126" s="289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</row>
  </sheetData>
  <mergeCells count="1">
    <mergeCell ref="AA5:AB5"/>
  </mergeCells>
  <conditionalFormatting sqref="AL48:AL49 AL55">
    <cfRule type="cellIs" dxfId="27" priority="12" stopIfTrue="1" operator="lessThan">
      <formula>0</formula>
    </cfRule>
  </conditionalFormatting>
  <conditionalFormatting sqref="AL82">
    <cfRule type="cellIs" dxfId="26" priority="14" stopIfTrue="1" operator="greaterThan">
      <formula>0</formula>
    </cfRule>
    <cfRule type="cellIs" dxfId="25" priority="15" stopIfTrue="1" operator="lessThan">
      <formula>0</formula>
    </cfRule>
  </conditionalFormatting>
  <conditionalFormatting sqref="F25:F38 F10:F23">
    <cfRule type="cellIs" dxfId="24" priority="9" operator="lessThan">
      <formula>0</formula>
    </cfRule>
    <cfRule type="cellIs" dxfId="23" priority="10" operator="greaterThan">
      <formula>0</formula>
    </cfRule>
  </conditionalFormatting>
  <conditionalFormatting sqref="H25:H38 H10:H23">
    <cfRule type="cellIs" dxfId="22" priority="7" operator="lessThan">
      <formula>0</formula>
    </cfRule>
    <cfRule type="cellIs" dxfId="21" priority="8" operator="greaterThan">
      <formula>0</formula>
    </cfRule>
  </conditionalFormatting>
  <conditionalFormatting sqref="J25:J38 J10:J23">
    <cfRule type="cellIs" dxfId="20" priority="5" operator="lessThan">
      <formula>0</formula>
    </cfRule>
    <cfRule type="cellIs" dxfId="19" priority="6" operator="greaterThan">
      <formula>0</formula>
    </cfRule>
  </conditionalFormatting>
  <conditionalFormatting sqref="T25:T38 T10:T23">
    <cfRule type="cellIs" dxfId="18" priority="3" operator="lessThan">
      <formula>0</formula>
    </cfRule>
    <cfRule type="cellIs" dxfId="17" priority="4" operator="greaterThan">
      <formula>0</formula>
    </cfRule>
  </conditionalFormatting>
  <conditionalFormatting sqref="W25:W38 W10:W23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BA393"/>
  <sheetViews>
    <sheetView zoomScale="85" zoomScaleNormal="85" workbookViewId="0">
      <selection activeCell="A9" sqref="A9"/>
    </sheetView>
  </sheetViews>
  <sheetFormatPr baseColWidth="10" defaultRowHeight="15"/>
  <cols>
    <col min="30" max="30" width="11" customWidth="1"/>
    <col min="31" max="31" width="9.1796875" style="89" customWidth="1"/>
    <col min="32" max="32" width="10.36328125" style="11" customWidth="1"/>
    <col min="45" max="45" width="14" customWidth="1"/>
    <col min="46" max="46" width="12.54296875" customWidth="1"/>
    <col min="47" max="47" width="10.90625" customWidth="1"/>
  </cols>
  <sheetData>
    <row r="1" spans="29:53">
      <c r="AE1" s="4"/>
      <c r="AF1" s="4"/>
      <c r="AG1" s="4"/>
      <c r="AH1" s="4"/>
      <c r="AI1" s="4"/>
      <c r="AJ1" s="4"/>
      <c r="AK1" s="4"/>
    </row>
    <row r="2" spans="29:53" s="169" customFormat="1" ht="31.8">
      <c r="AE2" s="4"/>
      <c r="AF2" s="4"/>
      <c r="AG2" s="4"/>
      <c r="AH2" s="4"/>
      <c r="AI2" s="4"/>
      <c r="AJ2" s="4"/>
      <c r="AK2" s="4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29:53">
      <c r="AE3" s="4"/>
      <c r="AF3" s="4"/>
      <c r="AG3" s="4"/>
      <c r="AH3" s="4"/>
      <c r="AI3" s="4"/>
      <c r="AJ3" s="4"/>
      <c r="AK3" s="4"/>
    </row>
    <row r="4" spans="29:53">
      <c r="AE4" s="4"/>
      <c r="AF4" s="4"/>
      <c r="AG4" s="4"/>
      <c r="AH4" s="4"/>
      <c r="AI4" s="4"/>
      <c r="AJ4" s="4"/>
      <c r="AK4" s="4"/>
    </row>
    <row r="5" spans="29:53" s="170" customFormat="1" ht="19.8">
      <c r="AE5" s="4"/>
      <c r="AF5" s="4"/>
      <c r="AG5" s="4"/>
      <c r="AH5" s="4"/>
      <c r="AI5" s="4"/>
      <c r="AJ5" s="4"/>
      <c r="AK5" s="4"/>
      <c r="AL5"/>
      <c r="AM5"/>
      <c r="AN5"/>
      <c r="AO5"/>
      <c r="AP5"/>
      <c r="AQ5"/>
      <c r="AR5"/>
      <c r="AS5"/>
      <c r="AT5"/>
      <c r="AU5"/>
      <c r="AV5"/>
      <c r="AW5"/>
      <c r="AX5"/>
      <c r="AZ5" s="172"/>
      <c r="BA5" s="172"/>
    </row>
    <row r="6" spans="29:53" ht="18" customHeight="1">
      <c r="AE6" s="4"/>
      <c r="AF6" s="4"/>
      <c r="AG6" s="4"/>
      <c r="AH6" s="4"/>
      <c r="AI6" s="4"/>
      <c r="AJ6" s="4"/>
      <c r="AK6" s="4"/>
    </row>
    <row r="7" spans="29:53" ht="18" customHeight="1">
      <c r="AE7" s="4"/>
      <c r="AF7" s="4"/>
      <c r="AG7" s="4"/>
      <c r="AH7" s="4"/>
      <c r="AI7" s="4"/>
      <c r="AJ7" s="4"/>
      <c r="AK7" s="4"/>
    </row>
    <row r="8" spans="29:53">
      <c r="AC8" s="4"/>
      <c r="AD8" s="4"/>
      <c r="AE8" s="4"/>
      <c r="AF8" s="4"/>
      <c r="AG8" s="4"/>
      <c r="AH8" s="4"/>
      <c r="AI8" s="4"/>
      <c r="AJ8" s="4"/>
      <c r="AK8" s="4"/>
    </row>
    <row r="9" spans="29:53" ht="15.6">
      <c r="AC9" s="4"/>
      <c r="AD9" s="4"/>
      <c r="AE9" s="4"/>
      <c r="AF9" s="4"/>
      <c r="AG9" s="4"/>
      <c r="AH9" s="4"/>
      <c r="AI9" s="4"/>
      <c r="AJ9" s="1"/>
      <c r="AK9" s="5"/>
    </row>
    <row r="10" spans="29:53" ht="15.6">
      <c r="AC10" s="4"/>
      <c r="AD10" s="4"/>
      <c r="AE10" s="4"/>
      <c r="AF10" s="4"/>
      <c r="AG10" s="4"/>
      <c r="AH10" s="56"/>
      <c r="AI10" s="4"/>
      <c r="AJ10" s="1"/>
      <c r="AK10" s="5"/>
    </row>
    <row r="11" spans="29:53" ht="15.6">
      <c r="AC11" s="4"/>
      <c r="AD11" s="4"/>
      <c r="AE11" s="4"/>
      <c r="AF11" s="4"/>
      <c r="AG11" s="4"/>
      <c r="AH11" s="56"/>
      <c r="AI11" s="4"/>
      <c r="AJ11" s="1"/>
      <c r="AK11" s="5"/>
    </row>
    <row r="12" spans="29:53" ht="15.6">
      <c r="AC12" s="4"/>
      <c r="AD12" s="4"/>
      <c r="AE12" s="4"/>
      <c r="AF12" s="4"/>
      <c r="AG12" s="4"/>
      <c r="AH12" s="56"/>
      <c r="AI12" s="4"/>
      <c r="AJ12" s="1"/>
      <c r="AK12" s="5"/>
    </row>
    <row r="13" spans="29:53" ht="15.6">
      <c r="AC13" s="4"/>
      <c r="AD13" s="4"/>
      <c r="AE13" s="4"/>
      <c r="AF13" s="4"/>
      <c r="AG13" s="4"/>
      <c r="AH13" s="56"/>
      <c r="AI13" s="4"/>
      <c r="AJ13" s="1"/>
      <c r="AK13" s="5"/>
    </row>
    <row r="14" spans="29:53" ht="15.6">
      <c r="AC14" s="4"/>
      <c r="AD14" s="4"/>
      <c r="AE14" s="4"/>
      <c r="AF14" s="4"/>
      <c r="AG14" s="4"/>
      <c r="AH14" s="56"/>
      <c r="AI14" s="4"/>
      <c r="AJ14" s="1"/>
      <c r="AK14" s="5"/>
    </row>
    <row r="15" spans="29:53" ht="15.6">
      <c r="AC15" s="4"/>
      <c r="AD15" s="4"/>
      <c r="AE15" s="4"/>
      <c r="AF15" s="4"/>
      <c r="AG15" s="4"/>
      <c r="AH15" s="56"/>
      <c r="AI15" s="4"/>
      <c r="AJ15" s="1"/>
      <c r="AK15" s="5"/>
    </row>
    <row r="16" spans="29:53" ht="15.6">
      <c r="AC16" s="4"/>
      <c r="AD16" s="4"/>
      <c r="AE16" s="4"/>
      <c r="AF16" s="4"/>
      <c r="AG16" s="4"/>
      <c r="AH16" s="56"/>
      <c r="AI16" s="4"/>
      <c r="AJ16" s="1"/>
      <c r="AK16" s="5"/>
    </row>
    <row r="17" spans="29:43" ht="15.6">
      <c r="AC17" s="4"/>
      <c r="AD17" s="4"/>
      <c r="AE17" s="4"/>
      <c r="AF17" s="4"/>
      <c r="AG17" s="4"/>
      <c r="AH17" s="56"/>
      <c r="AI17" s="4"/>
      <c r="AJ17" s="1"/>
      <c r="AK17" s="5"/>
      <c r="AM17" s="2"/>
      <c r="AN17" s="2"/>
      <c r="AO17" s="2"/>
    </row>
    <row r="18" spans="29:43" ht="15.6">
      <c r="AC18" s="4"/>
      <c r="AD18" s="4"/>
      <c r="AE18" s="4"/>
      <c r="AF18" s="4"/>
      <c r="AG18" s="4"/>
      <c r="AH18" s="56"/>
      <c r="AI18" s="4"/>
      <c r="AJ18" s="13"/>
      <c r="AK18" s="5"/>
      <c r="AM18" s="2"/>
      <c r="AN18" s="2"/>
      <c r="AO18" s="4"/>
      <c r="AP18" s="4"/>
      <c r="AQ18" s="4"/>
    </row>
    <row r="19" spans="29:43" ht="15.6">
      <c r="AC19" s="4"/>
      <c r="AD19" s="4"/>
      <c r="AE19" s="4"/>
      <c r="AF19" s="4"/>
      <c r="AG19" s="4"/>
      <c r="AH19" s="56"/>
      <c r="AI19" s="4"/>
      <c r="AJ19" s="1"/>
      <c r="AK19" s="5"/>
    </row>
    <row r="20" spans="29:43" ht="15.6">
      <c r="AC20" s="4"/>
      <c r="AD20" s="4"/>
      <c r="AE20" s="4"/>
      <c r="AF20" s="4"/>
      <c r="AG20" s="4"/>
      <c r="AH20" s="56"/>
      <c r="AI20" s="4"/>
      <c r="AJ20" s="1"/>
      <c r="AK20" s="5"/>
    </row>
    <row r="21" spans="29:43" ht="15.6">
      <c r="AC21" s="4"/>
      <c r="AD21" s="4"/>
      <c r="AE21" s="4"/>
      <c r="AF21" s="4"/>
      <c r="AG21" s="4"/>
      <c r="AH21" s="56"/>
      <c r="AI21" s="4"/>
      <c r="AJ21" s="1"/>
      <c r="AK21" s="5"/>
      <c r="AM21" s="2"/>
      <c r="AN21" s="2"/>
      <c r="AO21" s="2"/>
    </row>
    <row r="22" spans="29:43" ht="15.6">
      <c r="AC22" s="4"/>
      <c r="AD22" s="4"/>
      <c r="AE22" s="4"/>
      <c r="AF22" s="4"/>
      <c r="AG22" s="4"/>
      <c r="AH22" s="56"/>
      <c r="AI22" s="4"/>
      <c r="AJ22" s="1"/>
      <c r="AK22" s="5"/>
      <c r="AM22" s="2"/>
      <c r="AN22" s="2"/>
      <c r="AO22" s="2"/>
    </row>
    <row r="23" spans="29:43" ht="15.6">
      <c r="AC23" s="4"/>
      <c r="AD23" s="4"/>
      <c r="AE23" s="4"/>
      <c r="AF23" s="4"/>
      <c r="AG23" s="4"/>
      <c r="AH23" s="56"/>
      <c r="AI23" s="4"/>
      <c r="AJ23" s="1"/>
      <c r="AK23" s="5"/>
      <c r="AM23" s="2"/>
      <c r="AN23" s="2"/>
      <c r="AO23" s="2"/>
    </row>
    <row r="24" spans="29:43" ht="15.6">
      <c r="AC24" s="4"/>
      <c r="AD24" s="4"/>
      <c r="AE24" s="4"/>
      <c r="AF24" s="4"/>
      <c r="AG24" s="4"/>
      <c r="AH24" s="56"/>
      <c r="AI24" s="4"/>
      <c r="AJ24" s="1"/>
      <c r="AK24" s="5"/>
      <c r="AM24" s="2"/>
      <c r="AN24" s="2"/>
      <c r="AO24" s="2"/>
    </row>
    <row r="25" spans="29:43" ht="15.6">
      <c r="AC25" s="4"/>
      <c r="AD25" s="4"/>
      <c r="AE25" s="4"/>
      <c r="AF25" s="4"/>
      <c r="AG25" s="4"/>
      <c r="AH25" s="56"/>
      <c r="AI25" s="4"/>
      <c r="AJ25" s="1"/>
      <c r="AK25" s="5"/>
      <c r="AM25" s="2"/>
      <c r="AN25" s="2"/>
      <c r="AO25" s="2"/>
    </row>
    <row r="26" spans="29:43" ht="15.6">
      <c r="AC26" s="4"/>
      <c r="AD26" s="4"/>
      <c r="AE26" s="4"/>
      <c r="AF26" s="4"/>
      <c r="AG26" s="4"/>
      <c r="AH26" s="56"/>
      <c r="AI26" s="4"/>
      <c r="AJ26" s="13"/>
      <c r="AK26" s="5"/>
      <c r="AM26" s="2"/>
      <c r="AN26" s="2"/>
      <c r="AO26" s="4"/>
      <c r="AP26" s="4"/>
      <c r="AQ26" s="4"/>
    </row>
    <row r="27" spans="29:43" ht="15.6">
      <c r="AC27" s="4"/>
      <c r="AD27" s="4"/>
      <c r="AE27" s="4"/>
      <c r="AF27" s="4"/>
      <c r="AG27" s="4"/>
      <c r="AH27" s="56"/>
      <c r="AI27" s="4"/>
      <c r="AJ27" s="13"/>
      <c r="AK27" s="5"/>
      <c r="AM27" s="1"/>
      <c r="AN27" s="1"/>
      <c r="AO27" s="11"/>
      <c r="AP27" s="11"/>
      <c r="AQ27" s="11"/>
    </row>
    <row r="28" spans="29:43" ht="15.6">
      <c r="AC28" s="4"/>
      <c r="AD28" s="4"/>
      <c r="AE28" s="4"/>
      <c r="AF28" s="4"/>
      <c r="AG28" s="4"/>
      <c r="AH28" s="56"/>
      <c r="AI28" s="4"/>
      <c r="AJ28" s="13"/>
      <c r="AK28" s="5"/>
      <c r="AM28" s="1"/>
      <c r="AN28" s="1"/>
      <c r="AO28" s="11"/>
      <c r="AP28" s="11"/>
      <c r="AQ28" s="11"/>
    </row>
    <row r="29" spans="29:43" ht="15.6">
      <c r="AD29" s="4"/>
      <c r="AE29" s="4"/>
      <c r="AF29" s="4"/>
      <c r="AG29" s="4"/>
      <c r="AH29" s="56"/>
      <c r="AI29" s="4"/>
      <c r="AJ29" s="5"/>
      <c r="AK29" s="5"/>
      <c r="AM29" s="1"/>
      <c r="AN29" s="1"/>
      <c r="AO29" s="11"/>
      <c r="AP29" s="11"/>
      <c r="AQ29" s="11"/>
    </row>
    <row r="30" spans="29:43" ht="15.6">
      <c r="AD30" s="4"/>
      <c r="AE30" s="4"/>
      <c r="AF30" s="4"/>
      <c r="AG30" s="4"/>
      <c r="AH30" s="56"/>
      <c r="AI30" s="4"/>
      <c r="AJ30" s="5"/>
      <c r="AK30" s="5"/>
      <c r="AM30" s="1"/>
      <c r="AN30" s="1"/>
      <c r="AO30" s="11"/>
      <c r="AP30" s="11"/>
      <c r="AQ30" s="11"/>
    </row>
    <row r="31" spans="29:43" ht="15.6">
      <c r="AD31" s="4"/>
      <c r="AE31" s="4"/>
      <c r="AF31" s="4"/>
      <c r="AG31" s="4"/>
      <c r="AH31" s="56"/>
      <c r="AI31" s="4"/>
      <c r="AJ31" s="5"/>
      <c r="AK31" s="5"/>
      <c r="AM31" s="1"/>
      <c r="AN31" s="1"/>
      <c r="AO31" s="11"/>
      <c r="AP31" s="11"/>
      <c r="AQ31" s="11"/>
    </row>
    <row r="32" spans="29:43" ht="15.6">
      <c r="AD32" s="4"/>
      <c r="AE32" s="4"/>
      <c r="AF32" s="4"/>
      <c r="AG32" s="4"/>
      <c r="AH32" s="56"/>
      <c r="AI32" s="4"/>
      <c r="AJ32" s="5"/>
      <c r="AK32" s="5"/>
      <c r="AM32" s="1"/>
      <c r="AN32" s="1"/>
      <c r="AO32" s="11"/>
      <c r="AP32" s="11"/>
      <c r="AQ32" s="11"/>
    </row>
    <row r="33" spans="30:43" ht="15.6">
      <c r="AD33" s="4"/>
      <c r="AE33" s="4"/>
      <c r="AF33" s="4"/>
      <c r="AG33" s="4"/>
      <c r="AH33" s="56"/>
      <c r="AI33" s="4"/>
      <c r="AJ33" s="5"/>
      <c r="AK33" s="5"/>
      <c r="AM33" s="1"/>
      <c r="AN33" s="1"/>
      <c r="AO33" s="11"/>
      <c r="AP33" s="11"/>
      <c r="AQ33" s="11"/>
    </row>
    <row r="34" spans="30:43" ht="15.6">
      <c r="AD34" s="4"/>
      <c r="AE34" s="4"/>
      <c r="AF34" s="4"/>
      <c r="AG34" s="4"/>
      <c r="AH34" s="56"/>
      <c r="AI34" s="4"/>
      <c r="AJ34" s="5"/>
      <c r="AK34" s="5"/>
      <c r="AM34" s="1"/>
      <c r="AN34" s="1"/>
      <c r="AO34" s="11"/>
      <c r="AP34" s="11"/>
      <c r="AQ34" s="11"/>
    </row>
    <row r="35" spans="30:43" ht="15.6">
      <c r="AD35" s="4"/>
      <c r="AE35" s="4"/>
      <c r="AF35" s="4"/>
      <c r="AG35" s="4"/>
      <c r="AH35" s="56"/>
      <c r="AI35" s="4"/>
      <c r="AJ35" s="5"/>
      <c r="AK35" s="5"/>
      <c r="AM35" s="1"/>
      <c r="AN35" s="1"/>
      <c r="AO35" s="11"/>
      <c r="AP35" s="11"/>
      <c r="AQ35" s="11"/>
    </row>
    <row r="36" spans="30:43" ht="15.6">
      <c r="AD36" s="4"/>
      <c r="AE36" s="4"/>
      <c r="AF36" s="4"/>
      <c r="AG36" s="4"/>
      <c r="AH36" s="56"/>
      <c r="AI36" s="4"/>
      <c r="AJ36" s="5"/>
      <c r="AK36" s="5"/>
      <c r="AM36" s="13"/>
      <c r="AN36" s="13"/>
      <c r="AO36" s="11"/>
      <c r="AP36" s="11"/>
      <c r="AQ36" s="11"/>
    </row>
    <row r="37" spans="30:43" ht="16.5" customHeight="1">
      <c r="AD37" s="4"/>
      <c r="AE37" s="4"/>
      <c r="AF37" s="4"/>
      <c r="AG37" s="4"/>
      <c r="AH37" s="56"/>
      <c r="AI37" s="4"/>
      <c r="AJ37" s="5"/>
      <c r="AK37" s="5"/>
      <c r="AM37" s="13"/>
      <c r="AN37" s="13"/>
      <c r="AO37" s="11"/>
      <c r="AP37" s="11"/>
      <c r="AQ37" s="11"/>
    </row>
    <row r="38" spans="30:43" ht="16.5" customHeight="1">
      <c r="AD38" s="4"/>
      <c r="AE38" s="4"/>
      <c r="AF38" s="4"/>
      <c r="AG38" s="4"/>
      <c r="AH38" s="55"/>
      <c r="AI38" s="4"/>
      <c r="AJ38" s="5"/>
      <c r="AK38" s="5"/>
      <c r="AM38" s="13"/>
      <c r="AN38" s="13"/>
      <c r="AO38" s="11"/>
      <c r="AP38" s="11"/>
      <c r="AQ38" s="11"/>
    </row>
    <row r="39" spans="30:43">
      <c r="AE39"/>
      <c r="AF39"/>
      <c r="AI39" s="4"/>
      <c r="AM39" s="13"/>
      <c r="AN39" s="13"/>
      <c r="AO39" s="11"/>
      <c r="AP39" s="11"/>
      <c r="AQ39" s="11"/>
    </row>
    <row r="40" spans="30:43" ht="17.25" customHeight="1">
      <c r="AD40" s="2"/>
      <c r="AE40" s="2"/>
      <c r="AF40" s="2"/>
      <c r="AG40" s="2"/>
      <c r="AH40" s="55"/>
      <c r="AI40" s="4"/>
      <c r="AK40" s="5"/>
      <c r="AM40" s="13"/>
      <c r="AN40" s="13"/>
      <c r="AO40" s="11"/>
      <c r="AP40" s="11"/>
      <c r="AQ40" s="11"/>
    </row>
    <row r="41" spans="30:43" ht="15.6">
      <c r="AD41" s="2"/>
      <c r="AE41" s="2"/>
      <c r="AF41" s="2"/>
      <c r="AG41" s="2"/>
      <c r="AH41" s="55"/>
      <c r="AI41" s="4"/>
      <c r="AM41" s="13"/>
      <c r="AN41" s="13"/>
      <c r="AO41" s="11"/>
      <c r="AP41" s="11"/>
      <c r="AQ41" s="11"/>
    </row>
    <row r="42" spans="30:43">
      <c r="AD42" s="14"/>
      <c r="AE42" s="14"/>
      <c r="AF42" s="14"/>
      <c r="AG42" s="14"/>
      <c r="AH42" s="13"/>
      <c r="AI42" s="4"/>
      <c r="AM42" s="13"/>
      <c r="AN42" s="13"/>
      <c r="AO42" s="11"/>
      <c r="AP42" s="11"/>
      <c r="AQ42" s="11"/>
    </row>
    <row r="43" spans="30:43" ht="21">
      <c r="AD43" s="2"/>
      <c r="AE43" s="2"/>
      <c r="AF43" s="2"/>
      <c r="AG43" s="2"/>
      <c r="AH43" s="5"/>
      <c r="AI43" s="4"/>
      <c r="AM43" s="54"/>
      <c r="AN43" s="54"/>
      <c r="AO43" s="11"/>
      <c r="AP43" s="11"/>
      <c r="AQ43" s="11"/>
    </row>
    <row r="44" spans="30:43">
      <c r="AD44" s="4"/>
      <c r="AE44" s="4"/>
      <c r="AF44" s="4"/>
      <c r="AG44" s="4"/>
      <c r="AH44" s="4"/>
      <c r="AI44" s="4"/>
      <c r="AJ44" s="4"/>
      <c r="AK44" s="4"/>
    </row>
    <row r="45" spans="30:43" ht="15.6">
      <c r="AD45" s="4"/>
      <c r="AE45" s="4"/>
      <c r="AF45" s="4"/>
      <c r="AG45" s="4"/>
      <c r="AH45" s="16"/>
      <c r="AI45" s="4"/>
      <c r="AJ45" s="1"/>
      <c r="AK45" s="18"/>
      <c r="AM45" s="1"/>
      <c r="AN45" s="5"/>
    </row>
    <row r="46" spans="30:43" ht="15.6">
      <c r="AD46" s="4"/>
      <c r="AE46" s="4"/>
      <c r="AF46" s="4"/>
      <c r="AG46" s="4"/>
      <c r="AH46" s="16"/>
      <c r="AI46" s="4"/>
      <c r="AJ46" s="1"/>
      <c r="AK46" s="18"/>
    </row>
    <row r="47" spans="30:43" ht="15.6">
      <c r="AD47" s="4"/>
      <c r="AE47" s="4"/>
      <c r="AF47" s="4"/>
      <c r="AG47" s="4"/>
      <c r="AH47" s="16"/>
      <c r="AI47" s="4"/>
      <c r="AJ47" s="1"/>
      <c r="AK47" s="18"/>
    </row>
    <row r="48" spans="30:43" ht="15.6">
      <c r="AD48" s="4"/>
      <c r="AE48" s="4"/>
      <c r="AF48" s="4"/>
      <c r="AG48" s="4"/>
      <c r="AH48" s="16"/>
      <c r="AI48" s="4"/>
      <c r="AJ48" s="1"/>
      <c r="AK48" s="18"/>
    </row>
    <row r="49" spans="30:37" ht="15.6">
      <c r="AD49" s="4"/>
      <c r="AE49" s="4"/>
      <c r="AF49" s="4"/>
      <c r="AG49" s="4"/>
      <c r="AH49" s="16"/>
      <c r="AI49" s="4"/>
      <c r="AJ49" s="1"/>
      <c r="AK49" s="18"/>
    </row>
    <row r="50" spans="30:37" ht="15.6">
      <c r="AD50" s="4"/>
      <c r="AE50" s="4"/>
      <c r="AF50" s="4"/>
      <c r="AG50" s="4"/>
      <c r="AH50" s="16"/>
      <c r="AI50" s="4"/>
      <c r="AJ50" s="1"/>
      <c r="AK50" s="18"/>
    </row>
    <row r="51" spans="30:37" ht="15.6">
      <c r="AD51" s="4"/>
      <c r="AE51" s="4"/>
      <c r="AF51" s="4"/>
      <c r="AG51" s="4"/>
      <c r="AH51" s="16"/>
      <c r="AI51" s="4"/>
      <c r="AJ51" s="1"/>
      <c r="AK51" s="18"/>
    </row>
    <row r="52" spans="30:37" ht="15.6">
      <c r="AD52" s="4"/>
      <c r="AE52" s="4"/>
      <c r="AF52" s="4"/>
      <c r="AG52" s="4"/>
      <c r="AH52" s="16"/>
      <c r="AI52" s="4"/>
      <c r="AJ52" s="1"/>
      <c r="AK52" s="18"/>
    </row>
    <row r="53" spans="30:37" ht="15.6">
      <c r="AD53" s="4"/>
      <c r="AE53" s="4"/>
      <c r="AF53" s="4"/>
      <c r="AG53" s="4"/>
      <c r="AH53" s="16"/>
      <c r="AI53" s="4"/>
      <c r="AJ53" s="13"/>
      <c r="AK53" s="18"/>
    </row>
    <row r="54" spans="30:37" ht="15.6">
      <c r="AD54" s="4"/>
      <c r="AE54" s="4"/>
      <c r="AF54" s="4"/>
      <c r="AG54" s="4"/>
      <c r="AH54" s="16"/>
      <c r="AI54" s="4"/>
      <c r="AJ54" s="13"/>
      <c r="AK54" s="18"/>
    </row>
    <row r="55" spans="30:37" ht="15.6">
      <c r="AD55" s="4"/>
      <c r="AE55" s="4"/>
      <c r="AF55" s="4"/>
      <c r="AG55" s="4"/>
      <c r="AH55" s="16"/>
      <c r="AI55" s="4"/>
      <c r="AJ55" s="13"/>
      <c r="AK55" s="18"/>
    </row>
    <row r="56" spans="30:37" ht="15.6">
      <c r="AD56" s="4"/>
      <c r="AE56" s="4"/>
      <c r="AF56" s="4"/>
      <c r="AG56" s="4"/>
      <c r="AH56" s="16"/>
      <c r="AI56" s="4"/>
      <c r="AJ56" s="13"/>
      <c r="AK56" s="18"/>
    </row>
    <row r="57" spans="30:37" ht="15.6">
      <c r="AD57" s="4"/>
      <c r="AE57" s="4"/>
      <c r="AF57" s="4"/>
      <c r="AG57" s="4"/>
      <c r="AH57" s="16"/>
      <c r="AI57" s="4"/>
      <c r="AJ57" s="13"/>
      <c r="AK57" s="18"/>
    </row>
    <row r="58" spans="30:37" ht="15.6">
      <c r="AE58"/>
      <c r="AF58"/>
      <c r="AH58" s="16"/>
      <c r="AI58" s="4"/>
      <c r="AJ58" s="5"/>
      <c r="AK58" s="18"/>
    </row>
    <row r="59" spans="30:37" ht="15.6">
      <c r="AD59" s="2"/>
      <c r="AE59" s="2"/>
      <c r="AF59" s="2"/>
      <c r="AG59" s="2"/>
      <c r="AH59" s="16"/>
      <c r="AI59" s="4"/>
      <c r="AJ59" s="5"/>
      <c r="AK59" s="18"/>
    </row>
    <row r="60" spans="30:37" ht="15.6">
      <c r="AD60" s="2"/>
      <c r="AE60" s="2"/>
      <c r="AF60" s="2"/>
      <c r="AG60" s="2"/>
      <c r="AH60" s="16"/>
      <c r="AI60" s="4"/>
      <c r="AJ60" s="5"/>
      <c r="AK60" s="18"/>
    </row>
    <row r="61" spans="30:37" ht="15.6">
      <c r="AD61" s="14"/>
      <c r="AE61" s="14"/>
      <c r="AF61" s="14"/>
      <c r="AG61" s="14"/>
      <c r="AH61" s="16"/>
      <c r="AI61" s="4"/>
      <c r="AJ61" s="5"/>
      <c r="AK61" s="18"/>
    </row>
    <row r="62" spans="30:37" ht="15.6">
      <c r="AD62" s="2"/>
      <c r="AE62" s="2"/>
      <c r="AF62" s="2"/>
      <c r="AG62" s="2"/>
      <c r="AH62" s="16"/>
      <c r="AI62" s="4"/>
      <c r="AJ62" s="5"/>
      <c r="AK62" s="18"/>
    </row>
    <row r="63" spans="30:37" ht="15.6">
      <c r="AD63" s="4"/>
      <c r="AE63" s="4"/>
      <c r="AF63" s="4"/>
      <c r="AG63" s="4"/>
      <c r="AH63" s="16"/>
      <c r="AI63" s="4"/>
      <c r="AJ63" s="5"/>
      <c r="AK63" s="18"/>
    </row>
    <row r="64" spans="30:37" ht="15.6">
      <c r="AD64" s="4"/>
      <c r="AE64" s="4"/>
      <c r="AF64" s="4"/>
      <c r="AG64" s="4"/>
      <c r="AH64" s="16"/>
      <c r="AI64" s="4"/>
      <c r="AJ64" s="5"/>
      <c r="AK64" s="18"/>
    </row>
    <row r="65" spans="30:37" ht="15.6">
      <c r="AD65" s="4"/>
      <c r="AE65" s="4"/>
      <c r="AF65" s="4"/>
      <c r="AG65" s="4"/>
      <c r="AH65" s="16"/>
      <c r="AI65" s="4"/>
      <c r="AJ65" s="5"/>
      <c r="AK65" s="18"/>
    </row>
    <row r="66" spans="30:37" ht="15.6">
      <c r="AD66" s="4"/>
      <c r="AE66" s="4"/>
      <c r="AF66" s="4"/>
      <c r="AG66" s="4"/>
      <c r="AH66" s="18"/>
      <c r="AI66" s="4"/>
      <c r="AJ66" s="5"/>
      <c r="AK66" s="18"/>
    </row>
    <row r="67" spans="30:37">
      <c r="AD67" s="4"/>
      <c r="AE67" s="4"/>
      <c r="AF67" s="4"/>
      <c r="AG67" s="4"/>
      <c r="AH67" s="13"/>
      <c r="AI67" s="4"/>
    </row>
    <row r="68" spans="30:37" ht="15.6">
      <c r="AD68" s="4"/>
      <c r="AE68" s="4"/>
      <c r="AF68" s="4"/>
      <c r="AG68" s="4"/>
      <c r="AH68" s="18"/>
      <c r="AI68" s="4"/>
      <c r="AK68" s="18"/>
    </row>
    <row r="69" spans="30:37">
      <c r="AD69" s="4"/>
      <c r="AE69" s="4"/>
      <c r="AF69" s="4"/>
      <c r="AG69" s="4"/>
      <c r="AH69" s="13"/>
      <c r="AI69" s="4"/>
    </row>
    <row r="70" spans="30:37">
      <c r="AD70" s="4"/>
      <c r="AE70" s="4"/>
      <c r="AF70" s="4"/>
      <c r="AG70" s="4"/>
      <c r="AH70" s="13"/>
      <c r="AI70" s="4"/>
    </row>
    <row r="71" spans="30:37">
      <c r="AD71" s="4"/>
      <c r="AE71" s="4"/>
      <c r="AF71" s="4"/>
      <c r="AG71" s="4"/>
      <c r="AH71" s="13"/>
      <c r="AI71" s="4"/>
    </row>
    <row r="72" spans="30:37">
      <c r="AD72" s="4"/>
      <c r="AE72" s="4"/>
      <c r="AF72" s="4"/>
      <c r="AG72" s="4"/>
      <c r="AH72" s="13"/>
      <c r="AI72" s="4"/>
    </row>
    <row r="73" spans="30:37">
      <c r="AD73" s="4"/>
      <c r="AE73" s="4"/>
      <c r="AF73" s="4"/>
      <c r="AG73" s="4"/>
      <c r="AH73" s="13"/>
      <c r="AI73" s="4"/>
    </row>
    <row r="74" spans="30:37" ht="15.6">
      <c r="AD74" s="4"/>
      <c r="AE74" s="4"/>
      <c r="AF74" s="4"/>
      <c r="AG74" s="4"/>
      <c r="AH74" s="5"/>
      <c r="AI74" s="4"/>
    </row>
    <row r="75" spans="30:37">
      <c r="AD75" s="4"/>
      <c r="AE75" s="4"/>
      <c r="AF75" s="4"/>
      <c r="AG75" s="4"/>
      <c r="AH75" s="4"/>
      <c r="AI75" s="4"/>
      <c r="AJ75" s="4"/>
      <c r="AK75" s="4"/>
    </row>
    <row r="76" spans="30:37" ht="15.6">
      <c r="AD76" s="4"/>
      <c r="AE76" s="4"/>
      <c r="AF76" s="4"/>
      <c r="AG76" s="4"/>
      <c r="AH76" s="13"/>
      <c r="AI76" s="4"/>
      <c r="AJ76" s="1"/>
      <c r="AK76" s="5"/>
    </row>
    <row r="77" spans="30:37" ht="15.6">
      <c r="AE77"/>
      <c r="AF77"/>
      <c r="AH77" s="13"/>
      <c r="AI77" s="4"/>
      <c r="AJ77" s="1"/>
      <c r="AK77" s="5"/>
    </row>
    <row r="78" spans="30:37" ht="15.6">
      <c r="AD78" s="2"/>
      <c r="AE78" s="2"/>
      <c r="AF78" s="2"/>
      <c r="AG78" s="2"/>
      <c r="AH78" s="13"/>
      <c r="AI78" s="4"/>
      <c r="AJ78" s="1"/>
      <c r="AK78" s="5"/>
    </row>
    <row r="79" spans="30:37" ht="15.6">
      <c r="AD79" s="2"/>
      <c r="AE79" s="2"/>
      <c r="AF79" s="2"/>
      <c r="AG79" s="2"/>
      <c r="AH79" s="13"/>
      <c r="AI79" s="4"/>
      <c r="AJ79" s="1"/>
      <c r="AK79" s="5"/>
    </row>
    <row r="80" spans="30:37" ht="15.6">
      <c r="AD80" s="14"/>
      <c r="AE80" s="14"/>
      <c r="AF80" s="14"/>
      <c r="AG80" s="14"/>
      <c r="AH80" s="13"/>
      <c r="AI80" s="4"/>
      <c r="AJ80" s="13"/>
      <c r="AK80" s="5"/>
    </row>
    <row r="81" spans="30:37" ht="15.6">
      <c r="AD81" s="2"/>
      <c r="AE81" s="2"/>
      <c r="AF81" s="2"/>
      <c r="AG81" s="2"/>
      <c r="AH81" s="13"/>
      <c r="AI81" s="4"/>
      <c r="AJ81" s="13"/>
      <c r="AK81" s="5"/>
    </row>
    <row r="82" spans="30:37" ht="15.6">
      <c r="AD82" s="4"/>
      <c r="AE82" s="4"/>
      <c r="AF82" s="4"/>
      <c r="AG82" s="4"/>
      <c r="AH82" s="13"/>
      <c r="AI82" s="4"/>
      <c r="AJ82" s="13"/>
      <c r="AK82" s="5"/>
    </row>
    <row r="83" spans="30:37" ht="15.6">
      <c r="AD83" s="4"/>
      <c r="AE83" s="4"/>
      <c r="AF83" s="4"/>
      <c r="AG83" s="4"/>
      <c r="AH83" s="13"/>
      <c r="AI83" s="4"/>
      <c r="AJ83" s="13"/>
      <c r="AK83" s="5"/>
    </row>
    <row r="84" spans="30:37" ht="15.6">
      <c r="AD84" s="4"/>
      <c r="AE84" s="4"/>
      <c r="AF84" s="4"/>
      <c r="AG84" s="4"/>
      <c r="AH84" s="13"/>
      <c r="AI84" s="4"/>
      <c r="AJ84" s="5"/>
      <c r="AK84" s="5"/>
    </row>
    <row r="85" spans="30:37" ht="15.6">
      <c r="AD85" s="4"/>
      <c r="AE85" s="4"/>
      <c r="AF85" s="4"/>
      <c r="AG85" s="4"/>
      <c r="AH85" s="13"/>
      <c r="AI85" s="4"/>
      <c r="AJ85" s="5"/>
      <c r="AK85" s="5"/>
    </row>
    <row r="86" spans="30:37" ht="15.6">
      <c r="AD86" s="4"/>
      <c r="AE86" s="4"/>
      <c r="AF86" s="4"/>
      <c r="AG86" s="4"/>
      <c r="AH86" s="13"/>
      <c r="AI86" s="4"/>
      <c r="AJ86" s="5"/>
      <c r="AK86" s="5"/>
    </row>
    <row r="87" spans="30:37" ht="15.6">
      <c r="AD87" s="4"/>
      <c r="AE87" s="4"/>
      <c r="AF87" s="4"/>
      <c r="AG87" s="4"/>
      <c r="AH87" s="13"/>
      <c r="AI87" s="4"/>
      <c r="AJ87" s="5"/>
      <c r="AK87" s="5"/>
    </row>
    <row r="88" spans="30:37" ht="15.6">
      <c r="AD88" s="4"/>
      <c r="AE88" s="4"/>
      <c r="AF88" s="4"/>
      <c r="AG88" s="4"/>
      <c r="AH88" s="13"/>
      <c r="AI88" s="4"/>
      <c r="AJ88" s="5"/>
      <c r="AK88" s="5"/>
    </row>
    <row r="89" spans="30:37" ht="15.6">
      <c r="AD89" s="4"/>
      <c r="AE89" s="4"/>
      <c r="AF89" s="4"/>
      <c r="AG89" s="4"/>
      <c r="AH89" s="13"/>
      <c r="AI89" s="4"/>
      <c r="AJ89" s="5"/>
      <c r="AK89" s="5"/>
    </row>
    <row r="90" spans="30:37" ht="15.6">
      <c r="AD90" s="4"/>
      <c r="AE90" s="4"/>
      <c r="AF90" s="4"/>
      <c r="AG90" s="4"/>
      <c r="AH90" s="13"/>
      <c r="AI90" s="4"/>
      <c r="AJ90" s="5"/>
      <c r="AK90" s="5"/>
    </row>
    <row r="91" spans="30:37" ht="15.6">
      <c r="AD91" s="4"/>
      <c r="AE91" s="4"/>
      <c r="AF91" s="4"/>
      <c r="AG91" s="4"/>
      <c r="AH91" s="13"/>
      <c r="AI91" s="4"/>
      <c r="AJ91" s="5"/>
      <c r="AK91" s="5"/>
    </row>
    <row r="92" spans="30:37" ht="15.6">
      <c r="AD92" s="4"/>
      <c r="AE92" s="4"/>
      <c r="AF92" s="4"/>
      <c r="AG92" s="4"/>
      <c r="AH92" s="13"/>
      <c r="AI92" s="4"/>
      <c r="AJ92" s="5"/>
      <c r="AK92" s="5"/>
    </row>
    <row r="93" spans="30:37" ht="15.6">
      <c r="AD93" s="4"/>
      <c r="AE93" s="4"/>
      <c r="AF93" s="4"/>
      <c r="AG93" s="4"/>
      <c r="AH93" s="13"/>
      <c r="AI93" s="4"/>
      <c r="AJ93" s="5"/>
      <c r="AK93" s="5"/>
    </row>
    <row r="94" spans="30:37" ht="15.6">
      <c r="AD94" s="4"/>
      <c r="AE94" s="4"/>
      <c r="AF94" s="4"/>
      <c r="AG94" s="4"/>
      <c r="AH94" s="13"/>
      <c r="AI94" s="4"/>
      <c r="AJ94" s="5"/>
      <c r="AK94" s="5"/>
    </row>
    <row r="95" spans="30:37" ht="15.6">
      <c r="AD95" s="4"/>
      <c r="AE95" s="4"/>
      <c r="AF95" s="4"/>
      <c r="AG95" s="4"/>
      <c r="AH95" s="5"/>
      <c r="AI95" s="4"/>
      <c r="AJ95" s="5"/>
      <c r="AK95" s="5"/>
    </row>
    <row r="96" spans="30:37">
      <c r="AE96"/>
      <c r="AF96"/>
      <c r="AH96" s="13"/>
      <c r="AI96" s="4"/>
    </row>
    <row r="97" spans="30:37" ht="15.6">
      <c r="AD97" s="2"/>
      <c r="AE97" s="2"/>
      <c r="AF97" s="2"/>
      <c r="AG97" s="2"/>
      <c r="AH97" s="5"/>
      <c r="AI97" s="4"/>
      <c r="AK97" s="5"/>
    </row>
    <row r="98" spans="30:37" ht="15.6">
      <c r="AD98" s="2"/>
      <c r="AE98" s="2"/>
      <c r="AF98" s="2"/>
      <c r="AG98" s="2"/>
      <c r="AH98" s="13"/>
      <c r="AI98" s="4"/>
    </row>
    <row r="99" spans="30:37">
      <c r="AD99" s="14"/>
      <c r="AE99" s="14"/>
      <c r="AF99" s="14"/>
      <c r="AG99" s="14"/>
      <c r="AH99" s="13"/>
      <c r="AI99" s="4"/>
    </row>
    <row r="100" spans="30:37" ht="15.6">
      <c r="AD100" s="2"/>
      <c r="AE100" s="2"/>
      <c r="AF100" s="2"/>
      <c r="AG100" s="2"/>
      <c r="AH100" s="5"/>
      <c r="AI100" s="4"/>
      <c r="AK100" s="2"/>
    </row>
    <row r="101" spans="30:37">
      <c r="AD101" s="4"/>
      <c r="AE101" s="4"/>
      <c r="AF101" s="4"/>
      <c r="AG101" s="4"/>
      <c r="AH101" s="4"/>
      <c r="AI101" s="4"/>
      <c r="AJ101" s="4"/>
      <c r="AK101" s="4"/>
    </row>
    <row r="102" spans="30:37" ht="15.6">
      <c r="AD102" s="4"/>
      <c r="AE102" s="4"/>
      <c r="AF102" s="4"/>
      <c r="AG102" s="4"/>
      <c r="AH102" s="13"/>
      <c r="AI102" s="4"/>
      <c r="AJ102" s="1"/>
      <c r="AK102" s="5"/>
    </row>
    <row r="103" spans="30:37" ht="15.6">
      <c r="AD103" s="4"/>
      <c r="AE103" s="4"/>
      <c r="AF103" s="4"/>
      <c r="AG103" s="4"/>
      <c r="AH103" s="13"/>
      <c r="AI103" s="4"/>
      <c r="AJ103" s="1"/>
      <c r="AK103" s="5"/>
    </row>
    <row r="104" spans="30:37" ht="15.6">
      <c r="AD104" s="4"/>
      <c r="AE104" s="4"/>
      <c r="AF104" s="4"/>
      <c r="AG104" s="4"/>
      <c r="AH104" s="13"/>
      <c r="AI104" s="4"/>
      <c r="AJ104" s="1"/>
      <c r="AK104" s="5"/>
    </row>
    <row r="105" spans="30:37" ht="15.6">
      <c r="AD105" s="4"/>
      <c r="AE105" s="4"/>
      <c r="AF105" s="4"/>
      <c r="AG105" s="4"/>
      <c r="AH105" s="13"/>
      <c r="AI105" s="4"/>
      <c r="AJ105" s="1"/>
      <c r="AK105" s="5"/>
    </row>
    <row r="106" spans="30:37" ht="15.6">
      <c r="AD106" s="4"/>
      <c r="AE106" s="4"/>
      <c r="AF106" s="4"/>
      <c r="AG106" s="4"/>
      <c r="AH106" s="13"/>
      <c r="AI106" s="4"/>
      <c r="AJ106" s="1"/>
      <c r="AK106" s="5"/>
    </row>
    <row r="107" spans="30:37" ht="15.6">
      <c r="AD107" s="4"/>
      <c r="AE107" s="4"/>
      <c r="AF107" s="4"/>
      <c r="AG107" s="4"/>
      <c r="AH107" s="13"/>
      <c r="AI107" s="4"/>
      <c r="AJ107" s="1"/>
      <c r="AK107" s="5"/>
    </row>
    <row r="108" spans="30:37" ht="15.6">
      <c r="AD108" s="4"/>
      <c r="AE108" s="4"/>
      <c r="AF108" s="4"/>
      <c r="AG108" s="4"/>
      <c r="AH108" s="13"/>
      <c r="AI108" s="4"/>
      <c r="AJ108" s="1"/>
      <c r="AK108" s="5"/>
    </row>
    <row r="109" spans="30:37" ht="15.6">
      <c r="AD109" s="4"/>
      <c r="AE109" s="4"/>
      <c r="AF109" s="4"/>
      <c r="AG109" s="4"/>
      <c r="AH109" s="13"/>
      <c r="AI109" s="4"/>
      <c r="AJ109" s="13"/>
      <c r="AK109" s="5"/>
    </row>
    <row r="110" spans="30:37" ht="15.6">
      <c r="AD110" s="4"/>
      <c r="AE110" s="4"/>
      <c r="AF110" s="4"/>
      <c r="AG110" s="4"/>
      <c r="AH110" s="13"/>
      <c r="AI110" s="4"/>
      <c r="AJ110" s="13"/>
      <c r="AK110" s="5"/>
    </row>
    <row r="111" spans="30:37" ht="15.6">
      <c r="AD111" s="4"/>
      <c r="AE111" s="4"/>
      <c r="AF111" s="4"/>
      <c r="AG111" s="4"/>
      <c r="AH111" s="13"/>
      <c r="AI111" s="4"/>
      <c r="AJ111" s="13"/>
      <c r="AK111" s="5"/>
    </row>
    <row r="112" spans="30:37" ht="15.6">
      <c r="AD112" s="4"/>
      <c r="AE112" s="4"/>
      <c r="AF112" s="4"/>
      <c r="AG112" s="4"/>
      <c r="AH112" s="13"/>
      <c r="AI112" s="4"/>
      <c r="AJ112" s="13"/>
      <c r="AK112" s="5"/>
    </row>
    <row r="113" spans="30:37" ht="15.6">
      <c r="AD113" s="4"/>
      <c r="AE113" s="4"/>
      <c r="AF113" s="4"/>
      <c r="AG113" s="4"/>
      <c r="AH113" s="13"/>
      <c r="AI113" s="4"/>
      <c r="AJ113" s="5"/>
      <c r="AK113" s="5"/>
    </row>
    <row r="114" spans="30:37" ht="15.6">
      <c r="AD114" s="4"/>
      <c r="AE114" s="4"/>
      <c r="AF114" s="4"/>
      <c r="AG114" s="4"/>
      <c r="AH114" s="13"/>
      <c r="AI114" s="4"/>
      <c r="AJ114" s="5"/>
      <c r="AK114" s="5"/>
    </row>
    <row r="115" spans="30:37" ht="15.6">
      <c r="AE115"/>
      <c r="AF115"/>
      <c r="AH115" s="13"/>
      <c r="AI115" s="4"/>
      <c r="AJ115" s="5"/>
      <c r="AK115" s="5"/>
    </row>
    <row r="116" spans="30:37" ht="15.6">
      <c r="AD116" s="2"/>
      <c r="AE116" s="2"/>
      <c r="AF116" s="2"/>
      <c r="AG116" s="2"/>
      <c r="AH116" s="13"/>
      <c r="AI116" s="4"/>
      <c r="AJ116" s="5"/>
      <c r="AK116" s="5"/>
    </row>
    <row r="117" spans="30:37" ht="15.6">
      <c r="AD117" s="2"/>
      <c r="AE117" s="2"/>
      <c r="AF117" s="2"/>
      <c r="AG117" s="2"/>
      <c r="AH117" s="13"/>
      <c r="AI117" s="4"/>
      <c r="AJ117" s="5"/>
      <c r="AK117" s="5"/>
    </row>
    <row r="118" spans="30:37" ht="15.6">
      <c r="AD118" s="14"/>
      <c r="AE118" s="14"/>
      <c r="AF118" s="14"/>
      <c r="AG118" s="14"/>
      <c r="AH118" s="13"/>
      <c r="AI118" s="4"/>
      <c r="AJ118" s="5"/>
      <c r="AK118" s="5"/>
    </row>
    <row r="119" spans="30:37" ht="15.6">
      <c r="AD119" s="2"/>
      <c r="AE119" s="2"/>
      <c r="AF119" s="2"/>
      <c r="AG119" s="2"/>
      <c r="AH119" s="13"/>
      <c r="AI119" s="4"/>
      <c r="AJ119" s="5"/>
      <c r="AK119" s="5"/>
    </row>
    <row r="120" spans="30:37" ht="15.6">
      <c r="AD120" s="4"/>
      <c r="AE120" s="4"/>
      <c r="AF120" s="4"/>
      <c r="AG120" s="4"/>
      <c r="AH120" s="13"/>
      <c r="AI120" s="4"/>
      <c r="AJ120" s="5"/>
      <c r="AK120" s="5"/>
    </row>
    <row r="121" spans="30:37" ht="15.6">
      <c r="AD121" s="4"/>
      <c r="AE121" s="4"/>
      <c r="AF121" s="4"/>
      <c r="AG121" s="4"/>
      <c r="AH121" s="5"/>
      <c r="AI121" s="4"/>
      <c r="AJ121" s="5"/>
      <c r="AK121" s="5"/>
    </row>
    <row r="122" spans="30:37">
      <c r="AD122" s="4"/>
      <c r="AE122" s="4"/>
      <c r="AF122" s="4"/>
      <c r="AG122" s="4"/>
      <c r="AH122" s="13"/>
      <c r="AI122" s="4"/>
    </row>
    <row r="123" spans="30:37">
      <c r="AD123" s="4"/>
      <c r="AE123" s="4"/>
      <c r="AF123" s="4"/>
      <c r="AG123" s="4"/>
      <c r="AH123" s="13"/>
      <c r="AI123" s="4"/>
    </row>
    <row r="124" spans="30:37">
      <c r="AD124" s="4"/>
      <c r="AE124" s="4"/>
      <c r="AF124" s="4"/>
      <c r="AG124" s="4"/>
      <c r="AH124" s="13"/>
      <c r="AI124" s="4"/>
    </row>
    <row r="125" spans="30:37" ht="15.6">
      <c r="AD125" s="4"/>
      <c r="AE125" s="4"/>
      <c r="AF125" s="4"/>
      <c r="AG125" s="4"/>
      <c r="AH125" s="5"/>
      <c r="AI125" s="4"/>
      <c r="AK125" s="5"/>
    </row>
    <row r="126" spans="30:37" ht="15.6">
      <c r="AD126" s="4"/>
      <c r="AE126" s="4"/>
      <c r="AF126" s="4"/>
      <c r="AG126" s="4"/>
      <c r="AH126" s="5"/>
      <c r="AI126" s="4"/>
      <c r="AK126" s="5"/>
    </row>
    <row r="127" spans="30:37">
      <c r="AD127" s="4"/>
      <c r="AE127" s="4"/>
      <c r="AF127" s="4"/>
      <c r="AG127" s="4"/>
      <c r="AH127" s="13"/>
      <c r="AI127" s="4"/>
    </row>
    <row r="128" spans="30:37">
      <c r="AD128" s="4"/>
      <c r="AE128" s="4"/>
      <c r="AF128" s="4"/>
      <c r="AG128" s="4"/>
      <c r="AH128" s="13"/>
      <c r="AI128" s="4"/>
    </row>
    <row r="129" spans="30:35">
      <c r="AD129" s="4"/>
      <c r="AE129" s="4"/>
      <c r="AF129" s="4"/>
      <c r="AG129" s="4"/>
      <c r="AH129" s="13"/>
      <c r="AI129" s="4"/>
    </row>
    <row r="130" spans="30:35">
      <c r="AD130" s="4"/>
      <c r="AE130" s="4"/>
      <c r="AF130" s="4"/>
      <c r="AG130" s="4"/>
      <c r="AH130" s="13"/>
      <c r="AI130" s="4"/>
    </row>
    <row r="131" spans="30:35">
      <c r="AD131" s="4"/>
      <c r="AE131" s="4"/>
      <c r="AF131" s="4"/>
      <c r="AG131" s="4"/>
      <c r="AH131" s="13"/>
      <c r="AI131" s="4"/>
    </row>
    <row r="132" spans="30:35">
      <c r="AD132" s="4"/>
      <c r="AE132" s="4"/>
      <c r="AF132" s="4"/>
      <c r="AG132" s="4"/>
      <c r="AH132" s="13"/>
      <c r="AI132" s="4"/>
    </row>
    <row r="133" spans="30:35">
      <c r="AD133" s="4"/>
      <c r="AE133" s="4"/>
      <c r="AF133" s="4"/>
      <c r="AG133" s="4"/>
      <c r="AH133" s="13"/>
      <c r="AI133" s="4"/>
    </row>
    <row r="134" spans="30:35">
      <c r="AE134"/>
      <c r="AF134"/>
      <c r="AH134" s="13"/>
      <c r="AI134" s="4"/>
    </row>
    <row r="135" spans="30:35" ht="15.6">
      <c r="AD135" s="2"/>
      <c r="AE135" s="2"/>
      <c r="AF135" s="2"/>
      <c r="AG135" s="2"/>
      <c r="AH135" s="13"/>
      <c r="AI135" s="4"/>
    </row>
    <row r="136" spans="30:35" ht="15.6">
      <c r="AD136" s="2"/>
      <c r="AE136" s="2"/>
      <c r="AF136" s="2"/>
      <c r="AG136" s="2"/>
      <c r="AH136" s="13"/>
      <c r="AI136" s="4"/>
    </row>
    <row r="137" spans="30:35">
      <c r="AD137" s="14"/>
      <c r="AE137" s="14"/>
      <c r="AF137" s="14"/>
      <c r="AG137" s="14"/>
      <c r="AH137" s="13"/>
      <c r="AI137" s="4"/>
    </row>
    <row r="138" spans="30:35" ht="15.6">
      <c r="AD138" s="2"/>
      <c r="AE138" s="2"/>
      <c r="AF138" s="2"/>
      <c r="AG138" s="2"/>
      <c r="AH138" s="13"/>
      <c r="AI138" s="4"/>
    </row>
    <row r="139" spans="30:35">
      <c r="AD139" s="4"/>
      <c r="AE139" s="4"/>
      <c r="AF139" s="4"/>
      <c r="AG139" s="4"/>
      <c r="AH139" s="13"/>
      <c r="AI139" s="4"/>
    </row>
    <row r="140" spans="30:35">
      <c r="AD140" s="4"/>
      <c r="AE140" s="4"/>
      <c r="AF140" s="4"/>
      <c r="AG140" s="4"/>
      <c r="AH140" s="13"/>
      <c r="AI140" s="4"/>
    </row>
    <row r="141" spans="30:35">
      <c r="AD141" s="4"/>
      <c r="AE141" s="4"/>
      <c r="AF141" s="4"/>
      <c r="AG141" s="4"/>
      <c r="AH141" s="13"/>
      <c r="AI141" s="4"/>
    </row>
    <row r="142" spans="30:35">
      <c r="AD142" s="4"/>
      <c r="AE142" s="4"/>
      <c r="AF142" s="4"/>
      <c r="AG142" s="4"/>
      <c r="AH142" s="13"/>
      <c r="AI142" s="4"/>
    </row>
    <row r="143" spans="30:35">
      <c r="AD143" s="4"/>
      <c r="AE143" s="4"/>
      <c r="AF143" s="4"/>
      <c r="AG143" s="4"/>
      <c r="AH143" s="13"/>
      <c r="AI143" s="4"/>
    </row>
    <row r="144" spans="30:35">
      <c r="AD144" s="4"/>
      <c r="AE144" s="4"/>
      <c r="AF144" s="4"/>
      <c r="AG144" s="4"/>
      <c r="AH144" s="13"/>
      <c r="AI144" s="4"/>
    </row>
    <row r="145" spans="30:35">
      <c r="AD145" s="4"/>
      <c r="AE145" s="4"/>
      <c r="AF145" s="4"/>
      <c r="AG145" s="4"/>
      <c r="AH145" s="13"/>
      <c r="AI145" s="4"/>
    </row>
    <row r="146" spans="30:35">
      <c r="AD146" s="4"/>
      <c r="AE146" s="4"/>
      <c r="AF146" s="4"/>
      <c r="AG146" s="4"/>
      <c r="AH146" s="13"/>
      <c r="AI146" s="4"/>
    </row>
    <row r="147" spans="30:35">
      <c r="AD147" s="4"/>
      <c r="AE147" s="4"/>
      <c r="AF147" s="4"/>
      <c r="AG147" s="4"/>
      <c r="AH147" s="13"/>
      <c r="AI147" s="4"/>
    </row>
    <row r="148" spans="30:35">
      <c r="AD148" s="4"/>
      <c r="AE148" s="4"/>
      <c r="AF148" s="4"/>
      <c r="AG148" s="4"/>
      <c r="AH148" s="13"/>
      <c r="AI148" s="4"/>
    </row>
    <row r="149" spans="30:35">
      <c r="AD149" s="4"/>
      <c r="AE149" s="4"/>
      <c r="AF149" s="4"/>
      <c r="AG149" s="4"/>
      <c r="AH149" s="13"/>
      <c r="AI149" s="4"/>
    </row>
    <row r="150" spans="30:35">
      <c r="AD150" s="4"/>
      <c r="AE150" s="4"/>
      <c r="AF150" s="4"/>
      <c r="AG150" s="4"/>
      <c r="AH150" s="13"/>
      <c r="AI150" s="4"/>
    </row>
    <row r="151" spans="30:35">
      <c r="AD151" s="4"/>
      <c r="AE151" s="4"/>
      <c r="AF151" s="4"/>
      <c r="AG151" s="4"/>
      <c r="AH151" s="13"/>
      <c r="AI151" s="4"/>
    </row>
    <row r="152" spans="30:35">
      <c r="AD152" s="4"/>
      <c r="AE152" s="4"/>
      <c r="AF152" s="4"/>
      <c r="AG152" s="4"/>
      <c r="AH152" s="13"/>
      <c r="AI152" s="4"/>
    </row>
    <row r="153" spans="30:35">
      <c r="AE153"/>
      <c r="AF153"/>
      <c r="AH153" s="13"/>
      <c r="AI153" s="4"/>
    </row>
    <row r="154" spans="30:35" ht="15.6">
      <c r="AD154" s="2"/>
      <c r="AE154" s="2"/>
      <c r="AF154" s="2"/>
      <c r="AG154" s="2"/>
      <c r="AH154" s="13"/>
      <c r="AI154" s="4"/>
    </row>
    <row r="155" spans="30:35" ht="15.6">
      <c r="AD155" s="2"/>
      <c r="AE155" s="2"/>
      <c r="AF155" s="2"/>
      <c r="AG155" s="2"/>
      <c r="AH155" s="13"/>
      <c r="AI155" s="4"/>
    </row>
    <row r="156" spans="30:35">
      <c r="AD156" s="14"/>
      <c r="AE156" s="14"/>
      <c r="AF156" s="14"/>
      <c r="AG156" s="14"/>
      <c r="AH156" s="13"/>
      <c r="AI156" s="4"/>
    </row>
    <row r="157" spans="30:35" ht="15.6">
      <c r="AD157" s="2"/>
      <c r="AE157" s="2"/>
      <c r="AF157" s="2"/>
      <c r="AG157" s="2"/>
      <c r="AH157" s="13"/>
      <c r="AI157" s="4"/>
    </row>
    <row r="158" spans="30:35">
      <c r="AD158" s="4"/>
      <c r="AE158" s="4"/>
      <c r="AF158" s="4"/>
      <c r="AG158" s="4"/>
      <c r="AH158" s="13"/>
      <c r="AI158" s="4"/>
    </row>
    <row r="159" spans="30:35">
      <c r="AD159" s="4"/>
      <c r="AE159" s="4"/>
      <c r="AF159" s="4"/>
      <c r="AG159" s="4"/>
      <c r="AH159" s="13"/>
      <c r="AI159" s="4"/>
    </row>
    <row r="160" spans="30:35">
      <c r="AD160" s="4"/>
      <c r="AE160" s="4"/>
      <c r="AF160" s="4"/>
      <c r="AG160" s="4"/>
      <c r="AH160" s="13"/>
      <c r="AI160" s="4"/>
    </row>
    <row r="161" spans="30:35">
      <c r="AD161" s="4"/>
      <c r="AE161" s="4"/>
      <c r="AF161" s="4"/>
      <c r="AG161" s="4"/>
      <c r="AH161" s="13"/>
      <c r="AI161" s="4"/>
    </row>
    <row r="162" spans="30:35">
      <c r="AD162" s="4"/>
      <c r="AE162" s="4"/>
      <c r="AF162" s="4"/>
      <c r="AG162" s="4"/>
      <c r="AH162" s="13"/>
      <c r="AI162" s="4"/>
    </row>
    <row r="163" spans="30:35">
      <c r="AD163" s="4"/>
      <c r="AE163" s="4"/>
      <c r="AF163" s="4"/>
      <c r="AG163" s="4"/>
      <c r="AH163" s="13"/>
      <c r="AI163" s="4"/>
    </row>
    <row r="164" spans="30:35">
      <c r="AD164" s="4"/>
      <c r="AE164" s="4"/>
      <c r="AF164" s="4"/>
      <c r="AG164" s="4"/>
      <c r="AH164" s="13"/>
      <c r="AI164" s="4"/>
    </row>
    <row r="165" spans="30:35">
      <c r="AD165" s="4"/>
      <c r="AE165" s="4"/>
      <c r="AF165" s="4"/>
      <c r="AG165" s="4"/>
      <c r="AH165" s="13"/>
      <c r="AI165" s="4"/>
    </row>
    <row r="166" spans="30:35">
      <c r="AD166" s="4"/>
      <c r="AE166" s="4"/>
      <c r="AF166" s="4"/>
      <c r="AG166" s="4"/>
      <c r="AH166" s="13"/>
      <c r="AI166" s="4"/>
    </row>
    <row r="167" spans="30:35">
      <c r="AD167" s="4"/>
      <c r="AE167" s="4"/>
      <c r="AF167" s="4"/>
      <c r="AG167" s="4"/>
      <c r="AH167" s="13"/>
      <c r="AI167" s="4"/>
    </row>
    <row r="168" spans="30:35">
      <c r="AD168" s="4"/>
      <c r="AE168" s="4"/>
      <c r="AF168" s="4"/>
      <c r="AG168" s="4"/>
      <c r="AH168" s="13"/>
      <c r="AI168" s="4"/>
    </row>
    <row r="169" spans="30:35">
      <c r="AD169" s="4"/>
      <c r="AE169" s="4"/>
      <c r="AF169" s="4"/>
      <c r="AG169" s="4"/>
      <c r="AH169" s="13"/>
      <c r="AI169" s="4"/>
    </row>
    <row r="170" spans="30:35">
      <c r="AD170" s="4"/>
      <c r="AE170" s="4"/>
      <c r="AF170" s="4"/>
      <c r="AG170" s="4"/>
      <c r="AH170" s="13"/>
      <c r="AI170" s="4"/>
    </row>
    <row r="171" spans="30:35">
      <c r="AD171" s="4"/>
      <c r="AE171" s="4"/>
      <c r="AF171" s="4"/>
      <c r="AG171" s="4"/>
      <c r="AH171" s="13"/>
      <c r="AI171" s="4"/>
    </row>
    <row r="172" spans="30:35">
      <c r="AE172"/>
      <c r="AF172"/>
      <c r="AH172" s="13"/>
      <c r="AI172" s="4"/>
    </row>
    <row r="173" spans="30:35" ht="15.6">
      <c r="AD173" s="2"/>
      <c r="AE173" s="2"/>
      <c r="AF173" s="2"/>
      <c r="AG173" s="2"/>
      <c r="AH173" s="13"/>
      <c r="AI173" s="4"/>
    </row>
    <row r="174" spans="30:35" ht="15.6">
      <c r="AD174" s="2"/>
      <c r="AE174" s="2"/>
      <c r="AF174" s="2"/>
      <c r="AG174" s="2"/>
      <c r="AH174" s="13"/>
      <c r="AI174" s="4"/>
    </row>
    <row r="175" spans="30:35">
      <c r="AD175" s="14"/>
      <c r="AE175" s="14"/>
      <c r="AF175" s="14"/>
      <c r="AG175" s="14"/>
      <c r="AH175" s="13"/>
      <c r="AI175" s="4"/>
    </row>
    <row r="176" spans="30:35" ht="15.6">
      <c r="AD176" s="2"/>
      <c r="AE176" s="2"/>
      <c r="AF176" s="2"/>
      <c r="AG176" s="2"/>
      <c r="AH176" s="13"/>
      <c r="AI176" s="4"/>
    </row>
    <row r="177" spans="30:35">
      <c r="AD177" s="4"/>
      <c r="AE177" s="4"/>
      <c r="AF177" s="4"/>
      <c r="AG177" s="4"/>
      <c r="AH177" s="13"/>
      <c r="AI177" s="4"/>
    </row>
    <row r="178" spans="30:35">
      <c r="AD178" s="4"/>
      <c r="AE178" s="4"/>
      <c r="AF178" s="4"/>
      <c r="AG178" s="4"/>
      <c r="AH178" s="13"/>
      <c r="AI178" s="4"/>
    </row>
    <row r="179" spans="30:35">
      <c r="AD179" s="4"/>
      <c r="AE179" s="4"/>
      <c r="AF179" s="4"/>
      <c r="AG179" s="4"/>
      <c r="AH179" s="13"/>
      <c r="AI179" s="4"/>
    </row>
    <row r="180" spans="30:35">
      <c r="AD180" s="4"/>
      <c r="AE180" s="4"/>
      <c r="AF180" s="4"/>
      <c r="AG180" s="4"/>
      <c r="AH180" s="13"/>
      <c r="AI180" s="4"/>
    </row>
    <row r="181" spans="30:35">
      <c r="AD181" s="4"/>
      <c r="AE181" s="4"/>
      <c r="AF181" s="4"/>
      <c r="AG181" s="4"/>
      <c r="AH181" s="13"/>
      <c r="AI181" s="4"/>
    </row>
    <row r="182" spans="30:35">
      <c r="AD182" s="4"/>
      <c r="AE182" s="4"/>
      <c r="AF182" s="4"/>
      <c r="AG182" s="4"/>
      <c r="AH182" s="13"/>
      <c r="AI182" s="4"/>
    </row>
    <row r="183" spans="30:35">
      <c r="AD183" s="4"/>
      <c r="AE183" s="4"/>
      <c r="AF183" s="4"/>
      <c r="AG183" s="4"/>
      <c r="AH183" s="13"/>
      <c r="AI183" s="4"/>
    </row>
    <row r="184" spans="30:35">
      <c r="AD184" s="4"/>
      <c r="AE184" s="4"/>
      <c r="AF184" s="4"/>
      <c r="AG184" s="4"/>
      <c r="AH184" s="13"/>
      <c r="AI184" s="4"/>
    </row>
    <row r="185" spans="30:35">
      <c r="AD185" s="4"/>
      <c r="AE185" s="4"/>
      <c r="AF185" s="4"/>
      <c r="AG185" s="4"/>
      <c r="AH185" s="13"/>
      <c r="AI185" s="4"/>
    </row>
    <row r="186" spans="30:35">
      <c r="AD186" s="4"/>
      <c r="AE186" s="4"/>
      <c r="AF186" s="4"/>
      <c r="AG186" s="4"/>
      <c r="AH186" s="13"/>
      <c r="AI186" s="4"/>
    </row>
    <row r="187" spans="30:35">
      <c r="AD187" s="4"/>
      <c r="AE187" s="4"/>
      <c r="AF187" s="4"/>
      <c r="AG187" s="4"/>
      <c r="AH187" s="13"/>
      <c r="AI187" s="4"/>
    </row>
    <row r="188" spans="30:35">
      <c r="AD188" s="4"/>
      <c r="AE188" s="4"/>
      <c r="AF188" s="4"/>
      <c r="AG188" s="4"/>
      <c r="AH188" s="13"/>
      <c r="AI188" s="4"/>
    </row>
    <row r="189" spans="30:35">
      <c r="AD189" s="4"/>
      <c r="AE189" s="4"/>
      <c r="AF189" s="4"/>
      <c r="AG189" s="4"/>
      <c r="AH189" s="13"/>
      <c r="AI189" s="4"/>
    </row>
    <row r="190" spans="30:35">
      <c r="AD190" s="4"/>
      <c r="AE190" s="4"/>
      <c r="AF190" s="4"/>
      <c r="AG190" s="4"/>
      <c r="AH190" s="13"/>
      <c r="AI190" s="4"/>
    </row>
    <row r="191" spans="30:35">
      <c r="AE191"/>
      <c r="AF191"/>
      <c r="AI191" s="4"/>
    </row>
    <row r="192" spans="30:35" ht="15.6">
      <c r="AD192" s="2"/>
      <c r="AE192" s="2"/>
      <c r="AF192" s="2"/>
      <c r="AG192" s="2"/>
      <c r="AI192" s="4"/>
    </row>
    <row r="193" spans="30:35" ht="15.6">
      <c r="AD193" s="2"/>
      <c r="AE193" s="2"/>
      <c r="AF193" s="2"/>
      <c r="AG193" s="2"/>
      <c r="AI193" s="4"/>
    </row>
    <row r="194" spans="30:35">
      <c r="AD194" s="14"/>
      <c r="AE194" s="14"/>
      <c r="AF194" s="14"/>
      <c r="AG194" s="14"/>
      <c r="AI194" s="4"/>
    </row>
    <row r="195" spans="30:35" ht="15.6">
      <c r="AD195" s="2"/>
      <c r="AE195" s="2"/>
      <c r="AF195" s="2"/>
      <c r="AG195" s="2"/>
      <c r="AI195" s="4"/>
    </row>
    <row r="196" spans="30:35">
      <c r="AD196" s="4"/>
      <c r="AE196" s="4"/>
      <c r="AF196" s="4"/>
      <c r="AG196" s="4"/>
      <c r="AI196" s="4"/>
    </row>
    <row r="197" spans="30:35">
      <c r="AD197" s="4"/>
      <c r="AE197" s="4"/>
      <c r="AF197" s="4"/>
      <c r="AG197" s="4"/>
      <c r="AI197" s="4"/>
    </row>
    <row r="198" spans="30:35">
      <c r="AD198" s="4"/>
      <c r="AE198" s="4"/>
      <c r="AF198" s="4"/>
      <c r="AG198" s="4"/>
      <c r="AI198" s="4"/>
    </row>
    <row r="199" spans="30:35">
      <c r="AD199" s="4"/>
      <c r="AE199" s="4"/>
      <c r="AF199" s="4"/>
      <c r="AG199" s="4"/>
      <c r="AI199" s="4"/>
    </row>
    <row r="200" spans="30:35">
      <c r="AD200" s="4"/>
      <c r="AE200" s="4"/>
      <c r="AF200" s="4"/>
      <c r="AG200" s="4"/>
      <c r="AI200" s="4"/>
    </row>
    <row r="201" spans="30:35">
      <c r="AD201" s="4"/>
      <c r="AE201" s="4"/>
      <c r="AF201" s="4"/>
      <c r="AG201" s="4"/>
      <c r="AI201" s="4"/>
    </row>
    <row r="202" spans="30:35">
      <c r="AD202" s="4"/>
      <c r="AE202" s="4"/>
      <c r="AF202" s="4"/>
      <c r="AG202" s="4"/>
      <c r="AI202" s="4"/>
    </row>
    <row r="203" spans="30:35">
      <c r="AD203" s="4"/>
      <c r="AE203" s="4"/>
      <c r="AF203" s="4"/>
      <c r="AG203" s="4"/>
      <c r="AI203" s="4"/>
    </row>
    <row r="204" spans="30:35">
      <c r="AD204" s="4"/>
      <c r="AE204" s="4"/>
      <c r="AF204" s="4"/>
      <c r="AG204" s="4"/>
      <c r="AI204" s="4"/>
    </row>
    <row r="205" spans="30:35">
      <c r="AD205" s="4"/>
      <c r="AE205" s="4"/>
      <c r="AF205" s="4"/>
      <c r="AG205" s="4"/>
      <c r="AI205" s="4"/>
    </row>
    <row r="206" spans="30:35">
      <c r="AD206" s="4"/>
      <c r="AE206" s="4"/>
      <c r="AF206" s="4"/>
      <c r="AG206" s="4"/>
      <c r="AI206" s="4"/>
    </row>
    <row r="207" spans="30:35">
      <c r="AD207" s="4"/>
      <c r="AE207" s="4"/>
      <c r="AF207" s="4"/>
      <c r="AG207" s="4"/>
      <c r="AI207" s="4"/>
    </row>
    <row r="208" spans="30:35">
      <c r="AD208" s="4"/>
      <c r="AE208" s="4"/>
      <c r="AF208" s="4"/>
      <c r="AG208" s="4"/>
      <c r="AI208" s="4"/>
    </row>
    <row r="209" spans="30:35">
      <c r="AD209" s="4"/>
      <c r="AE209" s="4"/>
      <c r="AF209" s="4"/>
      <c r="AG209" s="4"/>
      <c r="AI209" s="4"/>
    </row>
    <row r="210" spans="30:35">
      <c r="AE210"/>
      <c r="AF210"/>
      <c r="AI210" s="4"/>
    </row>
    <row r="211" spans="30:35" ht="15.6">
      <c r="AD211" s="2"/>
      <c r="AE211" s="2"/>
      <c r="AF211" s="2"/>
      <c r="AG211" s="2"/>
      <c r="AI211" s="4"/>
    </row>
    <row r="212" spans="30:35" ht="15.6">
      <c r="AD212" s="2"/>
      <c r="AE212" s="2"/>
      <c r="AF212" s="2"/>
      <c r="AG212" s="2"/>
      <c r="AI212" s="4"/>
    </row>
    <row r="213" spans="30:35">
      <c r="AD213" s="14"/>
      <c r="AE213" s="14"/>
      <c r="AF213" s="14"/>
      <c r="AG213" s="14"/>
      <c r="AI213" s="4"/>
    </row>
    <row r="214" spans="30:35" ht="15.6">
      <c r="AD214" s="2"/>
      <c r="AE214" s="2"/>
      <c r="AF214" s="2"/>
      <c r="AG214" s="2"/>
      <c r="AI214" s="4"/>
    </row>
    <row r="215" spans="30:35">
      <c r="AD215" s="4"/>
      <c r="AE215" s="4"/>
      <c r="AF215" s="4"/>
      <c r="AG215" s="4"/>
      <c r="AI215" s="4"/>
    </row>
    <row r="216" spans="30:35">
      <c r="AD216" s="4"/>
      <c r="AE216" s="4"/>
      <c r="AF216" s="4"/>
      <c r="AG216" s="4"/>
      <c r="AI216" s="4"/>
    </row>
    <row r="217" spans="30:35">
      <c r="AD217" s="4"/>
      <c r="AE217" s="4"/>
      <c r="AF217" s="4"/>
      <c r="AG217" s="4"/>
      <c r="AI217" s="4"/>
    </row>
    <row r="218" spans="30:35">
      <c r="AD218" s="4"/>
      <c r="AE218" s="4"/>
      <c r="AF218" s="4"/>
      <c r="AG218" s="4"/>
      <c r="AI218" s="4"/>
    </row>
    <row r="219" spans="30:35">
      <c r="AD219" s="4"/>
      <c r="AE219" s="4"/>
      <c r="AF219" s="4"/>
      <c r="AG219" s="4"/>
      <c r="AI219" s="4"/>
    </row>
    <row r="220" spans="30:35">
      <c r="AD220" s="4"/>
      <c r="AE220" s="4"/>
      <c r="AF220" s="4"/>
      <c r="AG220" s="4"/>
      <c r="AI220" s="4"/>
    </row>
    <row r="221" spans="30:35">
      <c r="AD221" s="4"/>
      <c r="AE221" s="4"/>
      <c r="AF221" s="4"/>
      <c r="AG221" s="4"/>
      <c r="AI221" s="4"/>
    </row>
    <row r="222" spans="30:35">
      <c r="AD222" s="4"/>
      <c r="AE222" s="4"/>
      <c r="AF222" s="4"/>
      <c r="AG222" s="4"/>
      <c r="AI222" s="4"/>
    </row>
    <row r="223" spans="30:35">
      <c r="AD223" s="4"/>
      <c r="AE223" s="4"/>
      <c r="AF223" s="4"/>
      <c r="AG223" s="4"/>
      <c r="AI223" s="4"/>
    </row>
    <row r="224" spans="30:35">
      <c r="AD224" s="4"/>
      <c r="AE224" s="4"/>
      <c r="AF224" s="4"/>
      <c r="AG224" s="4"/>
      <c r="AI224" s="4"/>
    </row>
    <row r="225" spans="30:35">
      <c r="AD225" s="4"/>
      <c r="AE225" s="4"/>
      <c r="AF225" s="4"/>
      <c r="AG225" s="4"/>
      <c r="AI225" s="4"/>
    </row>
    <row r="226" spans="30:35">
      <c r="AD226" s="4"/>
      <c r="AE226" s="4"/>
      <c r="AF226" s="4"/>
      <c r="AG226" s="4"/>
      <c r="AI226" s="4"/>
    </row>
    <row r="227" spans="30:35">
      <c r="AD227" s="4"/>
      <c r="AE227" s="4"/>
      <c r="AF227" s="4"/>
      <c r="AG227" s="4"/>
      <c r="AI227" s="4"/>
    </row>
    <row r="228" spans="30:35">
      <c r="AD228" s="4"/>
      <c r="AE228" s="4"/>
      <c r="AF228" s="4"/>
      <c r="AG228" s="4"/>
      <c r="AI228" s="4"/>
    </row>
    <row r="229" spans="30:35">
      <c r="AE229"/>
      <c r="AF229"/>
      <c r="AI229" s="4"/>
    </row>
    <row r="230" spans="30:35" ht="15.6">
      <c r="AD230" s="2"/>
      <c r="AE230" s="2"/>
      <c r="AF230" s="2"/>
      <c r="AG230" s="2"/>
      <c r="AI230" s="4"/>
    </row>
    <row r="231" spans="30:35" ht="15.6">
      <c r="AD231" s="2"/>
      <c r="AE231" s="2"/>
      <c r="AF231" s="2"/>
      <c r="AG231" s="2"/>
      <c r="AI231" s="4"/>
    </row>
    <row r="232" spans="30:35">
      <c r="AD232" s="14"/>
      <c r="AE232" s="14"/>
      <c r="AF232" s="14"/>
      <c r="AG232" s="14"/>
      <c r="AI232" s="4"/>
    </row>
    <row r="233" spans="30:35" ht="15.6">
      <c r="AD233" s="2"/>
      <c r="AE233" s="2"/>
      <c r="AF233" s="2"/>
      <c r="AG233" s="2"/>
      <c r="AI233" s="4"/>
    </row>
    <row r="234" spans="30:35">
      <c r="AD234" s="4"/>
      <c r="AE234" s="4"/>
      <c r="AF234" s="4"/>
      <c r="AG234" s="4"/>
      <c r="AI234" s="4"/>
    </row>
    <row r="235" spans="30:35">
      <c r="AD235" s="4"/>
      <c r="AE235" s="4"/>
      <c r="AF235" s="4"/>
      <c r="AG235" s="4"/>
      <c r="AI235" s="4"/>
    </row>
    <row r="236" spans="30:35">
      <c r="AD236" s="4"/>
      <c r="AE236" s="4"/>
      <c r="AF236" s="4"/>
      <c r="AG236" s="4"/>
      <c r="AI236" s="4"/>
    </row>
    <row r="237" spans="30:35">
      <c r="AD237" s="4"/>
      <c r="AE237" s="4"/>
      <c r="AF237" s="4"/>
      <c r="AG237" s="4"/>
      <c r="AI237" s="4"/>
    </row>
    <row r="238" spans="30:35">
      <c r="AD238" s="4"/>
      <c r="AE238" s="4"/>
      <c r="AF238" s="4"/>
      <c r="AG238" s="4"/>
      <c r="AI238" s="4"/>
    </row>
    <row r="239" spans="30:35">
      <c r="AD239" s="4"/>
      <c r="AE239" s="4"/>
      <c r="AF239" s="4"/>
      <c r="AG239" s="4"/>
      <c r="AI239" s="4"/>
    </row>
    <row r="240" spans="30:35">
      <c r="AD240" s="4"/>
      <c r="AE240" s="4"/>
      <c r="AF240" s="4"/>
      <c r="AG240" s="4"/>
      <c r="AI240" s="4"/>
    </row>
    <row r="241" spans="30:35">
      <c r="AD241" s="4"/>
      <c r="AE241" s="4"/>
      <c r="AF241" s="4"/>
      <c r="AG241" s="4"/>
      <c r="AI241" s="4"/>
    </row>
    <row r="242" spans="30:35">
      <c r="AD242" s="4"/>
      <c r="AE242" s="4"/>
      <c r="AF242" s="4"/>
      <c r="AG242" s="4"/>
      <c r="AI242" s="4"/>
    </row>
    <row r="243" spans="30:35">
      <c r="AD243" s="4"/>
      <c r="AE243" s="4"/>
      <c r="AF243" s="4"/>
      <c r="AG243" s="4"/>
      <c r="AI243" s="4"/>
    </row>
    <row r="244" spans="30:35">
      <c r="AD244" s="4"/>
      <c r="AE244" s="4"/>
      <c r="AF244" s="4"/>
      <c r="AG244" s="4"/>
      <c r="AI244" s="4"/>
    </row>
    <row r="245" spans="30:35">
      <c r="AD245" s="4"/>
      <c r="AE245" s="4"/>
      <c r="AF245" s="4"/>
      <c r="AG245" s="4"/>
      <c r="AI245" s="4"/>
    </row>
    <row r="246" spans="30:35">
      <c r="AD246" s="4"/>
      <c r="AE246" s="4"/>
      <c r="AF246" s="4"/>
      <c r="AG246" s="4"/>
      <c r="AI246" s="4"/>
    </row>
    <row r="247" spans="30:35">
      <c r="AD247" s="4"/>
      <c r="AE247" s="4"/>
      <c r="AF247" s="4"/>
      <c r="AG247" s="4"/>
      <c r="AI247" s="4"/>
    </row>
    <row r="248" spans="30:35">
      <c r="AE248"/>
      <c r="AF248"/>
      <c r="AI248" s="4"/>
    </row>
    <row r="249" spans="30:35" ht="15.6">
      <c r="AD249" s="2"/>
      <c r="AE249" s="2"/>
      <c r="AF249" s="2"/>
      <c r="AG249" s="2"/>
      <c r="AI249" s="4"/>
    </row>
    <row r="250" spans="30:35" ht="15.6">
      <c r="AD250" s="2"/>
      <c r="AE250" s="2"/>
      <c r="AF250" s="2"/>
      <c r="AG250" s="2"/>
      <c r="AI250" s="4"/>
    </row>
    <row r="251" spans="30:35">
      <c r="AD251" s="14"/>
      <c r="AE251" s="14"/>
      <c r="AF251" s="14"/>
      <c r="AG251" s="14"/>
      <c r="AI251" s="4"/>
    </row>
    <row r="252" spans="30:35" ht="15.6">
      <c r="AD252" s="2"/>
      <c r="AE252" s="2"/>
      <c r="AF252" s="2"/>
      <c r="AG252" s="2"/>
      <c r="AI252" s="4"/>
    </row>
    <row r="253" spans="30:35">
      <c r="AD253" s="4"/>
      <c r="AE253" s="4"/>
      <c r="AF253" s="4"/>
      <c r="AG253" s="4"/>
      <c r="AI253" s="4"/>
    </row>
    <row r="254" spans="30:35">
      <c r="AD254" s="4"/>
      <c r="AE254" s="4"/>
      <c r="AF254" s="4"/>
      <c r="AG254" s="4"/>
      <c r="AI254" s="4"/>
    </row>
    <row r="255" spans="30:35">
      <c r="AD255" s="4"/>
      <c r="AE255" s="4"/>
      <c r="AF255" s="4"/>
      <c r="AG255" s="4"/>
      <c r="AI255" s="4"/>
    </row>
    <row r="256" spans="30:35">
      <c r="AD256" s="4"/>
      <c r="AE256" s="4"/>
      <c r="AF256" s="4"/>
      <c r="AG256" s="4"/>
      <c r="AI256" s="4"/>
    </row>
    <row r="257" spans="30:35">
      <c r="AD257" s="4"/>
      <c r="AE257" s="4"/>
      <c r="AF257" s="4"/>
      <c r="AG257" s="4"/>
      <c r="AI257" s="4"/>
    </row>
    <row r="258" spans="30:35">
      <c r="AD258" s="4"/>
      <c r="AE258" s="4"/>
      <c r="AF258" s="4"/>
      <c r="AG258" s="4"/>
      <c r="AI258" s="4"/>
    </row>
    <row r="259" spans="30:35">
      <c r="AD259" s="4"/>
      <c r="AE259" s="4"/>
      <c r="AF259" s="4"/>
      <c r="AG259" s="4"/>
      <c r="AI259" s="4"/>
    </row>
    <row r="260" spans="30:35">
      <c r="AD260" s="4"/>
      <c r="AE260" s="4"/>
      <c r="AF260" s="4"/>
      <c r="AG260" s="4"/>
      <c r="AI260" s="4"/>
    </row>
    <row r="261" spans="30:35">
      <c r="AD261" s="4"/>
      <c r="AE261" s="4"/>
      <c r="AF261" s="4"/>
      <c r="AG261" s="4"/>
      <c r="AI261" s="4"/>
    </row>
    <row r="262" spans="30:35">
      <c r="AD262" s="4"/>
      <c r="AE262" s="4"/>
      <c r="AF262" s="4"/>
      <c r="AG262" s="4"/>
      <c r="AI262" s="4"/>
    </row>
    <row r="263" spans="30:35">
      <c r="AD263" s="4"/>
      <c r="AE263" s="4"/>
      <c r="AF263" s="4"/>
      <c r="AG263" s="4"/>
      <c r="AI263" s="4"/>
    </row>
    <row r="264" spans="30:35">
      <c r="AD264" s="4"/>
      <c r="AE264" s="4"/>
      <c r="AF264" s="4"/>
      <c r="AG264" s="4"/>
      <c r="AI264" s="4"/>
    </row>
    <row r="265" spans="30:35">
      <c r="AD265" s="4"/>
      <c r="AE265" s="4"/>
      <c r="AF265" s="4"/>
      <c r="AG265" s="4"/>
      <c r="AI265" s="4"/>
    </row>
    <row r="266" spans="30:35">
      <c r="AD266" s="4"/>
      <c r="AE266" s="4"/>
      <c r="AF266" s="4"/>
      <c r="AG266" s="4"/>
      <c r="AI266" s="4"/>
    </row>
    <row r="267" spans="30:35">
      <c r="AE267"/>
      <c r="AF267"/>
      <c r="AI267" s="4"/>
    </row>
    <row r="268" spans="30:35" ht="15.6">
      <c r="AD268" s="2"/>
      <c r="AE268" s="2"/>
      <c r="AF268" s="2"/>
      <c r="AG268" s="2"/>
      <c r="AI268" s="4"/>
    </row>
    <row r="269" spans="30:35" ht="15.6">
      <c r="AD269" s="2"/>
      <c r="AE269" s="2"/>
      <c r="AF269" s="2"/>
      <c r="AG269" s="2"/>
      <c r="AI269" s="4"/>
    </row>
    <row r="270" spans="30:35">
      <c r="AD270" s="14"/>
      <c r="AE270" s="14"/>
      <c r="AF270" s="14"/>
      <c r="AG270" s="14"/>
      <c r="AI270" s="4"/>
    </row>
    <row r="271" spans="30:35" ht="15.6">
      <c r="AD271" s="2"/>
      <c r="AE271" s="2"/>
      <c r="AF271" s="2"/>
      <c r="AG271" s="2"/>
      <c r="AI271" s="4"/>
    </row>
    <row r="272" spans="30:35">
      <c r="AD272" s="4"/>
      <c r="AE272" s="4"/>
      <c r="AF272" s="4"/>
      <c r="AG272" s="4"/>
      <c r="AI272" s="4"/>
    </row>
    <row r="273" spans="30:35">
      <c r="AD273" s="4"/>
      <c r="AE273" s="4"/>
      <c r="AF273" s="4"/>
      <c r="AG273" s="4"/>
      <c r="AI273" s="4"/>
    </row>
    <row r="274" spans="30:35">
      <c r="AD274" s="4"/>
      <c r="AE274" s="4"/>
      <c r="AF274" s="4"/>
      <c r="AG274" s="4"/>
      <c r="AI274" s="4"/>
    </row>
    <row r="275" spans="30:35">
      <c r="AD275" s="4"/>
      <c r="AE275" s="4"/>
      <c r="AF275" s="4"/>
      <c r="AG275" s="4"/>
      <c r="AI275" s="4"/>
    </row>
    <row r="276" spans="30:35">
      <c r="AD276" s="4"/>
      <c r="AE276" s="4"/>
      <c r="AF276" s="4"/>
      <c r="AG276" s="4"/>
      <c r="AI276" s="4"/>
    </row>
    <row r="277" spans="30:35">
      <c r="AD277" s="4"/>
      <c r="AE277" s="4"/>
      <c r="AF277" s="4"/>
      <c r="AG277" s="4"/>
      <c r="AI277" s="4"/>
    </row>
    <row r="278" spans="30:35">
      <c r="AD278" s="4"/>
      <c r="AE278" s="4"/>
      <c r="AF278" s="4"/>
      <c r="AG278" s="4"/>
      <c r="AI278" s="4"/>
    </row>
    <row r="279" spans="30:35">
      <c r="AD279" s="4"/>
      <c r="AE279" s="4"/>
      <c r="AF279" s="4"/>
      <c r="AG279" s="4"/>
      <c r="AI279" s="4"/>
    </row>
    <row r="280" spans="30:35">
      <c r="AD280" s="4"/>
      <c r="AE280" s="4"/>
      <c r="AF280" s="4"/>
      <c r="AG280" s="4"/>
      <c r="AI280" s="4"/>
    </row>
    <row r="281" spans="30:35">
      <c r="AD281" s="4"/>
      <c r="AE281" s="4"/>
      <c r="AF281" s="4"/>
      <c r="AG281" s="4"/>
      <c r="AI281" s="4"/>
    </row>
    <row r="282" spans="30:35">
      <c r="AD282" s="4"/>
      <c r="AE282" s="4"/>
      <c r="AF282" s="4"/>
      <c r="AG282" s="4"/>
      <c r="AI282" s="4"/>
    </row>
    <row r="283" spans="30:35">
      <c r="AD283" s="4"/>
      <c r="AE283" s="4"/>
      <c r="AF283" s="4"/>
      <c r="AG283" s="4"/>
      <c r="AI283" s="4"/>
    </row>
    <row r="284" spans="30:35">
      <c r="AD284" s="4"/>
      <c r="AE284" s="4"/>
      <c r="AF284" s="4"/>
      <c r="AG284" s="4"/>
      <c r="AI284" s="4"/>
    </row>
    <row r="285" spans="30:35">
      <c r="AD285" s="4"/>
      <c r="AE285" s="4"/>
      <c r="AF285" s="4"/>
      <c r="AG285" s="4"/>
      <c r="AI285" s="4"/>
    </row>
    <row r="286" spans="30:35">
      <c r="AE286"/>
      <c r="AF286"/>
      <c r="AI286" s="4"/>
    </row>
    <row r="287" spans="30:35" ht="15.6">
      <c r="AD287" s="2"/>
      <c r="AE287" s="2"/>
      <c r="AF287" s="2"/>
      <c r="AG287" s="2"/>
      <c r="AI287" s="4"/>
    </row>
    <row r="288" spans="30:35" ht="15.6">
      <c r="AD288" s="2"/>
      <c r="AE288" s="2"/>
      <c r="AF288" s="2"/>
      <c r="AG288" s="2"/>
      <c r="AI288" s="4"/>
    </row>
    <row r="289" spans="30:35">
      <c r="AD289" s="14"/>
      <c r="AE289" s="14"/>
      <c r="AF289" s="14"/>
      <c r="AG289" s="14"/>
      <c r="AI289" s="4"/>
    </row>
    <row r="290" spans="30:35" ht="15.6">
      <c r="AD290" s="2"/>
      <c r="AE290" s="2"/>
      <c r="AF290" s="2"/>
      <c r="AG290" s="2"/>
      <c r="AI290" s="4"/>
    </row>
    <row r="291" spans="30:35">
      <c r="AD291" s="4"/>
      <c r="AE291" s="4"/>
      <c r="AF291" s="4"/>
      <c r="AG291" s="4"/>
      <c r="AI291" s="4"/>
    </row>
    <row r="292" spans="30:35">
      <c r="AD292" s="4"/>
      <c r="AE292" s="4"/>
      <c r="AF292" s="4"/>
      <c r="AG292" s="4"/>
      <c r="AI292" s="4"/>
    </row>
    <row r="293" spans="30:35">
      <c r="AD293" s="4"/>
      <c r="AE293" s="4"/>
      <c r="AF293" s="4"/>
      <c r="AG293" s="4"/>
      <c r="AI293" s="4"/>
    </row>
    <row r="294" spans="30:35">
      <c r="AD294" s="4"/>
      <c r="AE294" s="4"/>
      <c r="AF294" s="4"/>
      <c r="AG294" s="4"/>
      <c r="AI294" s="4"/>
    </row>
    <row r="295" spans="30:35">
      <c r="AD295" s="4"/>
      <c r="AE295" s="4"/>
      <c r="AF295" s="4"/>
      <c r="AG295" s="4"/>
      <c r="AI295" s="4"/>
    </row>
    <row r="296" spans="30:35">
      <c r="AD296" s="4"/>
      <c r="AE296" s="4"/>
      <c r="AF296" s="4"/>
      <c r="AG296" s="4"/>
      <c r="AI296" s="4"/>
    </row>
    <row r="297" spans="30:35">
      <c r="AD297" s="4"/>
      <c r="AE297" s="4"/>
      <c r="AF297" s="4"/>
      <c r="AG297" s="4"/>
      <c r="AI297" s="4"/>
    </row>
    <row r="298" spans="30:35">
      <c r="AD298" s="4"/>
      <c r="AE298" s="4"/>
      <c r="AF298" s="4"/>
      <c r="AG298" s="4"/>
      <c r="AI298" s="4"/>
    </row>
    <row r="299" spans="30:35">
      <c r="AD299" s="4"/>
      <c r="AE299" s="4"/>
      <c r="AF299" s="4"/>
      <c r="AG299" s="4"/>
      <c r="AI299" s="4"/>
    </row>
    <row r="300" spans="30:35">
      <c r="AD300" s="4"/>
      <c r="AE300" s="4"/>
      <c r="AF300" s="4"/>
      <c r="AG300" s="4"/>
      <c r="AI300" s="4"/>
    </row>
    <row r="301" spans="30:35">
      <c r="AD301" s="4"/>
      <c r="AE301" s="4"/>
      <c r="AF301" s="4"/>
      <c r="AG301" s="4"/>
      <c r="AI301" s="4"/>
    </row>
    <row r="302" spans="30:35">
      <c r="AD302" s="4"/>
      <c r="AE302" s="4"/>
      <c r="AF302" s="4"/>
      <c r="AG302" s="4"/>
      <c r="AI302" s="4"/>
    </row>
    <row r="303" spans="30:35">
      <c r="AD303" s="4"/>
      <c r="AE303" s="4"/>
      <c r="AF303" s="4"/>
      <c r="AG303" s="4"/>
      <c r="AI303" s="4"/>
    </row>
    <row r="304" spans="30:35">
      <c r="AD304" s="4"/>
      <c r="AE304" s="4"/>
      <c r="AF304" s="4"/>
      <c r="AG304" s="4"/>
      <c r="AI304" s="4"/>
    </row>
    <row r="305" spans="30:35">
      <c r="AE305"/>
      <c r="AF305"/>
      <c r="AI305" s="4"/>
    </row>
    <row r="306" spans="30:35" ht="15.6">
      <c r="AD306" s="2"/>
      <c r="AE306" s="2"/>
      <c r="AF306" s="2"/>
      <c r="AG306" s="2"/>
      <c r="AI306" s="4"/>
    </row>
    <row r="307" spans="30:35" ht="15.6">
      <c r="AD307" s="2"/>
      <c r="AE307" s="2"/>
      <c r="AF307" s="2"/>
      <c r="AG307" s="2"/>
      <c r="AI307" s="4"/>
    </row>
    <row r="308" spans="30:35">
      <c r="AD308" s="14"/>
      <c r="AE308" s="14"/>
      <c r="AF308" s="14"/>
      <c r="AG308" s="14"/>
      <c r="AI308" s="4"/>
    </row>
    <row r="309" spans="30:35" ht="15.6">
      <c r="AD309" s="2"/>
      <c r="AE309" s="2"/>
      <c r="AF309" s="2"/>
      <c r="AG309" s="2"/>
      <c r="AI309" s="4"/>
    </row>
    <row r="310" spans="30:35">
      <c r="AD310" s="4"/>
      <c r="AE310" s="4"/>
      <c r="AF310" s="4"/>
      <c r="AG310" s="4"/>
      <c r="AI310" s="4"/>
    </row>
    <row r="311" spans="30:35">
      <c r="AD311" s="4"/>
      <c r="AE311" s="4"/>
      <c r="AF311" s="4"/>
      <c r="AG311" s="4"/>
      <c r="AI311" s="4"/>
    </row>
    <row r="312" spans="30:35">
      <c r="AD312" s="4"/>
      <c r="AE312" s="4"/>
      <c r="AF312" s="4"/>
      <c r="AG312" s="4"/>
      <c r="AI312" s="4"/>
    </row>
    <row r="313" spans="30:35">
      <c r="AD313" s="4"/>
      <c r="AE313" s="4"/>
      <c r="AF313" s="4"/>
      <c r="AG313" s="4"/>
      <c r="AI313" s="4"/>
    </row>
    <row r="314" spans="30:35">
      <c r="AD314" s="4"/>
      <c r="AE314" s="4"/>
      <c r="AF314" s="4"/>
      <c r="AG314" s="4"/>
      <c r="AI314" s="4"/>
    </row>
    <row r="315" spans="30:35">
      <c r="AD315" s="4"/>
      <c r="AE315" s="4"/>
      <c r="AF315" s="4"/>
      <c r="AG315" s="4"/>
      <c r="AI315" s="4"/>
    </row>
    <row r="316" spans="30:35">
      <c r="AD316" s="4"/>
      <c r="AE316" s="4"/>
      <c r="AF316" s="4"/>
      <c r="AG316" s="4"/>
      <c r="AI316" s="4"/>
    </row>
    <row r="317" spans="30:35">
      <c r="AD317" s="4"/>
      <c r="AE317" s="4"/>
      <c r="AF317" s="4"/>
      <c r="AG317" s="4"/>
      <c r="AI317" s="4"/>
    </row>
    <row r="318" spans="30:35">
      <c r="AD318" s="4"/>
      <c r="AE318" s="4"/>
      <c r="AF318" s="4"/>
      <c r="AG318" s="4"/>
      <c r="AI318" s="4"/>
    </row>
    <row r="319" spans="30:35">
      <c r="AD319" s="4"/>
      <c r="AE319" s="4"/>
      <c r="AF319" s="4"/>
      <c r="AG319" s="4"/>
      <c r="AI319" s="4"/>
    </row>
    <row r="320" spans="30:35">
      <c r="AD320" s="4"/>
      <c r="AE320" s="4"/>
      <c r="AF320" s="4"/>
      <c r="AG320" s="4"/>
      <c r="AI320" s="4"/>
    </row>
    <row r="321" spans="30:35">
      <c r="AD321" s="4"/>
      <c r="AE321" s="4"/>
      <c r="AF321" s="4"/>
      <c r="AG321" s="4"/>
      <c r="AI321" s="4"/>
    </row>
    <row r="322" spans="30:35">
      <c r="AD322" s="4"/>
      <c r="AE322" s="4"/>
      <c r="AF322" s="4"/>
      <c r="AG322" s="4"/>
      <c r="AI322" s="4"/>
    </row>
    <row r="323" spans="30:35">
      <c r="AD323" s="4"/>
      <c r="AE323" s="4"/>
      <c r="AF323" s="4"/>
      <c r="AG323" s="4"/>
      <c r="AI323" s="4"/>
    </row>
    <row r="324" spans="30:35">
      <c r="AE324"/>
      <c r="AF324"/>
      <c r="AI324" s="4"/>
    </row>
    <row r="325" spans="30:35" ht="15.6">
      <c r="AD325" s="2"/>
      <c r="AE325" s="2"/>
      <c r="AF325" s="2"/>
      <c r="AG325" s="2"/>
      <c r="AI325" s="4"/>
    </row>
    <row r="326" spans="30:35" ht="15.6">
      <c r="AD326" s="2"/>
      <c r="AE326" s="2"/>
      <c r="AF326" s="2"/>
      <c r="AG326" s="2"/>
      <c r="AI326" s="4"/>
    </row>
    <row r="327" spans="30:35">
      <c r="AD327" s="14"/>
      <c r="AE327" s="14"/>
      <c r="AF327" s="14"/>
      <c r="AG327" s="14"/>
      <c r="AI327" s="4"/>
    </row>
    <row r="328" spans="30:35" ht="15.6">
      <c r="AD328" s="2"/>
      <c r="AE328" s="2"/>
      <c r="AF328" s="2"/>
      <c r="AG328" s="2"/>
      <c r="AI328" s="4"/>
    </row>
    <row r="329" spans="30:35">
      <c r="AD329" s="4"/>
      <c r="AE329" s="4"/>
      <c r="AF329" s="4"/>
      <c r="AG329" s="4"/>
      <c r="AI329" s="4"/>
    </row>
    <row r="330" spans="30:35">
      <c r="AD330" s="4"/>
      <c r="AE330" s="4"/>
      <c r="AF330" s="4"/>
      <c r="AG330" s="4"/>
      <c r="AI330" s="4"/>
    </row>
    <row r="331" spans="30:35">
      <c r="AD331" s="4"/>
      <c r="AE331" s="4"/>
      <c r="AF331" s="4"/>
      <c r="AG331" s="4"/>
      <c r="AI331" s="4"/>
    </row>
    <row r="332" spans="30:35">
      <c r="AD332" s="4"/>
      <c r="AE332" s="4"/>
      <c r="AF332" s="4"/>
      <c r="AG332" s="4"/>
      <c r="AI332" s="4"/>
    </row>
    <row r="333" spans="30:35">
      <c r="AD333" s="4"/>
      <c r="AE333" s="4"/>
      <c r="AF333" s="4"/>
      <c r="AG333" s="4"/>
      <c r="AI333" s="4"/>
    </row>
    <row r="334" spans="30:35">
      <c r="AD334" s="4"/>
      <c r="AE334" s="4"/>
      <c r="AF334" s="4"/>
      <c r="AG334" s="4"/>
      <c r="AI334" s="4"/>
    </row>
    <row r="335" spans="30:35">
      <c r="AD335" s="4"/>
      <c r="AE335" s="4"/>
      <c r="AF335" s="4"/>
      <c r="AG335" s="4"/>
      <c r="AI335" s="4"/>
    </row>
    <row r="336" spans="30:35">
      <c r="AD336" s="4"/>
      <c r="AE336" s="4"/>
      <c r="AF336" s="4"/>
      <c r="AG336" s="4"/>
      <c r="AI336" s="4"/>
    </row>
    <row r="337" spans="30:35">
      <c r="AD337" s="4"/>
      <c r="AE337" s="4"/>
      <c r="AF337" s="4"/>
      <c r="AG337" s="4"/>
      <c r="AI337" s="4"/>
    </row>
    <row r="338" spans="30:35">
      <c r="AD338" s="4"/>
      <c r="AE338" s="4"/>
      <c r="AF338" s="4"/>
      <c r="AG338" s="4"/>
      <c r="AI338" s="4"/>
    </row>
    <row r="339" spans="30:35">
      <c r="AD339" s="4"/>
      <c r="AE339" s="4"/>
      <c r="AF339" s="4"/>
      <c r="AG339" s="4"/>
      <c r="AI339" s="4"/>
    </row>
    <row r="340" spans="30:35">
      <c r="AD340" s="4"/>
      <c r="AE340" s="4"/>
      <c r="AF340" s="4"/>
      <c r="AG340" s="4"/>
      <c r="AI340" s="4"/>
    </row>
    <row r="341" spans="30:35">
      <c r="AD341" s="4"/>
      <c r="AE341" s="4"/>
      <c r="AF341" s="4"/>
      <c r="AG341" s="4"/>
      <c r="AI341" s="4"/>
    </row>
    <row r="342" spans="30:35">
      <c r="AD342" s="4"/>
      <c r="AE342" s="4"/>
      <c r="AF342" s="4"/>
      <c r="AG342" s="4"/>
      <c r="AI342" s="4"/>
    </row>
    <row r="343" spans="30:35">
      <c r="AE343"/>
      <c r="AF343"/>
      <c r="AI343" s="4"/>
    </row>
    <row r="344" spans="30:35" ht="15.6">
      <c r="AD344" s="2"/>
      <c r="AE344" s="2"/>
      <c r="AF344" s="2"/>
      <c r="AG344" s="2"/>
      <c r="AI344" s="4"/>
    </row>
    <row r="345" spans="30:35" ht="15.6">
      <c r="AD345" s="2"/>
      <c r="AE345" s="2"/>
      <c r="AF345" s="2"/>
      <c r="AG345" s="2"/>
      <c r="AI345" s="4"/>
    </row>
    <row r="346" spans="30:35">
      <c r="AD346" s="14"/>
      <c r="AE346" s="14"/>
      <c r="AF346" s="14"/>
      <c r="AG346" s="14"/>
      <c r="AI346" s="4"/>
    </row>
    <row r="347" spans="30:35" ht="15.6">
      <c r="AD347" s="2"/>
      <c r="AE347" s="2"/>
      <c r="AF347" s="2"/>
      <c r="AG347" s="2"/>
      <c r="AI347" s="4"/>
    </row>
    <row r="348" spans="30:35">
      <c r="AD348" s="4"/>
      <c r="AE348" s="4"/>
      <c r="AF348" s="4"/>
      <c r="AG348" s="4"/>
      <c r="AI348" s="4"/>
    </row>
    <row r="349" spans="30:35">
      <c r="AD349" s="4"/>
      <c r="AE349" s="4"/>
      <c r="AF349" s="4"/>
      <c r="AG349" s="4"/>
      <c r="AI349" s="4"/>
    </row>
    <row r="350" spans="30:35">
      <c r="AD350" s="4"/>
      <c r="AE350" s="4"/>
      <c r="AF350" s="4"/>
      <c r="AG350" s="4"/>
      <c r="AI350" s="4"/>
    </row>
    <row r="351" spans="30:35">
      <c r="AD351" s="4"/>
      <c r="AE351" s="4"/>
      <c r="AF351" s="4"/>
      <c r="AG351" s="4"/>
      <c r="AI351" s="4"/>
    </row>
    <row r="352" spans="30:35">
      <c r="AD352" s="4"/>
      <c r="AE352" s="4"/>
      <c r="AF352" s="4"/>
      <c r="AG352" s="4"/>
      <c r="AI352" s="4"/>
    </row>
    <row r="353" spans="30:35">
      <c r="AD353" s="4"/>
      <c r="AE353" s="4"/>
      <c r="AF353" s="4"/>
      <c r="AG353" s="4"/>
      <c r="AI353" s="4"/>
    </row>
    <row r="354" spans="30:35">
      <c r="AD354" s="4"/>
      <c r="AE354" s="4"/>
      <c r="AF354" s="4"/>
      <c r="AG354" s="4"/>
      <c r="AI354" s="4"/>
    </row>
    <row r="355" spans="30:35">
      <c r="AD355" s="4"/>
      <c r="AE355" s="4"/>
      <c r="AF355" s="4"/>
      <c r="AG355" s="4"/>
      <c r="AI355" s="4"/>
    </row>
    <row r="356" spans="30:35">
      <c r="AD356" s="4"/>
      <c r="AE356" s="4"/>
      <c r="AF356" s="4"/>
      <c r="AG356" s="4"/>
      <c r="AI356" s="4"/>
    </row>
    <row r="357" spans="30:35">
      <c r="AD357" s="4"/>
      <c r="AE357" s="4"/>
      <c r="AF357" s="4"/>
      <c r="AG357" s="4"/>
      <c r="AI357" s="4"/>
    </row>
    <row r="358" spans="30:35">
      <c r="AD358" s="4"/>
      <c r="AE358" s="4"/>
      <c r="AF358" s="4"/>
      <c r="AG358" s="4"/>
      <c r="AI358" s="4"/>
    </row>
    <row r="359" spans="30:35">
      <c r="AD359" s="4"/>
      <c r="AE359" s="4"/>
      <c r="AF359" s="4"/>
      <c r="AG359" s="4"/>
      <c r="AI359" s="4"/>
    </row>
    <row r="360" spans="30:35">
      <c r="AD360" s="4"/>
      <c r="AE360" s="4"/>
      <c r="AF360" s="4"/>
      <c r="AG360" s="4"/>
      <c r="AI360" s="4"/>
    </row>
    <row r="361" spans="30:35">
      <c r="AD361" s="4"/>
      <c r="AE361" s="4"/>
      <c r="AF361" s="4"/>
      <c r="AG361" s="4"/>
      <c r="AI361" s="4"/>
    </row>
    <row r="362" spans="30:35">
      <c r="AE362"/>
      <c r="AF362"/>
      <c r="AI362" s="4"/>
    </row>
    <row r="363" spans="30:35" ht="15.6">
      <c r="AD363" s="2"/>
      <c r="AE363" s="2"/>
      <c r="AF363" s="2"/>
      <c r="AG363" s="2"/>
      <c r="AI363" s="4"/>
    </row>
    <row r="364" spans="30:35" ht="15.6">
      <c r="AD364" s="2"/>
      <c r="AE364" s="2"/>
      <c r="AF364" s="2"/>
      <c r="AG364" s="2"/>
      <c r="AI364" s="4"/>
    </row>
    <row r="365" spans="30:35">
      <c r="AD365" s="14"/>
      <c r="AE365" s="14"/>
      <c r="AF365" s="14"/>
      <c r="AG365" s="14"/>
      <c r="AI365" s="4"/>
    </row>
    <row r="366" spans="30:35" ht="15.6">
      <c r="AD366" s="2"/>
      <c r="AE366" s="2"/>
      <c r="AF366" s="2"/>
      <c r="AG366" s="2"/>
      <c r="AI366" s="4"/>
    </row>
    <row r="367" spans="30:35">
      <c r="AD367" s="4"/>
      <c r="AE367" s="4"/>
      <c r="AF367" s="4"/>
      <c r="AG367" s="4"/>
      <c r="AI367" s="4"/>
    </row>
    <row r="368" spans="30:35">
      <c r="AD368" s="4"/>
      <c r="AE368" s="4"/>
      <c r="AF368" s="4"/>
      <c r="AG368" s="4"/>
      <c r="AI368" s="4"/>
    </row>
    <row r="369" spans="30:43">
      <c r="AD369" s="4"/>
      <c r="AE369" s="4"/>
      <c r="AF369" s="4"/>
      <c r="AG369" s="4"/>
      <c r="AI369" s="4"/>
    </row>
    <row r="370" spans="30:43">
      <c r="AD370" s="4"/>
      <c r="AE370" s="4"/>
      <c r="AF370" s="4"/>
      <c r="AG370" s="4"/>
      <c r="AI370" s="4"/>
    </row>
    <row r="371" spans="30:43">
      <c r="AD371" s="4"/>
      <c r="AE371" s="4"/>
      <c r="AF371" s="4"/>
      <c r="AG371" s="4"/>
      <c r="AI371" s="4"/>
    </row>
    <row r="372" spans="30:43">
      <c r="AD372" s="4"/>
      <c r="AE372" s="4"/>
      <c r="AF372" s="4"/>
      <c r="AG372" s="4"/>
      <c r="AI372" s="4"/>
    </row>
    <row r="373" spans="30:43">
      <c r="AD373" s="4"/>
      <c r="AE373" s="4"/>
      <c r="AF373" s="4"/>
      <c r="AG373" s="4"/>
      <c r="AH373" s="1"/>
      <c r="AI373" s="4"/>
      <c r="AJ373" s="1"/>
      <c r="AK373" s="1"/>
      <c r="AL373" s="1"/>
      <c r="AM373" s="1"/>
      <c r="AN373" s="1"/>
      <c r="AO373" s="1"/>
      <c r="AP373" s="1"/>
      <c r="AQ373" s="1"/>
    </row>
    <row r="374" spans="30:43">
      <c r="AD374" s="4"/>
      <c r="AE374" s="4"/>
      <c r="AF374" s="4"/>
      <c r="AG374" s="4"/>
      <c r="AH374" s="1"/>
      <c r="AI374" s="4"/>
      <c r="AJ374" s="1"/>
      <c r="AK374" s="1"/>
      <c r="AL374" s="1"/>
      <c r="AM374" s="1"/>
      <c r="AN374" s="1"/>
      <c r="AO374" s="1"/>
      <c r="AP374" s="1"/>
      <c r="AQ374" s="1"/>
    </row>
    <row r="375" spans="30:43">
      <c r="AD375" s="4"/>
      <c r="AE375" s="4"/>
      <c r="AF375" s="4"/>
      <c r="AG375" s="4"/>
      <c r="AH375" s="1"/>
      <c r="AI375" s="4"/>
      <c r="AJ375" s="1"/>
      <c r="AK375" s="1"/>
      <c r="AL375" s="1"/>
      <c r="AM375" s="1"/>
      <c r="AN375" s="1"/>
      <c r="AO375" s="1"/>
      <c r="AP375" s="1"/>
      <c r="AQ375" s="1"/>
    </row>
    <row r="376" spans="30:43">
      <c r="AD376" s="4"/>
      <c r="AE376" s="4"/>
      <c r="AF376" s="4"/>
      <c r="AG376" s="4"/>
      <c r="AH376" s="1"/>
      <c r="AI376" s="4"/>
      <c r="AJ376" s="1"/>
      <c r="AK376" s="1"/>
      <c r="AL376" s="1"/>
      <c r="AM376" s="1"/>
      <c r="AN376" s="1"/>
      <c r="AO376" s="1"/>
      <c r="AP376" s="1"/>
      <c r="AQ376" s="1"/>
    </row>
    <row r="377" spans="30:43">
      <c r="AD377" s="4"/>
      <c r="AE377" s="4"/>
      <c r="AF377" s="4"/>
      <c r="AG377" s="4"/>
      <c r="AH377" s="1"/>
      <c r="AI377" s="4"/>
      <c r="AJ377" s="1"/>
      <c r="AK377" s="1"/>
      <c r="AL377" s="1"/>
      <c r="AM377" s="1"/>
      <c r="AN377" s="1"/>
      <c r="AO377" s="1"/>
      <c r="AP377" s="1"/>
      <c r="AQ377" s="1"/>
    </row>
    <row r="378" spans="30:43">
      <c r="AD378" s="4"/>
      <c r="AE378" s="4"/>
      <c r="AF378" s="4"/>
      <c r="AG378" s="4"/>
      <c r="AH378" s="1"/>
      <c r="AI378" s="4"/>
      <c r="AJ378" s="1"/>
      <c r="AK378" s="1"/>
      <c r="AL378" s="1"/>
      <c r="AM378" s="1"/>
      <c r="AN378" s="1"/>
      <c r="AO378" s="1"/>
      <c r="AP378" s="1"/>
      <c r="AQ378" s="1"/>
    </row>
    <row r="379" spans="30:43">
      <c r="AD379" s="4"/>
      <c r="AE379" s="4"/>
      <c r="AF379" s="4"/>
      <c r="AG379" s="4"/>
      <c r="AH379" s="1"/>
      <c r="AI379" s="4"/>
      <c r="AJ379" s="1"/>
      <c r="AK379" s="1"/>
      <c r="AL379" s="1"/>
      <c r="AM379" s="1"/>
      <c r="AN379" s="1"/>
      <c r="AO379" s="1"/>
      <c r="AP379" s="1"/>
      <c r="AQ379" s="1"/>
    </row>
    <row r="380" spans="30:43">
      <c r="AD380" s="4"/>
      <c r="AE380" s="4"/>
      <c r="AF380" s="4"/>
      <c r="AG380" s="4"/>
      <c r="AH380" s="1"/>
      <c r="AI380" s="4"/>
      <c r="AJ380" s="1"/>
      <c r="AK380" s="1"/>
      <c r="AL380" s="1"/>
      <c r="AM380" s="1"/>
      <c r="AN380" s="1"/>
      <c r="AO380" s="1"/>
      <c r="AP380" s="1"/>
      <c r="AQ380" s="1"/>
    </row>
    <row r="381" spans="30:43">
      <c r="AE381"/>
      <c r="AF381"/>
      <c r="AH381" s="1"/>
      <c r="AI381" s="4"/>
      <c r="AJ381" s="1"/>
      <c r="AK381" s="1"/>
      <c r="AL381" s="1"/>
      <c r="AM381" s="1"/>
      <c r="AN381" s="1"/>
      <c r="AO381" s="1"/>
      <c r="AP381" s="1"/>
      <c r="AQ381" s="1"/>
    </row>
    <row r="382" spans="30:43" ht="15.6">
      <c r="AD382" s="2"/>
      <c r="AE382" s="2"/>
      <c r="AF382" s="2"/>
      <c r="AG382" s="2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30:43" ht="15.6">
      <c r="AD383" s="2"/>
      <c r="AE383" s="2"/>
      <c r="AF383" s="2"/>
      <c r="AG383" s="2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30:43">
      <c r="AD384" s="14"/>
      <c r="AE384" s="14"/>
      <c r="AF384" s="14"/>
      <c r="AG384" s="14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30:43" ht="15.6">
      <c r="AD385" s="2"/>
      <c r="AE385" s="2"/>
      <c r="AF385" s="2"/>
      <c r="AG385" s="2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30:43"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30:43"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30:43"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30:43"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30:43"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30:43"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30:43"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30:43"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</sheetData>
  <conditionalFormatting sqref="AH40:AH41 AH125:AH126">
    <cfRule type="cellIs" dxfId="14" priority="12" stopIfTrue="1" operator="lessThan">
      <formula>0</formula>
    </cfRule>
  </conditionalFormatting>
  <conditionalFormatting sqref="AH97">
    <cfRule type="cellIs" dxfId="13" priority="13" stopIfTrue="1" operator="greaterThan">
      <formula>0</formula>
    </cfRule>
  </conditionalFormatting>
  <conditionalFormatting sqref="AH68">
    <cfRule type="cellIs" dxfId="12" priority="14" stopIfTrue="1" operator="greaterThan">
      <formula>0</formula>
    </cfRule>
    <cfRule type="cellIs" dxfId="11" priority="15" stopIfTrue="1" operator="lessThan">
      <formula>0</formula>
    </cfRule>
  </conditionalFormatting>
  <conditionalFormatting sqref="AH97">
    <cfRule type="cellIs" dxfId="1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0771-567E-4CA7-BD95-53F3877B7AC8}">
  <dimension ref="A1:BB44"/>
  <sheetViews>
    <sheetView zoomScale="80" zoomScaleNormal="80" workbookViewId="0">
      <pane xSplit="8" ySplit="9" topLeftCell="I10" activePane="bottomRight" state="frozen"/>
      <selection pane="topRight" activeCell="I1" sqref="I1"/>
      <selection pane="bottomLeft" activeCell="A11" sqref="A11"/>
      <selection pane="bottomRight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5" style="11" customWidth="1"/>
    <col min="7" max="7" width="7.453125" customWidth="1"/>
    <col min="8" max="8" width="6.08984375" style="11" customWidth="1"/>
    <col min="9" max="9" width="6.08984375" style="89" customWidth="1"/>
    <col min="10" max="10" width="5.36328125" style="89" customWidth="1"/>
    <col min="11" max="11" width="6.08984375" style="89" customWidth="1"/>
    <col min="12" max="12" width="7.1796875" style="89" customWidth="1"/>
    <col min="13" max="13" width="6.08984375" style="89" customWidth="1"/>
    <col min="14" max="14" width="1.54296875" style="89" customWidth="1"/>
    <col min="15" max="15" width="7" style="503" customWidth="1"/>
    <col min="16" max="16" width="1.453125" style="503" customWidth="1"/>
    <col min="17" max="17" width="6.90625" style="89" customWidth="1"/>
    <col min="18" max="18" width="1.453125" style="89" customWidth="1"/>
    <col min="19" max="19" width="7" customWidth="1"/>
    <col min="20" max="20" width="6.08984375" style="89" customWidth="1"/>
    <col min="21" max="21" width="7.453125" customWidth="1"/>
    <col min="22" max="22" width="8.81640625" style="89" customWidth="1"/>
    <col min="23" max="23" width="7.36328125" style="11" customWidth="1"/>
    <col min="24" max="24" width="6.90625" style="11" customWidth="1"/>
    <col min="25" max="25" width="7.08984375" style="11" customWidth="1"/>
    <col min="26" max="26" width="6.08984375" style="89" customWidth="1"/>
    <col min="27" max="27" width="5.6328125" customWidth="1"/>
    <col min="28" max="28" width="6.54296875" customWidth="1"/>
    <col min="29" max="29" width="6.1796875" style="11" customWidth="1"/>
    <col min="30" max="30" width="5.1796875" style="11" customWidth="1"/>
    <col min="31" max="31" width="7" style="11" customWidth="1"/>
    <col min="32" max="32" width="10.36328125" style="11" customWidth="1"/>
    <col min="33" max="33" width="4.6328125" customWidth="1"/>
    <col min="46" max="46" width="14" customWidth="1"/>
    <col min="47" max="47" width="12.54296875" customWidth="1"/>
    <col min="48" max="48" width="10.90625" customWidth="1"/>
  </cols>
  <sheetData>
    <row r="1" spans="1:54">
      <c r="A1" s="45"/>
      <c r="B1" s="45"/>
      <c r="C1" s="45"/>
      <c r="D1" s="45"/>
      <c r="E1" s="45"/>
      <c r="F1" s="69"/>
      <c r="G1" s="45"/>
      <c r="H1" s="69"/>
      <c r="I1" s="87"/>
      <c r="J1" s="87"/>
      <c r="K1" s="87"/>
      <c r="L1" s="87"/>
      <c r="M1" s="87"/>
      <c r="N1" s="87"/>
      <c r="O1" s="69"/>
      <c r="P1" s="69"/>
      <c r="Q1" s="87"/>
      <c r="R1" s="87"/>
      <c r="S1" s="45"/>
      <c r="T1" s="87"/>
      <c r="U1" s="45"/>
      <c r="V1" s="87"/>
      <c r="W1" s="69"/>
      <c r="X1" s="69"/>
      <c r="Y1" s="69"/>
      <c r="Z1" s="87"/>
      <c r="AA1" s="45"/>
      <c r="AB1" s="45"/>
      <c r="AC1" s="69"/>
      <c r="AD1" s="69"/>
      <c r="AE1" s="69"/>
      <c r="AF1" s="69"/>
      <c r="AG1" s="45"/>
      <c r="AH1" s="4"/>
      <c r="AI1" s="4"/>
      <c r="AJ1" s="4"/>
      <c r="AK1" s="4"/>
      <c r="AL1" s="4"/>
    </row>
    <row r="2" spans="1:54" s="169" customFormat="1" ht="31.8">
      <c r="A2" s="168"/>
      <c r="B2" s="168"/>
      <c r="C2" s="168"/>
      <c r="D2" s="131" t="s">
        <v>42</v>
      </c>
      <c r="E2" s="168"/>
      <c r="F2" s="168"/>
      <c r="G2" s="178"/>
      <c r="H2" s="168"/>
      <c r="I2" s="178"/>
      <c r="J2" s="175"/>
      <c r="K2" s="175"/>
      <c r="L2" s="175"/>
      <c r="M2" s="175"/>
      <c r="N2" s="175"/>
      <c r="O2" s="178"/>
      <c r="P2" s="178"/>
      <c r="Q2" s="175"/>
      <c r="R2" s="175"/>
      <c r="S2" s="159" t="str">
        <f>+År!B2</f>
        <v>KJE</v>
      </c>
      <c r="T2" s="175"/>
      <c r="U2" s="168"/>
      <c r="V2" s="175"/>
      <c r="W2" s="178"/>
      <c r="X2" s="178"/>
      <c r="Y2" s="178"/>
      <c r="Z2" s="175"/>
      <c r="AA2" s="168"/>
      <c r="AB2" s="168"/>
      <c r="AC2" s="178"/>
      <c r="AD2" s="178"/>
      <c r="AE2" s="178"/>
      <c r="AF2" s="178"/>
      <c r="AG2" s="168"/>
      <c r="AH2" s="4"/>
      <c r="AI2" s="4"/>
      <c r="AJ2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4">
      <c r="A3" s="45"/>
      <c r="B3" s="45"/>
      <c r="C3" s="45"/>
      <c r="D3" s="45"/>
      <c r="E3" s="45"/>
      <c r="F3" s="69"/>
      <c r="G3" s="45"/>
      <c r="H3" s="69"/>
      <c r="I3" s="87"/>
      <c r="J3" s="87"/>
      <c r="K3" s="87"/>
      <c r="L3" s="87"/>
      <c r="M3" s="87"/>
      <c r="N3" s="87"/>
      <c r="O3" s="69"/>
      <c r="P3" s="69"/>
      <c r="Q3" s="87"/>
      <c r="R3" s="87"/>
      <c r="S3" s="45"/>
      <c r="T3" s="87"/>
      <c r="U3" s="45"/>
      <c r="V3" s="87"/>
      <c r="W3" s="69"/>
      <c r="X3" s="69"/>
      <c r="Y3" s="69"/>
      <c r="Z3" s="87"/>
      <c r="AA3" s="45"/>
      <c r="AB3" s="45"/>
      <c r="AC3" s="69"/>
      <c r="AD3" s="69"/>
      <c r="AE3" s="69"/>
      <c r="AF3" s="69"/>
      <c r="AG3" s="45"/>
      <c r="AH3" s="4"/>
      <c r="AI3" s="4"/>
      <c r="AK3" s="4"/>
      <c r="AL3" s="4"/>
    </row>
    <row r="4" spans="1:54">
      <c r="A4" s="45"/>
      <c r="B4" s="45"/>
      <c r="C4" s="45"/>
      <c r="D4" s="45"/>
      <c r="E4" s="45"/>
      <c r="F4" s="69"/>
      <c r="G4" s="45"/>
      <c r="H4" s="69"/>
      <c r="I4" s="87"/>
      <c r="J4" s="87"/>
      <c r="K4" s="87"/>
      <c r="L4" s="87"/>
      <c r="M4" s="87"/>
      <c r="N4" s="87"/>
      <c r="O4" s="69"/>
      <c r="P4" s="69"/>
      <c r="Q4" s="87"/>
      <c r="R4" s="87"/>
      <c r="S4" s="45"/>
      <c r="T4" s="87"/>
      <c r="U4" s="45"/>
      <c r="V4" s="87"/>
      <c r="W4" s="69"/>
      <c r="X4" s="69"/>
      <c r="Y4" s="69"/>
      <c r="Z4" s="87"/>
      <c r="AA4" s="45"/>
      <c r="AB4" s="45"/>
      <c r="AC4" s="69"/>
      <c r="AD4" s="69"/>
      <c r="AE4" s="69"/>
      <c r="AF4" s="69"/>
      <c r="AG4" s="45"/>
      <c r="AH4" s="4"/>
      <c r="AI4" s="4"/>
      <c r="AK4" s="4"/>
      <c r="AL4" s="4"/>
    </row>
    <row r="5" spans="1:54" s="170" customFormat="1" ht="19.8">
      <c r="A5" s="167"/>
      <c r="B5" s="167"/>
      <c r="C5" s="167"/>
      <c r="D5" s="167"/>
      <c r="E5" s="167" t="s">
        <v>5</v>
      </c>
      <c r="F5" s="170">
        <f>+År!P2</f>
        <v>52</v>
      </c>
      <c r="G5" s="186"/>
      <c r="H5" s="167"/>
      <c r="I5" s="186"/>
      <c r="J5" s="185"/>
      <c r="K5" s="185"/>
      <c r="L5" s="185"/>
      <c r="M5" s="185"/>
      <c r="N5" s="185"/>
      <c r="O5" s="186"/>
      <c r="P5" s="186"/>
      <c r="Q5" s="45"/>
      <c r="R5" s="45"/>
      <c r="S5" s="185"/>
      <c r="T5" s="185"/>
      <c r="U5" s="167" t="s">
        <v>422</v>
      </c>
      <c r="V5" s="185"/>
      <c r="W5" s="185"/>
      <c r="X5" s="185"/>
      <c r="Y5" s="512">
        <f>SUM(G10:G11)</f>
        <v>16562</v>
      </c>
      <c r="Z5" s="514"/>
      <c r="AA5" s="186"/>
      <c r="AB5" s="185"/>
      <c r="AC5" s="167"/>
      <c r="AD5" s="167"/>
      <c r="AE5" s="186"/>
      <c r="AF5" s="186"/>
      <c r="AG5" s="185"/>
      <c r="AH5" s="4"/>
      <c r="AI5" s="4"/>
      <c r="AJ5"/>
      <c r="AK5" s="4"/>
      <c r="AL5" s="4"/>
      <c r="AM5"/>
      <c r="AN5"/>
      <c r="AO5"/>
      <c r="AP5"/>
      <c r="AQ5"/>
      <c r="AR5"/>
      <c r="AS5"/>
      <c r="AT5"/>
      <c r="AU5"/>
      <c r="AV5"/>
      <c r="AW5"/>
      <c r="AX5"/>
      <c r="AY5"/>
      <c r="BA5" s="172"/>
      <c r="BB5" s="172"/>
    </row>
    <row r="6" spans="1:54" ht="18" customHeight="1">
      <c r="A6" s="49"/>
      <c r="B6" s="49"/>
      <c r="C6" s="49"/>
      <c r="D6" s="49"/>
      <c r="E6" s="49"/>
      <c r="F6" s="70"/>
      <c r="G6" s="49"/>
      <c r="H6" s="70"/>
      <c r="I6" s="91"/>
      <c r="J6" s="91"/>
      <c r="K6" s="91"/>
      <c r="L6" s="182"/>
      <c r="M6" s="91"/>
      <c r="N6" s="91"/>
      <c r="O6" s="69"/>
      <c r="P6" s="45"/>
      <c r="Q6" s="45"/>
      <c r="R6" s="45"/>
      <c r="S6" s="49"/>
      <c r="T6" s="91"/>
      <c r="U6" s="84"/>
      <c r="V6" s="87"/>
      <c r="W6" s="69"/>
      <c r="X6" s="69"/>
      <c r="Y6" s="69"/>
      <c r="Z6" s="87"/>
      <c r="AA6" s="45"/>
      <c r="AB6" s="45"/>
      <c r="AC6" s="69"/>
      <c r="AD6" s="69"/>
      <c r="AE6" s="69"/>
      <c r="AF6" s="69"/>
      <c r="AG6" s="45"/>
      <c r="AH6" s="4"/>
      <c r="AI6" s="4"/>
      <c r="AK6" s="4"/>
      <c r="AL6" s="4"/>
    </row>
    <row r="7" spans="1:54" ht="15.6">
      <c r="A7" s="45"/>
      <c r="B7" s="45"/>
      <c r="C7" s="45"/>
      <c r="D7" s="45"/>
      <c r="E7" s="49" t="s">
        <v>2</v>
      </c>
      <c r="F7" s="69"/>
      <c r="G7" s="45"/>
      <c r="H7" s="69"/>
      <c r="I7" s="87"/>
      <c r="J7" s="87"/>
      <c r="K7" s="87"/>
      <c r="L7" s="87"/>
      <c r="M7" s="87"/>
      <c r="N7" s="87"/>
      <c r="O7" s="180"/>
      <c r="P7" s="45"/>
      <c r="Q7" s="45"/>
      <c r="R7" s="45"/>
      <c r="S7" s="45"/>
      <c r="T7" s="87"/>
      <c r="U7" s="49" t="s">
        <v>22</v>
      </c>
      <c r="V7" s="87"/>
      <c r="W7" s="70" t="s">
        <v>486</v>
      </c>
      <c r="X7" s="69"/>
      <c r="Y7" s="69"/>
      <c r="Z7" s="91" t="s">
        <v>423</v>
      </c>
      <c r="AA7" s="45"/>
      <c r="AB7" s="45"/>
      <c r="AC7" s="70" t="s">
        <v>419</v>
      </c>
      <c r="AD7" s="180"/>
      <c r="AE7" s="180"/>
      <c r="AF7" s="70" t="s">
        <v>2</v>
      </c>
      <c r="AG7" s="45"/>
      <c r="AH7" s="4"/>
      <c r="AI7" s="4"/>
      <c r="AK7" s="4"/>
      <c r="AL7" s="4"/>
    </row>
    <row r="8" spans="1:54" ht="15.6">
      <c r="A8" s="45"/>
      <c r="B8" s="45"/>
      <c r="C8" s="45"/>
      <c r="D8" s="45"/>
      <c r="E8" s="49" t="s">
        <v>462</v>
      </c>
      <c r="F8" s="161"/>
      <c r="G8" s="49" t="s">
        <v>2</v>
      </c>
      <c r="H8" s="161"/>
      <c r="I8" s="91" t="s">
        <v>2</v>
      </c>
      <c r="J8" s="164"/>
      <c r="K8" s="91" t="s">
        <v>1</v>
      </c>
      <c r="L8" s="91" t="s">
        <v>22</v>
      </c>
      <c r="M8" s="164"/>
      <c r="N8" s="164"/>
      <c r="O8" s="70" t="s">
        <v>22</v>
      </c>
      <c r="P8" s="45"/>
      <c r="Q8" s="49" t="s">
        <v>22</v>
      </c>
      <c r="R8" s="46"/>
      <c r="S8" s="49" t="s">
        <v>22</v>
      </c>
      <c r="T8" s="164"/>
      <c r="U8" s="49" t="s">
        <v>464</v>
      </c>
      <c r="V8" s="91" t="s">
        <v>45</v>
      </c>
      <c r="W8" s="70"/>
      <c r="X8" s="70"/>
      <c r="Y8" s="70"/>
      <c r="Z8" s="91"/>
      <c r="AA8" s="49" t="s">
        <v>460</v>
      </c>
      <c r="AB8" s="49" t="s">
        <v>410</v>
      </c>
      <c r="AC8" s="70" t="s">
        <v>1</v>
      </c>
      <c r="AD8" s="70" t="s">
        <v>1</v>
      </c>
      <c r="AE8" s="70" t="s">
        <v>0</v>
      </c>
      <c r="AF8" s="70" t="s">
        <v>427</v>
      </c>
      <c r="AG8" s="45"/>
      <c r="AH8" s="4"/>
      <c r="AI8" s="56"/>
      <c r="AK8" s="1"/>
      <c r="AL8" s="5"/>
    </row>
    <row r="9" spans="1:54" ht="15.6">
      <c r="A9" s="45"/>
      <c r="B9" s="49" t="s">
        <v>85</v>
      </c>
      <c r="C9" s="49" t="s">
        <v>42</v>
      </c>
      <c r="D9" s="46"/>
      <c r="E9" s="50" t="s">
        <v>463</v>
      </c>
      <c r="F9" s="161" t="s">
        <v>465</v>
      </c>
      <c r="G9" s="50" t="s">
        <v>8</v>
      </c>
      <c r="H9" s="161" t="s">
        <v>465</v>
      </c>
      <c r="I9" s="92" t="s">
        <v>400</v>
      </c>
      <c r="J9" s="164" t="s">
        <v>465</v>
      </c>
      <c r="K9" s="92" t="s">
        <v>400</v>
      </c>
      <c r="L9" s="92" t="s">
        <v>44</v>
      </c>
      <c r="M9" s="164" t="s">
        <v>465</v>
      </c>
      <c r="N9" s="164"/>
      <c r="O9" s="71" t="s">
        <v>637</v>
      </c>
      <c r="P9" s="45"/>
      <c r="Q9" s="49" t="s">
        <v>639</v>
      </c>
      <c r="R9" s="45"/>
      <c r="S9" s="50" t="s">
        <v>0</v>
      </c>
      <c r="T9" s="164" t="s">
        <v>465</v>
      </c>
      <c r="U9" s="50" t="s">
        <v>411</v>
      </c>
      <c r="V9" s="92" t="s">
        <v>4</v>
      </c>
      <c r="W9" s="71" t="s">
        <v>507</v>
      </c>
      <c r="X9" s="71" t="s">
        <v>511</v>
      </c>
      <c r="Y9" s="71" t="s">
        <v>512</v>
      </c>
      <c r="Z9" s="92" t="s">
        <v>1</v>
      </c>
      <c r="AA9" s="50" t="s">
        <v>461</v>
      </c>
      <c r="AB9" s="50" t="s">
        <v>493</v>
      </c>
      <c r="AC9" s="71" t="s">
        <v>43</v>
      </c>
      <c r="AD9" s="71" t="s">
        <v>487</v>
      </c>
      <c r="AE9" s="71" t="s">
        <v>487</v>
      </c>
      <c r="AF9" s="71" t="s">
        <v>64</v>
      </c>
      <c r="AG9" s="45"/>
      <c r="AH9" s="4"/>
      <c r="AI9" s="56"/>
      <c r="AK9" s="1"/>
      <c r="AL9" s="5"/>
    </row>
    <row r="10" spans="1:54" ht="15.6">
      <c r="A10" s="45"/>
      <c r="B10" s="63">
        <f>+'Ark1'!C598</f>
        <v>2024</v>
      </c>
      <c r="C10" s="63">
        <f>+'Ark1'!K598</f>
        <v>0</v>
      </c>
      <c r="D10" s="63" t="str">
        <f>VLOOKUP(C10,RNR!$D$1:$E$4,2)</f>
        <v>Ordinær</v>
      </c>
      <c r="E10" s="63">
        <f>+'Ark1'!Q598</f>
        <v>638</v>
      </c>
      <c r="F10" s="187">
        <f>+E10-E13</f>
        <v>21</v>
      </c>
      <c r="G10" s="63">
        <f>+'Ark1'!R598</f>
        <v>16087</v>
      </c>
      <c r="H10" s="187">
        <f>+G10-G13</f>
        <v>-1228</v>
      </c>
      <c r="I10" s="176">
        <f>+'Ark1'!AG598</f>
        <v>97.318629404688352</v>
      </c>
      <c r="J10" s="192">
        <f>+I10-I13</f>
        <v>-1.1628059663441235</v>
      </c>
      <c r="K10" s="176">
        <f>+'Ark1'!AH598</f>
        <v>0</v>
      </c>
      <c r="L10" s="129">
        <f>+'Ark1'!U598</f>
        <v>8.2723254802014097</v>
      </c>
      <c r="M10" s="192">
        <f>+L10-L13</f>
        <v>0.29124549175207548</v>
      </c>
      <c r="N10" s="164"/>
      <c r="O10" s="265">
        <f>+'Ark1'!AJ598</f>
        <v>81.803132379496816</v>
      </c>
      <c r="P10" s="45"/>
      <c r="Q10" s="260">
        <f>+'Ark1'!AK598</f>
        <v>14.820875481990662</v>
      </c>
      <c r="R10" s="45"/>
      <c r="S10" s="95">
        <f>+'Ark1'!S598</f>
        <v>5.5948902840803125</v>
      </c>
      <c r="T10" s="107">
        <f>+S10-S13</f>
        <v>0.2782284301963962</v>
      </c>
      <c r="U10" s="64">
        <f>+'Ark1'!T598</f>
        <v>4.4909554298501888</v>
      </c>
      <c r="V10" s="129">
        <f>+'Ark1'!W598</f>
        <v>3.7297196494063552E-2</v>
      </c>
      <c r="W10" s="256">
        <f>+'Ark1'!X598</f>
        <v>2.7786411388077341</v>
      </c>
      <c r="X10" s="256">
        <f>+'Ark1'!Y598</f>
        <v>6.8378193572449814E-2</v>
      </c>
      <c r="Y10" s="256">
        <f>+'Ark1'!Z598</f>
        <v>3.3035679525880903</v>
      </c>
      <c r="Z10" s="129">
        <f>+'Ark1'!AA598</f>
        <v>1.3608769505558076</v>
      </c>
      <c r="AA10" s="64">
        <f>+'Ark1'!AB598</f>
        <v>1.4073494367297938</v>
      </c>
      <c r="AB10" s="64">
        <f>+'Ark1'!AC598</f>
        <v>48.083302045572239</v>
      </c>
      <c r="AC10" s="256">
        <f>+'Ark1'!AD598</f>
        <v>23.490034920977443</v>
      </c>
      <c r="AD10" s="256">
        <f>+'Ark1'!AE598</f>
        <v>59.735086042518994</v>
      </c>
      <c r="AE10" s="256">
        <f>+'Ark1'!AF598</f>
        <v>97.131988890230645</v>
      </c>
      <c r="AF10" s="130">
        <f t="shared" ref="AF10" si="0">+G10/E10</f>
        <v>25.214733542319749</v>
      </c>
      <c r="AG10" s="45"/>
      <c r="AH10" s="4"/>
      <c r="AI10" s="56"/>
      <c r="AK10" s="1"/>
      <c r="AL10">
        <v>1</v>
      </c>
      <c r="AM10" t="s">
        <v>585</v>
      </c>
    </row>
    <row r="11" spans="1:54" ht="15.6">
      <c r="A11" s="45"/>
      <c r="B11" s="63">
        <f>+'Ark1'!C599</f>
        <v>2024</v>
      </c>
      <c r="C11" s="63">
        <f>+'Ark1'!K599</f>
        <v>4</v>
      </c>
      <c r="D11" s="63" t="str">
        <f>VLOOKUP(C11,RNR!$D$1:$E$4,2)</f>
        <v>Økologisk</v>
      </c>
      <c r="E11" s="63">
        <f>+'Ark1'!Q599</f>
        <v>74</v>
      </c>
      <c r="F11" s="187">
        <f>+E11-E14</f>
        <v>54</v>
      </c>
      <c r="G11" s="63">
        <f>+'Ark1'!R599</f>
        <v>475</v>
      </c>
      <c r="H11" s="187">
        <f>+G11-G14</f>
        <v>261</v>
      </c>
      <c r="I11" s="176">
        <f>+'Ark1'!AG599</f>
        <v>2.681370595311658</v>
      </c>
      <c r="J11" s="192">
        <f>+I11-I14</f>
        <v>1.1628059663441257</v>
      </c>
      <c r="K11" s="176">
        <f>+'Ark1'!AH599</f>
        <v>65.894736842105246</v>
      </c>
      <c r="L11" s="129">
        <f>+'Ark1'!U599</f>
        <v>7.7191578947368402</v>
      </c>
      <c r="M11" s="192">
        <f>+L11-L14</f>
        <v>-2.2383187407771761</v>
      </c>
      <c r="N11" s="164"/>
      <c r="O11" s="265">
        <f>+'Ark1'!AJ599</f>
        <v>81.212073490813651</v>
      </c>
      <c r="P11" s="45"/>
      <c r="Q11" s="260">
        <f>+'Ark1'!AK599</f>
        <v>13.407932207951784</v>
      </c>
      <c r="R11" s="45"/>
      <c r="S11" s="95">
        <f>+'Ark1'!S599</f>
        <v>3.7599999999999993</v>
      </c>
      <c r="T11" s="107">
        <f>+S11-S14</f>
        <v>-2.0998130841121498</v>
      </c>
      <c r="U11" s="64">
        <f>+'Ark1'!T599</f>
        <v>4.0842105263157888</v>
      </c>
      <c r="V11" s="129">
        <f>+'Ark1'!W599</f>
        <v>0</v>
      </c>
      <c r="W11" s="256">
        <f>+'Ark1'!X599</f>
        <v>1.6842105263157892</v>
      </c>
      <c r="X11" s="256">
        <f>+'Ark1'!Y599</f>
        <v>0.84210526315789458</v>
      </c>
      <c r="Y11" s="256">
        <f>+'Ark1'!Z599</f>
        <v>3.217895900693629</v>
      </c>
      <c r="Z11" s="129">
        <f>+'Ark1'!AA599</f>
        <v>2.4677456151420127</v>
      </c>
      <c r="AA11" s="64">
        <f>+'Ark1'!AB599</f>
        <v>1.3769772990120257</v>
      </c>
      <c r="AB11" s="64">
        <f>+'Ark1'!AC599</f>
        <v>21.532201762347139</v>
      </c>
      <c r="AC11" s="256">
        <f>+'Ark1'!AD599</f>
        <v>46.402279794878353</v>
      </c>
      <c r="AD11" s="256">
        <f>+'Ark1'!AE599</f>
        <v>31.944208340324344</v>
      </c>
      <c r="AE11" s="256">
        <f>+'Ark1'!AF599</f>
        <v>2.868011109769351</v>
      </c>
      <c r="AF11" s="130">
        <f t="shared" ref="AF11:AF23" si="1">+G11/E11</f>
        <v>6.4189189189189193</v>
      </c>
      <c r="AG11" s="45"/>
      <c r="AH11" s="4"/>
      <c r="AI11" s="56"/>
      <c r="AK11" s="1"/>
      <c r="AL11">
        <v>4</v>
      </c>
      <c r="AM11" t="s">
        <v>586</v>
      </c>
    </row>
    <row r="12" spans="1:54" s="502" customFormat="1" ht="15.6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164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"/>
      <c r="AI12" s="56"/>
      <c r="AK12" s="1"/>
    </row>
    <row r="13" spans="1:54" ht="15.6">
      <c r="A13" s="45"/>
      <c r="B13" s="63">
        <f>+'Ark1'!C600</f>
        <v>2023</v>
      </c>
      <c r="C13" s="63">
        <f>+'Ark1'!K600</f>
        <v>0</v>
      </c>
      <c r="D13" s="63" t="str">
        <f>VLOOKUP(C13,RNR!$D$1:$E$4,2)</f>
        <v>Ordinær</v>
      </c>
      <c r="E13" s="63">
        <f>+'Ark1'!Q600</f>
        <v>617</v>
      </c>
      <c r="F13" s="45"/>
      <c r="G13" s="63">
        <f>+'Ark1'!R600</f>
        <v>17315</v>
      </c>
      <c r="H13" s="45"/>
      <c r="I13" s="176">
        <f>+'Ark1'!AG600</f>
        <v>98.481435371032475</v>
      </c>
      <c r="J13" s="45"/>
      <c r="K13" s="176">
        <f>+'Ark1'!AH600</f>
        <v>0</v>
      </c>
      <c r="L13" s="129">
        <f>+'Ark1'!U600</f>
        <v>7.9810799884493342</v>
      </c>
      <c r="M13" s="45"/>
      <c r="N13" s="164"/>
      <c r="O13" s="265">
        <f>+'Ark1'!AJ600</f>
        <v>84.25708172871181</v>
      </c>
      <c r="P13" s="45"/>
      <c r="Q13" s="260">
        <f>+'Ark1'!AK600</f>
        <v>14.213051586993847</v>
      </c>
      <c r="R13" s="45"/>
      <c r="S13" s="95">
        <f>+'Ark1'!S600</f>
        <v>5.3166618538839163</v>
      </c>
      <c r="T13" s="45"/>
      <c r="U13" s="64">
        <f>+'Ark1'!T600</f>
        <v>4.4091827894888826</v>
      </c>
      <c r="V13" s="129">
        <f>+'Ark1'!W600</f>
        <v>8.0854750216575247E-2</v>
      </c>
      <c r="W13" s="256">
        <f>+'Ark1'!X600</f>
        <v>2.2350563095581859</v>
      </c>
      <c r="X13" s="256">
        <f>+'Ark1'!Y600</f>
        <v>4.0427375108287623E-2</v>
      </c>
      <c r="Y13" s="256">
        <f>+'Ark1'!Z600</f>
        <v>3.1302337569328054</v>
      </c>
      <c r="Z13" s="129">
        <f>+'Ark1'!AA600</f>
        <v>1.4501982509607068</v>
      </c>
      <c r="AA13" s="64">
        <f>+'Ark1'!AB600</f>
        <v>1.6060443860062501</v>
      </c>
      <c r="AB13" s="64">
        <f>+'Ark1'!AC600</f>
        <v>33.799729989593381</v>
      </c>
      <c r="AC13" s="256">
        <f>+'Ark1'!AD600</f>
        <v>20.399124080749576</v>
      </c>
      <c r="AD13" s="256">
        <f>+'Ark1'!AE600</f>
        <v>45.158252494332011</v>
      </c>
      <c r="AE13" s="256">
        <f>+'Ark1'!AF600</f>
        <v>98.779165953562639</v>
      </c>
      <c r="AF13" s="130">
        <f t="shared" si="1"/>
        <v>28.063209076175042</v>
      </c>
      <c r="AG13" s="45"/>
      <c r="AH13" s="4"/>
      <c r="AI13" s="56"/>
      <c r="AK13" s="1"/>
      <c r="AL13">
        <v>8</v>
      </c>
      <c r="AM13" t="s">
        <v>587</v>
      </c>
    </row>
    <row r="14" spans="1:54" ht="15.6">
      <c r="A14" s="45"/>
      <c r="B14" s="63">
        <f>+'Ark1'!C601</f>
        <v>2023</v>
      </c>
      <c r="C14" s="63">
        <f>+'Ark1'!K601</f>
        <v>4</v>
      </c>
      <c r="D14" s="63" t="str">
        <f>VLOOKUP(C14,RNR!$D$1:$E$4,2)</f>
        <v>Økologisk</v>
      </c>
      <c r="E14" s="63">
        <f>+'Ark1'!Q601</f>
        <v>20</v>
      </c>
      <c r="F14" s="45"/>
      <c r="G14" s="63">
        <f>+'Ark1'!R601</f>
        <v>214</v>
      </c>
      <c r="H14" s="45"/>
      <c r="I14" s="176">
        <f>+'Ark1'!AG601</f>
        <v>1.5185646289675323</v>
      </c>
      <c r="J14" s="45"/>
      <c r="K14" s="176">
        <f>+'Ark1'!AH601</f>
        <v>70.560747663551396</v>
      </c>
      <c r="L14" s="129">
        <f>+'Ark1'!U601</f>
        <v>9.9574766355140163</v>
      </c>
      <c r="M14" s="45"/>
      <c r="N14" s="164"/>
      <c r="O14" s="265">
        <f>+'Ark1'!AJ601</f>
        <v>85.481481481481467</v>
      </c>
      <c r="P14" s="45"/>
      <c r="Q14" s="260">
        <f>+'Ark1'!AK601</f>
        <v>14.206943262312851</v>
      </c>
      <c r="R14" s="45"/>
      <c r="S14" s="95">
        <f>+'Ark1'!S601</f>
        <v>5.8598130841121492</v>
      </c>
      <c r="T14" s="45"/>
      <c r="U14" s="64">
        <f>+'Ark1'!T601</f>
        <v>4.4485981308411207</v>
      </c>
      <c r="V14" s="129">
        <f>+'Ark1'!W601</f>
        <v>0</v>
      </c>
      <c r="W14" s="256">
        <f>+'Ark1'!X601</f>
        <v>0.93457943925233611</v>
      </c>
      <c r="X14" s="256">
        <f>+'Ark1'!Y601</f>
        <v>0</v>
      </c>
      <c r="Y14" s="256">
        <f>+'Ark1'!Z601</f>
        <v>2.5025436007696684</v>
      </c>
      <c r="Z14" s="129">
        <f>+'Ark1'!AA601</f>
        <v>1.4594109561375204</v>
      </c>
      <c r="AA14" s="64">
        <f>+'Ark1'!AB601</f>
        <v>1.7680108938420507</v>
      </c>
      <c r="AB14" s="64">
        <f>+'Ark1'!AC601</f>
        <v>28.88053836636124</v>
      </c>
      <c r="AC14" s="256">
        <f>+'Ark1'!AD601</f>
        <v>39.877800768282846</v>
      </c>
      <c r="AD14" s="256">
        <f>+'Ark1'!AE601</f>
        <v>2.9805695890515782</v>
      </c>
      <c r="AE14" s="256">
        <f>+'Ark1'!AF601</f>
        <v>1.2208340464373322</v>
      </c>
      <c r="AF14" s="130">
        <f t="shared" si="1"/>
        <v>10.7</v>
      </c>
      <c r="AG14" s="45"/>
      <c r="AH14" s="4"/>
      <c r="AI14" s="56"/>
      <c r="AK14" s="1"/>
      <c r="AL14">
        <v>9</v>
      </c>
      <c r="AM14" t="s">
        <v>588</v>
      </c>
    </row>
    <row r="15" spans="1:54" s="502" customFormat="1" ht="15.6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164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"/>
      <c r="AI15" s="56"/>
      <c r="AK15" s="1"/>
    </row>
    <row r="16" spans="1:54" ht="15.6">
      <c r="A16" s="45"/>
      <c r="B16" s="63">
        <f>+'Ark1'!C602</f>
        <v>2022</v>
      </c>
      <c r="C16" s="63">
        <f>+'Ark1'!K602</f>
        <v>0</v>
      </c>
      <c r="D16" s="63" t="str">
        <f>VLOOKUP(C16,RNR!$D$1:$E$4,2)</f>
        <v>Ordinær</v>
      </c>
      <c r="E16" s="63">
        <f>+'Ark1'!Q602</f>
        <v>576</v>
      </c>
      <c r="F16" s="45"/>
      <c r="G16" s="63">
        <f>+'Ark1'!R602</f>
        <v>16995</v>
      </c>
      <c r="H16" s="45"/>
      <c r="I16" s="176">
        <f>+'Ark1'!AG602</f>
        <v>98.60803888112622</v>
      </c>
      <c r="J16" s="45"/>
      <c r="K16" s="176">
        <f>+'Ark1'!AH602</f>
        <v>0</v>
      </c>
      <c r="L16" s="129">
        <f>+'Ark1'!U602</f>
        <v>8.0674221829950046</v>
      </c>
      <c r="M16" s="45"/>
      <c r="N16" s="164"/>
      <c r="O16" s="265">
        <f>+'Ark1'!AJ602</f>
        <v>83.825233644859807</v>
      </c>
      <c r="P16" s="45"/>
      <c r="Q16" s="260">
        <f>+'Ark1'!AK602</f>
        <v>14.958244642558748</v>
      </c>
      <c r="R16" s="45"/>
      <c r="S16" s="95">
        <f>+'Ark1'!S602</f>
        <v>5.2255957634598431</v>
      </c>
      <c r="T16" s="45"/>
      <c r="U16" s="64">
        <f>+'Ark1'!T602</f>
        <v>4.4278317152103561</v>
      </c>
      <c r="V16" s="129">
        <f>+'Ark1'!W602</f>
        <v>2.3536334215945871E-2</v>
      </c>
      <c r="W16" s="256">
        <f>+'Ark1'!X602</f>
        <v>2.4595469255663418</v>
      </c>
      <c r="X16" s="256">
        <f>+'Ark1'!Y602</f>
        <v>5.8840835539864682E-2</v>
      </c>
      <c r="Y16" s="256">
        <f>+'Ark1'!Z602</f>
        <v>3.23078227037997</v>
      </c>
      <c r="Z16" s="129">
        <f>+'Ark1'!AA602</f>
        <v>1.4628691746018476</v>
      </c>
      <c r="AA16" s="64">
        <f>+'Ark1'!AB602</f>
        <v>1.605928916402265</v>
      </c>
      <c r="AB16" s="64">
        <f>+'Ark1'!AC602</f>
        <v>28.581300377302039</v>
      </c>
      <c r="AC16" s="256">
        <f>+'Ark1'!AD602</f>
        <v>16.847429750827992</v>
      </c>
      <c r="AD16" s="256">
        <f>+'Ark1'!AE602</f>
        <v>40.860089640102302</v>
      </c>
      <c r="AE16" s="256">
        <f>+'Ark1'!AF602</f>
        <v>98.854118194509098</v>
      </c>
      <c r="AF16" s="130">
        <f t="shared" si="1"/>
        <v>29.505208333333332</v>
      </c>
      <c r="AG16" s="45"/>
      <c r="AH16" s="4"/>
      <c r="AI16" s="56"/>
      <c r="AK16" s="1"/>
      <c r="AL16" s="2">
        <v>11</v>
      </c>
      <c r="AM16" s="2" t="s">
        <v>106</v>
      </c>
    </row>
    <row r="17" spans="1:44" ht="15.6">
      <c r="A17" s="45"/>
      <c r="B17" s="63">
        <f>+'Ark1'!C603</f>
        <v>2022</v>
      </c>
      <c r="C17" s="63">
        <f>+'Ark1'!K603</f>
        <v>4</v>
      </c>
      <c r="D17" s="63" t="str">
        <f>VLOOKUP(C17,RNR!$D$1:$E$4,2)</f>
        <v>Økologisk</v>
      </c>
      <c r="E17" s="63">
        <f>+'Ark1'!Q603</f>
        <v>13</v>
      </c>
      <c r="F17" s="45"/>
      <c r="G17" s="63">
        <f>+'Ark1'!R603</f>
        <v>197</v>
      </c>
      <c r="H17" s="45"/>
      <c r="I17" s="176">
        <f>+'Ark1'!AG603</f>
        <v>1.3919611188737953</v>
      </c>
      <c r="J17" s="45"/>
      <c r="K17" s="176">
        <f>+'Ark1'!AH603</f>
        <v>63.451776649746193</v>
      </c>
      <c r="L17" s="129">
        <f>+'Ark1'!U603</f>
        <v>9.8243654822335067</v>
      </c>
      <c r="M17" s="45"/>
      <c r="N17" s="164"/>
      <c r="O17" s="265">
        <f>+'Ark1'!AJ603</f>
        <v>0</v>
      </c>
      <c r="P17" s="45"/>
      <c r="Q17" s="260">
        <f>+'Ark1'!AK603</f>
        <v>0</v>
      </c>
      <c r="R17" s="45"/>
      <c r="S17" s="95">
        <f>+'Ark1'!S603</f>
        <v>5.6243654822335012</v>
      </c>
      <c r="T17" s="45"/>
      <c r="U17" s="64">
        <f>+'Ark1'!T603</f>
        <v>4.4060913705583742</v>
      </c>
      <c r="V17" s="129">
        <f>+'Ark1'!W603</f>
        <v>0</v>
      </c>
      <c r="W17" s="256">
        <f>+'Ark1'!X603</f>
        <v>1.5228426395939083</v>
      </c>
      <c r="X17" s="256">
        <f>+'Ark1'!Y603</f>
        <v>0</v>
      </c>
      <c r="Y17" s="256">
        <f>+'Ark1'!Z603</f>
        <v>2.4460296698140125</v>
      </c>
      <c r="Z17" s="129">
        <f>+'Ark1'!AA603</f>
        <v>1.42885962425061</v>
      </c>
      <c r="AA17" s="64">
        <f>+'Ark1'!AB603</f>
        <v>1.7002727317138837</v>
      </c>
      <c r="AB17" s="64">
        <f>+'Ark1'!AC603</f>
        <v>24.691029073164941</v>
      </c>
      <c r="AC17" s="256">
        <f>+'Ark1'!AD603</f>
        <v>41.834240773211597</v>
      </c>
      <c r="AD17" s="256">
        <f>+'Ark1'!AE603</f>
        <v>34.694967977312743</v>
      </c>
      <c r="AE17" s="256">
        <f>+'Ark1'!AF603</f>
        <v>1.1458818054909259</v>
      </c>
      <c r="AF17" s="130">
        <f t="shared" si="1"/>
        <v>15.153846153846153</v>
      </c>
      <c r="AG17" s="45"/>
      <c r="AH17" s="4"/>
      <c r="AI17" s="56"/>
      <c r="AK17" s="1"/>
      <c r="AL17" s="2">
        <v>14</v>
      </c>
      <c r="AM17" s="4" t="s">
        <v>589</v>
      </c>
      <c r="AN17" s="4"/>
    </row>
    <row r="18" spans="1:44" ht="15.6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164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"/>
      <c r="AI18" s="56"/>
      <c r="AK18" s="1"/>
    </row>
    <row r="19" spans="1:44" ht="15.6">
      <c r="A19" s="45"/>
      <c r="B19" s="63">
        <f>+'Ark1'!C604</f>
        <v>2021</v>
      </c>
      <c r="C19" s="63">
        <f>+'Ark1'!K604</f>
        <v>0</v>
      </c>
      <c r="D19" s="63" t="str">
        <f>VLOOKUP(C19,RNR!$D$1:$E$4,2)</f>
        <v>Ordinær</v>
      </c>
      <c r="E19" s="63">
        <f>+'Ark1'!Q604</f>
        <v>573</v>
      </c>
      <c r="F19" s="45"/>
      <c r="G19" s="63">
        <f>+'Ark1'!R604</f>
        <v>17462.900000000001</v>
      </c>
      <c r="H19" s="45"/>
      <c r="I19" s="176">
        <f>+'Ark1'!AG604</f>
        <v>98.589488223700172</v>
      </c>
      <c r="J19" s="45"/>
      <c r="K19" s="176">
        <f>+'Ark1'!AH604</f>
        <v>0</v>
      </c>
      <c r="L19" s="129">
        <f>+'Ark1'!U604</f>
        <v>8.1133832295895711</v>
      </c>
      <c r="M19" s="45"/>
      <c r="N19" s="164"/>
      <c r="O19" s="256"/>
      <c r="P19" s="45"/>
      <c r="Q19" s="45"/>
      <c r="R19" s="45"/>
      <c r="S19" s="95">
        <f>+'Ark1'!S604</f>
        <v>5.1240458343115982</v>
      </c>
      <c r="T19" s="45"/>
      <c r="U19" s="64">
        <f>+'Ark1'!T604</f>
        <v>4.3637082042501527</v>
      </c>
      <c r="V19" s="129">
        <f>+'Ark1'!W604</f>
        <v>1.7179277210543489E-2</v>
      </c>
      <c r="W19" s="256">
        <f>+'Ark1'!X604</f>
        <v>2.9032978485818504</v>
      </c>
      <c r="X19" s="256">
        <f>+'Ark1'!Y604</f>
        <v>6.8717108842173955E-2</v>
      </c>
      <c r="Y19" s="256">
        <f>+'Ark1'!Z604</f>
        <v>3.3832103724192537</v>
      </c>
      <c r="Z19" s="129">
        <f>+'Ark1'!AA604</f>
        <v>1.4640533556119548</v>
      </c>
      <c r="AA19" s="64">
        <f>+'Ark1'!AB604</f>
        <v>1.7765651595468661</v>
      </c>
      <c r="AB19" s="64">
        <f>+'Ark1'!AC604</f>
        <v>38.667138189068673</v>
      </c>
      <c r="AC19" s="256">
        <f>+'Ark1'!AD604</f>
        <v>19.046220316686252</v>
      </c>
      <c r="AD19" s="256">
        <f>+'Ark1'!AE604</f>
        <v>38.029602921120109</v>
      </c>
      <c r="AE19" s="256">
        <f>+'Ark1'!AF604</f>
        <v>98.767031090046316</v>
      </c>
      <c r="AF19" s="130">
        <f t="shared" si="1"/>
        <v>30.476265270506111</v>
      </c>
      <c r="AG19" s="45"/>
      <c r="AH19" s="4"/>
      <c r="AI19" s="56"/>
      <c r="AK19" s="1"/>
      <c r="AL19">
        <v>15</v>
      </c>
      <c r="AM19" t="s">
        <v>580</v>
      </c>
      <c r="AO19" s="2"/>
      <c r="AP19" s="2"/>
    </row>
    <row r="20" spans="1:44" ht="15.6">
      <c r="A20" s="45"/>
      <c r="B20" s="63">
        <f>+'Ark1'!C605</f>
        <v>2021</v>
      </c>
      <c r="C20" s="63">
        <f>+'Ark1'!K605</f>
        <v>4</v>
      </c>
      <c r="D20" s="63" t="str">
        <f>VLOOKUP(C20,RNR!$D$1:$E$4,2)</f>
        <v>Økologisk</v>
      </c>
      <c r="E20" s="63">
        <f>+'Ark1'!Q605</f>
        <v>13</v>
      </c>
      <c r="F20" s="45"/>
      <c r="G20" s="63">
        <f>+'Ark1'!R605</f>
        <v>218</v>
      </c>
      <c r="H20" s="45"/>
      <c r="I20" s="176">
        <f>+'Ark1'!AG605</f>
        <v>1.4105117762998844</v>
      </c>
      <c r="J20" s="45"/>
      <c r="K20" s="176">
        <f>+'Ark1'!AH605</f>
        <v>54.587155963302749</v>
      </c>
      <c r="L20" s="129">
        <f>+'Ark1'!U605</f>
        <v>9.2983944954128486</v>
      </c>
      <c r="M20" s="45"/>
      <c r="N20" s="164"/>
      <c r="O20" s="256"/>
      <c r="P20" s="45"/>
      <c r="Q20" s="45"/>
      <c r="R20" s="45"/>
      <c r="S20" s="95">
        <f>+'Ark1'!S605</f>
        <v>5.4082568807339442</v>
      </c>
      <c r="T20" s="45"/>
      <c r="U20" s="64">
        <f>+'Ark1'!T605</f>
        <v>4.146788990825689</v>
      </c>
      <c r="V20" s="129">
        <f>+'Ark1'!W605</f>
        <v>0</v>
      </c>
      <c r="W20" s="256">
        <f>+'Ark1'!X605</f>
        <v>0</v>
      </c>
      <c r="X20" s="256">
        <f>+'Ark1'!Y605</f>
        <v>0</v>
      </c>
      <c r="Y20" s="256">
        <f>+'Ark1'!Z605</f>
        <v>2.6393355937590424</v>
      </c>
      <c r="Z20" s="129">
        <f>+'Ark1'!AA605</f>
        <v>1.2353084107995469</v>
      </c>
      <c r="AA20" s="64">
        <f>+'Ark1'!AB605</f>
        <v>1.7284754276815679</v>
      </c>
      <c r="AB20" s="64">
        <f>+'Ark1'!AC605</f>
        <v>47.919146145346176</v>
      </c>
      <c r="AC20" s="256">
        <f>+'Ark1'!AD605</f>
        <v>49.419868312172888</v>
      </c>
      <c r="AD20" s="256">
        <f>+'Ark1'!AE605</f>
        <v>27.270239584955448</v>
      </c>
      <c r="AE20" s="256">
        <f>+'Ark1'!AF605</f>
        <v>1.2329689099536789</v>
      </c>
      <c r="AF20" s="130">
        <f t="shared" si="1"/>
        <v>16.76923076923077</v>
      </c>
      <c r="AG20" s="45"/>
      <c r="AH20" s="4"/>
      <c r="AI20" s="56"/>
      <c r="AK20" s="13"/>
      <c r="AL20">
        <v>16</v>
      </c>
      <c r="AM20" t="s">
        <v>553</v>
      </c>
      <c r="AO20" s="2"/>
      <c r="AP20" s="4"/>
      <c r="AQ20" s="4"/>
      <c r="AR20" s="4"/>
    </row>
    <row r="21" spans="1:44" ht="15.6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164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"/>
      <c r="AI21" s="56"/>
      <c r="AK21" s="1"/>
    </row>
    <row r="22" spans="1:44" ht="15.6">
      <c r="A22" s="45"/>
      <c r="B22" s="63">
        <f>+'Ark1'!C606</f>
        <v>2020</v>
      </c>
      <c r="C22" s="63">
        <f>+'Ark1'!K606</f>
        <v>0</v>
      </c>
      <c r="D22" s="63" t="str">
        <f>VLOOKUP(C22,RNR!$D$1:$E$4,2)</f>
        <v>Ordinær</v>
      </c>
      <c r="E22" s="63">
        <f>+'Ark1'!Q606</f>
        <v>569</v>
      </c>
      <c r="F22" s="45"/>
      <c r="G22" s="63">
        <f>+'Ark1'!R606</f>
        <v>17713</v>
      </c>
      <c r="H22" s="45"/>
      <c r="I22" s="176">
        <f>+'Ark1'!AG606</f>
        <v>98.771519679037738</v>
      </c>
      <c r="J22" s="45"/>
      <c r="K22" s="176">
        <f>+'Ark1'!AH606</f>
        <v>0</v>
      </c>
      <c r="L22" s="129">
        <f>+'Ark1'!U606</f>
        <v>7.8177671766499293</v>
      </c>
      <c r="M22" s="45"/>
      <c r="N22" s="164"/>
      <c r="O22" s="256"/>
      <c r="P22" s="45"/>
      <c r="Q22" s="45"/>
      <c r="R22" s="45"/>
      <c r="S22" s="95">
        <f>+'Ark1'!S606</f>
        <v>5.1778919437701116</v>
      </c>
      <c r="T22" s="45"/>
      <c r="U22" s="64">
        <f>+'Ark1'!T606</f>
        <v>4.5204651950544807</v>
      </c>
      <c r="V22" s="129">
        <f>+'Ark1'!W606</f>
        <v>2.8227855247558289E-2</v>
      </c>
      <c r="W22" s="256">
        <f>+'Ark1'!X606</f>
        <v>2.2469372777056398</v>
      </c>
      <c r="X22" s="256">
        <f>+'Ark1'!Y606</f>
        <v>7.9037994693163194E-2</v>
      </c>
      <c r="Y22" s="256">
        <f>+'Ark1'!Z606</f>
        <v>3.1959936865622285</v>
      </c>
      <c r="Z22" s="129">
        <f>+'Ark1'!AA606</f>
        <v>1.4823994688481812</v>
      </c>
      <c r="AA22" s="64">
        <f>+'Ark1'!AB606</f>
        <v>1.8095519180503568</v>
      </c>
      <c r="AB22" s="64">
        <f>+'Ark1'!AC606</f>
        <v>31.102463290040536</v>
      </c>
      <c r="AC22" s="256">
        <f>+'Ark1'!AD606</f>
        <v>8.5955722966772008</v>
      </c>
      <c r="AD22" s="256">
        <f>+'Ark1'!AE606</f>
        <v>31.228229339505557</v>
      </c>
      <c r="AE22" s="256">
        <f>+'Ark1'!AF606</f>
        <v>98.944252038878318</v>
      </c>
      <c r="AF22" s="130">
        <f t="shared" si="1"/>
        <v>31.130052724077327</v>
      </c>
      <c r="AG22" s="45"/>
      <c r="AH22" s="4"/>
      <c r="AI22" s="56"/>
      <c r="AK22" s="1"/>
      <c r="AL22">
        <v>18</v>
      </c>
      <c r="AM22" t="s">
        <v>107</v>
      </c>
    </row>
    <row r="23" spans="1:44" ht="15.6">
      <c r="A23" s="45"/>
      <c r="B23" s="63">
        <f>+'Ark1'!C607</f>
        <v>2020</v>
      </c>
      <c r="C23" s="63">
        <f>+'Ark1'!K607</f>
        <v>4</v>
      </c>
      <c r="D23" s="63" t="str">
        <f>VLOOKUP(C23,RNR!$D$1:$E$4,2)</f>
        <v>Økologisk</v>
      </c>
      <c r="E23" s="63">
        <f>+'Ark1'!Q607</f>
        <v>11</v>
      </c>
      <c r="F23" s="45"/>
      <c r="G23" s="63">
        <f>+'Ark1'!R607</f>
        <v>189</v>
      </c>
      <c r="H23" s="45"/>
      <c r="I23" s="176">
        <f>+'Ark1'!AG607</f>
        <v>1.2284803209622459</v>
      </c>
      <c r="J23" s="45"/>
      <c r="K23" s="176">
        <f>+'Ark1'!AH607</f>
        <v>61.375661375661373</v>
      </c>
      <c r="L23" s="129">
        <f>+'Ark1'!U607</f>
        <v>9.1127513227513202</v>
      </c>
      <c r="M23" s="45"/>
      <c r="N23" s="164"/>
      <c r="O23" s="256"/>
      <c r="P23" s="45"/>
      <c r="Q23" s="45"/>
      <c r="R23" s="45"/>
      <c r="S23" s="95">
        <f>+'Ark1'!S607</f>
        <v>5.0370370370370381</v>
      </c>
      <c r="T23" s="45"/>
      <c r="U23" s="64">
        <f>+'Ark1'!T607</f>
        <v>4.3333333333333321</v>
      </c>
      <c r="V23" s="129">
        <f>+'Ark1'!W607</f>
        <v>0</v>
      </c>
      <c r="W23" s="256">
        <f>+'Ark1'!X607</f>
        <v>0</v>
      </c>
      <c r="X23" s="256">
        <f>+'Ark1'!Y607</f>
        <v>0</v>
      </c>
      <c r="Y23" s="256">
        <f>+'Ark1'!Z607</f>
        <v>2.4819875647337497</v>
      </c>
      <c r="Z23" s="129">
        <f>+'Ark1'!AA607</f>
        <v>1.2317251220974721</v>
      </c>
      <c r="AA23" s="64">
        <f>+'Ark1'!AB607</f>
        <v>1.6329931618554532</v>
      </c>
      <c r="AB23" s="64">
        <f>+'Ark1'!AC607</f>
        <v>44.671534639401187</v>
      </c>
      <c r="AC23" s="256">
        <f>+'Ark1'!AD607</f>
        <v>33.542638095147659</v>
      </c>
      <c r="AD23" s="256">
        <f>+'Ark1'!AE607</f>
        <v>31.741492686208243</v>
      </c>
      <c r="AE23" s="256">
        <f>+'Ark1'!AF607</f>
        <v>1.0557479611216625</v>
      </c>
      <c r="AF23" s="130">
        <f t="shared" si="1"/>
        <v>17.181818181818183</v>
      </c>
      <c r="AG23" s="45"/>
      <c r="AH23" s="4"/>
      <c r="AI23" s="56"/>
      <c r="AK23" s="1"/>
      <c r="AL23" s="2">
        <v>54</v>
      </c>
      <c r="AM23" s="2" t="s">
        <v>590</v>
      </c>
    </row>
    <row r="24" spans="1:44" ht="15.6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164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"/>
      <c r="AI24" s="56"/>
      <c r="AK24" s="1"/>
    </row>
    <row r="25" spans="1:44" ht="15.6">
      <c r="A25" s="45"/>
      <c r="B25" s="63">
        <f>+'Ark1'!C608</f>
        <v>2019</v>
      </c>
      <c r="C25" s="63">
        <f>+'Ark1'!K608</f>
        <v>0</v>
      </c>
      <c r="D25" s="63" t="str">
        <f>VLOOKUP(C25,RNR!$D$1:$E$4,2)</f>
        <v>Ordinær</v>
      </c>
      <c r="E25" s="63">
        <f>+'Ark1'!Q608</f>
        <v>564</v>
      </c>
      <c r="F25" s="45"/>
      <c r="G25" s="63">
        <f>+'Ark1'!R608</f>
        <v>18108</v>
      </c>
      <c r="H25" s="45"/>
      <c r="I25" s="176">
        <f>+'Ark1'!AG608</f>
        <v>98.567462607581177</v>
      </c>
      <c r="J25" s="45"/>
      <c r="K25" s="176">
        <f>+'Ark1'!AH608</f>
        <v>0</v>
      </c>
      <c r="L25" s="129">
        <f>+'Ark1'!U608</f>
        <v>7.9426938369781359</v>
      </c>
      <c r="M25" s="45"/>
      <c r="N25" s="164"/>
      <c r="O25" s="256"/>
      <c r="P25" s="45"/>
      <c r="Q25" s="45"/>
      <c r="R25" s="45"/>
      <c r="S25" s="95">
        <f>+'Ark1'!S608</f>
        <v>5.0744974596863264</v>
      </c>
      <c r="T25" s="45"/>
      <c r="U25" s="64">
        <f>+'Ark1'!T608</f>
        <v>4.3415617406671085</v>
      </c>
      <c r="V25" s="129">
        <f>+'Ark1'!W608</f>
        <v>1.656726308813784E-2</v>
      </c>
      <c r="W25" s="256">
        <f>+'Ark1'!X608</f>
        <v>2.7170311464546058</v>
      </c>
      <c r="X25" s="256">
        <f>+'Ark1'!Y608</f>
        <v>0.14358294676386121</v>
      </c>
      <c r="Y25" s="256">
        <f>+'Ark1'!Z608</f>
        <v>3.4080861286077497</v>
      </c>
      <c r="Z25" s="129">
        <f>+'Ark1'!AA608</f>
        <v>1.4339231399898851</v>
      </c>
      <c r="AA25" s="64">
        <f>+'Ark1'!AB608</f>
        <v>1.6871576775886998</v>
      </c>
      <c r="AB25" s="64">
        <f>+'Ark1'!AC608</f>
        <v>38.201430068189758</v>
      </c>
      <c r="AC25" s="256">
        <f>+'Ark1'!AD608</f>
        <v>20.73094636154692</v>
      </c>
      <c r="AD25" s="256">
        <f>+'Ark1'!AE608</f>
        <v>36.747363299024109</v>
      </c>
      <c r="AE25" s="256">
        <f>+'Ark1'!AF608</f>
        <v>98.912984104440895</v>
      </c>
      <c r="AF25" s="130">
        <f t="shared" ref="AF25:AF35" si="2">+G25/E25</f>
        <v>32.106382978723403</v>
      </c>
      <c r="AG25" s="45"/>
      <c r="AH25" s="4"/>
      <c r="AI25" s="56"/>
      <c r="AK25" s="1"/>
      <c r="AL25" s="5"/>
    </row>
    <row r="26" spans="1:44" ht="15.6">
      <c r="A26" s="45"/>
      <c r="B26" s="63">
        <f>+'Ark1'!C609</f>
        <v>2019</v>
      </c>
      <c r="C26" s="63">
        <f>+'Ark1'!K609</f>
        <v>4</v>
      </c>
      <c r="D26" s="63" t="str">
        <f>VLOOKUP(C26,RNR!$D$1:$E$4,2)</f>
        <v>Økologisk</v>
      </c>
      <c r="E26" s="63">
        <f>+'Ark1'!Q609</f>
        <v>15</v>
      </c>
      <c r="F26" s="45"/>
      <c r="G26" s="63">
        <f>+'Ark1'!R609</f>
        <v>199</v>
      </c>
      <c r="H26" s="45"/>
      <c r="I26" s="176">
        <f>+'Ark1'!AG609</f>
        <v>1.4325373924188611</v>
      </c>
      <c r="J26" s="45"/>
      <c r="K26" s="176">
        <f>+'Ark1'!AH609</f>
        <v>70.351758793969836</v>
      </c>
      <c r="L26" s="129">
        <f>+'Ark1'!U609</f>
        <v>10.504070351758788</v>
      </c>
      <c r="M26" s="45"/>
      <c r="N26" s="164"/>
      <c r="O26" s="256"/>
      <c r="P26" s="45"/>
      <c r="Q26" s="45"/>
      <c r="R26" s="45"/>
      <c r="S26" s="95">
        <f>+'Ark1'!S609</f>
        <v>5.5276381909547743</v>
      </c>
      <c r="T26" s="45"/>
      <c r="U26" s="64">
        <f>+'Ark1'!T609</f>
        <v>4.8793969849246244</v>
      </c>
      <c r="V26" s="129">
        <f>+'Ark1'!W609</f>
        <v>0</v>
      </c>
      <c r="W26" s="256">
        <f>+'Ark1'!X609</f>
        <v>1.5075376884422111</v>
      </c>
      <c r="X26" s="256">
        <f>+'Ark1'!Y609</f>
        <v>0</v>
      </c>
      <c r="Y26" s="256">
        <f>+'Ark1'!Z609</f>
        <v>2.5628927231994454</v>
      </c>
      <c r="Z26" s="129">
        <f>+'Ark1'!AA609</f>
        <v>1.4381695337433891</v>
      </c>
      <c r="AA26" s="64">
        <f>+'Ark1'!AB609</f>
        <v>1.7495233056969652</v>
      </c>
      <c r="AB26" s="64">
        <f>+'Ark1'!AC609</f>
        <v>59.92763758610981</v>
      </c>
      <c r="AC26" s="256">
        <f>+'Ark1'!AD609</f>
        <v>46.260782874356842</v>
      </c>
      <c r="AD26" s="256">
        <f>+'Ark1'!AE609</f>
        <v>40.87493872678693</v>
      </c>
      <c r="AE26" s="256">
        <f>+'Ark1'!AF609</f>
        <v>1.0870158955590761</v>
      </c>
      <c r="AF26" s="130">
        <f t="shared" si="2"/>
        <v>13.266666666666667</v>
      </c>
      <c r="AG26" s="45"/>
      <c r="AH26" s="4"/>
      <c r="AI26" s="56"/>
      <c r="AK26" s="1"/>
      <c r="AL26" s="5"/>
      <c r="AN26" s="2"/>
      <c r="AO26" s="2"/>
      <c r="AP26" s="2"/>
    </row>
    <row r="27" spans="1:44" ht="15.6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164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"/>
      <c r="AI27" s="56"/>
      <c r="AK27" s="1"/>
    </row>
    <row r="28" spans="1:44" ht="15.6">
      <c r="A28" s="45"/>
      <c r="B28" s="63">
        <f>+'Ark1'!C610</f>
        <v>2018</v>
      </c>
      <c r="C28" s="63">
        <f>+'Ark1'!K610</f>
        <v>0</v>
      </c>
      <c r="D28" s="63" t="str">
        <f>VLOOKUP(C28,RNR!$D$1:$E$4,2)</f>
        <v>Ordinær</v>
      </c>
      <c r="E28" s="63">
        <f>+'Ark1'!Q610</f>
        <v>577</v>
      </c>
      <c r="F28" s="45"/>
      <c r="G28" s="63">
        <f>+'Ark1'!R610</f>
        <v>18650</v>
      </c>
      <c r="H28" s="45"/>
      <c r="I28" s="176">
        <f>+'Ark1'!AG610</f>
        <v>98.451372038664445</v>
      </c>
      <c r="J28" s="45"/>
      <c r="K28" s="176">
        <f>+'Ark1'!AH610</f>
        <v>0</v>
      </c>
      <c r="L28" s="129">
        <f>+'Ark1'!U610</f>
        <v>7.7816091152814817</v>
      </c>
      <c r="M28" s="45"/>
      <c r="N28" s="164"/>
      <c r="O28" s="256"/>
      <c r="P28" s="45"/>
      <c r="Q28" s="45"/>
      <c r="R28" s="45"/>
      <c r="S28" s="95">
        <f>+'Ark1'!S610</f>
        <v>5.2108310991957101</v>
      </c>
      <c r="T28" s="45"/>
      <c r="U28" s="64">
        <f>+'Ark1'!T610</f>
        <v>4.2265951742627355</v>
      </c>
      <c r="V28" s="129">
        <f>+'Ark1'!W610</f>
        <v>2.1447721179624665E-2</v>
      </c>
      <c r="W28" s="256">
        <f>+'Ark1'!X610</f>
        <v>2.3699731903485257</v>
      </c>
      <c r="X28" s="256">
        <f>+'Ark1'!Y610</f>
        <v>0.12868632707774802</v>
      </c>
      <c r="Y28" s="256">
        <f>+'Ark1'!Z610</f>
        <v>3.2907643367660744</v>
      </c>
      <c r="Z28" s="129">
        <f>+'Ark1'!AA610</f>
        <v>1.4905063665899501</v>
      </c>
      <c r="AA28" s="64">
        <f>+'Ark1'!AB610</f>
        <v>1.5317271751409205</v>
      </c>
      <c r="AB28" s="64">
        <f>+'Ark1'!AC610</f>
        <v>28.394755049080821</v>
      </c>
      <c r="AC28" s="256">
        <f>+'Ark1'!AD610</f>
        <v>17.230661181181457</v>
      </c>
      <c r="AD28" s="256">
        <f>+'Ark1'!AE610</f>
        <v>36.74599468075121</v>
      </c>
      <c r="AE28" s="256">
        <f>+'Ark1'!AF610</f>
        <v>98.834128245892956</v>
      </c>
      <c r="AF28" s="130">
        <f t="shared" si="2"/>
        <v>32.322357019064128</v>
      </c>
      <c r="AG28" s="45"/>
      <c r="AH28" s="4"/>
      <c r="AI28" s="56"/>
      <c r="AK28" s="1"/>
      <c r="AL28" s="5"/>
      <c r="AN28" s="2"/>
      <c r="AO28" s="2"/>
      <c r="AP28" s="2"/>
    </row>
    <row r="29" spans="1:44" ht="15.6">
      <c r="A29" s="45"/>
      <c r="B29" s="63">
        <f>+'Ark1'!C611</f>
        <v>2018</v>
      </c>
      <c r="C29" s="63">
        <f>+'Ark1'!K611</f>
        <v>4</v>
      </c>
      <c r="D29" s="63" t="str">
        <f>VLOOKUP(C29,RNR!$D$1:$E$4,2)</f>
        <v>Økologisk</v>
      </c>
      <c r="E29" s="63">
        <f>+'Ark1'!Q611</f>
        <v>13</v>
      </c>
      <c r="F29" s="45"/>
      <c r="G29" s="63">
        <f>+'Ark1'!R611</f>
        <v>220</v>
      </c>
      <c r="H29" s="45"/>
      <c r="I29" s="176">
        <f>+'Ark1'!AG611</f>
        <v>1.5486279613355578</v>
      </c>
      <c r="J29" s="45"/>
      <c r="K29" s="176">
        <f>+'Ark1'!AH611</f>
        <v>65.454545454545453</v>
      </c>
      <c r="L29" s="129">
        <f>+'Ark1'!U611</f>
        <v>10.376500000000005</v>
      </c>
      <c r="M29" s="45"/>
      <c r="N29" s="164"/>
      <c r="O29" s="256"/>
      <c r="P29" s="45"/>
      <c r="Q29" s="45"/>
      <c r="R29" s="45"/>
      <c r="S29" s="95">
        <f>+'Ark1'!S611</f>
        <v>5.1272727272727261</v>
      </c>
      <c r="T29" s="45"/>
      <c r="U29" s="64">
        <f>+'Ark1'!T611</f>
        <v>4.4818181818181806</v>
      </c>
      <c r="V29" s="129">
        <f>+'Ark1'!W611</f>
        <v>0</v>
      </c>
      <c r="W29" s="256">
        <f>+'Ark1'!X611</f>
        <v>7.2727272727272716</v>
      </c>
      <c r="X29" s="256">
        <f>+'Ark1'!Y611</f>
        <v>0</v>
      </c>
      <c r="Y29" s="256">
        <f>+'Ark1'!Z611</f>
        <v>3.3812567627221815</v>
      </c>
      <c r="Z29" s="129">
        <f>+'Ark1'!AA611</f>
        <v>1.2218398266481056</v>
      </c>
      <c r="AA29" s="64">
        <f>+'Ark1'!AB611</f>
        <v>1.585340905018215</v>
      </c>
      <c r="AB29" s="64">
        <f>+'Ark1'!AC611</f>
        <v>60.801987605929753</v>
      </c>
      <c r="AC29" s="256">
        <f>+'Ark1'!AD611</f>
        <v>23.993175782091544</v>
      </c>
      <c r="AD29" s="256">
        <f>+'Ark1'!AE611</f>
        <v>34.379926996372077</v>
      </c>
      <c r="AE29" s="256">
        <f>+'Ark1'!AF611</f>
        <v>1.165871754107048</v>
      </c>
      <c r="AF29" s="130">
        <f t="shared" si="2"/>
        <v>16.923076923076923</v>
      </c>
      <c r="AG29" s="45"/>
      <c r="AH29" s="4"/>
      <c r="AI29" s="56"/>
      <c r="AK29" s="1"/>
      <c r="AL29" s="5"/>
      <c r="AN29" s="2"/>
      <c r="AO29" s="2"/>
      <c r="AP29" s="2"/>
    </row>
    <row r="30" spans="1:44" ht="15.6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164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"/>
      <c r="AI30" s="56"/>
      <c r="AK30" s="1"/>
    </row>
    <row r="31" spans="1:44" ht="15.6">
      <c r="A31" s="45"/>
      <c r="B31" s="63">
        <f>+'Ark1'!C612</f>
        <v>2017</v>
      </c>
      <c r="C31" s="63">
        <f>+'Ark1'!K612</f>
        <v>0</v>
      </c>
      <c r="D31" s="63" t="str">
        <f>VLOOKUP(C31,RNR!$D$1:$E$4,2)</f>
        <v>Ordinær</v>
      </c>
      <c r="E31" s="63">
        <f>+'Ark1'!Q612</f>
        <v>574</v>
      </c>
      <c r="F31" s="45"/>
      <c r="G31" s="63">
        <f>+'Ark1'!R612</f>
        <v>17345</v>
      </c>
      <c r="H31" s="45"/>
      <c r="I31" s="176">
        <f>+'Ark1'!AG612</f>
        <v>98.96912295114889</v>
      </c>
      <c r="J31" s="45"/>
      <c r="K31" s="176">
        <f>+'Ark1'!AH612</f>
        <v>0</v>
      </c>
      <c r="L31" s="129">
        <f>+'Ark1'!U612</f>
        <v>7.5287229749207283</v>
      </c>
      <c r="M31" s="45"/>
      <c r="N31" s="164"/>
      <c r="O31" s="256"/>
      <c r="P31" s="45"/>
      <c r="Q31" s="45"/>
      <c r="R31" s="45"/>
      <c r="S31" s="95">
        <f>+'Ark1'!S612</f>
        <v>4.9957336408186803</v>
      </c>
      <c r="T31" s="45"/>
      <c r="U31" s="64">
        <f>+'Ark1'!T612</f>
        <v>4.0374171230902283</v>
      </c>
      <c r="V31" s="129">
        <f>+'Ark1'!W612</f>
        <v>1.1530700490054771E-2</v>
      </c>
      <c r="W31" s="256">
        <f>+'Ark1'!X612</f>
        <v>1.8506774286537913</v>
      </c>
      <c r="X31" s="256">
        <f>+'Ark1'!Y612</f>
        <v>0.10954165465552032</v>
      </c>
      <c r="Y31" s="256">
        <f>+'Ark1'!Z612</f>
        <v>3.111652749197428</v>
      </c>
      <c r="Z31" s="129">
        <f>+'Ark1'!AA612</f>
        <v>1.93222858633604</v>
      </c>
      <c r="AA31" s="64">
        <f>+'Ark1'!AB612</f>
        <v>1.5880193618580001</v>
      </c>
      <c r="AB31" s="64">
        <f>+'Ark1'!AC612</f>
        <v>20.02927087789902</v>
      </c>
      <c r="AC31" s="256">
        <f>+'Ark1'!AD612</f>
        <v>13.215525271061084</v>
      </c>
      <c r="AD31" s="256">
        <f>+'Ark1'!AE612</f>
        <v>26.84952481063716</v>
      </c>
      <c r="AE31" s="256">
        <f>+'Ark1'!AF612</f>
        <v>99.182296431838978</v>
      </c>
      <c r="AF31" s="130">
        <f t="shared" si="2"/>
        <v>30.217770034843205</v>
      </c>
      <c r="AG31" s="45"/>
      <c r="AH31" s="4"/>
      <c r="AI31" s="56"/>
      <c r="AK31" s="1"/>
      <c r="AL31" s="5"/>
      <c r="AN31" s="2"/>
      <c r="AO31" s="2"/>
      <c r="AP31" s="2"/>
    </row>
    <row r="32" spans="1:44" ht="15.6">
      <c r="A32" s="45"/>
      <c r="B32" s="63">
        <f>+'Ark1'!C613</f>
        <v>2017</v>
      </c>
      <c r="C32" s="63">
        <f>+'Ark1'!K613</f>
        <v>4</v>
      </c>
      <c r="D32" s="63" t="str">
        <f>VLOOKUP(C32,RNR!$D$1:$E$4,2)</f>
        <v>Økologisk</v>
      </c>
      <c r="E32" s="63">
        <f>+'Ark1'!Q613</f>
        <v>14</v>
      </c>
      <c r="F32" s="45"/>
      <c r="G32" s="63">
        <f>+'Ark1'!R613</f>
        <v>143</v>
      </c>
      <c r="H32" s="45"/>
      <c r="I32" s="176">
        <f>+'Ark1'!AG613</f>
        <v>1.0308770488510817</v>
      </c>
      <c r="J32" s="45"/>
      <c r="K32" s="176">
        <f>+'Ark1'!AH613</f>
        <v>76.923076923076891</v>
      </c>
      <c r="L32" s="129">
        <f>+'Ark1'!U613</f>
        <v>9.5118881118881102</v>
      </c>
      <c r="M32" s="45"/>
      <c r="N32" s="164"/>
      <c r="O32" s="256"/>
      <c r="P32" s="45"/>
      <c r="Q32" s="45"/>
      <c r="R32" s="45"/>
      <c r="S32" s="95">
        <f>+'Ark1'!S613</f>
        <v>4.8391608391608409</v>
      </c>
      <c r="T32" s="45"/>
      <c r="U32" s="64">
        <f>+'Ark1'!T613</f>
        <v>3.2377622377622375</v>
      </c>
      <c r="V32" s="129">
        <f>+'Ark1'!W613</f>
        <v>0</v>
      </c>
      <c r="W32" s="256">
        <f>+'Ark1'!X613</f>
        <v>6.2937062937062924</v>
      </c>
      <c r="X32" s="256">
        <f>+'Ark1'!Y613</f>
        <v>0</v>
      </c>
      <c r="Y32" s="256">
        <f>+'Ark1'!Z613</f>
        <v>3.5230606828287359</v>
      </c>
      <c r="Z32" s="129">
        <f>+'Ark1'!AA613</f>
        <v>1.5494205984541387</v>
      </c>
      <c r="AA32" s="64">
        <f>+'Ark1'!AB613</f>
        <v>1.5598011436733787</v>
      </c>
      <c r="AB32" s="64">
        <f>+'Ark1'!AC613</f>
        <v>64.806173640042914</v>
      </c>
      <c r="AC32" s="256">
        <f>+'Ark1'!AD613</f>
        <v>46.880180976417883</v>
      </c>
      <c r="AD32" s="256">
        <f>+'Ark1'!AE613</f>
        <v>44.695666775466243</v>
      </c>
      <c r="AE32" s="256">
        <f>+'Ark1'!AF613</f>
        <v>0.81770356816102496</v>
      </c>
      <c r="AF32" s="130">
        <f t="shared" si="2"/>
        <v>10.214285714285714</v>
      </c>
      <c r="AG32" s="45"/>
      <c r="AH32" s="4"/>
      <c r="AI32" s="56"/>
      <c r="AK32" s="1"/>
      <c r="AL32" s="5"/>
      <c r="AN32" s="2"/>
      <c r="AO32" s="2"/>
      <c r="AP32" s="2"/>
    </row>
    <row r="33" spans="1:44" ht="15.6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164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"/>
      <c r="AI33" s="56"/>
      <c r="AK33" s="1"/>
    </row>
    <row r="34" spans="1:44" ht="15.6">
      <c r="A34" s="45"/>
      <c r="B34" s="63">
        <f>+'Ark1'!C614</f>
        <v>2016</v>
      </c>
      <c r="C34" s="63">
        <f>+'Ark1'!K614</f>
        <v>0</v>
      </c>
      <c r="D34" s="63" t="str">
        <f>VLOOKUP(C34,RNR!$D$1:$E$4,2)</f>
        <v>Ordinær</v>
      </c>
      <c r="E34" s="63">
        <f>+'Ark1'!Q614</f>
        <v>537</v>
      </c>
      <c r="F34" s="45"/>
      <c r="G34" s="63">
        <f>+'Ark1'!R614</f>
        <v>14648</v>
      </c>
      <c r="H34" s="45"/>
      <c r="I34" s="176">
        <f>+'Ark1'!AG614</f>
        <v>99.055248141949434</v>
      </c>
      <c r="J34" s="45"/>
      <c r="K34" s="176">
        <f>+'Ark1'!AH614</f>
        <v>0</v>
      </c>
      <c r="L34" s="129">
        <f>+'Ark1'!U614</f>
        <v>7.6001843255051647</v>
      </c>
      <c r="M34" s="45"/>
      <c r="N34" s="164"/>
      <c r="O34" s="256"/>
      <c r="P34" s="45"/>
      <c r="Q34" s="45"/>
      <c r="R34" s="45"/>
      <c r="S34" s="95">
        <f>+'Ark1'!S614</f>
        <v>5.146845985800109</v>
      </c>
      <c r="T34" s="45"/>
      <c r="U34" s="64">
        <f>+'Ark1'!T614</f>
        <v>3.9890087383943191</v>
      </c>
      <c r="V34" s="129">
        <f>+'Ark1'!W614</f>
        <v>4.096122337520481E-2</v>
      </c>
      <c r="W34" s="256">
        <f>+'Ark1'!X614</f>
        <v>2.4371927908246858</v>
      </c>
      <c r="X34" s="256">
        <f>+'Ark1'!Y614</f>
        <v>0.12971054068814852</v>
      </c>
      <c r="Y34" s="256">
        <f>+'Ark1'!Z614</f>
        <v>3.3219363984229426</v>
      </c>
      <c r="Z34" s="129">
        <f>+'Ark1'!AA614</f>
        <v>1.5209068742482044</v>
      </c>
      <c r="AA34" s="64">
        <f>+'Ark1'!AB614</f>
        <v>1.6051194382893517</v>
      </c>
      <c r="AB34" s="64">
        <f>+'Ark1'!AC614</f>
        <v>25.933664439475621</v>
      </c>
      <c r="AC34" s="256">
        <f>+'Ark1'!AD614</f>
        <v>18.523770448548923</v>
      </c>
      <c r="AD34" s="256">
        <f>+'Ark1'!AE614</f>
        <v>35.217866444676297</v>
      </c>
      <c r="AE34" s="256">
        <f>+'Ark1'!AF614</f>
        <v>99.315207810699036</v>
      </c>
      <c r="AF34" s="130">
        <f t="shared" si="2"/>
        <v>27.277467411545622</v>
      </c>
      <c r="AG34" s="45"/>
      <c r="AH34" s="4"/>
      <c r="AI34" s="56"/>
      <c r="AK34" s="13"/>
      <c r="AL34" s="5"/>
      <c r="AN34" s="2"/>
      <c r="AO34" s="2"/>
      <c r="AP34" s="4"/>
      <c r="AQ34" s="4"/>
      <c r="AR34" s="4"/>
    </row>
    <row r="35" spans="1:44" ht="15.6">
      <c r="A35" s="45"/>
      <c r="B35" s="63">
        <f>+'Ark1'!C615</f>
        <v>2016</v>
      </c>
      <c r="C35" s="63">
        <f>+'Ark1'!K615</f>
        <v>4</v>
      </c>
      <c r="D35" s="63" t="str">
        <f>VLOOKUP(C35,RNR!$D$1:$E$4,2)</f>
        <v>Økologisk</v>
      </c>
      <c r="E35" s="63">
        <f>+'Ark1'!Q615</f>
        <v>9</v>
      </c>
      <c r="F35" s="45"/>
      <c r="G35" s="63">
        <f>+'Ark1'!R615</f>
        <v>101</v>
      </c>
      <c r="H35" s="45"/>
      <c r="I35" s="176">
        <f>+'Ark1'!AG615</f>
        <v>0.94475185805054707</v>
      </c>
      <c r="J35" s="45"/>
      <c r="K35" s="176">
        <f>+'Ark1'!AH615</f>
        <v>78.21782178217822</v>
      </c>
      <c r="L35" s="129">
        <f>+'Ark1'!U615</f>
        <v>10.512871287128712</v>
      </c>
      <c r="M35" s="45"/>
      <c r="N35" s="45"/>
      <c r="O35" s="256"/>
      <c r="P35" s="45"/>
      <c r="Q35" s="45"/>
      <c r="R35" s="45"/>
      <c r="S35" s="95">
        <f>+'Ark1'!S615</f>
        <v>5.5049504950495054</v>
      </c>
      <c r="T35" s="45"/>
      <c r="U35" s="64">
        <f>+'Ark1'!T615</f>
        <v>4.3564356435643559</v>
      </c>
      <c r="V35" s="129">
        <f>+'Ark1'!W615</f>
        <v>0</v>
      </c>
      <c r="W35" s="256">
        <f>+'Ark1'!X615</f>
        <v>7.9207920792079198</v>
      </c>
      <c r="X35" s="256">
        <f>+'Ark1'!Y615</f>
        <v>0</v>
      </c>
      <c r="Y35" s="256">
        <f>+'Ark1'!Z615</f>
        <v>3.7946983173984528</v>
      </c>
      <c r="Z35" s="129">
        <f>+'Ark1'!AA615</f>
        <v>1.4324649003094529</v>
      </c>
      <c r="AA35" s="64">
        <f>+'Ark1'!AB615</f>
        <v>1.8646484998616939</v>
      </c>
      <c r="AB35" s="64">
        <f>+'Ark1'!AC615</f>
        <v>70.789502921043763</v>
      </c>
      <c r="AC35" s="256">
        <f>+'Ark1'!AD615</f>
        <v>69.71721852882041</v>
      </c>
      <c r="AD35" s="256">
        <f>+'Ark1'!AE615</f>
        <v>60.725249389220238</v>
      </c>
      <c r="AE35" s="256">
        <f>+'Ark1'!AF615</f>
        <v>0.68479218930096963</v>
      </c>
      <c r="AF35" s="130">
        <f t="shared" si="2"/>
        <v>11.222222222222221</v>
      </c>
      <c r="AG35" s="45"/>
      <c r="AH35" s="4"/>
      <c r="AI35" s="56"/>
      <c r="AK35" s="13"/>
      <c r="AL35" s="5"/>
      <c r="AN35" s="1"/>
      <c r="AO35" s="1"/>
      <c r="AP35" s="11"/>
      <c r="AQ35" s="11"/>
      <c r="AR35" s="11"/>
    </row>
    <row r="36" spans="1:44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"/>
      <c r="AI36" s="56"/>
      <c r="AK36" s="1"/>
    </row>
    <row r="37" spans="1:44" ht="15.6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"/>
      <c r="AI37" s="18"/>
      <c r="AK37" s="5"/>
      <c r="AL37" s="18"/>
    </row>
    <row r="38" spans="1:44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13"/>
    </row>
    <row r="39" spans="1:44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13"/>
    </row>
    <row r="40" spans="1:44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13"/>
    </row>
    <row r="41" spans="1:44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pans="1:4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pans="1:44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pans="1: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</sheetData>
  <mergeCells count="1">
    <mergeCell ref="Y5:Z5"/>
  </mergeCells>
  <conditionalFormatting sqref="F10:F11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H10:H11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J10:J11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T10:T11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M10:M1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225</v>
      </c>
      <c r="C1" t="s">
        <v>106</v>
      </c>
      <c r="D1">
        <v>11</v>
      </c>
    </row>
    <row r="2" spans="1:4">
      <c r="A2">
        <v>1103</v>
      </c>
      <c r="B2" t="s">
        <v>227</v>
      </c>
      <c r="C2" t="s">
        <v>106</v>
      </c>
      <c r="D2">
        <v>11</v>
      </c>
    </row>
    <row r="3" spans="1:4">
      <c r="A3">
        <v>1106</v>
      </c>
      <c r="B3" t="s">
        <v>228</v>
      </c>
      <c r="C3" t="s">
        <v>106</v>
      </c>
      <c r="D3">
        <v>11</v>
      </c>
    </row>
    <row r="4" spans="1:4">
      <c r="A4">
        <v>1108</v>
      </c>
      <c r="B4" t="s">
        <v>226</v>
      </c>
      <c r="C4" t="s">
        <v>106</v>
      </c>
      <c r="D4">
        <v>11</v>
      </c>
    </row>
    <row r="5" spans="1:4">
      <c r="A5">
        <v>1111</v>
      </c>
      <c r="B5" t="s">
        <v>229</v>
      </c>
      <c r="C5" t="s">
        <v>106</v>
      </c>
      <c r="D5">
        <v>11</v>
      </c>
    </row>
    <row r="6" spans="1:4">
      <c r="A6">
        <v>1112</v>
      </c>
      <c r="B6" t="s">
        <v>230</v>
      </c>
      <c r="C6" t="s">
        <v>106</v>
      </c>
      <c r="D6">
        <v>11</v>
      </c>
    </row>
    <row r="7" spans="1:4">
      <c r="A7">
        <v>1114</v>
      </c>
      <c r="B7" t="s">
        <v>576</v>
      </c>
      <c r="C7" t="s">
        <v>106</v>
      </c>
      <c r="D7">
        <v>11</v>
      </c>
    </row>
    <row r="8" spans="1:4">
      <c r="A8">
        <v>1119</v>
      </c>
      <c r="B8" t="s">
        <v>577</v>
      </c>
      <c r="C8" t="s">
        <v>106</v>
      </c>
      <c r="D8">
        <v>11</v>
      </c>
    </row>
    <row r="9" spans="1:4">
      <c r="A9">
        <v>1120</v>
      </c>
      <c r="B9" t="s">
        <v>231</v>
      </c>
      <c r="C9" t="s">
        <v>106</v>
      </c>
      <c r="D9">
        <v>11</v>
      </c>
    </row>
    <row r="10" spans="1:4">
      <c r="A10">
        <v>1121</v>
      </c>
      <c r="B10" t="s">
        <v>232</v>
      </c>
      <c r="C10" t="s">
        <v>106</v>
      </c>
      <c r="D10">
        <v>11</v>
      </c>
    </row>
    <row r="11" spans="1:4">
      <c r="A11">
        <v>1122</v>
      </c>
      <c r="B11" t="s">
        <v>233</v>
      </c>
      <c r="C11" t="s">
        <v>106</v>
      </c>
      <c r="D11">
        <v>11</v>
      </c>
    </row>
    <row r="12" spans="1:4">
      <c r="A12">
        <v>1124</v>
      </c>
      <c r="B12" t="s">
        <v>234</v>
      </c>
      <c r="C12" t="s">
        <v>106</v>
      </c>
      <c r="D12">
        <v>11</v>
      </c>
    </row>
    <row r="13" spans="1:4">
      <c r="A13">
        <v>1127</v>
      </c>
      <c r="B13" t="s">
        <v>235</v>
      </c>
      <c r="C13" t="s">
        <v>106</v>
      </c>
      <c r="D13">
        <v>11</v>
      </c>
    </row>
    <row r="14" spans="1:4">
      <c r="A14">
        <v>1130</v>
      </c>
      <c r="B14" t="s">
        <v>236</v>
      </c>
      <c r="C14" t="s">
        <v>106</v>
      </c>
      <c r="D14">
        <v>11</v>
      </c>
    </row>
    <row r="15" spans="1:4">
      <c r="A15">
        <v>1133</v>
      </c>
      <c r="B15" t="s">
        <v>237</v>
      </c>
      <c r="C15" t="s">
        <v>106</v>
      </c>
      <c r="D15">
        <v>11</v>
      </c>
    </row>
    <row r="16" spans="1:4">
      <c r="A16">
        <v>1134</v>
      </c>
      <c r="B16" t="s">
        <v>458</v>
      </c>
      <c r="C16" t="s">
        <v>106</v>
      </c>
      <c r="D16">
        <v>11</v>
      </c>
    </row>
    <row r="17" spans="1:4">
      <c r="A17">
        <v>1135</v>
      </c>
      <c r="B17" t="s">
        <v>238</v>
      </c>
      <c r="C17" t="s">
        <v>106</v>
      </c>
      <c r="D17">
        <v>11</v>
      </c>
    </row>
    <row r="18" spans="1:4">
      <c r="A18">
        <v>1144</v>
      </c>
      <c r="B18" t="s">
        <v>239</v>
      </c>
      <c r="C18" t="s">
        <v>106</v>
      </c>
      <c r="D18">
        <v>11</v>
      </c>
    </row>
    <row r="19" spans="1:4">
      <c r="A19">
        <v>1145</v>
      </c>
      <c r="B19" t="s">
        <v>240</v>
      </c>
      <c r="C19" t="s">
        <v>106</v>
      </c>
      <c r="D19">
        <v>11</v>
      </c>
    </row>
    <row r="20" spans="1:4">
      <c r="A20">
        <v>1146</v>
      </c>
      <c r="B20" t="s">
        <v>241</v>
      </c>
      <c r="C20" t="s">
        <v>106</v>
      </c>
      <c r="D20">
        <v>11</v>
      </c>
    </row>
    <row r="21" spans="1:4">
      <c r="A21">
        <v>1149</v>
      </c>
      <c r="B21" t="s">
        <v>242</v>
      </c>
      <c r="C21" t="s">
        <v>106</v>
      </c>
      <c r="D21">
        <v>11</v>
      </c>
    </row>
    <row r="22" spans="1:4">
      <c r="A22">
        <v>1151</v>
      </c>
      <c r="B22" t="s">
        <v>243</v>
      </c>
      <c r="C22" t="s">
        <v>106</v>
      </c>
      <c r="D22">
        <v>11</v>
      </c>
    </row>
    <row r="23" spans="1:4">
      <c r="A23">
        <v>1160</v>
      </c>
      <c r="B23" t="s">
        <v>244</v>
      </c>
      <c r="C23" t="s">
        <v>106</v>
      </c>
      <c r="D23">
        <v>11</v>
      </c>
    </row>
    <row r="24" spans="1:4">
      <c r="A24">
        <v>1503</v>
      </c>
      <c r="B24" t="s">
        <v>282</v>
      </c>
      <c r="C24" t="s">
        <v>580</v>
      </c>
      <c r="D24">
        <v>15</v>
      </c>
    </row>
    <row r="25" spans="1:4">
      <c r="A25">
        <v>1504</v>
      </c>
      <c r="B25" t="s">
        <v>281</v>
      </c>
      <c r="C25" t="s">
        <v>580</v>
      </c>
      <c r="D25">
        <v>15</v>
      </c>
    </row>
    <row r="26" spans="1:4">
      <c r="A26">
        <v>1506</v>
      </c>
      <c r="B26" t="s">
        <v>280</v>
      </c>
      <c r="C26" t="s">
        <v>580</v>
      </c>
      <c r="D26">
        <v>15</v>
      </c>
    </row>
    <row r="27" spans="1:4">
      <c r="A27">
        <v>1511</v>
      </c>
      <c r="B27" t="s">
        <v>283</v>
      </c>
      <c r="C27" t="s">
        <v>580</v>
      </c>
      <c r="D27">
        <v>15</v>
      </c>
    </row>
    <row r="28" spans="1:4">
      <c r="A28">
        <v>1514</v>
      </c>
      <c r="B28" t="s">
        <v>187</v>
      </c>
      <c r="C28" t="s">
        <v>580</v>
      </c>
      <c r="D28">
        <v>15</v>
      </c>
    </row>
    <row r="29" spans="1:4">
      <c r="A29">
        <v>1515</v>
      </c>
      <c r="B29" t="s">
        <v>284</v>
      </c>
      <c r="C29" t="s">
        <v>580</v>
      </c>
      <c r="D29">
        <v>15</v>
      </c>
    </row>
    <row r="30" spans="1:4">
      <c r="A30">
        <v>1516</v>
      </c>
      <c r="B30" t="s">
        <v>285</v>
      </c>
      <c r="C30" t="s">
        <v>580</v>
      </c>
      <c r="D30">
        <v>15</v>
      </c>
    </row>
    <row r="31" spans="1:4">
      <c r="A31">
        <v>1517</v>
      </c>
      <c r="B31" t="s">
        <v>286</v>
      </c>
      <c r="C31" t="s">
        <v>580</v>
      </c>
      <c r="D31">
        <v>15</v>
      </c>
    </row>
    <row r="32" spans="1:4">
      <c r="A32">
        <v>1520</v>
      </c>
      <c r="B32" t="s">
        <v>288</v>
      </c>
      <c r="C32" t="s">
        <v>580</v>
      </c>
      <c r="D32">
        <v>15</v>
      </c>
    </row>
    <row r="33" spans="1:4">
      <c r="A33">
        <v>1525</v>
      </c>
      <c r="B33" t="s">
        <v>289</v>
      </c>
      <c r="C33" t="s">
        <v>580</v>
      </c>
      <c r="D33">
        <v>15</v>
      </c>
    </row>
    <row r="34" spans="1:4">
      <c r="A34">
        <v>1528</v>
      </c>
      <c r="B34" t="s">
        <v>290</v>
      </c>
      <c r="C34" t="s">
        <v>580</v>
      </c>
      <c r="D34">
        <v>15</v>
      </c>
    </row>
    <row r="35" spans="1:4">
      <c r="A35">
        <v>1531</v>
      </c>
      <c r="B35" t="s">
        <v>291</v>
      </c>
      <c r="C35" t="s">
        <v>580</v>
      </c>
      <c r="D35">
        <v>15</v>
      </c>
    </row>
    <row r="36" spans="1:4">
      <c r="A36">
        <v>1532</v>
      </c>
      <c r="B36" t="s">
        <v>292</v>
      </c>
      <c r="C36" t="s">
        <v>580</v>
      </c>
      <c r="D36">
        <v>15</v>
      </c>
    </row>
    <row r="37" spans="1:4">
      <c r="A37">
        <v>1535</v>
      </c>
      <c r="B37" t="s">
        <v>293</v>
      </c>
      <c r="C37" t="s">
        <v>580</v>
      </c>
      <c r="D37">
        <v>15</v>
      </c>
    </row>
    <row r="38" spans="1:4">
      <c r="A38">
        <v>1539</v>
      </c>
      <c r="B38" t="s">
        <v>294</v>
      </c>
      <c r="C38" t="s">
        <v>580</v>
      </c>
      <c r="D38">
        <v>15</v>
      </c>
    </row>
    <row r="39" spans="1:4">
      <c r="A39">
        <v>1547</v>
      </c>
      <c r="B39" t="s">
        <v>295</v>
      </c>
      <c r="C39" t="s">
        <v>580</v>
      </c>
      <c r="D39">
        <v>15</v>
      </c>
    </row>
    <row r="40" spans="1:4">
      <c r="A40">
        <v>1554</v>
      </c>
      <c r="B40" t="s">
        <v>296</v>
      </c>
      <c r="C40" t="s">
        <v>580</v>
      </c>
      <c r="D40">
        <v>15</v>
      </c>
    </row>
    <row r="41" spans="1:4">
      <c r="A41">
        <v>1557</v>
      </c>
      <c r="B41" t="s">
        <v>297</v>
      </c>
      <c r="C41" t="s">
        <v>580</v>
      </c>
      <c r="D41">
        <v>15</v>
      </c>
    </row>
    <row r="42" spans="1:4">
      <c r="A42">
        <v>1560</v>
      </c>
      <c r="B42" t="s">
        <v>298</v>
      </c>
      <c r="C42" t="s">
        <v>580</v>
      </c>
      <c r="D42">
        <v>15</v>
      </c>
    </row>
    <row r="43" spans="1:4">
      <c r="A43">
        <v>1563</v>
      </c>
      <c r="B43" t="s">
        <v>299</v>
      </c>
      <c r="C43" t="s">
        <v>580</v>
      </c>
      <c r="D43">
        <v>15</v>
      </c>
    </row>
    <row r="44" spans="1:4">
      <c r="A44">
        <v>1566</v>
      </c>
      <c r="B44" t="s">
        <v>300</v>
      </c>
      <c r="C44" t="s">
        <v>580</v>
      </c>
      <c r="D44">
        <v>15</v>
      </c>
    </row>
    <row r="45" spans="1:4">
      <c r="A45">
        <v>1573</v>
      </c>
      <c r="B45" t="s">
        <v>303</v>
      </c>
      <c r="C45" t="s">
        <v>580</v>
      </c>
      <c r="D45">
        <v>15</v>
      </c>
    </row>
    <row r="46" spans="1:4">
      <c r="A46">
        <v>1576</v>
      </c>
      <c r="B46" t="s">
        <v>302</v>
      </c>
      <c r="C46" t="s">
        <v>580</v>
      </c>
      <c r="D46">
        <v>15</v>
      </c>
    </row>
    <row r="47" spans="1:4">
      <c r="A47">
        <v>1577</v>
      </c>
      <c r="B47" t="s">
        <v>287</v>
      </c>
      <c r="C47" t="s">
        <v>580</v>
      </c>
      <c r="D47">
        <v>15</v>
      </c>
    </row>
    <row r="48" spans="1:4">
      <c r="A48">
        <v>1578</v>
      </c>
      <c r="B48" t="s">
        <v>591</v>
      </c>
      <c r="C48" t="s">
        <v>580</v>
      </c>
      <c r="D48">
        <v>15</v>
      </c>
    </row>
    <row r="49" spans="1:4">
      <c r="A49">
        <v>1579</v>
      </c>
      <c r="B49" t="s">
        <v>592</v>
      </c>
      <c r="C49" t="s">
        <v>580</v>
      </c>
      <c r="D49">
        <v>15</v>
      </c>
    </row>
    <row r="50" spans="1:4">
      <c r="A50">
        <v>1804</v>
      </c>
      <c r="B50" t="s">
        <v>333</v>
      </c>
      <c r="C50" t="s">
        <v>107</v>
      </c>
      <c r="D50">
        <v>18</v>
      </c>
    </row>
    <row r="51" spans="1:4">
      <c r="A51">
        <v>1806</v>
      </c>
      <c r="B51" t="s">
        <v>334</v>
      </c>
      <c r="C51" t="s">
        <v>107</v>
      </c>
      <c r="D51">
        <v>18</v>
      </c>
    </row>
    <row r="52" spans="1:4">
      <c r="A52">
        <v>1811</v>
      </c>
      <c r="B52" t="s">
        <v>335</v>
      </c>
      <c r="C52" t="s">
        <v>107</v>
      </c>
      <c r="D52">
        <v>18</v>
      </c>
    </row>
    <row r="53" spans="1:4">
      <c r="A53">
        <v>1812</v>
      </c>
      <c r="B53" t="s">
        <v>336</v>
      </c>
      <c r="C53" t="s">
        <v>107</v>
      </c>
      <c r="D53">
        <v>18</v>
      </c>
    </row>
    <row r="54" spans="1:4">
      <c r="A54">
        <v>1813</v>
      </c>
      <c r="B54" t="s">
        <v>337</v>
      </c>
      <c r="C54" t="s">
        <v>107</v>
      </c>
      <c r="D54">
        <v>18</v>
      </c>
    </row>
    <row r="55" spans="1:4">
      <c r="A55">
        <v>1815</v>
      </c>
      <c r="B55" t="s">
        <v>338</v>
      </c>
      <c r="C55" t="s">
        <v>107</v>
      </c>
      <c r="D55">
        <v>18</v>
      </c>
    </row>
    <row r="56" spans="1:4">
      <c r="A56">
        <v>1816</v>
      </c>
      <c r="B56" t="s">
        <v>339</v>
      </c>
      <c r="C56" t="s">
        <v>107</v>
      </c>
      <c r="D56">
        <v>18</v>
      </c>
    </row>
    <row r="57" spans="1:4">
      <c r="A57">
        <v>1818</v>
      </c>
      <c r="B57" t="s">
        <v>284</v>
      </c>
      <c r="C57" t="s">
        <v>107</v>
      </c>
      <c r="D57">
        <v>18</v>
      </c>
    </row>
    <row r="58" spans="1:4">
      <c r="A58">
        <v>1820</v>
      </c>
      <c r="B58" t="s">
        <v>581</v>
      </c>
      <c r="C58" t="s">
        <v>107</v>
      </c>
      <c r="D58">
        <v>18</v>
      </c>
    </row>
    <row r="59" spans="1:4">
      <c r="A59">
        <v>1822</v>
      </c>
      <c r="B59" t="s">
        <v>340</v>
      </c>
      <c r="C59" t="s">
        <v>107</v>
      </c>
      <c r="D59">
        <v>18</v>
      </c>
    </row>
    <row r="60" spans="1:4">
      <c r="A60">
        <v>1824</v>
      </c>
      <c r="B60" t="s">
        <v>341</v>
      </c>
      <c r="C60" t="s">
        <v>107</v>
      </c>
      <c r="D60">
        <v>18</v>
      </c>
    </row>
    <row r="61" spans="1:4">
      <c r="A61">
        <v>1825</v>
      </c>
      <c r="B61" t="s">
        <v>342</v>
      </c>
      <c r="C61" t="s">
        <v>107</v>
      </c>
      <c r="D61">
        <v>18</v>
      </c>
    </row>
    <row r="62" spans="1:4">
      <c r="A62">
        <v>1826</v>
      </c>
      <c r="B62" t="s">
        <v>343</v>
      </c>
      <c r="C62" t="s">
        <v>107</v>
      </c>
      <c r="D62">
        <v>18</v>
      </c>
    </row>
    <row r="63" spans="1:4">
      <c r="A63">
        <v>1827</v>
      </c>
      <c r="B63" t="s">
        <v>344</v>
      </c>
      <c r="C63" t="s">
        <v>107</v>
      </c>
      <c r="D63">
        <v>18</v>
      </c>
    </row>
    <row r="64" spans="1:4">
      <c r="A64">
        <v>1828</v>
      </c>
      <c r="B64" t="s">
        <v>345</v>
      </c>
      <c r="C64" t="s">
        <v>107</v>
      </c>
      <c r="D64">
        <v>18</v>
      </c>
    </row>
    <row r="65" spans="1:4">
      <c r="A65">
        <v>1832</v>
      </c>
      <c r="B65" t="s">
        <v>346</v>
      </c>
      <c r="C65" t="s">
        <v>107</v>
      </c>
      <c r="D65">
        <v>18</v>
      </c>
    </row>
    <row r="66" spans="1:4">
      <c r="A66">
        <v>1833</v>
      </c>
      <c r="B66" t="s">
        <v>347</v>
      </c>
      <c r="C66" t="s">
        <v>107</v>
      </c>
      <c r="D66">
        <v>18</v>
      </c>
    </row>
    <row r="67" spans="1:4">
      <c r="A67">
        <v>1834</v>
      </c>
      <c r="B67" t="s">
        <v>348</v>
      </c>
      <c r="C67" t="s">
        <v>107</v>
      </c>
      <c r="D67">
        <v>18</v>
      </c>
    </row>
    <row r="68" spans="1:4">
      <c r="A68">
        <v>1835</v>
      </c>
      <c r="B68" t="s">
        <v>403</v>
      </c>
      <c r="C68" t="s">
        <v>107</v>
      </c>
      <c r="D68">
        <v>18</v>
      </c>
    </row>
    <row r="69" spans="1:4">
      <c r="A69">
        <v>1836</v>
      </c>
      <c r="B69" t="s">
        <v>349</v>
      </c>
      <c r="C69" t="s">
        <v>107</v>
      </c>
      <c r="D69">
        <v>18</v>
      </c>
    </row>
    <row r="70" spans="1:4">
      <c r="A70">
        <v>1837</v>
      </c>
      <c r="B70" t="s">
        <v>350</v>
      </c>
      <c r="C70" t="s">
        <v>107</v>
      </c>
      <c r="D70">
        <v>18</v>
      </c>
    </row>
    <row r="71" spans="1:4">
      <c r="A71">
        <v>1838</v>
      </c>
      <c r="B71" t="s">
        <v>351</v>
      </c>
      <c r="C71" t="s">
        <v>107</v>
      </c>
      <c r="D71">
        <v>18</v>
      </c>
    </row>
    <row r="72" spans="1:4">
      <c r="A72">
        <v>1839</v>
      </c>
      <c r="B72" t="s">
        <v>352</v>
      </c>
      <c r="C72" t="s">
        <v>107</v>
      </c>
      <c r="D72">
        <v>18</v>
      </c>
    </row>
    <row r="73" spans="1:4">
      <c r="A73">
        <v>1840</v>
      </c>
      <c r="B73" t="s">
        <v>353</v>
      </c>
      <c r="C73" t="s">
        <v>107</v>
      </c>
      <c r="D73">
        <v>18</v>
      </c>
    </row>
    <row r="74" spans="1:4">
      <c r="A74">
        <v>1841</v>
      </c>
      <c r="B74" t="s">
        <v>354</v>
      </c>
      <c r="C74" t="s">
        <v>107</v>
      </c>
      <c r="D74">
        <v>18</v>
      </c>
    </row>
    <row r="75" spans="1:4">
      <c r="A75">
        <v>1845</v>
      </c>
      <c r="B75" t="s">
        <v>355</v>
      </c>
      <c r="C75" t="s">
        <v>107</v>
      </c>
      <c r="D75">
        <v>18</v>
      </c>
    </row>
    <row r="76" spans="1:4">
      <c r="A76">
        <v>1848</v>
      </c>
      <c r="B76" t="s">
        <v>356</v>
      </c>
      <c r="C76" t="s">
        <v>107</v>
      </c>
      <c r="D76">
        <v>18</v>
      </c>
    </row>
    <row r="77" spans="1:4">
      <c r="A77">
        <v>1851</v>
      </c>
      <c r="B77" t="s">
        <v>358</v>
      </c>
      <c r="C77" t="s">
        <v>107</v>
      </c>
      <c r="D77">
        <v>18</v>
      </c>
    </row>
    <row r="78" spans="1:4">
      <c r="A78">
        <v>1853</v>
      </c>
      <c r="B78" t="s">
        <v>359</v>
      </c>
      <c r="C78" t="s">
        <v>107</v>
      </c>
      <c r="D78">
        <v>18</v>
      </c>
    </row>
    <row r="79" spans="1:4">
      <c r="A79">
        <v>1854</v>
      </c>
      <c r="B79" t="s">
        <v>360</v>
      </c>
      <c r="C79" t="s">
        <v>107</v>
      </c>
      <c r="D79">
        <v>18</v>
      </c>
    </row>
    <row r="80" spans="1:4">
      <c r="A80">
        <v>1856</v>
      </c>
      <c r="B80" t="s">
        <v>401</v>
      </c>
      <c r="C80" t="s">
        <v>107</v>
      </c>
      <c r="D80">
        <v>18</v>
      </c>
    </row>
    <row r="81" spans="1:4">
      <c r="A81">
        <v>1857</v>
      </c>
      <c r="B81" t="s">
        <v>444</v>
      </c>
      <c r="C81" t="s">
        <v>107</v>
      </c>
      <c r="D81">
        <v>18</v>
      </c>
    </row>
    <row r="82" spans="1:4">
      <c r="A82">
        <v>1859</v>
      </c>
      <c r="B82" t="s">
        <v>361</v>
      </c>
      <c r="C82" t="s">
        <v>107</v>
      </c>
      <c r="D82">
        <v>18</v>
      </c>
    </row>
    <row r="83" spans="1:4">
      <c r="A83">
        <v>1860</v>
      </c>
      <c r="B83" t="s">
        <v>362</v>
      </c>
      <c r="C83" t="s">
        <v>107</v>
      </c>
      <c r="D83">
        <v>18</v>
      </c>
    </row>
    <row r="84" spans="1:4">
      <c r="A84">
        <v>1865</v>
      </c>
      <c r="B84" t="s">
        <v>363</v>
      </c>
      <c r="C84" t="s">
        <v>107</v>
      </c>
      <c r="D84">
        <v>18</v>
      </c>
    </row>
    <row r="85" spans="1:4">
      <c r="A85">
        <v>1866</v>
      </c>
      <c r="B85" t="s">
        <v>364</v>
      </c>
      <c r="C85" t="s">
        <v>107</v>
      </c>
      <c r="D85">
        <v>18</v>
      </c>
    </row>
    <row r="86" spans="1:4">
      <c r="A86">
        <v>1867</v>
      </c>
      <c r="B86" t="s">
        <v>196</v>
      </c>
      <c r="C86" t="s">
        <v>107</v>
      </c>
      <c r="D86">
        <v>18</v>
      </c>
    </row>
    <row r="87" spans="1:4">
      <c r="A87">
        <v>1868</v>
      </c>
      <c r="B87" t="s">
        <v>365</v>
      </c>
      <c r="C87" t="s">
        <v>107</v>
      </c>
      <c r="D87">
        <v>18</v>
      </c>
    </row>
    <row r="88" spans="1:4">
      <c r="A88">
        <v>1870</v>
      </c>
      <c r="B88" t="s">
        <v>87</v>
      </c>
      <c r="C88" t="s">
        <v>107</v>
      </c>
      <c r="D88">
        <v>18</v>
      </c>
    </row>
    <row r="89" spans="1:4">
      <c r="A89">
        <v>1871</v>
      </c>
      <c r="B89" t="s">
        <v>366</v>
      </c>
      <c r="C89" t="s">
        <v>107</v>
      </c>
      <c r="D89">
        <v>18</v>
      </c>
    </row>
    <row r="90" spans="1:4">
      <c r="A90">
        <v>1874</v>
      </c>
      <c r="B90" t="s">
        <v>367</v>
      </c>
      <c r="C90" t="s">
        <v>107</v>
      </c>
      <c r="D90">
        <v>18</v>
      </c>
    </row>
    <row r="91" spans="1:4">
      <c r="A91">
        <v>1875</v>
      </c>
      <c r="B91" t="s">
        <v>357</v>
      </c>
      <c r="C91" t="s">
        <v>107</v>
      </c>
      <c r="D91">
        <v>18</v>
      </c>
    </row>
    <row r="92" spans="1:4">
      <c r="A92">
        <v>3001</v>
      </c>
      <c r="B92" t="s">
        <v>109</v>
      </c>
      <c r="C92" t="s">
        <v>585</v>
      </c>
      <c r="D92">
        <v>1</v>
      </c>
    </row>
    <row r="93" spans="1:4">
      <c r="A93">
        <v>3002</v>
      </c>
      <c r="B93" t="s">
        <v>110</v>
      </c>
      <c r="C93" t="s">
        <v>585</v>
      </c>
      <c r="D93">
        <v>1</v>
      </c>
    </row>
    <row r="94" spans="1:4">
      <c r="A94">
        <v>3003</v>
      </c>
      <c r="B94" t="s">
        <v>79</v>
      </c>
      <c r="C94" t="s">
        <v>585</v>
      </c>
      <c r="D94">
        <v>1</v>
      </c>
    </row>
    <row r="95" spans="1:4">
      <c r="A95">
        <v>3004</v>
      </c>
      <c r="B95" t="s">
        <v>559</v>
      </c>
      <c r="C95" t="s">
        <v>585</v>
      </c>
      <c r="D95">
        <v>1</v>
      </c>
    </row>
    <row r="96" spans="1:4">
      <c r="A96">
        <v>3005</v>
      </c>
      <c r="B96" t="s">
        <v>169</v>
      </c>
      <c r="C96" t="s">
        <v>585</v>
      </c>
      <c r="D96">
        <v>1</v>
      </c>
    </row>
    <row r="97" spans="1:4">
      <c r="A97">
        <v>3006</v>
      </c>
      <c r="B97" t="s">
        <v>170</v>
      </c>
      <c r="C97" t="s">
        <v>585</v>
      </c>
      <c r="D97">
        <v>1</v>
      </c>
    </row>
    <row r="98" spans="1:4">
      <c r="A98">
        <v>3007</v>
      </c>
      <c r="B98" t="s">
        <v>171</v>
      </c>
      <c r="C98" t="s">
        <v>585</v>
      </c>
      <c r="D98">
        <v>1</v>
      </c>
    </row>
    <row r="99" spans="1:4">
      <c r="A99">
        <v>3007</v>
      </c>
      <c r="B99" t="s">
        <v>171</v>
      </c>
      <c r="C99" t="s">
        <v>585</v>
      </c>
      <c r="D99">
        <v>1</v>
      </c>
    </row>
    <row r="100" spans="1:4">
      <c r="A100">
        <v>3011</v>
      </c>
      <c r="B100" t="s">
        <v>111</v>
      </c>
      <c r="C100" t="s">
        <v>585</v>
      </c>
      <c r="D100">
        <v>1</v>
      </c>
    </row>
    <row r="101" spans="1:4">
      <c r="A101">
        <v>3012</v>
      </c>
      <c r="B101" t="s">
        <v>112</v>
      </c>
      <c r="C101" t="s">
        <v>585</v>
      </c>
      <c r="D101">
        <v>1</v>
      </c>
    </row>
    <row r="102" spans="1:4">
      <c r="A102">
        <v>3013</v>
      </c>
      <c r="B102" t="s">
        <v>113</v>
      </c>
      <c r="C102" t="s">
        <v>585</v>
      </c>
      <c r="D102">
        <v>1</v>
      </c>
    </row>
    <row r="103" spans="1:4">
      <c r="A103">
        <v>3014</v>
      </c>
      <c r="B103" t="s">
        <v>593</v>
      </c>
      <c r="C103" t="s">
        <v>585</v>
      </c>
      <c r="D103">
        <v>1</v>
      </c>
    </row>
    <row r="104" spans="1:4">
      <c r="A104">
        <v>3015</v>
      </c>
      <c r="B104" t="s">
        <v>560</v>
      </c>
      <c r="C104" t="s">
        <v>585</v>
      </c>
      <c r="D104">
        <v>1</v>
      </c>
    </row>
    <row r="105" spans="1:4">
      <c r="A105">
        <v>3016</v>
      </c>
      <c r="B105" t="s">
        <v>114</v>
      </c>
      <c r="C105" t="s">
        <v>585</v>
      </c>
      <c r="D105">
        <v>1</v>
      </c>
    </row>
    <row r="106" spans="1:4">
      <c r="A106">
        <v>3017</v>
      </c>
      <c r="B106" t="s">
        <v>115</v>
      </c>
      <c r="C106" t="s">
        <v>585</v>
      </c>
      <c r="D106">
        <v>1</v>
      </c>
    </row>
    <row r="107" spans="1:4">
      <c r="A107">
        <v>3018</v>
      </c>
      <c r="B107" t="s">
        <v>116</v>
      </c>
      <c r="C107" t="s">
        <v>585</v>
      </c>
      <c r="D107">
        <v>1</v>
      </c>
    </row>
    <row r="108" spans="1:4">
      <c r="A108">
        <v>3019</v>
      </c>
      <c r="B108" t="s">
        <v>117</v>
      </c>
      <c r="C108" t="s">
        <v>585</v>
      </c>
      <c r="D108">
        <v>1</v>
      </c>
    </row>
    <row r="109" spans="1:4">
      <c r="A109">
        <v>3020</v>
      </c>
      <c r="B109" t="s">
        <v>594</v>
      </c>
      <c r="C109" t="s">
        <v>585</v>
      </c>
      <c r="D109">
        <v>1</v>
      </c>
    </row>
    <row r="110" spans="1:4">
      <c r="A110">
        <v>3021</v>
      </c>
      <c r="B110" t="s">
        <v>118</v>
      </c>
      <c r="C110" t="s">
        <v>585</v>
      </c>
      <c r="D110">
        <v>1</v>
      </c>
    </row>
    <row r="111" spans="1:4">
      <c r="A111">
        <v>3022</v>
      </c>
      <c r="B111" t="s">
        <v>405</v>
      </c>
      <c r="C111" t="s">
        <v>585</v>
      </c>
      <c r="D111">
        <v>1</v>
      </c>
    </row>
    <row r="112" spans="1:4">
      <c r="A112">
        <v>3023</v>
      </c>
      <c r="B112" t="s">
        <v>119</v>
      </c>
      <c r="C112" t="s">
        <v>585</v>
      </c>
      <c r="D112">
        <v>1</v>
      </c>
    </row>
    <row r="113" spans="1:4">
      <c r="A113">
        <v>3024</v>
      </c>
      <c r="B113" t="s">
        <v>120</v>
      </c>
      <c r="C113" t="s">
        <v>585</v>
      </c>
      <c r="D113">
        <v>1</v>
      </c>
    </row>
    <row r="114" spans="1:4">
      <c r="A114">
        <v>3025</v>
      </c>
      <c r="B114" t="s">
        <v>121</v>
      </c>
      <c r="C114" t="s">
        <v>585</v>
      </c>
      <c r="D114">
        <v>1</v>
      </c>
    </row>
    <row r="115" spans="1:4">
      <c r="A115">
        <v>3026</v>
      </c>
      <c r="B115" t="s">
        <v>561</v>
      </c>
      <c r="C115" t="s">
        <v>585</v>
      </c>
      <c r="D115">
        <v>1</v>
      </c>
    </row>
    <row r="116" spans="1:4">
      <c r="A116">
        <v>3027</v>
      </c>
      <c r="B116" t="s">
        <v>122</v>
      </c>
      <c r="C116" t="s">
        <v>585</v>
      </c>
      <c r="D116">
        <v>1</v>
      </c>
    </row>
    <row r="117" spans="1:4">
      <c r="A117">
        <v>3028</v>
      </c>
      <c r="B117" t="s">
        <v>123</v>
      </c>
      <c r="C117" t="s">
        <v>585</v>
      </c>
      <c r="D117">
        <v>1</v>
      </c>
    </row>
    <row r="118" spans="1:4">
      <c r="A118">
        <v>3029</v>
      </c>
      <c r="B118" t="s">
        <v>406</v>
      </c>
      <c r="C118" t="s">
        <v>585</v>
      </c>
      <c r="D118">
        <v>1</v>
      </c>
    </row>
    <row r="119" spans="1:4">
      <c r="A119">
        <v>3030</v>
      </c>
      <c r="B119" t="s">
        <v>595</v>
      </c>
      <c r="C119" t="s">
        <v>585</v>
      </c>
      <c r="D119">
        <v>1</v>
      </c>
    </row>
    <row r="120" spans="1:4">
      <c r="A120">
        <v>3031</v>
      </c>
      <c r="B120" t="s">
        <v>124</v>
      </c>
      <c r="C120" t="s">
        <v>585</v>
      </c>
      <c r="D120">
        <v>1</v>
      </c>
    </row>
    <row r="121" spans="1:4">
      <c r="A121">
        <v>3032</v>
      </c>
      <c r="B121" t="s">
        <v>125</v>
      </c>
      <c r="C121" t="s">
        <v>585</v>
      </c>
      <c r="D121">
        <v>1</v>
      </c>
    </row>
    <row r="122" spans="1:4">
      <c r="A122">
        <v>3033</v>
      </c>
      <c r="B122" t="s">
        <v>126</v>
      </c>
      <c r="C122" t="s">
        <v>585</v>
      </c>
      <c r="D122">
        <v>1</v>
      </c>
    </row>
    <row r="123" spans="1:4">
      <c r="A123">
        <v>3034</v>
      </c>
      <c r="B123" t="s">
        <v>127</v>
      </c>
      <c r="C123" t="s">
        <v>585</v>
      </c>
      <c r="D123">
        <v>1</v>
      </c>
    </row>
    <row r="124" spans="1:4">
      <c r="A124">
        <v>3035</v>
      </c>
      <c r="B124" t="s">
        <v>128</v>
      </c>
      <c r="C124" t="s">
        <v>585</v>
      </c>
      <c r="D124">
        <v>1</v>
      </c>
    </row>
    <row r="125" spans="1:4">
      <c r="A125">
        <v>3036</v>
      </c>
      <c r="B125" t="s">
        <v>129</v>
      </c>
      <c r="C125" t="s">
        <v>585</v>
      </c>
      <c r="D125">
        <v>1</v>
      </c>
    </row>
    <row r="126" spans="1:4">
      <c r="A126">
        <v>3037</v>
      </c>
      <c r="B126" t="s">
        <v>130</v>
      </c>
      <c r="C126" t="s">
        <v>585</v>
      </c>
      <c r="D126">
        <v>1</v>
      </c>
    </row>
    <row r="127" spans="1:4">
      <c r="A127">
        <v>3038</v>
      </c>
      <c r="B127" t="s">
        <v>172</v>
      </c>
      <c r="C127" t="s">
        <v>585</v>
      </c>
      <c r="D127">
        <v>1</v>
      </c>
    </row>
    <row r="128" spans="1:4">
      <c r="A128">
        <v>3039</v>
      </c>
      <c r="B128" t="s">
        <v>173</v>
      </c>
      <c r="C128" t="s">
        <v>585</v>
      </c>
      <c r="D128">
        <v>1</v>
      </c>
    </row>
    <row r="129" spans="1:4">
      <c r="A129">
        <v>3040</v>
      </c>
      <c r="B129" t="s">
        <v>596</v>
      </c>
      <c r="C129" t="s">
        <v>585</v>
      </c>
      <c r="D129">
        <v>1</v>
      </c>
    </row>
    <row r="130" spans="1:4">
      <c r="A130">
        <v>3041</v>
      </c>
      <c r="B130" t="s">
        <v>47</v>
      </c>
      <c r="C130" t="s">
        <v>585</v>
      </c>
      <c r="D130">
        <v>1</v>
      </c>
    </row>
    <row r="131" spans="1:4">
      <c r="A131">
        <v>3042</v>
      </c>
      <c r="B131" t="s">
        <v>174</v>
      </c>
      <c r="C131" t="s">
        <v>585</v>
      </c>
      <c r="D131">
        <v>1</v>
      </c>
    </row>
    <row r="132" spans="1:4">
      <c r="A132">
        <v>3043</v>
      </c>
      <c r="B132" t="s">
        <v>175</v>
      </c>
      <c r="C132" t="s">
        <v>585</v>
      </c>
      <c r="D132">
        <v>1</v>
      </c>
    </row>
    <row r="133" spans="1:4">
      <c r="A133">
        <v>3044</v>
      </c>
      <c r="B133" t="s">
        <v>176</v>
      </c>
      <c r="C133" t="s">
        <v>585</v>
      </c>
      <c r="D133">
        <v>1</v>
      </c>
    </row>
    <row r="134" spans="1:4">
      <c r="A134">
        <v>3045</v>
      </c>
      <c r="B134" t="s">
        <v>177</v>
      </c>
      <c r="C134" t="s">
        <v>585</v>
      </c>
      <c r="D134">
        <v>1</v>
      </c>
    </row>
    <row r="135" spans="1:4">
      <c r="A135">
        <v>3046</v>
      </c>
      <c r="B135" t="s">
        <v>178</v>
      </c>
      <c r="C135" t="s">
        <v>585</v>
      </c>
      <c r="D135">
        <v>1</v>
      </c>
    </row>
    <row r="136" spans="1:4">
      <c r="A136">
        <v>3047</v>
      </c>
      <c r="B136" t="s">
        <v>179</v>
      </c>
      <c r="C136" t="s">
        <v>585</v>
      </c>
      <c r="D136">
        <v>1</v>
      </c>
    </row>
    <row r="137" spans="1:4">
      <c r="A137">
        <v>3048</v>
      </c>
      <c r="B137" t="s">
        <v>180</v>
      </c>
      <c r="C137" t="s">
        <v>585</v>
      </c>
      <c r="D137">
        <v>1</v>
      </c>
    </row>
    <row r="138" spans="1:4">
      <c r="A138">
        <v>3049</v>
      </c>
      <c r="B138" t="s">
        <v>181</v>
      </c>
      <c r="C138" t="s">
        <v>585</v>
      </c>
      <c r="D138">
        <v>1</v>
      </c>
    </row>
    <row r="139" spans="1:4">
      <c r="A139">
        <v>3050</v>
      </c>
      <c r="B139" t="s">
        <v>182</v>
      </c>
      <c r="C139" t="s">
        <v>585</v>
      </c>
      <c r="D139">
        <v>1</v>
      </c>
    </row>
    <row r="140" spans="1:4">
      <c r="A140">
        <v>3051</v>
      </c>
      <c r="B140" t="s">
        <v>183</v>
      </c>
      <c r="C140" t="s">
        <v>585</v>
      </c>
      <c r="D140">
        <v>1</v>
      </c>
    </row>
    <row r="141" spans="1:4">
      <c r="A141">
        <v>3052</v>
      </c>
      <c r="B141" t="s">
        <v>571</v>
      </c>
      <c r="C141" t="s">
        <v>585</v>
      </c>
      <c r="D141">
        <v>1</v>
      </c>
    </row>
    <row r="142" spans="1:4">
      <c r="A142">
        <v>3053</v>
      </c>
      <c r="B142" t="s">
        <v>160</v>
      </c>
      <c r="C142" t="s">
        <v>585</v>
      </c>
      <c r="D142">
        <v>1</v>
      </c>
    </row>
    <row r="143" spans="1:4">
      <c r="A143">
        <v>3054</v>
      </c>
      <c r="B143" t="s">
        <v>161</v>
      </c>
      <c r="C143" t="s">
        <v>585</v>
      </c>
      <c r="D143">
        <v>1</v>
      </c>
    </row>
    <row r="144" spans="1:4">
      <c r="A144">
        <v>3099</v>
      </c>
      <c r="B144" t="s">
        <v>46</v>
      </c>
      <c r="C144" t="s">
        <v>585</v>
      </c>
      <c r="D144">
        <v>1</v>
      </c>
    </row>
    <row r="145" spans="1:4">
      <c r="A145">
        <v>3099</v>
      </c>
      <c r="B145" t="s">
        <v>46</v>
      </c>
      <c r="C145" t="s">
        <v>585</v>
      </c>
      <c r="D145">
        <v>1</v>
      </c>
    </row>
    <row r="146" spans="1:4">
      <c r="A146">
        <v>3401</v>
      </c>
      <c r="B146" t="s">
        <v>131</v>
      </c>
      <c r="C146" t="s">
        <v>586</v>
      </c>
      <c r="D146">
        <v>4</v>
      </c>
    </row>
    <row r="147" spans="1:4">
      <c r="A147">
        <v>3402</v>
      </c>
      <c r="B147" t="s">
        <v>132</v>
      </c>
      <c r="C147" t="s">
        <v>586</v>
      </c>
      <c r="D147">
        <v>4</v>
      </c>
    </row>
    <row r="148" spans="1:4">
      <c r="A148">
        <v>3405</v>
      </c>
      <c r="B148" t="s">
        <v>148</v>
      </c>
      <c r="C148" t="s">
        <v>586</v>
      </c>
      <c r="D148">
        <v>4</v>
      </c>
    </row>
    <row r="149" spans="1:4">
      <c r="A149">
        <v>3407</v>
      </c>
      <c r="B149" t="s">
        <v>149</v>
      </c>
      <c r="C149" t="s">
        <v>586</v>
      </c>
      <c r="D149">
        <v>4</v>
      </c>
    </row>
    <row r="150" spans="1:4">
      <c r="A150">
        <v>3411</v>
      </c>
      <c r="B150" t="s">
        <v>133</v>
      </c>
      <c r="C150" t="s">
        <v>586</v>
      </c>
      <c r="D150">
        <v>4</v>
      </c>
    </row>
    <row r="151" spans="1:4">
      <c r="A151">
        <v>3412</v>
      </c>
      <c r="B151" t="s">
        <v>134</v>
      </c>
      <c r="C151" t="s">
        <v>586</v>
      </c>
      <c r="D151">
        <v>4</v>
      </c>
    </row>
    <row r="152" spans="1:4">
      <c r="A152">
        <v>3413</v>
      </c>
      <c r="B152" t="s">
        <v>135</v>
      </c>
      <c r="C152" t="s">
        <v>586</v>
      </c>
      <c r="D152">
        <v>4</v>
      </c>
    </row>
    <row r="153" spans="1:4">
      <c r="A153">
        <v>3414</v>
      </c>
      <c r="B153" t="s">
        <v>562</v>
      </c>
      <c r="C153" t="s">
        <v>586</v>
      </c>
      <c r="D153">
        <v>4</v>
      </c>
    </row>
    <row r="154" spans="1:4">
      <c r="A154">
        <v>3415</v>
      </c>
      <c r="B154" t="s">
        <v>563</v>
      </c>
      <c r="C154" t="s">
        <v>586</v>
      </c>
      <c r="D154">
        <v>4</v>
      </c>
    </row>
    <row r="155" spans="1:4">
      <c r="A155">
        <v>3416</v>
      </c>
      <c r="B155" t="s">
        <v>564</v>
      </c>
      <c r="C155" t="s">
        <v>586</v>
      </c>
      <c r="D155">
        <v>4</v>
      </c>
    </row>
    <row r="156" spans="1:4">
      <c r="A156">
        <v>3417</v>
      </c>
      <c r="B156" t="s">
        <v>136</v>
      </c>
      <c r="C156" t="s">
        <v>586</v>
      </c>
      <c r="D156">
        <v>4</v>
      </c>
    </row>
    <row r="157" spans="1:4">
      <c r="A157">
        <v>3418</v>
      </c>
      <c r="B157" t="s">
        <v>137</v>
      </c>
      <c r="C157" t="s">
        <v>586</v>
      </c>
      <c r="D157">
        <v>4</v>
      </c>
    </row>
    <row r="158" spans="1:4">
      <c r="A158">
        <v>3419</v>
      </c>
      <c r="B158" t="s">
        <v>116</v>
      </c>
      <c r="C158" t="s">
        <v>586</v>
      </c>
      <c r="D158">
        <v>4</v>
      </c>
    </row>
    <row r="159" spans="1:4">
      <c r="A159">
        <v>3420</v>
      </c>
      <c r="B159" t="s">
        <v>138</v>
      </c>
      <c r="C159" t="s">
        <v>586</v>
      </c>
      <c r="D159">
        <v>4</v>
      </c>
    </row>
    <row r="160" spans="1:4">
      <c r="A160">
        <v>3421</v>
      </c>
      <c r="B160" t="s">
        <v>139</v>
      </c>
      <c r="C160" t="s">
        <v>586</v>
      </c>
      <c r="D160">
        <v>4</v>
      </c>
    </row>
    <row r="161" spans="1:4">
      <c r="A161">
        <v>3422</v>
      </c>
      <c r="B161" t="s">
        <v>140</v>
      </c>
      <c r="C161" t="s">
        <v>586</v>
      </c>
      <c r="D161">
        <v>4</v>
      </c>
    </row>
    <row r="162" spans="1:4">
      <c r="A162">
        <v>3423</v>
      </c>
      <c r="B162" t="s">
        <v>565</v>
      </c>
      <c r="C162" t="s">
        <v>586</v>
      </c>
      <c r="D162">
        <v>4</v>
      </c>
    </row>
    <row r="163" spans="1:4">
      <c r="A163">
        <v>3424</v>
      </c>
      <c r="B163" t="s">
        <v>141</v>
      </c>
      <c r="C163" t="s">
        <v>586</v>
      </c>
      <c r="D163">
        <v>4</v>
      </c>
    </row>
    <row r="164" spans="1:4">
      <c r="A164">
        <v>3425</v>
      </c>
      <c r="B164" t="s">
        <v>142</v>
      </c>
      <c r="C164" t="s">
        <v>586</v>
      </c>
      <c r="D164">
        <v>4</v>
      </c>
    </row>
    <row r="165" spans="1:4">
      <c r="A165">
        <v>3426</v>
      </c>
      <c r="B165" t="s">
        <v>143</v>
      </c>
      <c r="C165" t="s">
        <v>586</v>
      </c>
      <c r="D165">
        <v>4</v>
      </c>
    </row>
    <row r="166" spans="1:4">
      <c r="A166">
        <v>3427</v>
      </c>
      <c r="B166" t="s">
        <v>144</v>
      </c>
      <c r="C166" t="s">
        <v>586</v>
      </c>
      <c r="D166">
        <v>4</v>
      </c>
    </row>
    <row r="167" spans="1:4">
      <c r="A167">
        <v>3428</v>
      </c>
      <c r="B167" t="s">
        <v>145</v>
      </c>
      <c r="C167" t="s">
        <v>586</v>
      </c>
      <c r="D167">
        <v>4</v>
      </c>
    </row>
    <row r="168" spans="1:4">
      <c r="A168">
        <v>3429</v>
      </c>
      <c r="B168" t="s">
        <v>146</v>
      </c>
      <c r="C168" t="s">
        <v>586</v>
      </c>
      <c r="D168">
        <v>4</v>
      </c>
    </row>
    <row r="169" spans="1:4">
      <c r="A169">
        <v>3430</v>
      </c>
      <c r="B169" t="s">
        <v>147</v>
      </c>
      <c r="C169" t="s">
        <v>586</v>
      </c>
      <c r="D169">
        <v>4</v>
      </c>
    </row>
    <row r="170" spans="1:4">
      <c r="A170">
        <v>3431</v>
      </c>
      <c r="B170" t="s">
        <v>150</v>
      </c>
      <c r="C170" t="s">
        <v>586</v>
      </c>
      <c r="D170">
        <v>4</v>
      </c>
    </row>
    <row r="171" spans="1:4">
      <c r="A171">
        <v>3432</v>
      </c>
      <c r="B171" t="s">
        <v>151</v>
      </c>
      <c r="C171" t="s">
        <v>586</v>
      </c>
      <c r="D171">
        <v>4</v>
      </c>
    </row>
    <row r="172" spans="1:4">
      <c r="A172">
        <v>3433</v>
      </c>
      <c r="B172" t="s">
        <v>566</v>
      </c>
      <c r="C172" t="s">
        <v>586</v>
      </c>
      <c r="D172">
        <v>4</v>
      </c>
    </row>
    <row r="173" spans="1:4">
      <c r="A173">
        <v>3434</v>
      </c>
      <c r="B173" t="s">
        <v>152</v>
      </c>
      <c r="C173" t="s">
        <v>586</v>
      </c>
      <c r="D173">
        <v>4</v>
      </c>
    </row>
    <row r="174" spans="1:4">
      <c r="A174">
        <v>3435</v>
      </c>
      <c r="B174" t="s">
        <v>153</v>
      </c>
      <c r="C174" t="s">
        <v>586</v>
      </c>
      <c r="D174">
        <v>4</v>
      </c>
    </row>
    <row r="175" spans="1:4">
      <c r="A175">
        <v>3436</v>
      </c>
      <c r="B175" t="s">
        <v>567</v>
      </c>
      <c r="C175" t="s">
        <v>586</v>
      </c>
      <c r="D175">
        <v>4</v>
      </c>
    </row>
    <row r="176" spans="1:4">
      <c r="A176">
        <v>3437</v>
      </c>
      <c r="B176" t="s">
        <v>154</v>
      </c>
      <c r="C176" t="s">
        <v>586</v>
      </c>
      <c r="D176">
        <v>4</v>
      </c>
    </row>
    <row r="177" spans="1:4">
      <c r="A177">
        <v>3438</v>
      </c>
      <c r="B177" t="s">
        <v>568</v>
      </c>
      <c r="C177" t="s">
        <v>586</v>
      </c>
      <c r="D177">
        <v>4</v>
      </c>
    </row>
    <row r="178" spans="1:4">
      <c r="A178">
        <v>3439</v>
      </c>
      <c r="B178" t="s">
        <v>155</v>
      </c>
      <c r="C178" t="s">
        <v>586</v>
      </c>
      <c r="D178">
        <v>4</v>
      </c>
    </row>
    <row r="179" spans="1:4">
      <c r="A179">
        <v>3440</v>
      </c>
      <c r="B179" t="s">
        <v>156</v>
      </c>
      <c r="C179" t="s">
        <v>586</v>
      </c>
      <c r="D179">
        <v>4</v>
      </c>
    </row>
    <row r="180" spans="1:4">
      <c r="A180">
        <v>3441</v>
      </c>
      <c r="B180" t="s">
        <v>157</v>
      </c>
      <c r="C180" t="s">
        <v>586</v>
      </c>
      <c r="D180">
        <v>4</v>
      </c>
    </row>
    <row r="181" spans="1:4">
      <c r="A181">
        <v>3442</v>
      </c>
      <c r="B181" t="s">
        <v>158</v>
      </c>
      <c r="C181" t="s">
        <v>586</v>
      </c>
      <c r="D181">
        <v>4</v>
      </c>
    </row>
    <row r="182" spans="1:4">
      <c r="A182">
        <v>3443</v>
      </c>
      <c r="B182" t="s">
        <v>159</v>
      </c>
      <c r="C182" t="s">
        <v>586</v>
      </c>
      <c r="D182">
        <v>4</v>
      </c>
    </row>
    <row r="183" spans="1:4">
      <c r="A183">
        <v>3446</v>
      </c>
      <c r="B183" t="s">
        <v>162</v>
      </c>
      <c r="C183" t="s">
        <v>586</v>
      </c>
      <c r="D183">
        <v>4</v>
      </c>
    </row>
    <row r="184" spans="1:4">
      <c r="A184">
        <v>3447</v>
      </c>
      <c r="B184" t="s">
        <v>163</v>
      </c>
      <c r="C184" t="s">
        <v>586</v>
      </c>
      <c r="D184">
        <v>4</v>
      </c>
    </row>
    <row r="185" spans="1:4">
      <c r="A185">
        <v>3448</v>
      </c>
      <c r="B185" t="s">
        <v>164</v>
      </c>
      <c r="C185" t="s">
        <v>586</v>
      </c>
      <c r="D185">
        <v>4</v>
      </c>
    </row>
    <row r="186" spans="1:4">
      <c r="A186">
        <v>3449</v>
      </c>
      <c r="B186" t="s">
        <v>569</v>
      </c>
      <c r="C186" t="s">
        <v>586</v>
      </c>
      <c r="D186">
        <v>4</v>
      </c>
    </row>
    <row r="187" spans="1:4">
      <c r="A187">
        <v>3450</v>
      </c>
      <c r="B187" t="s">
        <v>165</v>
      </c>
      <c r="C187" t="s">
        <v>586</v>
      </c>
      <c r="D187">
        <v>4</v>
      </c>
    </row>
    <row r="188" spans="1:4">
      <c r="A188">
        <v>3451</v>
      </c>
      <c r="B188" t="s">
        <v>570</v>
      </c>
      <c r="C188" t="s">
        <v>586</v>
      </c>
      <c r="D188">
        <v>4</v>
      </c>
    </row>
    <row r="189" spans="1:4">
      <c r="A189">
        <v>3452</v>
      </c>
      <c r="B189" t="s">
        <v>166</v>
      </c>
      <c r="C189" t="s">
        <v>586</v>
      </c>
      <c r="D189">
        <v>4</v>
      </c>
    </row>
    <row r="190" spans="1:4">
      <c r="A190">
        <v>3453</v>
      </c>
      <c r="B190" t="s">
        <v>167</v>
      </c>
      <c r="C190" t="s">
        <v>586</v>
      </c>
      <c r="D190">
        <v>4</v>
      </c>
    </row>
    <row r="191" spans="1:4">
      <c r="A191">
        <v>3454</v>
      </c>
      <c r="B191" t="s">
        <v>168</v>
      </c>
      <c r="C191" t="s">
        <v>586</v>
      </c>
      <c r="D191">
        <v>4</v>
      </c>
    </row>
    <row r="192" spans="1:4">
      <c r="A192">
        <v>3801</v>
      </c>
      <c r="B192" t="s">
        <v>457</v>
      </c>
      <c r="C192" t="s">
        <v>597</v>
      </c>
      <c r="D192">
        <v>8</v>
      </c>
    </row>
    <row r="193" spans="1:4">
      <c r="A193">
        <v>3802</v>
      </c>
      <c r="B193" t="s">
        <v>184</v>
      </c>
      <c r="C193" t="s">
        <v>597</v>
      </c>
      <c r="D193">
        <v>8</v>
      </c>
    </row>
    <row r="194" spans="1:4">
      <c r="A194">
        <v>3803</v>
      </c>
      <c r="B194" t="s">
        <v>84</v>
      </c>
      <c r="C194" t="s">
        <v>597</v>
      </c>
      <c r="D194">
        <v>8</v>
      </c>
    </row>
    <row r="195" spans="1:4">
      <c r="A195">
        <v>3804</v>
      </c>
      <c r="B195" t="s">
        <v>185</v>
      </c>
      <c r="C195" t="s">
        <v>597</v>
      </c>
      <c r="D195">
        <v>8</v>
      </c>
    </row>
    <row r="196" spans="1:4">
      <c r="A196">
        <v>3805</v>
      </c>
      <c r="B196" t="s">
        <v>186</v>
      </c>
      <c r="C196" t="s">
        <v>597</v>
      </c>
      <c r="D196">
        <v>8</v>
      </c>
    </row>
    <row r="197" spans="1:4">
      <c r="A197">
        <v>3806</v>
      </c>
      <c r="B197" t="s">
        <v>188</v>
      </c>
      <c r="C197" t="s">
        <v>597</v>
      </c>
      <c r="D197">
        <v>8</v>
      </c>
    </row>
    <row r="198" spans="1:4">
      <c r="A198">
        <v>3807</v>
      </c>
      <c r="B198" t="s">
        <v>189</v>
      </c>
      <c r="C198" t="s">
        <v>597</v>
      </c>
      <c r="D198">
        <v>8</v>
      </c>
    </row>
    <row r="199" spans="1:4">
      <c r="A199">
        <v>3808</v>
      </c>
      <c r="B199" t="s">
        <v>190</v>
      </c>
      <c r="C199" t="s">
        <v>597</v>
      </c>
      <c r="D199">
        <v>8</v>
      </c>
    </row>
    <row r="200" spans="1:4">
      <c r="A200">
        <v>3811</v>
      </c>
      <c r="B200" t="s">
        <v>554</v>
      </c>
      <c r="C200" t="s">
        <v>597</v>
      </c>
      <c r="D200">
        <v>8</v>
      </c>
    </row>
    <row r="201" spans="1:4">
      <c r="A201">
        <v>3812</v>
      </c>
      <c r="B201" t="s">
        <v>191</v>
      </c>
      <c r="C201" t="s">
        <v>597</v>
      </c>
      <c r="D201">
        <v>8</v>
      </c>
    </row>
    <row r="202" spans="1:4">
      <c r="A202">
        <v>3813</v>
      </c>
      <c r="B202" t="s">
        <v>192</v>
      </c>
      <c r="C202" t="s">
        <v>597</v>
      </c>
      <c r="D202">
        <v>8</v>
      </c>
    </row>
    <row r="203" spans="1:4">
      <c r="A203">
        <v>3814</v>
      </c>
      <c r="B203" t="s">
        <v>193</v>
      </c>
      <c r="C203" t="s">
        <v>597</v>
      </c>
      <c r="D203">
        <v>8</v>
      </c>
    </row>
    <row r="204" spans="1:4">
      <c r="A204">
        <v>3815</v>
      </c>
      <c r="B204" t="s">
        <v>194</v>
      </c>
      <c r="C204" t="s">
        <v>597</v>
      </c>
      <c r="D204">
        <v>8</v>
      </c>
    </row>
    <row r="205" spans="1:4">
      <c r="A205">
        <v>3816</v>
      </c>
      <c r="B205" t="s">
        <v>195</v>
      </c>
      <c r="C205" t="s">
        <v>597</v>
      </c>
      <c r="D205">
        <v>8</v>
      </c>
    </row>
    <row r="206" spans="1:4">
      <c r="A206">
        <v>3817</v>
      </c>
      <c r="B206" t="s">
        <v>598</v>
      </c>
      <c r="C206" t="s">
        <v>597</v>
      </c>
      <c r="D206">
        <v>8</v>
      </c>
    </row>
    <row r="207" spans="1:4">
      <c r="A207">
        <v>3818</v>
      </c>
      <c r="B207" t="s">
        <v>197</v>
      </c>
      <c r="C207" t="s">
        <v>597</v>
      </c>
      <c r="D207">
        <v>8</v>
      </c>
    </row>
    <row r="208" spans="1:4">
      <c r="A208">
        <v>3819</v>
      </c>
      <c r="B208" t="s">
        <v>198</v>
      </c>
      <c r="C208" t="s">
        <v>597</v>
      </c>
      <c r="D208">
        <v>8</v>
      </c>
    </row>
    <row r="209" spans="1:4">
      <c r="A209">
        <v>3820</v>
      </c>
      <c r="B209" t="s">
        <v>199</v>
      </c>
      <c r="C209" t="s">
        <v>597</v>
      </c>
      <c r="D209">
        <v>8</v>
      </c>
    </row>
    <row r="210" spans="1:4">
      <c r="A210">
        <v>3821</v>
      </c>
      <c r="B210" t="s">
        <v>572</v>
      </c>
      <c r="C210" t="s">
        <v>597</v>
      </c>
      <c r="D210">
        <v>8</v>
      </c>
    </row>
    <row r="211" spans="1:4">
      <c r="A211">
        <v>3822</v>
      </c>
      <c r="B211" t="s">
        <v>200</v>
      </c>
      <c r="C211" t="s">
        <v>597</v>
      </c>
      <c r="D211">
        <v>8</v>
      </c>
    </row>
    <row r="212" spans="1:4">
      <c r="A212">
        <v>3823</v>
      </c>
      <c r="B212" t="s">
        <v>201</v>
      </c>
      <c r="C212" t="s">
        <v>597</v>
      </c>
      <c r="D212">
        <v>8</v>
      </c>
    </row>
    <row r="213" spans="1:4">
      <c r="A213">
        <v>3824</v>
      </c>
      <c r="B213" t="s">
        <v>202</v>
      </c>
      <c r="C213" t="s">
        <v>597</v>
      </c>
      <c r="D213">
        <v>8</v>
      </c>
    </row>
    <row r="214" spans="1:4">
      <c r="A214">
        <v>3825</v>
      </c>
      <c r="B214" t="s">
        <v>203</v>
      </c>
      <c r="C214" t="s">
        <v>597</v>
      </c>
      <c r="D214">
        <v>8</v>
      </c>
    </row>
    <row r="215" spans="1:4">
      <c r="A215">
        <v>4201</v>
      </c>
      <c r="B215" t="s">
        <v>204</v>
      </c>
      <c r="C215" t="s">
        <v>599</v>
      </c>
      <c r="D215">
        <v>9</v>
      </c>
    </row>
    <row r="216" spans="1:4">
      <c r="A216">
        <v>4202</v>
      </c>
      <c r="B216" t="s">
        <v>205</v>
      </c>
      <c r="C216" t="s">
        <v>599</v>
      </c>
      <c r="D216">
        <v>9</v>
      </c>
    </row>
    <row r="217" spans="1:4">
      <c r="A217">
        <v>4203</v>
      </c>
      <c r="B217" t="s">
        <v>206</v>
      </c>
      <c r="C217" t="s">
        <v>599</v>
      </c>
      <c r="D217">
        <v>9</v>
      </c>
    </row>
    <row r="218" spans="1:4">
      <c r="A218">
        <v>4204</v>
      </c>
      <c r="B218" t="s">
        <v>216</v>
      </c>
      <c r="C218" t="s">
        <v>599</v>
      </c>
      <c r="D218">
        <v>9</v>
      </c>
    </row>
    <row r="219" spans="1:4">
      <c r="A219">
        <v>4205</v>
      </c>
      <c r="B219" t="s">
        <v>220</v>
      </c>
      <c r="C219" t="s">
        <v>599</v>
      </c>
      <c r="D219">
        <v>9</v>
      </c>
    </row>
    <row r="220" spans="1:4">
      <c r="A220">
        <v>4206</v>
      </c>
      <c r="B220" t="s">
        <v>217</v>
      </c>
      <c r="C220" t="s">
        <v>599</v>
      </c>
      <c r="D220">
        <v>9</v>
      </c>
    </row>
    <row r="221" spans="1:4">
      <c r="A221">
        <v>4207</v>
      </c>
      <c r="B221" t="s">
        <v>218</v>
      </c>
      <c r="C221" t="s">
        <v>599</v>
      </c>
      <c r="D221">
        <v>9</v>
      </c>
    </row>
    <row r="222" spans="1:4">
      <c r="A222">
        <v>4211</v>
      </c>
      <c r="B222" t="s">
        <v>207</v>
      </c>
      <c r="C222" t="s">
        <v>599</v>
      </c>
      <c r="D222">
        <v>9</v>
      </c>
    </row>
    <row r="223" spans="1:4">
      <c r="A223">
        <v>4212</v>
      </c>
      <c r="B223" t="s">
        <v>573</v>
      </c>
      <c r="C223" t="s">
        <v>599</v>
      </c>
      <c r="D223">
        <v>9</v>
      </c>
    </row>
    <row r="224" spans="1:4">
      <c r="A224">
        <v>4213</v>
      </c>
      <c r="B224" t="s">
        <v>555</v>
      </c>
      <c r="C224" t="s">
        <v>599</v>
      </c>
      <c r="D224">
        <v>9</v>
      </c>
    </row>
    <row r="225" spans="1:4">
      <c r="A225">
        <v>4214</v>
      </c>
      <c r="B225" t="s">
        <v>208</v>
      </c>
      <c r="C225" t="s">
        <v>599</v>
      </c>
      <c r="D225">
        <v>9</v>
      </c>
    </row>
    <row r="226" spans="1:4">
      <c r="A226">
        <v>4215</v>
      </c>
      <c r="B226" t="s">
        <v>209</v>
      </c>
      <c r="C226" t="s">
        <v>599</v>
      </c>
      <c r="D226">
        <v>9</v>
      </c>
    </row>
    <row r="227" spans="1:4">
      <c r="A227">
        <v>4216</v>
      </c>
      <c r="B227" t="s">
        <v>210</v>
      </c>
      <c r="C227" t="s">
        <v>599</v>
      </c>
      <c r="D227">
        <v>9</v>
      </c>
    </row>
    <row r="228" spans="1:4">
      <c r="A228">
        <v>4217</v>
      </c>
      <c r="B228" t="s">
        <v>211</v>
      </c>
      <c r="C228" t="s">
        <v>599</v>
      </c>
      <c r="D228">
        <v>9</v>
      </c>
    </row>
    <row r="229" spans="1:4">
      <c r="A229">
        <v>4218</v>
      </c>
      <c r="B229" t="s">
        <v>212</v>
      </c>
      <c r="C229" t="s">
        <v>599</v>
      </c>
      <c r="D229">
        <v>9</v>
      </c>
    </row>
    <row r="230" spans="1:4">
      <c r="A230">
        <v>4219</v>
      </c>
      <c r="B230" t="s">
        <v>574</v>
      </c>
      <c r="C230" t="s">
        <v>599</v>
      </c>
      <c r="D230">
        <v>9</v>
      </c>
    </row>
    <row r="231" spans="1:4">
      <c r="A231">
        <v>4220</v>
      </c>
      <c r="B231" t="s">
        <v>213</v>
      </c>
      <c r="C231" t="s">
        <v>599</v>
      </c>
      <c r="D231">
        <v>9</v>
      </c>
    </row>
    <row r="232" spans="1:4">
      <c r="A232">
        <v>4221</v>
      </c>
      <c r="B232" t="s">
        <v>214</v>
      </c>
      <c r="C232" t="s">
        <v>599</v>
      </c>
      <c r="D232">
        <v>9</v>
      </c>
    </row>
    <row r="233" spans="1:4">
      <c r="A233">
        <v>4222</v>
      </c>
      <c r="B233" t="s">
        <v>215</v>
      </c>
      <c r="C233" t="s">
        <v>599</v>
      </c>
      <c r="D233">
        <v>9</v>
      </c>
    </row>
    <row r="234" spans="1:4">
      <c r="A234">
        <v>4223</v>
      </c>
      <c r="B234" t="s">
        <v>219</v>
      </c>
      <c r="C234" t="s">
        <v>599</v>
      </c>
      <c r="D234">
        <v>9</v>
      </c>
    </row>
    <row r="235" spans="1:4">
      <c r="A235">
        <v>4224</v>
      </c>
      <c r="B235" t="s">
        <v>575</v>
      </c>
      <c r="C235" t="s">
        <v>599</v>
      </c>
      <c r="D235">
        <v>9</v>
      </c>
    </row>
    <row r="236" spans="1:4">
      <c r="A236">
        <v>4225</v>
      </c>
      <c r="B236" t="s">
        <v>221</v>
      </c>
      <c r="C236" t="s">
        <v>599</v>
      </c>
      <c r="D236">
        <v>9</v>
      </c>
    </row>
    <row r="237" spans="1:4">
      <c r="A237">
        <v>4226</v>
      </c>
      <c r="B237" t="s">
        <v>222</v>
      </c>
      <c r="C237" t="s">
        <v>599</v>
      </c>
      <c r="D237">
        <v>9</v>
      </c>
    </row>
    <row r="238" spans="1:4">
      <c r="A238">
        <v>4227</v>
      </c>
      <c r="B238" t="s">
        <v>223</v>
      </c>
      <c r="C238" t="s">
        <v>599</v>
      </c>
      <c r="D238">
        <v>9</v>
      </c>
    </row>
    <row r="239" spans="1:4">
      <c r="A239">
        <v>4228</v>
      </c>
      <c r="B239" t="s">
        <v>224</v>
      </c>
      <c r="C239" t="s">
        <v>599</v>
      </c>
      <c r="D239">
        <v>9</v>
      </c>
    </row>
    <row r="240" spans="1:4">
      <c r="A240">
        <v>4601</v>
      </c>
      <c r="B240" t="s">
        <v>245</v>
      </c>
      <c r="C240" t="s">
        <v>600</v>
      </c>
      <c r="D240">
        <v>14</v>
      </c>
    </row>
    <row r="241" spans="1:4">
      <c r="A241">
        <v>4602</v>
      </c>
      <c r="B241" t="s">
        <v>601</v>
      </c>
      <c r="C241" t="s">
        <v>600</v>
      </c>
      <c r="D241">
        <v>14</v>
      </c>
    </row>
    <row r="242" spans="1:4">
      <c r="A242">
        <v>4611</v>
      </c>
      <c r="B242" t="s">
        <v>246</v>
      </c>
      <c r="C242" t="s">
        <v>600</v>
      </c>
      <c r="D242">
        <v>14</v>
      </c>
    </row>
    <row r="243" spans="1:4">
      <c r="A243">
        <v>4612</v>
      </c>
      <c r="B243" t="s">
        <v>247</v>
      </c>
      <c r="C243" t="s">
        <v>600</v>
      </c>
      <c r="D243">
        <v>14</v>
      </c>
    </row>
    <row r="244" spans="1:4">
      <c r="A244">
        <v>4613</v>
      </c>
      <c r="B244" t="s">
        <v>248</v>
      </c>
      <c r="C244" t="s">
        <v>600</v>
      </c>
      <c r="D244">
        <v>14</v>
      </c>
    </row>
    <row r="245" spans="1:4">
      <c r="A245">
        <v>4614</v>
      </c>
      <c r="B245" t="s">
        <v>249</v>
      </c>
      <c r="C245" t="s">
        <v>600</v>
      </c>
      <c r="D245">
        <v>14</v>
      </c>
    </row>
    <row r="246" spans="1:4">
      <c r="A246">
        <v>4615</v>
      </c>
      <c r="B246" t="s">
        <v>250</v>
      </c>
      <c r="C246" t="s">
        <v>600</v>
      </c>
      <c r="D246">
        <v>14</v>
      </c>
    </row>
    <row r="247" spans="1:4">
      <c r="A247">
        <v>4616</v>
      </c>
      <c r="B247" t="s">
        <v>251</v>
      </c>
      <c r="C247" t="s">
        <v>600</v>
      </c>
      <c r="D247">
        <v>14</v>
      </c>
    </row>
    <row r="248" spans="1:4">
      <c r="A248">
        <v>4617</v>
      </c>
      <c r="B248" t="s">
        <v>252</v>
      </c>
      <c r="C248" t="s">
        <v>600</v>
      </c>
      <c r="D248">
        <v>14</v>
      </c>
    </row>
    <row r="249" spans="1:4">
      <c r="A249">
        <v>4618</v>
      </c>
      <c r="B249" t="s">
        <v>253</v>
      </c>
      <c r="C249" t="s">
        <v>600</v>
      </c>
      <c r="D249">
        <v>14</v>
      </c>
    </row>
    <row r="250" spans="1:4">
      <c r="A250">
        <v>4619</v>
      </c>
      <c r="B250" t="s">
        <v>578</v>
      </c>
      <c r="C250" t="s">
        <v>600</v>
      </c>
      <c r="D250">
        <v>14</v>
      </c>
    </row>
    <row r="251" spans="1:4">
      <c r="A251">
        <v>4620</v>
      </c>
      <c r="B251" t="s">
        <v>254</v>
      </c>
      <c r="C251" t="s">
        <v>600</v>
      </c>
      <c r="D251">
        <v>14</v>
      </c>
    </row>
    <row r="252" spans="1:4">
      <c r="A252">
        <v>4621</v>
      </c>
      <c r="B252" t="s">
        <v>255</v>
      </c>
      <c r="C252" t="s">
        <v>600</v>
      </c>
      <c r="D252">
        <v>14</v>
      </c>
    </row>
    <row r="253" spans="1:4">
      <c r="A253">
        <v>4622</v>
      </c>
      <c r="B253" t="s">
        <v>256</v>
      </c>
      <c r="C253" t="s">
        <v>600</v>
      </c>
      <c r="D253">
        <v>14</v>
      </c>
    </row>
    <row r="254" spans="1:4">
      <c r="A254">
        <v>4623</v>
      </c>
      <c r="B254" t="s">
        <v>257</v>
      </c>
      <c r="C254" t="s">
        <v>600</v>
      </c>
      <c r="D254">
        <v>14</v>
      </c>
    </row>
    <row r="255" spans="1:4">
      <c r="A255">
        <v>4624</v>
      </c>
      <c r="B255" t="s">
        <v>602</v>
      </c>
      <c r="C255" t="s">
        <v>600</v>
      </c>
      <c r="D255">
        <v>14</v>
      </c>
    </row>
    <row r="256" spans="1:4">
      <c r="A256">
        <v>4625</v>
      </c>
      <c r="B256" t="s">
        <v>258</v>
      </c>
      <c r="C256" t="s">
        <v>600</v>
      </c>
      <c r="D256">
        <v>14</v>
      </c>
    </row>
    <row r="257" spans="1:4">
      <c r="A257">
        <v>4626</v>
      </c>
      <c r="B257" t="s">
        <v>263</v>
      </c>
      <c r="C257" t="s">
        <v>600</v>
      </c>
      <c r="D257">
        <v>14</v>
      </c>
    </row>
    <row r="258" spans="1:4">
      <c r="A258">
        <v>4627</v>
      </c>
      <c r="B258" t="s">
        <v>259</v>
      </c>
      <c r="C258" t="s">
        <v>600</v>
      </c>
      <c r="D258">
        <v>14</v>
      </c>
    </row>
    <row r="259" spans="1:4">
      <c r="A259">
        <v>4628</v>
      </c>
      <c r="B259" t="s">
        <v>260</v>
      </c>
      <c r="C259" t="s">
        <v>600</v>
      </c>
      <c r="D259">
        <v>14</v>
      </c>
    </row>
    <row r="260" spans="1:4">
      <c r="A260">
        <v>4629</v>
      </c>
      <c r="B260" t="s">
        <v>261</v>
      </c>
      <c r="C260" t="s">
        <v>600</v>
      </c>
      <c r="D260">
        <v>14</v>
      </c>
    </row>
    <row r="261" spans="1:4">
      <c r="A261">
        <v>4630</v>
      </c>
      <c r="B261" t="s">
        <v>262</v>
      </c>
      <c r="C261" t="s">
        <v>600</v>
      </c>
      <c r="D261">
        <v>14</v>
      </c>
    </row>
    <row r="262" spans="1:4">
      <c r="A262">
        <v>4631</v>
      </c>
      <c r="B262" t="s">
        <v>603</v>
      </c>
      <c r="C262" t="s">
        <v>600</v>
      </c>
      <c r="D262">
        <v>14</v>
      </c>
    </row>
    <row r="263" spans="1:4">
      <c r="A263">
        <v>4632</v>
      </c>
      <c r="B263" t="s">
        <v>579</v>
      </c>
      <c r="C263" t="s">
        <v>600</v>
      </c>
      <c r="D263">
        <v>14</v>
      </c>
    </row>
    <row r="264" spans="1:4">
      <c r="A264">
        <v>4633</v>
      </c>
      <c r="B264" t="s">
        <v>264</v>
      </c>
      <c r="C264" t="s">
        <v>600</v>
      </c>
      <c r="D264">
        <v>14</v>
      </c>
    </row>
    <row r="265" spans="1:4">
      <c r="A265">
        <v>4634</v>
      </c>
      <c r="B265" t="s">
        <v>265</v>
      </c>
      <c r="C265" t="s">
        <v>600</v>
      </c>
      <c r="D265">
        <v>14</v>
      </c>
    </row>
    <row r="266" spans="1:4">
      <c r="A266">
        <v>4635</v>
      </c>
      <c r="B266" t="s">
        <v>266</v>
      </c>
      <c r="C266" t="s">
        <v>600</v>
      </c>
      <c r="D266">
        <v>14</v>
      </c>
    </row>
    <row r="267" spans="1:4">
      <c r="A267">
        <v>4636</v>
      </c>
      <c r="B267" t="s">
        <v>267</v>
      </c>
      <c r="C267" t="s">
        <v>600</v>
      </c>
      <c r="D267">
        <v>14</v>
      </c>
    </row>
    <row r="268" spans="1:4">
      <c r="A268">
        <v>4637</v>
      </c>
      <c r="B268" t="s">
        <v>268</v>
      </c>
      <c r="C268" t="s">
        <v>600</v>
      </c>
      <c r="D268">
        <v>14</v>
      </c>
    </row>
    <row r="269" spans="1:4">
      <c r="A269">
        <v>4638</v>
      </c>
      <c r="B269" t="s">
        <v>269</v>
      </c>
      <c r="C269" t="s">
        <v>600</v>
      </c>
      <c r="D269">
        <v>14</v>
      </c>
    </row>
    <row r="270" spans="1:4">
      <c r="A270">
        <v>4639</v>
      </c>
      <c r="B270" t="s">
        <v>270</v>
      </c>
      <c r="C270" t="s">
        <v>600</v>
      </c>
      <c r="D270">
        <v>14</v>
      </c>
    </row>
    <row r="271" spans="1:4">
      <c r="A271">
        <v>4640</v>
      </c>
      <c r="B271" t="s">
        <v>271</v>
      </c>
      <c r="C271" t="s">
        <v>600</v>
      </c>
      <c r="D271">
        <v>14</v>
      </c>
    </row>
    <row r="272" spans="1:4">
      <c r="A272">
        <v>4641</v>
      </c>
      <c r="B272" t="s">
        <v>272</v>
      </c>
      <c r="C272" t="s">
        <v>600</v>
      </c>
      <c r="D272">
        <v>14</v>
      </c>
    </row>
    <row r="273" spans="1:4">
      <c r="A273">
        <v>4642</v>
      </c>
      <c r="B273" t="s">
        <v>273</v>
      </c>
      <c r="C273" t="s">
        <v>600</v>
      </c>
      <c r="D273">
        <v>14</v>
      </c>
    </row>
    <row r="274" spans="1:4">
      <c r="A274">
        <v>4643</v>
      </c>
      <c r="B274" t="s">
        <v>274</v>
      </c>
      <c r="C274" t="s">
        <v>600</v>
      </c>
      <c r="D274">
        <v>14</v>
      </c>
    </row>
    <row r="275" spans="1:4">
      <c r="A275">
        <v>4644</v>
      </c>
      <c r="B275" t="s">
        <v>275</v>
      </c>
      <c r="C275" t="s">
        <v>600</v>
      </c>
      <c r="D275">
        <v>14</v>
      </c>
    </row>
    <row r="276" spans="1:4">
      <c r="A276">
        <v>4645</v>
      </c>
      <c r="B276" t="s">
        <v>276</v>
      </c>
      <c r="C276" t="s">
        <v>600</v>
      </c>
      <c r="D276">
        <v>14</v>
      </c>
    </row>
    <row r="277" spans="1:4">
      <c r="A277">
        <v>4646</v>
      </c>
      <c r="B277" t="s">
        <v>277</v>
      </c>
      <c r="C277" t="s">
        <v>600</v>
      </c>
      <c r="D277">
        <v>14</v>
      </c>
    </row>
    <row r="278" spans="1:4">
      <c r="A278">
        <v>4647</v>
      </c>
      <c r="B278" t="s">
        <v>604</v>
      </c>
      <c r="C278" t="s">
        <v>600</v>
      </c>
      <c r="D278">
        <v>14</v>
      </c>
    </row>
    <row r="279" spans="1:4">
      <c r="A279">
        <v>4648</v>
      </c>
      <c r="B279" t="s">
        <v>278</v>
      </c>
      <c r="C279" t="s">
        <v>600</v>
      </c>
      <c r="D279">
        <v>14</v>
      </c>
    </row>
    <row r="280" spans="1:4">
      <c r="A280">
        <v>4649</v>
      </c>
      <c r="B280" t="s">
        <v>605</v>
      </c>
      <c r="C280" t="s">
        <v>600</v>
      </c>
      <c r="D280">
        <v>14</v>
      </c>
    </row>
    <row r="281" spans="1:4">
      <c r="A281">
        <v>4650</v>
      </c>
      <c r="B281" t="s">
        <v>279</v>
      </c>
      <c r="C281" t="s">
        <v>600</v>
      </c>
      <c r="D281">
        <v>14</v>
      </c>
    </row>
    <row r="282" spans="1:4">
      <c r="A282">
        <v>4651</v>
      </c>
      <c r="B282" t="s">
        <v>606</v>
      </c>
      <c r="C282" t="s">
        <v>600</v>
      </c>
      <c r="D282">
        <v>14</v>
      </c>
    </row>
    <row r="283" spans="1:4">
      <c r="A283">
        <v>5001</v>
      </c>
      <c r="B283" t="s">
        <v>304</v>
      </c>
      <c r="C283" t="s">
        <v>553</v>
      </c>
      <c r="D283">
        <v>16</v>
      </c>
    </row>
    <row r="284" spans="1:4">
      <c r="A284">
        <v>5006</v>
      </c>
      <c r="B284" t="s">
        <v>316</v>
      </c>
      <c r="C284" t="s">
        <v>553</v>
      </c>
      <c r="D284">
        <v>16</v>
      </c>
    </row>
    <row r="285" spans="1:4">
      <c r="A285">
        <v>5007</v>
      </c>
      <c r="B285" t="s">
        <v>317</v>
      </c>
      <c r="C285" t="s">
        <v>553</v>
      </c>
      <c r="D285">
        <v>16</v>
      </c>
    </row>
    <row r="286" spans="1:4">
      <c r="A286">
        <v>5014</v>
      </c>
      <c r="B286" t="s">
        <v>306</v>
      </c>
      <c r="C286" t="s">
        <v>553</v>
      </c>
      <c r="D286">
        <v>16</v>
      </c>
    </row>
    <row r="287" spans="1:4">
      <c r="A287">
        <v>5020</v>
      </c>
      <c r="B287" t="s">
        <v>451</v>
      </c>
      <c r="C287" t="s">
        <v>553</v>
      </c>
      <c r="D287">
        <v>16</v>
      </c>
    </row>
    <row r="288" spans="1:4">
      <c r="A288">
        <v>5021</v>
      </c>
      <c r="B288" t="s">
        <v>74</v>
      </c>
      <c r="C288" t="s">
        <v>553</v>
      </c>
      <c r="D288">
        <v>16</v>
      </c>
    </row>
    <row r="289" spans="1:4">
      <c r="A289">
        <v>5022</v>
      </c>
      <c r="B289" t="s">
        <v>309</v>
      </c>
      <c r="C289" t="s">
        <v>553</v>
      </c>
      <c r="D289">
        <v>16</v>
      </c>
    </row>
    <row r="290" spans="1:4">
      <c r="A290">
        <v>5025</v>
      </c>
      <c r="B290" t="s">
        <v>50</v>
      </c>
      <c r="C290" t="s">
        <v>553</v>
      </c>
      <c r="D290">
        <v>16</v>
      </c>
    </row>
    <row r="291" spans="1:4">
      <c r="A291">
        <v>5026</v>
      </c>
      <c r="B291" t="s">
        <v>310</v>
      </c>
      <c r="C291" t="s">
        <v>553</v>
      </c>
      <c r="D291">
        <v>16</v>
      </c>
    </row>
    <row r="292" spans="1:4">
      <c r="A292">
        <v>5027</v>
      </c>
      <c r="B292" t="s">
        <v>311</v>
      </c>
      <c r="C292" t="s">
        <v>553</v>
      </c>
      <c r="D292">
        <v>16</v>
      </c>
    </row>
    <row r="293" spans="1:4">
      <c r="A293">
        <v>5028</v>
      </c>
      <c r="B293" t="s">
        <v>312</v>
      </c>
      <c r="C293" t="s">
        <v>553</v>
      </c>
      <c r="D293">
        <v>16</v>
      </c>
    </row>
    <row r="294" spans="1:4">
      <c r="A294">
        <v>5029</v>
      </c>
      <c r="B294" t="s">
        <v>313</v>
      </c>
      <c r="C294" t="s">
        <v>553</v>
      </c>
      <c r="D294">
        <v>16</v>
      </c>
    </row>
    <row r="295" spans="1:4">
      <c r="A295">
        <v>5031</v>
      </c>
      <c r="B295" t="s">
        <v>81</v>
      </c>
      <c r="C295" t="s">
        <v>553</v>
      </c>
      <c r="D295">
        <v>16</v>
      </c>
    </row>
    <row r="296" spans="1:4">
      <c r="A296">
        <v>5032</v>
      </c>
      <c r="B296" t="s">
        <v>314</v>
      </c>
      <c r="C296" t="s">
        <v>553</v>
      </c>
      <c r="D296">
        <v>16</v>
      </c>
    </row>
    <row r="297" spans="1:4">
      <c r="A297">
        <v>5033</v>
      </c>
      <c r="B297" t="s">
        <v>315</v>
      </c>
      <c r="C297" t="s">
        <v>553</v>
      </c>
      <c r="D297">
        <v>16</v>
      </c>
    </row>
    <row r="298" spans="1:4">
      <c r="A298">
        <v>5034</v>
      </c>
      <c r="B298" t="s">
        <v>318</v>
      </c>
      <c r="C298" t="s">
        <v>553</v>
      </c>
      <c r="D298">
        <v>16</v>
      </c>
    </row>
    <row r="299" spans="1:4">
      <c r="A299">
        <v>5035</v>
      </c>
      <c r="B299" t="s">
        <v>319</v>
      </c>
      <c r="C299" t="s">
        <v>553</v>
      </c>
      <c r="D299">
        <v>16</v>
      </c>
    </row>
    <row r="300" spans="1:4">
      <c r="A300">
        <v>5036</v>
      </c>
      <c r="B300" t="s">
        <v>320</v>
      </c>
      <c r="C300" t="s">
        <v>553</v>
      </c>
      <c r="D300">
        <v>16</v>
      </c>
    </row>
    <row r="301" spans="1:4">
      <c r="A301">
        <v>5037</v>
      </c>
      <c r="B301" t="s">
        <v>321</v>
      </c>
      <c r="C301" t="s">
        <v>553</v>
      </c>
      <c r="D301">
        <v>16</v>
      </c>
    </row>
    <row r="302" spans="1:4">
      <c r="A302">
        <v>5038</v>
      </c>
      <c r="B302" t="s">
        <v>322</v>
      </c>
      <c r="C302" t="s">
        <v>553</v>
      </c>
      <c r="D302">
        <v>16</v>
      </c>
    </row>
    <row r="303" spans="1:4">
      <c r="A303">
        <v>5041</v>
      </c>
      <c r="B303" t="s">
        <v>324</v>
      </c>
      <c r="C303" t="s">
        <v>553</v>
      </c>
      <c r="D303">
        <v>16</v>
      </c>
    </row>
    <row r="304" spans="1:4">
      <c r="A304">
        <v>5042</v>
      </c>
      <c r="B304" t="s">
        <v>325</v>
      </c>
      <c r="C304" t="s">
        <v>553</v>
      </c>
      <c r="D304">
        <v>16</v>
      </c>
    </row>
    <row r="305" spans="1:4">
      <c r="A305">
        <v>5043</v>
      </c>
      <c r="B305" t="s">
        <v>326</v>
      </c>
      <c r="C305" t="s">
        <v>553</v>
      </c>
      <c r="D305">
        <v>16</v>
      </c>
    </row>
    <row r="306" spans="1:4">
      <c r="A306">
        <v>5044</v>
      </c>
      <c r="B306" t="s">
        <v>327</v>
      </c>
      <c r="C306" t="s">
        <v>553</v>
      </c>
      <c r="D306">
        <v>16</v>
      </c>
    </row>
    <row r="307" spans="1:4">
      <c r="A307">
        <v>5045</v>
      </c>
      <c r="B307" t="s">
        <v>328</v>
      </c>
      <c r="C307" t="s">
        <v>553</v>
      </c>
      <c r="D307">
        <v>16</v>
      </c>
    </row>
    <row r="308" spans="1:4">
      <c r="A308">
        <v>5046</v>
      </c>
      <c r="B308" t="s">
        <v>329</v>
      </c>
      <c r="C308" t="s">
        <v>553</v>
      </c>
      <c r="D308">
        <v>16</v>
      </c>
    </row>
    <row r="309" spans="1:4">
      <c r="A309">
        <v>5047</v>
      </c>
      <c r="B309" t="s">
        <v>330</v>
      </c>
      <c r="C309" t="s">
        <v>553</v>
      </c>
      <c r="D309">
        <v>16</v>
      </c>
    </row>
    <row r="310" spans="1:4">
      <c r="A310">
        <v>5049</v>
      </c>
      <c r="B310" t="s">
        <v>331</v>
      </c>
      <c r="C310" t="s">
        <v>553</v>
      </c>
      <c r="D310">
        <v>16</v>
      </c>
    </row>
    <row r="311" spans="1:4">
      <c r="A311">
        <v>5052</v>
      </c>
      <c r="B311" t="s">
        <v>332</v>
      </c>
      <c r="C311" t="s">
        <v>553</v>
      </c>
      <c r="D311">
        <v>16</v>
      </c>
    </row>
    <row r="312" spans="1:4">
      <c r="A312">
        <v>5053</v>
      </c>
      <c r="B312" t="s">
        <v>323</v>
      </c>
      <c r="C312" t="s">
        <v>553</v>
      </c>
      <c r="D312">
        <v>16</v>
      </c>
    </row>
    <row r="313" spans="1:4">
      <c r="A313">
        <v>5054</v>
      </c>
      <c r="B313" t="s">
        <v>584</v>
      </c>
      <c r="C313" t="s">
        <v>553</v>
      </c>
      <c r="D313">
        <v>16</v>
      </c>
    </row>
    <row r="314" spans="1:4">
      <c r="A314">
        <v>5055</v>
      </c>
      <c r="B314" t="s">
        <v>607</v>
      </c>
      <c r="C314" t="s">
        <v>553</v>
      </c>
      <c r="D314">
        <v>16</v>
      </c>
    </row>
    <row r="315" spans="1:4">
      <c r="A315">
        <v>5056</v>
      </c>
      <c r="B315" t="s">
        <v>305</v>
      </c>
      <c r="C315" t="s">
        <v>553</v>
      </c>
      <c r="D315">
        <v>16</v>
      </c>
    </row>
    <row r="316" spans="1:4">
      <c r="A316">
        <v>5057</v>
      </c>
      <c r="B316" t="s">
        <v>307</v>
      </c>
      <c r="C316" t="s">
        <v>553</v>
      </c>
      <c r="D316">
        <v>16</v>
      </c>
    </row>
    <row r="317" spans="1:4">
      <c r="A317">
        <v>5058</v>
      </c>
      <c r="B317" t="s">
        <v>308</v>
      </c>
      <c r="C317" t="s">
        <v>553</v>
      </c>
      <c r="D317">
        <v>16</v>
      </c>
    </row>
    <row r="318" spans="1:4">
      <c r="A318">
        <v>5059</v>
      </c>
      <c r="B318" t="s">
        <v>608</v>
      </c>
      <c r="C318" t="s">
        <v>553</v>
      </c>
      <c r="D318">
        <v>16</v>
      </c>
    </row>
    <row r="319" spans="1:4">
      <c r="A319">
        <v>5060</v>
      </c>
      <c r="B319" t="s">
        <v>609</v>
      </c>
      <c r="C319" t="s">
        <v>553</v>
      </c>
      <c r="D319">
        <v>16</v>
      </c>
    </row>
    <row r="320" spans="1:4">
      <c r="A320">
        <v>5061</v>
      </c>
      <c r="B320" t="s">
        <v>301</v>
      </c>
      <c r="C320" t="s">
        <v>553</v>
      </c>
      <c r="D320">
        <v>16</v>
      </c>
    </row>
    <row r="321" spans="1:4">
      <c r="A321">
        <v>5401</v>
      </c>
      <c r="B321" t="s">
        <v>369</v>
      </c>
      <c r="C321" t="s">
        <v>610</v>
      </c>
      <c r="D321">
        <v>54</v>
      </c>
    </row>
    <row r="322" spans="1:4">
      <c r="A322">
        <v>5402</v>
      </c>
      <c r="B322" t="s">
        <v>368</v>
      </c>
      <c r="C322" t="s">
        <v>610</v>
      </c>
      <c r="D322">
        <v>54</v>
      </c>
    </row>
    <row r="323" spans="1:4">
      <c r="A323">
        <v>5403</v>
      </c>
      <c r="B323" t="s">
        <v>389</v>
      </c>
      <c r="C323" t="s">
        <v>610</v>
      </c>
      <c r="D323">
        <v>54</v>
      </c>
    </row>
    <row r="324" spans="1:4">
      <c r="A324">
        <v>5404</v>
      </c>
      <c r="B324" t="s">
        <v>386</v>
      </c>
      <c r="C324" t="s">
        <v>610</v>
      </c>
      <c r="D324">
        <v>54</v>
      </c>
    </row>
    <row r="325" spans="1:4">
      <c r="A325">
        <v>5405</v>
      </c>
      <c r="B325" t="s">
        <v>387</v>
      </c>
      <c r="C325" t="s">
        <v>610</v>
      </c>
      <c r="D325">
        <v>54</v>
      </c>
    </row>
    <row r="326" spans="1:4">
      <c r="A326">
        <v>5406</v>
      </c>
      <c r="B326" t="s">
        <v>388</v>
      </c>
      <c r="C326" t="s">
        <v>610</v>
      </c>
      <c r="D326">
        <v>54</v>
      </c>
    </row>
    <row r="327" spans="1:4">
      <c r="A327">
        <v>5411</v>
      </c>
      <c r="B327" t="s">
        <v>370</v>
      </c>
      <c r="C327" t="s">
        <v>610</v>
      </c>
      <c r="D327">
        <v>54</v>
      </c>
    </row>
    <row r="328" spans="1:4">
      <c r="A328">
        <v>5412</v>
      </c>
      <c r="B328" t="s">
        <v>582</v>
      </c>
      <c r="C328" t="s">
        <v>610</v>
      </c>
      <c r="D328">
        <v>54</v>
      </c>
    </row>
    <row r="329" spans="1:4">
      <c r="A329">
        <v>5413</v>
      </c>
      <c r="B329" t="s">
        <v>371</v>
      </c>
      <c r="C329" t="s">
        <v>610</v>
      </c>
      <c r="D329">
        <v>54</v>
      </c>
    </row>
    <row r="330" spans="1:4">
      <c r="A330">
        <v>5414</v>
      </c>
      <c r="B330" t="s">
        <v>372</v>
      </c>
      <c r="C330" t="s">
        <v>610</v>
      </c>
      <c r="D330">
        <v>54</v>
      </c>
    </row>
    <row r="331" spans="1:4">
      <c r="A331">
        <v>5415</v>
      </c>
      <c r="B331" t="s">
        <v>373</v>
      </c>
      <c r="C331" t="s">
        <v>610</v>
      </c>
      <c r="D331">
        <v>54</v>
      </c>
    </row>
    <row r="332" spans="1:4">
      <c r="A332">
        <v>5416</v>
      </c>
      <c r="B332" t="s">
        <v>374</v>
      </c>
      <c r="C332" t="s">
        <v>610</v>
      </c>
      <c r="D332">
        <v>54</v>
      </c>
    </row>
    <row r="333" spans="1:4">
      <c r="A333">
        <v>5417</v>
      </c>
      <c r="B333" t="s">
        <v>375</v>
      </c>
      <c r="C333" t="s">
        <v>610</v>
      </c>
      <c r="D333">
        <v>54</v>
      </c>
    </row>
    <row r="334" spans="1:4">
      <c r="A334">
        <v>5418</v>
      </c>
      <c r="B334" t="s">
        <v>51</v>
      </c>
      <c r="C334" t="s">
        <v>610</v>
      </c>
      <c r="D334">
        <v>54</v>
      </c>
    </row>
    <row r="335" spans="1:4">
      <c r="A335">
        <v>5419</v>
      </c>
      <c r="B335" t="s">
        <v>376</v>
      </c>
      <c r="C335" t="s">
        <v>610</v>
      </c>
      <c r="D335">
        <v>54</v>
      </c>
    </row>
    <row r="336" spans="1:4">
      <c r="A336">
        <v>5420</v>
      </c>
      <c r="B336" t="s">
        <v>377</v>
      </c>
      <c r="C336" t="s">
        <v>610</v>
      </c>
      <c r="D336">
        <v>54</v>
      </c>
    </row>
    <row r="337" spans="1:4">
      <c r="A337">
        <v>5421</v>
      </c>
      <c r="B337" t="s">
        <v>611</v>
      </c>
      <c r="C337" t="s">
        <v>610</v>
      </c>
      <c r="D337">
        <v>54</v>
      </c>
    </row>
    <row r="338" spans="1:4">
      <c r="A338">
        <v>5422</v>
      </c>
      <c r="B338" t="s">
        <v>378</v>
      </c>
      <c r="C338" t="s">
        <v>610</v>
      </c>
      <c r="D338">
        <v>54</v>
      </c>
    </row>
    <row r="339" spans="1:4">
      <c r="A339">
        <v>5423</v>
      </c>
      <c r="B339" t="s">
        <v>379</v>
      </c>
      <c r="C339" t="s">
        <v>610</v>
      </c>
      <c r="D339">
        <v>54</v>
      </c>
    </row>
    <row r="340" spans="1:4">
      <c r="A340">
        <v>5424</v>
      </c>
      <c r="B340" t="s">
        <v>380</v>
      </c>
      <c r="C340" t="s">
        <v>610</v>
      </c>
      <c r="D340">
        <v>54</v>
      </c>
    </row>
    <row r="341" spans="1:4">
      <c r="A341">
        <v>5425</v>
      </c>
      <c r="B341" t="s">
        <v>381</v>
      </c>
      <c r="C341" t="s">
        <v>610</v>
      </c>
      <c r="D341">
        <v>54</v>
      </c>
    </row>
    <row r="342" spans="1:4">
      <c r="A342">
        <v>5426</v>
      </c>
      <c r="B342" t="s">
        <v>382</v>
      </c>
      <c r="C342" t="s">
        <v>610</v>
      </c>
      <c r="D342">
        <v>54</v>
      </c>
    </row>
    <row r="343" spans="1:4">
      <c r="A343">
        <v>5427</v>
      </c>
      <c r="B343" t="s">
        <v>383</v>
      </c>
      <c r="C343" t="s">
        <v>610</v>
      </c>
      <c r="D343">
        <v>54</v>
      </c>
    </row>
    <row r="344" spans="1:4">
      <c r="A344">
        <v>5428</v>
      </c>
      <c r="B344" t="s">
        <v>384</v>
      </c>
      <c r="C344" t="s">
        <v>610</v>
      </c>
      <c r="D344">
        <v>54</v>
      </c>
    </row>
    <row r="345" spans="1:4">
      <c r="A345">
        <v>5429</v>
      </c>
      <c r="B345" t="s">
        <v>385</v>
      </c>
      <c r="C345" t="s">
        <v>610</v>
      </c>
      <c r="D345">
        <v>54</v>
      </c>
    </row>
    <row r="346" spans="1:4">
      <c r="A346">
        <v>5430</v>
      </c>
      <c r="B346" t="s">
        <v>402</v>
      </c>
      <c r="C346" t="s">
        <v>610</v>
      </c>
      <c r="D346">
        <v>54</v>
      </c>
    </row>
    <row r="347" spans="1:4">
      <c r="A347">
        <v>5432</v>
      </c>
      <c r="B347" t="s">
        <v>445</v>
      </c>
      <c r="C347" t="s">
        <v>610</v>
      </c>
      <c r="D347">
        <v>54</v>
      </c>
    </row>
    <row r="348" spans="1:4">
      <c r="A348">
        <v>5433</v>
      </c>
      <c r="B348" t="s">
        <v>390</v>
      </c>
      <c r="C348" t="s">
        <v>610</v>
      </c>
      <c r="D348">
        <v>54</v>
      </c>
    </row>
    <row r="349" spans="1:4">
      <c r="A349">
        <v>5434</v>
      </c>
      <c r="B349" t="s">
        <v>446</v>
      </c>
      <c r="C349" t="s">
        <v>610</v>
      </c>
      <c r="D349">
        <v>54</v>
      </c>
    </row>
    <row r="350" spans="1:4">
      <c r="A350">
        <v>5435</v>
      </c>
      <c r="B350" t="s">
        <v>447</v>
      </c>
      <c r="C350" t="s">
        <v>610</v>
      </c>
      <c r="D350">
        <v>54</v>
      </c>
    </row>
    <row r="351" spans="1:4">
      <c r="A351">
        <v>5436</v>
      </c>
      <c r="B351" t="s">
        <v>391</v>
      </c>
      <c r="C351" t="s">
        <v>610</v>
      </c>
      <c r="D351">
        <v>54</v>
      </c>
    </row>
    <row r="352" spans="1:4">
      <c r="A352">
        <v>5437</v>
      </c>
      <c r="B352" t="s">
        <v>75</v>
      </c>
      <c r="C352" t="s">
        <v>610</v>
      </c>
      <c r="D352">
        <v>54</v>
      </c>
    </row>
    <row r="353" spans="1:4">
      <c r="A353">
        <v>5438</v>
      </c>
      <c r="B353" t="s">
        <v>392</v>
      </c>
      <c r="C353" t="s">
        <v>610</v>
      </c>
      <c r="D353">
        <v>54</v>
      </c>
    </row>
    <row r="354" spans="1:4">
      <c r="A354">
        <v>5439</v>
      </c>
      <c r="B354" t="s">
        <v>404</v>
      </c>
      <c r="C354" t="s">
        <v>610</v>
      </c>
      <c r="D354">
        <v>54</v>
      </c>
    </row>
    <row r="355" spans="1:4">
      <c r="A355">
        <v>5440</v>
      </c>
      <c r="B355" t="s">
        <v>393</v>
      </c>
      <c r="C355" t="s">
        <v>610</v>
      </c>
      <c r="D355">
        <v>54</v>
      </c>
    </row>
    <row r="356" spans="1:4">
      <c r="A356">
        <v>5441</v>
      </c>
      <c r="B356" t="s">
        <v>394</v>
      </c>
      <c r="C356" t="s">
        <v>610</v>
      </c>
      <c r="D356">
        <v>54</v>
      </c>
    </row>
    <row r="357" spans="1:4">
      <c r="A357">
        <v>5442</v>
      </c>
      <c r="B357" t="s">
        <v>395</v>
      </c>
      <c r="C357" t="s">
        <v>610</v>
      </c>
      <c r="D357">
        <v>54</v>
      </c>
    </row>
    <row r="358" spans="1:4">
      <c r="A358">
        <v>5443</v>
      </c>
      <c r="B358" t="s">
        <v>448</v>
      </c>
      <c r="C358" t="s">
        <v>610</v>
      </c>
      <c r="D358">
        <v>54</v>
      </c>
    </row>
    <row r="359" spans="1:4">
      <c r="A359">
        <v>5444</v>
      </c>
      <c r="B359" t="s">
        <v>583</v>
      </c>
      <c r="C359" t="s">
        <v>610</v>
      </c>
      <c r="D359">
        <v>54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468</v>
      </c>
      <c r="D1" t="s">
        <v>469</v>
      </c>
      <c r="E1" t="s">
        <v>470</v>
      </c>
      <c r="F1" t="s">
        <v>471</v>
      </c>
      <c r="G1" t="s">
        <v>472</v>
      </c>
      <c r="H1" t="s">
        <v>473</v>
      </c>
      <c r="I1" t="s">
        <v>474</v>
      </c>
      <c r="J1" t="s">
        <v>475</v>
      </c>
      <c r="K1" t="s">
        <v>476</v>
      </c>
      <c r="L1" t="s">
        <v>477</v>
      </c>
      <c r="M1" t="s">
        <v>478</v>
      </c>
      <c r="N1" t="s">
        <v>479</v>
      </c>
      <c r="O1" t="s">
        <v>480</v>
      </c>
      <c r="P1" t="s">
        <v>481</v>
      </c>
      <c r="Q1" t="s">
        <v>25</v>
      </c>
      <c r="R1" t="s">
        <v>542</v>
      </c>
      <c r="S1" t="s">
        <v>542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T130"/>
  <sheetViews>
    <sheetView defaultGridColor="0" topLeftCell="B1" colorId="22" zoomScale="98" zoomScaleNormal="98" workbookViewId="0">
      <pane ySplit="8" topLeftCell="A9" activePane="bottomLeft" state="frozen"/>
      <selection pane="bottomLeft" activeCell="B10" sqref="B10"/>
    </sheetView>
  </sheetViews>
  <sheetFormatPr baseColWidth="10" defaultRowHeight="15"/>
  <cols>
    <col min="1" max="1" width="1.90625" customWidth="1"/>
    <col min="2" max="2" width="5.1796875" customWidth="1"/>
    <col min="3" max="3" width="4.90625" customWidth="1"/>
    <col min="4" max="4" width="6.453125" customWidth="1"/>
    <col min="5" max="5" width="4" customWidth="1"/>
    <col min="6" max="6" width="6.1796875" style="296" customWidth="1"/>
    <col min="7" max="7" width="4.6328125" customWidth="1"/>
    <col min="8" max="8" width="6.26953125" style="89" customWidth="1"/>
    <col min="9" max="9" width="4.26953125" style="380" customWidth="1"/>
    <col min="10" max="10" width="5.54296875" style="89" customWidth="1"/>
    <col min="11" max="11" width="2.1796875" style="89" customWidth="1"/>
    <col min="12" max="12" width="6" style="89" customWidth="1"/>
    <col min="13" max="13" width="5.1796875" style="89" customWidth="1"/>
    <col min="14" max="14" width="1.453125" style="89" customWidth="1"/>
    <col min="15" max="15" width="5.54296875" style="89" customWidth="1"/>
    <col min="16" max="16" width="1.1796875" style="89" customWidth="1"/>
    <col min="17" max="17" width="4.6328125" style="89" customWidth="1"/>
    <col min="18" max="18" width="1.54296875" style="89" customWidth="1"/>
    <col min="19" max="19" width="5.6328125" style="89" customWidth="1"/>
    <col min="20" max="20" width="1.1796875" style="89" customWidth="1"/>
    <col min="21" max="21" width="6.453125" style="89" customWidth="1"/>
    <col min="22" max="22" width="2" style="89" customWidth="1"/>
    <col min="23" max="23" width="6.90625" customWidth="1"/>
    <col min="24" max="24" width="5.1796875" style="395" customWidth="1"/>
    <col min="25" max="25" width="7.54296875" customWidth="1"/>
    <col min="26" max="26" width="5.08984375" customWidth="1"/>
    <col min="27" max="28" width="5.453125" style="11" customWidth="1"/>
    <col min="29" max="29" width="5.54296875" style="11" customWidth="1"/>
    <col min="30" max="30" width="6.6328125" style="89" customWidth="1"/>
    <col min="31" max="31" width="5" customWidth="1"/>
    <col min="32" max="32" width="5.36328125" customWidth="1"/>
    <col min="33" max="33" width="5.81640625" style="11" customWidth="1"/>
    <col min="34" max="34" width="4.90625" style="11" customWidth="1"/>
    <col min="35" max="35" width="6.453125" style="11" customWidth="1"/>
    <col min="36" max="36" width="7.453125" customWidth="1"/>
    <col min="37" max="37" width="10" customWidth="1"/>
    <col min="38" max="38" width="5.90625" customWidth="1"/>
    <col min="39" max="39" width="8.08984375" customWidth="1"/>
    <col min="40" max="40" width="5.90625" customWidth="1"/>
    <col min="41" max="41" width="8.08984375" customWidth="1"/>
    <col min="42" max="43" width="6.90625" customWidth="1"/>
    <col min="44" max="45" width="6.36328125" customWidth="1"/>
    <col min="46" max="46" width="7.90625" customWidth="1"/>
    <col min="47" max="47" width="5.6328125" customWidth="1"/>
    <col min="48" max="48" width="7.90625" customWidth="1"/>
    <col min="49" max="49" width="6.36328125" customWidth="1"/>
    <col min="50" max="50" width="7.90625" customWidth="1"/>
    <col min="51" max="51" width="6.36328125" customWidth="1"/>
    <col min="52" max="52" width="8" customWidth="1"/>
    <col min="53" max="53" width="9.1796875" customWidth="1"/>
    <col min="54" max="56" width="8" customWidth="1"/>
    <col min="57" max="57" width="7.36328125" customWidth="1"/>
    <col min="58" max="58" width="7.1796875" customWidth="1"/>
    <col min="59" max="59" width="7.08984375" customWidth="1"/>
    <col min="60" max="60" width="8" customWidth="1"/>
    <col min="61" max="61" width="10.08984375" customWidth="1"/>
    <col min="62" max="62" width="8" customWidth="1"/>
    <col min="63" max="63" width="9.6328125" customWidth="1"/>
    <col min="64" max="64" width="7.6328125" customWidth="1"/>
    <col min="65" max="65" width="9.6328125" customWidth="1"/>
    <col min="66" max="66" width="9.1796875" customWidth="1"/>
    <col min="67" max="69" width="7.90625" customWidth="1"/>
    <col min="70" max="70" width="8.08984375" customWidth="1"/>
    <col min="71" max="71" width="8.54296875" customWidth="1"/>
    <col min="72" max="72" width="8" customWidth="1"/>
    <col min="73" max="73" width="6.453125" customWidth="1"/>
    <col min="74" max="74" width="8.08984375" customWidth="1"/>
    <col min="75" max="75" width="7.54296875" customWidth="1"/>
    <col min="76" max="76" width="8.36328125" customWidth="1"/>
    <col min="77" max="77" width="9.453125" customWidth="1"/>
    <col min="78" max="79" width="8.36328125" customWidth="1"/>
    <col min="80" max="80" width="8.90625" customWidth="1"/>
    <col min="81" max="81" width="8.36328125" customWidth="1"/>
    <col min="82" max="82" width="7.90625" customWidth="1"/>
    <col min="83" max="83" width="8" customWidth="1"/>
    <col min="84" max="85" width="9.90625" customWidth="1"/>
    <col min="86" max="86" width="9.08984375" customWidth="1"/>
    <col min="87" max="87" width="8.36328125" customWidth="1"/>
    <col min="88" max="88" width="8.6328125" customWidth="1"/>
    <col min="89" max="89" width="8.90625" customWidth="1"/>
    <col min="90" max="90" width="8.08984375" customWidth="1"/>
    <col min="91" max="91" width="8.6328125" customWidth="1"/>
    <col min="92" max="93" width="9.90625" customWidth="1"/>
    <col min="94" max="94" width="8.08984375" customWidth="1"/>
    <col min="95" max="95" width="8" customWidth="1"/>
    <col min="96" max="96" width="8.08984375" customWidth="1"/>
    <col min="97" max="97" width="11.08984375" customWidth="1"/>
    <col min="98" max="98" width="7.6328125" customWidth="1"/>
    <col min="99" max="99" width="8.08984375" customWidth="1"/>
    <col min="100" max="100" width="7.90625" customWidth="1"/>
    <col min="101" max="101" width="8.90625" customWidth="1"/>
    <col min="102" max="102" width="6.90625" customWidth="1"/>
    <col min="103" max="103" width="6.6328125" customWidth="1"/>
    <col min="104" max="105" width="8.08984375" customWidth="1"/>
    <col min="106" max="106" width="9.36328125" customWidth="1"/>
    <col min="107" max="107" width="10.08984375" customWidth="1"/>
    <col min="108" max="108" width="10.90625" customWidth="1"/>
    <col min="109" max="112" width="8.08984375" customWidth="1"/>
    <col min="113" max="113" width="8.36328125" customWidth="1"/>
    <col min="114" max="114" width="11.08984375" customWidth="1"/>
    <col min="115" max="115" width="8.08984375" customWidth="1"/>
    <col min="116" max="116" width="6.36328125" customWidth="1"/>
    <col min="117" max="117" width="7.453125" customWidth="1"/>
    <col min="118" max="118" width="7.6328125" customWidth="1"/>
    <col min="119" max="120" width="7.90625" customWidth="1"/>
    <col min="121" max="121" width="8" customWidth="1"/>
    <col min="122" max="122" width="7.6328125" customWidth="1"/>
    <col min="123" max="123" width="7.90625" customWidth="1"/>
    <col min="124" max="124" width="8.08984375" customWidth="1"/>
    <col min="125" max="125" width="7.54296875" customWidth="1"/>
    <col min="126" max="126" width="7.90625" customWidth="1"/>
    <col min="127" max="127" width="7.6328125" customWidth="1"/>
    <col min="128" max="128" width="7.90625" customWidth="1"/>
    <col min="129" max="129" width="7.54296875" customWidth="1"/>
    <col min="130" max="130" width="7.90625" customWidth="1"/>
    <col min="131" max="131" width="9.90625" customWidth="1"/>
    <col min="132" max="132" width="7.08984375" customWidth="1"/>
    <col min="133" max="133" width="8.08984375" customWidth="1"/>
    <col min="134" max="134" width="8.54296875" customWidth="1"/>
    <col min="135" max="135" width="9.90625" customWidth="1"/>
    <col min="136" max="136" width="8.36328125" customWidth="1"/>
    <col min="137" max="137" width="10.54296875" customWidth="1"/>
    <col min="138" max="138" width="7.90625" customWidth="1"/>
    <col min="139" max="139" width="8.08984375" customWidth="1"/>
    <col min="140" max="142" width="9.90625" customWidth="1"/>
    <col min="143" max="143" width="8.36328125" customWidth="1"/>
    <col min="144" max="144" width="8.6328125" customWidth="1"/>
    <col min="145" max="145" width="8.54296875" customWidth="1"/>
    <col min="146" max="146" width="8.6328125" customWidth="1"/>
    <col min="147" max="147" width="8.36328125" customWidth="1"/>
    <col min="148" max="148" width="10.6328125" customWidth="1"/>
    <col min="149" max="149" width="9.90625" customWidth="1"/>
    <col min="150" max="150" width="7.54296875" customWidth="1"/>
    <col min="151" max="151" width="8.54296875" customWidth="1"/>
    <col min="152" max="153" width="7.90625" customWidth="1"/>
    <col min="154" max="156" width="8.36328125" customWidth="1"/>
    <col min="157" max="158" width="8.08984375" customWidth="1"/>
    <col min="159" max="160" width="8.36328125" customWidth="1"/>
    <col min="161" max="161" width="8.54296875" customWidth="1"/>
    <col min="162" max="162" width="8.36328125" customWidth="1"/>
    <col min="163" max="163" width="8.6328125" customWidth="1"/>
    <col min="164" max="165" width="9.90625" customWidth="1"/>
    <col min="166" max="166" width="8.08984375" customWidth="1"/>
    <col min="167" max="167" width="8.54296875" customWidth="1"/>
    <col min="168" max="168" width="7.54296875" customWidth="1"/>
    <col min="169" max="169" width="8.08984375" customWidth="1"/>
    <col min="170" max="170" width="7.90625" customWidth="1"/>
    <col min="171" max="171" width="8.36328125" customWidth="1"/>
    <col min="172" max="172" width="8.08984375" customWidth="1"/>
    <col min="173" max="173" width="9.90625" customWidth="1"/>
    <col min="174" max="174" width="8" customWidth="1"/>
    <col min="175" max="175" width="7.90625" customWidth="1"/>
    <col min="176" max="176" width="8.90625" customWidth="1"/>
    <col min="177" max="177" width="8" customWidth="1"/>
    <col min="178" max="178" width="8.90625" customWidth="1"/>
    <col min="179" max="179" width="7.08984375" customWidth="1"/>
    <col min="180" max="180" width="9" customWidth="1"/>
    <col min="181" max="181" width="8.08984375" customWidth="1"/>
    <col min="182" max="182" width="10.36328125" customWidth="1"/>
    <col min="183" max="184" width="7.90625" customWidth="1"/>
    <col min="185" max="185" width="8.6328125" customWidth="1"/>
    <col min="186" max="186" width="8.90625" customWidth="1"/>
    <col min="187" max="187" width="8.6328125" customWidth="1"/>
    <col min="188" max="189" width="8.08984375" customWidth="1"/>
    <col min="190" max="190" width="7.54296875" customWidth="1"/>
    <col min="191" max="193" width="8.08984375" customWidth="1"/>
    <col min="194" max="194" width="8.6328125" customWidth="1"/>
    <col min="195" max="195" width="7.90625" customWidth="1"/>
    <col min="196" max="197" width="8.08984375" customWidth="1"/>
    <col min="198" max="198" width="7.90625" customWidth="1"/>
    <col min="201" max="201" width="8" customWidth="1"/>
    <col min="202" max="202" width="8.08984375" customWidth="1"/>
    <col min="203" max="203" width="8" customWidth="1"/>
    <col min="204" max="205" width="8.08984375" customWidth="1"/>
    <col min="206" max="208" width="7.90625" customWidth="1"/>
    <col min="209" max="209" width="8.08984375" customWidth="1"/>
    <col min="210" max="212" width="7.90625" customWidth="1"/>
    <col min="213" max="213" width="6.6328125" customWidth="1"/>
    <col min="214" max="214" width="8.36328125" customWidth="1"/>
    <col min="215" max="215" width="8" customWidth="1"/>
  </cols>
  <sheetData>
    <row r="1" spans="1:60" ht="13.5" customHeight="1">
      <c r="A1" s="25"/>
      <c r="B1" s="25"/>
      <c r="C1" s="25"/>
      <c r="D1" s="25"/>
      <c r="E1" s="25"/>
      <c r="F1" s="333"/>
      <c r="G1" s="25"/>
      <c r="H1" s="97"/>
      <c r="I1" s="375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25"/>
      <c r="X1" s="389"/>
      <c r="Y1" s="25"/>
      <c r="Z1" s="25"/>
      <c r="AA1" s="118"/>
      <c r="AB1" s="118"/>
      <c r="AC1" s="118"/>
      <c r="AD1" s="97"/>
      <c r="AE1" s="25"/>
      <c r="AF1" s="25"/>
      <c r="AG1" s="118"/>
      <c r="AH1" s="118"/>
      <c r="AI1" s="118"/>
      <c r="AJ1" s="25"/>
    </row>
    <row r="2" spans="1:60" ht="31.5" customHeight="1">
      <c r="A2" s="25"/>
      <c r="B2" s="25"/>
      <c r="C2" s="124" t="s">
        <v>82</v>
      </c>
      <c r="D2" s="126"/>
      <c r="E2" s="126"/>
      <c r="F2" s="334"/>
      <c r="G2" s="126"/>
      <c r="H2" s="126"/>
      <c r="I2" s="375"/>
      <c r="J2" s="126"/>
      <c r="K2" s="126"/>
      <c r="L2" s="97"/>
      <c r="M2" s="97"/>
      <c r="N2" s="97"/>
      <c r="O2" s="126"/>
      <c r="P2" s="126"/>
      <c r="Q2" s="126"/>
      <c r="R2" s="126"/>
      <c r="S2" s="97"/>
      <c r="T2" s="97"/>
      <c r="U2" s="97"/>
      <c r="V2" s="97"/>
      <c r="W2" s="127"/>
      <c r="X2" s="389"/>
      <c r="Y2" s="124" t="str">
        <f>+År!B2</f>
        <v>KJE</v>
      </c>
      <c r="Z2" s="126"/>
      <c r="AA2" s="118"/>
      <c r="AB2" s="97"/>
      <c r="AC2" s="118"/>
      <c r="AD2" s="97"/>
      <c r="AE2" s="25"/>
      <c r="AF2" s="25"/>
      <c r="AG2" s="118"/>
      <c r="AH2" s="118"/>
      <c r="AI2" s="118"/>
      <c r="AJ2" s="25"/>
    </row>
    <row r="3" spans="1:60" ht="22.5" customHeight="1">
      <c r="A3" s="25"/>
      <c r="B3" s="25"/>
      <c r="C3" s="25"/>
      <c r="D3" s="25"/>
      <c r="E3" s="25"/>
      <c r="F3" s="333"/>
      <c r="G3" s="25"/>
      <c r="H3" s="97"/>
      <c r="I3" s="375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25"/>
      <c r="X3" s="389"/>
      <c r="Y3" s="25"/>
      <c r="Z3" s="25"/>
      <c r="AA3" s="118"/>
      <c r="AB3" s="118"/>
      <c r="AC3" s="118"/>
      <c r="AD3" s="97"/>
      <c r="AE3" s="25"/>
      <c r="AF3" s="25"/>
      <c r="AG3" s="118"/>
      <c r="AH3" s="118"/>
      <c r="AI3" s="118"/>
      <c r="AJ3" s="25"/>
    </row>
    <row r="4" spans="1:60" s="173" customFormat="1" ht="22.2">
      <c r="A4" s="188"/>
      <c r="B4" s="188"/>
      <c r="C4" s="188"/>
      <c r="D4" s="188"/>
      <c r="E4" s="125" t="s">
        <v>430</v>
      </c>
      <c r="F4" s="335"/>
      <c r="G4" s="515">
        <f>+År!P2</f>
        <v>52</v>
      </c>
      <c r="H4" s="508"/>
      <c r="I4" s="376"/>
      <c r="J4" s="188"/>
      <c r="K4" s="188"/>
      <c r="L4" s="189"/>
      <c r="M4" s="189"/>
      <c r="N4" s="189"/>
      <c r="O4" s="188"/>
      <c r="P4" s="188"/>
      <c r="Q4" s="188"/>
      <c r="R4" s="188"/>
      <c r="S4" s="97"/>
      <c r="T4" s="97"/>
      <c r="U4" s="97"/>
      <c r="V4" s="97"/>
      <c r="W4" s="189"/>
      <c r="X4" s="390"/>
      <c r="Y4" s="189"/>
      <c r="Z4" s="188"/>
      <c r="AA4" s="257" t="s">
        <v>431</v>
      </c>
      <c r="AB4" s="190"/>
      <c r="AC4" s="188"/>
      <c r="AD4" s="188"/>
      <c r="AE4" s="512">
        <f>SUM(Måned!F9:F20)</f>
        <v>16562</v>
      </c>
      <c r="AF4" s="513"/>
      <c r="AG4" s="514"/>
      <c r="AH4" s="189"/>
      <c r="AI4" s="190"/>
      <c r="AJ4" s="190"/>
      <c r="AK4" s="19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>
      <c r="A5" s="25"/>
      <c r="B5" s="25"/>
      <c r="C5" s="25"/>
      <c r="D5" s="25"/>
      <c r="E5" s="25"/>
      <c r="F5" s="333"/>
      <c r="G5" s="25"/>
      <c r="H5" s="97"/>
      <c r="I5" s="375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25"/>
      <c r="X5" s="389"/>
      <c r="Y5" s="25"/>
      <c r="Z5" s="25"/>
      <c r="AA5" s="118"/>
      <c r="AB5" s="118"/>
      <c r="AC5" s="118"/>
      <c r="AD5" s="97"/>
      <c r="AE5" s="25"/>
      <c r="AF5" s="25"/>
      <c r="AG5" s="118"/>
      <c r="AH5" s="118"/>
      <c r="AI5" s="118"/>
      <c r="AJ5" s="25"/>
    </row>
    <row r="6" spans="1:60" ht="15.6">
      <c r="A6" s="25"/>
      <c r="B6" s="25"/>
      <c r="C6" s="25"/>
      <c r="D6" s="40" t="s">
        <v>2</v>
      </c>
      <c r="E6" s="25"/>
      <c r="F6" s="333"/>
      <c r="G6" s="25"/>
      <c r="H6" s="97"/>
      <c r="I6" s="375"/>
      <c r="J6" s="97"/>
      <c r="K6" s="97"/>
      <c r="L6" s="98" t="s">
        <v>22</v>
      </c>
      <c r="M6" s="97"/>
      <c r="N6" s="97"/>
      <c r="O6" s="375"/>
      <c r="P6" s="375"/>
      <c r="Q6" s="375" t="s">
        <v>400</v>
      </c>
      <c r="R6" s="97"/>
      <c r="S6" s="97"/>
      <c r="T6" s="97"/>
      <c r="U6" s="97"/>
      <c r="V6" s="97"/>
      <c r="W6" s="40"/>
      <c r="X6" s="391"/>
      <c r="Y6" s="40" t="s">
        <v>22</v>
      </c>
      <c r="Z6" s="25"/>
      <c r="AA6" s="119" t="s">
        <v>400</v>
      </c>
      <c r="AB6" s="119" t="s">
        <v>45</v>
      </c>
      <c r="AC6" s="119"/>
      <c r="AD6" s="98" t="s">
        <v>409</v>
      </c>
      <c r="AE6" s="25"/>
      <c r="AF6" s="25"/>
      <c r="AG6" s="119" t="s">
        <v>71</v>
      </c>
      <c r="AH6" s="118"/>
      <c r="AI6" s="118"/>
      <c r="AJ6" s="25"/>
    </row>
    <row r="7" spans="1:60" ht="15.6">
      <c r="A7" s="25"/>
      <c r="B7" s="40" t="s">
        <v>648</v>
      </c>
      <c r="C7" s="40"/>
      <c r="D7" s="40" t="s">
        <v>462</v>
      </c>
      <c r="E7" s="100"/>
      <c r="F7" s="337"/>
      <c r="G7" s="100"/>
      <c r="H7" s="98" t="s">
        <v>2</v>
      </c>
      <c r="I7" s="377"/>
      <c r="J7" s="98" t="s">
        <v>1</v>
      </c>
      <c r="K7" s="98"/>
      <c r="L7" s="98" t="s">
        <v>412</v>
      </c>
      <c r="M7" s="102"/>
      <c r="N7" s="102"/>
      <c r="O7" s="350" t="s">
        <v>2</v>
      </c>
      <c r="P7" s="350"/>
      <c r="Q7" s="350" t="s">
        <v>646</v>
      </c>
      <c r="R7" s="350"/>
      <c r="S7" s="377" t="s">
        <v>22</v>
      </c>
      <c r="T7" s="377"/>
      <c r="U7" s="377" t="s">
        <v>22</v>
      </c>
      <c r="V7" s="377"/>
      <c r="W7" s="40" t="s">
        <v>22</v>
      </c>
      <c r="X7" s="392"/>
      <c r="Y7" s="40" t="s">
        <v>410</v>
      </c>
      <c r="Z7" s="100"/>
      <c r="AA7" s="119" t="s">
        <v>466</v>
      </c>
      <c r="AB7" s="119" t="s">
        <v>508</v>
      </c>
      <c r="AC7" s="119" t="s">
        <v>508</v>
      </c>
      <c r="AD7" s="98" t="s">
        <v>412</v>
      </c>
      <c r="AE7" s="40" t="s">
        <v>460</v>
      </c>
      <c r="AF7" s="40" t="s">
        <v>410</v>
      </c>
      <c r="AG7" s="119" t="s">
        <v>413</v>
      </c>
      <c r="AH7" s="119" t="s">
        <v>413</v>
      </c>
      <c r="AI7" s="119" t="s">
        <v>414</v>
      </c>
      <c r="AJ7" s="25"/>
    </row>
    <row r="8" spans="1:60" ht="15.6">
      <c r="A8" s="25"/>
      <c r="B8" s="40" t="s">
        <v>649</v>
      </c>
      <c r="C8" s="40" t="s">
        <v>85</v>
      </c>
      <c r="D8" s="40" t="s">
        <v>463</v>
      </c>
      <c r="E8" s="100" t="s">
        <v>465</v>
      </c>
      <c r="F8" s="337" t="s">
        <v>2</v>
      </c>
      <c r="G8" s="100" t="s">
        <v>465</v>
      </c>
      <c r="H8" s="98" t="s">
        <v>400</v>
      </c>
      <c r="I8" s="377" t="s">
        <v>465</v>
      </c>
      <c r="J8" s="98" t="s">
        <v>400</v>
      </c>
      <c r="K8" s="98"/>
      <c r="L8" s="98" t="s">
        <v>44</v>
      </c>
      <c r="M8" s="102" t="s">
        <v>465</v>
      </c>
      <c r="N8" s="102"/>
      <c r="O8" s="350" t="s">
        <v>637</v>
      </c>
      <c r="P8" s="350"/>
      <c r="Q8" s="350" t="s">
        <v>647</v>
      </c>
      <c r="R8" s="350"/>
      <c r="S8" s="377" t="s">
        <v>637</v>
      </c>
      <c r="T8" s="377"/>
      <c r="U8" s="377" t="s">
        <v>639</v>
      </c>
      <c r="V8" s="377"/>
      <c r="W8" s="40" t="s">
        <v>0</v>
      </c>
      <c r="X8" s="392" t="s">
        <v>465</v>
      </c>
      <c r="Y8" s="40" t="s">
        <v>411</v>
      </c>
      <c r="Z8" s="100" t="s">
        <v>465</v>
      </c>
      <c r="AA8" s="119" t="s">
        <v>467</v>
      </c>
      <c r="AB8" s="119" t="s">
        <v>454</v>
      </c>
      <c r="AC8" s="119" t="s">
        <v>68</v>
      </c>
      <c r="AD8" s="98" t="s">
        <v>44</v>
      </c>
      <c r="AE8" s="40" t="s">
        <v>461</v>
      </c>
      <c r="AF8" s="40" t="s">
        <v>488</v>
      </c>
      <c r="AG8" s="119" t="s">
        <v>43</v>
      </c>
      <c r="AH8" s="119" t="s">
        <v>487</v>
      </c>
      <c r="AI8" s="119" t="s">
        <v>487</v>
      </c>
      <c r="AJ8" s="25"/>
    </row>
    <row r="9" spans="1:60" ht="15.6">
      <c r="A9" s="25"/>
      <c r="B9" s="94" t="s">
        <v>521</v>
      </c>
      <c r="C9" s="94">
        <f>+'Ark1'!C31</f>
        <v>2024</v>
      </c>
      <c r="D9" s="94">
        <f>+IF(F9=0,"",'Ark1'!Q31)</f>
        <v>24</v>
      </c>
      <c r="E9" s="117">
        <f t="shared" ref="E9:E20" si="0">+IF(F9=0,"",D9-D22)</f>
        <v>-2</v>
      </c>
      <c r="F9" s="338">
        <f>+'Ark1'!R31</f>
        <v>205</v>
      </c>
      <c r="G9" s="117">
        <f t="shared" ref="G9:G20" si="1">+IF(F9=0,"",F9-F22)</f>
        <v>3</v>
      </c>
      <c r="H9" s="96">
        <f>+IF(F9=0,"",'Ark1'!AG31)</f>
        <v>1.4058437878217247</v>
      </c>
      <c r="I9" s="378">
        <f t="shared" ref="I9:I20" si="2">+IF(F9=0,"",H9-H22)</f>
        <v>6.4013885018697536E-2</v>
      </c>
      <c r="J9" s="96">
        <f>+IF(F9=0,"",'Ark1'!AH31)</f>
        <v>3.4146341463414642</v>
      </c>
      <c r="K9" s="98"/>
      <c r="L9" s="96">
        <f>+IF(F9=0,"",'Ark1'!U31)</f>
        <v>9.3775609756097573</v>
      </c>
      <c r="M9" s="96">
        <f t="shared" ref="M9:M20" si="3">+IF(F9=0,"",L9-L22)</f>
        <v>5.6273846896889523E-2</v>
      </c>
      <c r="N9" s="102"/>
      <c r="O9" s="18">
        <f>+'Ark1'!AI31</f>
        <v>41</v>
      </c>
      <c r="P9" s="350"/>
      <c r="Q9" s="141">
        <f>IF(O9=0,"",100*O9/F9)</f>
        <v>20</v>
      </c>
      <c r="R9" s="350"/>
      <c r="S9" s="55">
        <f>+IF(O9=0,"",'Ark1'!AJ31)</f>
        <v>84.817073170731717</v>
      </c>
      <c r="T9" s="377"/>
      <c r="U9" s="55">
        <f>+IF(O9=0,"",'Ark1'!AK31)</f>
        <v>16.184952370517603</v>
      </c>
      <c r="V9" s="377"/>
      <c r="W9" s="95">
        <f>+IF(F9=0,"",'Ark1'!S31)</f>
        <v>5.3219512195121954</v>
      </c>
      <c r="X9" s="393">
        <f t="shared" ref="X9:X20" si="4">+IF(F9=0,"",W9-W22)</f>
        <v>1.9971021492391827E-2</v>
      </c>
      <c r="Y9" s="95">
        <f>+IF(F9=0,"",'Ark1'!T31)</f>
        <v>4.7121951219512193</v>
      </c>
      <c r="Z9" s="95">
        <f t="shared" ref="Z9:Z20" si="5">+IF(F9=0,"",Y9-Y22)</f>
        <v>5.37792803670607E-2</v>
      </c>
      <c r="AA9" s="101">
        <f>+IF(F9=0,"",'Ark1'!W31)</f>
        <v>0</v>
      </c>
      <c r="AB9" s="256">
        <f>+IF(F9=0,"",'Ark1'!X31)</f>
        <v>4.3902439024390247</v>
      </c>
      <c r="AC9" s="256">
        <f>+IF(F9=0,"",'Ark1'!Y31)</f>
        <v>0.48780487804878048</v>
      </c>
      <c r="AD9" s="96">
        <f>+IF(F9=0,"",'Ark1'!Z31)</f>
        <v>3.2196930473964045</v>
      </c>
      <c r="AE9" s="96">
        <f>+IF(F9=0,"",'Ark1'!AA31)</f>
        <v>1.4223841536474204</v>
      </c>
      <c r="AF9" s="96">
        <f>+IF(F9=0,"",'Ark1'!AB31)</f>
        <v>1.2840855381338496</v>
      </c>
      <c r="AG9" s="101">
        <f>+IF(F9=0,"",'Ark1'!AD31)</f>
        <v>35.72393590347869</v>
      </c>
      <c r="AH9" s="101">
        <f>+IF(F9=0,"",'Ark1'!AE31)</f>
        <v>41.395516808456826</v>
      </c>
      <c r="AI9" s="101">
        <f>+IF(F9=0,"",'Ark1'!AF31)</f>
        <v>1.2377732157951937</v>
      </c>
      <c r="AJ9" s="25"/>
      <c r="AW9">
        <f>+År!I36</f>
        <v>8.25646057239463</v>
      </c>
      <c r="AX9" s="1">
        <f>+År!P36</f>
        <v>5.5422654268808085</v>
      </c>
      <c r="AY9" s="1">
        <f t="shared" ref="AY9:AY18" si="6">+AY10</f>
        <v>84.817073170731717</v>
      </c>
      <c r="AZ9" s="1">
        <f t="shared" ref="AZ9:AZ18" si="7">+AZ10</f>
        <v>14.784450054870508</v>
      </c>
    </row>
    <row r="10" spans="1:60" ht="15.6">
      <c r="A10" s="25"/>
      <c r="B10" s="94" t="s">
        <v>522</v>
      </c>
      <c r="C10" s="94">
        <f>+'Ark1'!C32</f>
        <v>2024</v>
      </c>
      <c r="D10" s="94">
        <f>+IF(F10=0,"",'Ark1'!Q32)</f>
        <v>46</v>
      </c>
      <c r="E10" s="117">
        <f t="shared" si="0"/>
        <v>0</v>
      </c>
      <c r="F10" s="338">
        <f>+'Ark1'!R32</f>
        <v>1161</v>
      </c>
      <c r="G10" s="117">
        <f t="shared" si="1"/>
        <v>-136</v>
      </c>
      <c r="H10" s="96">
        <f>+IF(F10=0,"",'Ark1'!AG32)</f>
        <v>5.502418762134945</v>
      </c>
      <c r="I10" s="378">
        <f t="shared" si="2"/>
        <v>-0.80957646602744671</v>
      </c>
      <c r="J10" s="96">
        <f>+IF(F10=0,"",'Ark1'!AH32)</f>
        <v>1.1197243755383288</v>
      </c>
      <c r="K10" s="98"/>
      <c r="L10" s="96">
        <f>+IF(F10=0,"",'Ark1'!U32)</f>
        <v>6.4807924203273002</v>
      </c>
      <c r="M10" s="96">
        <f t="shared" si="3"/>
        <v>-0.34819755654239781</v>
      </c>
      <c r="N10" s="102"/>
      <c r="O10" s="18">
        <f>+'Ark1'!AI32</f>
        <v>1050</v>
      </c>
      <c r="P10" s="350"/>
      <c r="Q10" s="141">
        <f t="shared" ref="Q10:Q20" si="8">IF(O10=0,"",100*O10/F10)</f>
        <v>90.439276485788113</v>
      </c>
      <c r="R10" s="350"/>
      <c r="S10" s="55">
        <f>+IF(O10=0,"",'Ark1'!AJ32)</f>
        <v>74.010190476190445</v>
      </c>
      <c r="T10" s="377"/>
      <c r="U10" s="55">
        <f>+IF(O10=0,"",'Ark1'!AK32)</f>
        <v>15.268158287545303</v>
      </c>
      <c r="V10" s="377"/>
      <c r="W10" s="95">
        <f>+IF(F10=0,"",'Ark1'!S32)</f>
        <v>5.7614125753660641</v>
      </c>
      <c r="X10" s="393">
        <f t="shared" si="4"/>
        <v>0.31962383211240208</v>
      </c>
      <c r="Y10" s="95">
        <f>+IF(F10=0,"",'Ark1'!T32)</f>
        <v>4.73557278208441</v>
      </c>
      <c r="Z10" s="95">
        <f t="shared" si="5"/>
        <v>-4.6231381369715052E-2</v>
      </c>
      <c r="AA10" s="101">
        <f>+IF(F10=0,"",'Ark1'!W32)</f>
        <v>0</v>
      </c>
      <c r="AB10" s="256">
        <f>+IF(F10=0,"",'Ark1'!X32)</f>
        <v>0.17226528854435827</v>
      </c>
      <c r="AC10" s="256">
        <f>+IF(F10=0,"",'Ark1'!Y32)</f>
        <v>0.17226528854435827</v>
      </c>
      <c r="AD10" s="96">
        <f>+IF(F10=0,"",'Ark1'!Z32)</f>
        <v>2.272257444488611</v>
      </c>
      <c r="AE10" s="96">
        <f>+IF(F10=0,"",'Ark1'!AA32)</f>
        <v>1.4083885769255813</v>
      </c>
      <c r="AF10" s="96">
        <f>+IF(F10=0,"",'Ark1'!AB32)</f>
        <v>1.382747406841996</v>
      </c>
      <c r="AG10" s="101">
        <f>+IF(F10=0,"",'Ark1'!AD32)</f>
        <v>20.697420684218223</v>
      </c>
      <c r="AH10" s="101">
        <f>+IF(F10=0,"",'Ark1'!AE32)</f>
        <v>44.659912711528506</v>
      </c>
      <c r="AI10" s="101">
        <f>+IF(F10=0,"",'Ark1'!AF32)</f>
        <v>7.0100229440888784</v>
      </c>
      <c r="AJ10" s="25"/>
      <c r="AW10">
        <f>+AW9</f>
        <v>8.25646057239463</v>
      </c>
      <c r="AX10" s="1">
        <f>+AX9</f>
        <v>5.5422654268808085</v>
      </c>
      <c r="AY10" s="1">
        <f t="shared" si="6"/>
        <v>84.817073170731717</v>
      </c>
      <c r="AZ10" s="1">
        <f t="shared" si="7"/>
        <v>14.784450054870508</v>
      </c>
    </row>
    <row r="11" spans="1:60" ht="15.6">
      <c r="A11" s="25"/>
      <c r="B11" s="94" t="s">
        <v>523</v>
      </c>
      <c r="C11" s="94">
        <f>+'Ark1'!C33</f>
        <v>2024</v>
      </c>
      <c r="D11" s="94">
        <f>+IF(F11=0,"",'Ark1'!Q33)</f>
        <v>74</v>
      </c>
      <c r="E11" s="117">
        <f t="shared" si="0"/>
        <v>-48</v>
      </c>
      <c r="F11" s="338">
        <f>+'Ark1'!R33</f>
        <v>2541</v>
      </c>
      <c r="G11" s="117">
        <f t="shared" si="1"/>
        <v>-1154</v>
      </c>
      <c r="H11" s="96">
        <f>+IF(F11=0,"",'Ark1'!AG33)</f>
        <v>12.648937609465904</v>
      </c>
      <c r="I11" s="378">
        <f t="shared" si="2"/>
        <v>-4.6838930751032493</v>
      </c>
      <c r="J11" s="96">
        <f>+IF(F11=0,"",'Ark1'!AH33)</f>
        <v>0.4329004329004329</v>
      </c>
      <c r="K11" s="98"/>
      <c r="L11" s="96">
        <f>+IF(F11=0,"",'Ark1'!U33)</f>
        <v>6.8070051160960308</v>
      </c>
      <c r="M11" s="96">
        <f t="shared" si="3"/>
        <v>0.22459645574419529</v>
      </c>
      <c r="N11" s="102"/>
      <c r="O11" s="18">
        <f>+'Ark1'!AI33</f>
        <v>1834</v>
      </c>
      <c r="P11" s="350"/>
      <c r="Q11" s="141">
        <f t="shared" si="8"/>
        <v>72.176308539944898</v>
      </c>
      <c r="R11" s="350"/>
      <c r="S11" s="55">
        <f>+IF(O11=0,"",'Ark1'!AJ33)</f>
        <v>76.351962922573549</v>
      </c>
      <c r="T11" s="377"/>
      <c r="U11" s="55">
        <f>+IF(O11=0,"",'Ark1'!AK33)</f>
        <v>15.451318926111355</v>
      </c>
      <c r="V11" s="377"/>
      <c r="W11" s="95">
        <f>+IF(F11=0,"",'Ark1'!S33)</f>
        <v>5.6469893742621009</v>
      </c>
      <c r="X11" s="393">
        <f t="shared" si="4"/>
        <v>0.31573091688727217</v>
      </c>
      <c r="Y11" s="95">
        <f>+IF(F11=0,"",'Ark1'!T33)</f>
        <v>5.1176702085792991</v>
      </c>
      <c r="Z11" s="95">
        <f t="shared" si="5"/>
        <v>0.35799497177280415</v>
      </c>
      <c r="AA11" s="101">
        <f>+IF(F11=0,"",'Ark1'!W33)</f>
        <v>0</v>
      </c>
      <c r="AB11" s="256">
        <f>+IF(F11=0,"",'Ark1'!X33)</f>
        <v>0.47225501770956319</v>
      </c>
      <c r="AC11" s="256">
        <f>+IF(F11=0,"",'Ark1'!Y33)</f>
        <v>0</v>
      </c>
      <c r="AD11" s="96">
        <f>+IF(F11=0,"",'Ark1'!Z33)</f>
        <v>1.9591333759555236</v>
      </c>
      <c r="AE11" s="96">
        <f>+IF(F11=0,"",'Ark1'!AA33)</f>
        <v>1.2696855223806596</v>
      </c>
      <c r="AF11" s="96">
        <f>+IF(F11=0,"",'Ark1'!AB33)</f>
        <v>1.2439252796655855</v>
      </c>
      <c r="AG11" s="101">
        <f>+IF(F11=0,"",'Ark1'!AD33)</f>
        <v>22.345017318562363</v>
      </c>
      <c r="AH11" s="101">
        <f>+IF(F11=0,"",'Ark1'!AE33)</f>
        <v>41.052869972288597</v>
      </c>
      <c r="AI11" s="101">
        <f>+IF(F11=0,"",'Ark1'!AF33)</f>
        <v>15.342349957734571</v>
      </c>
      <c r="AJ11" s="25"/>
      <c r="AW11">
        <f t="shared" ref="AW11:AW20" si="9">+AW10</f>
        <v>8.25646057239463</v>
      </c>
      <c r="AX11" s="1">
        <f t="shared" ref="AX11:AX20" si="10">+AX10</f>
        <v>5.5422654268808085</v>
      </c>
      <c r="AY11" s="1">
        <f t="shared" si="6"/>
        <v>84.817073170731717</v>
      </c>
      <c r="AZ11" s="1">
        <f t="shared" si="7"/>
        <v>14.784450054870508</v>
      </c>
    </row>
    <row r="12" spans="1:60" ht="15.6">
      <c r="A12" s="25"/>
      <c r="B12" s="94" t="s">
        <v>524</v>
      </c>
      <c r="C12" s="94">
        <f>+'Ark1'!C34</f>
        <v>2024</v>
      </c>
      <c r="D12" s="94">
        <f>+IF(F12=0,"",'Ark1'!Q34)</f>
        <v>89</v>
      </c>
      <c r="E12" s="117">
        <f t="shared" si="0"/>
        <v>11</v>
      </c>
      <c r="F12" s="338">
        <f>+'Ark1'!R34</f>
        <v>3145</v>
      </c>
      <c r="G12" s="117">
        <f t="shared" si="1"/>
        <v>394</v>
      </c>
      <c r="H12" s="96">
        <f>+IF(F12=0,"",'Ark1'!AG34)</f>
        <v>15.250962568604736</v>
      </c>
      <c r="I12" s="378">
        <f t="shared" si="2"/>
        <v>2.6114365597380562</v>
      </c>
      <c r="J12" s="96">
        <f>+IF(F12=0,"",'Ark1'!AH34)</f>
        <v>1.1446740858505564</v>
      </c>
      <c r="K12" s="98"/>
      <c r="L12" s="96">
        <f>+IF(F12=0,"",'Ark1'!U34)</f>
        <v>6.6310651828298894</v>
      </c>
      <c r="M12" s="96">
        <f t="shared" si="3"/>
        <v>0.18388234022719363</v>
      </c>
      <c r="N12" s="102"/>
      <c r="O12" s="18">
        <f>+'Ark1'!AI34</f>
        <v>2748</v>
      </c>
      <c r="P12" s="350"/>
      <c r="Q12" s="141">
        <f t="shared" si="8"/>
        <v>87.376788553259146</v>
      </c>
      <c r="R12" s="350"/>
      <c r="S12" s="55">
        <f>+IF(O12=0,"",'Ark1'!AJ34)</f>
        <v>76.276419213973739</v>
      </c>
      <c r="T12" s="377"/>
      <c r="U12" s="55">
        <f>+IF(O12=0,"",'Ark1'!AK34)</f>
        <v>14.923064052090311</v>
      </c>
      <c r="V12" s="377"/>
      <c r="W12" s="95">
        <f>+IF(F12=0,"",'Ark1'!S34)</f>
        <v>5.2864864864864876</v>
      </c>
      <c r="X12" s="393">
        <f t="shared" si="4"/>
        <v>-9.8100936268873618E-2</v>
      </c>
      <c r="Y12" s="95">
        <f>+IF(F12=0,"",'Ark1'!T34)</f>
        <v>4.574880763116056</v>
      </c>
      <c r="Z12" s="95">
        <f t="shared" si="5"/>
        <v>-4.2712839210368614E-2</v>
      </c>
      <c r="AA12" s="101">
        <f>+IF(F12=0,"",'Ark1'!W34)</f>
        <v>0</v>
      </c>
      <c r="AB12" s="256">
        <f>+IF(F12=0,"",'Ark1'!X34)</f>
        <v>9.5389507154213043E-2</v>
      </c>
      <c r="AC12" s="256">
        <f>+IF(F12=0,"",'Ark1'!Y34)</f>
        <v>0</v>
      </c>
      <c r="AD12" s="96">
        <f>+IF(F12=0,"",'Ark1'!Z34)</f>
        <v>1.6781959929232697</v>
      </c>
      <c r="AE12" s="96">
        <f>+IF(F12=0,"",'Ark1'!AA34)</f>
        <v>1.2577108025511872</v>
      </c>
      <c r="AF12" s="96">
        <f>+IF(F12=0,"",'Ark1'!AB34)</f>
        <v>1.2782409888312127</v>
      </c>
      <c r="AG12" s="101">
        <f>+IF(F12=0,"",'Ark1'!AD34)</f>
        <v>35.743686102905173</v>
      </c>
      <c r="AH12" s="101">
        <f>+IF(F12=0,"",'Ark1'!AE34)</f>
        <v>58.860436591622246</v>
      </c>
      <c r="AI12" s="101">
        <f>+IF(F12=0,"",'Ark1'!AF34)</f>
        <v>18.989252505736019</v>
      </c>
      <c r="AJ12" s="25"/>
      <c r="AW12">
        <f t="shared" si="9"/>
        <v>8.25646057239463</v>
      </c>
      <c r="AX12" s="1">
        <f t="shared" si="10"/>
        <v>5.5422654268808085</v>
      </c>
      <c r="AY12" s="1">
        <f t="shared" si="6"/>
        <v>84.817073170731717</v>
      </c>
      <c r="AZ12" s="1">
        <f t="shared" si="7"/>
        <v>14.784450054870508</v>
      </c>
    </row>
    <row r="13" spans="1:60" ht="15.6">
      <c r="A13" s="25"/>
      <c r="B13" s="94" t="s">
        <v>442</v>
      </c>
      <c r="C13" s="94">
        <f>+'Ark1'!C35</f>
        <v>2024</v>
      </c>
      <c r="D13" s="94">
        <f>+IF(F13=0,"",'Ark1'!Q35)</f>
        <v>71</v>
      </c>
      <c r="E13" s="117">
        <f t="shared" si="0"/>
        <v>14</v>
      </c>
      <c r="F13" s="338">
        <f>+'Ark1'!R35</f>
        <v>1553</v>
      </c>
      <c r="G13" s="117">
        <f t="shared" si="1"/>
        <v>99</v>
      </c>
      <c r="H13" s="96">
        <f>+IF(F13=0,"",'Ark1'!AG35)</f>
        <v>7.7573705514338975</v>
      </c>
      <c r="I13" s="378">
        <f t="shared" si="2"/>
        <v>0.95985367433650204</v>
      </c>
      <c r="J13" s="96">
        <f>+IF(F13=0,"",'Ark1'!AH35)</f>
        <v>2.4468770122343861</v>
      </c>
      <c r="K13" s="98"/>
      <c r="L13" s="96">
        <f>+IF(F13=0,"",'Ark1'!U35)</f>
        <v>6.8304571796522922</v>
      </c>
      <c r="M13" s="96">
        <f t="shared" si="3"/>
        <v>0.27027836259589311</v>
      </c>
      <c r="N13" s="102"/>
      <c r="O13" s="18">
        <f>+'Ark1'!AI35</f>
        <v>1405</v>
      </c>
      <c r="P13" s="350"/>
      <c r="Q13" s="141">
        <f t="shared" si="8"/>
        <v>90.470057952350288</v>
      </c>
      <c r="R13" s="350"/>
      <c r="S13" s="55">
        <f>+IF(O13=0,"",'Ark1'!AJ35)</f>
        <v>77.05202846975088</v>
      </c>
      <c r="T13" s="377"/>
      <c r="U13" s="55">
        <f>+IF(O13=0,"",'Ark1'!AK35)</f>
        <v>14.447078902864602</v>
      </c>
      <c r="V13" s="377"/>
      <c r="W13" s="95">
        <f>+IF(F13=0,"",'Ark1'!S35)</f>
        <v>5.3863490019317437</v>
      </c>
      <c r="X13" s="393">
        <f t="shared" si="4"/>
        <v>-0.11433875597747356</v>
      </c>
      <c r="Y13" s="95">
        <f>+IF(F13=0,"",'Ark1'!T35)</f>
        <v>4.4925949774629759</v>
      </c>
      <c r="Z13" s="95">
        <f t="shared" si="5"/>
        <v>-4.7294981271550185E-2</v>
      </c>
      <c r="AA13" s="101">
        <f>+IF(F13=0,"",'Ark1'!W35)</f>
        <v>0</v>
      </c>
      <c r="AB13" s="256">
        <f>+IF(F13=0,"",'Ark1'!X35)</f>
        <v>0.57952350289761745</v>
      </c>
      <c r="AC13" s="256">
        <f>+IF(F13=0,"",'Ark1'!Y35)</f>
        <v>0</v>
      </c>
      <c r="AD13" s="96">
        <f>+IF(F13=0,"",'Ark1'!Z35)</f>
        <v>2.6103476015718248</v>
      </c>
      <c r="AE13" s="96">
        <f>+IF(F13=0,"",'Ark1'!AA35)</f>
        <v>1.4643632371015303</v>
      </c>
      <c r="AF13" s="96">
        <f>+IF(F13=0,"",'Ark1'!AB35)</f>
        <v>1.3547191234967555</v>
      </c>
      <c r="AG13" s="101">
        <f>+IF(F13=0,"",'Ark1'!AD35)</f>
        <v>43.347835436061857</v>
      </c>
      <c r="AH13" s="101">
        <f>+IF(F13=0,"",'Ark1'!AE35)</f>
        <v>55.875717879983249</v>
      </c>
      <c r="AI13" s="101">
        <f>+IF(F13=0,"",'Ark1'!AF35)</f>
        <v>9.3768868494143192</v>
      </c>
      <c r="AJ13" s="25"/>
      <c r="AW13">
        <f t="shared" si="9"/>
        <v>8.25646057239463</v>
      </c>
      <c r="AX13" s="1">
        <f t="shared" si="10"/>
        <v>5.5422654268808085</v>
      </c>
      <c r="AY13" s="1">
        <f t="shared" si="6"/>
        <v>84.817073170731717</v>
      </c>
      <c r="AZ13" s="1">
        <f t="shared" si="7"/>
        <v>14.784450054870508</v>
      </c>
    </row>
    <row r="14" spans="1:60" ht="15.6">
      <c r="A14" s="25"/>
      <c r="B14" s="94" t="s">
        <v>525</v>
      </c>
      <c r="C14" s="94">
        <f>+'Ark1'!C36</f>
        <v>2024</v>
      </c>
      <c r="D14" s="94">
        <f>+IF(F14=0,"",'Ark1'!Q36)</f>
        <v>66</v>
      </c>
      <c r="E14" s="117">
        <f t="shared" si="0"/>
        <v>-22</v>
      </c>
      <c r="F14" s="338">
        <f>+'Ark1'!R36</f>
        <v>1075</v>
      </c>
      <c r="G14" s="117">
        <f t="shared" si="1"/>
        <v>-334</v>
      </c>
      <c r="H14" s="96">
        <f>+IF(F14=0,"",'Ark1'!AG36)</f>
        <v>6.2713767016348054</v>
      </c>
      <c r="I14" s="378">
        <f t="shared" si="2"/>
        <v>-1.6017990289815627</v>
      </c>
      <c r="J14" s="96">
        <f>+IF(F14=0,"",'Ark1'!AH36)</f>
        <v>0.93023255813953509</v>
      </c>
      <c r="K14" s="98"/>
      <c r="L14" s="96">
        <f>+IF(F14=0,"",'Ark1'!U36)</f>
        <v>7.9773953488371996</v>
      </c>
      <c r="M14" s="96">
        <f t="shared" si="3"/>
        <v>0.1364443197385512</v>
      </c>
      <c r="N14" s="102"/>
      <c r="O14" s="18">
        <f>+'Ark1'!AI36</f>
        <v>995</v>
      </c>
      <c r="P14" s="350"/>
      <c r="Q14" s="141">
        <f t="shared" si="8"/>
        <v>92.558139534883722</v>
      </c>
      <c r="R14" s="350"/>
      <c r="S14" s="55">
        <f>+IF(O14=0,"",'Ark1'!AJ36)</f>
        <v>80.735577889447242</v>
      </c>
      <c r="T14" s="377"/>
      <c r="U14" s="55">
        <f>+IF(O14=0,"",'Ark1'!AK36)</f>
        <v>14.412815580329516</v>
      </c>
      <c r="V14" s="377"/>
      <c r="W14" s="95">
        <f>+IF(F14=0,"",'Ark1'!S36)</f>
        <v>5.2167441860465118</v>
      </c>
      <c r="X14" s="393">
        <f t="shared" si="4"/>
        <v>7.8348160496473085E-2</v>
      </c>
      <c r="Y14" s="95">
        <f>+IF(F14=0,"",'Ark1'!T36)</f>
        <v>4</v>
      </c>
      <c r="Z14" s="95">
        <f t="shared" si="5"/>
        <v>-0.22569198012775082</v>
      </c>
      <c r="AA14" s="101">
        <f>+IF(F14=0,"",'Ark1'!W36)</f>
        <v>0</v>
      </c>
      <c r="AB14" s="256">
        <f>+IF(F14=0,"",'Ark1'!X36)</f>
        <v>0.372093023255814</v>
      </c>
      <c r="AC14" s="256">
        <f>+IF(F14=0,"",'Ark1'!Y36)</f>
        <v>0</v>
      </c>
      <c r="AD14" s="96">
        <f>+IF(F14=0,"",'Ark1'!Z36)</f>
        <v>2.3924650529832006</v>
      </c>
      <c r="AE14" s="96">
        <f>+IF(F14=0,"",'Ark1'!AA36)</f>
        <v>1.3831203699660544</v>
      </c>
      <c r="AF14" s="96">
        <f>+IF(F14=0,"",'Ark1'!AB36)</f>
        <v>1.4155284985589505</v>
      </c>
      <c r="AG14" s="101">
        <f>+IF(F14=0,"",'Ark1'!AD36)</f>
        <v>46.102320601195714</v>
      </c>
      <c r="AH14" s="101">
        <f>+IF(F14=0,"",'Ark1'!AE36)</f>
        <v>59.581368952965349</v>
      </c>
      <c r="AI14" s="101">
        <f>+IF(F14=0,"",'Ark1'!AF36)</f>
        <v>6.49076198526748</v>
      </c>
      <c r="AJ14" s="25"/>
      <c r="AW14">
        <f t="shared" si="9"/>
        <v>8.25646057239463</v>
      </c>
      <c r="AX14" s="1">
        <f t="shared" si="10"/>
        <v>5.5422654268808085</v>
      </c>
      <c r="AY14" s="1">
        <f t="shared" si="6"/>
        <v>84.817073170731717</v>
      </c>
      <c r="AZ14" s="1">
        <f t="shared" si="7"/>
        <v>14.784450054870508</v>
      </c>
    </row>
    <row r="15" spans="1:60" ht="15.6">
      <c r="A15" s="25"/>
      <c r="B15" s="94" t="s">
        <v>526</v>
      </c>
      <c r="C15" s="94">
        <f>+'Ark1'!C37</f>
        <v>2024</v>
      </c>
      <c r="D15" s="94">
        <f>+IF(F15=0,"",'Ark1'!Q37)</f>
        <v>35</v>
      </c>
      <c r="E15" s="117">
        <f t="shared" si="0"/>
        <v>14</v>
      </c>
      <c r="F15" s="338">
        <f>+'Ark1'!R37</f>
        <v>561</v>
      </c>
      <c r="G15" s="117">
        <f t="shared" si="1"/>
        <v>255</v>
      </c>
      <c r="H15" s="96">
        <f>+IF(F15=0,"",'Ark1'!AG37)</f>
        <v>3.3373432740861562</v>
      </c>
      <c r="I15" s="378">
        <f t="shared" si="2"/>
        <v>1.6562254554487674</v>
      </c>
      <c r="J15" s="96">
        <f>+IF(F15=0,"",'Ark1'!AH37)</f>
        <v>4.9910873440285197</v>
      </c>
      <c r="K15" s="98"/>
      <c r="L15" s="96">
        <f>+IF(F15=0,"",'Ark1'!U37)</f>
        <v>8.1347593582887718</v>
      </c>
      <c r="M15" s="96">
        <f t="shared" si="3"/>
        <v>0.4256090314913914</v>
      </c>
      <c r="N15" s="102"/>
      <c r="O15" s="18">
        <f>+'Ark1'!AI37</f>
        <v>561</v>
      </c>
      <c r="P15" s="350"/>
      <c r="Q15" s="141">
        <f t="shared" si="8"/>
        <v>100</v>
      </c>
      <c r="R15" s="350"/>
      <c r="S15" s="55">
        <f>+IF(O15=0,"",'Ark1'!AJ37)</f>
        <v>82.254723707664951</v>
      </c>
      <c r="T15" s="377"/>
      <c r="U15" s="55">
        <f>+IF(O15=0,"",'Ark1'!AK37)</f>
        <v>14.020248590359484</v>
      </c>
      <c r="V15" s="377"/>
      <c r="W15" s="95">
        <f>+IF(F15=0,"",'Ark1'!S37)</f>
        <v>5.2085561497326198</v>
      </c>
      <c r="X15" s="393">
        <f t="shared" si="4"/>
        <v>0.38829471182412423</v>
      </c>
      <c r="Y15" s="95">
        <f>+IF(F15=0,"",'Ark1'!T37)</f>
        <v>3.9269162210338679</v>
      </c>
      <c r="Z15" s="95">
        <f t="shared" si="5"/>
        <v>-0.29203802733214523</v>
      </c>
      <c r="AA15" s="101">
        <f>+IF(F15=0,"",'Ark1'!W37)</f>
        <v>0</v>
      </c>
      <c r="AB15" s="256">
        <f>+IF(F15=0,"",'Ark1'!X37)</f>
        <v>2.4955436720142599</v>
      </c>
      <c r="AC15" s="256">
        <f>+IF(F15=0,"",'Ark1'!Y37)</f>
        <v>0</v>
      </c>
      <c r="AD15" s="96">
        <f>+IF(F15=0,"",'Ark1'!Z37)</f>
        <v>3.1097661679704105</v>
      </c>
      <c r="AE15" s="96">
        <f>+IF(F15=0,"",'Ark1'!AA37)</f>
        <v>1.6528476644650043</v>
      </c>
      <c r="AF15" s="96">
        <f>+IF(F15=0,"",'Ark1'!AB37)</f>
        <v>1.4552159336876589</v>
      </c>
      <c r="AG15" s="101">
        <f>+IF(F15=0,"",'Ark1'!AD37)</f>
        <v>51.073591511796565</v>
      </c>
      <c r="AH15" s="101">
        <f>+IF(F15=0,"",'Ark1'!AE37)</f>
        <v>72.520409247681769</v>
      </c>
      <c r="AI15" s="101">
        <f>+IF(F15=0,"",'Ark1'!AF37)</f>
        <v>3.3872720685907498</v>
      </c>
      <c r="AJ15" s="25"/>
      <c r="AW15">
        <f t="shared" si="9"/>
        <v>8.25646057239463</v>
      </c>
      <c r="AX15" s="1">
        <f t="shared" si="10"/>
        <v>5.5422654268808085</v>
      </c>
      <c r="AY15" s="1">
        <f t="shared" si="6"/>
        <v>84.817073170731717</v>
      </c>
      <c r="AZ15" s="1">
        <f t="shared" si="7"/>
        <v>14.784450054870508</v>
      </c>
    </row>
    <row r="16" spans="1:60" ht="15.6">
      <c r="A16" s="25"/>
      <c r="B16" s="94" t="s">
        <v>527</v>
      </c>
      <c r="C16" s="94">
        <f>+'Ark1'!C38</f>
        <v>2024</v>
      </c>
      <c r="D16" s="94">
        <f>+IF(F16=0,"",'Ark1'!Q38)</f>
        <v>81</v>
      </c>
      <c r="E16" s="117">
        <f t="shared" si="0"/>
        <v>-1</v>
      </c>
      <c r="F16" s="338">
        <f>+'Ark1'!R38</f>
        <v>992</v>
      </c>
      <c r="G16" s="117">
        <f t="shared" si="1"/>
        <v>-159</v>
      </c>
      <c r="H16" s="96">
        <f>+IF(F16=0,"",'Ark1'!AG38)</f>
        <v>6.7824796059776116</v>
      </c>
      <c r="I16" s="378">
        <f t="shared" si="2"/>
        <v>-0.78126782584589094</v>
      </c>
      <c r="J16" s="96">
        <f>+IF(F16=0,"",'Ark1'!AH38)</f>
        <v>3.0241935483870974</v>
      </c>
      <c r="K16" s="98"/>
      <c r="L16" s="96">
        <f>+IF(F16=0,"",'Ark1'!U38)</f>
        <v>9.3493951612903174</v>
      </c>
      <c r="M16" s="96">
        <f t="shared" si="3"/>
        <v>0.1281093228889354</v>
      </c>
      <c r="N16" s="102"/>
      <c r="O16" s="18">
        <f>+'Ark1'!AI38</f>
        <v>976</v>
      </c>
      <c r="P16" s="350"/>
      <c r="Q16" s="141">
        <f t="shared" si="8"/>
        <v>98.387096774193552</v>
      </c>
      <c r="R16" s="350"/>
      <c r="S16" s="55">
        <f>+IF(O16=0,"",'Ark1'!AJ38)</f>
        <v>86.576844262295054</v>
      </c>
      <c r="T16" s="377"/>
      <c r="U16" s="55">
        <f>+IF(O16=0,"",'Ark1'!AK38)</f>
        <v>14.168857058861621</v>
      </c>
      <c r="V16" s="377"/>
      <c r="W16" s="95">
        <f>+IF(F16=0,"",'Ark1'!S38)</f>
        <v>5.3377016129032251</v>
      </c>
      <c r="X16" s="393">
        <f t="shared" si="4"/>
        <v>0.63744096998402444</v>
      </c>
      <c r="Y16" s="95">
        <f>+IF(F16=0,"",'Ark1'!T38)</f>
        <v>3.71875</v>
      </c>
      <c r="Z16" s="95">
        <f t="shared" si="5"/>
        <v>0.40684730668983571</v>
      </c>
      <c r="AA16" s="101">
        <f>+IF(F16=0,"",'Ark1'!W38)</f>
        <v>0</v>
      </c>
      <c r="AB16" s="256">
        <f>+IF(F16=0,"",'Ark1'!X38)</f>
        <v>1.411290322580645</v>
      </c>
      <c r="AC16" s="256">
        <f>+IF(F16=0,"",'Ark1'!Y38)</f>
        <v>0</v>
      </c>
      <c r="AD16" s="96">
        <f>+IF(F16=0,"",'Ark1'!Z38)</f>
        <v>2.4273350158829605</v>
      </c>
      <c r="AE16" s="96">
        <f>+IF(F16=0,"",'Ark1'!AA38)</f>
        <v>1.4728284861703398</v>
      </c>
      <c r="AF16" s="96">
        <f>+IF(F16=0,"",'Ark1'!AB38)</f>
        <v>1.2678289998985948</v>
      </c>
      <c r="AG16" s="101">
        <f>+IF(F16=0,"",'Ark1'!AD38)</f>
        <v>46.991907658888977</v>
      </c>
      <c r="AH16" s="101">
        <f>+IF(F16=0,"",'Ark1'!AE38)</f>
        <v>69.382912107147263</v>
      </c>
      <c r="AI16" s="101">
        <f>+IF(F16=0,"",'Ark1'!AF38)</f>
        <v>5.9896147808235725</v>
      </c>
      <c r="AJ16" s="25"/>
      <c r="AW16">
        <f t="shared" si="9"/>
        <v>8.25646057239463</v>
      </c>
      <c r="AX16" s="1">
        <f t="shared" si="10"/>
        <v>5.5422654268808085</v>
      </c>
      <c r="AY16" s="1">
        <f t="shared" si="6"/>
        <v>84.817073170731717</v>
      </c>
      <c r="AZ16" s="1">
        <f t="shared" si="7"/>
        <v>14.784450054870508</v>
      </c>
    </row>
    <row r="17" spans="1:52" ht="15.6">
      <c r="A17" s="25"/>
      <c r="B17" s="94" t="s">
        <v>528</v>
      </c>
      <c r="C17" s="94">
        <f>+'Ark1'!C39</f>
        <v>2024</v>
      </c>
      <c r="D17" s="94">
        <f>+IF(F17=0,"",'Ark1'!Q39)</f>
        <v>131</v>
      </c>
      <c r="E17" s="117">
        <f t="shared" si="0"/>
        <v>-4</v>
      </c>
      <c r="F17" s="338">
        <f>+'Ark1'!R39</f>
        <v>1562</v>
      </c>
      <c r="G17" s="117">
        <f t="shared" si="1"/>
        <v>-396</v>
      </c>
      <c r="H17" s="96">
        <f>+IF(F17=0,"",'Ark1'!AG39)</f>
        <v>12.374774669362704</v>
      </c>
      <c r="I17" s="378">
        <f t="shared" si="2"/>
        <v>-2.0306020570968322</v>
      </c>
      <c r="J17" s="96">
        <f>+IF(F17=0,"",'Ark1'!AH39)</f>
        <v>2.4327784891165178</v>
      </c>
      <c r="K17" s="98"/>
      <c r="L17" s="96">
        <f>+IF(F17=0,"",'Ark1'!U39)</f>
        <v>10.83335467349551</v>
      </c>
      <c r="M17" s="96">
        <f t="shared" si="3"/>
        <v>0.50950380526262862</v>
      </c>
      <c r="N17" s="102"/>
      <c r="O17" s="18">
        <f>+'Ark1'!AI39</f>
        <v>1499</v>
      </c>
      <c r="P17" s="350"/>
      <c r="Q17" s="141">
        <f t="shared" si="8"/>
        <v>95.966709346991038</v>
      </c>
      <c r="R17" s="350"/>
      <c r="S17" s="55">
        <f>+IF(O17=0,"",'Ark1'!AJ39)</f>
        <v>90.419813208805834</v>
      </c>
      <c r="T17" s="377"/>
      <c r="U17" s="55">
        <f>+IF(O17=0,"",'Ark1'!AK39)</f>
        <v>14.574704513444496</v>
      </c>
      <c r="V17" s="377"/>
      <c r="W17" s="95">
        <f>+IF(F17=0,"",'Ark1'!S39)</f>
        <v>5.7944942381562115</v>
      </c>
      <c r="X17" s="393">
        <f t="shared" si="4"/>
        <v>0.57590383979053339</v>
      </c>
      <c r="Y17" s="95">
        <f>+IF(F17=0,"",'Ark1'!T39)</f>
        <v>4.3380281690140849</v>
      </c>
      <c r="Z17" s="95">
        <f t="shared" si="5"/>
        <v>0.45140917003553538</v>
      </c>
      <c r="AA17" s="101">
        <f>+IF(F17=0,"",'Ark1'!W39)</f>
        <v>0.19206145966709351</v>
      </c>
      <c r="AB17" s="256">
        <f>+IF(F17=0,"",'Ark1'!X39)</f>
        <v>8.1946222791293248</v>
      </c>
      <c r="AC17" s="256">
        <f>+IF(F17=0,"",'Ark1'!Y39)</f>
        <v>0.32010243277848921</v>
      </c>
      <c r="AD17" s="96">
        <f>+IF(F17=0,"",'Ark1'!Z39)</f>
        <v>3.6991946576145129</v>
      </c>
      <c r="AE17" s="96">
        <f>+IF(F17=0,"",'Ark1'!AA39)</f>
        <v>1.5234052450414539</v>
      </c>
      <c r="AF17" s="96">
        <f>+IF(F17=0,"",'Ark1'!AB39)</f>
        <v>1.4168189303537724</v>
      </c>
      <c r="AG17" s="101">
        <f>+IF(F17=0,"",'Ark1'!AD39)</f>
        <v>33.824727524356554</v>
      </c>
      <c r="AH17" s="101">
        <f>+IF(F17=0,"",'Ark1'!AE39)</f>
        <v>59.36716298586235</v>
      </c>
      <c r="AI17" s="101">
        <f>+IF(F17=0,"",'Ark1'!AF39)</f>
        <v>9.4312281125467976</v>
      </c>
      <c r="AJ17" s="25"/>
      <c r="AW17">
        <f t="shared" si="9"/>
        <v>8.25646057239463</v>
      </c>
      <c r="AX17" s="1">
        <f t="shared" si="10"/>
        <v>5.5422654268808085</v>
      </c>
      <c r="AY17" s="1">
        <f t="shared" si="6"/>
        <v>84.817073170731717</v>
      </c>
      <c r="AZ17" s="1">
        <f t="shared" si="7"/>
        <v>14.784450054870508</v>
      </c>
    </row>
    <row r="18" spans="1:52" ht="15.6">
      <c r="A18" s="25"/>
      <c r="B18" s="94" t="s">
        <v>529</v>
      </c>
      <c r="C18" s="94">
        <f>+'Ark1'!C40</f>
        <v>2024</v>
      </c>
      <c r="D18" s="94">
        <f>+IF(F18=0,"",'Ark1'!Q40)</f>
        <v>267</v>
      </c>
      <c r="E18" s="117">
        <f t="shared" si="0"/>
        <v>36</v>
      </c>
      <c r="F18" s="338">
        <f>+'Ark1'!R40</f>
        <v>2602</v>
      </c>
      <c r="G18" s="117">
        <f t="shared" si="1"/>
        <v>532</v>
      </c>
      <c r="H18" s="96">
        <f>+IF(F18=0,"",'Ark1'!AG40)</f>
        <v>20.093020874849604</v>
      </c>
      <c r="I18" s="378">
        <f t="shared" si="2"/>
        <v>4.9867626839433274</v>
      </c>
      <c r="J18" s="96">
        <f>+IF(F18=0,"",'Ark1'!AH40)</f>
        <v>1.3451191391237509</v>
      </c>
      <c r="K18" s="98"/>
      <c r="L18" s="96">
        <f>+IF(F18=0,"",'Ark1'!U40)</f>
        <v>10.559531129900062</v>
      </c>
      <c r="M18" s="96">
        <f t="shared" si="3"/>
        <v>0.31914465647012413</v>
      </c>
      <c r="N18" s="102"/>
      <c r="O18" s="18">
        <f>+'Ark1'!AI40</f>
        <v>2544</v>
      </c>
      <c r="P18" s="350"/>
      <c r="Q18" s="141">
        <f t="shared" si="8"/>
        <v>97.77094542659492</v>
      </c>
      <c r="R18" s="350"/>
      <c r="S18" s="55">
        <f>+IF(O18=0,"",'Ark1'!AJ40)</f>
        <v>88.253419811320896</v>
      </c>
      <c r="T18" s="377"/>
      <c r="U18" s="55">
        <f>+IF(O18=0,"",'Ark1'!AK40)</f>
        <v>14.912575705178355</v>
      </c>
      <c r="V18" s="377"/>
      <c r="W18" s="95">
        <f>+IF(F18=0,"",'Ark1'!S40)</f>
        <v>5.8604919292851632</v>
      </c>
      <c r="X18" s="393">
        <f t="shared" si="4"/>
        <v>0.33102333025134545</v>
      </c>
      <c r="Y18" s="95">
        <f>+IF(F18=0,"",'Ark1'!T40)</f>
        <v>4.3451191391237529</v>
      </c>
      <c r="Z18" s="95">
        <f t="shared" si="5"/>
        <v>-3.7489556528421453E-2</v>
      </c>
      <c r="AA18" s="101">
        <f>+IF(F18=0,"",'Ark1'!W40)</f>
        <v>0.11529592621060722</v>
      </c>
      <c r="AB18" s="256">
        <f>+IF(F18=0,"",'Ark1'!X40)</f>
        <v>6.6102997694081447</v>
      </c>
      <c r="AC18" s="256">
        <f>+IF(F18=0,"",'Ark1'!Y40)</f>
        <v>0.11529592621060722</v>
      </c>
      <c r="AD18" s="96">
        <f>+IF(F18=0,"",'Ark1'!Z40)</f>
        <v>3.7602316798205262</v>
      </c>
      <c r="AE18" s="96">
        <f>+IF(F18=0,"",'Ark1'!AA40)</f>
        <v>1.5012624165430137</v>
      </c>
      <c r="AF18" s="96">
        <f>+IF(F18=0,"",'Ark1'!AB40)</f>
        <v>1.427209374951284</v>
      </c>
      <c r="AG18" s="101">
        <f>+IF(F18=0,"",'Ark1'!AD40)</f>
        <v>43.606735949961653</v>
      </c>
      <c r="AH18" s="101">
        <f>+IF(F18=0,"",'Ark1'!AE40)</f>
        <v>68.846974587639906</v>
      </c>
      <c r="AI18" s="101">
        <f>+IF(F18=0,"",'Ark1'!AF40)</f>
        <v>15.710662963410215</v>
      </c>
      <c r="AJ18" s="25"/>
      <c r="AW18">
        <f t="shared" si="9"/>
        <v>8.25646057239463</v>
      </c>
      <c r="AX18" s="1">
        <f t="shared" si="10"/>
        <v>5.5422654268808085</v>
      </c>
      <c r="AY18" s="1">
        <f t="shared" si="6"/>
        <v>84.817073170731717</v>
      </c>
      <c r="AZ18" s="1">
        <f t="shared" si="7"/>
        <v>14.784450054870508</v>
      </c>
    </row>
    <row r="19" spans="1:52" ht="15.6">
      <c r="A19" s="25"/>
      <c r="B19" s="94" t="s">
        <v>530</v>
      </c>
      <c r="C19" s="94">
        <f>+'Ark1'!C41</f>
        <v>2024</v>
      </c>
      <c r="D19" s="94">
        <f>+IF(F19=0,"",'Ark1'!Q41)</f>
        <v>123</v>
      </c>
      <c r="E19" s="117">
        <f t="shared" si="0"/>
        <v>-12</v>
      </c>
      <c r="F19" s="338">
        <f>+'Ark1'!R41</f>
        <v>953</v>
      </c>
      <c r="G19" s="117">
        <f t="shared" si="1"/>
        <v>-48</v>
      </c>
      <c r="H19" s="96">
        <f>+IF(F19=0,"",'Ark1'!AG41)</f>
        <v>6.9878275749852845</v>
      </c>
      <c r="I19" s="378">
        <f t="shared" si="2"/>
        <v>-0.37117837769684225</v>
      </c>
      <c r="J19" s="96">
        <f>+IF(F19=0,"",'Ark1'!AH41)</f>
        <v>5.9811122770199363</v>
      </c>
      <c r="K19" s="98"/>
      <c r="L19" s="96">
        <f>+IF(F19=0,"",'Ark1'!U41)</f>
        <v>10.026652675760753</v>
      </c>
      <c r="M19" s="96">
        <f t="shared" si="3"/>
        <v>-0.28943124032315737</v>
      </c>
      <c r="N19" s="102"/>
      <c r="O19" s="18">
        <f>+'Ark1'!AI41</f>
        <v>921</v>
      </c>
      <c r="P19" s="350"/>
      <c r="Q19" s="141">
        <f t="shared" si="8"/>
        <v>96.642182581322146</v>
      </c>
      <c r="R19" s="350"/>
      <c r="S19" s="55">
        <f>+IF(O19=0,"",'Ark1'!AJ41)</f>
        <v>87.756786102062946</v>
      </c>
      <c r="T19" s="377"/>
      <c r="U19" s="55">
        <f>+IF(O19=0,"",'Ark1'!AK41)</f>
        <v>14.33944498242831</v>
      </c>
      <c r="V19" s="377"/>
      <c r="W19" s="95">
        <f>+IF(F19=0,"",'Ark1'!S41)</f>
        <v>5.5498426023085008</v>
      </c>
      <c r="X19" s="393">
        <f t="shared" si="4"/>
        <v>-8.9518037052139121E-2</v>
      </c>
      <c r="Y19" s="95">
        <f>+IF(F19=0,"",'Ark1'!T41)</f>
        <v>4.3200419727177355</v>
      </c>
      <c r="Z19" s="95">
        <f t="shared" si="5"/>
        <v>-0.210427557751796</v>
      </c>
      <c r="AA19" s="101">
        <f>+IF(F19=0,"",'Ark1'!W41)</f>
        <v>0</v>
      </c>
      <c r="AB19" s="256">
        <f>+IF(F19=0,"",'Ark1'!X41)</f>
        <v>7.1353620146904513</v>
      </c>
      <c r="AC19" s="256">
        <f>+IF(F19=0,"",'Ark1'!Y41)</f>
        <v>0.10493179433368312</v>
      </c>
      <c r="AD19" s="96">
        <f>+IF(F19=0,"",'Ark1'!Z41)</f>
        <v>3.6576506404798192</v>
      </c>
      <c r="AE19" s="96">
        <f>+IF(F19=0,"",'Ark1'!AA41)</f>
        <v>1.5378684354159931</v>
      </c>
      <c r="AF19" s="96">
        <f>+IF(F19=0,"",'Ark1'!AB41)</f>
        <v>1.4642960262129689</v>
      </c>
      <c r="AG19" s="101">
        <f>+IF(F19=0,"",'Ark1'!AD41)</f>
        <v>49.531608085687346</v>
      </c>
      <c r="AH19" s="101">
        <f>+IF(F19=0,"",'Ark1'!AE41)</f>
        <v>71.680249705324954</v>
      </c>
      <c r="AI19" s="101">
        <f>+IF(F19=0,"",'Ark1'!AF41)</f>
        <v>5.754135973916191</v>
      </c>
      <c r="AJ19" s="25"/>
      <c r="AW19">
        <f t="shared" si="9"/>
        <v>8.25646057239463</v>
      </c>
      <c r="AX19" s="1">
        <f t="shared" si="10"/>
        <v>5.5422654268808085</v>
      </c>
      <c r="AY19" s="1">
        <f>+AY20</f>
        <v>84.817073170731717</v>
      </c>
      <c r="AZ19" s="1">
        <f>+AZ20</f>
        <v>14.784450054870508</v>
      </c>
    </row>
    <row r="20" spans="1:52" ht="15.6">
      <c r="A20" s="25"/>
      <c r="B20" s="94" t="s">
        <v>531</v>
      </c>
      <c r="C20" s="94">
        <f>+'Ark1'!C42</f>
        <v>2024</v>
      </c>
      <c r="D20" s="94">
        <f>+IF(F20=0,"",'Ark1'!Q42)</f>
        <v>40</v>
      </c>
      <c r="E20" s="117">
        <f t="shared" si="0"/>
        <v>15</v>
      </c>
      <c r="F20" s="338">
        <f>+'Ark1'!R42</f>
        <v>212</v>
      </c>
      <c r="G20" s="117">
        <f t="shared" si="1"/>
        <v>-23</v>
      </c>
      <c r="H20" s="96">
        <f>+IF(F20=0,"",'Ark1'!AG42)</f>
        <v>1.5876440196426149</v>
      </c>
      <c r="I20" s="378">
        <f t="shared" si="2"/>
        <v>2.4572266448918967E-5</v>
      </c>
      <c r="J20" s="96">
        <f>+IF(F20=0,"",'Ark1'!AH42)</f>
        <v>4.7169811320754702</v>
      </c>
      <c r="K20" s="98"/>
      <c r="L20" s="96">
        <f>+IF(F20=0,"",'Ark1'!U42)</f>
        <v>10.240566037735844</v>
      </c>
      <c r="M20" s="96">
        <f t="shared" si="3"/>
        <v>0.76056603773584541</v>
      </c>
      <c r="N20" s="102"/>
      <c r="O20" s="18">
        <f>+'Ark1'!AI42</f>
        <v>205</v>
      </c>
      <c r="P20" s="350"/>
      <c r="Q20" s="141">
        <f t="shared" si="8"/>
        <v>96.698113207547166</v>
      </c>
      <c r="R20" s="350"/>
      <c r="S20" s="55">
        <f>+IF(O20=0,"",'Ark1'!AJ42)</f>
        <v>86.84926829268295</v>
      </c>
      <c r="T20" s="377"/>
      <c r="U20" s="55">
        <f>+IF(O20=0,"",'Ark1'!AK42)</f>
        <v>15.283777503158246</v>
      </c>
      <c r="V20" s="377"/>
      <c r="W20" s="95">
        <f>+IF(F20=0,"",'Ark1'!S42)</f>
        <v>5.9292452830188687</v>
      </c>
      <c r="X20" s="393">
        <f t="shared" si="4"/>
        <v>0.65690485748695338</v>
      </c>
      <c r="Y20" s="95">
        <f>+IF(F20=0,"",'Ark1'!T42)</f>
        <v>4.5377358490566015</v>
      </c>
      <c r="Z20" s="95">
        <f t="shared" si="5"/>
        <v>0.3292252107587279</v>
      </c>
      <c r="AA20" s="101">
        <f>+IF(F20=0,"",'Ark1'!W42)</f>
        <v>0</v>
      </c>
      <c r="AB20" s="256">
        <f>+IF(F20=0,"",'Ark1'!X42)</f>
        <v>9.4339622641509404</v>
      </c>
      <c r="AC20" s="256">
        <f>+IF(F20=0,"",'Ark1'!Y42)</f>
        <v>1.415094339622641</v>
      </c>
      <c r="AD20" s="96">
        <f>+IF(F20=0,"",'Ark1'!Z42)</f>
        <v>4.8474128151371563</v>
      </c>
      <c r="AE20" s="96">
        <f>+IF(F20=0,"",'Ark1'!AA42)</f>
        <v>1.798766190409631</v>
      </c>
      <c r="AF20" s="96">
        <f>+IF(F20=0,"",'Ark1'!AB42)</f>
        <v>1.8154189095128248</v>
      </c>
      <c r="AG20" s="101">
        <f>+IF(F20=0,"",'Ark1'!AD42)</f>
        <v>65.58553113865905</v>
      </c>
      <c r="AH20" s="101">
        <f>+IF(F20=0,"",'Ark1'!AE42)</f>
        <v>65.30019067975023</v>
      </c>
      <c r="AI20" s="101">
        <f>+IF(F20=0,"",'Ark1'!AF42)</f>
        <v>1.2800386426760055</v>
      </c>
      <c r="AJ20" s="25"/>
      <c r="AW20">
        <f t="shared" si="9"/>
        <v>8.25646057239463</v>
      </c>
      <c r="AX20" s="1">
        <f t="shared" si="10"/>
        <v>5.5422654268808085</v>
      </c>
      <c r="AY20" s="1">
        <f>+År!L36</f>
        <v>84.817073170731717</v>
      </c>
      <c r="AZ20" s="1">
        <f>+År!N36</f>
        <v>14.784450054870508</v>
      </c>
    </row>
    <row r="21" spans="1:52" ht="15.6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98"/>
      <c r="L21" s="25"/>
      <c r="M21" s="25"/>
      <c r="N21" s="102"/>
      <c r="O21" s="25"/>
      <c r="P21" s="25"/>
      <c r="Q21" s="25"/>
      <c r="R21" s="25"/>
      <c r="S21" s="25"/>
      <c r="T21" s="377"/>
      <c r="U21" s="25"/>
      <c r="V21" s="377"/>
      <c r="W21" s="25"/>
      <c r="X21" s="389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X21" s="1"/>
    </row>
    <row r="22" spans="1:52" ht="15.6">
      <c r="A22" s="25"/>
      <c r="B22" s="104" t="str">
        <f t="shared" ref="B22:B33" si="11">+B9</f>
        <v>Jan</v>
      </c>
      <c r="C22" s="104">
        <f>+'Ark1'!C43</f>
        <v>2023</v>
      </c>
      <c r="D22" s="104">
        <f>+IF(F22=0,"",'Ark1'!Q43)</f>
        <v>26</v>
      </c>
      <c r="E22" s="274">
        <f t="shared" ref="E22:E33" si="12">+IF(F22=0,"",D22-D35)</f>
        <v>-1</v>
      </c>
      <c r="F22" s="339">
        <f>+'Ark1'!R43</f>
        <v>202</v>
      </c>
      <c r="G22" s="25"/>
      <c r="H22" s="116">
        <f>+IF(F22=0,"",'Ark1'!AG43)</f>
        <v>1.3418299028030272</v>
      </c>
      <c r="I22" s="25"/>
      <c r="J22" s="116">
        <f>+IF(F22=0,"",'Ark1'!AH43)</f>
        <v>2.9702970297029703</v>
      </c>
      <c r="K22" s="98"/>
      <c r="L22" s="116">
        <f>+IF(F22=0,"",'Ark1'!U43)</f>
        <v>9.3212871287128678</v>
      </c>
      <c r="M22" s="116">
        <f t="shared" ref="M22:M33" si="13">+IF(F22=0,"",L22-L35)</f>
        <v>-1.3480803776587891E-2</v>
      </c>
      <c r="N22" s="102"/>
      <c r="O22" s="18">
        <f>+'Ark1'!AI43</f>
        <v>0</v>
      </c>
      <c r="P22" s="350"/>
      <c r="Q22" s="141" t="str">
        <f>IF(O22=0,"",100*O22/F22)</f>
        <v/>
      </c>
      <c r="R22" s="350"/>
      <c r="S22" s="55" t="str">
        <f>+IF(O22=0,"",'Ark1'!AJ43)</f>
        <v/>
      </c>
      <c r="T22" s="377"/>
      <c r="U22" s="55" t="str">
        <f>+IF(O22=0,"",'Ark1'!AK43)</f>
        <v/>
      </c>
      <c r="V22" s="377"/>
      <c r="W22" s="105">
        <f>+IF(F22=0,"",'Ark1'!S43)</f>
        <v>5.3019801980198036</v>
      </c>
      <c r="X22" s="389"/>
      <c r="Y22" s="105">
        <f>+IF(F22=0,"",'Ark1'!T43)</f>
        <v>4.6584158415841586</v>
      </c>
      <c r="Z22" s="105">
        <f t="shared" ref="Z22:Z33" si="14">+IF(F22=0,"",Y22-Y35)</f>
        <v>2.5504449179096333E-2</v>
      </c>
      <c r="AA22" s="120">
        <f>+IF(F22=0,"",'Ark1'!W43)</f>
        <v>0</v>
      </c>
      <c r="AB22" s="120">
        <f>+IF(F22=0,"",'Ark1'!X43)</f>
        <v>4.4554455445544567</v>
      </c>
      <c r="AC22" s="120">
        <f>+IF(F22=0,"",'Ark1'!Y43)</f>
        <v>0</v>
      </c>
      <c r="AD22" s="116">
        <f>+IF(F22=0,"",'Ark1'!Z43)</f>
        <v>3.1193570559186674</v>
      </c>
      <c r="AE22" s="116">
        <f>+IF(F22=0,"",'Ark1'!AA43)</f>
        <v>1.6176305981537114</v>
      </c>
      <c r="AF22" s="116">
        <f>+IF(F22=0,"",'Ark1'!AB43)</f>
        <v>1.5276829881308132</v>
      </c>
      <c r="AG22" s="120">
        <f>+IF(F22=0,"",'Ark1'!AD43)</f>
        <v>34.403270418127782</v>
      </c>
      <c r="AH22" s="120">
        <f>+IF(F22=0,"",'Ark1'!AE43)</f>
        <v>40.833656706770554</v>
      </c>
      <c r="AI22" s="120">
        <f>+IF(F22=0,"",'Ark1'!AF43)</f>
        <v>1.1523760625249588</v>
      </c>
      <c r="AJ22" s="25"/>
    </row>
    <row r="23" spans="1:52" ht="15.6">
      <c r="A23" s="25"/>
      <c r="B23" s="104" t="str">
        <f t="shared" si="11"/>
        <v>Feb</v>
      </c>
      <c r="C23" s="104">
        <f>+'Ark1'!C44</f>
        <v>2023</v>
      </c>
      <c r="D23" s="104">
        <f>+IF(F23=0,"",'Ark1'!Q44)</f>
        <v>46</v>
      </c>
      <c r="E23" s="274">
        <f t="shared" si="12"/>
        <v>1</v>
      </c>
      <c r="F23" s="339">
        <f>+'Ark1'!R44</f>
        <v>1297</v>
      </c>
      <c r="G23" s="25"/>
      <c r="H23" s="116">
        <f>+IF(F23=0,"",'Ark1'!AG44)</f>
        <v>6.3119952281623917</v>
      </c>
      <c r="I23" s="25"/>
      <c r="J23" s="116">
        <f>+IF(F23=0,"",'Ark1'!AH44)</f>
        <v>1.8504240555127212</v>
      </c>
      <c r="K23" s="98"/>
      <c r="L23" s="116">
        <f>+IF(F23=0,"",'Ark1'!U44)</f>
        <v>6.828989976869698</v>
      </c>
      <c r="M23" s="116">
        <f t="shared" si="13"/>
        <v>-7.6334097204370899E-2</v>
      </c>
      <c r="N23" s="102"/>
      <c r="O23" s="18">
        <f>+'Ark1'!AI44</f>
        <v>33</v>
      </c>
      <c r="P23" s="350"/>
      <c r="Q23" s="141">
        <f t="shared" ref="Q23:Q33" si="15">IF(O23=0,"",100*O23/F23)</f>
        <v>2.5443330763299925</v>
      </c>
      <c r="R23" s="350"/>
      <c r="S23" s="55">
        <f>+IF(O23=0,"",'Ark1'!AJ44)</f>
        <v>89.209090909090889</v>
      </c>
      <c r="T23" s="377"/>
      <c r="U23" s="55">
        <f>+IF(O23=0,"",'Ark1'!AK44)</f>
        <v>12.059135636598633</v>
      </c>
      <c r="V23" s="377"/>
      <c r="W23" s="105">
        <f>+IF(F23=0,"",'Ark1'!S44)</f>
        <v>5.441788743253662</v>
      </c>
      <c r="X23" s="389"/>
      <c r="Y23" s="105">
        <f>+IF(F23=0,"",'Ark1'!T44)</f>
        <v>4.7818041634541251</v>
      </c>
      <c r="Z23" s="105">
        <f t="shared" si="14"/>
        <v>-0.14643657728661541</v>
      </c>
      <c r="AA23" s="120">
        <f>+IF(F23=0,"",'Ark1'!W44)</f>
        <v>0</v>
      </c>
      <c r="AB23" s="120">
        <f>+IF(F23=0,"",'Ark1'!X44)</f>
        <v>1.4649190439475712</v>
      </c>
      <c r="AC23" s="120">
        <f>+IF(F23=0,"",'Ark1'!Y44)</f>
        <v>0</v>
      </c>
      <c r="AD23" s="116">
        <f>+IF(F23=0,"",'Ark1'!Z44)</f>
        <v>2.7424656691925642</v>
      </c>
      <c r="AE23" s="116">
        <f>+IF(F23=0,"",'Ark1'!AA44)</f>
        <v>1.3252354790289702</v>
      </c>
      <c r="AF23" s="116">
        <f>+IF(F23=0,"",'Ark1'!AB44)</f>
        <v>1.3418277096398696</v>
      </c>
      <c r="AG23" s="120">
        <f>+IF(F23=0,"",'Ark1'!AD44)</f>
        <v>19.380534734430395</v>
      </c>
      <c r="AH23" s="120">
        <f>+IF(F23=0,"",'Ark1'!AE44)</f>
        <v>35.814924803409781</v>
      </c>
      <c r="AI23" s="120">
        <f>+IF(F23=0,"",'Ark1'!AF44)</f>
        <v>7.3991670945290657</v>
      </c>
      <c r="AJ23" s="25"/>
    </row>
    <row r="24" spans="1:52" ht="15.6">
      <c r="A24" s="25"/>
      <c r="B24" s="104" t="str">
        <f t="shared" si="11"/>
        <v>Mar</v>
      </c>
      <c r="C24" s="104">
        <f>+'Ark1'!C45</f>
        <v>2023</v>
      </c>
      <c r="D24" s="104">
        <f>+IF(F24=0,"",'Ark1'!Q45)</f>
        <v>122</v>
      </c>
      <c r="E24" s="274">
        <f t="shared" si="12"/>
        <v>9</v>
      </c>
      <c r="F24" s="339">
        <f>+'Ark1'!R45</f>
        <v>3695</v>
      </c>
      <c r="G24" s="25"/>
      <c r="H24" s="116">
        <f>+IF(F24=0,"",'Ark1'!AG45)</f>
        <v>17.332830684569153</v>
      </c>
      <c r="I24" s="25"/>
      <c r="J24" s="116">
        <f>+IF(F24=0,"",'Ark1'!AH45)</f>
        <v>0.10825439783491202</v>
      </c>
      <c r="K24" s="98"/>
      <c r="L24" s="116">
        <f>+IF(F24=0,"",'Ark1'!U45)</f>
        <v>6.5824086603518355</v>
      </c>
      <c r="M24" s="116">
        <f t="shared" si="13"/>
        <v>0.15067434300865479</v>
      </c>
      <c r="N24" s="102"/>
      <c r="O24" s="18">
        <f>+'Ark1'!AI45</f>
        <v>12</v>
      </c>
      <c r="P24" s="350"/>
      <c r="Q24" s="141">
        <f t="shared" si="15"/>
        <v>0.32476319350473615</v>
      </c>
      <c r="R24" s="350"/>
      <c r="S24" s="55">
        <f>+IF(O24=0,"",'Ark1'!AJ45)</f>
        <v>88.816666666666634</v>
      </c>
      <c r="T24" s="377"/>
      <c r="U24" s="55">
        <f>+IF(O24=0,"",'Ark1'!AK45)</f>
        <v>14.56886006918578</v>
      </c>
      <c r="V24" s="377"/>
      <c r="W24" s="105">
        <f>+IF(F24=0,"",'Ark1'!S45)</f>
        <v>5.3312584573748287</v>
      </c>
      <c r="X24" s="389"/>
      <c r="Y24" s="105">
        <f>+IF(F24=0,"",'Ark1'!T45)</f>
        <v>4.759675236806495</v>
      </c>
      <c r="Z24" s="105">
        <f t="shared" si="14"/>
        <v>-0.18554190767264256</v>
      </c>
      <c r="AA24" s="120">
        <f>+IF(F24=0,"",'Ark1'!W45)</f>
        <v>0</v>
      </c>
      <c r="AB24" s="120">
        <f>+IF(F24=0,"",'Ark1'!X45)</f>
        <v>0.73071718538565633</v>
      </c>
      <c r="AC24" s="120">
        <f>+IF(F24=0,"",'Ark1'!Y45)</f>
        <v>5.4127198917456008E-2</v>
      </c>
      <c r="AD24" s="116">
        <f>+IF(F24=0,"",'Ark1'!Z45)</f>
        <v>2.237274134194378</v>
      </c>
      <c r="AE24" s="116">
        <f>+IF(F24=0,"",'Ark1'!AA45)</f>
        <v>1.3580352408305951</v>
      </c>
      <c r="AF24" s="116">
        <f>+IF(F24=0,"",'Ark1'!AB45)</f>
        <v>1.3695501281543221</v>
      </c>
      <c r="AG24" s="120">
        <f>+IF(F24=0,"",'Ark1'!AD45)</f>
        <v>22.909804023157495</v>
      </c>
      <c r="AH24" s="120">
        <f>+IF(F24=0,"",'Ark1'!AE45)</f>
        <v>40.367113899994493</v>
      </c>
      <c r="AI24" s="120">
        <f>+IF(F24=0,"",'Ark1'!AF45)</f>
        <v>21.079354213018437</v>
      </c>
      <c r="AJ24" s="25"/>
    </row>
    <row r="25" spans="1:52" ht="15.6">
      <c r="A25" s="25"/>
      <c r="B25" s="104" t="str">
        <f t="shared" si="11"/>
        <v>Apr</v>
      </c>
      <c r="C25" s="104">
        <f>+'Ark1'!C46</f>
        <v>2023</v>
      </c>
      <c r="D25" s="104">
        <f>+IF(F25=0,"",'Ark1'!Q46)</f>
        <v>78</v>
      </c>
      <c r="E25" s="274">
        <f t="shared" si="12"/>
        <v>-9</v>
      </c>
      <c r="F25" s="339">
        <f>+'Ark1'!R46</f>
        <v>2751</v>
      </c>
      <c r="G25" s="25"/>
      <c r="H25" s="116">
        <f>+IF(F25=0,"",'Ark1'!AG46)</f>
        <v>12.63952600886668</v>
      </c>
      <c r="I25" s="25"/>
      <c r="J25" s="116">
        <f>+IF(F25=0,"",'Ark1'!AH46)</f>
        <v>0</v>
      </c>
      <c r="K25" s="98"/>
      <c r="L25" s="116">
        <f>+IF(F25=0,"",'Ark1'!U46)</f>
        <v>6.4471828426026958</v>
      </c>
      <c r="M25" s="116">
        <f t="shared" si="13"/>
        <v>-0.15566961641368593</v>
      </c>
      <c r="N25" s="102"/>
      <c r="O25" s="18">
        <f>+'Ark1'!AI46</f>
        <v>42</v>
      </c>
      <c r="P25" s="350"/>
      <c r="Q25" s="141">
        <f t="shared" si="15"/>
        <v>1.5267175572519085</v>
      </c>
      <c r="R25" s="350"/>
      <c r="S25" s="55">
        <f>+IF(O25=0,"",'Ark1'!AJ46)</f>
        <v>78.130952380952394</v>
      </c>
      <c r="T25" s="377"/>
      <c r="U25" s="55">
        <f>+IF(O25=0,"",'Ark1'!AK46)</f>
        <v>15.483780257067322</v>
      </c>
      <c r="V25" s="377"/>
      <c r="W25" s="105">
        <f>+IF(F25=0,"",'Ark1'!S46)</f>
        <v>5.3845874227553612</v>
      </c>
      <c r="X25" s="389"/>
      <c r="Y25" s="105">
        <f>+IF(F25=0,"",'Ark1'!T46)</f>
        <v>4.6175936023264246</v>
      </c>
      <c r="Z25" s="105">
        <f t="shared" si="14"/>
        <v>6.1200159703473922E-2</v>
      </c>
      <c r="AA25" s="120">
        <f>+IF(F25=0,"",'Ark1'!W46)</f>
        <v>0</v>
      </c>
      <c r="AB25" s="120">
        <f>+IF(F25=0,"",'Ark1'!X46)</f>
        <v>0.21810250817884405</v>
      </c>
      <c r="AC25" s="120">
        <f>+IF(F25=0,"",'Ark1'!Y46)</f>
        <v>3.6350418029807346E-2</v>
      </c>
      <c r="AD25" s="116">
        <f>+IF(F25=0,"",'Ark1'!Z46)</f>
        <v>1.8103237676159056</v>
      </c>
      <c r="AE25" s="116">
        <f>+IF(F25=0,"",'Ark1'!AA46)</f>
        <v>1.2659891968630317</v>
      </c>
      <c r="AF25" s="116">
        <f>+IF(F25=0,"",'Ark1'!AB46)</f>
        <v>1.6742873904909197</v>
      </c>
      <c r="AG25" s="120">
        <f>+IF(F25=0,"",'Ark1'!AD46)</f>
        <v>34.704205768529469</v>
      </c>
      <c r="AH25" s="120">
        <f>+IF(F25=0,"",'Ark1'!AE46)</f>
        <v>49.468972524874687</v>
      </c>
      <c r="AI25" s="120">
        <f>+IF(F25=0,"",'Ark1'!AF46)</f>
        <v>15.69399281191169</v>
      </c>
      <c r="AJ25" s="25"/>
      <c r="AP25" t="s">
        <v>441</v>
      </c>
    </row>
    <row r="26" spans="1:52" ht="15.6">
      <c r="A26" s="25"/>
      <c r="B26" s="104" t="str">
        <f t="shared" si="11"/>
        <v>Mai</v>
      </c>
      <c r="C26" s="104">
        <f>+'Ark1'!C47</f>
        <v>2023</v>
      </c>
      <c r="D26" s="104">
        <f>+IF(F26=0,"",'Ark1'!Q47)</f>
        <v>57</v>
      </c>
      <c r="E26" s="274">
        <f t="shared" si="12"/>
        <v>-10</v>
      </c>
      <c r="F26" s="339">
        <f>+'Ark1'!R47</f>
        <v>1454</v>
      </c>
      <c r="G26" s="25"/>
      <c r="H26" s="116">
        <f>+IF(F26=0,"",'Ark1'!AG47)</f>
        <v>6.7975168770973955</v>
      </c>
      <c r="I26" s="25"/>
      <c r="J26" s="116">
        <f>+IF(F26=0,"",'Ark1'!AH47)</f>
        <v>0.75653370013755183</v>
      </c>
      <c r="K26" s="98"/>
      <c r="L26" s="116">
        <f>+IF(F26=0,"",'Ark1'!U47)</f>
        <v>6.560178817056399</v>
      </c>
      <c r="M26" s="116">
        <f t="shared" si="13"/>
        <v>-0.42909993538024604</v>
      </c>
      <c r="N26" s="102"/>
      <c r="O26" s="18">
        <f>+'Ark1'!AI47</f>
        <v>468</v>
      </c>
      <c r="P26" s="350"/>
      <c r="Q26" s="141">
        <f t="shared" si="15"/>
        <v>32.187070151306742</v>
      </c>
      <c r="R26" s="350"/>
      <c r="S26" s="55">
        <f>+IF(O26=0,"",'Ark1'!AJ47)</f>
        <v>76.532692307692287</v>
      </c>
      <c r="T26" s="377"/>
      <c r="U26" s="55">
        <f>+IF(O26=0,"",'Ark1'!AK47)</f>
        <v>14.37052227693477</v>
      </c>
      <c r="V26" s="377"/>
      <c r="W26" s="105">
        <f>+IF(F26=0,"",'Ark1'!S47)</f>
        <v>5.5006877579092173</v>
      </c>
      <c r="X26" s="389"/>
      <c r="Y26" s="105">
        <f>+IF(F26=0,"",'Ark1'!T47)</f>
        <v>4.5398899587345261</v>
      </c>
      <c r="Z26" s="105">
        <f t="shared" si="14"/>
        <v>0.15977299967019842</v>
      </c>
      <c r="AA26" s="120">
        <f>+IF(F26=0,"",'Ark1'!W47)</f>
        <v>6.8775790921595595E-2</v>
      </c>
      <c r="AB26" s="120">
        <f>+IF(F26=0,"",'Ark1'!X47)</f>
        <v>0.41265474552957354</v>
      </c>
      <c r="AC26" s="120">
        <f>+IF(F26=0,"",'Ark1'!Y47)</f>
        <v>0</v>
      </c>
      <c r="AD26" s="116">
        <f>+IF(F26=0,"",'Ark1'!Z47)</f>
        <v>2.1670637519523535</v>
      </c>
      <c r="AE26" s="116">
        <f>+IF(F26=0,"",'Ark1'!AA47)</f>
        <v>1.5272624123230969</v>
      </c>
      <c r="AF26" s="116">
        <f>+IF(F26=0,"",'Ark1'!AB47)</f>
        <v>1.4744934509847223</v>
      </c>
      <c r="AG26" s="120">
        <f>+IF(F26=0,"",'Ark1'!AD47)</f>
        <v>20.698670066636399</v>
      </c>
      <c r="AH26" s="120">
        <f>+IF(F26=0,"",'Ark1'!AE47)</f>
        <v>52.773122894796877</v>
      </c>
      <c r="AI26" s="120">
        <f>+IF(F26=0,"",'Ark1'!AF47)</f>
        <v>8.2948257173826239</v>
      </c>
      <c r="AJ26" s="25"/>
      <c r="AP26" t="s">
        <v>442</v>
      </c>
    </row>
    <row r="27" spans="1:52" ht="15.6">
      <c r="A27" s="25"/>
      <c r="B27" s="104" t="str">
        <f t="shared" si="11"/>
        <v>Jun</v>
      </c>
      <c r="C27" s="104">
        <f>+'Ark1'!C48</f>
        <v>2023</v>
      </c>
      <c r="D27" s="104">
        <f>+IF(F27=0,"",'Ark1'!Q48)</f>
        <v>88</v>
      </c>
      <c r="E27" s="274">
        <f t="shared" si="12"/>
        <v>18</v>
      </c>
      <c r="F27" s="339">
        <f>+'Ark1'!R48</f>
        <v>1409</v>
      </c>
      <c r="G27" s="25"/>
      <c r="H27" s="116">
        <f>+IF(F27=0,"",'Ark1'!AG48)</f>
        <v>7.8731757306163681</v>
      </c>
      <c r="I27" s="25"/>
      <c r="J27" s="116">
        <f>+IF(F27=0,"",'Ark1'!AH48)</f>
        <v>0.70972320794890009</v>
      </c>
      <c r="K27" s="98"/>
      <c r="L27" s="116">
        <f>+IF(F27=0,"",'Ark1'!U48)</f>
        <v>7.8409510290986484</v>
      </c>
      <c r="M27" s="116">
        <f t="shared" si="13"/>
        <v>8.0652799834897593E-2</v>
      </c>
      <c r="N27" s="102"/>
      <c r="O27" s="18">
        <f>+'Ark1'!AI48</f>
        <v>448</v>
      </c>
      <c r="P27" s="350"/>
      <c r="Q27" s="141">
        <f t="shared" si="15"/>
        <v>31.795599716110718</v>
      </c>
      <c r="R27" s="350"/>
      <c r="S27" s="55">
        <f>+IF(O27=0,"",'Ark1'!AJ48)</f>
        <v>78.847991071428609</v>
      </c>
      <c r="T27" s="377"/>
      <c r="U27" s="55">
        <f>+IF(O27=0,"",'Ark1'!AK48)</f>
        <v>14.811627947202998</v>
      </c>
      <c r="V27" s="377"/>
      <c r="W27" s="105">
        <f>+IF(F27=0,"",'Ark1'!S48)</f>
        <v>5.1383960255500387</v>
      </c>
      <c r="X27" s="389"/>
      <c r="Y27" s="105">
        <f>+IF(F27=0,"",'Ark1'!T48)</f>
        <v>4.2256919801277508</v>
      </c>
      <c r="Z27" s="105">
        <f t="shared" si="14"/>
        <v>0.28160996708022035</v>
      </c>
      <c r="AA27" s="120">
        <f>+IF(F27=0,"",'Ark1'!W48)</f>
        <v>7.0972320794890006E-2</v>
      </c>
      <c r="AB27" s="120">
        <f>+IF(F27=0,"",'Ark1'!X48)</f>
        <v>0.49680624556422998</v>
      </c>
      <c r="AC27" s="120">
        <f>+IF(F27=0,"",'Ark1'!Y48)</f>
        <v>7.0972320794890006E-2</v>
      </c>
      <c r="AD27" s="116">
        <f>+IF(F27=0,"",'Ark1'!Z48)</f>
        <v>2.7342538585448382</v>
      </c>
      <c r="AE27" s="116">
        <f>+IF(F27=0,"",'Ark1'!AA48)</f>
        <v>1.425712570714107</v>
      </c>
      <c r="AF27" s="116">
        <f>+IF(F27=0,"",'Ark1'!AB48)</f>
        <v>1.6331879917971179</v>
      </c>
      <c r="AG27" s="120">
        <f>+IF(F27=0,"",'Ark1'!AD48)</f>
        <v>44.848937946997559</v>
      </c>
      <c r="AH27" s="120">
        <f>+IF(F27=0,"",'Ark1'!AE48)</f>
        <v>53.584263531155663</v>
      </c>
      <c r="AI27" s="120">
        <f>+IF(F27=0,"",'Ark1'!AF48)</f>
        <v>8.0381082777112258</v>
      </c>
      <c r="AJ27" s="25"/>
    </row>
    <row r="28" spans="1:52" ht="15.6">
      <c r="A28" s="25"/>
      <c r="B28" s="104" t="str">
        <f t="shared" si="11"/>
        <v>Jul</v>
      </c>
      <c r="C28" s="104">
        <f>+'Ark1'!C49</f>
        <v>2023</v>
      </c>
      <c r="D28" s="104">
        <f>+IF(F28=0,"",'Ark1'!Q49)</f>
        <v>21</v>
      </c>
      <c r="E28" s="274">
        <f t="shared" si="12"/>
        <v>7</v>
      </c>
      <c r="F28" s="339">
        <f>+'Ark1'!R49</f>
        <v>306</v>
      </c>
      <c r="G28" s="25"/>
      <c r="H28" s="116">
        <f>+IF(F28=0,"",'Ark1'!AG49)</f>
        <v>1.6811178186373887</v>
      </c>
      <c r="I28" s="25"/>
      <c r="J28" s="116">
        <f>+IF(F28=0,"",'Ark1'!AH49)</f>
        <v>0</v>
      </c>
      <c r="K28" s="98"/>
      <c r="L28" s="116">
        <f>+IF(F28=0,"",'Ark1'!U49)</f>
        <v>7.7091503267973804</v>
      </c>
      <c r="M28" s="116">
        <f t="shared" si="13"/>
        <v>-1.4939992795018329</v>
      </c>
      <c r="N28" s="102"/>
      <c r="O28" s="18">
        <f>+'Ark1'!AI49</f>
        <v>95</v>
      </c>
      <c r="P28" s="350"/>
      <c r="Q28" s="141">
        <f t="shared" si="15"/>
        <v>31.045751633986928</v>
      </c>
      <c r="R28" s="350"/>
      <c r="S28" s="55">
        <f>+IF(O28=0,"",'Ark1'!AJ49)</f>
        <v>112.44315789473681</v>
      </c>
      <c r="T28" s="377"/>
      <c r="U28" s="55">
        <f>+IF(O28=0,"",'Ark1'!AK49)</f>
        <v>5.8892463954580228</v>
      </c>
      <c r="V28" s="377"/>
      <c r="W28" s="105">
        <f>+IF(F28=0,"",'Ark1'!S49)</f>
        <v>4.8202614379084956</v>
      </c>
      <c r="X28" s="389"/>
      <c r="Y28" s="105">
        <f>+IF(F28=0,"",'Ark1'!T49)</f>
        <v>4.2189542483660132</v>
      </c>
      <c r="Z28" s="105">
        <f t="shared" si="14"/>
        <v>6.9347949153414135E-2</v>
      </c>
      <c r="AA28" s="120">
        <f>+IF(F28=0,"",'Ark1'!W49)</f>
        <v>0</v>
      </c>
      <c r="AB28" s="120">
        <f>+IF(F28=0,"",'Ark1'!X49)</f>
        <v>0</v>
      </c>
      <c r="AC28" s="120">
        <f>+IF(F28=0,"",'Ark1'!Y49)</f>
        <v>0</v>
      </c>
      <c r="AD28" s="116">
        <f>+IF(F28=0,"",'Ark1'!Z49)</f>
        <v>2.069822368594131</v>
      </c>
      <c r="AE28" s="116">
        <f>+IF(F28=0,"",'Ark1'!AA49)</f>
        <v>1.5833223725987673</v>
      </c>
      <c r="AF28" s="116">
        <f>+IF(F28=0,"",'Ark1'!AB49)</f>
        <v>1.5533329813172581</v>
      </c>
      <c r="AG28" s="120">
        <f>+IF(F28=0,"",'Ark1'!AD49)</f>
        <v>44.904906394612809</v>
      </c>
      <c r="AH28" s="120">
        <f>+IF(F28=0,"",'Ark1'!AE49)</f>
        <v>60.065336427493477</v>
      </c>
      <c r="AI28" s="120">
        <f>+IF(F28=0,"",'Ark1'!AF49)</f>
        <v>1.7456785897655323</v>
      </c>
      <c r="AJ28" s="25"/>
    </row>
    <row r="29" spans="1:52" ht="15.6">
      <c r="A29" s="25"/>
      <c r="B29" s="104" t="str">
        <f t="shared" si="11"/>
        <v>Aug</v>
      </c>
      <c r="C29" s="104">
        <f>+'Ark1'!C50</f>
        <v>2023</v>
      </c>
      <c r="D29" s="104">
        <f>+IF(F29=0,"",'Ark1'!Q50)</f>
        <v>82</v>
      </c>
      <c r="E29" s="274">
        <f t="shared" si="12"/>
        <v>-3</v>
      </c>
      <c r="F29" s="339">
        <f>+'Ark1'!R50</f>
        <v>1151</v>
      </c>
      <c r="G29" s="25"/>
      <c r="H29" s="116">
        <f>+IF(F29=0,"",'Ark1'!AG50)</f>
        <v>7.5637474318235025</v>
      </c>
      <c r="I29" s="25"/>
      <c r="J29" s="116">
        <f>+IF(F29=0,"",'Ark1'!AH50)</f>
        <v>0.78192875760208513</v>
      </c>
      <c r="K29" s="98"/>
      <c r="L29" s="116">
        <f>+IF(F29=0,"",'Ark1'!U50)</f>
        <v>9.2212858384013821</v>
      </c>
      <c r="M29" s="116">
        <f t="shared" si="13"/>
        <v>-0.42191540479986678</v>
      </c>
      <c r="N29" s="102"/>
      <c r="O29" s="18">
        <f>+'Ark1'!AI50</f>
        <v>150</v>
      </c>
      <c r="P29" s="350"/>
      <c r="Q29" s="141">
        <f t="shared" si="15"/>
        <v>13.032145960034752</v>
      </c>
      <c r="R29" s="350"/>
      <c r="S29" s="55">
        <f>+IF(O29=0,"",'Ark1'!AJ50)</f>
        <v>87.97799999999998</v>
      </c>
      <c r="T29" s="377"/>
      <c r="U29" s="55">
        <f>+IF(O29=0,"",'Ark1'!AK50)</f>
        <v>14.467236128761996</v>
      </c>
      <c r="V29" s="377"/>
      <c r="W29" s="105">
        <f>+IF(F29=0,"",'Ark1'!S50)</f>
        <v>4.7002606429192006</v>
      </c>
      <c r="X29" s="389"/>
      <c r="Y29" s="105">
        <f>+IF(F29=0,"",'Ark1'!T50)</f>
        <v>3.3119026933101643</v>
      </c>
      <c r="Z29" s="105">
        <f t="shared" si="14"/>
        <v>-0.39594501453754516</v>
      </c>
      <c r="AA29" s="120">
        <f>+IF(F29=0,"",'Ark1'!W50)</f>
        <v>0.17376194613379675</v>
      </c>
      <c r="AB29" s="120">
        <f>+IF(F29=0,"",'Ark1'!X50)</f>
        <v>3.214596003475239</v>
      </c>
      <c r="AC29" s="120">
        <f>+IF(F29=0,"",'Ark1'!Y50)</f>
        <v>0</v>
      </c>
      <c r="AD29" s="116">
        <f>+IF(F29=0,"",'Ark1'!Z50)</f>
        <v>3.0777089452761057</v>
      </c>
      <c r="AE29" s="116">
        <f>+IF(F29=0,"",'Ark1'!AA50)</f>
        <v>1.4564604637165248</v>
      </c>
      <c r="AF29" s="116">
        <f>+IF(F29=0,"",'Ark1'!AB50)</f>
        <v>1.5941429866695045</v>
      </c>
      <c r="AG29" s="120">
        <f>+IF(F29=0,"",'Ark1'!AD50)</f>
        <v>38.609816793751328</v>
      </c>
      <c r="AH29" s="120">
        <f>+IF(F29=0,"",'Ark1'!AE50)</f>
        <v>43.279706363797942</v>
      </c>
      <c r="AI29" s="120">
        <f>+IF(F29=0,"",'Ark1'!AF50)</f>
        <v>6.5662616235951852</v>
      </c>
      <c r="AJ29" s="25"/>
    </row>
    <row r="30" spans="1:52" ht="15.6">
      <c r="A30" s="25"/>
      <c r="B30" s="104" t="str">
        <f t="shared" si="11"/>
        <v>Sep</v>
      </c>
      <c r="C30" s="104">
        <f>+'Ark1'!C51</f>
        <v>2023</v>
      </c>
      <c r="D30" s="104">
        <f>+IF(F30=0,"",'Ark1'!Q51)</f>
        <v>135</v>
      </c>
      <c r="E30" s="274">
        <f t="shared" si="12"/>
        <v>10</v>
      </c>
      <c r="F30" s="339">
        <f>+'Ark1'!R51</f>
        <v>1958</v>
      </c>
      <c r="G30" s="25"/>
      <c r="H30" s="116">
        <f>+IF(F30=0,"",'Ark1'!AG51)</f>
        <v>14.405376726459536</v>
      </c>
      <c r="I30" s="25"/>
      <c r="J30" s="116">
        <f>+IF(F30=0,"",'Ark1'!AH51)</f>
        <v>0.51072522982635349</v>
      </c>
      <c r="K30" s="98"/>
      <c r="L30" s="116">
        <f>+IF(F30=0,"",'Ark1'!U51)</f>
        <v>10.323850868232881</v>
      </c>
      <c r="M30" s="116">
        <f t="shared" si="13"/>
        <v>0.25615149932870551</v>
      </c>
      <c r="N30" s="102"/>
      <c r="O30" s="18">
        <f>+'Ark1'!AI51</f>
        <v>396</v>
      </c>
      <c r="P30" s="350"/>
      <c r="Q30" s="141">
        <f t="shared" si="15"/>
        <v>20.224719101123597</v>
      </c>
      <c r="R30" s="350"/>
      <c r="S30" s="55">
        <f>+IF(O30=0,"",'Ark1'!AJ51)</f>
        <v>86.294696969696901</v>
      </c>
      <c r="T30" s="377"/>
      <c r="U30" s="55">
        <f>+IF(O30=0,"",'Ark1'!AK51)</f>
        <v>14.281103566448484</v>
      </c>
      <c r="V30" s="377"/>
      <c r="W30" s="105">
        <f>+IF(F30=0,"",'Ark1'!S51)</f>
        <v>5.2185903983656781</v>
      </c>
      <c r="X30" s="389"/>
      <c r="Y30" s="105">
        <f>+IF(F30=0,"",'Ark1'!T51)</f>
        <v>3.8866189989785496</v>
      </c>
      <c r="Z30" s="105">
        <f t="shared" si="14"/>
        <v>3.2344759162139969E-2</v>
      </c>
      <c r="AA30" s="120">
        <f>+IF(F30=0,"",'Ark1'!W51)</f>
        <v>5.1072522982635343E-2</v>
      </c>
      <c r="AB30" s="120">
        <f>+IF(F30=0,"",'Ark1'!X51)</f>
        <v>6.6394279877425921</v>
      </c>
      <c r="AC30" s="120">
        <f>+IF(F30=0,"",'Ark1'!Y51)</f>
        <v>5.1072522982635343E-2</v>
      </c>
      <c r="AD30" s="116">
        <f>+IF(F30=0,"",'Ark1'!Z51)</f>
        <v>3.4681209912038797</v>
      </c>
      <c r="AE30" s="116">
        <f>+IF(F30=0,"",'Ark1'!AA51)</f>
        <v>1.5748994016707181</v>
      </c>
      <c r="AF30" s="116">
        <f>+IF(F30=0,"",'Ark1'!AB51)</f>
        <v>1.6124562085213343</v>
      </c>
      <c r="AG30" s="120">
        <f>+IF(F30=0,"",'Ark1'!AD51)</f>
        <v>47.833125136873434</v>
      </c>
      <c r="AH30" s="120">
        <f>+IF(F30=0,"",'Ark1'!AE51)</f>
        <v>37.096385720973394</v>
      </c>
      <c r="AI30" s="120">
        <f>+IF(F30=0,"",'Ark1'!AF51)</f>
        <v>11.17006104170232</v>
      </c>
      <c r="AJ30" s="25"/>
    </row>
    <row r="31" spans="1:52" ht="15.6">
      <c r="A31" s="25"/>
      <c r="B31" s="104" t="str">
        <f t="shared" si="11"/>
        <v>Okt</v>
      </c>
      <c r="C31" s="2">
        <f>+'Ark1'!C52</f>
        <v>2023</v>
      </c>
      <c r="D31" s="2">
        <f>+IF(F31=0,"",'Ark1'!Q52)</f>
        <v>231</v>
      </c>
      <c r="E31" s="4">
        <f t="shared" si="12"/>
        <v>26</v>
      </c>
      <c r="F31" s="299">
        <f>+'Ark1'!R52</f>
        <v>2070</v>
      </c>
      <c r="G31" s="25"/>
      <c r="H31" s="55">
        <f>+IF(F31=0,"",'Ark1'!AG52)</f>
        <v>15.106258190906276</v>
      </c>
      <c r="I31" s="25"/>
      <c r="J31" s="55">
        <f>+IF(F31=0,"",'Ark1'!AH52)</f>
        <v>2.4637681159420288</v>
      </c>
      <c r="K31" s="98"/>
      <c r="L31" s="55">
        <f>+IF(F31=0,"",'Ark1'!U52)</f>
        <v>10.240386473429938</v>
      </c>
      <c r="M31" s="55">
        <f t="shared" si="13"/>
        <v>-0.23295327632944485</v>
      </c>
      <c r="N31" s="102"/>
      <c r="O31" s="18">
        <f>+'Ark1'!AI52</f>
        <v>554</v>
      </c>
      <c r="P31" s="350"/>
      <c r="Q31" s="141">
        <f t="shared" si="15"/>
        <v>26.763285024154591</v>
      </c>
      <c r="R31" s="350"/>
      <c r="S31" s="55">
        <f>+IF(O31=0,"",'Ark1'!AJ52)</f>
        <v>87.089169675090261</v>
      </c>
      <c r="T31" s="377"/>
      <c r="U31" s="55">
        <f>+IF(O31=0,"",'Ark1'!AK52)</f>
        <v>14.819794597342138</v>
      </c>
      <c r="V31" s="377"/>
      <c r="W31" s="5">
        <f>+IF(F31=0,"",'Ark1'!S52)</f>
        <v>5.5294685990338177</v>
      </c>
      <c r="X31" s="389"/>
      <c r="Y31" s="5">
        <f>+IF(F31=0,"",'Ark1'!T52)</f>
        <v>4.3826086956521744</v>
      </c>
      <c r="Z31" s="5">
        <f t="shared" si="14"/>
        <v>3.082813742310897E-2</v>
      </c>
      <c r="AA31" s="18">
        <f>+IF(F31=0,"",'Ark1'!W52)</f>
        <v>0.24154589371980673</v>
      </c>
      <c r="AB31" s="18">
        <f>+IF(F31=0,"",'Ark1'!X52)</f>
        <v>4.3478260869565215</v>
      </c>
      <c r="AC31" s="18">
        <f>+IF(F31=0,"",'Ark1'!Y52)</f>
        <v>9.661835748792269E-2</v>
      </c>
      <c r="AD31" s="116">
        <f>+IF(F31=0,"",'Ark1'!Z52)</f>
        <v>3.063976741724189</v>
      </c>
      <c r="AE31" s="116">
        <f>+IF(F31=0,"",'Ark1'!AA52)</f>
        <v>1.5900813359105499</v>
      </c>
      <c r="AF31" s="116">
        <f>+IF(F31=0,"",'Ark1'!AB52)</f>
        <v>1.7330230927825587</v>
      </c>
      <c r="AG31" s="18">
        <f>+IF(F31=0,"",'Ark1'!AD52)</f>
        <v>38.906268022019454</v>
      </c>
      <c r="AH31" s="18">
        <f>+IF(F31=0,"",'Ark1'!AE52)</f>
        <v>38.98293363351879</v>
      </c>
      <c r="AI31" s="18">
        <f>+IF(F31=0,"",'Ark1'!AF52)</f>
        <v>11.809002224884479</v>
      </c>
      <c r="AJ31" s="25"/>
    </row>
    <row r="32" spans="1:52" ht="15.6">
      <c r="A32" s="25"/>
      <c r="B32" s="2" t="str">
        <f t="shared" si="11"/>
        <v>Nov</v>
      </c>
      <c r="C32" s="2">
        <f>+'Ark1'!C53</f>
        <v>2023</v>
      </c>
      <c r="D32" s="2">
        <f>+IF(F32=0,"",'Ark1'!Q53)</f>
        <v>135</v>
      </c>
      <c r="E32" s="4">
        <f t="shared" si="12"/>
        <v>15</v>
      </c>
      <c r="F32" s="299">
        <f>+'Ark1'!R53</f>
        <v>1001</v>
      </c>
      <c r="G32" s="25"/>
      <c r="H32" s="55">
        <f>+IF(F32=0,"",'Ark1'!AG53)</f>
        <v>7.3590059526821268</v>
      </c>
      <c r="I32" s="25"/>
      <c r="J32" s="55">
        <f>+IF(F32=0,"",'Ark1'!AH53)</f>
        <v>2.5974025974025969</v>
      </c>
      <c r="K32" s="98"/>
      <c r="L32" s="55">
        <f>+IF(F32=0,"",'Ark1'!U53)</f>
        <v>10.31608391608391</v>
      </c>
      <c r="M32" s="55">
        <f t="shared" si="13"/>
        <v>-0.2989010989011085</v>
      </c>
      <c r="N32" s="102"/>
      <c r="O32" s="18">
        <f>+'Ark1'!AI53</f>
        <v>161</v>
      </c>
      <c r="P32" s="350"/>
      <c r="Q32" s="141">
        <f t="shared" si="15"/>
        <v>16.083916083916083</v>
      </c>
      <c r="R32" s="350"/>
      <c r="S32" s="55">
        <f>+IF(O32=0,"",'Ark1'!AJ53)</f>
        <v>87.221739130434784</v>
      </c>
      <c r="T32" s="377"/>
      <c r="U32" s="55">
        <f>+IF(O32=0,"",'Ark1'!AK53)</f>
        <v>14.633480542937685</v>
      </c>
      <c r="V32" s="377"/>
      <c r="W32" s="5">
        <f>+IF(F32=0,"",'Ark1'!S53)</f>
        <v>5.6393606393606399</v>
      </c>
      <c r="X32" s="389"/>
      <c r="Y32" s="5">
        <f>+IF(F32=0,"",'Ark1'!T53)</f>
        <v>4.5304695304695315</v>
      </c>
      <c r="Z32" s="5">
        <f t="shared" si="14"/>
        <v>0.28371628371628432</v>
      </c>
      <c r="AA32" s="18">
        <f>+IF(F32=0,"",'Ark1'!W53)</f>
        <v>0.29970029970029977</v>
      </c>
      <c r="AB32" s="18">
        <f>+IF(F32=0,"",'Ark1'!X53)</f>
        <v>5.2947052947052953</v>
      </c>
      <c r="AC32" s="18">
        <f>+IF(F32=0,"",'Ark1'!Y53)</f>
        <v>0</v>
      </c>
      <c r="AD32" s="116">
        <f>+IF(F32=0,"",'Ark1'!Z53)</f>
        <v>3.2187622804942633</v>
      </c>
      <c r="AE32" s="116">
        <f>+IF(F32=0,"",'Ark1'!AA53)</f>
        <v>1.4369218650862088</v>
      </c>
      <c r="AF32" s="116">
        <f>+IF(F32=0,"",'Ark1'!AB53)</f>
        <v>1.616387320956622</v>
      </c>
      <c r="AG32" s="18">
        <f>+IF(F32=0,"",'Ark1'!AD53)</f>
        <v>44.129665625220944</v>
      </c>
      <c r="AH32" s="18">
        <f>+IF(F32=0,"",'Ark1'!AE53)</f>
        <v>43.119279851311745</v>
      </c>
      <c r="AI32" s="18">
        <f>+IF(F32=0,"",'Ark1'!AF53)</f>
        <v>5.7105368246905135</v>
      </c>
      <c r="AJ32" s="25"/>
    </row>
    <row r="33" spans="1:98" ht="15.6">
      <c r="A33" s="25"/>
      <c r="B33" s="104" t="str">
        <f t="shared" si="11"/>
        <v>Des</v>
      </c>
      <c r="C33" s="104">
        <f>+'Ark1'!C54</f>
        <v>2023</v>
      </c>
      <c r="D33" s="104">
        <f>+IF(F33=0,"",'Ark1'!Q54)</f>
        <v>25</v>
      </c>
      <c r="E33" s="274">
        <f t="shared" si="12"/>
        <v>-14</v>
      </c>
      <c r="F33" s="339">
        <f>+'Ark1'!R54</f>
        <v>235</v>
      </c>
      <c r="G33" s="25"/>
      <c r="H33" s="116">
        <f>+IF(F33=0,"",'Ark1'!AG54)</f>
        <v>1.587619447376166</v>
      </c>
      <c r="I33" s="25"/>
      <c r="J33" s="116">
        <f>+IF(F33=0,"",'Ark1'!AH54)</f>
        <v>0</v>
      </c>
      <c r="K33" s="98"/>
      <c r="L33" s="116">
        <f>+IF(F33=0,"",'Ark1'!U54)</f>
        <v>9.4799999999999986</v>
      </c>
      <c r="M33" s="116">
        <f t="shared" si="13"/>
        <v>-0.94773109243697284</v>
      </c>
      <c r="N33" s="102"/>
      <c r="O33" s="18">
        <f>+'Ark1'!AI54</f>
        <v>32</v>
      </c>
      <c r="P33" s="350"/>
      <c r="Q33" s="141">
        <f t="shared" si="15"/>
        <v>13.617021276595745</v>
      </c>
      <c r="R33" s="350"/>
      <c r="S33" s="55">
        <f>+IF(O33=0,"",'Ark1'!AJ54)</f>
        <v>85.96250000000002</v>
      </c>
      <c r="T33" s="377"/>
      <c r="U33" s="55">
        <f>+IF(O33=0,"",'Ark1'!AK54)</f>
        <v>13.997773995165948</v>
      </c>
      <c r="V33" s="377"/>
      <c r="W33" s="105">
        <f>+IF(F33=0,"",'Ark1'!S54)</f>
        <v>5.2723404255319153</v>
      </c>
      <c r="X33" s="389"/>
      <c r="Y33" s="105">
        <f>+IF(F33=0,"",'Ark1'!T54)</f>
        <v>4.2085106382978736</v>
      </c>
      <c r="Z33" s="105">
        <f t="shared" si="14"/>
        <v>-0.12342213481137065</v>
      </c>
      <c r="AA33" s="120">
        <f>+IF(F33=0,"",'Ark1'!W54)</f>
        <v>0.42553191489361714</v>
      </c>
      <c r="AB33" s="120">
        <f>+IF(F33=0,"",'Ark1'!X54)</f>
        <v>2.1276595744680855</v>
      </c>
      <c r="AC33" s="120">
        <f>+IF(F33=0,"",'Ark1'!Y54)</f>
        <v>0</v>
      </c>
      <c r="AD33" s="116">
        <f>+IF(F33=0,"",'Ark1'!Z54)</f>
        <v>2.7930887348688129</v>
      </c>
      <c r="AE33" s="116">
        <f>+IF(F33=0,"",'Ark1'!AA54)</f>
        <v>1.3441286234772611</v>
      </c>
      <c r="AF33" s="116">
        <f>+IF(F33=0,"",'Ark1'!AB54)</f>
        <v>1.5720740856390598</v>
      </c>
      <c r="AG33" s="120">
        <f>+IF(F33=0,"",'Ark1'!AD54)</f>
        <v>44.83891784416064</v>
      </c>
      <c r="AH33" s="120">
        <f>+IF(F33=0,"",'Ark1'!AE54)</f>
        <v>48.866149028050543</v>
      </c>
      <c r="AI33" s="120">
        <f>+IF(F33=0,"",'Ark1'!AF54)</f>
        <v>1.3406355182839864</v>
      </c>
      <c r="AJ33" s="25"/>
    </row>
    <row r="34" spans="1:98" s="500" customFormat="1" ht="15.6">
      <c r="A34" s="25"/>
      <c r="B34" s="25"/>
      <c r="C34" s="25"/>
      <c r="D34" s="25"/>
      <c r="E34" s="25"/>
      <c r="F34" s="333"/>
      <c r="G34" s="25"/>
      <c r="H34" s="97"/>
      <c r="I34" s="375"/>
      <c r="J34" s="97"/>
      <c r="K34" s="98"/>
      <c r="L34" s="97"/>
      <c r="M34" s="97"/>
      <c r="N34" s="102"/>
      <c r="O34" s="97"/>
      <c r="P34" s="97"/>
      <c r="Q34" s="97"/>
      <c r="R34" s="97"/>
      <c r="S34" s="25"/>
      <c r="T34" s="25"/>
      <c r="U34" s="25"/>
      <c r="V34" s="377"/>
      <c r="W34" s="25"/>
      <c r="X34" s="389"/>
      <c r="Y34" s="25"/>
      <c r="Z34" s="25"/>
      <c r="AA34" s="118"/>
      <c r="AB34" s="118"/>
      <c r="AC34" s="118"/>
      <c r="AD34" s="97"/>
      <c r="AE34" s="25"/>
      <c r="AF34" s="25"/>
      <c r="AG34" s="118"/>
      <c r="AH34" s="118"/>
      <c r="AI34" s="118"/>
      <c r="AJ34" s="25"/>
    </row>
    <row r="35" spans="1:98" ht="15.6">
      <c r="A35" s="25"/>
      <c r="B35" s="44" t="str">
        <f t="shared" ref="B35:B46" si="16">+B22</f>
        <v>Jan</v>
      </c>
      <c r="C35" s="44">
        <f>+'Ark1'!C55</f>
        <v>2022</v>
      </c>
      <c r="D35" s="44">
        <f>+IF(F35=0,"",'Ark1'!Q55)</f>
        <v>27</v>
      </c>
      <c r="E35" s="25"/>
      <c r="F35" s="324">
        <f>+'Ark1'!R55</f>
        <v>237</v>
      </c>
      <c r="G35" s="44"/>
      <c r="H35" s="99">
        <f>+IF(F35=0,"",'Ark1'!AG55)</f>
        <v>1.5911394346022816</v>
      </c>
      <c r="I35" s="379"/>
      <c r="J35" s="99">
        <f>+IF(F35=0,"",'Ark1'!AH55)</f>
        <v>0</v>
      </c>
      <c r="K35" s="98"/>
      <c r="L35" s="99">
        <f>+IF(F35=0,"",'Ark1'!U55)</f>
        <v>9.3347679324894557</v>
      </c>
      <c r="M35" s="99"/>
      <c r="N35" s="102"/>
      <c r="O35" s="18">
        <f>+'Ark1'!AI55</f>
        <v>1</v>
      </c>
      <c r="P35" s="350"/>
      <c r="Q35" s="141">
        <f t="shared" ref="Q35:Q46" si="17">IF(O35=0,"",100*O35/F35)</f>
        <v>0.4219409282700422</v>
      </c>
      <c r="R35" s="350"/>
      <c r="S35" s="55">
        <f>+IF(O35=0,"",'Ark1'!AJ55)</f>
        <v>100.5</v>
      </c>
      <c r="T35" s="377"/>
      <c r="U35" s="55">
        <f>+IF(O35=0,"",'Ark1'!AK55)</f>
        <v>19.407430558403249</v>
      </c>
      <c r="V35" s="377"/>
      <c r="W35" s="38">
        <f>+IF(F35=0,"",'Ark1'!S55)</f>
        <v>5.1983122362869203</v>
      </c>
      <c r="X35" s="394"/>
      <c r="Y35" s="38">
        <f>+IF(F35=0,"",'Ark1'!T55)</f>
        <v>4.6329113924050622</v>
      </c>
      <c r="Z35" s="38"/>
      <c r="AA35" s="121">
        <f>+IF(F35=0,"",'Ark1'!W55)</f>
        <v>0.42194092827004198</v>
      </c>
      <c r="AB35" s="121">
        <f>+IF(F35=0,"",'Ark1'!X55)</f>
        <v>6.7510548523206717</v>
      </c>
      <c r="AC35" s="121">
        <f>+IF(F35=0,"",'Ark1'!Y55)</f>
        <v>2.1097046413502101</v>
      </c>
      <c r="AD35" s="99">
        <f>+IF(F35=0,"",'Ark1'!Z55)</f>
        <v>4.1218436906655844</v>
      </c>
      <c r="AE35" s="38">
        <f>+IF(F35=0,"",'Ark1'!AA55)</f>
        <v>1.2387541803708031</v>
      </c>
      <c r="AF35" s="38">
        <f>+IF(F35=0,"",'Ark1'!AB55)</f>
        <v>1.3423691053259184</v>
      </c>
      <c r="AG35" s="121">
        <f>+IF(F35=0,"",'Ark1'!AD55)</f>
        <v>57.214059650976949</v>
      </c>
      <c r="AH35" s="121">
        <f>+IF(F35=0,"",'Ark1'!AE55)</f>
        <v>58.425196319378415</v>
      </c>
      <c r="AI35" s="121">
        <f>+IF(F35=0,"",'Ark1'!AF55)</f>
        <v>1.3785481619357842</v>
      </c>
      <c r="AJ35" s="25"/>
    </row>
    <row r="36" spans="1:98" ht="15.6">
      <c r="A36" s="25"/>
      <c r="B36" s="44" t="str">
        <f t="shared" si="16"/>
        <v>Feb</v>
      </c>
      <c r="C36" s="44">
        <f>+'Ark1'!C56</f>
        <v>2022</v>
      </c>
      <c r="D36" s="44">
        <f>+IF(F36=0,"",'Ark1'!Q56)</f>
        <v>45</v>
      </c>
      <c r="E36" s="25"/>
      <c r="F36" s="324">
        <f>+'Ark1'!R56</f>
        <v>1296</v>
      </c>
      <c r="G36" s="44"/>
      <c r="H36" s="99">
        <f>+IF(F36=0,"",'Ark1'!AG56)</f>
        <v>6.4364356934676366</v>
      </c>
      <c r="I36" s="379"/>
      <c r="J36" s="99">
        <f>+IF(F36=0,"",'Ark1'!AH56)</f>
        <v>0.23148148148148151</v>
      </c>
      <c r="K36" s="98"/>
      <c r="L36" s="99">
        <f>+IF(F36=0,"",'Ark1'!U56)</f>
        <v>6.9053240740740689</v>
      </c>
      <c r="M36" s="99"/>
      <c r="N36" s="102"/>
      <c r="O36" s="18">
        <f>+'Ark1'!AI56</f>
        <v>4</v>
      </c>
      <c r="P36" s="350"/>
      <c r="Q36" s="141">
        <f t="shared" si="17"/>
        <v>0.30864197530864196</v>
      </c>
      <c r="R36" s="350"/>
      <c r="S36" s="55">
        <f>+IF(O36=0,"",'Ark1'!AJ56)</f>
        <v>88.35</v>
      </c>
      <c r="T36" s="377"/>
      <c r="U36" s="55">
        <f>+IF(O36=0,"",'Ark1'!AK56)</f>
        <v>13.419418485420922</v>
      </c>
      <c r="V36" s="377"/>
      <c r="W36" s="38">
        <f>+IF(F36=0,"",'Ark1'!S56)</f>
        <v>5.5030864197530862</v>
      </c>
      <c r="X36" s="394"/>
      <c r="Y36" s="38">
        <f>+IF(F36=0,"",'Ark1'!T56)</f>
        <v>4.9282407407407405</v>
      </c>
      <c r="Z36" s="38"/>
      <c r="AA36" s="121">
        <f>+IF(F36=0,"",'Ark1'!W56)</f>
        <v>0</v>
      </c>
      <c r="AB36" s="121">
        <f>+IF(F36=0,"",'Ark1'!X56)</f>
        <v>0.92592592592592604</v>
      </c>
      <c r="AC36" s="121">
        <f>+IF(F36=0,"",'Ark1'!Y56)</f>
        <v>0</v>
      </c>
      <c r="AD36" s="99">
        <f>+IF(F36=0,"",'Ark1'!Z56)</f>
        <v>2.5687661663137558</v>
      </c>
      <c r="AE36" s="38">
        <f>+IF(F36=0,"",'Ark1'!AA56)</f>
        <v>1.4087435448823451</v>
      </c>
      <c r="AF36" s="38">
        <f>+IF(F36=0,"",'Ark1'!AB56)</f>
        <v>1.1674357216849749</v>
      </c>
      <c r="AG36" s="121">
        <f>+IF(F36=0,"",'Ark1'!AD56)</f>
        <v>6.2882530700412644</v>
      </c>
      <c r="AH36" s="121">
        <f>+IF(F36=0,"",'Ark1'!AE56)</f>
        <v>27.952530579097402</v>
      </c>
      <c r="AI36" s="121">
        <f>+IF(F36=0,"",'Ark1'!AF56)</f>
        <v>7.5383899488134016</v>
      </c>
      <c r="AJ36" s="25"/>
    </row>
    <row r="37" spans="1:98" ht="15.6">
      <c r="A37" s="25"/>
      <c r="B37" s="44" t="str">
        <f t="shared" si="16"/>
        <v>Mar</v>
      </c>
      <c r="C37" s="44">
        <f>+'Ark1'!C57</f>
        <v>2022</v>
      </c>
      <c r="D37" s="44">
        <f>+IF(F37=0,"",'Ark1'!Q57)</f>
        <v>113</v>
      </c>
      <c r="E37" s="25"/>
      <c r="F37" s="324">
        <f>+'Ark1'!R57</f>
        <v>3523</v>
      </c>
      <c r="G37" s="44"/>
      <c r="H37" s="99">
        <f>+IF(F37=0,"",'Ark1'!AG57)</f>
        <v>16.296603798988013</v>
      </c>
      <c r="I37" s="379"/>
      <c r="J37" s="99">
        <f>+IF(F37=0,"",'Ark1'!AH57)</f>
        <v>0.22707919386886169</v>
      </c>
      <c r="K37" s="98"/>
      <c r="L37" s="99">
        <f>+IF(F37=0,"",'Ark1'!U57)</f>
        <v>6.4317343173431807</v>
      </c>
      <c r="M37" s="99"/>
      <c r="N37" s="102"/>
      <c r="O37" s="18">
        <f>+'Ark1'!AI57</f>
        <v>15</v>
      </c>
      <c r="P37" s="350"/>
      <c r="Q37" s="141">
        <f t="shared" si="17"/>
        <v>0.42577348850411584</v>
      </c>
      <c r="R37" s="350"/>
      <c r="S37" s="55">
        <f>+IF(O37=0,"",'Ark1'!AJ57)</f>
        <v>81.233333333333348</v>
      </c>
      <c r="T37" s="377"/>
      <c r="U37" s="55">
        <f>+IF(O37=0,"",'Ark1'!AK57)</f>
        <v>15.054795785288547</v>
      </c>
      <c r="V37" s="377"/>
      <c r="W37" s="38">
        <f>+IF(F37=0,"",'Ark1'!S57)</f>
        <v>5.3201816633550951</v>
      </c>
      <c r="X37" s="394"/>
      <c r="Y37" s="38">
        <f>+IF(F37=0,"",'Ark1'!T57)</f>
        <v>4.9452171444791375</v>
      </c>
      <c r="Z37" s="38"/>
      <c r="AA37" s="121">
        <f>+IF(F37=0,"",'Ark1'!W57)</f>
        <v>0</v>
      </c>
      <c r="AB37" s="121">
        <f>+IF(F37=0,"",'Ark1'!X57)</f>
        <v>0.90831677547544676</v>
      </c>
      <c r="AC37" s="121">
        <f>+IF(F37=0,"",'Ark1'!Y57)</f>
        <v>2.8384899233607711E-2</v>
      </c>
      <c r="AD37" s="99">
        <f>+IF(F37=0,"",'Ark1'!Z57)</f>
        <v>2.3532906224497872</v>
      </c>
      <c r="AE37" s="38">
        <f>+IF(F37=0,"",'Ark1'!AA57)</f>
        <v>1.2671570298623915</v>
      </c>
      <c r="AF37" s="38">
        <f>+IF(F37=0,"",'Ark1'!AB57)</f>
        <v>1.4689932666270229</v>
      </c>
      <c r="AG37" s="121">
        <f>+IF(F37=0,"",'Ark1'!AD57)</f>
        <v>23.622207816423678</v>
      </c>
      <c r="AH37" s="121">
        <f>+IF(F37=0,"",'Ark1'!AE57)</f>
        <v>26.285893649830353</v>
      </c>
      <c r="AI37" s="121">
        <f>+IF(F37=0,"",'Ark1'!AF57)</f>
        <v>20.492089343880878</v>
      </c>
      <c r="AJ37" s="25"/>
    </row>
    <row r="38" spans="1:98" ht="15.6">
      <c r="A38" s="25"/>
      <c r="B38" s="44" t="str">
        <f t="shared" si="16"/>
        <v>Apr</v>
      </c>
      <c r="C38" s="44">
        <f>+'Ark1'!C58</f>
        <v>2022</v>
      </c>
      <c r="D38" s="44">
        <f>+IF(F38=0,"",'Ark1'!Q58)</f>
        <v>87</v>
      </c>
      <c r="E38" s="25"/>
      <c r="F38" s="324">
        <f>+'Ark1'!R58</f>
        <v>3050</v>
      </c>
      <c r="G38" s="44"/>
      <c r="H38" s="99">
        <f>+IF(F38=0,"",'Ark1'!AG58)</f>
        <v>14.483976121041477</v>
      </c>
      <c r="I38" s="379"/>
      <c r="J38" s="99">
        <f>+IF(F38=0,"",'Ark1'!AH58)</f>
        <v>9.836065573770493E-2</v>
      </c>
      <c r="K38" s="98"/>
      <c r="L38" s="99">
        <f>+IF(F38=0,"",'Ark1'!U58)</f>
        <v>6.6028524590163817</v>
      </c>
      <c r="M38" s="99"/>
      <c r="N38" s="102"/>
      <c r="O38" s="18">
        <f>+'Ark1'!AI58</f>
        <v>99</v>
      </c>
      <c r="P38" s="350"/>
      <c r="Q38" s="141">
        <f t="shared" si="17"/>
        <v>3.2459016393442623</v>
      </c>
      <c r="R38" s="350"/>
      <c r="S38" s="55">
        <f>+IF(O38=0,"",'Ark1'!AJ58)</f>
        <v>78.961616161616149</v>
      </c>
      <c r="T38" s="377"/>
      <c r="U38" s="55">
        <f>+IF(O38=0,"",'Ark1'!AK58)</f>
        <v>13.852106898123637</v>
      </c>
      <c r="V38" s="377"/>
      <c r="W38" s="38">
        <f>+IF(F38=0,"",'Ark1'!S58)</f>
        <v>5.2416393442622953</v>
      </c>
      <c r="X38" s="394"/>
      <c r="Y38" s="38">
        <f>+IF(F38=0,"",'Ark1'!T58)</f>
        <v>4.5563934426229507</v>
      </c>
      <c r="Z38" s="38"/>
      <c r="AA38" s="121">
        <f>+IF(F38=0,"",'Ark1'!W58)</f>
        <v>6.5573770491803282E-2</v>
      </c>
      <c r="AB38" s="121">
        <f>+IF(F38=0,"",'Ark1'!X58)</f>
        <v>3.2786885245901641E-2</v>
      </c>
      <c r="AC38" s="121">
        <f>+IF(F38=0,"",'Ark1'!Y58)</f>
        <v>0</v>
      </c>
      <c r="AD38" s="99">
        <f>+IF(F38=0,"",'Ark1'!Z58)</f>
        <v>1.9135517730304248</v>
      </c>
      <c r="AE38" s="38">
        <f>+IF(F38=0,"",'Ark1'!AA58)</f>
        <v>1.1183875693038339</v>
      </c>
      <c r="AF38" s="38">
        <f>+IF(F38=0,"",'Ark1'!AB58)</f>
        <v>1.3647554669416659</v>
      </c>
      <c r="AG38" s="121">
        <f>+IF(F38=0,"",'Ark1'!AD58)</f>
        <v>26.831318312857341</v>
      </c>
      <c r="AH38" s="121">
        <f>+IF(F38=0,"",'Ark1'!AE58)</f>
        <v>41.993878023213377</v>
      </c>
      <c r="AI38" s="121">
        <f>+IF(F38=0,"",'Ark1'!AF58)</f>
        <v>17.740809678920435</v>
      </c>
      <c r="AJ38" s="25"/>
    </row>
    <row r="39" spans="1:98" ht="15.6">
      <c r="A39" s="25"/>
      <c r="B39" s="44" t="str">
        <f t="shared" si="16"/>
        <v>Mai</v>
      </c>
      <c r="C39" s="44">
        <f>+'Ark1'!C59</f>
        <v>2022</v>
      </c>
      <c r="D39" s="44">
        <f>+IF(F39=0,"",'Ark1'!Q59)</f>
        <v>67</v>
      </c>
      <c r="E39" s="25"/>
      <c r="F39" s="324">
        <f>+'Ark1'!R59</f>
        <v>1539</v>
      </c>
      <c r="G39" s="44"/>
      <c r="H39" s="99">
        <f>+IF(F39=0,"",'Ark1'!AG59)</f>
        <v>7.7361939522403587</v>
      </c>
      <c r="I39" s="379"/>
      <c r="J39" s="99">
        <f>+IF(F39=0,"",'Ark1'!AH59)</f>
        <v>0</v>
      </c>
      <c r="K39" s="98"/>
      <c r="L39" s="99">
        <f>+IF(F39=0,"",'Ark1'!U59)</f>
        <v>6.9892787524366451</v>
      </c>
      <c r="M39" s="99"/>
      <c r="N39" s="102"/>
      <c r="O39" s="18">
        <f>+'Ark1'!AI59</f>
        <v>25</v>
      </c>
      <c r="P39" s="350"/>
      <c r="Q39" s="141">
        <f t="shared" si="17"/>
        <v>1.6244314489928524</v>
      </c>
      <c r="R39" s="350"/>
      <c r="S39" s="55">
        <f>+IF(O39=0,"",'Ark1'!AJ59)</f>
        <v>87.588000000000022</v>
      </c>
      <c r="T39" s="377"/>
      <c r="U39" s="55">
        <f>+IF(O39=0,"",'Ark1'!AK59)</f>
        <v>16.309013437146131</v>
      </c>
      <c r="V39" s="377"/>
      <c r="W39" s="38">
        <f>+IF(F39=0,"",'Ark1'!S59)</f>
        <v>5.363222871994803</v>
      </c>
      <c r="X39" s="394"/>
      <c r="Y39" s="38">
        <f>+IF(F39=0,"",'Ark1'!T59)</f>
        <v>4.3801169590643276</v>
      </c>
      <c r="Z39" s="38"/>
      <c r="AA39" s="121">
        <f>+IF(F39=0,"",'Ark1'!W59)</f>
        <v>0</v>
      </c>
      <c r="AB39" s="121">
        <f>+IF(F39=0,"",'Ark1'!X59)</f>
        <v>0.51981806367771288</v>
      </c>
      <c r="AC39" s="121">
        <f>+IF(F39=0,"",'Ark1'!Y59)</f>
        <v>0</v>
      </c>
      <c r="AD39" s="99">
        <f>+IF(F39=0,"",'Ark1'!Z59)</f>
        <v>2.5715281545518058</v>
      </c>
      <c r="AE39" s="38">
        <f>+IF(F39=0,"",'Ark1'!AA59)</f>
        <v>1.4320109078239038</v>
      </c>
      <c r="AF39" s="38">
        <f>+IF(F39=0,"",'Ark1'!AB59)</f>
        <v>1.5640186611052596</v>
      </c>
      <c r="AG39" s="121">
        <f>+IF(F39=0,"",'Ark1'!AD59)</f>
        <v>22.813135811445861</v>
      </c>
      <c r="AH39" s="121">
        <f>+IF(F39=0,"",'Ark1'!AE59)</f>
        <v>42.255959908167689</v>
      </c>
      <c r="AI39" s="121">
        <f>+IF(F39=0,"",'Ark1'!AF59)</f>
        <v>8.9518380642159148</v>
      </c>
      <c r="AJ39" s="25"/>
    </row>
    <row r="40" spans="1:98" ht="15.6">
      <c r="A40" s="25"/>
      <c r="B40" s="44" t="str">
        <f t="shared" si="16"/>
        <v>Jun</v>
      </c>
      <c r="C40" s="44">
        <f>+'Ark1'!C60</f>
        <v>2022</v>
      </c>
      <c r="D40" s="44">
        <f>+IF(F40=0,"",'Ark1'!Q60)</f>
        <v>70</v>
      </c>
      <c r="E40" s="25"/>
      <c r="F40" s="324">
        <f>+'Ark1'!R60</f>
        <v>1073</v>
      </c>
      <c r="G40" s="44"/>
      <c r="H40" s="99">
        <f>+IF(F40=0,"",'Ark1'!AG60)</f>
        <v>5.9887267978910463</v>
      </c>
      <c r="I40" s="379"/>
      <c r="J40" s="99">
        <f>+IF(F40=0,"",'Ark1'!AH60)</f>
        <v>0.46598322460391423</v>
      </c>
      <c r="K40" s="98"/>
      <c r="L40" s="99">
        <f>+IF(F40=0,"",'Ark1'!U60)</f>
        <v>7.7602982292637508</v>
      </c>
      <c r="M40" s="99"/>
      <c r="N40" s="102"/>
      <c r="O40" s="18">
        <f>+'Ark1'!AI60</f>
        <v>42</v>
      </c>
      <c r="P40" s="350"/>
      <c r="Q40" s="141">
        <f t="shared" si="17"/>
        <v>3.9142590866728799</v>
      </c>
      <c r="R40" s="350"/>
      <c r="S40" s="55">
        <f>+IF(O40=0,"",'Ark1'!AJ60)</f>
        <v>84.933333333333294</v>
      </c>
      <c r="T40" s="377"/>
      <c r="U40" s="55">
        <f>+IF(O40=0,"",'Ark1'!AK60)</f>
        <v>16.674414530741284</v>
      </c>
      <c r="V40" s="377"/>
      <c r="W40" s="38">
        <f>+IF(F40=0,"",'Ark1'!S60)</f>
        <v>4.8928238583410995</v>
      </c>
      <c r="X40" s="394"/>
      <c r="Y40" s="38">
        <f>+IF(F40=0,"",'Ark1'!T60)</f>
        <v>3.9440820130475305</v>
      </c>
      <c r="Z40" s="38"/>
      <c r="AA40" s="121">
        <f>+IF(F40=0,"",'Ark1'!W60)</f>
        <v>0</v>
      </c>
      <c r="AB40" s="121">
        <f>+IF(F40=0,"",'Ark1'!X60)</f>
        <v>0.18639328984156567</v>
      </c>
      <c r="AC40" s="121">
        <f>+IF(F40=0,"",'Ark1'!Y60)</f>
        <v>0</v>
      </c>
      <c r="AD40" s="99">
        <f>+IF(F40=0,"",'Ark1'!Z60)</f>
        <v>2.4557763665496632</v>
      </c>
      <c r="AE40" s="38">
        <f>+IF(F40=0,"",'Ark1'!AA60)</f>
        <v>1.6706095855785861</v>
      </c>
      <c r="AF40" s="38">
        <f>+IF(F40=0,"",'Ark1'!AB60)</f>
        <v>1.6722740182624076</v>
      </c>
      <c r="AG40" s="121">
        <f>+IF(F40=0,"",'Ark1'!AD60)</f>
        <v>26.622306516616831</v>
      </c>
      <c r="AH40" s="121">
        <f>+IF(F40=0,"",'Ark1'!AE60)</f>
        <v>46.121648031152752</v>
      </c>
      <c r="AI40" s="121">
        <f>+IF(F40=0,"",'Ark1'!AF60)</f>
        <v>6.24127501163332</v>
      </c>
      <c r="AJ40" s="25"/>
    </row>
    <row r="41" spans="1:98" ht="15.6">
      <c r="A41" s="25"/>
      <c r="B41" s="44" t="str">
        <f t="shared" si="16"/>
        <v>Jul</v>
      </c>
      <c r="C41" s="44">
        <f>+'Ark1'!C61</f>
        <v>2022</v>
      </c>
      <c r="D41" s="44">
        <f>+IF(F41=0,"",'Ark1'!Q61)</f>
        <v>14</v>
      </c>
      <c r="E41" s="25"/>
      <c r="F41" s="324">
        <f>+'Ark1'!R61</f>
        <v>127</v>
      </c>
      <c r="G41" s="44"/>
      <c r="H41" s="99">
        <f>+IF(F41=0,"",'Ark1'!AG61)</f>
        <v>0.84061390706814798</v>
      </c>
      <c r="I41" s="379"/>
      <c r="J41" s="99">
        <f>+IF(F41=0,"",'Ark1'!AH61)</f>
        <v>0</v>
      </c>
      <c r="K41" s="98"/>
      <c r="L41" s="99">
        <f>+IF(F41=0,"",'Ark1'!U61)</f>
        <v>9.2031496062992133</v>
      </c>
      <c r="M41" s="99"/>
      <c r="N41" s="102"/>
      <c r="O41" s="18">
        <f>+'Ark1'!AI61</f>
        <v>0</v>
      </c>
      <c r="P41" s="350"/>
      <c r="Q41" s="141" t="str">
        <f t="shared" si="17"/>
        <v/>
      </c>
      <c r="R41" s="350"/>
      <c r="S41" s="55" t="str">
        <f>+IF(O41=0,"",'Ark1'!AJ61)</f>
        <v/>
      </c>
      <c r="T41" s="377"/>
      <c r="U41" s="55" t="str">
        <f>+IF(O41=0,"",'Ark1'!AK61)</f>
        <v/>
      </c>
      <c r="V41" s="377"/>
      <c r="W41" s="38">
        <f>+IF(F41=0,"",'Ark1'!S61)</f>
        <v>4.9606299212598435</v>
      </c>
      <c r="X41" s="394"/>
      <c r="Y41" s="38">
        <f>+IF(F41=0,"",'Ark1'!T61)</f>
        <v>4.149606299212599</v>
      </c>
      <c r="Z41" s="38"/>
      <c r="AA41" s="121">
        <f>+IF(F41=0,"",'Ark1'!W61)</f>
        <v>0</v>
      </c>
      <c r="AB41" s="121">
        <f>+IF(F41=0,"",'Ark1'!X61)</f>
        <v>2.3622047244094486</v>
      </c>
      <c r="AC41" s="121">
        <f>+IF(F41=0,"",'Ark1'!Y61)</f>
        <v>0</v>
      </c>
      <c r="AD41" s="99">
        <f>+IF(F41=0,"",'Ark1'!Z61)</f>
        <v>2.8248318745281633</v>
      </c>
      <c r="AE41" s="38">
        <f>+IF(F41=0,"",'Ark1'!AA61)</f>
        <v>1.0529416970433043</v>
      </c>
      <c r="AF41" s="38">
        <f>+IF(F41=0,"",'Ark1'!AB61)</f>
        <v>1.6365834402225623</v>
      </c>
      <c r="AG41" s="121">
        <f>+IF(F41=0,"",'Ark1'!AD61)</f>
        <v>24.941680336154143</v>
      </c>
      <c r="AH41" s="121">
        <f>+IF(F41=0,"",'Ark1'!AE61)</f>
        <v>25.473190238851377</v>
      </c>
      <c r="AI41" s="121">
        <f>+IF(F41=0,"",'Ark1'!AF61)</f>
        <v>0.7387156817124243</v>
      </c>
      <c r="AJ41" s="25"/>
    </row>
    <row r="42" spans="1:98" ht="15.6">
      <c r="A42" s="25"/>
      <c r="B42" s="44" t="str">
        <f t="shared" si="16"/>
        <v>Aug</v>
      </c>
      <c r="C42" s="44">
        <f>+'Ark1'!C62</f>
        <v>2022</v>
      </c>
      <c r="D42" s="44">
        <f>+IF(F42=0,"",'Ark1'!Q62)</f>
        <v>85</v>
      </c>
      <c r="E42" s="25"/>
      <c r="F42" s="324">
        <f>+'Ark1'!R62</f>
        <v>1287</v>
      </c>
      <c r="G42" s="44"/>
      <c r="H42" s="99">
        <f>+IF(F42=0,"",'Ark1'!AG62)</f>
        <v>8.9259848373043909</v>
      </c>
      <c r="I42" s="379"/>
      <c r="J42" s="99">
        <f>+IF(F42=0,"",'Ark1'!AH62)</f>
        <v>1.1655011655011656</v>
      </c>
      <c r="K42" s="98"/>
      <c r="L42" s="99">
        <f>+IF(F42=0,"",'Ark1'!U62)</f>
        <v>9.6432012432012488</v>
      </c>
      <c r="M42" s="99"/>
      <c r="N42" s="102"/>
      <c r="O42" s="18">
        <f>+'Ark1'!AI62</f>
        <v>68</v>
      </c>
      <c r="P42" s="350"/>
      <c r="Q42" s="141">
        <f t="shared" si="17"/>
        <v>5.2836052836052838</v>
      </c>
      <c r="R42" s="350"/>
      <c r="S42" s="55">
        <f>+IF(O42=0,"",'Ark1'!AJ62)</f>
        <v>85.938235294117618</v>
      </c>
      <c r="T42" s="377"/>
      <c r="U42" s="55">
        <f>+IF(O42=0,"",'Ark1'!AK62)</f>
        <v>15.521175255553183</v>
      </c>
      <c r="V42" s="377"/>
      <c r="W42" s="38">
        <f>+IF(F42=0,"",'Ark1'!S62)</f>
        <v>4.9487179487179489</v>
      </c>
      <c r="X42" s="394"/>
      <c r="Y42" s="38">
        <f>+IF(F42=0,"",'Ark1'!T62)</f>
        <v>3.7078477078477095</v>
      </c>
      <c r="Z42" s="38"/>
      <c r="AA42" s="121">
        <f>+IF(F42=0,"",'Ark1'!W62)</f>
        <v>0</v>
      </c>
      <c r="AB42" s="121">
        <f>+IF(F42=0,"",'Ark1'!X62)</f>
        <v>1.6317016317016313</v>
      </c>
      <c r="AC42" s="121">
        <f>+IF(F42=0,"",'Ark1'!Y62)</f>
        <v>0</v>
      </c>
      <c r="AD42" s="99">
        <f>+IF(F42=0,"",'Ark1'!Z62)</f>
        <v>2.8415331792472438</v>
      </c>
      <c r="AE42" s="38">
        <f>+IF(F42=0,"",'Ark1'!AA62)</f>
        <v>1.3358412848531409</v>
      </c>
      <c r="AF42" s="38">
        <f>+IF(F42=0,"",'Ark1'!AB62)</f>
        <v>1.6462976139929737</v>
      </c>
      <c r="AG42" s="121">
        <f>+IF(F42=0,"",'Ark1'!AD62)</f>
        <v>39.21609918243653</v>
      </c>
      <c r="AH42" s="121">
        <f>+IF(F42=0,"",'Ark1'!AE62)</f>
        <v>39.914277436849822</v>
      </c>
      <c r="AI42" s="121">
        <f>+IF(F42=0,"",'Ark1'!AF62)</f>
        <v>7.48604001861331</v>
      </c>
      <c r="AJ42" s="25"/>
    </row>
    <row r="43" spans="1:98" ht="15.6">
      <c r="A43" s="25"/>
      <c r="B43" s="44" t="str">
        <f t="shared" si="16"/>
        <v>Sep</v>
      </c>
      <c r="C43" s="44">
        <f>+'Ark1'!C63</f>
        <v>2022</v>
      </c>
      <c r="D43" s="44">
        <f>+IF(F43=0,"",'Ark1'!Q63)</f>
        <v>125</v>
      </c>
      <c r="E43" s="25"/>
      <c r="F43" s="324">
        <f>+'Ark1'!R63</f>
        <v>1743</v>
      </c>
      <c r="G43" s="44"/>
      <c r="H43" s="99">
        <f>+IF(F43=0,"",'Ark1'!AG63)</f>
        <v>12.620715983257904</v>
      </c>
      <c r="I43" s="379"/>
      <c r="J43" s="99">
        <f>+IF(F43=0,"",'Ark1'!AH63)</f>
        <v>1.89328743545611</v>
      </c>
      <c r="K43" s="98"/>
      <c r="L43" s="99">
        <f>+IF(F43=0,"",'Ark1'!U63)</f>
        <v>10.067699368904176</v>
      </c>
      <c r="M43" s="99"/>
      <c r="N43" s="102"/>
      <c r="O43" s="18">
        <f>+'Ark1'!AI63</f>
        <v>9</v>
      </c>
      <c r="P43" s="350"/>
      <c r="Q43" s="141">
        <f t="shared" si="17"/>
        <v>0.51635111876075734</v>
      </c>
      <c r="R43" s="350"/>
      <c r="S43" s="55">
        <f>+IF(O43=0,"",'Ark1'!AJ63)</f>
        <v>90.155555555555551</v>
      </c>
      <c r="T43" s="377"/>
      <c r="U43" s="55">
        <f>+IF(O43=0,"",'Ark1'!AK63)</f>
        <v>14.870761715402361</v>
      </c>
      <c r="V43" s="377"/>
      <c r="W43" s="38">
        <f>+IF(F43=0,"",'Ark1'!S63)</f>
        <v>4.9730349971313839</v>
      </c>
      <c r="X43" s="394"/>
      <c r="Y43" s="38">
        <f>+IF(F43=0,"",'Ark1'!T63)</f>
        <v>3.8542742398164096</v>
      </c>
      <c r="Z43" s="38"/>
      <c r="AA43" s="121">
        <f>+IF(F43=0,"",'Ark1'!W63)</f>
        <v>0</v>
      </c>
      <c r="AB43" s="121">
        <f>+IF(F43=0,"",'Ark1'!X63)</f>
        <v>7.57314974182444</v>
      </c>
      <c r="AC43" s="121">
        <f>+IF(F43=0,"",'Ark1'!Y63)</f>
        <v>0</v>
      </c>
      <c r="AD43" s="99">
        <f>+IF(F43=0,"",'Ark1'!Z63)</f>
        <v>3.6756952011794506</v>
      </c>
      <c r="AE43" s="38">
        <f>+IF(F43=0,"",'Ark1'!AA63)</f>
        <v>1.8768347527058753</v>
      </c>
      <c r="AF43" s="38">
        <f>+IF(F43=0,"",'Ark1'!AB63)</f>
        <v>1.7478756316461561</v>
      </c>
      <c r="AG43" s="121">
        <f>+IF(F43=0,"",'Ark1'!AD63)</f>
        <v>48.035449609755617</v>
      </c>
      <c r="AH43" s="121">
        <f>+IF(F43=0,"",'Ark1'!AE63)</f>
        <v>43.462911085310552</v>
      </c>
      <c r="AI43" s="121">
        <f>+IF(F43=0,"",'Ark1'!AF63)</f>
        <v>10.138436482084691</v>
      </c>
      <c r="AJ43" s="25"/>
      <c r="AM43" s="41"/>
      <c r="AN43" s="41"/>
      <c r="AO43" s="41"/>
      <c r="AQ43" s="41"/>
      <c r="AR43" s="41"/>
      <c r="AS43" s="4"/>
      <c r="AT43" s="2"/>
      <c r="AU43" s="2"/>
      <c r="AV43" s="2"/>
      <c r="AW43" s="2"/>
      <c r="AX43" s="2"/>
      <c r="AY43" s="2"/>
      <c r="AZ43" s="2"/>
      <c r="BA43" s="2"/>
      <c r="BB43" s="2"/>
      <c r="BD43" s="2"/>
      <c r="BK43" s="4"/>
      <c r="BL43" s="2"/>
      <c r="BM43" s="2"/>
      <c r="BN43" s="2"/>
      <c r="BO43" s="2"/>
      <c r="BP43" s="2"/>
      <c r="BQ43" s="2"/>
      <c r="BR43" s="2"/>
      <c r="BS43" s="2"/>
      <c r="BT43" s="2"/>
      <c r="BV43" s="2"/>
      <c r="CC43" s="4"/>
      <c r="CD43" s="2"/>
      <c r="CE43" s="2"/>
      <c r="CF43" s="2"/>
      <c r="CG43" s="2"/>
      <c r="CH43" s="2"/>
      <c r="CI43" s="2"/>
      <c r="CJ43" s="2"/>
      <c r="CK43" s="2"/>
      <c r="CL43" s="2"/>
      <c r="CN43" s="2"/>
    </row>
    <row r="44" spans="1:98" ht="15.6">
      <c r="A44" s="25"/>
      <c r="B44" s="44" t="str">
        <f t="shared" si="16"/>
        <v>Okt</v>
      </c>
      <c r="C44" s="44">
        <f>+'Ark1'!C64</f>
        <v>2022</v>
      </c>
      <c r="D44" s="44">
        <f>+IF(F44=0,"",'Ark1'!Q64)</f>
        <v>205</v>
      </c>
      <c r="E44" s="25"/>
      <c r="F44" s="324">
        <f>+'Ark1'!R64</f>
        <v>2078</v>
      </c>
      <c r="G44" s="44"/>
      <c r="H44" s="99">
        <f>+IF(F44=0,"",'Ark1'!AG64)</f>
        <v>15.652622200434925</v>
      </c>
      <c r="I44" s="379"/>
      <c r="J44" s="99">
        <f>+IF(F44=0,"",'Ark1'!AH64)</f>
        <v>2.0692974013474497</v>
      </c>
      <c r="K44" s="98"/>
      <c r="L44" s="99">
        <f>+IF(F44=0,"",'Ark1'!U64)</f>
        <v>10.473339749759383</v>
      </c>
      <c r="M44" s="99"/>
      <c r="N44" s="102"/>
      <c r="O44" s="18">
        <f>+'Ark1'!AI64</f>
        <v>35</v>
      </c>
      <c r="P44" s="350"/>
      <c r="Q44" s="141">
        <f t="shared" si="17"/>
        <v>1.6843118383060636</v>
      </c>
      <c r="R44" s="350"/>
      <c r="S44" s="55">
        <f>+IF(O44=0,"",'Ark1'!AJ64)</f>
        <v>86.2</v>
      </c>
      <c r="T44" s="377"/>
      <c r="U44" s="55">
        <f>+IF(O44=0,"",'Ark1'!AK64)</f>
        <v>14.81656827236152</v>
      </c>
      <c r="V44" s="377"/>
      <c r="W44" s="38">
        <f>+IF(F44=0,"",'Ark1'!S64)</f>
        <v>5.4730510105871035</v>
      </c>
      <c r="X44" s="394"/>
      <c r="Y44" s="38">
        <f>+IF(F44=0,"",'Ark1'!T64)</f>
        <v>4.3517805582290654</v>
      </c>
      <c r="Z44" s="38"/>
      <c r="AA44" s="121">
        <f>+IF(F44=0,"",'Ark1'!W64)</f>
        <v>0</v>
      </c>
      <c r="AB44" s="121">
        <f>+IF(F44=0,"",'Ark1'!X64)</f>
        <v>5.8710298363811351</v>
      </c>
      <c r="AC44" s="121">
        <f>+IF(F44=0,"",'Ark1'!Y64)</f>
        <v>0</v>
      </c>
      <c r="AD44" s="99">
        <f>+IF(F44=0,"",'Ark1'!Z64)</f>
        <v>3.15700963378085</v>
      </c>
      <c r="AE44" s="38">
        <f>+IF(F44=0,"",'Ark1'!AA64)</f>
        <v>1.6686532547528121</v>
      </c>
      <c r="AF44" s="38">
        <f>+IF(F44=0,"",'Ark1'!AB64)</f>
        <v>1.6997775447406911</v>
      </c>
      <c r="AG44" s="121">
        <f>+IF(F44=0,"",'Ark1'!AD64)</f>
        <v>33.726939725569203</v>
      </c>
      <c r="AH44" s="121">
        <f>+IF(F44=0,"",'Ark1'!AE64)</f>
        <v>41.826196887485928</v>
      </c>
      <c r="AI44" s="121">
        <f>+IF(F44=0,"",'Ark1'!AF64)</f>
        <v>12.087017217310375</v>
      </c>
      <c r="AJ44" s="25"/>
      <c r="AM44" s="23"/>
      <c r="AN44" s="23"/>
      <c r="AO44" s="23"/>
      <c r="AP44" s="41"/>
      <c r="AQ44" s="23"/>
      <c r="AR44" s="23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</row>
    <row r="45" spans="1:98" s="2" customFormat="1" ht="15.6">
      <c r="A45" s="25"/>
      <c r="B45" s="44" t="str">
        <f t="shared" si="16"/>
        <v>Nov</v>
      </c>
      <c r="C45" s="44">
        <f>+'Ark1'!C65</f>
        <v>2022</v>
      </c>
      <c r="D45" s="44">
        <f>+IF(F45=0,"",'Ark1'!Q65)</f>
        <v>120</v>
      </c>
      <c r="E45" s="25"/>
      <c r="F45" s="324">
        <f>+'Ark1'!R65</f>
        <v>1001</v>
      </c>
      <c r="G45" s="44"/>
      <c r="H45" s="99">
        <f>+IF(F45=0,"",'Ark1'!AG65)</f>
        <v>7.6420492222307619</v>
      </c>
      <c r="I45" s="379"/>
      <c r="J45" s="99">
        <f>+IF(F45=0,"",'Ark1'!AH65)</f>
        <v>1.1988011988011991</v>
      </c>
      <c r="K45" s="98"/>
      <c r="L45" s="99">
        <f>+IF(F45=0,"",'Ark1'!U65)</f>
        <v>10.614985014985018</v>
      </c>
      <c r="M45" s="99"/>
      <c r="N45" s="102"/>
      <c r="O45" s="18">
        <f>+'Ark1'!AI65</f>
        <v>23</v>
      </c>
      <c r="P45" s="350"/>
      <c r="Q45" s="141">
        <f t="shared" si="17"/>
        <v>2.2977022977022976</v>
      </c>
      <c r="R45" s="350"/>
      <c r="S45" s="55">
        <f>+IF(O45=0,"",'Ark1'!AJ65)</f>
        <v>86.486956521739145</v>
      </c>
      <c r="T45" s="377"/>
      <c r="U45" s="55">
        <f>+IF(O45=0,"",'Ark1'!AK65)</f>
        <v>13.71406510865334</v>
      </c>
      <c r="V45" s="377"/>
      <c r="W45" s="38">
        <f>+IF(F45=0,"",'Ark1'!S65)</f>
        <v>4.9990009990009998</v>
      </c>
      <c r="X45" s="394"/>
      <c r="Y45" s="38">
        <f>+IF(F45=0,"",'Ark1'!T65)</f>
        <v>4.2467532467532472</v>
      </c>
      <c r="Z45" s="38"/>
      <c r="AA45" s="121">
        <f>+IF(F45=0,"",'Ark1'!W65)</f>
        <v>9.9900099900099917E-2</v>
      </c>
      <c r="AB45" s="121">
        <f>+IF(F45=0,"",'Ark1'!X65)</f>
        <v>5.8941058941058957</v>
      </c>
      <c r="AC45" s="121">
        <f>+IF(F45=0,"",'Ark1'!Y65)</f>
        <v>0.39960039960039967</v>
      </c>
      <c r="AD45" s="99">
        <f>+IF(F45=0,"",'Ark1'!Z65)</f>
        <v>3.2263610800646996</v>
      </c>
      <c r="AE45" s="38">
        <f>+IF(F45=0,"",'Ark1'!AA65)</f>
        <v>1.5468052219346804</v>
      </c>
      <c r="AF45" s="38">
        <f>+IF(F45=0,"",'Ark1'!AB65)</f>
        <v>1.812392667407114</v>
      </c>
      <c r="AG45" s="121">
        <f>+IF(F45=0,"",'Ark1'!AD65)</f>
        <v>42.909248235106055</v>
      </c>
      <c r="AH45" s="121">
        <f>+IF(F45=0,"",'Ark1'!AE65)</f>
        <v>51.430244112865935</v>
      </c>
      <c r="AI45" s="121">
        <f>+IF(F45=0,"",'Ark1'!AF65)</f>
        <v>5.8224755700325748</v>
      </c>
      <c r="AJ45" s="25"/>
      <c r="AK45"/>
      <c r="AL45"/>
      <c r="AM45" s="42"/>
      <c r="AN45" s="42"/>
      <c r="AO45" s="42"/>
      <c r="AP45" s="23"/>
      <c r="AQ45" s="42"/>
      <c r="AR45" s="42"/>
      <c r="AS45" s="4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4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4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</row>
    <row r="46" spans="1:98" s="3" customFormat="1" ht="15.6">
      <c r="A46" s="25"/>
      <c r="B46" s="44" t="str">
        <f t="shared" si="16"/>
        <v>Des</v>
      </c>
      <c r="C46" s="44">
        <f>+'Ark1'!C66</f>
        <v>2022</v>
      </c>
      <c r="D46" s="44">
        <f>+IF(F46=0,"",'Ark1'!Q66)</f>
        <v>39</v>
      </c>
      <c r="E46" s="25"/>
      <c r="F46" s="324">
        <f>+'Ark1'!R66</f>
        <v>238</v>
      </c>
      <c r="G46" s="44"/>
      <c r="H46" s="99">
        <f>+IF(F46=0,"",'Ark1'!AG66)</f>
        <v>1.7849380514730746</v>
      </c>
      <c r="I46" s="379"/>
      <c r="J46" s="99">
        <f>+IF(F46=0,"",'Ark1'!AH66)</f>
        <v>1.260504201680672</v>
      </c>
      <c r="K46" s="98"/>
      <c r="L46" s="99">
        <f>+IF(F46=0,"",'Ark1'!U66)</f>
        <v>10.427731092436971</v>
      </c>
      <c r="M46" s="99"/>
      <c r="N46" s="102"/>
      <c r="O46" s="18">
        <f>+'Ark1'!AI66</f>
        <v>0</v>
      </c>
      <c r="P46" s="350"/>
      <c r="Q46" s="141" t="str">
        <f t="shared" si="17"/>
        <v/>
      </c>
      <c r="R46" s="350"/>
      <c r="S46" s="55" t="str">
        <f>+IF(O46=0,"",'Ark1'!AJ66)</f>
        <v/>
      </c>
      <c r="T46" s="377"/>
      <c r="U46" s="55" t="str">
        <f>+IF(O46=0,"",'Ark1'!AK66)</f>
        <v/>
      </c>
      <c r="V46" s="377"/>
      <c r="W46" s="38">
        <f>+IF(F46=0,"",'Ark1'!S66)</f>
        <v>5.3571428571428559</v>
      </c>
      <c r="X46" s="394"/>
      <c r="Y46" s="38">
        <f>+IF(F46=0,"",'Ark1'!T66)</f>
        <v>4.3319327731092443</v>
      </c>
      <c r="Z46" s="38"/>
      <c r="AA46" s="121">
        <f>+IF(F46=0,"",'Ark1'!W66)</f>
        <v>0</v>
      </c>
      <c r="AB46" s="121">
        <f>+IF(F46=0,"",'Ark1'!X66)</f>
        <v>5.46218487394958</v>
      </c>
      <c r="AC46" s="121">
        <f>+IF(F46=0,"",'Ark1'!Y66)</f>
        <v>0</v>
      </c>
      <c r="AD46" s="99">
        <f>+IF(F46=0,"",'Ark1'!Z66)</f>
        <v>3.5603541597451782</v>
      </c>
      <c r="AE46" s="38">
        <f>+IF(F46=0,"",'Ark1'!AA66)</f>
        <v>1.8387094226484988</v>
      </c>
      <c r="AF46" s="38">
        <f>+IF(F46=0,"",'Ark1'!AB66)</f>
        <v>1.8705786087772425</v>
      </c>
      <c r="AG46" s="121">
        <f>+IF(F46=0,"",'Ark1'!AD66)</f>
        <v>53.172021139469287</v>
      </c>
      <c r="AH46" s="121">
        <f>+IF(F46=0,"",'Ark1'!AE66)</f>
        <v>63.25342433000251</v>
      </c>
      <c r="AI46" s="121">
        <f>+IF(F46=0,"",'Ark1'!AF66)</f>
        <v>1.3843648208469059</v>
      </c>
      <c r="AJ46" s="25"/>
      <c r="AK46"/>
      <c r="AL46"/>
      <c r="AM46" s="42"/>
      <c r="AN46" s="42"/>
      <c r="AO46" s="42"/>
      <c r="AP46" s="42"/>
      <c r="AQ46" s="42"/>
      <c r="AR46" s="42"/>
      <c r="AS46" s="32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32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32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</row>
    <row r="47" spans="1:98" s="499" customFormat="1" ht="15.6">
      <c r="A47" s="25"/>
      <c r="B47" s="25"/>
      <c r="C47" s="25"/>
      <c r="D47" s="25"/>
      <c r="E47" s="25"/>
      <c r="F47" s="333"/>
      <c r="G47" s="25"/>
      <c r="H47" s="97"/>
      <c r="I47" s="375"/>
      <c r="J47" s="97"/>
      <c r="K47" s="98"/>
      <c r="L47" s="97"/>
      <c r="M47" s="97"/>
      <c r="N47" s="102"/>
      <c r="O47" s="97"/>
      <c r="P47" s="97"/>
      <c r="Q47" s="97"/>
      <c r="R47" s="97"/>
      <c r="S47" s="25"/>
      <c r="T47" s="25"/>
      <c r="U47" s="25"/>
      <c r="V47" s="377"/>
      <c r="W47" s="25"/>
      <c r="X47" s="389"/>
      <c r="Y47" s="25"/>
      <c r="Z47" s="25"/>
      <c r="AA47" s="118"/>
      <c r="AB47" s="118"/>
      <c r="AC47" s="118"/>
      <c r="AD47" s="97"/>
      <c r="AE47" s="25"/>
      <c r="AF47" s="25"/>
      <c r="AG47" s="118"/>
      <c r="AH47" s="118"/>
      <c r="AI47" s="118"/>
      <c r="AJ47" s="25"/>
    </row>
    <row r="48" spans="1:98" ht="15.6">
      <c r="A48" s="25"/>
      <c r="B48" s="25"/>
      <c r="C48" s="25"/>
      <c r="D48" s="25"/>
      <c r="E48" s="25"/>
      <c r="F48" s="333"/>
      <c r="G48" s="25"/>
      <c r="H48" s="97"/>
      <c r="I48" s="375"/>
      <c r="J48" s="97"/>
      <c r="K48" s="98"/>
      <c r="L48" s="97"/>
      <c r="M48" s="97"/>
      <c r="N48" s="97"/>
      <c r="O48" s="97"/>
      <c r="P48" s="97"/>
      <c r="Q48" s="97"/>
      <c r="R48" s="97"/>
      <c r="S48" s="25"/>
      <c r="T48" s="25"/>
      <c r="U48" s="25"/>
      <c r="V48" s="25"/>
      <c r="W48" s="25"/>
      <c r="X48" s="389"/>
      <c r="Y48" s="25"/>
      <c r="Z48" s="25"/>
      <c r="AA48" s="118"/>
      <c r="AB48" s="118"/>
      <c r="AC48" s="118"/>
      <c r="AD48" s="97"/>
      <c r="AE48" s="25"/>
      <c r="AF48" s="25"/>
      <c r="AG48" s="118"/>
      <c r="AH48" s="118"/>
      <c r="AI48" s="118"/>
      <c r="AJ48" s="25"/>
    </row>
    <row r="49" spans="12:63">
      <c r="L49" s="258"/>
      <c r="M49" s="258"/>
      <c r="N49" s="258"/>
      <c r="AA49" s="122"/>
      <c r="AB49" s="122"/>
      <c r="AC49" s="122"/>
      <c r="AD49" s="258"/>
      <c r="AE49" s="20"/>
      <c r="AF49" s="20"/>
      <c r="AG49" s="122"/>
      <c r="AH49" s="122"/>
      <c r="AI49" s="122"/>
      <c r="AJ49" s="20"/>
      <c r="AK49" s="67"/>
      <c r="AL49" s="67"/>
      <c r="AM49" s="67"/>
      <c r="AN49" s="67"/>
      <c r="AO49" s="67"/>
      <c r="AP49" s="67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</row>
    <row r="50" spans="12:63">
      <c r="L50" s="258"/>
      <c r="M50" s="258"/>
      <c r="N50" s="258"/>
      <c r="AA50" s="122"/>
      <c r="AB50" s="122"/>
      <c r="AC50" s="122"/>
      <c r="AD50" s="258"/>
      <c r="AE50" s="20"/>
      <c r="AF50" s="20"/>
      <c r="AG50" s="122"/>
      <c r="AH50" s="122"/>
      <c r="AI50" s="122"/>
      <c r="AJ50" s="20"/>
      <c r="AK50" s="67"/>
      <c r="AL50" s="67"/>
      <c r="AM50" s="67"/>
      <c r="AN50" s="67"/>
      <c r="AO50" s="67"/>
      <c r="AP50" s="67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</row>
    <row r="51" spans="12:63">
      <c r="L51" s="258"/>
      <c r="M51" s="258"/>
      <c r="N51" s="258"/>
      <c r="AA51" s="122"/>
      <c r="AB51" s="122"/>
      <c r="AC51" s="122"/>
      <c r="AD51" s="258"/>
      <c r="AE51" s="20"/>
      <c r="AF51" s="20"/>
      <c r="AG51" s="122"/>
      <c r="AH51" s="122"/>
      <c r="AI51" s="122"/>
      <c r="AJ51" s="20"/>
      <c r="AK51" s="67"/>
      <c r="AL51" s="67"/>
      <c r="AM51" s="67"/>
      <c r="AN51" s="67"/>
      <c r="AO51" s="67"/>
      <c r="AP51" s="67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</row>
    <row r="52" spans="12:63">
      <c r="L52" s="258"/>
      <c r="M52" s="258"/>
      <c r="N52" s="258"/>
      <c r="AA52" s="122"/>
      <c r="AB52" s="122"/>
      <c r="AC52" s="122"/>
      <c r="AD52" s="258"/>
      <c r="AE52" s="20"/>
      <c r="AF52" s="20"/>
      <c r="AG52" s="122"/>
      <c r="AH52" s="122"/>
      <c r="AI52" s="122"/>
      <c r="AJ52" s="20"/>
      <c r="AK52" s="67"/>
      <c r="AL52" s="67"/>
      <c r="AM52" s="67"/>
      <c r="AN52" s="67"/>
      <c r="AO52" s="67"/>
      <c r="AP52" s="67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</row>
    <row r="53" spans="12:63">
      <c r="L53" s="258"/>
      <c r="M53" s="258"/>
      <c r="N53" s="258"/>
      <c r="AA53" s="122"/>
      <c r="AB53" s="122"/>
      <c r="AC53" s="122"/>
      <c r="AD53" s="258"/>
      <c r="AE53" s="20"/>
      <c r="AF53" s="20"/>
      <c r="AG53" s="122"/>
      <c r="AH53" s="122"/>
      <c r="AI53" s="122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W53" s="20"/>
      <c r="AY53" s="20"/>
    </row>
    <row r="54" spans="12:63">
      <c r="L54" s="258"/>
      <c r="M54" s="258"/>
      <c r="N54" s="258"/>
      <c r="AA54" s="122"/>
      <c r="AB54" s="122"/>
      <c r="AC54" s="122"/>
      <c r="AD54" s="258"/>
      <c r="AE54" s="20"/>
      <c r="AF54" s="20"/>
      <c r="AG54" s="122"/>
      <c r="AH54" s="122"/>
      <c r="AI54" s="122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W54" s="20"/>
      <c r="AY54" s="20"/>
    </row>
    <row r="55" spans="12:63">
      <c r="L55" s="258"/>
      <c r="M55" s="258"/>
      <c r="N55" s="258"/>
      <c r="AA55" s="122"/>
      <c r="AB55" s="122"/>
      <c r="AC55" s="122"/>
      <c r="AD55" s="258"/>
      <c r="AE55" s="20"/>
      <c r="AF55" s="20"/>
      <c r="AG55" s="122"/>
      <c r="AH55" s="122"/>
      <c r="AI55" s="122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W55" s="20"/>
      <c r="AY55" s="20"/>
    </row>
    <row r="56" spans="12:63">
      <c r="L56" s="258"/>
      <c r="M56" s="258"/>
      <c r="N56" s="258"/>
      <c r="AA56" s="122"/>
      <c r="AB56" s="122"/>
      <c r="AC56" s="122"/>
      <c r="AD56" s="258"/>
      <c r="AE56" s="20"/>
      <c r="AF56" s="20"/>
      <c r="AG56" s="122"/>
      <c r="AH56" s="122"/>
      <c r="AI56" s="122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W56" s="20"/>
      <c r="AY56" s="20"/>
    </row>
    <row r="57" spans="12:63">
      <c r="L57" s="258"/>
      <c r="M57" s="258"/>
      <c r="N57" s="258"/>
      <c r="AA57" s="122"/>
      <c r="AB57" s="122"/>
      <c r="AC57" s="122"/>
      <c r="AD57" s="258"/>
      <c r="AE57" s="20"/>
      <c r="AF57" s="20"/>
      <c r="AG57" s="122"/>
      <c r="AH57" s="122"/>
      <c r="AI57" s="122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W57" s="20"/>
      <c r="AY57" s="20"/>
    </row>
    <row r="58" spans="12:63">
      <c r="L58" s="258"/>
      <c r="M58" s="258"/>
      <c r="N58" s="258"/>
      <c r="AA58" s="122"/>
      <c r="AB58" s="122"/>
      <c r="AC58" s="122"/>
      <c r="AD58" s="258"/>
      <c r="AE58" s="20"/>
      <c r="AF58" s="20"/>
      <c r="AG58" s="122"/>
      <c r="AH58" s="122"/>
      <c r="AI58" s="122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W58" s="20"/>
      <c r="AY58" s="20"/>
    </row>
    <row r="59" spans="12:63">
      <c r="L59" s="258"/>
      <c r="M59" s="258"/>
      <c r="N59" s="258"/>
      <c r="AA59" s="122"/>
      <c r="AB59" s="122"/>
      <c r="AC59" s="122"/>
      <c r="AD59" s="258"/>
      <c r="AE59" s="20"/>
      <c r="AF59" s="20"/>
      <c r="AG59" s="122"/>
      <c r="AH59" s="122"/>
      <c r="AI59" s="122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W59" s="20"/>
      <c r="AY59" s="20"/>
    </row>
    <row r="60" spans="12:63">
      <c r="L60" s="258"/>
      <c r="M60" s="258"/>
      <c r="N60" s="258"/>
      <c r="AA60" s="122"/>
      <c r="AB60" s="122"/>
      <c r="AC60" s="122"/>
      <c r="AD60" s="258"/>
      <c r="AE60" s="20"/>
      <c r="AF60" s="20"/>
      <c r="AG60" s="122"/>
      <c r="AH60" s="122"/>
      <c r="AI60" s="122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W60" s="20"/>
      <c r="AY60" s="20"/>
    </row>
    <row r="61" spans="12:63">
      <c r="L61" s="258"/>
      <c r="M61" s="258"/>
      <c r="N61" s="258"/>
      <c r="AA61" s="122"/>
      <c r="AB61" s="122"/>
      <c r="AC61" s="122"/>
      <c r="AD61" s="258"/>
      <c r="AE61" s="20"/>
      <c r="AF61" s="20"/>
      <c r="AG61" s="122"/>
      <c r="AH61" s="122"/>
      <c r="AI61" s="122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W61" s="20"/>
      <c r="AY61" s="20"/>
    </row>
    <row r="62" spans="12:63">
      <c r="L62" s="258"/>
      <c r="M62" s="258"/>
      <c r="N62" s="258"/>
      <c r="AA62" s="122"/>
      <c r="AB62" s="122"/>
      <c r="AC62" s="122"/>
      <c r="AD62" s="258"/>
      <c r="AE62" s="20"/>
      <c r="AF62" s="20"/>
      <c r="AG62" s="122"/>
      <c r="AH62" s="122"/>
      <c r="AI62" s="122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W62" s="20"/>
      <c r="AY62" s="20"/>
    </row>
    <row r="63" spans="12:63">
      <c r="L63" s="258"/>
      <c r="M63" s="258"/>
      <c r="N63" s="258"/>
      <c r="AA63" s="122"/>
      <c r="AB63" s="122"/>
      <c r="AC63" s="122"/>
      <c r="AD63" s="258"/>
      <c r="AE63" s="20"/>
      <c r="AF63" s="20"/>
      <c r="AG63" s="122"/>
      <c r="AH63" s="122"/>
      <c r="AI63" s="122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W63" s="20"/>
      <c r="AY63" s="20"/>
    </row>
    <row r="64" spans="12:63">
      <c r="L64" s="258"/>
      <c r="M64" s="258"/>
      <c r="N64" s="258"/>
      <c r="AA64" s="122"/>
      <c r="AB64" s="122"/>
      <c r="AC64" s="122"/>
      <c r="AD64" s="258"/>
      <c r="AE64" s="20"/>
      <c r="AF64" s="20"/>
      <c r="AG64" s="122"/>
      <c r="AH64" s="122"/>
      <c r="AI64" s="122"/>
      <c r="AJ64" s="20"/>
      <c r="AK64" s="20"/>
      <c r="AL64" s="20"/>
      <c r="AM64" s="20"/>
      <c r="AN64" s="20"/>
      <c r="AO64" s="20"/>
      <c r="AP64" s="20"/>
      <c r="AQ64" s="20"/>
      <c r="AR64" s="20"/>
      <c r="AW64" s="20"/>
      <c r="AY64" s="20"/>
    </row>
    <row r="69" spans="12:38">
      <c r="L69" s="259"/>
      <c r="M69" s="259"/>
      <c r="N69" s="259"/>
      <c r="AA69" s="123"/>
      <c r="AB69" s="123"/>
      <c r="AC69" s="123"/>
      <c r="AD69" s="259"/>
      <c r="AE69" s="15"/>
      <c r="AF69" s="15"/>
      <c r="AG69" s="123"/>
      <c r="AH69" s="123"/>
      <c r="AI69" s="123"/>
      <c r="AJ69" s="15"/>
      <c r="AK69" s="15"/>
      <c r="AL69" s="15"/>
    </row>
    <row r="70" spans="12:38">
      <c r="L70" s="259"/>
      <c r="M70" s="259"/>
      <c r="N70" s="259"/>
      <c r="AA70" s="123"/>
      <c r="AB70" s="123"/>
      <c r="AC70" s="123"/>
      <c r="AD70" s="259"/>
      <c r="AE70" s="15"/>
      <c r="AF70" s="15"/>
      <c r="AG70" s="123"/>
      <c r="AH70" s="123"/>
      <c r="AI70" s="123"/>
      <c r="AJ70" s="15"/>
      <c r="AK70" s="15"/>
      <c r="AL70" s="15"/>
    </row>
    <row r="71" spans="12:38">
      <c r="L71" s="259"/>
      <c r="M71" s="259"/>
      <c r="N71" s="259"/>
      <c r="AA71" s="123"/>
      <c r="AB71" s="123"/>
      <c r="AC71" s="123"/>
      <c r="AD71" s="259"/>
      <c r="AE71" s="15"/>
      <c r="AF71" s="15"/>
      <c r="AG71" s="123"/>
      <c r="AH71" s="123"/>
      <c r="AI71" s="123"/>
      <c r="AJ71" s="15"/>
      <c r="AK71" s="15"/>
      <c r="AL71" s="15"/>
    </row>
    <row r="72" spans="12:38">
      <c r="L72" s="259"/>
      <c r="M72" s="259"/>
      <c r="N72" s="259"/>
      <c r="AA72" s="123"/>
      <c r="AB72" s="123"/>
      <c r="AC72" s="123"/>
      <c r="AD72" s="259"/>
      <c r="AE72" s="15"/>
      <c r="AF72" s="15"/>
      <c r="AG72" s="123"/>
      <c r="AH72" s="123"/>
      <c r="AI72" s="123"/>
      <c r="AJ72" s="15"/>
      <c r="AK72" s="15"/>
      <c r="AL72" s="15"/>
    </row>
    <row r="73" spans="12:38">
      <c r="L73" s="259"/>
      <c r="M73" s="259"/>
      <c r="N73" s="259"/>
      <c r="AA73" s="123"/>
      <c r="AB73" s="123"/>
      <c r="AC73" s="123"/>
      <c r="AD73" s="259"/>
      <c r="AE73" s="15"/>
      <c r="AF73" s="15"/>
      <c r="AG73" s="123"/>
      <c r="AH73" s="123"/>
      <c r="AI73" s="123"/>
      <c r="AJ73" s="15"/>
      <c r="AK73" s="15"/>
      <c r="AL73" s="15"/>
    </row>
    <row r="74" spans="12:38">
      <c r="L74" s="259"/>
      <c r="M74" s="259"/>
      <c r="N74" s="259"/>
      <c r="AA74" s="123"/>
      <c r="AB74" s="123"/>
      <c r="AC74" s="123"/>
      <c r="AD74" s="259"/>
      <c r="AE74" s="15"/>
      <c r="AF74" s="15"/>
      <c r="AG74" s="123"/>
      <c r="AH74" s="123"/>
      <c r="AI74" s="123"/>
      <c r="AJ74" s="15"/>
      <c r="AK74" s="15"/>
      <c r="AL74" s="15"/>
    </row>
    <row r="75" spans="12:38">
      <c r="L75" s="259"/>
      <c r="M75" s="259"/>
      <c r="N75" s="259"/>
      <c r="AA75" s="123"/>
      <c r="AB75" s="123"/>
      <c r="AC75" s="123"/>
      <c r="AD75" s="259"/>
      <c r="AE75" s="15"/>
      <c r="AF75" s="15"/>
      <c r="AG75" s="123"/>
      <c r="AH75" s="123"/>
      <c r="AI75" s="123"/>
      <c r="AJ75" s="15"/>
      <c r="AK75" s="15"/>
      <c r="AL75" s="15"/>
    </row>
    <row r="76" spans="12:38">
      <c r="L76" s="259"/>
      <c r="M76" s="259"/>
      <c r="N76" s="259"/>
      <c r="AA76" s="123"/>
      <c r="AB76" s="123"/>
      <c r="AC76" s="123"/>
      <c r="AD76" s="259"/>
      <c r="AE76" s="15"/>
      <c r="AF76" s="15"/>
      <c r="AG76" s="123"/>
      <c r="AH76" s="123"/>
      <c r="AI76" s="123"/>
      <c r="AJ76" s="15"/>
      <c r="AK76" s="15"/>
      <c r="AL76" s="15"/>
    </row>
    <row r="87" spans="12:38">
      <c r="L87" s="259"/>
      <c r="M87" s="259"/>
      <c r="N87" s="259"/>
      <c r="AA87" s="123"/>
      <c r="AB87" s="123"/>
      <c r="AC87" s="123"/>
      <c r="AD87" s="259"/>
      <c r="AE87" s="15"/>
      <c r="AF87" s="15"/>
      <c r="AG87" s="123"/>
      <c r="AH87" s="123"/>
      <c r="AI87" s="123"/>
      <c r="AJ87" s="15"/>
      <c r="AK87" s="15"/>
      <c r="AL87" s="15"/>
    </row>
    <row r="88" spans="12:38">
      <c r="L88" s="259"/>
      <c r="M88" s="259"/>
      <c r="N88" s="259"/>
      <c r="AA88" s="123"/>
      <c r="AB88" s="123"/>
      <c r="AC88" s="123"/>
      <c r="AD88" s="259"/>
      <c r="AE88" s="15"/>
      <c r="AF88" s="15"/>
      <c r="AG88" s="123"/>
      <c r="AH88" s="123"/>
      <c r="AI88" s="123"/>
      <c r="AJ88" s="15"/>
      <c r="AK88" s="15"/>
      <c r="AL88" s="15"/>
    </row>
    <row r="89" spans="12:38">
      <c r="L89" s="259"/>
      <c r="M89" s="259"/>
      <c r="N89" s="259"/>
      <c r="AA89" s="123"/>
      <c r="AB89" s="123"/>
      <c r="AC89" s="123"/>
      <c r="AD89" s="259"/>
      <c r="AE89" s="15"/>
      <c r="AF89" s="15"/>
      <c r="AG89" s="123"/>
      <c r="AH89" s="123"/>
      <c r="AI89" s="123"/>
      <c r="AJ89" s="15"/>
      <c r="AK89" s="15"/>
      <c r="AL89" s="15"/>
    </row>
    <row r="90" spans="12:38">
      <c r="L90" s="259"/>
      <c r="M90" s="259"/>
      <c r="N90" s="259"/>
      <c r="AA90" s="123"/>
      <c r="AB90" s="123"/>
      <c r="AC90" s="123"/>
      <c r="AD90" s="259"/>
      <c r="AE90" s="15"/>
      <c r="AF90" s="15"/>
      <c r="AG90" s="123"/>
      <c r="AH90" s="123"/>
      <c r="AI90" s="123"/>
      <c r="AJ90" s="15"/>
      <c r="AK90" s="15"/>
      <c r="AL90" s="15"/>
    </row>
    <row r="91" spans="12:38">
      <c r="L91" s="259"/>
      <c r="M91" s="259"/>
      <c r="N91" s="259"/>
      <c r="AA91" s="123"/>
      <c r="AB91" s="123"/>
      <c r="AC91" s="123"/>
      <c r="AD91" s="259"/>
      <c r="AE91" s="15"/>
      <c r="AF91" s="15"/>
      <c r="AG91" s="123"/>
      <c r="AH91" s="123"/>
      <c r="AI91" s="123"/>
      <c r="AJ91" s="15"/>
      <c r="AK91" s="15"/>
      <c r="AL91" s="15"/>
    </row>
    <row r="92" spans="12:38">
      <c r="L92" s="259"/>
      <c r="M92" s="259"/>
      <c r="N92" s="259"/>
      <c r="AA92" s="123"/>
      <c r="AB92" s="123"/>
      <c r="AC92" s="123"/>
      <c r="AD92" s="259"/>
      <c r="AE92" s="15"/>
      <c r="AF92" s="15"/>
      <c r="AG92" s="123"/>
      <c r="AH92" s="123"/>
      <c r="AI92" s="123"/>
      <c r="AJ92" s="15"/>
      <c r="AK92" s="15"/>
      <c r="AL92" s="15"/>
    </row>
    <row r="93" spans="12:38">
      <c r="L93" s="259"/>
      <c r="M93" s="259"/>
      <c r="N93" s="259"/>
      <c r="AA93" s="123"/>
      <c r="AB93" s="123"/>
      <c r="AC93" s="123"/>
      <c r="AD93" s="259"/>
      <c r="AE93" s="15"/>
      <c r="AF93" s="15"/>
      <c r="AG93" s="123"/>
      <c r="AH93" s="123"/>
      <c r="AI93" s="123"/>
      <c r="AJ93" s="15"/>
      <c r="AK93" s="15"/>
      <c r="AL93" s="15"/>
    </row>
    <row r="94" spans="12:38">
      <c r="L94" s="259"/>
      <c r="M94" s="259"/>
      <c r="N94" s="259"/>
      <c r="AA94" s="123"/>
      <c r="AB94" s="123"/>
      <c r="AC94" s="123"/>
      <c r="AD94" s="259"/>
      <c r="AE94" s="15"/>
      <c r="AF94" s="15"/>
      <c r="AG94" s="123"/>
      <c r="AH94" s="123"/>
      <c r="AI94" s="123"/>
      <c r="AJ94" s="15"/>
      <c r="AK94" s="15"/>
      <c r="AL94" s="15"/>
    </row>
    <row r="105" spans="12:38">
      <c r="L105" s="259"/>
      <c r="M105" s="259"/>
      <c r="N105" s="259"/>
      <c r="AA105" s="123"/>
      <c r="AB105" s="123"/>
      <c r="AC105" s="123"/>
      <c r="AD105" s="259"/>
      <c r="AE105" s="15"/>
      <c r="AF105" s="15"/>
      <c r="AG105" s="123"/>
      <c r="AH105" s="123"/>
      <c r="AI105" s="123"/>
      <c r="AJ105" s="15"/>
      <c r="AK105" s="15"/>
      <c r="AL105" s="15"/>
    </row>
    <row r="106" spans="12:38">
      <c r="L106" s="259"/>
      <c r="M106" s="259"/>
      <c r="N106" s="259"/>
      <c r="AA106" s="123"/>
      <c r="AB106" s="123"/>
      <c r="AC106" s="123"/>
      <c r="AD106" s="259"/>
      <c r="AE106" s="15"/>
      <c r="AF106" s="15"/>
      <c r="AG106" s="123"/>
      <c r="AH106" s="123"/>
      <c r="AI106" s="123"/>
      <c r="AJ106" s="15"/>
      <c r="AK106" s="15"/>
      <c r="AL106" s="15"/>
    </row>
    <row r="107" spans="12:38">
      <c r="L107" s="259"/>
      <c r="M107" s="259"/>
      <c r="N107" s="259"/>
      <c r="AA107" s="123"/>
      <c r="AB107" s="123"/>
      <c r="AC107" s="123"/>
      <c r="AD107" s="259"/>
      <c r="AE107" s="15"/>
      <c r="AF107" s="15"/>
      <c r="AG107" s="123"/>
      <c r="AH107" s="123"/>
      <c r="AI107" s="123"/>
      <c r="AJ107" s="15"/>
      <c r="AK107" s="15"/>
      <c r="AL107" s="15"/>
    </row>
    <row r="108" spans="12:38">
      <c r="L108" s="259"/>
      <c r="M108" s="259"/>
      <c r="N108" s="259"/>
      <c r="AA108" s="123"/>
      <c r="AB108" s="123"/>
      <c r="AC108" s="123"/>
      <c r="AD108" s="259"/>
      <c r="AE108" s="15"/>
      <c r="AF108" s="15"/>
      <c r="AG108" s="123"/>
      <c r="AH108" s="123"/>
      <c r="AI108" s="123"/>
      <c r="AJ108" s="15"/>
      <c r="AK108" s="15"/>
      <c r="AL108" s="15"/>
    </row>
    <row r="109" spans="12:38">
      <c r="L109" s="259"/>
      <c r="M109" s="259"/>
      <c r="N109" s="259"/>
      <c r="AA109" s="123"/>
      <c r="AB109" s="123"/>
      <c r="AC109" s="123"/>
      <c r="AD109" s="259"/>
      <c r="AE109" s="15"/>
      <c r="AF109" s="15"/>
      <c r="AG109" s="123"/>
      <c r="AH109" s="123"/>
      <c r="AI109" s="123"/>
      <c r="AJ109" s="15"/>
      <c r="AK109" s="15"/>
      <c r="AL109" s="15"/>
    </row>
    <row r="110" spans="12:38">
      <c r="L110" s="259"/>
      <c r="M110" s="259"/>
      <c r="N110" s="259"/>
      <c r="AA110" s="123"/>
      <c r="AB110" s="123"/>
      <c r="AC110" s="123"/>
      <c r="AD110" s="259"/>
      <c r="AE110" s="15"/>
      <c r="AF110" s="15"/>
      <c r="AG110" s="123"/>
      <c r="AH110" s="123"/>
      <c r="AI110" s="123"/>
      <c r="AJ110" s="15"/>
      <c r="AK110" s="15"/>
      <c r="AL110" s="15"/>
    </row>
    <row r="111" spans="12:38">
      <c r="L111" s="259"/>
      <c r="M111" s="259"/>
      <c r="N111" s="259"/>
      <c r="AA111" s="123"/>
      <c r="AB111" s="123"/>
      <c r="AC111" s="123"/>
      <c r="AD111" s="259"/>
      <c r="AE111" s="15"/>
      <c r="AF111" s="15"/>
      <c r="AG111" s="123"/>
      <c r="AH111" s="123"/>
      <c r="AI111" s="123"/>
      <c r="AJ111" s="15"/>
      <c r="AK111" s="15"/>
      <c r="AL111" s="15"/>
    </row>
    <row r="112" spans="12:38">
      <c r="L112" s="259"/>
      <c r="M112" s="259"/>
      <c r="N112" s="259"/>
      <c r="AA112" s="123"/>
      <c r="AB112" s="123"/>
      <c r="AC112" s="123"/>
      <c r="AD112" s="259"/>
      <c r="AE112" s="15"/>
      <c r="AF112" s="15"/>
      <c r="AG112" s="123"/>
      <c r="AH112" s="123"/>
      <c r="AI112" s="123"/>
      <c r="AJ112" s="15"/>
      <c r="AK112" s="15"/>
      <c r="AL112" s="15"/>
    </row>
    <row r="123" spans="12:38">
      <c r="L123" s="259"/>
      <c r="M123" s="259"/>
      <c r="N123" s="259"/>
      <c r="AA123" s="123"/>
      <c r="AB123" s="123"/>
      <c r="AC123" s="123"/>
      <c r="AD123" s="259"/>
      <c r="AE123" s="15"/>
      <c r="AF123" s="15"/>
      <c r="AG123" s="123"/>
      <c r="AH123" s="123"/>
      <c r="AI123" s="123"/>
      <c r="AJ123" s="15"/>
      <c r="AK123" s="15"/>
      <c r="AL123" s="15"/>
    </row>
    <row r="124" spans="12:38">
      <c r="L124" s="259"/>
      <c r="M124" s="259"/>
      <c r="N124" s="259"/>
      <c r="AA124" s="123"/>
      <c r="AB124" s="123"/>
      <c r="AC124" s="123"/>
      <c r="AD124" s="259"/>
      <c r="AE124" s="15"/>
      <c r="AF124" s="15"/>
      <c r="AG124" s="123"/>
      <c r="AH124" s="123"/>
      <c r="AI124" s="123"/>
      <c r="AJ124" s="15"/>
      <c r="AK124" s="15"/>
      <c r="AL124" s="15"/>
    </row>
    <row r="125" spans="12:38">
      <c r="L125" s="259"/>
      <c r="M125" s="259"/>
      <c r="N125" s="259"/>
      <c r="AA125" s="123"/>
      <c r="AB125" s="123"/>
      <c r="AC125" s="123"/>
      <c r="AD125" s="259"/>
      <c r="AE125" s="15"/>
      <c r="AF125" s="15"/>
      <c r="AG125" s="123"/>
      <c r="AH125" s="123"/>
      <c r="AI125" s="123"/>
      <c r="AJ125" s="15"/>
      <c r="AK125" s="15"/>
      <c r="AL125" s="15"/>
    </row>
    <row r="126" spans="12:38">
      <c r="L126" s="259"/>
      <c r="M126" s="259"/>
      <c r="N126" s="259"/>
      <c r="AA126" s="123"/>
      <c r="AB126" s="123"/>
      <c r="AC126" s="123"/>
      <c r="AD126" s="259"/>
      <c r="AE126" s="15"/>
      <c r="AF126" s="15"/>
      <c r="AG126" s="123"/>
      <c r="AH126" s="123"/>
      <c r="AI126" s="123"/>
      <c r="AJ126" s="15"/>
      <c r="AK126" s="15"/>
      <c r="AL126" s="15"/>
    </row>
    <row r="127" spans="12:38">
      <c r="L127" s="259"/>
      <c r="M127" s="259"/>
      <c r="N127" s="259"/>
      <c r="AA127" s="123"/>
      <c r="AB127" s="123"/>
      <c r="AC127" s="123"/>
      <c r="AD127" s="259"/>
      <c r="AE127" s="15"/>
      <c r="AF127" s="15"/>
      <c r="AG127" s="123"/>
      <c r="AH127" s="123"/>
      <c r="AI127" s="123"/>
      <c r="AJ127" s="15"/>
      <c r="AK127" s="15"/>
      <c r="AL127" s="15"/>
    </row>
    <row r="128" spans="12:38">
      <c r="L128" s="259"/>
      <c r="M128" s="259"/>
      <c r="N128" s="259"/>
      <c r="AA128" s="123"/>
      <c r="AB128" s="123"/>
      <c r="AC128" s="123"/>
      <c r="AD128" s="259"/>
      <c r="AE128" s="15"/>
      <c r="AF128" s="15"/>
      <c r="AG128" s="123"/>
      <c r="AH128" s="123"/>
      <c r="AI128" s="123"/>
      <c r="AJ128" s="15"/>
      <c r="AK128" s="15"/>
      <c r="AL128" s="15"/>
    </row>
    <row r="129" spans="12:38">
      <c r="L129" s="259"/>
      <c r="M129" s="259"/>
      <c r="N129" s="259"/>
      <c r="AA129" s="123"/>
      <c r="AB129" s="123"/>
      <c r="AC129" s="123"/>
      <c r="AD129" s="259"/>
      <c r="AE129" s="15"/>
      <c r="AF129" s="15"/>
      <c r="AG129" s="123"/>
      <c r="AH129" s="123"/>
      <c r="AI129" s="123"/>
      <c r="AJ129" s="15"/>
      <c r="AK129" s="15"/>
      <c r="AL129" s="15"/>
    </row>
    <row r="130" spans="12:38">
      <c r="L130" s="259"/>
      <c r="M130" s="259"/>
      <c r="N130" s="259"/>
      <c r="AA130" s="123"/>
      <c r="AB130" s="123"/>
      <c r="AC130" s="123"/>
      <c r="AD130" s="259"/>
      <c r="AE130" s="15"/>
      <c r="AF130" s="15"/>
      <c r="AG130" s="123"/>
      <c r="AH130" s="123"/>
      <c r="AI130" s="123"/>
      <c r="AJ130" s="15"/>
      <c r="AK130" s="15"/>
      <c r="AL130" s="15"/>
    </row>
  </sheetData>
  <mergeCells count="2">
    <mergeCell ref="AE4:AG4"/>
    <mergeCell ref="G4:H4"/>
  </mergeCells>
  <phoneticPr fontId="12" type="noConversion"/>
  <conditionalFormatting sqref="X9:X20">
    <cfRule type="cellIs" dxfId="197" priority="13" operator="lessThan">
      <formula>0</formula>
    </cfRule>
    <cfRule type="cellIs" dxfId="196" priority="14" operator="greaterThan">
      <formula>0</formula>
    </cfRule>
  </conditionalFormatting>
  <conditionalFormatting sqref="G9:G20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I9:I20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M9:M20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Z9:Z20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E9:E20">
    <cfRule type="cellIs" dxfId="187" priority="3" operator="lessThan">
      <formula>0</formula>
    </cfRule>
    <cfRule type="cellIs" dxfId="186" priority="4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:AP255"/>
  <sheetViews>
    <sheetView defaultGridColor="0" colorId="22" zoomScale="95" zoomScaleNormal="95" workbookViewId="0">
      <selection activeCell="P25" sqref="P25"/>
    </sheetView>
  </sheetViews>
  <sheetFormatPr baseColWidth="10" defaultRowHeight="15"/>
  <cols>
    <col min="16" max="16" width="10.26953125" customWidth="1"/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25:42" ht="13.5" customHeight="1"/>
    <row r="2" spans="25:42" ht="31.5" customHeight="1"/>
    <row r="3" spans="25:42" ht="22.5" customHeight="1"/>
    <row r="4" spans="25:42" s="173" customFormat="1" ht="19.8"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25:42" ht="20.25" customHeight="1"/>
    <row r="32" customFormat="1"/>
    <row r="49" spans="15:16" ht="15.6">
      <c r="O49" s="5">
        <f>+År!I36</f>
        <v>8.25646057239463</v>
      </c>
      <c r="P49" s="2" t="s">
        <v>633</v>
      </c>
    </row>
    <row r="75" spans="15:16">
      <c r="O75">
        <v>3</v>
      </c>
      <c r="P75" s="3" t="s">
        <v>30</v>
      </c>
    </row>
    <row r="76" spans="15:16">
      <c r="O76">
        <v>4</v>
      </c>
      <c r="P76" s="3" t="s">
        <v>31</v>
      </c>
    </row>
    <row r="77" spans="15:16">
      <c r="O77">
        <v>5</v>
      </c>
      <c r="P77" s="3" t="s">
        <v>396</v>
      </c>
    </row>
    <row r="78" spans="15:16">
      <c r="O78">
        <v>6</v>
      </c>
      <c r="P78" s="3" t="s">
        <v>32</v>
      </c>
    </row>
    <row r="100" s="498" customFormat="1"/>
    <row r="101" s="498" customFormat="1"/>
    <row r="102" s="498" customFormat="1"/>
    <row r="103" s="498" customFormat="1"/>
    <row r="104" s="498" customFormat="1"/>
    <row r="105" s="498" customFormat="1"/>
    <row r="106" s="498" customFormat="1"/>
    <row r="107" s="498" customFormat="1"/>
    <row r="108" s="498" customFormat="1"/>
    <row r="109" s="498" customFormat="1"/>
    <row r="110" s="498" customFormat="1"/>
    <row r="111" s="498" customFormat="1"/>
    <row r="112" s="498" customFormat="1"/>
    <row r="113" s="498" customFormat="1"/>
    <row r="114" s="498" customFormat="1"/>
    <row r="115" s="498" customFormat="1"/>
    <row r="116" s="498" customFormat="1"/>
    <row r="117" s="498" customFormat="1"/>
    <row r="118" s="498" customFormat="1"/>
    <row r="119" s="498" customFormat="1"/>
    <row r="120" s="498" customFormat="1"/>
    <row r="121" s="498" customFormat="1"/>
    <row r="122" s="498" customFormat="1"/>
    <row r="123" s="498" customFormat="1"/>
    <row r="124" s="498" customFormat="1"/>
    <row r="125" s="498" customFormat="1"/>
    <row r="126" s="498" customFormat="1"/>
    <row r="127" s="498" customFormat="1"/>
    <row r="128" s="498" customFormat="1"/>
    <row r="129" spans="16:16" s="498" customFormat="1"/>
    <row r="130" spans="16:16" s="498" customFormat="1"/>
    <row r="131" spans="16:16" s="498" customFormat="1"/>
    <row r="132" spans="16:16" s="498" customFormat="1"/>
    <row r="133" spans="16:16" s="498" customFormat="1"/>
    <row r="134" spans="16:16" s="498" customFormat="1"/>
    <row r="135" spans="16:16" s="498" customFormat="1"/>
    <row r="136" spans="16:16" s="498" customFormat="1"/>
    <row r="137" spans="16:16" s="498" customFormat="1"/>
    <row r="138" spans="16:16" s="498" customFormat="1"/>
    <row r="139" spans="16:16" s="498" customFormat="1"/>
    <row r="140" spans="16:16" s="498" customFormat="1"/>
    <row r="141" spans="16:16" s="498" customFormat="1"/>
    <row r="142" spans="16:16" s="498" customFormat="1"/>
    <row r="143" spans="16:16" s="498" customFormat="1"/>
    <row r="144" spans="16:16" s="498" customFormat="1">
      <c r="P144" s="1">
        <f>+År!N36</f>
        <v>14.784450054870508</v>
      </c>
    </row>
    <row r="145" s="498" customFormat="1"/>
    <row r="146" s="498" customFormat="1"/>
    <row r="147" s="498" customFormat="1"/>
    <row r="148" s="498" customFormat="1"/>
    <row r="149" s="498" customFormat="1"/>
    <row r="150" s="498" customFormat="1"/>
    <row r="151" s="498" customFormat="1"/>
    <row r="152" s="498" customFormat="1"/>
    <row r="153" s="498" customFormat="1"/>
    <row r="154" s="498" customFormat="1"/>
    <row r="155" s="498" customFormat="1"/>
    <row r="156" s="498" customFormat="1"/>
    <row r="157" s="498" customFormat="1"/>
    <row r="158" s="498" customFormat="1"/>
    <row r="159" s="498" customFormat="1"/>
    <row r="160" s="498" customFormat="1"/>
    <row r="161" spans="15:16" s="498" customFormat="1"/>
    <row r="162" spans="15:16" s="498" customFormat="1"/>
    <row r="163" spans="15:16" s="498" customFormat="1"/>
    <row r="164" spans="15:16" s="498" customFormat="1"/>
    <row r="165" spans="15:16" s="498" customFormat="1"/>
    <row r="174" spans="15:16">
      <c r="O174">
        <v>3</v>
      </c>
      <c r="P174" s="3" t="s">
        <v>90</v>
      </c>
    </row>
    <row r="175" spans="15:16">
      <c r="O175">
        <v>4</v>
      </c>
      <c r="P175" s="3" t="s">
        <v>91</v>
      </c>
    </row>
    <row r="176" spans="15:16">
      <c r="O176">
        <v>5</v>
      </c>
      <c r="P176" s="263" t="s">
        <v>92</v>
      </c>
    </row>
    <row r="186" spans="16:16">
      <c r="P186" s="3" t="s">
        <v>618</v>
      </c>
    </row>
    <row r="198" spans="25:36">
      <c r="Y198" s="20"/>
      <c r="Z198" s="20"/>
      <c r="AA198" s="20"/>
      <c r="AB198" s="20"/>
      <c r="AC198" s="20"/>
      <c r="AD198" s="20"/>
      <c r="AH198" s="20"/>
      <c r="AJ198" s="20"/>
    </row>
    <row r="199" spans="25:36">
      <c r="Y199" s="20"/>
      <c r="Z199" s="20"/>
      <c r="AA199" s="20"/>
      <c r="AB199" s="20"/>
      <c r="AC199" s="20"/>
      <c r="AD199" s="20"/>
      <c r="AH199" s="20"/>
      <c r="AJ199" s="20"/>
    </row>
    <row r="200" spans="25:36">
      <c r="Y200" s="20"/>
      <c r="Z200" s="20"/>
      <c r="AA200" s="20"/>
      <c r="AB200" s="20"/>
      <c r="AC200" s="20"/>
      <c r="AH200" s="20"/>
      <c r="AJ200" s="20"/>
    </row>
    <row r="255" spans="16:16">
      <c r="P255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K992"/>
  <sheetViews>
    <sheetView defaultGridColor="0" colorId="22" zoomScale="91" zoomScaleNormal="91" workbookViewId="0">
      <pane ySplit="9" topLeftCell="A39" activePane="bottomLeft" state="frozen"/>
      <selection pane="bottomLeft" activeCell="F39" sqref="F39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6.08984375" customWidth="1"/>
    <col min="6" max="6" width="6.54296875" style="296" customWidth="1"/>
    <col min="7" max="7" width="5.81640625" style="296" customWidth="1"/>
    <col min="8" max="8" width="5.6328125" style="89" customWidth="1"/>
    <col min="9" max="9" width="4.81640625" customWidth="1"/>
    <col min="10" max="10" width="6.1796875" style="89" customWidth="1"/>
    <col min="11" max="11" width="1.90625" style="89" customWidth="1"/>
    <col min="12" max="12" width="6.453125" style="89" customWidth="1"/>
    <col min="13" max="13" width="4.6328125" customWidth="1"/>
    <col min="14" max="14" width="2.1796875" style="500" customWidth="1"/>
    <col min="15" max="15" width="6.1796875" style="89" customWidth="1"/>
    <col min="16" max="16" width="1.36328125" style="89" customWidth="1"/>
    <col min="17" max="17" width="6.1796875" style="89" customWidth="1"/>
    <col min="18" max="18" width="1" style="89" customWidth="1"/>
    <col min="19" max="19" width="6.81640625" customWidth="1"/>
    <col min="20" max="20" width="5.453125" style="358" customWidth="1"/>
    <col min="21" max="21" width="5.453125" style="387" customWidth="1"/>
    <col min="22" max="22" width="1.54296875" style="387" customWidth="1"/>
    <col min="23" max="23" width="7.1796875" style="387" customWidth="1"/>
    <col min="24" max="24" width="1.7265625" style="387" customWidth="1"/>
    <col min="25" max="25" width="6.90625" customWidth="1"/>
    <col min="26" max="26" width="5.90625" customWidth="1"/>
    <col min="27" max="27" width="6.453125" customWidth="1"/>
    <col min="28" max="28" width="6.81640625" customWidth="1"/>
    <col min="29" max="29" width="4.08984375" style="11" customWidth="1"/>
    <col min="30" max="30" width="5.90625" customWidth="1"/>
    <col min="31" max="31" width="6.453125" style="89" customWidth="1"/>
    <col min="32" max="32" width="5.453125" customWidth="1"/>
    <col min="33" max="33" width="7.54296875" customWidth="1"/>
    <col min="34" max="34" width="7" customWidth="1"/>
    <col min="35" max="35" width="6.08984375" customWidth="1"/>
    <col min="36" max="36" width="4.90625" customWidth="1"/>
    <col min="37" max="37" width="7.90625" customWidth="1"/>
    <col min="38" max="38" width="6.81640625" customWidth="1"/>
    <col min="39" max="39" width="6.6328125" customWidth="1"/>
    <col min="40" max="40" width="7.90625" customWidth="1"/>
    <col min="41" max="41" width="5.6328125" customWidth="1"/>
    <col min="42" max="42" width="7.54296875" customWidth="1"/>
    <col min="43" max="43" width="5.81640625" customWidth="1"/>
    <col min="44" max="44" width="7.90625" customWidth="1"/>
    <col min="45" max="45" width="5.1796875" style="89" customWidth="1"/>
    <col min="46" max="46" width="7.90625" customWidth="1"/>
    <col min="47" max="47" width="6.6328125" customWidth="1"/>
    <col min="48" max="48" width="5.81640625" customWidth="1"/>
    <col min="49" max="49" width="8.6328125" style="89" customWidth="1"/>
    <col min="50" max="50" width="6.36328125" style="89" customWidth="1"/>
    <col min="51" max="51" width="8.81640625" style="89" customWidth="1"/>
    <col min="52" max="52" width="6.36328125" style="89" customWidth="1"/>
    <col min="53" max="53" width="8.54296875" style="89" customWidth="1"/>
    <col min="54" max="54" width="6.36328125" style="89" customWidth="1"/>
    <col min="55" max="55" width="7.6328125" customWidth="1"/>
    <col min="56" max="56" width="5.1796875" customWidth="1"/>
    <col min="57" max="57" width="6.90625" customWidth="1"/>
    <col min="58" max="58" width="7.90625" style="89" customWidth="1"/>
    <col min="59" max="59" width="10.1796875" style="89" customWidth="1"/>
    <col min="60" max="60" width="8.54296875" style="89" customWidth="1"/>
    <col min="61" max="61" width="8" customWidth="1"/>
    <col min="62" max="62" width="6.453125" customWidth="1"/>
    <col min="63" max="63" width="10.1796875" customWidth="1"/>
    <col min="64" max="64" width="5.54296875" customWidth="1"/>
  </cols>
  <sheetData>
    <row r="1" spans="1:60">
      <c r="A1" s="25"/>
      <c r="B1" s="25"/>
      <c r="C1" s="25"/>
      <c r="D1" s="25"/>
      <c r="E1" s="25"/>
      <c r="F1" s="333"/>
      <c r="G1" s="333"/>
      <c r="H1" s="97"/>
      <c r="I1" s="25"/>
      <c r="J1" s="97"/>
      <c r="K1" s="97"/>
      <c r="L1" s="97"/>
      <c r="M1" s="25"/>
      <c r="N1" s="25"/>
      <c r="O1" s="97"/>
      <c r="P1" s="97"/>
      <c r="Q1" s="97"/>
      <c r="R1" s="97"/>
      <c r="S1" s="25"/>
      <c r="T1" s="354"/>
      <c r="U1" s="384"/>
      <c r="V1" s="384"/>
      <c r="W1" s="384"/>
      <c r="X1" s="384"/>
      <c r="Y1" s="25"/>
      <c r="Z1" s="25"/>
      <c r="AA1" s="25"/>
      <c r="AB1" s="25"/>
      <c r="AC1" s="118"/>
      <c r="AD1" s="25"/>
      <c r="AE1" s="97"/>
      <c r="AF1" s="25"/>
      <c r="AG1" s="25"/>
      <c r="AH1" s="25"/>
      <c r="AI1" s="25"/>
      <c r="AS1"/>
      <c r="AW1"/>
      <c r="AX1"/>
      <c r="AY1"/>
      <c r="AZ1"/>
      <c r="BA1"/>
      <c r="BB1"/>
      <c r="BF1"/>
      <c r="BG1"/>
      <c r="BH1"/>
    </row>
    <row r="2" spans="1:60" ht="31.8">
      <c r="A2" s="25"/>
      <c r="B2" s="25"/>
      <c r="C2" s="124" t="s">
        <v>489</v>
      </c>
      <c r="D2" s="124"/>
      <c r="E2" s="124"/>
      <c r="F2" s="381"/>
      <c r="G2" s="381"/>
      <c r="H2" s="97"/>
      <c r="I2" s="25"/>
      <c r="J2" s="97"/>
      <c r="K2" s="97"/>
      <c r="L2" s="97"/>
      <c r="M2" s="25"/>
      <c r="N2" s="25"/>
      <c r="O2" s="97"/>
      <c r="P2" s="97"/>
      <c r="Q2" s="97"/>
      <c r="R2" s="97"/>
      <c r="S2" s="124"/>
      <c r="T2" s="355"/>
      <c r="U2" s="385"/>
      <c r="V2" s="385"/>
      <c r="W2" s="385"/>
      <c r="X2" s="385"/>
      <c r="Y2" s="124"/>
      <c r="Z2" s="124" t="str">
        <f>+År!B2</f>
        <v>KJE</v>
      </c>
      <c r="AA2" s="25"/>
      <c r="AB2" s="25"/>
      <c r="AC2" s="118"/>
      <c r="AD2" s="25"/>
      <c r="AE2" s="97"/>
      <c r="AF2" s="25"/>
      <c r="AG2" s="25"/>
      <c r="AH2" s="25"/>
      <c r="AI2" s="25"/>
      <c r="AS2"/>
      <c r="AW2"/>
      <c r="AX2"/>
      <c r="AY2"/>
      <c r="AZ2"/>
      <c r="BA2"/>
      <c r="BB2"/>
      <c r="BF2"/>
      <c r="BG2"/>
      <c r="BH2"/>
    </row>
    <row r="3" spans="1:60">
      <c r="A3" s="25"/>
      <c r="B3" s="25"/>
      <c r="C3" s="25"/>
      <c r="D3" s="25"/>
      <c r="E3" s="25"/>
      <c r="F3" s="333"/>
      <c r="G3" s="333"/>
      <c r="H3" s="97"/>
      <c r="I3" s="25"/>
      <c r="J3" s="97"/>
      <c r="K3" s="97"/>
      <c r="L3" s="97"/>
      <c r="M3" s="25"/>
      <c r="N3" s="25"/>
      <c r="O3" s="97"/>
      <c r="P3" s="97"/>
      <c r="Q3" s="97"/>
      <c r="R3" s="97"/>
      <c r="S3" s="25"/>
      <c r="T3" s="354"/>
      <c r="U3" s="384"/>
      <c r="V3" s="384"/>
      <c r="W3" s="384"/>
      <c r="X3" s="384"/>
      <c r="Y3" s="25"/>
      <c r="Z3" s="25"/>
      <c r="AA3" s="25"/>
      <c r="AB3" s="25"/>
      <c r="AC3" s="118"/>
      <c r="AD3" s="25"/>
      <c r="AE3" s="97"/>
      <c r="AF3" s="25"/>
      <c r="AG3" s="25"/>
      <c r="AH3" s="25"/>
      <c r="AI3" s="25"/>
      <c r="AS3"/>
      <c r="AW3"/>
      <c r="AX3"/>
      <c r="AY3"/>
      <c r="AZ3"/>
      <c r="BA3"/>
      <c r="BB3"/>
      <c r="BF3"/>
      <c r="BG3"/>
      <c r="BH3"/>
    </row>
    <row r="4" spans="1:60" ht="22.8">
      <c r="A4" s="25"/>
      <c r="B4" s="25"/>
      <c r="C4" s="25"/>
      <c r="D4" s="25"/>
      <c r="E4" s="60"/>
      <c r="F4" s="336"/>
      <c r="G4" s="382" t="s">
        <v>430</v>
      </c>
      <c r="H4" s="128"/>
      <c r="I4" s="517">
        <f>+År!P2</f>
        <v>52</v>
      </c>
      <c r="J4" s="508"/>
      <c r="K4" s="97"/>
      <c r="L4" s="273"/>
      <c r="M4" s="125" t="s">
        <v>431</v>
      </c>
      <c r="N4" s="125"/>
      <c r="O4" s="97"/>
      <c r="P4" s="97"/>
      <c r="Q4" s="97"/>
      <c r="R4" s="512">
        <f>SUM(F10:F61)</f>
        <v>16562</v>
      </c>
      <c r="S4" s="516"/>
      <c r="T4" s="50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S4"/>
      <c r="AW4"/>
      <c r="AX4"/>
      <c r="AY4"/>
      <c r="AZ4"/>
      <c r="BA4"/>
      <c r="BB4"/>
      <c r="BF4"/>
      <c r="BG4"/>
      <c r="BH4"/>
    </row>
    <row r="5" spans="1:60" ht="14.25" customHeight="1">
      <c r="A5" s="25"/>
      <c r="B5" s="25"/>
      <c r="C5" s="25"/>
      <c r="D5" s="25"/>
      <c r="E5" s="60"/>
      <c r="F5" s="336"/>
      <c r="G5" s="336"/>
      <c r="H5" s="97"/>
      <c r="I5" s="25"/>
      <c r="J5" s="97"/>
      <c r="K5" s="97"/>
      <c r="L5" s="97"/>
      <c r="M5" s="25"/>
      <c r="N5" s="25"/>
      <c r="O5" s="97"/>
      <c r="P5" s="97"/>
      <c r="Q5" s="97"/>
      <c r="R5" s="97"/>
      <c r="S5" s="60"/>
      <c r="T5" s="354"/>
      <c r="U5" s="384"/>
      <c r="V5" s="384"/>
      <c r="W5" s="384"/>
      <c r="X5" s="384"/>
      <c r="Y5" s="25"/>
      <c r="Z5" s="25"/>
      <c r="AA5" s="25"/>
      <c r="AB5" s="25"/>
      <c r="AC5" s="118"/>
      <c r="AD5" s="25"/>
      <c r="AE5" s="97"/>
      <c r="AF5" s="25"/>
      <c r="AG5" s="25"/>
      <c r="AH5" s="25"/>
      <c r="AI5" s="25"/>
      <c r="AS5"/>
      <c r="AW5"/>
      <c r="AX5"/>
      <c r="AY5"/>
      <c r="AZ5"/>
      <c r="BA5"/>
      <c r="BB5"/>
      <c r="BF5"/>
      <c r="BG5"/>
      <c r="BH5"/>
    </row>
    <row r="6" spans="1:60" ht="15.6">
      <c r="A6" s="25"/>
      <c r="B6" s="25"/>
      <c r="C6" s="25"/>
      <c r="D6" s="25"/>
      <c r="E6" s="25"/>
      <c r="F6" s="333"/>
      <c r="G6" s="333"/>
      <c r="H6" s="97"/>
      <c r="I6" s="97"/>
      <c r="J6" s="97"/>
      <c r="K6" s="97"/>
      <c r="L6" s="97"/>
      <c r="M6" s="97"/>
      <c r="N6" s="97"/>
      <c r="O6" s="18">
        <f>SUM(O10:O61)</f>
        <v>14779</v>
      </c>
      <c r="P6" s="97"/>
      <c r="Q6" s="97"/>
      <c r="R6" s="97"/>
      <c r="S6" s="25"/>
      <c r="T6" s="354"/>
      <c r="U6" s="384"/>
      <c r="V6" s="384"/>
      <c r="W6" s="384"/>
      <c r="X6" s="384"/>
      <c r="Y6" s="25"/>
      <c r="Z6" s="25"/>
      <c r="AA6" s="40" t="s">
        <v>416</v>
      </c>
      <c r="AB6" s="98" t="s">
        <v>486</v>
      </c>
      <c r="AC6" s="118"/>
      <c r="AD6" s="98"/>
      <c r="AE6" s="98" t="s">
        <v>418</v>
      </c>
      <c r="AF6" s="25"/>
      <c r="AG6" s="25"/>
      <c r="AH6" s="25"/>
      <c r="AI6" s="25"/>
      <c r="AS6"/>
      <c r="AW6"/>
      <c r="AX6"/>
      <c r="AY6"/>
      <c r="AZ6"/>
      <c r="BA6"/>
      <c r="BB6"/>
      <c r="BF6"/>
      <c r="BG6"/>
      <c r="BH6"/>
    </row>
    <row r="7" spans="1:60" ht="15.6">
      <c r="A7" s="25"/>
      <c r="B7" s="25"/>
      <c r="C7" s="25"/>
      <c r="D7" s="40" t="s">
        <v>2</v>
      </c>
      <c r="E7" s="25"/>
      <c r="F7" s="333"/>
      <c r="G7" s="333"/>
      <c r="H7" s="98" t="s">
        <v>2</v>
      </c>
      <c r="I7" s="97"/>
      <c r="J7" s="98" t="s">
        <v>1</v>
      </c>
      <c r="K7" s="98"/>
      <c r="L7" s="98"/>
      <c r="M7" s="97"/>
      <c r="N7" s="97"/>
      <c r="O7" s="350"/>
      <c r="P7" s="350"/>
      <c r="Q7" s="350" t="s">
        <v>400</v>
      </c>
      <c r="R7" s="350"/>
      <c r="S7" s="25"/>
      <c r="T7" s="354"/>
      <c r="U7" s="384"/>
      <c r="V7" s="384"/>
      <c r="W7" s="384"/>
      <c r="X7" s="384"/>
      <c r="Y7" s="40" t="s">
        <v>22</v>
      </c>
      <c r="Z7" s="25"/>
      <c r="AA7" s="40" t="s">
        <v>466</v>
      </c>
      <c r="AB7" s="98" t="s">
        <v>8</v>
      </c>
      <c r="AC7" s="118"/>
      <c r="AD7" s="98" t="s">
        <v>8</v>
      </c>
      <c r="AE7" s="98" t="s">
        <v>417</v>
      </c>
      <c r="AF7" s="40" t="s">
        <v>417</v>
      </c>
      <c r="AG7" s="40" t="s">
        <v>417</v>
      </c>
      <c r="AH7" s="40" t="s">
        <v>76</v>
      </c>
      <c r="AI7" s="25"/>
      <c r="AS7"/>
      <c r="AW7"/>
      <c r="AX7"/>
      <c r="AY7"/>
      <c r="AZ7"/>
      <c r="BA7"/>
      <c r="BB7"/>
      <c r="BF7"/>
      <c r="BG7"/>
      <c r="BH7"/>
    </row>
    <row r="8" spans="1:60" ht="15.6">
      <c r="A8" s="25"/>
      <c r="B8" s="40"/>
      <c r="C8" s="40" t="s">
        <v>484</v>
      </c>
      <c r="D8" s="40" t="s">
        <v>462</v>
      </c>
      <c r="E8" s="40"/>
      <c r="F8" s="337" t="s">
        <v>2</v>
      </c>
      <c r="G8" s="337"/>
      <c r="H8" s="98" t="s">
        <v>490</v>
      </c>
      <c r="I8" s="98"/>
      <c r="J8" s="98" t="s">
        <v>490</v>
      </c>
      <c r="K8" s="98"/>
      <c r="L8" s="98" t="s">
        <v>22</v>
      </c>
      <c r="M8" s="98"/>
      <c r="N8" s="98"/>
      <c r="O8" s="350" t="s">
        <v>2</v>
      </c>
      <c r="P8" s="350"/>
      <c r="Q8" s="350" t="s">
        <v>637</v>
      </c>
      <c r="R8" s="350"/>
      <c r="S8" s="40" t="s">
        <v>415</v>
      </c>
      <c r="T8" s="355"/>
      <c r="U8" s="385" t="s">
        <v>22</v>
      </c>
      <c r="V8" s="385"/>
      <c r="W8" s="385" t="s">
        <v>22</v>
      </c>
      <c r="X8" s="385"/>
      <c r="Y8" s="40" t="s">
        <v>464</v>
      </c>
      <c r="Z8" s="40"/>
      <c r="AA8" s="40" t="s">
        <v>467</v>
      </c>
      <c r="AB8" s="98" t="s">
        <v>455</v>
      </c>
      <c r="AC8" s="119"/>
      <c r="AD8" s="98" t="s">
        <v>455</v>
      </c>
      <c r="AE8" s="98" t="s">
        <v>412</v>
      </c>
      <c r="AF8" s="40" t="s">
        <v>460</v>
      </c>
      <c r="AG8" s="40" t="s">
        <v>464</v>
      </c>
      <c r="AH8" s="40" t="s">
        <v>61</v>
      </c>
      <c r="AI8" s="25"/>
      <c r="AS8"/>
      <c r="AW8"/>
      <c r="AX8"/>
      <c r="AY8"/>
      <c r="AZ8"/>
      <c r="BA8"/>
      <c r="BB8"/>
      <c r="BF8"/>
      <c r="BG8"/>
      <c r="BH8"/>
    </row>
    <row r="9" spans="1:60" ht="15.6">
      <c r="A9" s="25"/>
      <c r="B9" s="40" t="s">
        <v>85</v>
      </c>
      <c r="C9" s="40" t="s">
        <v>485</v>
      </c>
      <c r="D9" s="40" t="s">
        <v>463</v>
      </c>
      <c r="E9" s="100" t="s">
        <v>465</v>
      </c>
      <c r="F9" s="337" t="s">
        <v>8</v>
      </c>
      <c r="G9" s="383" t="s">
        <v>465</v>
      </c>
      <c r="H9" s="98" t="s">
        <v>491</v>
      </c>
      <c r="I9" s="102" t="s">
        <v>465</v>
      </c>
      <c r="J9" s="98" t="s">
        <v>491</v>
      </c>
      <c r="K9" s="98"/>
      <c r="L9" s="98" t="s">
        <v>44</v>
      </c>
      <c r="M9" s="102" t="s">
        <v>465</v>
      </c>
      <c r="N9" s="98"/>
      <c r="O9" s="350" t="s">
        <v>637</v>
      </c>
      <c r="P9" s="350"/>
      <c r="Q9" s="350" t="s">
        <v>647</v>
      </c>
      <c r="R9" s="350"/>
      <c r="S9" s="40" t="s">
        <v>43</v>
      </c>
      <c r="T9" s="356" t="s">
        <v>465</v>
      </c>
      <c r="U9" s="386" t="s">
        <v>637</v>
      </c>
      <c r="V9" s="386"/>
      <c r="W9" s="386" t="s">
        <v>639</v>
      </c>
      <c r="X9" s="386"/>
      <c r="Y9" s="40" t="s">
        <v>411</v>
      </c>
      <c r="Z9" s="100" t="s">
        <v>465</v>
      </c>
      <c r="AA9" s="40" t="s">
        <v>8</v>
      </c>
      <c r="AB9" s="98" t="s">
        <v>454</v>
      </c>
      <c r="AC9" s="268" t="s">
        <v>465</v>
      </c>
      <c r="AD9" s="98" t="s">
        <v>68</v>
      </c>
      <c r="AE9" s="98" t="s">
        <v>44</v>
      </c>
      <c r="AF9" s="40" t="s">
        <v>461</v>
      </c>
      <c r="AG9" s="40" t="s">
        <v>411</v>
      </c>
      <c r="AH9" s="40" t="s">
        <v>0</v>
      </c>
      <c r="AI9" s="25"/>
      <c r="AS9"/>
      <c r="AW9"/>
      <c r="AX9"/>
      <c r="AY9"/>
      <c r="AZ9"/>
      <c r="BA9"/>
      <c r="BB9"/>
      <c r="BF9"/>
      <c r="BG9"/>
      <c r="BH9"/>
    </row>
    <row r="10" spans="1:60" ht="15.6">
      <c r="A10" s="25"/>
      <c r="B10" s="94">
        <f>+'Ark1'!C67</f>
        <v>2024</v>
      </c>
      <c r="C10" s="94">
        <f>+'Ark1'!E67</f>
        <v>1</v>
      </c>
      <c r="D10" s="94">
        <f>+IF(F10=0,"",'Ark1'!Q67)</f>
        <v>1</v>
      </c>
      <c r="E10" s="101">
        <f t="shared" ref="E10:E41" si="0">+IF(F10=0,"",D10-D63)</f>
        <v>-1</v>
      </c>
      <c r="F10" s="299">
        <f>+'Ark1'!R67</f>
        <v>4</v>
      </c>
      <c r="G10" s="338">
        <f t="shared" ref="G10:G41" si="1">+IF(F10=0,"",F10-F63)</f>
        <v>0</v>
      </c>
      <c r="H10" s="96">
        <f>+IF(F10=0,"",'Ark1'!AG67)</f>
        <v>2.171949672196484E-2</v>
      </c>
      <c r="I10" s="96">
        <f t="shared" ref="I10:I41" si="2">+IF(F10=0,"",H10-H63)</f>
        <v>-1.2986072488565405E-2</v>
      </c>
      <c r="J10" s="96">
        <f>+IF(F10=0,"",'Ark1'!AH67)</f>
        <v>0</v>
      </c>
      <c r="K10" s="98"/>
      <c r="L10" s="55">
        <f>+IF(F10=0,"",'Ark1'!U67)</f>
        <v>7.4249999999999998</v>
      </c>
      <c r="M10" s="96">
        <f t="shared" ref="M10:M41" si="3">+IF(F10=0,"",L10-L63)</f>
        <v>-4.7499999999999973</v>
      </c>
      <c r="N10" s="98"/>
      <c r="O10" s="18">
        <f>+IF(F10=0,"",'Ark1'!AI67)</f>
        <v>0</v>
      </c>
      <c r="P10" s="98"/>
      <c r="Q10" s="55">
        <f>IF(F10=0,"",100*O10/F10)</f>
        <v>0</v>
      </c>
      <c r="R10" s="98"/>
      <c r="S10" s="5">
        <f>+IF(F10=0,"",'Ark1'!S67)</f>
        <v>6</v>
      </c>
      <c r="T10" s="357">
        <f t="shared" ref="T10:T41" si="4">+IF(F10=0,"",S10-S63)</f>
        <v>-1.25</v>
      </c>
      <c r="U10" s="55" t="str">
        <f>+IF(O10=0,"",'Ark1'!AJ67)</f>
        <v/>
      </c>
      <c r="V10" s="386"/>
      <c r="W10" s="55" t="str">
        <f>+IF(O10=0,"",'Ark1'!AK67)</f>
        <v/>
      </c>
      <c r="X10" s="386"/>
      <c r="Y10" s="95">
        <f>+IF(F10=0,"",'Ark1'!T67)</f>
        <v>5</v>
      </c>
      <c r="Z10" s="95">
        <f t="shared" ref="Z10:Z41" si="5">+IF(F10=0,"",Y10-Y63)</f>
        <v>0</v>
      </c>
      <c r="AA10" s="96">
        <f>+IF(F10=0,"",'Ark1'!W67)</f>
        <v>0</v>
      </c>
      <c r="AB10" s="96">
        <f>+IF(F10=0,"",'Ark1'!X67)</f>
        <v>0</v>
      </c>
      <c r="AC10" s="101">
        <f t="shared" ref="AC10:AC41" si="6">+IF(F10=0,"",AB10-AB63)</f>
        <v>0</v>
      </c>
      <c r="AD10" s="96">
        <f>+IF(F10=0,"",'Ark1'!Y67)</f>
        <v>0</v>
      </c>
      <c r="AE10" s="265">
        <f>+IF(F10=0,"",'Ark1'!Z67)</f>
        <v>0.90932667397366485</v>
      </c>
      <c r="AF10" s="260">
        <f>+IF(F10=0,"",'Ark1'!AA67)</f>
        <v>0</v>
      </c>
      <c r="AG10" s="260">
        <f>+IF(F10=0,"",'Ark1'!AB67)</f>
        <v>0</v>
      </c>
      <c r="AH10" s="95">
        <f t="shared" ref="AH10:AH41" si="7">+IF(F10=0,"",L10/S10)</f>
        <v>1.2375</v>
      </c>
      <c r="AI10" s="25"/>
      <c r="AS10"/>
      <c r="AW10"/>
      <c r="AX10"/>
      <c r="AY10"/>
      <c r="AZ10"/>
      <c r="BA10"/>
      <c r="BB10"/>
      <c r="BF10"/>
      <c r="BG10"/>
      <c r="BH10"/>
    </row>
    <row r="11" spans="1:60" ht="15.6">
      <c r="A11" s="25"/>
      <c r="B11" s="94">
        <f>+'Ark1'!C68</f>
        <v>2024</v>
      </c>
      <c r="C11" s="94">
        <f>+'Ark1'!E68</f>
        <v>2</v>
      </c>
      <c r="D11" s="94">
        <f>+IF(F11=0,"",'Ark1'!Q68)</f>
        <v>9</v>
      </c>
      <c r="E11" s="101">
        <f t="shared" si="0"/>
        <v>-6</v>
      </c>
      <c r="F11" s="299">
        <f>+'Ark1'!R68</f>
        <v>60</v>
      </c>
      <c r="G11" s="338">
        <f t="shared" si="1"/>
        <v>-73</v>
      </c>
      <c r="H11" s="96">
        <f>+IF(F11=0,"",'Ark1'!AG68)</f>
        <v>0.43943587812217744</v>
      </c>
      <c r="I11" s="96">
        <f t="shared" si="2"/>
        <v>-0.41993672785273872</v>
      </c>
      <c r="J11" s="96">
        <f>+IF(F11=0,"",'Ark1'!AH68)</f>
        <v>1.6666666666666672</v>
      </c>
      <c r="K11" s="98"/>
      <c r="L11" s="55">
        <f>+IF(F11=0,"",'Ark1'!U68)</f>
        <v>10.014999999999999</v>
      </c>
      <c r="M11" s="96">
        <f t="shared" si="3"/>
        <v>0.94808270676691642</v>
      </c>
      <c r="N11" s="98"/>
      <c r="O11" s="18">
        <f>+IF(F11=0,"",'Ark1'!AI68)</f>
        <v>20</v>
      </c>
      <c r="P11" s="98"/>
      <c r="Q11" s="55">
        <f t="shared" ref="Q11:Q74" si="8">IF(F11=0,"",100*O11/F11)</f>
        <v>33.333333333333336</v>
      </c>
      <c r="R11" s="98"/>
      <c r="S11" s="5">
        <f>+IF(F11=0,"",'Ark1'!S68)</f>
        <v>5.65</v>
      </c>
      <c r="T11" s="357">
        <f t="shared" si="4"/>
        <v>0.25902255639097671</v>
      </c>
      <c r="U11" s="55">
        <f>+IF(O11=0,"",'Ark1'!AJ68)</f>
        <v>79.170000000000016</v>
      </c>
      <c r="V11" s="386"/>
      <c r="W11" s="55">
        <f>+IF(O11=0,"",'Ark1'!AK68)</f>
        <v>17.5219964927395</v>
      </c>
      <c r="X11" s="386"/>
      <c r="Y11" s="95">
        <f>+IF(F11=0,"",'Ark1'!T68)</f>
        <v>4.8833333333333346</v>
      </c>
      <c r="Z11" s="95">
        <f t="shared" si="5"/>
        <v>0.19912280701754437</v>
      </c>
      <c r="AA11" s="96">
        <f>+IF(F11=0,"",'Ark1'!W68)</f>
        <v>0</v>
      </c>
      <c r="AB11" s="96">
        <f>+IF(F11=0,"",'Ark1'!X68)</f>
        <v>11.666666666666664</v>
      </c>
      <c r="AC11" s="101">
        <f t="shared" si="6"/>
        <v>4.8997493734335826</v>
      </c>
      <c r="AD11" s="96">
        <f>+IF(F11=0,"",'Ark1'!Y68)</f>
        <v>0</v>
      </c>
      <c r="AE11" s="265">
        <f>+IF(F11=0,"",'Ark1'!Z68)</f>
        <v>3.7155001906428087</v>
      </c>
      <c r="AF11" s="260">
        <f>+IF(F11=0,"",'Ark1'!AA68)</f>
        <v>1.4239030865898137</v>
      </c>
      <c r="AG11" s="260">
        <f>+IF(F11=0,"",'Ark1'!AB68)</f>
        <v>1.6440971855567263</v>
      </c>
      <c r="AH11" s="95">
        <f t="shared" si="7"/>
        <v>1.7725663716814155</v>
      </c>
      <c r="AI11" s="25"/>
      <c r="AS11"/>
      <c r="AW11"/>
      <c r="AX11"/>
      <c r="AY11"/>
      <c r="AZ11"/>
      <c r="BA11"/>
      <c r="BB11"/>
      <c r="BF11"/>
      <c r="BG11"/>
      <c r="BH11"/>
    </row>
    <row r="12" spans="1:60" ht="15.6">
      <c r="A12" s="25"/>
      <c r="B12" s="94">
        <f>+'Ark1'!C69</f>
        <v>2024</v>
      </c>
      <c r="C12" s="94">
        <f>+'Ark1'!E69</f>
        <v>3</v>
      </c>
      <c r="D12" s="94">
        <f>+IF(F12=0,"",'Ark1'!Q69)</f>
        <v>1</v>
      </c>
      <c r="E12" s="101">
        <f t="shared" si="0"/>
        <v>-4</v>
      </c>
      <c r="F12" s="299">
        <f>+'Ark1'!R69</f>
        <v>1</v>
      </c>
      <c r="G12" s="338">
        <f t="shared" si="1"/>
        <v>-17</v>
      </c>
      <c r="H12" s="96">
        <f>+IF(F12=0,"",'Ark1'!AG69)</f>
        <v>9.5068504170216454E-3</v>
      </c>
      <c r="I12" s="96">
        <f t="shared" si="2"/>
        <v>-0.12746256236047146</v>
      </c>
      <c r="J12" s="96">
        <f>+IF(F12=0,"",'Ark1'!AH69)</f>
        <v>0</v>
      </c>
      <c r="K12" s="98"/>
      <c r="L12" s="55">
        <f>+IF(F12=0,"",'Ark1'!U69)</f>
        <v>13</v>
      </c>
      <c r="M12" s="96">
        <f t="shared" si="3"/>
        <v>2.3222222222222229</v>
      </c>
      <c r="N12" s="98"/>
      <c r="O12" s="18">
        <f>+IF(F12=0,"",'Ark1'!AI69)</f>
        <v>0</v>
      </c>
      <c r="P12" s="98"/>
      <c r="Q12" s="55">
        <f t="shared" si="8"/>
        <v>0</v>
      </c>
      <c r="R12" s="98"/>
      <c r="S12" s="5">
        <f>+IF(F12=0,"",'Ark1'!S69)</f>
        <v>8</v>
      </c>
      <c r="T12" s="357">
        <f t="shared" si="4"/>
        <v>2.6666666666666679</v>
      </c>
      <c r="U12" s="55" t="str">
        <f>+IF(O12=0,"",'Ark1'!AJ69)</f>
        <v/>
      </c>
      <c r="V12" s="386"/>
      <c r="W12" s="55" t="str">
        <f>+IF(O12=0,"",'Ark1'!AK69)</f>
        <v/>
      </c>
      <c r="X12" s="386"/>
      <c r="Y12" s="95">
        <f>+IF(F12=0,"",'Ark1'!T69)</f>
        <v>5</v>
      </c>
      <c r="Z12" s="95">
        <f t="shared" si="5"/>
        <v>1.6666666666666656</v>
      </c>
      <c r="AA12" s="96">
        <f>+IF(F12=0,"",'Ark1'!W69)</f>
        <v>0</v>
      </c>
      <c r="AB12" s="96">
        <f>+IF(F12=0,"",'Ark1'!X69)</f>
        <v>0</v>
      </c>
      <c r="AC12" s="101">
        <f t="shared" si="6"/>
        <v>0</v>
      </c>
      <c r="AD12" s="96">
        <f>+IF(F12=0,"",'Ark1'!Y69)</f>
        <v>0</v>
      </c>
      <c r="AE12" s="265">
        <f>+IF(F12=0,"",'Ark1'!Z69)</f>
        <v>0</v>
      </c>
      <c r="AF12" s="260">
        <f>+IF(F12=0,"",'Ark1'!AA69)</f>
        <v>0</v>
      </c>
      <c r="AG12" s="260">
        <f>+IF(F12=0,"",'Ark1'!AB69)</f>
        <v>0</v>
      </c>
      <c r="AH12" s="95">
        <f t="shared" si="7"/>
        <v>1.625</v>
      </c>
      <c r="AI12" s="25"/>
      <c r="AS12"/>
      <c r="AW12"/>
      <c r="AX12"/>
      <c r="AY12"/>
      <c r="AZ12"/>
      <c r="BA12"/>
      <c r="BB12"/>
      <c r="BF12"/>
      <c r="BG12"/>
      <c r="BH12"/>
    </row>
    <row r="13" spans="1:60" ht="15.6">
      <c r="A13" s="25"/>
      <c r="B13" s="94">
        <f>+'Ark1'!C70</f>
        <v>2024</v>
      </c>
      <c r="C13" s="94">
        <f>+'Ark1'!E70</f>
        <v>4</v>
      </c>
      <c r="D13" s="94">
        <f>+IF(F13=0,"",'Ark1'!Q70)</f>
        <v>11</v>
      </c>
      <c r="E13" s="101">
        <f t="shared" si="0"/>
        <v>7</v>
      </c>
      <c r="F13" s="299">
        <f>+'Ark1'!R70</f>
        <v>127</v>
      </c>
      <c r="G13" s="338">
        <f t="shared" si="1"/>
        <v>80</v>
      </c>
      <c r="H13" s="96">
        <f>+IF(F13=0,"",'Ark1'!AG70)</f>
        <v>0.85217944545810143</v>
      </c>
      <c r="I13" s="96">
        <f t="shared" si="2"/>
        <v>0.54139713061801431</v>
      </c>
      <c r="J13" s="96">
        <f>+IF(F13=0,"",'Ark1'!AH70)</f>
        <v>0.78740157480314976</v>
      </c>
      <c r="K13" s="98"/>
      <c r="L13" s="55">
        <f>+IF(F13=0,"",'Ark1'!U70)</f>
        <v>9.1755905511811022</v>
      </c>
      <c r="M13" s="96">
        <f t="shared" si="3"/>
        <v>-0.10313285307422326</v>
      </c>
      <c r="N13" s="98"/>
      <c r="O13" s="18">
        <f>+IF(F13=0,"",'Ark1'!AI70)</f>
        <v>21</v>
      </c>
      <c r="P13" s="98"/>
      <c r="Q13" s="55">
        <f t="shared" si="8"/>
        <v>16.535433070866141</v>
      </c>
      <c r="R13" s="98"/>
      <c r="S13" s="5">
        <f>+IF(F13=0,"",'Ark1'!S70)</f>
        <v>5.062992125984251</v>
      </c>
      <c r="T13" s="357">
        <f t="shared" si="4"/>
        <v>0.19065170045233604</v>
      </c>
      <c r="U13" s="55">
        <f>+IF(O13=0,"",'Ark1'!AJ70)</f>
        <v>90.195238095238111</v>
      </c>
      <c r="V13" s="386"/>
      <c r="W13" s="55">
        <f>+IF(O13=0,"",'Ark1'!AK70)</f>
        <v>14.911577016020576</v>
      </c>
      <c r="X13" s="386"/>
      <c r="Y13" s="95">
        <f>+IF(F13=0,"",'Ark1'!T70)</f>
        <v>4.6377952755905509</v>
      </c>
      <c r="Z13" s="95">
        <f t="shared" si="5"/>
        <v>-0.42603451164348982</v>
      </c>
      <c r="AA13" s="96">
        <f>+IF(F13=0,"",'Ark1'!W70)</f>
        <v>0</v>
      </c>
      <c r="AB13" s="96">
        <f>+IF(F13=0,"",'Ark1'!X70)</f>
        <v>1.5748031496062995</v>
      </c>
      <c r="AC13" s="101">
        <f t="shared" si="6"/>
        <v>1.5748031496062995</v>
      </c>
      <c r="AD13" s="96">
        <f>+IF(F13=0,"",'Ark1'!Y70)</f>
        <v>0.78740157480314976</v>
      </c>
      <c r="AE13" s="265">
        <f>+IF(F13=0,"",'Ark1'!Z70)</f>
        <v>3.0950230949600339</v>
      </c>
      <c r="AF13" s="260">
        <f>+IF(F13=0,"",'Ark1'!AA70)</f>
        <v>1.3206299588177517</v>
      </c>
      <c r="AG13" s="260">
        <f>+IF(F13=0,"",'Ark1'!AB70)</f>
        <v>1.1130527740286875</v>
      </c>
      <c r="AH13" s="95">
        <f t="shared" si="7"/>
        <v>1.8122861586314156</v>
      </c>
      <c r="AI13" s="25"/>
      <c r="AS13"/>
      <c r="AW13"/>
      <c r="AX13"/>
      <c r="AY13"/>
      <c r="AZ13"/>
      <c r="BA13"/>
      <c r="BB13"/>
      <c r="BF13"/>
      <c r="BG13"/>
      <c r="BH13"/>
    </row>
    <row r="14" spans="1:60" ht="15.6">
      <c r="A14" s="25"/>
      <c r="B14" s="94">
        <f>+'Ark1'!C71</f>
        <v>2024</v>
      </c>
      <c r="C14" s="94">
        <f>+'Ark1'!E71</f>
        <v>5</v>
      </c>
      <c r="D14" s="94">
        <f>+IF(F14=0,"",'Ark1'!Q71)</f>
        <v>6</v>
      </c>
      <c r="E14" s="101">
        <f t="shared" si="0"/>
        <v>-6</v>
      </c>
      <c r="F14" s="299">
        <f>+'Ark1'!R71</f>
        <v>25</v>
      </c>
      <c r="G14" s="338">
        <f t="shared" si="1"/>
        <v>-148</v>
      </c>
      <c r="H14" s="96">
        <f>+IF(F14=0,"",'Ark1'!AG71)</f>
        <v>0.1538647175185657</v>
      </c>
      <c r="I14" s="96">
        <f t="shared" si="2"/>
        <v>-0.76316046646727254</v>
      </c>
      <c r="J14" s="96">
        <f>+IF(F14=0,"",'Ark1'!AH71)</f>
        <v>20</v>
      </c>
      <c r="K14" s="98"/>
      <c r="L14" s="55">
        <f>+IF(F14=0,"",'Ark1'!U71)</f>
        <v>8.4160000000000004</v>
      </c>
      <c r="M14" s="96">
        <f t="shared" si="3"/>
        <v>0.97784971098265494</v>
      </c>
      <c r="N14" s="98"/>
      <c r="O14" s="18">
        <f>+IF(F14=0,"",'Ark1'!AI71)</f>
        <v>12</v>
      </c>
      <c r="P14" s="98"/>
      <c r="Q14" s="55">
        <f t="shared" si="8"/>
        <v>48</v>
      </c>
      <c r="R14" s="98"/>
      <c r="S14" s="5">
        <f>+IF(F14=0,"",'Ark1'!S71)</f>
        <v>5.52</v>
      </c>
      <c r="T14" s="357">
        <f t="shared" si="4"/>
        <v>1.0402312138728327</v>
      </c>
      <c r="U14" s="55">
        <f>+IF(O14=0,"",'Ark1'!AJ71)</f>
        <v>89.90833333333336</v>
      </c>
      <c r="V14" s="386"/>
      <c r="W14" s="55">
        <f>+IF(O14=0,"",'Ark1'!AK71)</f>
        <v>11.448517239801522</v>
      </c>
      <c r="X14" s="386"/>
      <c r="Y14" s="95">
        <f>+IF(F14=0,"",'Ark1'!T71)</f>
        <v>4</v>
      </c>
      <c r="Z14" s="95">
        <f t="shared" si="5"/>
        <v>-0.25433526011560659</v>
      </c>
      <c r="AA14" s="96">
        <f>+IF(F14=0,"",'Ark1'!W71)</f>
        <v>0</v>
      </c>
      <c r="AB14" s="96">
        <f>+IF(F14=0,"",'Ark1'!X71)</f>
        <v>0</v>
      </c>
      <c r="AC14" s="101">
        <f t="shared" si="6"/>
        <v>-6.3583815028901762</v>
      </c>
      <c r="AD14" s="96">
        <f>+IF(F14=0,"",'Ark1'!Y71)</f>
        <v>0</v>
      </c>
      <c r="AE14" s="265">
        <f>+IF(F14=0,"",'Ark1'!Z71)</f>
        <v>1.0783988130557298</v>
      </c>
      <c r="AF14" s="260">
        <f>+IF(F14=0,"",'Ark1'!AA71)</f>
        <v>1.6998823488700636</v>
      </c>
      <c r="AG14" s="260">
        <f>+IF(F14=0,"",'Ark1'!AB71)</f>
        <v>1.2</v>
      </c>
      <c r="AH14" s="95">
        <f t="shared" si="7"/>
        <v>1.5246376811594204</v>
      </c>
      <c r="AI14" s="25"/>
      <c r="AS14"/>
      <c r="AW14"/>
      <c r="AX14"/>
      <c r="AY14"/>
      <c r="AZ14"/>
      <c r="BA14"/>
      <c r="BB14"/>
      <c r="BF14"/>
      <c r="BG14"/>
      <c r="BH14"/>
    </row>
    <row r="15" spans="1:60" ht="15.6">
      <c r="A15" s="25"/>
      <c r="B15" s="94">
        <f>+'Ark1'!C72</f>
        <v>2024</v>
      </c>
      <c r="C15" s="94">
        <f>+'Ark1'!E72</f>
        <v>6</v>
      </c>
      <c r="D15" s="94">
        <f>+IF(F15=0,"",'Ark1'!Q72)</f>
        <v>8</v>
      </c>
      <c r="E15" s="101">
        <f t="shared" si="0"/>
        <v>6</v>
      </c>
      <c r="F15" s="299">
        <f>+'Ark1'!R72</f>
        <v>36</v>
      </c>
      <c r="G15" s="338">
        <f t="shared" si="1"/>
        <v>21</v>
      </c>
      <c r="H15" s="96">
        <f>+IF(F15=0,"",'Ark1'!AG72)</f>
        <v>0.17061140017624235</v>
      </c>
      <c r="I15" s="96">
        <f t="shared" si="2"/>
        <v>5.0422624290413776E-4</v>
      </c>
      <c r="J15" s="96">
        <f>+IF(F15=0,"",'Ark1'!AH72)</f>
        <v>0</v>
      </c>
      <c r="K15" s="98"/>
      <c r="L15" s="55">
        <f>+IF(F15=0,"",'Ark1'!U72)</f>
        <v>6.4805555555555561</v>
      </c>
      <c r="M15" s="96">
        <f t="shared" si="3"/>
        <v>-9.4327777777777762</v>
      </c>
      <c r="N15" s="98"/>
      <c r="O15" s="18">
        <f>+IF(F15=0,"",'Ark1'!AI72)</f>
        <v>31</v>
      </c>
      <c r="P15" s="98"/>
      <c r="Q15" s="55">
        <f t="shared" si="8"/>
        <v>86.111111111111114</v>
      </c>
      <c r="R15" s="98"/>
      <c r="S15" s="5">
        <f>+IF(F15=0,"",'Ark1'!S72)</f>
        <v>6.25</v>
      </c>
      <c r="T15" s="357">
        <f t="shared" si="4"/>
        <v>0.31666666666666465</v>
      </c>
      <c r="U15" s="55">
        <f>+IF(O15=0,"",'Ark1'!AJ72)</f>
        <v>71.812903225806437</v>
      </c>
      <c r="V15" s="386"/>
      <c r="W15" s="55">
        <f>+IF(O15=0,"",'Ark1'!AK72)</f>
        <v>15.971163640234453</v>
      </c>
      <c r="X15" s="386"/>
      <c r="Y15" s="95">
        <f>+IF(F15=0,"",'Ark1'!T72)</f>
        <v>4.8611111111111116</v>
      </c>
      <c r="Z15" s="95">
        <f t="shared" si="5"/>
        <v>-0.73888888888888804</v>
      </c>
      <c r="AA15" s="96">
        <f>+IF(F15=0,"",'Ark1'!W72)</f>
        <v>0</v>
      </c>
      <c r="AB15" s="96">
        <f>+IF(F15=0,"",'Ark1'!X72)</f>
        <v>0</v>
      </c>
      <c r="AC15" s="101">
        <f t="shared" si="6"/>
        <v>-33.333333333333343</v>
      </c>
      <c r="AD15" s="96">
        <f>+IF(F15=0,"",'Ark1'!Y72)</f>
        <v>0</v>
      </c>
      <c r="AE15" s="265">
        <f>+IF(F15=0,"",'Ark1'!Z72)</f>
        <v>2.1911209009247123</v>
      </c>
      <c r="AF15" s="260">
        <f>+IF(F15=0,"",'Ark1'!AA72)</f>
        <v>0.92421137553411803</v>
      </c>
      <c r="AG15" s="260">
        <f>+IF(F15=0,"",'Ark1'!AB72)</f>
        <v>0.53503778567384219</v>
      </c>
      <c r="AH15" s="95">
        <f t="shared" si="7"/>
        <v>1.036888888888889</v>
      </c>
      <c r="AI15" s="25"/>
      <c r="AS15"/>
      <c r="AW15"/>
      <c r="AX15"/>
      <c r="AY15"/>
      <c r="AZ15"/>
      <c r="BA15"/>
      <c r="BB15"/>
      <c r="BF15"/>
      <c r="BG15"/>
      <c r="BH15"/>
    </row>
    <row r="16" spans="1:60" ht="15.6">
      <c r="A16" s="25"/>
      <c r="B16" s="94">
        <f>+'Ark1'!C73</f>
        <v>2024</v>
      </c>
      <c r="C16" s="94">
        <f>+'Ark1'!E73</f>
        <v>7</v>
      </c>
      <c r="D16" s="94">
        <f>+IF(F16=0,"",'Ark1'!Q73)</f>
        <v>21</v>
      </c>
      <c r="E16" s="101">
        <f t="shared" si="0"/>
        <v>1</v>
      </c>
      <c r="F16" s="299">
        <f>+'Ark1'!R73</f>
        <v>869</v>
      </c>
      <c r="G16" s="338">
        <f t="shared" si="1"/>
        <v>59</v>
      </c>
      <c r="H16" s="96">
        <f>+IF(F16=0,"",'Ark1'!AG73)</f>
        <v>4.0720765520847406</v>
      </c>
      <c r="I16" s="96">
        <f t="shared" si="2"/>
        <v>0.20999520137534544</v>
      </c>
      <c r="J16" s="96">
        <f>+IF(F16=0,"",'Ark1'!AH73)</f>
        <v>1.4959723820483313</v>
      </c>
      <c r="K16" s="98"/>
      <c r="L16" s="55">
        <f>+IF(F16=0,"",'Ark1'!U73)</f>
        <v>6.4077100115074792</v>
      </c>
      <c r="M16" s="96">
        <f t="shared" si="3"/>
        <v>-0.28290727244313629</v>
      </c>
      <c r="N16" s="98"/>
      <c r="O16" s="18">
        <f>+IF(F16=0,"",'Ark1'!AI73)</f>
        <v>785</v>
      </c>
      <c r="P16" s="98"/>
      <c r="Q16" s="55">
        <f t="shared" si="8"/>
        <v>90.333716915995396</v>
      </c>
      <c r="R16" s="98"/>
      <c r="S16" s="5">
        <f>+IF(F16=0,"",'Ark1'!S73)</f>
        <v>5.7376294591484447</v>
      </c>
      <c r="T16" s="357">
        <f t="shared" si="4"/>
        <v>-8.8296466777482152E-2</v>
      </c>
      <c r="U16" s="55">
        <f>+IF(O16=0,"",'Ark1'!AJ73)</f>
        <v>73.787261146496803</v>
      </c>
      <c r="V16" s="386"/>
      <c r="W16" s="55">
        <f>+IF(O16=0,"",'Ark1'!AK73)</f>
        <v>15.391754942098848</v>
      </c>
      <c r="X16" s="386"/>
      <c r="Y16" s="95">
        <f>+IF(F16=0,"",'Ark1'!T73)</f>
        <v>4.7445339470655936</v>
      </c>
      <c r="Z16" s="95">
        <f t="shared" si="5"/>
        <v>-0.26657716404551746</v>
      </c>
      <c r="AA16" s="96">
        <f>+IF(F16=0,"",'Ark1'!W73)</f>
        <v>0</v>
      </c>
      <c r="AB16" s="96">
        <f>+IF(F16=0,"",'Ark1'!X73)</f>
        <v>0</v>
      </c>
      <c r="AC16" s="101">
        <f t="shared" si="6"/>
        <v>-0.37037037037037041</v>
      </c>
      <c r="AD16" s="96">
        <f>+IF(F16=0,"",'Ark1'!Y73)</f>
        <v>0</v>
      </c>
      <c r="AE16" s="265">
        <f>+IF(F16=0,"",'Ark1'!Z73)</f>
        <v>2.1606477161770434</v>
      </c>
      <c r="AF16" s="260">
        <f>+IF(F16=0,"",'Ark1'!AA73)</f>
        <v>1.4352858508836013</v>
      </c>
      <c r="AG16" s="260">
        <f>+IF(F16=0,"",'Ark1'!AB73)</f>
        <v>1.3222389806820731</v>
      </c>
      <c r="AH16" s="95">
        <f t="shared" si="7"/>
        <v>1.1167870036101086</v>
      </c>
      <c r="AI16" s="25"/>
      <c r="AS16"/>
      <c r="AW16"/>
      <c r="AX16"/>
      <c r="AY16"/>
      <c r="AZ16"/>
      <c r="BA16"/>
      <c r="BB16"/>
      <c r="BF16"/>
      <c r="BG16"/>
      <c r="BH16"/>
    </row>
    <row r="17" spans="1:60" ht="15.6">
      <c r="A17" s="25"/>
      <c r="B17" s="94">
        <f>+'Ark1'!C74</f>
        <v>2024</v>
      </c>
      <c r="C17" s="94">
        <f>+'Ark1'!E74</f>
        <v>8</v>
      </c>
      <c r="D17" s="94">
        <f>+IF(F17=0,"",'Ark1'!Q74)</f>
        <v>10</v>
      </c>
      <c r="E17" s="101">
        <f t="shared" si="0"/>
        <v>0</v>
      </c>
      <c r="F17" s="299">
        <f>+'Ark1'!R74</f>
        <v>219</v>
      </c>
      <c r="G17" s="338">
        <f t="shared" si="1"/>
        <v>-1</v>
      </c>
      <c r="H17" s="96">
        <f>+IF(F17=0,"",'Ark1'!AG74)</f>
        <v>1.0617689323441328</v>
      </c>
      <c r="I17" s="96">
        <f t="shared" si="2"/>
        <v>2.8440896301651142E-2</v>
      </c>
      <c r="J17" s="96">
        <f>+IF(F17=0,"",'Ark1'!AH74)</f>
        <v>0</v>
      </c>
      <c r="K17" s="98"/>
      <c r="L17" s="55">
        <f>+IF(F17=0,"",'Ark1'!U74)</f>
        <v>6.6296803652968013</v>
      </c>
      <c r="M17" s="96">
        <f t="shared" si="3"/>
        <v>3.877127438771133E-2</v>
      </c>
      <c r="N17" s="98"/>
      <c r="O17" s="18">
        <f>+IF(F17=0,"",'Ark1'!AI74)</f>
        <v>198</v>
      </c>
      <c r="P17" s="98"/>
      <c r="Q17" s="55">
        <f t="shared" si="8"/>
        <v>90.410958904109592</v>
      </c>
      <c r="R17" s="98"/>
      <c r="S17" s="5">
        <f>+IF(F17=0,"",'Ark1'!S74)</f>
        <v>5.9726027397260264</v>
      </c>
      <c r="T17" s="357">
        <f t="shared" si="4"/>
        <v>0.80442092154420841</v>
      </c>
      <c r="U17" s="55">
        <f>+IF(O17=0,"",'Ark1'!AJ74)</f>
        <v>73.675252525252517</v>
      </c>
      <c r="V17" s="386"/>
      <c r="W17" s="55">
        <f>+IF(O17=0,"",'Ark1'!AK74)</f>
        <v>15.101637676275494</v>
      </c>
      <c r="X17" s="386"/>
      <c r="Y17" s="95">
        <f>+IF(F17=0,"",'Ark1'!T74)</f>
        <v>4.9269406392694082</v>
      </c>
      <c r="Z17" s="95">
        <f t="shared" si="5"/>
        <v>-5.4877542548772418E-2</v>
      </c>
      <c r="AA17" s="96">
        <f>+IF(F17=0,"",'Ark1'!W74)</f>
        <v>0</v>
      </c>
      <c r="AB17" s="96">
        <f>+IF(F17=0,"",'Ark1'!X74)</f>
        <v>0.91324200913242015</v>
      </c>
      <c r="AC17" s="101">
        <f t="shared" si="6"/>
        <v>0.91324200913242015</v>
      </c>
      <c r="AD17" s="96">
        <f>+IF(F17=0,"",'Ark1'!Y74)</f>
        <v>0.91324200913242015</v>
      </c>
      <c r="AE17" s="265">
        <f>+IF(F17=0,"",'Ark1'!Z74)</f>
        <v>2.612786505340837</v>
      </c>
      <c r="AF17" s="260">
        <f>+IF(F17=0,"",'Ark1'!AA74)</f>
        <v>1.2746843398995653</v>
      </c>
      <c r="AG17" s="260">
        <f>+IF(F17=0,"",'Ark1'!AB74)</f>
        <v>1.6088100061056645</v>
      </c>
      <c r="AH17" s="95">
        <f t="shared" si="7"/>
        <v>1.1100152905198775</v>
      </c>
      <c r="AI17" s="25"/>
      <c r="AS17"/>
      <c r="AW17"/>
      <c r="AX17"/>
      <c r="AY17"/>
      <c r="AZ17"/>
      <c r="BA17"/>
      <c r="BB17"/>
      <c r="BF17"/>
      <c r="BG17"/>
      <c r="BH17"/>
    </row>
    <row r="18" spans="1:60" ht="15.6">
      <c r="A18" s="25"/>
      <c r="B18" s="94">
        <f>+'Ark1'!C75</f>
        <v>2024</v>
      </c>
      <c r="C18" s="94">
        <f>+'Ark1'!E75</f>
        <v>9</v>
      </c>
      <c r="D18" s="94">
        <f>+IF(F18=0,"",'Ark1'!Q75)</f>
        <v>3</v>
      </c>
      <c r="E18" s="101">
        <f t="shared" si="0"/>
        <v>-5</v>
      </c>
      <c r="F18" s="299">
        <f>+'Ark1'!R75</f>
        <v>25</v>
      </c>
      <c r="G18" s="338">
        <f t="shared" si="1"/>
        <v>-120</v>
      </c>
      <c r="H18" s="96">
        <f>+IF(F18=0,"",'Ark1'!AG75)</f>
        <v>0.12709927711372015</v>
      </c>
      <c r="I18" s="96">
        <f t="shared" si="2"/>
        <v>-0.4963894806335678</v>
      </c>
      <c r="J18" s="96">
        <f>+IF(F18=0,"",'Ark1'!AH75)</f>
        <v>0</v>
      </c>
      <c r="K18" s="98"/>
      <c r="L18" s="55">
        <f>+IF(F18=0,"",'Ark1'!U75)</f>
        <v>6.952</v>
      </c>
      <c r="M18" s="96">
        <f t="shared" si="3"/>
        <v>0.9182068965517205</v>
      </c>
      <c r="N18" s="98"/>
      <c r="O18" s="18">
        <f>+IF(F18=0,"",'Ark1'!AI75)</f>
        <v>24</v>
      </c>
      <c r="P18" s="98"/>
      <c r="Q18" s="55">
        <f t="shared" si="8"/>
        <v>96</v>
      </c>
      <c r="R18" s="98"/>
      <c r="S18" s="5">
        <f>+IF(F18=0,"",'Ark1'!S75)</f>
        <v>4.3600000000000003</v>
      </c>
      <c r="T18" s="357">
        <f t="shared" si="4"/>
        <v>-0.73655172413793046</v>
      </c>
      <c r="U18" s="55">
        <f>+IF(O18=0,"",'Ark1'!AJ75)</f>
        <v>78.954166666666652</v>
      </c>
      <c r="V18" s="386"/>
      <c r="W18" s="55">
        <f>+IF(O18=0,"",'Ark1'!AK75)</f>
        <v>13.601084697814072</v>
      </c>
      <c r="X18" s="386"/>
      <c r="Y18" s="95">
        <f>+IF(F18=0,"",'Ark1'!T75)</f>
        <v>3.2</v>
      </c>
      <c r="Z18" s="95">
        <f t="shared" si="5"/>
        <v>-0.33103448275862002</v>
      </c>
      <c r="AA18" s="96">
        <f>+IF(F18=0,"",'Ark1'!W75)</f>
        <v>0</v>
      </c>
      <c r="AB18" s="96">
        <f>+IF(F18=0,"",'Ark1'!X75)</f>
        <v>0</v>
      </c>
      <c r="AC18" s="101">
        <f t="shared" si="6"/>
        <v>-0.68965517241379304</v>
      </c>
      <c r="AD18" s="96">
        <f>+IF(F18=0,"",'Ark1'!Y75)</f>
        <v>0</v>
      </c>
      <c r="AE18" s="265">
        <f>+IF(F18=0,"",'Ark1'!Z75)</f>
        <v>2.9076616034194873</v>
      </c>
      <c r="AF18" s="260">
        <f>+IF(F18=0,"",'Ark1'!AA75)</f>
        <v>1.0537551897855577</v>
      </c>
      <c r="AG18" s="260">
        <f>+IF(F18=0,"",'Ark1'!AB75)</f>
        <v>0.93808315196468484</v>
      </c>
      <c r="AH18" s="95">
        <f t="shared" si="7"/>
        <v>1.5944954128440365</v>
      </c>
      <c r="AI18" s="25"/>
      <c r="AS18"/>
      <c r="AW18"/>
      <c r="AX18"/>
      <c r="AY18"/>
      <c r="AZ18"/>
      <c r="BA18"/>
      <c r="BB18"/>
      <c r="BF18"/>
      <c r="BG18"/>
      <c r="BH18"/>
    </row>
    <row r="19" spans="1:60" ht="15.6">
      <c r="A19" s="25"/>
      <c r="B19" s="94">
        <f>+'Ark1'!C76</f>
        <v>2024</v>
      </c>
      <c r="C19" s="94">
        <f>+'Ark1'!E76</f>
        <v>10</v>
      </c>
      <c r="D19" s="94">
        <f>+IF(F19=0,"",'Ark1'!Q76)</f>
        <v>11</v>
      </c>
      <c r="E19" s="101">
        <f t="shared" si="0"/>
        <v>-17</v>
      </c>
      <c r="F19" s="299">
        <f>+'Ark1'!R76</f>
        <v>178</v>
      </c>
      <c r="G19" s="338">
        <f t="shared" si="1"/>
        <v>-301</v>
      </c>
      <c r="H19" s="96">
        <f>+IF(F19=0,"",'Ark1'!AG76)</f>
        <v>1.0665223575526437</v>
      </c>
      <c r="I19" s="96">
        <f t="shared" si="2"/>
        <v>-1.3553847669234769</v>
      </c>
      <c r="J19" s="96">
        <f>+IF(F19=0,"",'Ark1'!AH76)</f>
        <v>0</v>
      </c>
      <c r="K19" s="98"/>
      <c r="L19" s="55">
        <f>+IF(F19=0,"",'Ark1'!U76)</f>
        <v>8.19325842696629</v>
      </c>
      <c r="M19" s="96">
        <f t="shared" si="3"/>
        <v>1.0982688653796506</v>
      </c>
      <c r="N19" s="98"/>
      <c r="O19" s="18">
        <f>+IF(F19=0,"",'Ark1'!AI76)</f>
        <v>131</v>
      </c>
      <c r="P19" s="98"/>
      <c r="Q19" s="55">
        <f t="shared" si="8"/>
        <v>73.595505617977523</v>
      </c>
      <c r="R19" s="98"/>
      <c r="S19" s="5">
        <f>+IF(F19=0,"",'Ark1'!S76)</f>
        <v>5.9943820224719104</v>
      </c>
      <c r="T19" s="357">
        <f t="shared" si="4"/>
        <v>0.75429851516502122</v>
      </c>
      <c r="U19" s="55">
        <f>+IF(O19=0,"",'Ark1'!AJ76)</f>
        <v>77.472519083969502</v>
      </c>
      <c r="V19" s="386"/>
      <c r="W19" s="55">
        <f>+IF(O19=0,"",'Ark1'!AK76)</f>
        <v>15.264285802617337</v>
      </c>
      <c r="X19" s="386"/>
      <c r="Y19" s="95">
        <f>+IF(F19=0,"",'Ark1'!T76)</f>
        <v>4.5842696629213471</v>
      </c>
      <c r="Z19" s="95">
        <f t="shared" si="5"/>
        <v>-5.038586943773371E-2</v>
      </c>
      <c r="AA19" s="96">
        <f>+IF(F19=0,"",'Ark1'!W76)</f>
        <v>0</v>
      </c>
      <c r="AB19" s="96">
        <f>+IF(F19=0,"",'Ark1'!X76)</f>
        <v>1.1235955056179776</v>
      </c>
      <c r="AC19" s="101">
        <f t="shared" si="6"/>
        <v>-0.5465506321690794</v>
      </c>
      <c r="AD19" s="96">
        <f>+IF(F19=0,"",'Ark1'!Y76)</f>
        <v>0</v>
      </c>
      <c r="AE19" s="265">
        <f>+IF(F19=0,"",'Ark1'!Z76)</f>
        <v>2.7300161646148204</v>
      </c>
      <c r="AF19" s="260">
        <f>+IF(F19=0,"",'Ark1'!AA76)</f>
        <v>1.2474566980899142</v>
      </c>
      <c r="AG19" s="260">
        <f>+IF(F19=0,"",'Ark1'!AB76)</f>
        <v>0.77617600176047508</v>
      </c>
      <c r="AH19" s="95">
        <f t="shared" si="7"/>
        <v>1.3668228678537953</v>
      </c>
      <c r="AI19" s="25"/>
      <c r="AS19"/>
      <c r="AW19"/>
      <c r="AX19"/>
      <c r="AY19"/>
      <c r="AZ19"/>
      <c r="BA19"/>
      <c r="BB19"/>
      <c r="BF19"/>
      <c r="BG19"/>
      <c r="BH19"/>
    </row>
    <row r="20" spans="1:60" ht="15.6">
      <c r="A20" s="25"/>
      <c r="B20" s="94">
        <f>+'Ark1'!C77</f>
        <v>2024</v>
      </c>
      <c r="C20" s="94">
        <f>+'Ark1'!E77</f>
        <v>11</v>
      </c>
      <c r="D20" s="94">
        <f>+IF(F20=0,"",'Ark1'!Q77)</f>
        <v>49</v>
      </c>
      <c r="E20" s="101">
        <f t="shared" si="0"/>
        <v>-1</v>
      </c>
      <c r="F20" s="299">
        <f>+'Ark1'!R77</f>
        <v>2012</v>
      </c>
      <c r="G20" s="338">
        <f t="shared" si="1"/>
        <v>-180</v>
      </c>
      <c r="H20" s="96">
        <f>+IF(F20=0,"",'Ark1'!AG77)</f>
        <v>9.9258100019379363</v>
      </c>
      <c r="I20" s="96">
        <f t="shared" si="2"/>
        <v>-0.14728548541163633</v>
      </c>
      <c r="J20" s="96">
        <f>+IF(F20=0,"",'Ark1'!AH77)</f>
        <v>0.49701789264413521</v>
      </c>
      <c r="K20" s="98"/>
      <c r="L20" s="55">
        <f>+IF(F20=0,"",'Ark1'!U77)</f>
        <v>6.7459741550695851</v>
      </c>
      <c r="M20" s="96">
        <f t="shared" si="3"/>
        <v>0.29757087039805352</v>
      </c>
      <c r="N20" s="98"/>
      <c r="O20" s="18">
        <f>+IF(F20=0,"",'Ark1'!AI77)</f>
        <v>1616</v>
      </c>
      <c r="P20" s="98"/>
      <c r="Q20" s="55">
        <f t="shared" si="8"/>
        <v>80.318091451292247</v>
      </c>
      <c r="R20" s="98"/>
      <c r="S20" s="5">
        <f>+IF(F20=0,"",'Ark1'!S77)</f>
        <v>5.673956262425448</v>
      </c>
      <c r="T20" s="357">
        <f t="shared" si="4"/>
        <v>0.30671173687800302</v>
      </c>
      <c r="U20" s="55">
        <f>+IF(O20=0,"",'Ark1'!AJ77)</f>
        <v>76.141955445544454</v>
      </c>
      <c r="V20" s="386"/>
      <c r="W20" s="55">
        <f>+IF(O20=0,"",'Ark1'!AK77)</f>
        <v>15.458566299271942</v>
      </c>
      <c r="X20" s="386"/>
      <c r="Y20" s="95">
        <f>+IF(F20=0,"",'Ark1'!T77)</f>
        <v>5.208747514910538</v>
      </c>
      <c r="Z20" s="95">
        <f t="shared" si="5"/>
        <v>0.40947744191783819</v>
      </c>
      <c r="AA20" s="96">
        <f>+IF(F20=0,"",'Ark1'!W77)</f>
        <v>0</v>
      </c>
      <c r="AB20" s="96">
        <f>+IF(F20=0,"",'Ark1'!X77)</f>
        <v>0.29821073558648103</v>
      </c>
      <c r="AC20" s="101">
        <f t="shared" si="6"/>
        <v>7.0108545805458999E-2</v>
      </c>
      <c r="AD20" s="96">
        <f>+IF(F20=0,"",'Ark1'!Y77)</f>
        <v>0</v>
      </c>
      <c r="AE20" s="265">
        <f>+IF(F20=0,"",'Ark1'!Z77)</f>
        <v>1.6146904790913914</v>
      </c>
      <c r="AF20" s="260">
        <f>+IF(F20=0,"",'Ark1'!AA77)</f>
        <v>1.2572088962549604</v>
      </c>
      <c r="AG20" s="260">
        <f>+IF(F20=0,"",'Ark1'!AB77)</f>
        <v>1.2900302144306228</v>
      </c>
      <c r="AH20" s="95">
        <f t="shared" si="7"/>
        <v>1.1889365802382623</v>
      </c>
      <c r="AI20" s="25"/>
      <c r="AS20"/>
      <c r="AW20"/>
      <c r="AX20"/>
      <c r="AY20"/>
      <c r="AZ20"/>
      <c r="BA20"/>
      <c r="BB20"/>
      <c r="BF20"/>
      <c r="BG20"/>
      <c r="BH20"/>
    </row>
    <row r="21" spans="1:60" ht="15.6">
      <c r="A21" s="25"/>
      <c r="B21" s="94">
        <f>+'Ark1'!C78</f>
        <v>2024</v>
      </c>
      <c r="C21" s="94">
        <f>+'Ark1'!E78</f>
        <v>12</v>
      </c>
      <c r="D21" s="94">
        <f>+IF(F21=0,"",'Ark1'!Q78)</f>
        <v>20</v>
      </c>
      <c r="E21" s="101">
        <f t="shared" si="0"/>
        <v>-3</v>
      </c>
      <c r="F21" s="299">
        <f>+'Ark1'!R78</f>
        <v>351</v>
      </c>
      <c r="G21" s="338">
        <f t="shared" si="1"/>
        <v>108</v>
      </c>
      <c r="H21" s="96">
        <f>+IF(F21=0,"",'Ark1'!AG78)</f>
        <v>1.6566052499753183</v>
      </c>
      <c r="I21" s="96">
        <f t="shared" si="2"/>
        <v>0.39209678986926355</v>
      </c>
      <c r="J21" s="96">
        <f>+IF(F21=0,"",'Ark1'!AH78)</f>
        <v>0.28490028490028496</v>
      </c>
      <c r="K21" s="98"/>
      <c r="L21" s="55">
        <f>+IF(F21=0,"",'Ark1'!U78)</f>
        <v>6.4538461538461522</v>
      </c>
      <c r="M21" s="96">
        <f t="shared" si="3"/>
        <v>-0.84821145932257291</v>
      </c>
      <c r="N21" s="98"/>
      <c r="O21" s="18">
        <f>+IF(F21=0,"",'Ark1'!AI78)</f>
        <v>87</v>
      </c>
      <c r="P21" s="98"/>
      <c r="Q21" s="55">
        <f t="shared" si="8"/>
        <v>24.786324786324787</v>
      </c>
      <c r="R21" s="98"/>
      <c r="S21" s="5">
        <f>+IF(F21=0,"",'Ark1'!S78)</f>
        <v>5.316239316239316</v>
      </c>
      <c r="T21" s="357">
        <f t="shared" si="4"/>
        <v>-0.40804051915163164</v>
      </c>
      <c r="U21" s="55">
        <f>+IF(O21=0,"",'Ark1'!AJ78)</f>
        <v>78.565517241379339</v>
      </c>
      <c r="V21" s="386"/>
      <c r="W21" s="55">
        <f>+IF(O21=0,"",'Ark1'!AK78)</f>
        <v>15.598325640481836</v>
      </c>
      <c r="X21" s="386"/>
      <c r="Y21" s="95">
        <f>+IF(F21=0,"",'Ark1'!T78)</f>
        <v>4.866096866096866</v>
      </c>
      <c r="Z21" s="95">
        <f t="shared" si="5"/>
        <v>0.18708452041785417</v>
      </c>
      <c r="AA21" s="96">
        <f>+IF(F21=0,"",'Ark1'!W78)</f>
        <v>0</v>
      </c>
      <c r="AB21" s="96">
        <f>+IF(F21=0,"",'Ark1'!X78)</f>
        <v>1.1396011396011398</v>
      </c>
      <c r="AC21" s="101">
        <f t="shared" si="6"/>
        <v>-3.3871478315922778</v>
      </c>
      <c r="AD21" s="96">
        <f>+IF(F21=0,"",'Ark1'!Y78)</f>
        <v>0</v>
      </c>
      <c r="AE21" s="265">
        <f>+IF(F21=0,"",'Ark1'!Z78)</f>
        <v>2.8179179983238076</v>
      </c>
      <c r="AF21" s="260">
        <f>+IF(F21=0,"",'Ark1'!AA78)</f>
        <v>1.2831334464128172</v>
      </c>
      <c r="AG21" s="260">
        <f>+IF(F21=0,"",'Ark1'!AB78)</f>
        <v>1.0496323501059981</v>
      </c>
      <c r="AH21" s="95">
        <f t="shared" si="7"/>
        <v>1.2139871382636653</v>
      </c>
      <c r="AI21" s="25"/>
      <c r="AS21"/>
      <c r="AW21"/>
      <c r="AX21"/>
      <c r="AY21"/>
      <c r="AZ21"/>
      <c r="BA21"/>
      <c r="BB21"/>
      <c r="BF21"/>
      <c r="BG21"/>
      <c r="BH21"/>
    </row>
    <row r="22" spans="1:60" ht="15.6">
      <c r="A22" s="25"/>
      <c r="B22" s="94">
        <f>+'Ark1'!C79</f>
        <v>2024</v>
      </c>
      <c r="C22" s="94">
        <f>+'Ark1'!E79</f>
        <v>13</v>
      </c>
      <c r="D22" s="94" t="str">
        <f>+IF(F22=0,"",'Ark1'!Q79)</f>
        <v/>
      </c>
      <c r="E22" s="101" t="str">
        <f t="shared" si="0"/>
        <v/>
      </c>
      <c r="F22" s="299">
        <f>+'Ark1'!R79</f>
        <v>0</v>
      </c>
      <c r="G22" s="338" t="str">
        <f t="shared" si="1"/>
        <v/>
      </c>
      <c r="H22" s="96" t="str">
        <f>+IF(F22=0,"",'Ark1'!AG79)</f>
        <v/>
      </c>
      <c r="I22" s="96" t="str">
        <f t="shared" si="2"/>
        <v/>
      </c>
      <c r="J22" s="96" t="str">
        <f>+IF(F22=0,"",'Ark1'!AH79)</f>
        <v/>
      </c>
      <c r="K22" s="98"/>
      <c r="L22" s="55" t="str">
        <f>+IF(F22=0,"",'Ark1'!U79)</f>
        <v/>
      </c>
      <c r="M22" s="96" t="str">
        <f t="shared" si="3"/>
        <v/>
      </c>
      <c r="N22" s="98"/>
      <c r="O22" s="18" t="str">
        <f>+IF(F22=0,"",'Ark1'!AI79)</f>
        <v/>
      </c>
      <c r="P22" s="98"/>
      <c r="Q22" s="55" t="str">
        <f t="shared" si="8"/>
        <v/>
      </c>
      <c r="R22" s="98"/>
      <c r="S22" s="5" t="str">
        <f>+IF(F22=0,"",'Ark1'!S79)</f>
        <v/>
      </c>
      <c r="T22" s="357" t="str">
        <f t="shared" si="4"/>
        <v/>
      </c>
      <c r="U22" s="55" t="str">
        <f>+IF(O22=0,"",'Ark1'!AJ79)</f>
        <v/>
      </c>
      <c r="V22" s="386"/>
      <c r="W22" s="55" t="str">
        <f>+IF(O22=0,"",'Ark1'!AK79)</f>
        <v/>
      </c>
      <c r="X22" s="386"/>
      <c r="Y22" s="95" t="str">
        <f>+IF(F22=0,"",'Ark1'!T79)</f>
        <v/>
      </c>
      <c r="Z22" s="95" t="str">
        <f t="shared" si="5"/>
        <v/>
      </c>
      <c r="AA22" s="96" t="str">
        <f>+IF(F22=0,"",'Ark1'!W79)</f>
        <v/>
      </c>
      <c r="AB22" s="96" t="str">
        <f>+IF(F22=0,"",'Ark1'!X79)</f>
        <v/>
      </c>
      <c r="AC22" s="101" t="str">
        <f t="shared" si="6"/>
        <v/>
      </c>
      <c r="AD22" s="96" t="str">
        <f>+IF(F22=0,"",'Ark1'!Y79)</f>
        <v/>
      </c>
      <c r="AE22" s="265" t="str">
        <f>+IF(F22=0,"",'Ark1'!Z79)</f>
        <v/>
      </c>
      <c r="AF22" s="260" t="str">
        <f>+IF(F22=0,"",'Ark1'!AA79)</f>
        <v/>
      </c>
      <c r="AG22" s="260" t="str">
        <f>+IF(F22=0,"",'Ark1'!AB79)</f>
        <v/>
      </c>
      <c r="AH22" s="95" t="str">
        <f t="shared" si="7"/>
        <v/>
      </c>
      <c r="AI22" s="25"/>
      <c r="AS22"/>
      <c r="AW22"/>
      <c r="AX22"/>
      <c r="AY22"/>
      <c r="AZ22"/>
      <c r="BA22"/>
      <c r="BB22"/>
      <c r="BF22"/>
      <c r="BG22"/>
      <c r="BH22"/>
    </row>
    <row r="23" spans="1:60" ht="15.6">
      <c r="A23" s="25"/>
      <c r="B23" s="94">
        <f>+'Ark1'!C80</f>
        <v>2024</v>
      </c>
      <c r="C23" s="94">
        <f>+'Ark1'!E80</f>
        <v>14</v>
      </c>
      <c r="D23" s="94">
        <f>+IF(F23=0,"",'Ark1'!Q80)</f>
        <v>8</v>
      </c>
      <c r="E23" s="101">
        <f t="shared" si="0"/>
        <v>8</v>
      </c>
      <c r="F23" s="299">
        <f>+'Ark1'!R80</f>
        <v>137</v>
      </c>
      <c r="G23" s="338">
        <f t="shared" si="1"/>
        <v>137</v>
      </c>
      <c r="H23" s="96">
        <f>+IF(F23=0,"",'Ark1'!AG80)</f>
        <v>0.68610208163459285</v>
      </c>
      <c r="I23" s="96">
        <f t="shared" si="2"/>
        <v>0.68610208163459285</v>
      </c>
      <c r="J23" s="96">
        <f>+IF(F23=0,"",'Ark1'!AH80)</f>
        <v>0</v>
      </c>
      <c r="K23" s="98"/>
      <c r="L23" s="55">
        <f>+IF(F23=0,"",'Ark1'!U80)</f>
        <v>6.8481751824817509</v>
      </c>
      <c r="M23" s="96">
        <f t="shared" si="3"/>
        <v>6.8481751824817509</v>
      </c>
      <c r="N23" s="98"/>
      <c r="O23" s="18">
        <f>+IF(F23=0,"",'Ark1'!AI80)</f>
        <v>33</v>
      </c>
      <c r="P23" s="98"/>
      <c r="Q23" s="55">
        <f t="shared" si="8"/>
        <v>24.087591240875913</v>
      </c>
      <c r="R23" s="98"/>
      <c r="S23" s="5">
        <f>+IF(F23=0,"",'Ark1'!S80)</f>
        <v>5.3503649635036483</v>
      </c>
      <c r="T23" s="357">
        <f t="shared" si="4"/>
        <v>5.3503649635036483</v>
      </c>
      <c r="U23" s="55">
        <f>+IF(O23=0,"",'Ark1'!AJ80)</f>
        <v>84.321212121212127</v>
      </c>
      <c r="V23" s="386"/>
      <c r="W23" s="55">
        <f>+IF(O23=0,"",'Ark1'!AK80)</f>
        <v>15.420918089733622</v>
      </c>
      <c r="X23" s="386"/>
      <c r="Y23" s="95">
        <f>+IF(F23=0,"",'Ark1'!T80)</f>
        <v>3.8759124087591248</v>
      </c>
      <c r="Z23" s="95">
        <f t="shared" si="5"/>
        <v>3.8759124087591248</v>
      </c>
      <c r="AA23" s="96">
        <f>+IF(F23=0,"",'Ark1'!W80)</f>
        <v>0</v>
      </c>
      <c r="AB23" s="96">
        <f>+IF(F23=0,"",'Ark1'!X80)</f>
        <v>0.72992700729927051</v>
      </c>
      <c r="AC23" s="101">
        <f t="shared" si="6"/>
        <v>0.72992700729927051</v>
      </c>
      <c r="AD23" s="96">
        <f>+IF(F23=0,"",'Ark1'!Y80)</f>
        <v>0</v>
      </c>
      <c r="AE23" s="265">
        <f>+IF(F23=0,"",'Ark1'!Z80)</f>
        <v>2.0257143352040723</v>
      </c>
      <c r="AF23" s="260">
        <f>+IF(F23=0,"",'Ark1'!AA80)</f>
        <v>1.2237983283831819</v>
      </c>
      <c r="AG23" s="260">
        <f>+IF(F23=0,"",'Ark1'!AB80)</f>
        <v>1.5015576120817899</v>
      </c>
      <c r="AH23" s="95">
        <f t="shared" si="7"/>
        <v>1.2799454297407915</v>
      </c>
      <c r="AI23" s="25"/>
      <c r="AS23"/>
      <c r="AW23"/>
      <c r="AX23"/>
      <c r="AY23"/>
      <c r="AZ23"/>
      <c r="BA23"/>
      <c r="BB23"/>
      <c r="BF23"/>
      <c r="BG23"/>
      <c r="BH23"/>
    </row>
    <row r="24" spans="1:60" ht="15.6">
      <c r="A24" s="25"/>
      <c r="B24" s="94">
        <f>+'Ark1'!C81</f>
        <v>2024</v>
      </c>
      <c r="C24" s="94">
        <f>+'Ark1'!E81</f>
        <v>15</v>
      </c>
      <c r="D24" s="94">
        <f>+IF(F24=0,"",'Ark1'!Q81)</f>
        <v>28</v>
      </c>
      <c r="E24" s="101">
        <f t="shared" si="0"/>
        <v>13</v>
      </c>
      <c r="F24" s="299">
        <f>+'Ark1'!R81</f>
        <v>729</v>
      </c>
      <c r="G24" s="338">
        <f t="shared" si="1"/>
        <v>391</v>
      </c>
      <c r="H24" s="96">
        <f>+IF(F24=0,"",'Ark1'!AG81)</f>
        <v>3.2122184966744274</v>
      </c>
      <c r="I24" s="96">
        <f t="shared" si="2"/>
        <v>1.8559932653692912</v>
      </c>
      <c r="J24" s="96">
        <f>+IF(F24=0,"",'Ark1'!AH81)</f>
        <v>1.7832647462277094</v>
      </c>
      <c r="K24" s="98"/>
      <c r="L24" s="55">
        <f>+IF(F24=0,"",'Ark1'!U81)</f>
        <v>6.0253772290809318</v>
      </c>
      <c r="M24" s="96">
        <f t="shared" si="3"/>
        <v>0.39490385629986591</v>
      </c>
      <c r="N24" s="98"/>
      <c r="O24" s="18">
        <f>+IF(F24=0,"",'Ark1'!AI81)</f>
        <v>530</v>
      </c>
      <c r="P24" s="98"/>
      <c r="Q24" s="55">
        <f t="shared" si="8"/>
        <v>72.702331961591227</v>
      </c>
      <c r="R24" s="98"/>
      <c r="S24" s="5">
        <f>+IF(F24=0,"",'Ark1'!S81)</f>
        <v>5.356652949245543</v>
      </c>
      <c r="T24" s="357">
        <f t="shared" si="4"/>
        <v>0.41582454687867987</v>
      </c>
      <c r="U24" s="55">
        <f>+IF(O24=0,"",'Ark1'!AJ81)</f>
        <v>74.365660377358523</v>
      </c>
      <c r="V24" s="386"/>
      <c r="W24" s="55">
        <f>+IF(O24=0,"",'Ark1'!AK81)</f>
        <v>14.608474188281775</v>
      </c>
      <c r="X24" s="386"/>
      <c r="Y24" s="95">
        <f>+IF(F24=0,"",'Ark1'!T81)</f>
        <v>4.8216735253772276</v>
      </c>
      <c r="Z24" s="95">
        <f t="shared" si="5"/>
        <v>0.81575636561391462</v>
      </c>
      <c r="AA24" s="96">
        <f>+IF(F24=0,"",'Ark1'!W81)</f>
        <v>0</v>
      </c>
      <c r="AB24" s="96">
        <f>+IF(F24=0,"",'Ark1'!X81)</f>
        <v>0</v>
      </c>
      <c r="AC24" s="101">
        <f t="shared" si="6"/>
        <v>-0.29585798816568054</v>
      </c>
      <c r="AD24" s="96">
        <f>+IF(F24=0,"",'Ark1'!Y81)</f>
        <v>0</v>
      </c>
      <c r="AE24" s="265">
        <f>+IF(F24=0,"",'Ark1'!Z81)</f>
        <v>1.7745110887018751</v>
      </c>
      <c r="AF24" s="260">
        <f>+IF(F24=0,"",'Ark1'!AA81)</f>
        <v>1.0932328527024462</v>
      </c>
      <c r="AG24" s="260">
        <f>+IF(F24=0,"",'Ark1'!AB81)</f>
        <v>1.2040270553148262</v>
      </c>
      <c r="AH24" s="95">
        <f t="shared" si="7"/>
        <v>1.1248399487836103</v>
      </c>
      <c r="AI24" s="25"/>
      <c r="AS24"/>
      <c r="AW24"/>
      <c r="AX24"/>
      <c r="AY24"/>
      <c r="AZ24"/>
      <c r="BA24"/>
      <c r="BB24"/>
      <c r="BF24"/>
      <c r="BG24"/>
      <c r="BH24"/>
    </row>
    <row r="25" spans="1:60" ht="15.6">
      <c r="A25" s="25"/>
      <c r="B25" s="94">
        <f>+'Ark1'!C82</f>
        <v>2024</v>
      </c>
      <c r="C25" s="94">
        <f>+'Ark1'!E82</f>
        <v>16</v>
      </c>
      <c r="D25" s="94">
        <f>+IF(F25=0,"",'Ark1'!Q82)</f>
        <v>4</v>
      </c>
      <c r="E25" s="101">
        <f t="shared" si="0"/>
        <v>-6</v>
      </c>
      <c r="F25" s="299">
        <f>+'Ark1'!R82</f>
        <v>37</v>
      </c>
      <c r="G25" s="338">
        <f t="shared" si="1"/>
        <v>-228</v>
      </c>
      <c r="H25" s="96">
        <f>+IF(F25=0,"",'Ark1'!AG82)</f>
        <v>0.18772373092688127</v>
      </c>
      <c r="I25" s="96">
        <f t="shared" si="2"/>
        <v>-1.0044517666561996</v>
      </c>
      <c r="J25" s="96">
        <f>+IF(F25=0,"",'Ark1'!AH82)</f>
        <v>0</v>
      </c>
      <c r="K25" s="98"/>
      <c r="L25" s="55">
        <f>+IF(F25=0,"",'Ark1'!U82)</f>
        <v>6.9378378378378391</v>
      </c>
      <c r="M25" s="96">
        <f t="shared" si="3"/>
        <v>0.62500764915859186</v>
      </c>
      <c r="N25" s="98"/>
      <c r="O25" s="18">
        <f>+IF(F25=0,"",'Ark1'!AI82)</f>
        <v>14</v>
      </c>
      <c r="P25" s="98"/>
      <c r="Q25" s="55">
        <f t="shared" si="8"/>
        <v>37.837837837837839</v>
      </c>
      <c r="R25" s="98"/>
      <c r="S25" s="5">
        <f>+IF(F25=0,"",'Ark1'!S82)</f>
        <v>5.621621621621621</v>
      </c>
      <c r="T25" s="357">
        <f t="shared" si="4"/>
        <v>3.294237633860142E-2</v>
      </c>
      <c r="U25" s="55">
        <f>+IF(O25=0,"",'Ark1'!AJ82)</f>
        <v>79.942857142857179</v>
      </c>
      <c r="V25" s="386"/>
      <c r="W25" s="55">
        <f>+IF(O25=0,"",'Ark1'!AK82)</f>
        <v>13.785648668378444</v>
      </c>
      <c r="X25" s="386"/>
      <c r="Y25" s="95">
        <f>+IF(F25=0,"",'Ark1'!T82)</f>
        <v>4.8648648648648658</v>
      </c>
      <c r="Z25" s="95">
        <f t="shared" si="5"/>
        <v>0.24599694033656494</v>
      </c>
      <c r="AA25" s="96">
        <f>+IF(F25=0,"",'Ark1'!W82)</f>
        <v>0</v>
      </c>
      <c r="AB25" s="96">
        <f>+IF(F25=0,"",'Ark1'!X82)</f>
        <v>0</v>
      </c>
      <c r="AC25" s="101">
        <f t="shared" si="6"/>
        <v>0</v>
      </c>
      <c r="AD25" s="96">
        <f>+IF(F25=0,"",'Ark1'!Y82)</f>
        <v>0</v>
      </c>
      <c r="AE25" s="265">
        <f>+IF(F25=0,"",'Ark1'!Z82)</f>
        <v>1.1678928475819803</v>
      </c>
      <c r="AF25" s="260">
        <f>+IF(F25=0,"",'Ark1'!AA82)</f>
        <v>0.58593198347780018</v>
      </c>
      <c r="AG25" s="260">
        <f>+IF(F25=0,"",'Ark1'!AB82)</f>
        <v>0.47432239931849474</v>
      </c>
      <c r="AH25" s="95">
        <f t="shared" si="7"/>
        <v>1.2341346153846158</v>
      </c>
      <c r="AI25" s="25"/>
      <c r="AS25"/>
      <c r="AW25"/>
      <c r="AX25"/>
      <c r="AY25"/>
      <c r="AZ25"/>
      <c r="BA25"/>
      <c r="BB25"/>
      <c r="BF25"/>
      <c r="BG25"/>
      <c r="BH25"/>
    </row>
    <row r="26" spans="1:60" ht="15.6">
      <c r="A26" s="25"/>
      <c r="B26" s="94">
        <f>+'Ark1'!C83</f>
        <v>2024</v>
      </c>
      <c r="C26" s="94">
        <f>+'Ark1'!E83</f>
        <v>17</v>
      </c>
      <c r="D26" s="94">
        <f>+IF(F26=0,"",'Ark1'!Q83)</f>
        <v>61</v>
      </c>
      <c r="E26" s="101">
        <f t="shared" si="0"/>
        <v>4</v>
      </c>
      <c r="F26" s="299">
        <f>+'Ark1'!R83</f>
        <v>2221</v>
      </c>
      <c r="G26" s="338">
        <f t="shared" si="1"/>
        <v>73</v>
      </c>
      <c r="H26" s="96">
        <f>+IF(F26=0,"",'Ark1'!AG83)</f>
        <v>11.026045113661702</v>
      </c>
      <c r="I26" s="96">
        <f t="shared" si="2"/>
        <v>0.93491983368324583</v>
      </c>
      <c r="J26" s="96">
        <f>+IF(F26=0,"",'Ark1'!AH83)</f>
        <v>1.0355695632597932</v>
      </c>
      <c r="K26" s="98"/>
      <c r="L26" s="55">
        <f>+IF(F26=0,"",'Ark1'!U83)</f>
        <v>6.7885637100405223</v>
      </c>
      <c r="M26" s="96">
        <f t="shared" si="3"/>
        <v>0.19629182922115351</v>
      </c>
      <c r="N26" s="98"/>
      <c r="O26" s="18">
        <f>+IF(F26=0,"",'Ark1'!AI83)</f>
        <v>2150</v>
      </c>
      <c r="P26" s="98"/>
      <c r="Q26" s="55">
        <f t="shared" si="8"/>
        <v>96.803241782980635</v>
      </c>
      <c r="R26" s="98"/>
      <c r="S26" s="5">
        <f>+IF(F26=0,"",'Ark1'!S83)</f>
        <v>5.2575416479063506</v>
      </c>
      <c r="T26" s="357">
        <f t="shared" si="4"/>
        <v>-0.17169485116254979</v>
      </c>
      <c r="U26" s="55">
        <f>+IF(O26=0,"",'Ark1'!AJ83)</f>
        <v>76.513860465116238</v>
      </c>
      <c r="V26" s="386"/>
      <c r="W26" s="55">
        <f>+IF(O26=0,"",'Ark1'!AK83)</f>
        <v>15.004294069749964</v>
      </c>
      <c r="X26" s="386"/>
      <c r="Y26" s="95">
        <f>+IF(F26=0,"",'Ark1'!T83)</f>
        <v>4.5312922107158942</v>
      </c>
      <c r="Z26" s="95">
        <f t="shared" si="5"/>
        <v>-0.18239494012209345</v>
      </c>
      <c r="AA26" s="96">
        <f>+IF(F26=0,"",'Ark1'!W83)</f>
        <v>0</v>
      </c>
      <c r="AB26" s="96">
        <f>+IF(F26=0,"",'Ark1'!X83)</f>
        <v>9.0049527239982011E-2</v>
      </c>
      <c r="AC26" s="101">
        <f t="shared" si="6"/>
        <v>-0.14272514687547433</v>
      </c>
      <c r="AD26" s="96">
        <f>+IF(F26=0,"",'Ark1'!Y83)</f>
        <v>0</v>
      </c>
      <c r="AE26" s="265">
        <f>+IF(F26=0,"",'Ark1'!Z83)</f>
        <v>1.5663057191011109</v>
      </c>
      <c r="AF26" s="260">
        <f>+IF(F26=0,"",'Ark1'!AA83)</f>
        <v>1.3191155430923096</v>
      </c>
      <c r="AG26" s="260">
        <f>+IF(F26=0,"",'Ark1'!AB83)</f>
        <v>1.2768635578674148</v>
      </c>
      <c r="AH26" s="95">
        <f t="shared" si="7"/>
        <v>1.2912049327738284</v>
      </c>
      <c r="AI26" s="25"/>
      <c r="AS26"/>
      <c r="AW26"/>
      <c r="AX26"/>
      <c r="AY26"/>
      <c r="AZ26"/>
      <c r="BA26"/>
      <c r="BB26"/>
      <c r="BF26"/>
      <c r="BG26"/>
      <c r="BH26"/>
    </row>
    <row r="27" spans="1:60" ht="15.6">
      <c r="A27" s="25"/>
      <c r="B27" s="94">
        <f>+'Ark1'!C84</f>
        <v>2024</v>
      </c>
      <c r="C27" s="94">
        <f>+'Ark1'!E84</f>
        <v>18</v>
      </c>
      <c r="D27" s="94">
        <f>+IF(F27=0,"",'Ark1'!Q84)</f>
        <v>6</v>
      </c>
      <c r="E27" s="101">
        <f t="shared" si="0"/>
        <v>2</v>
      </c>
      <c r="F27" s="299">
        <f>+'Ark1'!R84</f>
        <v>115</v>
      </c>
      <c r="G27" s="338">
        <f t="shared" si="1"/>
        <v>30</v>
      </c>
      <c r="H27" s="96">
        <f>+IF(F27=0,"",'Ark1'!AG84)</f>
        <v>0.57297056167203508</v>
      </c>
      <c r="I27" s="96">
        <f t="shared" si="2"/>
        <v>5.2814607528995361E-2</v>
      </c>
      <c r="J27" s="96">
        <f>+IF(F27=0,"",'Ark1'!AH84)</f>
        <v>0</v>
      </c>
      <c r="K27" s="98"/>
      <c r="L27" s="55">
        <f>+IF(F27=0,"",'Ark1'!U84)</f>
        <v>6.8130434782608678</v>
      </c>
      <c r="M27" s="96">
        <f t="shared" si="3"/>
        <v>-1.7740153452685412</v>
      </c>
      <c r="N27" s="98"/>
      <c r="O27" s="18">
        <f>+IF(F27=0,"",'Ark1'!AI84)</f>
        <v>100</v>
      </c>
      <c r="P27" s="98"/>
      <c r="Q27" s="55">
        <f t="shared" si="8"/>
        <v>86.956521739130437</v>
      </c>
      <c r="R27" s="98"/>
      <c r="S27" s="5">
        <f>+IF(F27=0,"",'Ark1'!S84)</f>
        <v>5.7391304347826084</v>
      </c>
      <c r="T27" s="357">
        <f t="shared" si="4"/>
        <v>-0.82557544757033074</v>
      </c>
      <c r="U27" s="55">
        <f>+IF(O27=0,"",'Ark1'!AJ84)</f>
        <v>78.23399999999998</v>
      </c>
      <c r="V27" s="386"/>
      <c r="W27" s="55">
        <f>+IF(O27=0,"",'Ark1'!AK84)</f>
        <v>13.909658402110242</v>
      </c>
      <c r="X27" s="386"/>
      <c r="Y27" s="95">
        <f>+IF(F27=0,"",'Ark1'!T84)</f>
        <v>4.8782608695652172</v>
      </c>
      <c r="Z27" s="95">
        <f t="shared" si="5"/>
        <v>-0.19232736572890108</v>
      </c>
      <c r="AA27" s="96">
        <f>+IF(F27=0,"",'Ark1'!W84)</f>
        <v>0</v>
      </c>
      <c r="AB27" s="96">
        <f>+IF(F27=0,"",'Ark1'!X84)</f>
        <v>0</v>
      </c>
      <c r="AC27" s="101">
        <f t="shared" si="6"/>
        <v>-4.7058823529411757</v>
      </c>
      <c r="AD27" s="96">
        <f>+IF(F27=0,"",'Ark1'!Y84)</f>
        <v>0</v>
      </c>
      <c r="AE27" s="265">
        <f>+IF(F27=0,"",'Ark1'!Z84)</f>
        <v>1.9889486730925503</v>
      </c>
      <c r="AF27" s="260">
        <f>+IF(F27=0,"",'Ark1'!AA84)</f>
        <v>1.0720720005163444</v>
      </c>
      <c r="AG27" s="260">
        <f>+IF(F27=0,"",'Ark1'!AB84)</f>
        <v>0.90551763804833441</v>
      </c>
      <c r="AH27" s="95">
        <f t="shared" si="7"/>
        <v>1.1871212121212118</v>
      </c>
      <c r="AI27" s="25"/>
      <c r="AS27"/>
      <c r="AW27"/>
      <c r="AX27"/>
      <c r="AY27"/>
      <c r="AZ27"/>
      <c r="BA27"/>
      <c r="BB27"/>
      <c r="BF27"/>
      <c r="BG27"/>
      <c r="BH27"/>
    </row>
    <row r="28" spans="1:60" ht="15.6">
      <c r="A28" s="25"/>
      <c r="B28" s="94">
        <f>+'Ark1'!C85</f>
        <v>2024</v>
      </c>
      <c r="C28" s="94">
        <f>+'Ark1'!E85</f>
        <v>19</v>
      </c>
      <c r="D28" s="94">
        <f>+IF(F28=0,"",'Ark1'!Q85)</f>
        <v>14</v>
      </c>
      <c r="E28" s="101">
        <f t="shared" si="0"/>
        <v>-14</v>
      </c>
      <c r="F28" s="299">
        <f>+'Ark1'!R85</f>
        <v>265</v>
      </c>
      <c r="G28" s="338">
        <f t="shared" si="1"/>
        <v>-449</v>
      </c>
      <c r="H28" s="96">
        <f>+IF(F28=0,"",'Ark1'!AG85)</f>
        <v>1.4477470592752122</v>
      </c>
      <c r="I28" s="96">
        <f t="shared" si="2"/>
        <v>-1.7139516750048365</v>
      </c>
      <c r="J28" s="96">
        <f>+IF(F28=0,"",'Ark1'!AH85)</f>
        <v>6.0377358490566015</v>
      </c>
      <c r="K28" s="98"/>
      <c r="L28" s="55">
        <f>+IF(F28=0,"",'Ark1'!U85)</f>
        <v>7.4705660377358498</v>
      </c>
      <c r="M28" s="96">
        <f t="shared" si="3"/>
        <v>1.2568405475397748</v>
      </c>
      <c r="N28" s="98"/>
      <c r="O28" s="18">
        <f>+IF(F28=0,"",'Ark1'!AI85)</f>
        <v>264</v>
      </c>
      <c r="P28" s="98"/>
      <c r="Q28" s="55">
        <f t="shared" si="8"/>
        <v>99.622641509433961</v>
      </c>
      <c r="R28" s="98"/>
      <c r="S28" s="5">
        <f>+IF(F28=0,"",'Ark1'!S85)</f>
        <v>5.4566037735849058</v>
      </c>
      <c r="T28" s="357">
        <f t="shared" si="4"/>
        <v>0.24091749907510263</v>
      </c>
      <c r="U28" s="55">
        <f>+IF(O28=0,"",'Ark1'!AJ85)</f>
        <v>78.171590909090881</v>
      </c>
      <c r="V28" s="386"/>
      <c r="W28" s="55">
        <f>+IF(O28=0,"",'Ark1'!AK85)</f>
        <v>15.006479439535299</v>
      </c>
      <c r="X28" s="386"/>
      <c r="Y28" s="95">
        <f>+IF(F28=0,"",'Ark1'!T85)</f>
        <v>4.4981132075471688</v>
      </c>
      <c r="Z28" s="95">
        <f t="shared" si="5"/>
        <v>9.3176893398876359E-3</v>
      </c>
      <c r="AA28" s="96">
        <f>+IF(F28=0,"",'Ark1'!W85)</f>
        <v>0</v>
      </c>
      <c r="AB28" s="96">
        <f>+IF(F28=0,"",'Ark1'!X85)</f>
        <v>0</v>
      </c>
      <c r="AC28" s="101">
        <f t="shared" si="6"/>
        <v>0</v>
      </c>
      <c r="AD28" s="96">
        <f>+IF(F28=0,"",'Ark1'!Y85)</f>
        <v>0</v>
      </c>
      <c r="AE28" s="265">
        <f>+IF(F28=0,"",'Ark1'!Z85)</f>
        <v>2.6529089872620304</v>
      </c>
      <c r="AF28" s="260">
        <f>+IF(F28=0,"",'Ark1'!AA85)</f>
        <v>1.0200831327502713</v>
      </c>
      <c r="AG28" s="260">
        <f>+IF(F28=0,"",'Ark1'!AB85)</f>
        <v>1.2771564177836388</v>
      </c>
      <c r="AH28" s="95">
        <f t="shared" si="7"/>
        <v>1.3690871369294606</v>
      </c>
      <c r="AI28" s="25"/>
      <c r="AS28"/>
      <c r="AW28"/>
      <c r="AX28"/>
      <c r="AY28"/>
      <c r="AZ28"/>
      <c r="BA28"/>
      <c r="BB28"/>
      <c r="BF28"/>
      <c r="BG28"/>
      <c r="BH28"/>
    </row>
    <row r="29" spans="1:60" ht="15.6">
      <c r="A29" s="25"/>
      <c r="B29" s="94">
        <f>+'Ark1'!C86</f>
        <v>2024</v>
      </c>
      <c r="C29" s="94">
        <f>+'Ark1'!E86</f>
        <v>20</v>
      </c>
      <c r="D29" s="94">
        <f>+IF(F29=0,"",'Ark1'!Q86)</f>
        <v>20</v>
      </c>
      <c r="E29" s="101">
        <f t="shared" si="0"/>
        <v>19</v>
      </c>
      <c r="F29" s="299">
        <f>+'Ark1'!R86</f>
        <v>458</v>
      </c>
      <c r="G29" s="338">
        <f t="shared" si="1"/>
        <v>452</v>
      </c>
      <c r="H29" s="96">
        <f>+IF(F29=0,"",'Ark1'!AG86)</f>
        <v>2.2529772895969447</v>
      </c>
      <c r="I29" s="96">
        <f t="shared" si="2"/>
        <v>2.2296026967816389</v>
      </c>
      <c r="J29" s="96">
        <f>+IF(F29=0,"",'Ark1'!AH86)</f>
        <v>3.0567685589519646</v>
      </c>
      <c r="K29" s="98"/>
      <c r="L29" s="55">
        <f>+IF(F29=0,"",'Ark1'!U86)</f>
        <v>6.7266375545851522</v>
      </c>
      <c r="M29" s="96">
        <f t="shared" si="3"/>
        <v>1.2599708879184846</v>
      </c>
      <c r="N29" s="98"/>
      <c r="O29" s="18">
        <f>+IF(F29=0,"",'Ark1'!AI86)</f>
        <v>332</v>
      </c>
      <c r="P29" s="98"/>
      <c r="Q29" s="55">
        <f t="shared" si="8"/>
        <v>72.489082969432317</v>
      </c>
      <c r="R29" s="98"/>
      <c r="S29" s="5">
        <f>+IF(F29=0,"",'Ark1'!S86)</f>
        <v>5.4563318777292595</v>
      </c>
      <c r="T29" s="357">
        <f t="shared" si="4"/>
        <v>-0.3770014556040735</v>
      </c>
      <c r="U29" s="55">
        <f>+IF(O29=0,"",'Ark1'!AJ86)</f>
        <v>77.423192771084317</v>
      </c>
      <c r="V29" s="386"/>
      <c r="W29" s="55">
        <f>+IF(O29=0,"",'Ark1'!AK86)</f>
        <v>14.956757360636388</v>
      </c>
      <c r="X29" s="386"/>
      <c r="Y29" s="95">
        <f>+IF(F29=0,"",'Ark1'!T86)</f>
        <v>4.676855895196506</v>
      </c>
      <c r="Z29" s="95">
        <f t="shared" si="5"/>
        <v>-0.32314410480349398</v>
      </c>
      <c r="AA29" s="96">
        <f>+IF(F29=0,"",'Ark1'!W86)</f>
        <v>0</v>
      </c>
      <c r="AB29" s="96">
        <f>+IF(F29=0,"",'Ark1'!X86)</f>
        <v>0.21834061135371172</v>
      </c>
      <c r="AC29" s="101">
        <f t="shared" si="6"/>
        <v>0.21834061135371172</v>
      </c>
      <c r="AD29" s="96">
        <f>+IF(F29=0,"",'Ark1'!Y86)</f>
        <v>0</v>
      </c>
      <c r="AE29" s="265">
        <f>+IF(F29=0,"",'Ark1'!Z86)</f>
        <v>1.5900447810521652</v>
      </c>
      <c r="AF29" s="260">
        <f>+IF(F29=0,"",'Ark1'!AA86)</f>
        <v>1.179914360701994</v>
      </c>
      <c r="AG29" s="260">
        <f>+IF(F29=0,"",'Ark1'!AB86)</f>
        <v>1.1485463306096741</v>
      </c>
      <c r="AH29" s="95">
        <f t="shared" si="7"/>
        <v>1.2328131252500996</v>
      </c>
      <c r="AI29" s="25"/>
      <c r="AS29"/>
      <c r="AW29"/>
      <c r="AX29"/>
      <c r="AY29"/>
      <c r="AZ29"/>
      <c r="BA29"/>
      <c r="BB29"/>
      <c r="BF29"/>
      <c r="BG29"/>
      <c r="BH29"/>
    </row>
    <row r="30" spans="1:60" ht="15.6">
      <c r="A30" s="25"/>
      <c r="B30" s="94">
        <f>+'Ark1'!C87</f>
        <v>2024</v>
      </c>
      <c r="C30" s="94">
        <f>+'Ark1'!E87</f>
        <v>21</v>
      </c>
      <c r="D30" s="94">
        <f>+IF(F30=0,"",'Ark1'!Q87)</f>
        <v>11</v>
      </c>
      <c r="E30" s="101">
        <f t="shared" si="0"/>
        <v>-12</v>
      </c>
      <c r="F30" s="299">
        <f>+'Ark1'!R87</f>
        <v>189</v>
      </c>
      <c r="G30" s="338">
        <f t="shared" si="1"/>
        <v>-371</v>
      </c>
      <c r="H30" s="96">
        <f>+IF(F30=0,"",'Ark1'!AG87)</f>
        <v>1.0987725193519251</v>
      </c>
      <c r="I30" s="96">
        <f t="shared" si="2"/>
        <v>-1.6458892723818794</v>
      </c>
      <c r="J30" s="96">
        <f>+IF(F30=0,"",'Ark1'!AH87)</f>
        <v>1.0582010582010581</v>
      </c>
      <c r="K30" s="98"/>
      <c r="L30" s="55">
        <f>+IF(F30=0,"",'Ark1'!U87)</f>
        <v>7.9497354497354493</v>
      </c>
      <c r="M30" s="96">
        <f t="shared" si="3"/>
        <v>1.0722354497354445</v>
      </c>
      <c r="N30" s="98"/>
      <c r="O30" s="18">
        <f>+IF(F30=0,"",'Ark1'!AI87)</f>
        <v>187</v>
      </c>
      <c r="P30" s="98"/>
      <c r="Q30" s="55">
        <f t="shared" si="8"/>
        <v>98.941798941798936</v>
      </c>
      <c r="R30" s="98"/>
      <c r="S30" s="5">
        <f>+IF(F30=0,"",'Ark1'!S87)</f>
        <v>5.2486772486772475</v>
      </c>
      <c r="T30" s="357">
        <f t="shared" si="4"/>
        <v>-0.65132275132275286</v>
      </c>
      <c r="U30" s="55">
        <f>+IF(O30=0,"",'Ark1'!AJ87)</f>
        <v>79.747593582887674</v>
      </c>
      <c r="V30" s="386"/>
      <c r="W30" s="55">
        <f>+IF(O30=0,"",'Ark1'!AK87)</f>
        <v>15.315900432110508</v>
      </c>
      <c r="X30" s="386"/>
      <c r="Y30" s="95">
        <f>+IF(F30=0,"",'Ark1'!T87)</f>
        <v>4.0687830687830688</v>
      </c>
      <c r="Z30" s="95">
        <f t="shared" si="5"/>
        <v>-0.59907407407407476</v>
      </c>
      <c r="AA30" s="96">
        <f>+IF(F30=0,"",'Ark1'!W87)</f>
        <v>0</v>
      </c>
      <c r="AB30" s="96">
        <f>+IF(F30=0,"",'Ark1'!X87)</f>
        <v>0.52910052910052907</v>
      </c>
      <c r="AC30" s="101">
        <f t="shared" si="6"/>
        <v>0.17195767195767186</v>
      </c>
      <c r="AD30" s="96">
        <f>+IF(F30=0,"",'Ark1'!Y87)</f>
        <v>0</v>
      </c>
      <c r="AE30" s="265">
        <f>+IF(F30=0,"",'Ark1'!Z87)</f>
        <v>2.8299349243480658</v>
      </c>
      <c r="AF30" s="260">
        <f>+IF(F30=0,"",'Ark1'!AA87)</f>
        <v>1.8477960120589043</v>
      </c>
      <c r="AG30" s="260">
        <f>+IF(F30=0,"",'Ark1'!AB87)</f>
        <v>1.3917858424512459</v>
      </c>
      <c r="AH30" s="95">
        <f t="shared" si="7"/>
        <v>1.5146169354838712</v>
      </c>
      <c r="AI30" s="25"/>
      <c r="AS30"/>
      <c r="AW30"/>
      <c r="AX30"/>
      <c r="AY30"/>
      <c r="AZ30"/>
      <c r="BA30"/>
      <c r="BB30"/>
      <c r="BF30"/>
      <c r="BG30"/>
      <c r="BH30"/>
    </row>
    <row r="31" spans="1:60" ht="15.6">
      <c r="A31" s="25"/>
      <c r="B31" s="94">
        <f>+'Ark1'!C88</f>
        <v>2024</v>
      </c>
      <c r="C31" s="94">
        <f>+'Ark1'!E88</f>
        <v>22</v>
      </c>
      <c r="D31" s="94">
        <f>+IF(F31=0,"",'Ark1'!Q88)</f>
        <v>29</v>
      </c>
      <c r="E31" s="101">
        <f t="shared" si="0"/>
        <v>23</v>
      </c>
      <c r="F31" s="299">
        <f>+'Ark1'!R88</f>
        <v>547</v>
      </c>
      <c r="G31" s="338">
        <f t="shared" si="1"/>
        <v>441</v>
      </c>
      <c r="H31" s="96">
        <f>+IF(F31=0,"",'Ark1'!AG88)</f>
        <v>2.5237762672448767</v>
      </c>
      <c r="I31" s="96">
        <f t="shared" si="2"/>
        <v>2.0643372432196436</v>
      </c>
      <c r="J31" s="96">
        <f>+IF(F31=0,"",'Ark1'!AH88)</f>
        <v>1.0968921389396713</v>
      </c>
      <c r="K31" s="98"/>
      <c r="L31" s="55">
        <f>+IF(F31=0,"",'Ark1'!U88)</f>
        <v>6.3091407678244975</v>
      </c>
      <c r="M31" s="96">
        <f t="shared" si="3"/>
        <v>0.22706529612638171</v>
      </c>
      <c r="N31" s="98"/>
      <c r="O31" s="18">
        <f>+IF(F31=0,"",'Ark1'!AI88)</f>
        <v>543</v>
      </c>
      <c r="P31" s="98"/>
      <c r="Q31" s="55">
        <f t="shared" si="8"/>
        <v>99.268738574040214</v>
      </c>
      <c r="R31" s="98"/>
      <c r="S31" s="5">
        <f>+IF(F31=0,"",'Ark1'!S88)</f>
        <v>5.2486288848263252</v>
      </c>
      <c r="T31" s="357">
        <f t="shared" si="4"/>
        <v>0.69202511124141974</v>
      </c>
      <c r="U31" s="55">
        <f>+IF(O31=0,"",'Ark1'!AJ88)</f>
        <v>75.446224677716359</v>
      </c>
      <c r="V31" s="386"/>
      <c r="W31" s="55">
        <f>+IF(O31=0,"",'Ark1'!AK88)</f>
        <v>13.666150439805538</v>
      </c>
      <c r="X31" s="386"/>
      <c r="Y31" s="95">
        <f>+IF(F31=0,"",'Ark1'!T88)</f>
        <v>4.407678244972578</v>
      </c>
      <c r="Z31" s="95">
        <f t="shared" si="5"/>
        <v>0.54918767893484288</v>
      </c>
      <c r="AA31" s="96">
        <f>+IF(F31=0,"",'Ark1'!W88)</f>
        <v>0</v>
      </c>
      <c r="AB31" s="96">
        <f>+IF(F31=0,"",'Ark1'!X88)</f>
        <v>1.2797074954296159</v>
      </c>
      <c r="AC31" s="101">
        <f t="shared" si="6"/>
        <v>1.2797074954296159</v>
      </c>
      <c r="AD31" s="96">
        <f>+IF(F31=0,"",'Ark1'!Y88)</f>
        <v>0</v>
      </c>
      <c r="AE31" s="265">
        <f>+IF(F31=0,"",'Ark1'!Z88)</f>
        <v>3.0950967580664153</v>
      </c>
      <c r="AF31" s="260">
        <f>+IF(F31=0,"",'Ark1'!AA88)</f>
        <v>1.7210315726254748</v>
      </c>
      <c r="AG31" s="260">
        <f>+IF(F31=0,"",'Ark1'!AB88)</f>
        <v>1.5464104519403674</v>
      </c>
      <c r="AH31" s="95">
        <f t="shared" si="7"/>
        <v>1.2020550330895159</v>
      </c>
      <c r="AI31" s="25"/>
      <c r="AS31"/>
      <c r="AW31"/>
      <c r="AX31"/>
      <c r="AY31"/>
      <c r="AZ31"/>
      <c r="BA31"/>
      <c r="BB31"/>
      <c r="BF31"/>
      <c r="BG31"/>
      <c r="BH31"/>
    </row>
    <row r="32" spans="1:60" ht="15.6">
      <c r="A32" s="25"/>
      <c r="B32" s="94">
        <f>+'Ark1'!C89</f>
        <v>2024</v>
      </c>
      <c r="C32" s="94">
        <f>+'Ark1'!E89</f>
        <v>23</v>
      </c>
      <c r="D32" s="94">
        <f>+IF(F32=0,"",'Ark1'!Q89)</f>
        <v>13</v>
      </c>
      <c r="E32" s="101">
        <f t="shared" si="0"/>
        <v>-19</v>
      </c>
      <c r="F32" s="299">
        <f>+'Ark1'!R89</f>
        <v>195</v>
      </c>
      <c r="G32" s="338">
        <f t="shared" si="1"/>
        <v>-413</v>
      </c>
      <c r="H32" s="96">
        <f>+IF(F32=0,"",'Ark1'!AG89)</f>
        <v>1.2238972967636479</v>
      </c>
      <c r="I32" s="96">
        <f t="shared" si="2"/>
        <v>-2.0756972823262134</v>
      </c>
      <c r="J32" s="96">
        <f>+IF(F32=0,"",'Ark1'!AH89)</f>
        <v>1.0256410256410255</v>
      </c>
      <c r="K32" s="98"/>
      <c r="L32" s="55">
        <f>+IF(F32=0,"",'Ark1'!U89)</f>
        <v>8.5825641025640991</v>
      </c>
      <c r="M32" s="96">
        <f t="shared" si="3"/>
        <v>0.96726804993251836</v>
      </c>
      <c r="N32" s="98"/>
      <c r="O32" s="18">
        <f>+IF(F32=0,"",'Ark1'!AI89)</f>
        <v>117</v>
      </c>
      <c r="P32" s="98"/>
      <c r="Q32" s="55">
        <f t="shared" si="8"/>
        <v>60</v>
      </c>
      <c r="R32" s="98"/>
      <c r="S32" s="5">
        <f>+IF(F32=0,"",'Ark1'!S89)</f>
        <v>5.2666666666666648</v>
      </c>
      <c r="T32" s="357">
        <f t="shared" si="4"/>
        <v>-0.29089912280701924</v>
      </c>
      <c r="U32" s="55">
        <f>+IF(O32=0,"",'Ark1'!AJ89)</f>
        <v>80.925641025641013</v>
      </c>
      <c r="V32" s="386"/>
      <c r="W32" s="55">
        <f>+IF(O32=0,"",'Ark1'!AK89)</f>
        <v>14.279327088324344</v>
      </c>
      <c r="X32" s="386"/>
      <c r="Y32" s="95">
        <f>+IF(F32=0,"",'Ark1'!T89)</f>
        <v>4.4512820512820506</v>
      </c>
      <c r="Z32" s="95">
        <f t="shared" si="5"/>
        <v>-9.3125843454793689E-2</v>
      </c>
      <c r="AA32" s="96">
        <f>+IF(F32=0,"",'Ark1'!W89)</f>
        <v>0</v>
      </c>
      <c r="AB32" s="96">
        <f>+IF(F32=0,"",'Ark1'!X89)</f>
        <v>0.51282051282051277</v>
      </c>
      <c r="AC32" s="101">
        <f t="shared" si="6"/>
        <v>1.9399460188933737E-2</v>
      </c>
      <c r="AD32" s="96">
        <f>+IF(F32=0,"",'Ark1'!Y89)</f>
        <v>0</v>
      </c>
      <c r="AE32" s="265">
        <f>+IF(F32=0,"",'Ark1'!Z89)</f>
        <v>2.6524113054106757</v>
      </c>
      <c r="AF32" s="260">
        <f>+IF(F32=0,"",'Ark1'!AA89)</f>
        <v>1.4288839706951035</v>
      </c>
      <c r="AG32" s="260">
        <f>+IF(F32=0,"",'Ark1'!AB89)</f>
        <v>1.414734150050414</v>
      </c>
      <c r="AH32" s="95">
        <f t="shared" si="7"/>
        <v>1.6296007789678675</v>
      </c>
      <c r="AI32" s="25"/>
      <c r="AS32"/>
      <c r="AW32"/>
      <c r="AX32"/>
      <c r="AY32"/>
      <c r="AZ32"/>
      <c r="BA32"/>
      <c r="BB32"/>
      <c r="BF32"/>
      <c r="BG32"/>
      <c r="BH32"/>
    </row>
    <row r="33" spans="1:60" ht="15.6">
      <c r="A33" s="25"/>
      <c r="B33" s="94">
        <f>+'Ark1'!C90</f>
        <v>2024</v>
      </c>
      <c r="C33" s="94">
        <f>+'Ark1'!E90</f>
        <v>24</v>
      </c>
      <c r="D33" s="94">
        <f>+IF(F33=0,"",'Ark1'!Q90)</f>
        <v>22</v>
      </c>
      <c r="E33" s="101">
        <f t="shared" si="0"/>
        <v>8</v>
      </c>
      <c r="F33" s="299">
        <f>+'Ark1'!R90</f>
        <v>354</v>
      </c>
      <c r="G33" s="338">
        <f t="shared" si="1"/>
        <v>165</v>
      </c>
      <c r="H33" s="96">
        <f>+IF(F33=0,"",'Ark1'!AG90)</f>
        <v>1.9897837922826305</v>
      </c>
      <c r="I33" s="96">
        <f t="shared" si="2"/>
        <v>0.87478720939155052</v>
      </c>
      <c r="J33" s="96">
        <f>+IF(F33=0,"",'Ark1'!AH90)</f>
        <v>1.9774011299435024</v>
      </c>
      <c r="K33" s="98"/>
      <c r="L33" s="55">
        <f>+IF(F33=0,"",'Ark1'!U90)</f>
        <v>7.686158192090395</v>
      </c>
      <c r="M33" s="96">
        <f t="shared" si="3"/>
        <v>-0.59214868621647998</v>
      </c>
      <c r="N33" s="98"/>
      <c r="O33" s="18">
        <f>+IF(F33=0,"",'Ark1'!AI90)</f>
        <v>353</v>
      </c>
      <c r="P33" s="98"/>
      <c r="Q33" s="55">
        <f t="shared" si="8"/>
        <v>99.717514124293785</v>
      </c>
      <c r="R33" s="98"/>
      <c r="S33" s="5">
        <f>+IF(F33=0,"",'Ark1'!S90)</f>
        <v>5.3615819209039532</v>
      </c>
      <c r="T33" s="357">
        <f t="shared" si="4"/>
        <v>0.27692583624786682</v>
      </c>
      <c r="U33" s="55">
        <f>+IF(O33=0,"",'Ark1'!AJ90)</f>
        <v>79.590934844192688</v>
      </c>
      <c r="V33" s="386"/>
      <c r="W33" s="55">
        <f>+IF(O33=0,"",'Ark1'!AK90)</f>
        <v>14.688158293866202</v>
      </c>
      <c r="X33" s="386"/>
      <c r="Y33" s="95">
        <f>+IF(F33=0,"",'Ark1'!T90)</f>
        <v>4.3926553672316375</v>
      </c>
      <c r="Z33" s="95">
        <f t="shared" si="5"/>
        <v>0.58313155770782643</v>
      </c>
      <c r="AA33" s="96">
        <f>+IF(F33=0,"",'Ark1'!W90)</f>
        <v>0</v>
      </c>
      <c r="AB33" s="96">
        <f>+IF(F33=0,"",'Ark1'!X90)</f>
        <v>0</v>
      </c>
      <c r="AC33" s="101">
        <f t="shared" si="6"/>
        <v>-0.52910052910052907</v>
      </c>
      <c r="AD33" s="96">
        <f>+IF(F33=0,"",'Ark1'!Y90)</f>
        <v>0</v>
      </c>
      <c r="AE33" s="265">
        <f>+IF(F33=0,"",'Ark1'!Z90)</f>
        <v>1.8141488604768967</v>
      </c>
      <c r="AF33" s="260">
        <f>+IF(F33=0,"",'Ark1'!AA90)</f>
        <v>1.2232649584383593</v>
      </c>
      <c r="AG33" s="260">
        <f>+IF(F33=0,"",'Ark1'!AB90)</f>
        <v>1.2649344056984857</v>
      </c>
      <c r="AH33" s="95">
        <f t="shared" si="7"/>
        <v>1.4335616438356167</v>
      </c>
      <c r="AI33" s="25"/>
      <c r="AS33"/>
      <c r="AW33"/>
      <c r="AX33"/>
      <c r="AY33"/>
      <c r="AZ33"/>
      <c r="BA33"/>
      <c r="BB33"/>
      <c r="BF33"/>
      <c r="BG33"/>
      <c r="BH33"/>
    </row>
    <row r="34" spans="1:60" ht="15.6">
      <c r="A34" s="25"/>
      <c r="B34" s="94">
        <f>+'Ark1'!C91</f>
        <v>2024</v>
      </c>
      <c r="C34" s="94">
        <f>+'Ark1'!E91</f>
        <v>25</v>
      </c>
      <c r="D34" s="94">
        <f>+IF(F34=0,"",'Ark1'!Q91)</f>
        <v>19</v>
      </c>
      <c r="E34" s="101">
        <f t="shared" si="0"/>
        <v>-2</v>
      </c>
      <c r="F34" s="299">
        <f>+'Ark1'!R91</f>
        <v>356</v>
      </c>
      <c r="G34" s="338">
        <f t="shared" si="1"/>
        <v>162</v>
      </c>
      <c r="H34" s="96">
        <f>+IF(F34=0,"",'Ark1'!AG91)</f>
        <v>1.9589230932366073</v>
      </c>
      <c r="I34" s="96">
        <f t="shared" si="2"/>
        <v>0.85383220669103665</v>
      </c>
      <c r="J34" s="96">
        <f>+IF(F34=0,"",'Ark1'!AH91)</f>
        <v>0</v>
      </c>
      <c r="K34" s="98"/>
      <c r="L34" s="55">
        <f>+IF(F34=0,"",'Ark1'!U91)</f>
        <v>7.5244382022471923</v>
      </c>
      <c r="M34" s="96">
        <f t="shared" si="3"/>
        <v>-0.46886076682497713</v>
      </c>
      <c r="N34" s="98"/>
      <c r="O34" s="18">
        <f>+IF(F34=0,"",'Ark1'!AI91)</f>
        <v>356</v>
      </c>
      <c r="P34" s="98"/>
      <c r="Q34" s="55">
        <f t="shared" si="8"/>
        <v>100</v>
      </c>
      <c r="R34" s="98"/>
      <c r="S34" s="5">
        <f>+IF(F34=0,"",'Ark1'!S91)</f>
        <v>4.9438202247191008</v>
      </c>
      <c r="T34" s="357">
        <f t="shared" si="4"/>
        <v>0.43351094636858445</v>
      </c>
      <c r="U34" s="55">
        <f>+IF(O34=0,"",'Ark1'!AJ91)</f>
        <v>80.192977528089855</v>
      </c>
      <c r="V34" s="386"/>
      <c r="W34" s="55">
        <f>+IF(O34=0,"",'Ark1'!AK91)</f>
        <v>14.049614528031675</v>
      </c>
      <c r="X34" s="386"/>
      <c r="Y34" s="95">
        <f>+IF(F34=0,"",'Ark1'!T91)</f>
        <v>3.5983146067415746</v>
      </c>
      <c r="Z34" s="95">
        <f t="shared" si="5"/>
        <v>-7.694312521718949E-2</v>
      </c>
      <c r="AA34" s="96">
        <f>+IF(F34=0,"",'Ark1'!W91)</f>
        <v>0</v>
      </c>
      <c r="AB34" s="96">
        <f>+IF(F34=0,"",'Ark1'!X91)</f>
        <v>0.5617977528089888</v>
      </c>
      <c r="AC34" s="101">
        <f t="shared" si="6"/>
        <v>0.5617977528089888</v>
      </c>
      <c r="AD34" s="96">
        <f>+IF(F34=0,"",'Ark1'!Y91)</f>
        <v>0</v>
      </c>
      <c r="AE34" s="265">
        <f>+IF(F34=0,"",'Ark1'!Z91)</f>
        <v>2.6643175800811214</v>
      </c>
      <c r="AF34" s="260">
        <f>+IF(F34=0,"",'Ark1'!AA91)</f>
        <v>1.4445523435648937</v>
      </c>
      <c r="AG34" s="260">
        <f>+IF(F34=0,"",'Ark1'!AB91)</f>
        <v>1.4374202359541417</v>
      </c>
      <c r="AH34" s="95">
        <f t="shared" si="7"/>
        <v>1.5219886363636368</v>
      </c>
      <c r="AI34" s="25"/>
      <c r="AS34"/>
      <c r="AW34"/>
      <c r="AX34"/>
      <c r="AY34"/>
      <c r="AZ34"/>
      <c r="BA34"/>
      <c r="BB34"/>
      <c r="BF34"/>
      <c r="BG34"/>
      <c r="BH34"/>
    </row>
    <row r="35" spans="1:60" ht="15.6">
      <c r="A35" s="25"/>
      <c r="B35" s="94">
        <f>+'Ark1'!C92</f>
        <v>2024</v>
      </c>
      <c r="C35" s="94">
        <f>+'Ark1'!E92</f>
        <v>26</v>
      </c>
      <c r="D35" s="94">
        <f>+IF(F35=0,"",'Ark1'!Q92)</f>
        <v>14</v>
      </c>
      <c r="E35" s="101">
        <f t="shared" si="0"/>
        <v>-13</v>
      </c>
      <c r="F35" s="299">
        <f>+'Ark1'!R92</f>
        <v>170</v>
      </c>
      <c r="G35" s="338">
        <f t="shared" si="1"/>
        <v>-231</v>
      </c>
      <c r="H35" s="96">
        <f>+IF(F35=0,"",'Ark1'!AG92)</f>
        <v>1.0987725193519251</v>
      </c>
      <c r="I35" s="96">
        <f t="shared" si="2"/>
        <v>-1.1429079428378899</v>
      </c>
      <c r="J35" s="96">
        <f>+IF(F35=0,"",'Ark1'!AH92)</f>
        <v>0.58823529411764708</v>
      </c>
      <c r="K35" s="98"/>
      <c r="L35" s="55">
        <f>+IF(F35=0,"",'Ark1'!U92)</f>
        <v>8.8382352941176485</v>
      </c>
      <c r="M35" s="96">
        <f t="shared" si="3"/>
        <v>0.99384626668622644</v>
      </c>
      <c r="N35" s="98"/>
      <c r="O35" s="18">
        <f>+IF(F35=0,"",'Ark1'!AI92)</f>
        <v>169</v>
      </c>
      <c r="P35" s="98"/>
      <c r="Q35" s="55">
        <f t="shared" si="8"/>
        <v>99.411764705882348</v>
      </c>
      <c r="R35" s="98"/>
      <c r="S35" s="5">
        <f>+IF(F35=0,"",'Ark1'!S92)</f>
        <v>5.4294117647058817</v>
      </c>
      <c r="T35" s="357">
        <f t="shared" si="4"/>
        <v>0.64387560510488218</v>
      </c>
      <c r="U35" s="55">
        <f>+IF(O35=0,"",'Ark1'!AJ92)</f>
        <v>84.137869822485214</v>
      </c>
      <c r="V35" s="386"/>
      <c r="W35" s="55">
        <f>+IF(O35=0,"",'Ark1'!AK92)</f>
        <v>14.695192801064326</v>
      </c>
      <c r="X35" s="386"/>
      <c r="Y35" s="95">
        <f>+IF(F35=0,"",'Ark1'!T92)</f>
        <v>3.5058823529411764</v>
      </c>
      <c r="Z35" s="95">
        <f t="shared" si="5"/>
        <v>-0.65870617573712931</v>
      </c>
      <c r="AA35" s="96">
        <f>+IF(F35=0,"",'Ark1'!W92)</f>
        <v>0</v>
      </c>
      <c r="AB35" s="96">
        <f>+IF(F35=0,"",'Ark1'!X92)</f>
        <v>0.58823529411764708</v>
      </c>
      <c r="AC35" s="101">
        <f t="shared" si="6"/>
        <v>-0.15989438169282666</v>
      </c>
      <c r="AD35" s="96">
        <f>+IF(F35=0,"",'Ark1'!Y92)</f>
        <v>0</v>
      </c>
      <c r="AE35" s="265">
        <f>+IF(F35=0,"",'Ark1'!Z92)</f>
        <v>2.1539040758970902</v>
      </c>
      <c r="AF35" s="260">
        <f>+IF(F35=0,"",'Ark1'!AA92)</f>
        <v>1.421790381622182</v>
      </c>
      <c r="AG35" s="260">
        <f>+IF(F35=0,"",'Ark1'!AB92)</f>
        <v>1.2567327331735088</v>
      </c>
      <c r="AH35" s="95">
        <f t="shared" si="7"/>
        <v>1.627843986998917</v>
      </c>
      <c r="AI35" s="25"/>
      <c r="AS35"/>
      <c r="AW35"/>
      <c r="AX35"/>
      <c r="AY35"/>
      <c r="AZ35"/>
      <c r="BA35"/>
      <c r="BB35"/>
      <c r="BF35"/>
      <c r="BG35"/>
      <c r="BH35"/>
    </row>
    <row r="36" spans="1:60" ht="15.6">
      <c r="A36" s="25"/>
      <c r="B36" s="94">
        <f>+'Ark1'!C93</f>
        <v>2024</v>
      </c>
      <c r="C36" s="94">
        <f>+'Ark1'!E93</f>
        <v>27</v>
      </c>
      <c r="D36" s="94">
        <f>+IF(F36=0,"",'Ark1'!Q93)</f>
        <v>24</v>
      </c>
      <c r="E36" s="101">
        <f t="shared" si="0"/>
        <v>13</v>
      </c>
      <c r="F36" s="299">
        <f>+'Ark1'!R93</f>
        <v>325</v>
      </c>
      <c r="G36" s="338">
        <f t="shared" si="1"/>
        <v>215</v>
      </c>
      <c r="H36" s="96">
        <f>+IF(F36=0,"",'Ark1'!AG93)</f>
        <v>1.8579310899604</v>
      </c>
      <c r="I36" s="96">
        <f t="shared" si="2"/>
        <v>1.2359388762653116</v>
      </c>
      <c r="J36" s="96">
        <f>+IF(F36=0,"",'Ark1'!AH93)</f>
        <v>4.3076923076923057</v>
      </c>
      <c r="K36" s="98"/>
      <c r="L36" s="55">
        <f>+IF(F36=0,"",'Ark1'!U93)</f>
        <v>7.8172307692307745</v>
      </c>
      <c r="M36" s="96">
        <f t="shared" si="3"/>
        <v>-0.11731468531468181</v>
      </c>
      <c r="N36" s="98"/>
      <c r="O36" s="18">
        <f>+IF(F36=0,"",'Ark1'!AI93)</f>
        <v>325</v>
      </c>
      <c r="P36" s="98"/>
      <c r="Q36" s="55">
        <f t="shared" si="8"/>
        <v>100</v>
      </c>
      <c r="R36" s="98"/>
      <c r="S36" s="5">
        <f>+IF(F36=0,"",'Ark1'!S93)</f>
        <v>5.2553846153846147</v>
      </c>
      <c r="T36" s="357">
        <f t="shared" si="4"/>
        <v>0.19174825174825116</v>
      </c>
      <c r="U36" s="55">
        <f>+IF(O36=0,"",'Ark1'!AJ93)</f>
        <v>81.042769230769295</v>
      </c>
      <c r="V36" s="386"/>
      <c r="W36" s="55">
        <f>+IF(O36=0,"",'Ark1'!AK93)</f>
        <v>13.909929137881797</v>
      </c>
      <c r="X36" s="386"/>
      <c r="Y36" s="95">
        <f>+IF(F36=0,"",'Ark1'!T93)</f>
        <v>4.1753846153846146</v>
      </c>
      <c r="Z36" s="95">
        <f t="shared" si="5"/>
        <v>-0.69734265734265932</v>
      </c>
      <c r="AA36" s="96">
        <f>+IF(F36=0,"",'Ark1'!W93)</f>
        <v>0</v>
      </c>
      <c r="AB36" s="96">
        <f>+IF(F36=0,"",'Ark1'!X93)</f>
        <v>2.7692307692307705</v>
      </c>
      <c r="AC36" s="101">
        <f t="shared" si="6"/>
        <v>2.7692307692307705</v>
      </c>
      <c r="AD36" s="96">
        <f>+IF(F36=0,"",'Ark1'!Y93)</f>
        <v>0</v>
      </c>
      <c r="AE36" s="265">
        <f>+IF(F36=0,"",'Ark1'!Z93)</f>
        <v>3.3051118950881504</v>
      </c>
      <c r="AF36" s="260">
        <f>+IF(F36=0,"",'Ark1'!AA93)</f>
        <v>1.5067061138820237</v>
      </c>
      <c r="AG36" s="260">
        <f>+IF(F36=0,"",'Ark1'!AB93)</f>
        <v>1.4707434822335748</v>
      </c>
      <c r="AH36" s="95">
        <f t="shared" si="7"/>
        <v>1.4874707259953173</v>
      </c>
      <c r="AI36" s="25"/>
      <c r="AS36"/>
      <c r="AW36"/>
      <c r="AX36"/>
      <c r="AY36"/>
      <c r="AZ36"/>
      <c r="BA36"/>
      <c r="BB36"/>
      <c r="BF36"/>
      <c r="BG36"/>
      <c r="BH36"/>
    </row>
    <row r="37" spans="1:60" ht="15.6">
      <c r="A37" s="25"/>
      <c r="B37" s="94">
        <f>+'Ark1'!C94</f>
        <v>2024</v>
      </c>
      <c r="C37" s="94">
        <f>+'Ark1'!E94</f>
        <v>28</v>
      </c>
      <c r="D37" s="94">
        <f>+IF(F37=0,"",'Ark1'!Q94)</f>
        <v>5</v>
      </c>
      <c r="E37" s="101">
        <f t="shared" si="0"/>
        <v>-2</v>
      </c>
      <c r="F37" s="299">
        <f>+'Ark1'!R94</f>
        <v>122</v>
      </c>
      <c r="G37" s="338">
        <f t="shared" si="1"/>
        <v>7</v>
      </c>
      <c r="H37" s="96">
        <f>+IF(F37=0,"",'Ark1'!AG94)</f>
        <v>0.7889223253756118</v>
      </c>
      <c r="I37" s="96">
        <f t="shared" si="2"/>
        <v>0.12046598205985481</v>
      </c>
      <c r="J37" s="96">
        <f>+IF(F37=0,"",'Ark1'!AH94)</f>
        <v>5.7377049180327884</v>
      </c>
      <c r="K37" s="98"/>
      <c r="L37" s="55">
        <f>+IF(F37=0,"",'Ark1'!U94)</f>
        <v>8.8426229508196723</v>
      </c>
      <c r="M37" s="96">
        <f t="shared" si="3"/>
        <v>0.6861012116892411</v>
      </c>
      <c r="N37" s="98"/>
      <c r="O37" s="18">
        <f>+IF(F37=0,"",'Ark1'!AI94)</f>
        <v>122</v>
      </c>
      <c r="P37" s="98"/>
      <c r="Q37" s="55">
        <f t="shared" si="8"/>
        <v>100</v>
      </c>
      <c r="R37" s="98"/>
      <c r="S37" s="5">
        <f>+IF(F37=0,"",'Ark1'!S94)</f>
        <v>5.5655737704918007</v>
      </c>
      <c r="T37" s="357">
        <f t="shared" si="4"/>
        <v>0.2003563791874523</v>
      </c>
      <c r="U37" s="55">
        <f>+IF(O37=0,"",'Ark1'!AJ94)</f>
        <v>83.784426229508199</v>
      </c>
      <c r="V37" s="386"/>
      <c r="W37" s="55">
        <f>+IF(O37=0,"",'Ark1'!AK94)</f>
        <v>14.956433914439579</v>
      </c>
      <c r="X37" s="386"/>
      <c r="Y37" s="95">
        <f>+IF(F37=0,"",'Ark1'!T94)</f>
        <v>3.6311475409836063</v>
      </c>
      <c r="Z37" s="95">
        <f t="shared" si="5"/>
        <v>-0.74276550249465467</v>
      </c>
      <c r="AA37" s="96">
        <f>+IF(F37=0,"",'Ark1'!W94)</f>
        <v>0</v>
      </c>
      <c r="AB37" s="96">
        <f>+IF(F37=0,"",'Ark1'!X94)</f>
        <v>0</v>
      </c>
      <c r="AC37" s="101">
        <f t="shared" si="6"/>
        <v>0</v>
      </c>
      <c r="AD37" s="96">
        <f>+IF(F37=0,"",'Ark1'!Y94)</f>
        <v>0</v>
      </c>
      <c r="AE37" s="265">
        <f>+IF(F37=0,"",'Ark1'!Z94)</f>
        <v>2.2461594921980232</v>
      </c>
      <c r="AF37" s="260">
        <f>+IF(F37=0,"",'Ark1'!AA94)</f>
        <v>2.0565278111420082</v>
      </c>
      <c r="AG37" s="260">
        <f>+IF(F37=0,"",'Ark1'!AB94)</f>
        <v>1.5481391244728164</v>
      </c>
      <c r="AH37" s="95">
        <f t="shared" si="7"/>
        <v>1.5888070692194411</v>
      </c>
      <c r="AI37" s="25"/>
      <c r="AS37"/>
      <c r="AW37"/>
      <c r="AX37"/>
      <c r="AY37"/>
      <c r="AZ37"/>
      <c r="BA37"/>
      <c r="BB37"/>
      <c r="BF37"/>
      <c r="BG37"/>
      <c r="BH37"/>
    </row>
    <row r="38" spans="1:60" ht="15.6">
      <c r="A38" s="25"/>
      <c r="B38" s="94">
        <f>+'Ark1'!C95</f>
        <v>2024</v>
      </c>
      <c r="C38" s="94">
        <f>+'Ark1'!E95</f>
        <v>29</v>
      </c>
      <c r="D38" s="94">
        <f>+IF(F38=0,"",'Ark1'!Q95)</f>
        <v>2</v>
      </c>
      <c r="E38" s="101">
        <f t="shared" si="0"/>
        <v>1</v>
      </c>
      <c r="F38" s="299">
        <f>+'Ark1'!R95</f>
        <v>19</v>
      </c>
      <c r="G38" s="338">
        <f t="shared" si="1"/>
        <v>13</v>
      </c>
      <c r="H38" s="96">
        <f>+IF(F38=0,"",'Ark1'!AG95)</f>
        <v>0.17412162186868116</v>
      </c>
      <c r="I38" s="96">
        <f t="shared" si="2"/>
        <v>0.14169650073769294</v>
      </c>
      <c r="J38" s="96">
        <f>+IF(F38=0,"",'Ark1'!AH95)</f>
        <v>0</v>
      </c>
      <c r="K38" s="98"/>
      <c r="L38" s="55">
        <f>+IF(F38=0,"",'Ark1'!U95)</f>
        <v>12.531578947368422</v>
      </c>
      <c r="M38" s="96">
        <f t="shared" si="3"/>
        <v>4.9482456140350868</v>
      </c>
      <c r="N38" s="98"/>
      <c r="O38" s="18">
        <f>+IF(F38=0,"",'Ark1'!AI95)</f>
        <v>19</v>
      </c>
      <c r="P38" s="98"/>
      <c r="Q38" s="55">
        <f t="shared" si="8"/>
        <v>100</v>
      </c>
      <c r="R38" s="98"/>
      <c r="S38" s="5">
        <f>+IF(F38=0,"",'Ark1'!S95)</f>
        <v>6.0526315789473681</v>
      </c>
      <c r="T38" s="357">
        <f t="shared" si="4"/>
        <v>2.2192982456140338</v>
      </c>
      <c r="U38" s="55">
        <f>+IF(O38=0,"",'Ark1'!AJ95)</f>
        <v>92.389473684210557</v>
      </c>
      <c r="V38" s="386"/>
      <c r="W38" s="55">
        <f>+IF(O38=0,"",'Ark1'!AK95)</f>
        <v>15.376873470638612</v>
      </c>
      <c r="X38" s="386"/>
      <c r="Y38" s="95">
        <f>+IF(F38=0,"",'Ark1'!T95)</f>
        <v>4.8421052631578947</v>
      </c>
      <c r="Z38" s="95">
        <f t="shared" si="5"/>
        <v>2.8421052631578947</v>
      </c>
      <c r="AA38" s="96">
        <f>+IF(F38=0,"",'Ark1'!W95)</f>
        <v>0</v>
      </c>
      <c r="AB38" s="96">
        <f>+IF(F38=0,"",'Ark1'!X95)</f>
        <v>26.315789473684205</v>
      </c>
      <c r="AC38" s="101">
        <f t="shared" si="6"/>
        <v>26.315789473684205</v>
      </c>
      <c r="AD38" s="96">
        <f>+IF(F38=0,"",'Ark1'!Y95)</f>
        <v>0</v>
      </c>
      <c r="AE38" s="265">
        <f>+IF(F38=0,"",'Ark1'!Z95)</f>
        <v>3.8893989024931153</v>
      </c>
      <c r="AF38" s="260">
        <f>+IF(F38=0,"",'Ark1'!AA95)</f>
        <v>0.75906342641347424</v>
      </c>
      <c r="AG38" s="260">
        <f>+IF(F38=0,"",'Ark1'!AB95)</f>
        <v>0.8743814592545347</v>
      </c>
      <c r="AH38" s="95">
        <f t="shared" si="7"/>
        <v>2.0704347826086957</v>
      </c>
      <c r="AI38" s="25"/>
      <c r="AS38"/>
      <c r="AW38"/>
      <c r="AX38"/>
      <c r="AY38"/>
      <c r="AZ38"/>
      <c r="BA38"/>
      <c r="BB38"/>
      <c r="BF38"/>
      <c r="BG38"/>
      <c r="BH38"/>
    </row>
    <row r="39" spans="1:60" ht="15.6">
      <c r="A39" s="25"/>
      <c r="B39" s="94">
        <f>+'Ark1'!C96</f>
        <v>2024</v>
      </c>
      <c r="C39" s="94">
        <f>+'Ark1'!E96</f>
        <v>30</v>
      </c>
      <c r="D39" s="94">
        <f>+IF(F39=0,"",'Ark1'!Q96)</f>
        <v>1</v>
      </c>
      <c r="E39" s="101">
        <f t="shared" si="0"/>
        <v>-2</v>
      </c>
      <c r="F39" s="299">
        <f>+'Ark1'!R96</f>
        <v>9</v>
      </c>
      <c r="G39" s="338">
        <f t="shared" si="1"/>
        <v>-66</v>
      </c>
      <c r="H39" s="96">
        <f>+IF(F39=0,"",'Ark1'!AG96)</f>
        <v>2.8520551251064945E-2</v>
      </c>
      <c r="I39" s="96">
        <f t="shared" si="2"/>
        <v>-0.32972358924449074</v>
      </c>
      <c r="J39" s="96">
        <f>+IF(F39=0,"",'Ark1'!AH96)</f>
        <v>66.666666666666686</v>
      </c>
      <c r="K39" s="98"/>
      <c r="L39" s="55">
        <f>+IF(F39=0,"",'Ark1'!U96)</f>
        <v>4.3333333333333321</v>
      </c>
      <c r="M39" s="96">
        <f t="shared" si="3"/>
        <v>-2.3693333333333326</v>
      </c>
      <c r="N39" s="98"/>
      <c r="O39" s="18">
        <f>+IF(F39=0,"",'Ark1'!AI96)</f>
        <v>9</v>
      </c>
      <c r="P39" s="98"/>
      <c r="Q39" s="55">
        <f t="shared" si="8"/>
        <v>100</v>
      </c>
      <c r="R39" s="98"/>
      <c r="S39" s="5">
        <f>+IF(F39=0,"",'Ark1'!S96)</f>
        <v>2.6666666666666661</v>
      </c>
      <c r="T39" s="357">
        <f t="shared" si="4"/>
        <v>-1.0399999999999996</v>
      </c>
      <c r="U39" s="55">
        <f>+IF(O39=0,"",'Ark1'!AJ96)</f>
        <v>74.3888888888889</v>
      </c>
      <c r="V39" s="386"/>
      <c r="W39" s="55">
        <f>+IF(O39=0,"",'Ark1'!AK96)</f>
        <v>9.6956495691758242</v>
      </c>
      <c r="X39" s="386"/>
      <c r="Y39" s="95">
        <f>+IF(F39=0,"",'Ark1'!T96)</f>
        <v>3</v>
      </c>
      <c r="Z39" s="95">
        <f t="shared" si="5"/>
        <v>-0.20000000000000018</v>
      </c>
      <c r="AA39" s="96">
        <f>+IF(F39=0,"",'Ark1'!W96)</f>
        <v>0</v>
      </c>
      <c r="AB39" s="96">
        <f>+IF(F39=0,"",'Ark1'!X96)</f>
        <v>0</v>
      </c>
      <c r="AC39" s="101">
        <f t="shared" si="6"/>
        <v>0</v>
      </c>
      <c r="AD39" s="96">
        <f>+IF(F39=0,"",'Ark1'!Y96)</f>
        <v>0</v>
      </c>
      <c r="AE39" s="265">
        <f>+IF(F39=0,"",'Ark1'!Z96)</f>
        <v>2.1302060411560606</v>
      </c>
      <c r="AF39" s="260">
        <f>+IF(F39=0,"",'Ark1'!AA96)</f>
        <v>1.1547005383792519</v>
      </c>
      <c r="AG39" s="260">
        <f>+IF(F39=0,"",'Ark1'!AB96)</f>
        <v>1.2472191289246477</v>
      </c>
      <c r="AH39" s="95">
        <f t="shared" si="7"/>
        <v>1.625</v>
      </c>
      <c r="AI39" s="25"/>
      <c r="AS39"/>
      <c r="AW39"/>
      <c r="AX39"/>
      <c r="AY39"/>
      <c r="AZ39"/>
      <c r="BA39"/>
      <c r="BB39"/>
      <c r="BF39"/>
      <c r="BG39"/>
      <c r="BH39"/>
    </row>
    <row r="40" spans="1:60" ht="15.6">
      <c r="A40" s="25"/>
      <c r="B40" s="94">
        <f>+'Ark1'!C97</f>
        <v>2024</v>
      </c>
      <c r="C40" s="94">
        <f>+'Ark1'!E97</f>
        <v>31</v>
      </c>
      <c r="D40" s="94">
        <f>+IF(F40=0,"",'Ark1'!Q97)</f>
        <v>4</v>
      </c>
      <c r="E40" s="101">
        <f t="shared" si="0"/>
        <v>-5</v>
      </c>
      <c r="F40" s="299">
        <f>+'Ark1'!R97</f>
        <v>86</v>
      </c>
      <c r="G40" s="338">
        <f t="shared" si="1"/>
        <v>-105</v>
      </c>
      <c r="H40" s="96">
        <f>+IF(F40=0,"",'Ark1'!AG97)</f>
        <v>0.48784768563039538</v>
      </c>
      <c r="I40" s="96">
        <f t="shared" si="2"/>
        <v>-0.6250822411886009</v>
      </c>
      <c r="J40" s="96">
        <f>+IF(F40=0,"",'Ark1'!AH97)</f>
        <v>1.1627906976744189</v>
      </c>
      <c r="K40" s="98"/>
      <c r="L40" s="55">
        <f>+IF(F40=0,"",'Ark1'!U97)</f>
        <v>7.7569767441860451</v>
      </c>
      <c r="M40" s="96">
        <f t="shared" si="3"/>
        <v>-0.41946304638987275</v>
      </c>
      <c r="N40" s="98"/>
      <c r="O40" s="18">
        <f>+IF(F40=0,"",'Ark1'!AI97)</f>
        <v>86</v>
      </c>
      <c r="P40" s="98"/>
      <c r="Q40" s="55">
        <f t="shared" si="8"/>
        <v>100</v>
      </c>
      <c r="R40" s="98"/>
      <c r="S40" s="5">
        <f>+IF(F40=0,"",'Ark1'!S97)</f>
        <v>4.6046511627906996</v>
      </c>
      <c r="T40" s="357">
        <f t="shared" si="4"/>
        <v>0.25910142457080454</v>
      </c>
      <c r="U40" s="55">
        <f>+IF(O40=0,"",'Ark1'!AJ97)</f>
        <v>83.248837209302366</v>
      </c>
      <c r="V40" s="386"/>
      <c r="W40" s="55">
        <f>+IF(O40=0,"",'Ark1'!AK97)</f>
        <v>13.261931508764411</v>
      </c>
      <c r="X40" s="386"/>
      <c r="Y40" s="95">
        <f>+IF(F40=0,"",'Ark1'!T97)</f>
        <v>3.3023255813953498</v>
      </c>
      <c r="Z40" s="95">
        <f t="shared" si="5"/>
        <v>-0.14270059661512047</v>
      </c>
      <c r="AA40" s="96">
        <f>+IF(F40=0,"",'Ark1'!W97)</f>
        <v>0</v>
      </c>
      <c r="AB40" s="96">
        <f>+IF(F40=0,"",'Ark1'!X97)</f>
        <v>0</v>
      </c>
      <c r="AC40" s="101">
        <f t="shared" si="6"/>
        <v>0</v>
      </c>
      <c r="AD40" s="96">
        <f>+IF(F40=0,"",'Ark1'!Y97)</f>
        <v>0</v>
      </c>
      <c r="AE40" s="265">
        <f>+IF(F40=0,"",'Ark1'!Z97)</f>
        <v>1.9520139092190776</v>
      </c>
      <c r="AF40" s="260">
        <f>+IF(F40=0,"",'Ark1'!AA97)</f>
        <v>1.2601132264320061</v>
      </c>
      <c r="AG40" s="260">
        <f>+IF(F40=0,"",'Ark1'!AB97)</f>
        <v>0.940926898797391</v>
      </c>
      <c r="AH40" s="95">
        <f t="shared" si="7"/>
        <v>1.6845959595959585</v>
      </c>
      <c r="AI40" s="25"/>
      <c r="AS40"/>
      <c r="AW40"/>
      <c r="AX40"/>
      <c r="AY40"/>
      <c r="AZ40"/>
      <c r="BA40"/>
      <c r="BB40"/>
      <c r="BF40"/>
      <c r="BG40"/>
      <c r="BH40"/>
    </row>
    <row r="41" spans="1:60" ht="15.6">
      <c r="A41" s="25"/>
      <c r="B41" s="94">
        <f>+'Ark1'!C98</f>
        <v>2024</v>
      </c>
      <c r="C41" s="94">
        <f>+'Ark1'!E98</f>
        <v>32</v>
      </c>
      <c r="D41" s="94">
        <f>+IF(F41=0,"",'Ark1'!Q98)</f>
        <v>11</v>
      </c>
      <c r="E41" s="101">
        <f t="shared" si="0"/>
        <v>-4</v>
      </c>
      <c r="F41" s="299">
        <f>+'Ark1'!R98</f>
        <v>135</v>
      </c>
      <c r="G41" s="338">
        <f t="shared" si="1"/>
        <v>-252</v>
      </c>
      <c r="H41" s="96">
        <f>+IF(F41=0,"",'Ark1'!AG98)</f>
        <v>0.89408271691158947</v>
      </c>
      <c r="I41" s="96">
        <f t="shared" si="2"/>
        <v>-1.3222277603933204</v>
      </c>
      <c r="J41" s="96">
        <f>+IF(F41=0,"",'Ark1'!AH98)</f>
        <v>0</v>
      </c>
      <c r="K41" s="98"/>
      <c r="L41" s="55">
        <f>+IF(F41=0,"",'Ark1'!U98)</f>
        <v>9.0562962962962956</v>
      </c>
      <c r="M41" s="96">
        <f t="shared" si="3"/>
        <v>1.0201205857019779</v>
      </c>
      <c r="N41" s="98"/>
      <c r="O41" s="18">
        <f>+IF(F41=0,"",'Ark1'!AI98)</f>
        <v>134</v>
      </c>
      <c r="P41" s="98"/>
      <c r="Q41" s="55">
        <f t="shared" si="8"/>
        <v>99.259259259259252</v>
      </c>
      <c r="R41" s="98"/>
      <c r="S41" s="5">
        <f>+IF(F41=0,"",'Ark1'!S98)</f>
        <v>5.9407407407407398</v>
      </c>
      <c r="T41" s="357">
        <f t="shared" si="4"/>
        <v>1.5169681309216179</v>
      </c>
      <c r="U41" s="55">
        <f>+IF(O41=0,"",'Ark1'!AJ98)</f>
        <v>84.566417910447782</v>
      </c>
      <c r="V41" s="386"/>
      <c r="W41" s="55">
        <f>+IF(O41=0,"",'Ark1'!AK98)</f>
        <v>14.844023405151884</v>
      </c>
      <c r="X41" s="386"/>
      <c r="Y41" s="95">
        <f>+IF(F41=0,"",'Ark1'!T98)</f>
        <v>4</v>
      </c>
      <c r="Z41" s="95">
        <f t="shared" si="5"/>
        <v>1.1188630490956077</v>
      </c>
      <c r="AA41" s="96">
        <f>+IF(F41=0,"",'Ark1'!W98)</f>
        <v>0</v>
      </c>
      <c r="AB41" s="96">
        <f>+IF(F41=0,"",'Ark1'!X98)</f>
        <v>0</v>
      </c>
      <c r="AC41" s="101">
        <f t="shared" si="6"/>
        <v>0</v>
      </c>
      <c r="AD41" s="96">
        <f>+IF(F41=0,"",'Ark1'!Y98)</f>
        <v>0</v>
      </c>
      <c r="AE41" s="265">
        <f>+IF(F41=0,"",'Ark1'!Z98)</f>
        <v>2.2603050402924527</v>
      </c>
      <c r="AF41" s="260">
        <f>+IF(F41=0,"",'Ark1'!AA98)</f>
        <v>1.1531789425433399</v>
      </c>
      <c r="AG41" s="260">
        <f>+IF(F41=0,"",'Ark1'!AB98)</f>
        <v>0.91893658347268126</v>
      </c>
      <c r="AH41" s="95">
        <f t="shared" si="7"/>
        <v>1.5244389027431422</v>
      </c>
      <c r="AI41" s="25"/>
      <c r="AS41"/>
      <c r="AW41"/>
      <c r="AX41"/>
      <c r="AY41"/>
      <c r="AZ41"/>
      <c r="BA41"/>
      <c r="BB41"/>
      <c r="BF41"/>
      <c r="BG41"/>
      <c r="BH41"/>
    </row>
    <row r="42" spans="1:60" ht="15.6">
      <c r="A42" s="25"/>
      <c r="B42" s="94">
        <f>+'Ark1'!C99</f>
        <v>2024</v>
      </c>
      <c r="C42" s="94">
        <f>+'Ark1'!E99</f>
        <v>33</v>
      </c>
      <c r="D42" s="94">
        <f>+IF(F42=0,"",'Ark1'!Q99)</f>
        <v>15</v>
      </c>
      <c r="E42" s="101">
        <f t="shared" ref="E42:E61" si="9">+IF(F42=0,"",D42-D95)</f>
        <v>1</v>
      </c>
      <c r="F42" s="299">
        <f>+'Ark1'!R99</f>
        <v>231</v>
      </c>
      <c r="G42" s="338">
        <f t="shared" ref="G42:G61" si="10">+IF(F42=0,"",F42-F95)</f>
        <v>150</v>
      </c>
      <c r="H42" s="96">
        <f>+IF(F42=0,"",'Ark1'!AG99)</f>
        <v>1.4832149242925603</v>
      </c>
      <c r="I42" s="96">
        <f t="shared" ref="I42:I61" si="11">+IF(F42=0,"",H42-H95)</f>
        <v>0.93626370521490176</v>
      </c>
      <c r="J42" s="96">
        <f>+IF(F42=0,"",'Ark1'!AH99)</f>
        <v>1.7316017316017316</v>
      </c>
      <c r="K42" s="98"/>
      <c r="L42" s="55">
        <f>+IF(F42=0,"",'Ark1'!U99)</f>
        <v>8.7800865800865768</v>
      </c>
      <c r="M42" s="96">
        <f t="shared" ref="M42:M61" si="12">+IF(F42=0,"",L42-L95)</f>
        <v>-0.69522206188873525</v>
      </c>
      <c r="N42" s="98"/>
      <c r="O42" s="18">
        <f>+IF(F42=0,"",'Ark1'!AI99)</f>
        <v>226</v>
      </c>
      <c r="P42" s="98"/>
      <c r="Q42" s="55">
        <f t="shared" si="8"/>
        <v>97.835497835497833</v>
      </c>
      <c r="R42" s="98"/>
      <c r="S42" s="5">
        <f>+IF(F42=0,"",'Ark1'!S99)</f>
        <v>4.6450216450216439</v>
      </c>
      <c r="T42" s="357">
        <f t="shared" ref="T42:T61" si="13">+IF(F42=0,"",S42-S95)</f>
        <v>-0.70065736732403572</v>
      </c>
      <c r="U42" s="55">
        <f>+IF(O42=0,"",'Ark1'!AJ99)</f>
        <v>87.31106194690264</v>
      </c>
      <c r="V42" s="386"/>
      <c r="W42" s="55">
        <f>+IF(O42=0,"",'Ark1'!AK99)</f>
        <v>13.018992842534324</v>
      </c>
      <c r="X42" s="386"/>
      <c r="Y42" s="95">
        <f>+IF(F42=0,"",'Ark1'!T99)</f>
        <v>3.4415584415584406</v>
      </c>
      <c r="Z42" s="95">
        <f t="shared" ref="Z42:Z61" si="14">+IF(F42=0,"",Y42-Y95)</f>
        <v>0.54032387365720602</v>
      </c>
      <c r="AA42" s="96">
        <f>+IF(F42=0,"",'Ark1'!W99)</f>
        <v>0</v>
      </c>
      <c r="AB42" s="96">
        <f>+IF(F42=0,"",'Ark1'!X99)</f>
        <v>0</v>
      </c>
      <c r="AC42" s="101">
        <f t="shared" ref="AC42:AC61" si="15">+IF(F42=0,"",AB42-AB95)</f>
        <v>-4.9382716049382722</v>
      </c>
      <c r="AD42" s="96">
        <f>+IF(F42=0,"",'Ark1'!Y99)</f>
        <v>0</v>
      </c>
      <c r="AE42" s="265">
        <f>+IF(F42=0,"",'Ark1'!Z99)</f>
        <v>2.1023058854015515</v>
      </c>
      <c r="AF42" s="260">
        <f>+IF(F42=0,"",'Ark1'!AA99)</f>
        <v>1.457762881465678</v>
      </c>
      <c r="AG42" s="260">
        <f>+IF(F42=0,"",'Ark1'!AB99)</f>
        <v>1.2041793004823349</v>
      </c>
      <c r="AH42" s="95">
        <f t="shared" ref="AH42:AH61" si="16">+IF(F42=0,"",L42/S42)</f>
        <v>1.8902143522833175</v>
      </c>
      <c r="AI42" s="25"/>
      <c r="AS42"/>
      <c r="AW42"/>
      <c r="AX42"/>
      <c r="AY42"/>
      <c r="AZ42"/>
      <c r="BA42"/>
      <c r="BB42"/>
      <c r="BF42"/>
      <c r="BG42"/>
      <c r="BH42"/>
    </row>
    <row r="43" spans="1:60" ht="15.6">
      <c r="A43" s="25"/>
      <c r="B43" s="94">
        <f>+'Ark1'!C100</f>
        <v>2024</v>
      </c>
      <c r="C43" s="94">
        <f>+'Ark1'!E100</f>
        <v>34</v>
      </c>
      <c r="D43" s="94">
        <f>+IF(F43=0,"",'Ark1'!Q100)</f>
        <v>28</v>
      </c>
      <c r="E43" s="101">
        <f t="shared" si="9"/>
        <v>4</v>
      </c>
      <c r="F43" s="299">
        <f>+'Ark1'!R100</f>
        <v>419</v>
      </c>
      <c r="G43" s="338">
        <f t="shared" si="10"/>
        <v>175</v>
      </c>
      <c r="H43" s="96">
        <f>+IF(F43=0,"",'Ark1'!AG100)</f>
        <v>2.9394450193244999</v>
      </c>
      <c r="I43" s="96">
        <f t="shared" si="11"/>
        <v>1.0126089201164554</v>
      </c>
      <c r="J43" s="96">
        <f>+IF(F43=0,"",'Ark1'!AH100)</f>
        <v>5.7279236276849614</v>
      </c>
      <c r="K43" s="98"/>
      <c r="L43" s="55">
        <f>+IF(F43=0,"",'Ark1'!U100)</f>
        <v>9.5930787589498792</v>
      </c>
      <c r="M43" s="96">
        <f t="shared" si="12"/>
        <v>-1.4880687820337375</v>
      </c>
      <c r="N43" s="98"/>
      <c r="O43" s="18">
        <f>+IF(F43=0,"",'Ark1'!AI100)</f>
        <v>414</v>
      </c>
      <c r="P43" s="98"/>
      <c r="Q43" s="55">
        <f t="shared" si="8"/>
        <v>98.806682577565638</v>
      </c>
      <c r="R43" s="98"/>
      <c r="S43" s="5">
        <f>+IF(F43=0,"",'Ark1'!S100)</f>
        <v>5.3412887828162283</v>
      </c>
      <c r="T43" s="357">
        <f t="shared" si="13"/>
        <v>0.31669861888180328</v>
      </c>
      <c r="U43" s="55">
        <f>+IF(O43=0,"",'Ark1'!AJ100)</f>
        <v>86.811835748792234</v>
      </c>
      <c r="V43" s="386"/>
      <c r="W43" s="55">
        <f>+IF(O43=0,"",'Ark1'!AK100)</f>
        <v>14.3766962375825</v>
      </c>
      <c r="X43" s="386"/>
      <c r="Y43" s="95">
        <f>+IF(F43=0,"",'Ark1'!T100)</f>
        <v>3.610978520286396</v>
      </c>
      <c r="Z43" s="95">
        <f t="shared" si="14"/>
        <v>0.13556868422082236</v>
      </c>
      <c r="AA43" s="96">
        <f>+IF(F43=0,"",'Ark1'!W100)</f>
        <v>0</v>
      </c>
      <c r="AB43" s="96">
        <f>+IF(F43=0,"",'Ark1'!X100)</f>
        <v>2.3866348448687345</v>
      </c>
      <c r="AC43" s="101">
        <f t="shared" si="15"/>
        <v>-3.3510700731640539</v>
      </c>
      <c r="AD43" s="96">
        <f>+IF(F43=0,"",'Ark1'!Y100)</f>
        <v>0</v>
      </c>
      <c r="AE43" s="265">
        <f>+IF(F43=0,"",'Ark1'!Z100)</f>
        <v>2.4963314029813155</v>
      </c>
      <c r="AF43" s="260">
        <f>+IF(F43=0,"",'Ark1'!AA100)</f>
        <v>1.4575911930495324</v>
      </c>
      <c r="AG43" s="260">
        <f>+IF(F43=0,"",'Ark1'!AB100)</f>
        <v>1.3123149932632021</v>
      </c>
      <c r="AH43" s="95">
        <f t="shared" si="16"/>
        <v>1.7960232350312779</v>
      </c>
      <c r="AI43" s="25"/>
      <c r="AS43"/>
      <c r="AW43"/>
      <c r="AX43"/>
      <c r="AY43"/>
      <c r="AZ43"/>
      <c r="BA43"/>
      <c r="BB43"/>
      <c r="BF43"/>
      <c r="BG43"/>
      <c r="BH43"/>
    </row>
    <row r="44" spans="1:60" s="3" customFormat="1" ht="15.6">
      <c r="A44" s="25"/>
      <c r="B44" s="94">
        <f>+'Ark1'!C101</f>
        <v>2024</v>
      </c>
      <c r="C44" s="94">
        <f>+'Ark1'!E101</f>
        <v>35</v>
      </c>
      <c r="D44" s="94">
        <f>+IF(F44=0,"",'Ark1'!Q101)</f>
        <v>28</v>
      </c>
      <c r="E44" s="101">
        <f t="shared" si="9"/>
        <v>2</v>
      </c>
      <c r="F44" s="299">
        <f>+'Ark1'!R101</f>
        <v>207</v>
      </c>
      <c r="G44" s="338">
        <f t="shared" si="10"/>
        <v>-76</v>
      </c>
      <c r="H44" s="96">
        <f>+IF(F44=0,"",'Ark1'!AG101)</f>
        <v>1.465736945448961</v>
      </c>
      <c r="I44" s="96">
        <f t="shared" si="11"/>
        <v>-0.526376980035973</v>
      </c>
      <c r="J44" s="96">
        <f>+IF(F44=0,"",'Ark1'!AH101)</f>
        <v>0.9661835748792269</v>
      </c>
      <c r="K44" s="98"/>
      <c r="L44" s="55">
        <f>+IF(F44=0,"",'Ark1'!U101)</f>
        <v>9.682608695652176</v>
      </c>
      <c r="M44" s="96">
        <f t="shared" si="12"/>
        <v>-0.19512982024888714</v>
      </c>
      <c r="N44" s="98"/>
      <c r="O44" s="18">
        <f>+IF(F44=0,"",'Ark1'!AI101)</f>
        <v>202</v>
      </c>
      <c r="P44" s="98"/>
      <c r="Q44" s="55">
        <f t="shared" si="8"/>
        <v>97.584541062801932</v>
      </c>
      <c r="R44" s="98"/>
      <c r="S44" s="5">
        <f>+IF(F44=0,"",'Ark1'!S101)</f>
        <v>5.7101449275362315</v>
      </c>
      <c r="T44" s="357">
        <f t="shared" si="13"/>
        <v>0.93629333743022425</v>
      </c>
      <c r="U44" s="55">
        <f>+IF(O44=0,"",'Ark1'!AJ101)</f>
        <v>86.607425742574236</v>
      </c>
      <c r="V44" s="386"/>
      <c r="W44" s="55">
        <f>+IF(O44=0,"",'Ark1'!AK101)</f>
        <v>14.581488754389403</v>
      </c>
      <c r="X44" s="386"/>
      <c r="Y44" s="95">
        <f>+IF(F44=0,"",'Ark1'!T101)</f>
        <v>4.06280193236715</v>
      </c>
      <c r="Z44" s="95">
        <f t="shared" si="14"/>
        <v>0.15114115498199077</v>
      </c>
      <c r="AA44" s="96">
        <f>+IF(F44=0,"",'Ark1'!W101)</f>
        <v>0</v>
      </c>
      <c r="AB44" s="96">
        <f>+IF(F44=0,"",'Ark1'!X101)</f>
        <v>1.9323671497584536</v>
      </c>
      <c r="AC44" s="101">
        <f t="shared" si="15"/>
        <v>-4.7814137689694585</v>
      </c>
      <c r="AD44" s="96">
        <f>+IF(F44=0,"",'Ark1'!Y101)</f>
        <v>0</v>
      </c>
      <c r="AE44" s="265">
        <f>+IF(F44=0,"",'Ark1'!Z101)</f>
        <v>2.5901685089684565</v>
      </c>
      <c r="AF44" s="260">
        <f>+IF(F44=0,"",'Ark1'!AA101)</f>
        <v>1.3946216491268884</v>
      </c>
      <c r="AG44" s="260">
        <f>+IF(F44=0,"",'Ark1'!AB101)</f>
        <v>1.3300386374817581</v>
      </c>
      <c r="AH44" s="95">
        <f t="shared" si="16"/>
        <v>1.6956852791878176</v>
      </c>
      <c r="AI44" s="25"/>
    </row>
    <row r="45" spans="1:60" s="3" customFormat="1" ht="15.6">
      <c r="A45" s="25"/>
      <c r="B45" s="94">
        <f>+'Ark1'!C102</f>
        <v>2024</v>
      </c>
      <c r="C45" s="94">
        <f>+'Ark1'!E102</f>
        <v>36</v>
      </c>
      <c r="D45" s="94">
        <f>+IF(F45=0,"",'Ark1'!Q102)</f>
        <v>32</v>
      </c>
      <c r="E45" s="101">
        <f t="shared" si="9"/>
        <v>-2</v>
      </c>
      <c r="F45" s="299">
        <f>+'Ark1'!R102</f>
        <v>353</v>
      </c>
      <c r="G45" s="338">
        <f t="shared" si="10"/>
        <v>-42</v>
      </c>
      <c r="H45" s="96">
        <f>+IF(F45=0,"",'Ark1'!AG102)</f>
        <v>2.695557741318598</v>
      </c>
      <c r="I45" s="96">
        <f t="shared" si="11"/>
        <v>-0.25028232943230622</v>
      </c>
      <c r="J45" s="96">
        <f>+IF(F45=0,"",'Ark1'!AH102)</f>
        <v>3.9660056657223777</v>
      </c>
      <c r="K45" s="98"/>
      <c r="L45" s="55">
        <f>+IF(F45=0,"",'Ark1'!U102)</f>
        <v>10.441926345609062</v>
      </c>
      <c r="M45" s="96">
        <f t="shared" si="12"/>
        <v>-2.3136945530186637E-2</v>
      </c>
      <c r="N45" s="98"/>
      <c r="O45" s="18">
        <f>+IF(F45=0,"",'Ark1'!AI102)</f>
        <v>345</v>
      </c>
      <c r="P45" s="98"/>
      <c r="Q45" s="55">
        <f t="shared" si="8"/>
        <v>97.733711048158639</v>
      </c>
      <c r="R45" s="98"/>
      <c r="S45" s="5">
        <f>+IF(F45=0,"",'Ark1'!S102)</f>
        <v>5.7223796033994336</v>
      </c>
      <c r="T45" s="357">
        <f t="shared" si="13"/>
        <v>0.27174669200702883</v>
      </c>
      <c r="U45" s="55">
        <f>+IF(O45=0,"",'Ark1'!AJ102)</f>
        <v>89.720579710144946</v>
      </c>
      <c r="V45" s="386"/>
      <c r="W45" s="55">
        <f>+IF(O45=0,"",'Ark1'!AK102)</f>
        <v>14.59637245795841</v>
      </c>
      <c r="X45" s="386"/>
      <c r="Y45" s="95">
        <f>+IF(F45=0,"",'Ark1'!T102)</f>
        <v>4.2096317280453244</v>
      </c>
      <c r="Z45" s="95">
        <f t="shared" si="14"/>
        <v>0.32102413310861477</v>
      </c>
      <c r="AA45" s="96">
        <f>+IF(F45=0,"",'Ark1'!W102)</f>
        <v>0</v>
      </c>
      <c r="AB45" s="96">
        <f>+IF(F45=0,"",'Ark1'!X102)</f>
        <v>0.56657223796033995</v>
      </c>
      <c r="AC45" s="101">
        <f t="shared" si="15"/>
        <v>-1.9650733316599129</v>
      </c>
      <c r="AD45" s="96">
        <f>+IF(F45=0,"",'Ark1'!Y102)</f>
        <v>0</v>
      </c>
      <c r="AE45" s="265">
        <f>+IF(F45=0,"",'Ark1'!Z102)</f>
        <v>2.6366664345203552</v>
      </c>
      <c r="AF45" s="260">
        <f>+IF(F45=0,"",'Ark1'!AA102)</f>
        <v>1.7367818903520371</v>
      </c>
      <c r="AG45" s="260">
        <f>+IF(F45=0,"",'Ark1'!AB102)</f>
        <v>1.5739444073791935</v>
      </c>
      <c r="AH45" s="95">
        <f t="shared" si="16"/>
        <v>1.8247524752475242</v>
      </c>
      <c r="AI45" s="25"/>
    </row>
    <row r="46" spans="1:60" s="3" customFormat="1" ht="15.6">
      <c r="A46" s="25"/>
      <c r="B46" s="94">
        <f>+'Ark1'!C103</f>
        <v>2024</v>
      </c>
      <c r="C46" s="94">
        <f>+'Ark1'!E103</f>
        <v>37</v>
      </c>
      <c r="D46" s="94">
        <f>+IF(F46=0,"",'Ark1'!Q103)</f>
        <v>40</v>
      </c>
      <c r="E46" s="101">
        <f t="shared" si="9"/>
        <v>5</v>
      </c>
      <c r="F46" s="299">
        <f>+'Ark1'!R103</f>
        <v>507</v>
      </c>
      <c r="G46" s="338">
        <f t="shared" si="10"/>
        <v>-178</v>
      </c>
      <c r="H46" s="96">
        <f>+IF(F46=0,"",'Ark1'!AG103)</f>
        <v>4.3442649924859316</v>
      </c>
      <c r="I46" s="96">
        <f t="shared" si="11"/>
        <v>-0.79301441870236911</v>
      </c>
      <c r="J46" s="96">
        <f>+IF(F46=0,"",'Ark1'!AH103)</f>
        <v>1.3806706114398419</v>
      </c>
      <c r="K46" s="98"/>
      <c r="L46" s="55">
        <f>+IF(F46=0,"",'Ark1'!U103)</f>
        <v>11.716962524654836</v>
      </c>
      <c r="M46" s="96">
        <f t="shared" si="12"/>
        <v>1.1931669042168842</v>
      </c>
      <c r="N46" s="98"/>
      <c r="O46" s="18">
        <f>+IF(F46=0,"",'Ark1'!AI103)</f>
        <v>474</v>
      </c>
      <c r="P46" s="98"/>
      <c r="Q46" s="55">
        <f t="shared" si="8"/>
        <v>93.491124260355036</v>
      </c>
      <c r="R46" s="98"/>
      <c r="S46" s="5">
        <f>+IF(F46=0,"",'Ark1'!S103)</f>
        <v>5.9743589743589745</v>
      </c>
      <c r="T46" s="357">
        <f t="shared" si="13"/>
        <v>1.0648699232640828</v>
      </c>
      <c r="U46" s="55">
        <f>+IF(O46=0,"",'Ark1'!AJ103)</f>
        <v>91.253375527426257</v>
      </c>
      <c r="V46" s="386"/>
      <c r="W46" s="55">
        <f>+IF(O46=0,"",'Ark1'!AK103)</f>
        <v>14.842888928794748</v>
      </c>
      <c r="X46" s="386"/>
      <c r="Y46" s="95">
        <f>+IF(F46=0,"",'Ark1'!T103)</f>
        <v>4.32544378698225</v>
      </c>
      <c r="Z46" s="95">
        <f t="shared" si="14"/>
        <v>0.55756057530341696</v>
      </c>
      <c r="AA46" s="96">
        <f>+IF(F46=0,"",'Ark1'!W103)</f>
        <v>0</v>
      </c>
      <c r="AB46" s="96">
        <f>+IF(F46=0,"",'Ark1'!X103)</f>
        <v>17.159763313609467</v>
      </c>
      <c r="AC46" s="101">
        <f t="shared" si="15"/>
        <v>4.6050187880620239</v>
      </c>
      <c r="AD46" s="96">
        <f>+IF(F46=0,"",'Ark1'!Y103)</f>
        <v>0.39447731755424065</v>
      </c>
      <c r="AE46" s="265">
        <f>+IF(F46=0,"",'Ark1'!Z103)</f>
        <v>3.948333511661041</v>
      </c>
      <c r="AF46" s="260">
        <f>+IF(F46=0,"",'Ark1'!AA103)</f>
        <v>1.2566718722915724</v>
      </c>
      <c r="AG46" s="260">
        <f>+IF(F46=0,"",'Ark1'!AB103)</f>
        <v>1.2927515836758858</v>
      </c>
      <c r="AH46" s="95">
        <f t="shared" si="16"/>
        <v>1.9612083195774188</v>
      </c>
      <c r="AI46" s="25"/>
    </row>
    <row r="47" spans="1:60" s="3" customFormat="1" ht="15.6">
      <c r="A47" s="25"/>
      <c r="B47" s="94">
        <f>+'Ark1'!C104</f>
        <v>2024</v>
      </c>
      <c r="C47" s="94">
        <f>+'Ark1'!E104</f>
        <v>38</v>
      </c>
      <c r="D47" s="94">
        <f>+IF(F47=0,"",'Ark1'!Q104)</f>
        <v>30</v>
      </c>
      <c r="E47" s="101">
        <f t="shared" si="9"/>
        <v>0</v>
      </c>
      <c r="F47" s="299">
        <f>+'Ark1'!R104</f>
        <v>327</v>
      </c>
      <c r="G47" s="338">
        <f t="shared" si="10"/>
        <v>-115</v>
      </c>
      <c r="H47" s="96">
        <f>+IF(F47=0,"",'Ark1'!AG104)</f>
        <v>2.465711350082453</v>
      </c>
      <c r="I47" s="96">
        <f t="shared" si="11"/>
        <v>-0.69855288828708373</v>
      </c>
      <c r="J47" s="96">
        <f>+IF(F47=0,"",'Ark1'!AH104)</f>
        <v>4.2813455657492341</v>
      </c>
      <c r="K47" s="98"/>
      <c r="L47" s="55">
        <f>+IF(F47=0,"",'Ark1'!U104)</f>
        <v>10.311009174311923</v>
      </c>
      <c r="M47" s="96">
        <f t="shared" si="12"/>
        <v>0.26530781684586024</v>
      </c>
      <c r="N47" s="98"/>
      <c r="O47" s="18">
        <f>+IF(F47=0,"",'Ark1'!AI104)</f>
        <v>317</v>
      </c>
      <c r="P47" s="98"/>
      <c r="Q47" s="55">
        <f t="shared" si="8"/>
        <v>96.941896024464839</v>
      </c>
      <c r="R47" s="98"/>
      <c r="S47" s="5">
        <f>+IF(F47=0,"",'Ark1'!S104)</f>
        <v>5.663608562691131</v>
      </c>
      <c r="T47" s="357">
        <f t="shared" si="13"/>
        <v>0.505237521967147</v>
      </c>
      <c r="U47" s="55">
        <f>+IF(O47=0,"",'Ark1'!AJ104)</f>
        <v>89.204416403785515</v>
      </c>
      <c r="V47" s="386"/>
      <c r="W47" s="55">
        <f>+IF(O47=0,"",'Ark1'!AK104)</f>
        <v>14.179036210939104</v>
      </c>
      <c r="X47" s="386"/>
      <c r="Y47" s="95">
        <f>+IF(F47=0,"",'Ark1'!T104)</f>
        <v>4.4097859327217108</v>
      </c>
      <c r="Z47" s="95">
        <f t="shared" si="14"/>
        <v>0.66091715444116828</v>
      </c>
      <c r="AA47" s="96">
        <f>+IF(F47=0,"",'Ark1'!W104)</f>
        <v>0.3058103975535168</v>
      </c>
      <c r="AB47" s="96">
        <f>+IF(F47=0,"",'Ark1'!X104)</f>
        <v>3.0581039755351682</v>
      </c>
      <c r="AC47" s="101">
        <f t="shared" si="15"/>
        <v>-1.9192715900756907</v>
      </c>
      <c r="AD47" s="96">
        <f>+IF(F47=0,"",'Ark1'!Y104)</f>
        <v>0</v>
      </c>
      <c r="AE47" s="265">
        <f>+IF(F47=0,"",'Ark1'!Z104)</f>
        <v>2.8421792296785502</v>
      </c>
      <c r="AF47" s="260">
        <f>+IF(F47=0,"",'Ark1'!AA104)</f>
        <v>1.4807603447076725</v>
      </c>
      <c r="AG47" s="260">
        <f>+IF(F47=0,"",'Ark1'!AB104)</f>
        <v>1.2179702936165502</v>
      </c>
      <c r="AH47" s="95">
        <f t="shared" si="16"/>
        <v>1.8205723542116627</v>
      </c>
      <c r="AI47" s="25"/>
    </row>
    <row r="48" spans="1:60" s="3" customFormat="1" ht="15.6">
      <c r="A48" s="25"/>
      <c r="B48" s="94">
        <f>+'Ark1'!C105</f>
        <v>2024</v>
      </c>
      <c r="C48" s="94">
        <f>+'Ark1'!E105</f>
        <v>39</v>
      </c>
      <c r="D48" s="94">
        <f>+IF(F48=0,"",'Ark1'!Q105)</f>
        <v>27</v>
      </c>
      <c r="E48" s="101">
        <f t="shared" si="9"/>
        <v>-10</v>
      </c>
      <c r="F48" s="299">
        <f>+'Ark1'!R105</f>
        <v>284</v>
      </c>
      <c r="G48" s="338">
        <f t="shared" si="10"/>
        <v>-117</v>
      </c>
      <c r="H48" s="96">
        <f>+IF(F48=0,"",'Ark1'!AG105)</f>
        <v>2.4501347413222558</v>
      </c>
      <c r="I48" s="96">
        <f t="shared" si="11"/>
        <v>-0.47646404875750958</v>
      </c>
      <c r="J48" s="96">
        <f>+IF(F48=0,"",'Ark1'!AH105)</f>
        <v>0.7042253521126759</v>
      </c>
      <c r="K48" s="98"/>
      <c r="L48" s="55">
        <f>+IF(F48=0,"",'Ark1'!U105)</f>
        <v>11.79718309859156</v>
      </c>
      <c r="M48" s="96">
        <f t="shared" si="12"/>
        <v>1.5560359664219785</v>
      </c>
      <c r="N48" s="98"/>
      <c r="O48" s="18">
        <f>+IF(F48=0,"",'Ark1'!AI105)</f>
        <v>273</v>
      </c>
      <c r="P48" s="98"/>
      <c r="Q48" s="55">
        <f t="shared" si="8"/>
        <v>96.126760563380287</v>
      </c>
      <c r="R48" s="98"/>
      <c r="S48" s="5">
        <f>+IF(F48=0,"",'Ark1'!S105)</f>
        <v>5.7676056338028188</v>
      </c>
      <c r="T48" s="357">
        <f t="shared" si="13"/>
        <v>8.1820097643218404E-2</v>
      </c>
      <c r="U48" s="55">
        <f>+IF(O48=0,"",'Ark1'!AJ105)</f>
        <v>92.772161172161191</v>
      </c>
      <c r="V48" s="386"/>
      <c r="W48" s="55">
        <f>+IF(O48=0,"",'Ark1'!AK105)</f>
        <v>14.528964326520038</v>
      </c>
      <c r="X48" s="386"/>
      <c r="Y48" s="95">
        <f>+IF(F48=0,"",'Ark1'!T105)</f>
        <v>4.352112676056338</v>
      </c>
      <c r="Z48" s="95">
        <f t="shared" si="14"/>
        <v>0.150117663587511</v>
      </c>
      <c r="AA48" s="96">
        <f>+IF(F48=0,"",'Ark1'!W105)</f>
        <v>0.7042253521126759</v>
      </c>
      <c r="AB48" s="96">
        <f>+IF(F48=0,"",'Ark1'!X105)</f>
        <v>10.211267605633802</v>
      </c>
      <c r="AC48" s="101">
        <f t="shared" si="15"/>
        <v>7.2187489023919067</v>
      </c>
      <c r="AD48" s="96">
        <f>+IF(F48=0,"",'Ark1'!Y105)</f>
        <v>1.0563380281690138</v>
      </c>
      <c r="AE48" s="265">
        <f>+IF(F48=0,"",'Ark1'!Z105)</f>
        <v>3.6338189212439183</v>
      </c>
      <c r="AF48" s="260">
        <f>+IF(F48=0,"",'Ark1'!AA105)</f>
        <v>1.5458508435133029</v>
      </c>
      <c r="AG48" s="260">
        <f>+IF(F48=0,"",'Ark1'!AB105)</f>
        <v>1.4568786965975868</v>
      </c>
      <c r="AH48" s="95">
        <f t="shared" si="16"/>
        <v>2.0454212454212466</v>
      </c>
      <c r="AI48" s="25"/>
    </row>
    <row r="49" spans="1:35" s="3" customFormat="1" ht="15.6">
      <c r="A49" s="25"/>
      <c r="B49" s="94">
        <f>+'Ark1'!C106</f>
        <v>2024</v>
      </c>
      <c r="C49" s="94">
        <f>+'Ark1'!E106</f>
        <v>40</v>
      </c>
      <c r="D49" s="94">
        <f>+IF(F49=0,"",'Ark1'!Q106)</f>
        <v>64</v>
      </c>
      <c r="E49" s="101">
        <f t="shared" si="9"/>
        <v>6</v>
      </c>
      <c r="F49" s="299">
        <f>+'Ark1'!R106</f>
        <v>694</v>
      </c>
      <c r="G49" s="338">
        <f t="shared" si="10"/>
        <v>108</v>
      </c>
      <c r="H49" s="96">
        <f>+IF(F49=0,"",'Ark1'!AG106)</f>
        <v>4.8683118393195999</v>
      </c>
      <c r="I49" s="96">
        <f t="shared" si="11"/>
        <v>0.72637675084890585</v>
      </c>
      <c r="J49" s="96">
        <f>+IF(F49=0,"",'Ark1'!AH106)</f>
        <v>0.14409221902017288</v>
      </c>
      <c r="K49" s="98"/>
      <c r="L49" s="55">
        <f>+IF(F49=0,"",'Ark1'!U106)</f>
        <v>9.5923631123919328</v>
      </c>
      <c r="M49" s="96">
        <f t="shared" si="12"/>
        <v>-0.32589627327359594</v>
      </c>
      <c r="N49" s="98"/>
      <c r="O49" s="18">
        <f>+IF(F49=0,"",'Ark1'!AI106)</f>
        <v>691</v>
      </c>
      <c r="P49" s="98"/>
      <c r="Q49" s="55">
        <f t="shared" si="8"/>
        <v>99.567723342939487</v>
      </c>
      <c r="R49" s="98"/>
      <c r="S49" s="5">
        <f>+IF(F49=0,"",'Ark1'!S106)</f>
        <v>5.7824207492795408</v>
      </c>
      <c r="T49" s="357">
        <f t="shared" si="13"/>
        <v>0.50085078340923239</v>
      </c>
      <c r="U49" s="55">
        <f>+IF(O49=0,"",'Ark1'!AJ106)</f>
        <v>86.897539797395098</v>
      </c>
      <c r="V49" s="386"/>
      <c r="W49" s="55">
        <f>+IF(O49=0,"",'Ark1'!AK106)</f>
        <v>14.78465726806192</v>
      </c>
      <c r="X49" s="386"/>
      <c r="Y49" s="95">
        <f>+IF(F49=0,"",'Ark1'!T106)</f>
        <v>4.2247838616714697</v>
      </c>
      <c r="Z49" s="95">
        <f t="shared" si="14"/>
        <v>-0.336649585427506</v>
      </c>
      <c r="AA49" s="96">
        <f>+IF(F49=0,"",'Ark1'!W106)</f>
        <v>0</v>
      </c>
      <c r="AB49" s="96">
        <f>+IF(F49=0,"",'Ark1'!X106)</f>
        <v>3.8904899135446689</v>
      </c>
      <c r="AC49" s="101">
        <f t="shared" si="15"/>
        <v>1.3307629510873307</v>
      </c>
      <c r="AD49" s="96">
        <f>+IF(F49=0,"",'Ark1'!Y106)</f>
        <v>0</v>
      </c>
      <c r="AE49" s="265">
        <f>+IF(F49=0,"",'Ark1'!Z106)</f>
        <v>3.7301809654889886</v>
      </c>
      <c r="AF49" s="260">
        <f>+IF(F49=0,"",'Ark1'!AA106)</f>
        <v>1.5060614958593479</v>
      </c>
      <c r="AG49" s="260">
        <f>+IF(F49=0,"",'Ark1'!AB106)</f>
        <v>1.3638676767705711</v>
      </c>
      <c r="AH49" s="95">
        <f t="shared" si="16"/>
        <v>1.6588836282083228</v>
      </c>
      <c r="AI49" s="25"/>
    </row>
    <row r="50" spans="1:35" s="2" customFormat="1" ht="15.6">
      <c r="A50" s="25"/>
      <c r="B50" s="94">
        <f>+'Ark1'!C107</f>
        <v>2024</v>
      </c>
      <c r="C50" s="94">
        <f>+'Ark1'!E107</f>
        <v>41</v>
      </c>
      <c r="D50" s="94">
        <f>+IF(F50=0,"",'Ark1'!Q107)</f>
        <v>75</v>
      </c>
      <c r="E50" s="101">
        <f t="shared" si="9"/>
        <v>24</v>
      </c>
      <c r="F50" s="299">
        <f>+'Ark1'!R107</f>
        <v>916</v>
      </c>
      <c r="G50" s="338">
        <f t="shared" si="10"/>
        <v>429</v>
      </c>
      <c r="H50" s="96">
        <f>+IF(F50=0,"",'Ark1'!AG107)</f>
        <v>7.2983359355289199</v>
      </c>
      <c r="I50" s="96">
        <f t="shared" si="11"/>
        <v>3.7068440022576823</v>
      </c>
      <c r="J50" s="96">
        <f>+IF(F50=0,"",'Ark1'!AH107)</f>
        <v>2.6200873362445409</v>
      </c>
      <c r="K50" s="98"/>
      <c r="L50" s="55">
        <f>+IF(F50=0,"",'Ark1'!U107)</f>
        <v>10.895196506550212</v>
      </c>
      <c r="M50" s="96">
        <f t="shared" si="12"/>
        <v>0.5467365476179733</v>
      </c>
      <c r="N50" s="98"/>
      <c r="O50" s="18">
        <f>+IF(F50=0,"",'Ark1'!AI107)</f>
        <v>895</v>
      </c>
      <c r="P50" s="98"/>
      <c r="Q50" s="55">
        <f t="shared" si="8"/>
        <v>97.707423580786028</v>
      </c>
      <c r="R50" s="98"/>
      <c r="S50" s="5">
        <f>+IF(F50=0,"",'Ark1'!S107)</f>
        <v>5.8275109170305681</v>
      </c>
      <c r="T50" s="357">
        <f t="shared" si="13"/>
        <v>0.41067313468970745</v>
      </c>
      <c r="U50" s="55">
        <f>+IF(O50=0,"",'Ark1'!AJ107)</f>
        <v>89.818100558659197</v>
      </c>
      <c r="V50" s="386"/>
      <c r="W50" s="55">
        <f>+IF(O50=0,"",'Ark1'!AK107)</f>
        <v>14.909235478671462</v>
      </c>
      <c r="X50" s="386"/>
      <c r="Y50" s="95">
        <f>+IF(F50=0,"",'Ark1'!T107)</f>
        <v>4.2805676855895207</v>
      </c>
      <c r="Z50" s="95">
        <f t="shared" si="14"/>
        <v>0.13272374308438817</v>
      </c>
      <c r="AA50" s="96">
        <f>+IF(F50=0,"",'Ark1'!W107)</f>
        <v>0</v>
      </c>
      <c r="AB50" s="96">
        <f>+IF(F50=0,"",'Ark1'!X107)</f>
        <v>6.2227074235807889</v>
      </c>
      <c r="AC50" s="101">
        <f t="shared" si="15"/>
        <v>1.4999148157779141</v>
      </c>
      <c r="AD50" s="96">
        <f>+IF(F50=0,"",'Ark1'!Y107)</f>
        <v>0</v>
      </c>
      <c r="AE50" s="265">
        <f>+IF(F50=0,"",'Ark1'!Z107)</f>
        <v>3.2859531103595008</v>
      </c>
      <c r="AF50" s="260">
        <f>+IF(F50=0,"",'Ark1'!AA107)</f>
        <v>1.4359493629738205</v>
      </c>
      <c r="AG50" s="260">
        <f>+IF(F50=0,"",'Ark1'!AB107)</f>
        <v>1.3244814857586149</v>
      </c>
      <c r="AH50" s="95">
        <f t="shared" si="16"/>
        <v>1.8696140876732845</v>
      </c>
      <c r="AI50" s="25"/>
    </row>
    <row r="51" spans="1:35" s="3" customFormat="1" ht="15.6">
      <c r="A51" s="25"/>
      <c r="B51" s="94">
        <f>+'Ark1'!C108</f>
        <v>2024</v>
      </c>
      <c r="C51" s="94">
        <f>+'Ark1'!E108</f>
        <v>42</v>
      </c>
      <c r="D51" s="94">
        <f>+IF(F51=0,"",'Ark1'!Q108)</f>
        <v>56</v>
      </c>
      <c r="E51" s="101">
        <f t="shared" si="9"/>
        <v>-7</v>
      </c>
      <c r="F51" s="299">
        <f>+'Ark1'!R108</f>
        <v>394</v>
      </c>
      <c r="G51" s="338">
        <f t="shared" si="10"/>
        <v>-91</v>
      </c>
      <c r="H51" s="96">
        <f>+IF(F51=0,"",'Ark1'!AG108)</f>
        <v>2.9173598745095726</v>
      </c>
      <c r="I51" s="96">
        <f t="shared" si="11"/>
        <v>-0.60735768843257532</v>
      </c>
      <c r="J51" s="96">
        <f>+IF(F51=0,"",'Ark1'!AH108)</f>
        <v>2.2842639593908634</v>
      </c>
      <c r="K51" s="98"/>
      <c r="L51" s="55">
        <f>+IF(F51=0,"",'Ark1'!U108)</f>
        <v>10.125126903553303</v>
      </c>
      <c r="M51" s="96">
        <f t="shared" si="12"/>
        <v>-7.2811240776591291E-2</v>
      </c>
      <c r="N51" s="98"/>
      <c r="O51" s="18">
        <f>+IF(F51=0,"",'Ark1'!AI108)</f>
        <v>385</v>
      </c>
      <c r="P51" s="98"/>
      <c r="Q51" s="55">
        <f t="shared" si="8"/>
        <v>97.71573604060913</v>
      </c>
      <c r="R51" s="98"/>
      <c r="S51" s="5">
        <f>+IF(F51=0,"",'Ark1'!S108)</f>
        <v>5.6928934010152306</v>
      </c>
      <c r="T51" s="357">
        <f t="shared" si="13"/>
        <v>0.121759380396675</v>
      </c>
      <c r="U51" s="55">
        <f>+IF(O51=0,"",'Ark1'!AJ108)</f>
        <v>86.29376623376622</v>
      </c>
      <c r="V51" s="386"/>
      <c r="W51" s="55">
        <f>+IF(O51=0,"",'Ark1'!AK108)</f>
        <v>14.8510239999716</v>
      </c>
      <c r="X51" s="386"/>
      <c r="Y51" s="95">
        <f>+IF(F51=0,"",'Ark1'!T108)</f>
        <v>4.098984771573603</v>
      </c>
      <c r="Z51" s="95">
        <f t="shared" si="14"/>
        <v>-0.28864409440577976</v>
      </c>
      <c r="AA51" s="96">
        <f>+IF(F51=0,"",'Ark1'!W108)</f>
        <v>0</v>
      </c>
      <c r="AB51" s="96">
        <f>+IF(F51=0,"",'Ark1'!X108)</f>
        <v>10.152284263959389</v>
      </c>
      <c r="AC51" s="101">
        <f t="shared" si="15"/>
        <v>6.2347584907635127</v>
      </c>
      <c r="AD51" s="96">
        <f>+IF(F51=0,"",'Ark1'!Y108)</f>
        <v>0.76142131979695427</v>
      </c>
      <c r="AE51" s="265">
        <f>+IF(F51=0,"",'Ark1'!Z108)</f>
        <v>5.6464806980308992</v>
      </c>
      <c r="AF51" s="260">
        <f>+IF(F51=0,"",'Ark1'!AA108)</f>
        <v>1.7595570086840724</v>
      </c>
      <c r="AG51" s="260">
        <f>+IF(F51=0,"",'Ark1'!AB108)</f>
        <v>1.3225298725274559</v>
      </c>
      <c r="AH51" s="95">
        <f t="shared" si="16"/>
        <v>1.7785555060187248</v>
      </c>
      <c r="AI51" s="25"/>
    </row>
    <row r="52" spans="1:35" s="3" customFormat="1" ht="15.6">
      <c r="A52" s="25"/>
      <c r="B52" s="94">
        <f>+'Ark1'!C109</f>
        <v>2024</v>
      </c>
      <c r="C52" s="94">
        <f>+'Ark1'!E109</f>
        <v>43</v>
      </c>
      <c r="D52" s="94">
        <f>+IF(F52=0,"",'Ark1'!Q109)</f>
        <v>56</v>
      </c>
      <c r="E52" s="101">
        <f t="shared" si="9"/>
        <v>-5</v>
      </c>
      <c r="F52" s="299">
        <f>+'Ark1'!R109</f>
        <v>472</v>
      </c>
      <c r="G52" s="338">
        <f t="shared" si="10"/>
        <v>32</v>
      </c>
      <c r="H52" s="96">
        <f>+IF(F52=0,"",'Ark1'!AG109)</f>
        <v>3.6954590163334968</v>
      </c>
      <c r="I52" s="96">
        <f t="shared" si="11"/>
        <v>0.43962053476984941</v>
      </c>
      <c r="J52" s="96">
        <f>+IF(F52=0,"",'Ark1'!AH109)</f>
        <v>0</v>
      </c>
      <c r="K52" s="98"/>
      <c r="L52" s="55">
        <f>+IF(F52=0,"",'Ark1'!U109)</f>
        <v>10.706144067796609</v>
      </c>
      <c r="M52" s="96">
        <f t="shared" si="12"/>
        <v>0.32273497688751362</v>
      </c>
      <c r="N52" s="98"/>
      <c r="O52" s="18">
        <f>+IF(F52=0,"",'Ark1'!AI109)</f>
        <v>454</v>
      </c>
      <c r="P52" s="98"/>
      <c r="Q52" s="55">
        <f t="shared" si="8"/>
        <v>96.186440677966104</v>
      </c>
      <c r="R52" s="98"/>
      <c r="S52" s="5">
        <f>+IF(F52=0,"",'Ark1'!S109)</f>
        <v>6.1292372881355925</v>
      </c>
      <c r="T52" s="357">
        <f t="shared" si="13"/>
        <v>0.13832819722650047</v>
      </c>
      <c r="U52" s="55">
        <f>+IF(O52=0,"",'Ark1'!AJ109)</f>
        <v>88.09207048458147</v>
      </c>
      <c r="V52" s="386"/>
      <c r="W52" s="55">
        <f>+IF(O52=0,"",'Ark1'!AK109)</f>
        <v>15.154967501603441</v>
      </c>
      <c r="X52" s="386"/>
      <c r="Y52" s="95">
        <f>+IF(F52=0,"",'Ark1'!T109)</f>
        <v>4.8580508474576281</v>
      </c>
      <c r="Z52" s="95">
        <f t="shared" si="14"/>
        <v>0.56259630200308219</v>
      </c>
      <c r="AA52" s="96">
        <f>+IF(F52=0,"",'Ark1'!W109)</f>
        <v>0.63559322033898302</v>
      </c>
      <c r="AB52" s="96">
        <f>+IF(F52=0,"",'Ark1'!X109)</f>
        <v>5.2966101694915251</v>
      </c>
      <c r="AC52" s="101">
        <f t="shared" si="15"/>
        <v>-1.0670261941448382</v>
      </c>
      <c r="AD52" s="96">
        <f>+IF(F52=0,"",'Ark1'!Y109)</f>
        <v>0</v>
      </c>
      <c r="AE52" s="265">
        <f>+IF(F52=0,"",'Ark1'!Z109)</f>
        <v>3.0875955286818444</v>
      </c>
      <c r="AF52" s="260">
        <f>+IF(F52=0,"",'Ark1'!AA109)</f>
        <v>1.4105508340923929</v>
      </c>
      <c r="AG52" s="260">
        <f>+IF(F52=0,"",'Ark1'!AB109)</f>
        <v>1.7058532128689197</v>
      </c>
      <c r="AH52" s="95">
        <f t="shared" si="16"/>
        <v>1.7467334946422399</v>
      </c>
      <c r="AI52" s="25"/>
    </row>
    <row r="53" spans="1:35" s="3" customFormat="1" ht="15.6">
      <c r="A53" s="25"/>
      <c r="B53" s="94">
        <f>+'Ark1'!C110</f>
        <v>2024</v>
      </c>
      <c r="C53" s="94">
        <f>+'Ark1'!E110</f>
        <v>44</v>
      </c>
      <c r="D53" s="94">
        <f>+IF(F53=0,"",'Ark1'!Q110)</f>
        <v>48</v>
      </c>
      <c r="E53" s="101">
        <f t="shared" si="9"/>
        <v>5</v>
      </c>
      <c r="F53" s="299">
        <f>+'Ark1'!R110</f>
        <v>259</v>
      </c>
      <c r="G53" s="338">
        <f t="shared" si="10"/>
        <v>-70</v>
      </c>
      <c r="H53" s="96">
        <f>+IF(F53=0,"",'Ark1'!AG110)</f>
        <v>1.9897837922826305</v>
      </c>
      <c r="I53" s="96">
        <f t="shared" si="11"/>
        <v>-0.74924814325480216</v>
      </c>
      <c r="J53" s="96">
        <f>+IF(F53=0,"",'Ark1'!AH110)</f>
        <v>1.93050193050193</v>
      </c>
      <c r="K53" s="98"/>
      <c r="L53" s="55">
        <f>+IF(F53=0,"",'Ark1'!U110)</f>
        <v>10.505405405405401</v>
      </c>
      <c r="M53" s="96">
        <f t="shared" si="12"/>
        <v>-1.1769654152632949</v>
      </c>
      <c r="N53" s="98"/>
      <c r="O53" s="18">
        <f>+IF(F53=0,"",'Ark1'!AI110)</f>
        <v>246</v>
      </c>
      <c r="P53" s="98"/>
      <c r="Q53" s="55">
        <f t="shared" si="8"/>
        <v>94.980694980694977</v>
      </c>
      <c r="R53" s="98"/>
      <c r="S53" s="5">
        <f>+IF(F53=0,"",'Ark1'!S110)</f>
        <v>5.6640926640926637</v>
      </c>
      <c r="T53" s="357">
        <f t="shared" si="13"/>
        <v>-7.1469645937731308E-2</v>
      </c>
      <c r="U53" s="55">
        <f>+IF(O53=0,"",'Ark1'!AJ110)</f>
        <v>88.38536585365857</v>
      </c>
      <c r="V53" s="386"/>
      <c r="W53" s="55">
        <f>+IF(O53=0,"",'Ark1'!AK110)</f>
        <v>14.631136795365125</v>
      </c>
      <c r="X53" s="386"/>
      <c r="Y53" s="95">
        <f>+IF(F53=0,"",'Ark1'!T110)</f>
        <v>4.359073359073359</v>
      </c>
      <c r="Z53" s="95">
        <f t="shared" si="14"/>
        <v>-0.35217284153454376</v>
      </c>
      <c r="AA53" s="96">
        <f>+IF(F53=0,"",'Ark1'!W110)</f>
        <v>0</v>
      </c>
      <c r="AB53" s="96">
        <f>+IF(F53=0,"",'Ark1'!X110)</f>
        <v>9.2664092664092639</v>
      </c>
      <c r="AC53" s="101">
        <f t="shared" si="15"/>
        <v>-0.76398587036885246</v>
      </c>
      <c r="AD53" s="96">
        <f>+IF(F53=0,"",'Ark1'!Y110)</f>
        <v>0</v>
      </c>
      <c r="AE53" s="265">
        <f>+IF(F53=0,"",'Ark1'!Z110)</f>
        <v>3.6629694646511721</v>
      </c>
      <c r="AF53" s="260">
        <f>+IF(F53=0,"",'Ark1'!AA110)</f>
        <v>1.7550545446606023</v>
      </c>
      <c r="AG53" s="260">
        <f>+IF(F53=0,"",'Ark1'!AB110)</f>
        <v>1.5189995915395142</v>
      </c>
      <c r="AH53" s="95">
        <f t="shared" si="16"/>
        <v>1.8547375596455344</v>
      </c>
      <c r="AI53" s="25"/>
    </row>
    <row r="54" spans="1:35" s="3" customFormat="1" ht="15.6">
      <c r="A54" s="25"/>
      <c r="B54" s="94">
        <f>+'Ark1'!C111</f>
        <v>2024</v>
      </c>
      <c r="C54" s="94">
        <f>+'Ark1'!E111</f>
        <v>45</v>
      </c>
      <c r="D54" s="94">
        <f>+IF(F54=0,"",'Ark1'!Q111)</f>
        <v>39</v>
      </c>
      <c r="E54" s="101">
        <f t="shared" si="9"/>
        <v>-1</v>
      </c>
      <c r="F54" s="299">
        <f>+'Ark1'!R111</f>
        <v>487</v>
      </c>
      <c r="G54" s="338">
        <f t="shared" si="10"/>
        <v>244</v>
      </c>
      <c r="H54" s="96">
        <f>+IF(F54=0,"",'Ark1'!AG111)</f>
        <v>3.5130006179452757</v>
      </c>
      <c r="I54" s="96">
        <f t="shared" si="11"/>
        <v>1.9382799550190193</v>
      </c>
      <c r="J54" s="96">
        <f>+IF(F54=0,"",'Ark1'!AH111)</f>
        <v>7.1868583162217679</v>
      </c>
      <c r="K54" s="98"/>
      <c r="L54" s="55">
        <f>+IF(F54=0,"",'Ark1'!U111)</f>
        <v>9.8640657084188881</v>
      </c>
      <c r="M54" s="96">
        <f t="shared" si="12"/>
        <v>0.77065007055881196</v>
      </c>
      <c r="N54" s="98"/>
      <c r="O54" s="18">
        <f>+IF(F54=0,"",'Ark1'!AI111)</f>
        <v>476</v>
      </c>
      <c r="P54" s="98"/>
      <c r="Q54" s="55">
        <f t="shared" si="8"/>
        <v>97.741273100616013</v>
      </c>
      <c r="R54" s="98"/>
      <c r="S54" s="5">
        <f>+IF(F54=0,"",'Ark1'!S111)</f>
        <v>5.359342915811089</v>
      </c>
      <c r="T54" s="357">
        <f t="shared" si="13"/>
        <v>0.10831410922672724</v>
      </c>
      <c r="U54" s="55">
        <f>+IF(O54=0,"",'Ark1'!AJ111)</f>
        <v>88.269957983193279</v>
      </c>
      <c r="V54" s="386"/>
      <c r="W54" s="55">
        <f>+IF(O54=0,"",'Ark1'!AK111)</f>
        <v>13.974799757554262</v>
      </c>
      <c r="X54" s="386"/>
      <c r="Y54" s="95">
        <f>+IF(F54=0,"",'Ark1'!T111)</f>
        <v>4.2073921971252561</v>
      </c>
      <c r="Z54" s="95">
        <f t="shared" si="14"/>
        <v>-0.15474772057021724</v>
      </c>
      <c r="AA54" s="96">
        <f>+IF(F54=0,"",'Ark1'!W111)</f>
        <v>0</v>
      </c>
      <c r="AB54" s="96">
        <f>+IF(F54=0,"",'Ark1'!X111)</f>
        <v>4.5174537987679679</v>
      </c>
      <c r="AC54" s="101">
        <f t="shared" si="15"/>
        <v>1.6367953625539755</v>
      </c>
      <c r="AD54" s="96">
        <f>+IF(F54=0,"",'Ark1'!Y111)</f>
        <v>0.20533880903490756</v>
      </c>
      <c r="AE54" s="265">
        <f>+IF(F54=0,"",'Ark1'!Z111)</f>
        <v>3.3901903267419442</v>
      </c>
      <c r="AF54" s="260">
        <f>+IF(F54=0,"",'Ark1'!AA111)</f>
        <v>1.498880478687433</v>
      </c>
      <c r="AG54" s="260">
        <f>+IF(F54=0,"",'Ark1'!AB111)</f>
        <v>1.5340444511189786</v>
      </c>
      <c r="AH54" s="95">
        <f t="shared" si="16"/>
        <v>1.8405363984674321</v>
      </c>
      <c r="AI54" s="25"/>
    </row>
    <row r="55" spans="1:35" s="3" customFormat="1" ht="15.6">
      <c r="A55" s="25"/>
      <c r="B55" s="94">
        <f>+'Ark1'!C112</f>
        <v>2024</v>
      </c>
      <c r="C55" s="94">
        <f>+'Ark1'!E112</f>
        <v>46</v>
      </c>
      <c r="D55" s="94">
        <f>+IF(F55=0,"",'Ark1'!Q112)</f>
        <v>29</v>
      </c>
      <c r="E55" s="101">
        <f t="shared" si="9"/>
        <v>3</v>
      </c>
      <c r="F55" s="299">
        <f>+'Ark1'!R112</f>
        <v>116</v>
      </c>
      <c r="G55" s="338">
        <f t="shared" si="10"/>
        <v>-49</v>
      </c>
      <c r="H55" s="96">
        <f>+IF(F55=0,"",'Ark1'!AG112)</f>
        <v>1.0014369970053414</v>
      </c>
      <c r="I55" s="96">
        <f t="shared" si="11"/>
        <v>-0.30176781645044226</v>
      </c>
      <c r="J55" s="96">
        <f>+IF(F55=0,"",'Ark1'!AH112)</f>
        <v>9.4827586206896513</v>
      </c>
      <c r="K55" s="98"/>
      <c r="L55" s="55">
        <f>+IF(F55=0,"",'Ark1'!U112)</f>
        <v>11.805172413793098</v>
      </c>
      <c r="M55" s="96">
        <f t="shared" si="12"/>
        <v>0.72214211076279966</v>
      </c>
      <c r="N55" s="98"/>
      <c r="O55" s="18">
        <f>+IF(F55=0,"",'Ark1'!AI112)</f>
        <v>111</v>
      </c>
      <c r="P55" s="98"/>
      <c r="Q55" s="55">
        <f t="shared" si="8"/>
        <v>95.689655172413794</v>
      </c>
      <c r="R55" s="98"/>
      <c r="S55" s="5">
        <f>+IF(F55=0,"",'Ark1'!S112)</f>
        <v>6.2931034482758639</v>
      </c>
      <c r="T55" s="357">
        <f t="shared" si="13"/>
        <v>0.72340647857889451</v>
      </c>
      <c r="U55" s="55">
        <f>+IF(O55=0,"",'Ark1'!AJ112)</f>
        <v>90.809909909909933</v>
      </c>
      <c r="V55" s="386"/>
      <c r="W55" s="55">
        <f>+IF(O55=0,"",'Ark1'!AK112)</f>
        <v>15.558631942854795</v>
      </c>
      <c r="X55" s="386"/>
      <c r="Y55" s="95">
        <f>+IF(F55=0,"",'Ark1'!T112)</f>
        <v>4.7758620689655196</v>
      </c>
      <c r="Z55" s="95">
        <f t="shared" si="14"/>
        <v>0.26071055381400399</v>
      </c>
      <c r="AA55" s="96">
        <f>+IF(F55=0,"",'Ark1'!W112)</f>
        <v>0</v>
      </c>
      <c r="AB55" s="96">
        <f>+IF(F55=0,"",'Ark1'!X112)</f>
        <v>14.655172413793103</v>
      </c>
      <c r="AC55" s="101">
        <f t="shared" si="15"/>
        <v>9.2006269592476499</v>
      </c>
      <c r="AD55" s="96">
        <f>+IF(F55=0,"",'Ark1'!Y112)</f>
        <v>0</v>
      </c>
      <c r="AE55" s="265">
        <f>+IF(F55=0,"",'Ark1'!Z112)</f>
        <v>3.8104403951192207</v>
      </c>
      <c r="AF55" s="260">
        <f>+IF(F55=0,"",'Ark1'!AA112)</f>
        <v>1.666181062827818</v>
      </c>
      <c r="AG55" s="260">
        <f>+IF(F55=0,"",'Ark1'!AB112)</f>
        <v>1.3201763655464556</v>
      </c>
      <c r="AH55" s="95">
        <f t="shared" si="16"/>
        <v>1.8758904109589027</v>
      </c>
      <c r="AI55" s="25"/>
    </row>
    <row r="56" spans="1:35" s="3" customFormat="1" ht="15.6">
      <c r="A56" s="25"/>
      <c r="B56" s="94">
        <f>+'Ark1'!C113</f>
        <v>2024</v>
      </c>
      <c r="C56" s="94">
        <f>+'Ark1'!E113</f>
        <v>47</v>
      </c>
      <c r="D56" s="94">
        <f>+IF(F56=0,"",'Ark1'!Q113)</f>
        <v>26</v>
      </c>
      <c r="E56" s="101">
        <f t="shared" si="9"/>
        <v>-5</v>
      </c>
      <c r="F56" s="299">
        <f>+'Ark1'!R113</f>
        <v>162</v>
      </c>
      <c r="G56" s="338">
        <f t="shared" si="10"/>
        <v>-101</v>
      </c>
      <c r="H56" s="96">
        <f>+IF(F56=0,"",'Ark1'!AG113)</f>
        <v>1.1999839114839093</v>
      </c>
      <c r="I56" s="96">
        <f t="shared" si="11"/>
        <v>-0.62765269626405584</v>
      </c>
      <c r="J56" s="96">
        <f>+IF(F56=0,"",'Ark1'!AH113)</f>
        <v>4.9382716049382722</v>
      </c>
      <c r="K56" s="98"/>
      <c r="L56" s="55">
        <f>+IF(F56=0,"",'Ark1'!U113)</f>
        <v>10.129012345679016</v>
      </c>
      <c r="M56" s="96">
        <f t="shared" si="12"/>
        <v>0.37768154719992353</v>
      </c>
      <c r="N56" s="98"/>
      <c r="O56" s="18">
        <f>+IF(F56=0,"",'Ark1'!AI113)</f>
        <v>155</v>
      </c>
      <c r="P56" s="98"/>
      <c r="Q56" s="55">
        <f t="shared" si="8"/>
        <v>95.679012345679013</v>
      </c>
      <c r="R56" s="98"/>
      <c r="S56" s="5">
        <f>+IF(F56=0,"",'Ark1'!S113)</f>
        <v>5.4444444444444438</v>
      </c>
      <c r="T56" s="357">
        <f t="shared" si="13"/>
        <v>-0.28939585973806548</v>
      </c>
      <c r="U56" s="55">
        <f>+IF(O56=0,"",'Ark1'!AJ113)</f>
        <v>88.3</v>
      </c>
      <c r="V56" s="386"/>
      <c r="W56" s="55">
        <f>+IF(O56=0,"",'Ark1'!AK113)</f>
        <v>14.221510712714723</v>
      </c>
      <c r="X56" s="386"/>
      <c r="Y56" s="95">
        <f>+IF(F56=0,"",'Ark1'!T113)</f>
        <v>4.0123456790123457</v>
      </c>
      <c r="Z56" s="95">
        <f t="shared" si="14"/>
        <v>-0.52377599399145502</v>
      </c>
      <c r="AA56" s="96">
        <f>+IF(F56=0,"",'Ark1'!W113)</f>
        <v>0</v>
      </c>
      <c r="AB56" s="96">
        <f>+IF(F56=0,"",'Ark1'!X113)</f>
        <v>7.4074074074074083</v>
      </c>
      <c r="AC56" s="101">
        <f t="shared" si="15"/>
        <v>4.7458104492325024</v>
      </c>
      <c r="AD56" s="96">
        <f>+IF(F56=0,"",'Ark1'!Y113)</f>
        <v>0</v>
      </c>
      <c r="AE56" s="265">
        <f>+IF(F56=0,"",'Ark1'!Z113)</f>
        <v>3.2092013178691445</v>
      </c>
      <c r="AF56" s="260">
        <f>+IF(F56=0,"",'Ark1'!AA113)</f>
        <v>1.3379549531991417</v>
      </c>
      <c r="AG56" s="260">
        <f>+IF(F56=0,"",'Ark1'!AB113)</f>
        <v>1.2861448487103024</v>
      </c>
      <c r="AH56" s="95">
        <f t="shared" si="16"/>
        <v>1.8604308390022684</v>
      </c>
      <c r="AI56" s="25"/>
    </row>
    <row r="57" spans="1:35" s="3" customFormat="1" ht="15.6">
      <c r="A57" s="25"/>
      <c r="B57" s="94">
        <f>+'Ark1'!C114</f>
        <v>2024</v>
      </c>
      <c r="C57" s="94">
        <f>+'Ark1'!E114</f>
        <v>48</v>
      </c>
      <c r="D57" s="94">
        <f>+IF(F57=0,"",'Ark1'!Q114)</f>
        <v>27</v>
      </c>
      <c r="E57" s="101">
        <f t="shared" si="9"/>
        <v>12</v>
      </c>
      <c r="F57" s="299">
        <f>+'Ark1'!R114</f>
        <v>146</v>
      </c>
      <c r="G57" s="338">
        <f t="shared" si="10"/>
        <v>48</v>
      </c>
      <c r="H57" s="96">
        <f>+IF(F57=0,"",'Ark1'!AG114)</f>
        <v>1.0162823095796141</v>
      </c>
      <c r="I57" s="96">
        <f t="shared" si="11"/>
        <v>0.36485806285793643</v>
      </c>
      <c r="J57" s="96">
        <f>+IF(F57=0,"",'Ark1'!AH114)</f>
        <v>0</v>
      </c>
      <c r="K57" s="98"/>
      <c r="L57" s="55">
        <f>+IF(F57=0,"",'Ark1'!U114)</f>
        <v>9.5184931506849288</v>
      </c>
      <c r="M57" s="96">
        <f t="shared" si="12"/>
        <v>0.1909421302767651</v>
      </c>
      <c r="N57" s="98"/>
      <c r="O57" s="18">
        <f>+IF(F57=0,"",'Ark1'!AI114)</f>
        <v>142</v>
      </c>
      <c r="P57" s="98"/>
      <c r="Q57" s="55">
        <f t="shared" si="8"/>
        <v>97.260273972602747</v>
      </c>
      <c r="R57" s="98"/>
      <c r="S57" s="5">
        <f>+IF(F57=0,"",'Ark1'!S114)</f>
        <v>5.9863013698630141</v>
      </c>
      <c r="T57" s="357">
        <f t="shared" si="13"/>
        <v>0.54752585965893275</v>
      </c>
      <c r="U57" s="55">
        <f>+IF(O57=0,"",'Ark1'!AJ114)</f>
        <v>83.744366197183098</v>
      </c>
      <c r="V57" s="386"/>
      <c r="W57" s="55">
        <f>+IF(O57=0,"",'Ark1'!AK114)</f>
        <v>14.92037918626295</v>
      </c>
      <c r="X57" s="386"/>
      <c r="Y57" s="95">
        <f>+IF(F57=0,"",'Ark1'!T114)</f>
        <v>4.7876712328767121</v>
      </c>
      <c r="Z57" s="95">
        <f t="shared" si="14"/>
        <v>0.63461000838691639</v>
      </c>
      <c r="AA57" s="96">
        <f>+IF(F57=0,"",'Ark1'!W114)</f>
        <v>0</v>
      </c>
      <c r="AB57" s="96">
        <f>+IF(F57=0,"",'Ark1'!X114)</f>
        <v>10.95890410958904</v>
      </c>
      <c r="AC57" s="101">
        <f t="shared" si="15"/>
        <v>8.9180877830584286</v>
      </c>
      <c r="AD57" s="96">
        <f>+IF(F57=0,"",'Ark1'!Y114)</f>
        <v>0</v>
      </c>
      <c r="AE57" s="265">
        <f>+IF(F57=0,"",'Ark1'!Z114)</f>
        <v>4.4863873776132994</v>
      </c>
      <c r="AF57" s="260">
        <f>+IF(F57=0,"",'Ark1'!AA114)</f>
        <v>1.1466825370097216</v>
      </c>
      <c r="AG57" s="260">
        <f>+IF(F57=0,"",'Ark1'!AB114)</f>
        <v>1.3044124490044016</v>
      </c>
      <c r="AH57" s="95">
        <f t="shared" si="16"/>
        <v>1.5900457665903884</v>
      </c>
      <c r="AI57" s="25"/>
    </row>
    <row r="58" spans="1:35" s="3" customFormat="1" ht="15.6">
      <c r="A58" s="25"/>
      <c r="B58" s="94">
        <f>+'Ark1'!C115</f>
        <v>2024</v>
      </c>
      <c r="C58" s="94">
        <f>+'Ark1'!E115</f>
        <v>49</v>
      </c>
      <c r="D58" s="94">
        <f>+IF(F58=0,"",'Ark1'!Q115)</f>
        <v>22</v>
      </c>
      <c r="E58" s="101">
        <f t="shared" si="9"/>
        <v>8</v>
      </c>
      <c r="F58" s="299">
        <f>+'Ark1'!R115</f>
        <v>92</v>
      </c>
      <c r="G58" s="338">
        <f t="shared" si="10"/>
        <v>18</v>
      </c>
      <c r="H58" s="96">
        <f>+IF(F58=0,"",'Ark1'!AG115)</f>
        <v>0.713964466318326</v>
      </c>
      <c r="I58" s="96">
        <f t="shared" si="11"/>
        <v>0.16637187121829644</v>
      </c>
      <c r="J58" s="96">
        <f>+IF(F58=0,"",'Ark1'!AH115)</f>
        <v>3.2608695652173911</v>
      </c>
      <c r="K58" s="98"/>
      <c r="L58" s="55">
        <f>+IF(F58=0,"",'Ark1'!U115)</f>
        <v>10.611956521739131</v>
      </c>
      <c r="M58" s="96">
        <f t="shared" si="12"/>
        <v>0.22817273795534909</v>
      </c>
      <c r="N58" s="98"/>
      <c r="O58" s="18">
        <f>+IF(F58=0,"",'Ark1'!AI115)</f>
        <v>87</v>
      </c>
      <c r="P58" s="98"/>
      <c r="Q58" s="55">
        <f t="shared" si="8"/>
        <v>94.565217391304344</v>
      </c>
      <c r="R58" s="98"/>
      <c r="S58" s="5">
        <f>+IF(F58=0,"",'Ark1'!S115)</f>
        <v>5.858695652173914</v>
      </c>
      <c r="T58" s="357">
        <f t="shared" si="13"/>
        <v>-4.6709753231492179E-2</v>
      </c>
      <c r="U58" s="55">
        <f>+IF(O58=0,"",'Ark1'!AJ115)</f>
        <v>86.518390804597701</v>
      </c>
      <c r="V58" s="386"/>
      <c r="W58" s="55">
        <f>+IF(O58=0,"",'Ark1'!AK115)</f>
        <v>15.248580469150138</v>
      </c>
      <c r="X58" s="386"/>
      <c r="Y58" s="95">
        <f>+IF(F58=0,"",'Ark1'!T115)</f>
        <v>4.6086956521739131</v>
      </c>
      <c r="Z58" s="95">
        <f t="shared" si="14"/>
        <v>5.8754406580430185E-4</v>
      </c>
      <c r="AA58" s="96">
        <f>+IF(F58=0,"",'Ark1'!W115)</f>
        <v>0</v>
      </c>
      <c r="AB58" s="96">
        <f>+IF(F58=0,"",'Ark1'!X115)</f>
        <v>6.5217391304347823</v>
      </c>
      <c r="AC58" s="101">
        <f t="shared" si="15"/>
        <v>6.5217391304347823</v>
      </c>
      <c r="AD58" s="96">
        <f>+IF(F58=0,"",'Ark1'!Y115)</f>
        <v>3.2608695652173911</v>
      </c>
      <c r="AE58" s="265">
        <f>+IF(F58=0,"",'Ark1'!Z115)</f>
        <v>3.777100405915947</v>
      </c>
      <c r="AF58" s="260">
        <f>+IF(F58=0,"",'Ark1'!AA115)</f>
        <v>1.9200403173933296</v>
      </c>
      <c r="AG58" s="260">
        <f>+IF(F58=0,"",'Ark1'!AB115)</f>
        <v>1.1605519839164471</v>
      </c>
      <c r="AH58" s="95">
        <f t="shared" si="16"/>
        <v>1.8113172541743969</v>
      </c>
      <c r="AI58" s="25"/>
    </row>
    <row r="59" spans="1:35" s="3" customFormat="1" ht="15.6">
      <c r="A59" s="25"/>
      <c r="B59" s="94">
        <f>+'Ark1'!C116</f>
        <v>2024</v>
      </c>
      <c r="C59" s="94">
        <f>+'Ark1'!E116</f>
        <v>50</v>
      </c>
      <c r="D59" s="94">
        <f>+IF(F59=0,"",'Ark1'!Q116)</f>
        <v>15</v>
      </c>
      <c r="E59" s="101">
        <f t="shared" si="9"/>
        <v>5</v>
      </c>
      <c r="F59" s="299">
        <f>+'Ark1'!R116</f>
        <v>92</v>
      </c>
      <c r="G59" s="338">
        <f t="shared" si="10"/>
        <v>-26</v>
      </c>
      <c r="H59" s="96">
        <f>+IF(F59=0,"",'Ark1'!AG116)</f>
        <v>0.71930292847557609</v>
      </c>
      <c r="I59" s="96">
        <f t="shared" si="11"/>
        <v>-6.2391914789939773E-2</v>
      </c>
      <c r="J59" s="96">
        <f>+IF(F59=0,"",'Ark1'!AH116)</f>
        <v>7.6086956521739122</v>
      </c>
      <c r="K59" s="98"/>
      <c r="L59" s="55">
        <f>+IF(F59=0,"",'Ark1'!U116)</f>
        <v>10.69130434782609</v>
      </c>
      <c r="M59" s="96">
        <f t="shared" si="12"/>
        <v>1.3955416359616866</v>
      </c>
      <c r="N59" s="98"/>
      <c r="O59" s="18">
        <f>+IF(F59=0,"",'Ark1'!AI116)</f>
        <v>90</v>
      </c>
      <c r="P59" s="98"/>
      <c r="Q59" s="55">
        <f t="shared" si="8"/>
        <v>97.826086956521735</v>
      </c>
      <c r="R59" s="98"/>
      <c r="S59" s="5">
        <f>+IF(F59=0,"",'Ark1'!S116)</f>
        <v>6.0543478260869552</v>
      </c>
      <c r="T59" s="357">
        <f t="shared" si="13"/>
        <v>0.90180545320559968</v>
      </c>
      <c r="U59" s="55">
        <f>+IF(O59=0,"",'Ark1'!AJ116)</f>
        <v>89.569999999999936</v>
      </c>
      <c r="V59" s="386"/>
      <c r="W59" s="55">
        <f>+IF(O59=0,"",'Ark1'!AK116)</f>
        <v>15.463164924776272</v>
      </c>
      <c r="X59" s="386"/>
      <c r="Y59" s="95">
        <f>+IF(F59=0,"",'Ark1'!T116)</f>
        <v>4.5760869565217392</v>
      </c>
      <c r="Z59" s="95">
        <f t="shared" si="14"/>
        <v>0.1947310243183491</v>
      </c>
      <c r="AA59" s="96">
        <f>+IF(F59=0,"",'Ark1'!W116)</f>
        <v>0</v>
      </c>
      <c r="AB59" s="96">
        <f>+IF(F59=0,"",'Ark1'!X116)</f>
        <v>14.130434782608695</v>
      </c>
      <c r="AC59" s="101">
        <f t="shared" si="15"/>
        <v>9.8931466470154756</v>
      </c>
      <c r="AD59" s="96">
        <f>+IF(F59=0,"",'Ark1'!Y116)</f>
        <v>0</v>
      </c>
      <c r="AE59" s="265">
        <f>+IF(F59=0,"",'Ark1'!Z116)</f>
        <v>5.9523771680607283</v>
      </c>
      <c r="AF59" s="260">
        <f>+IF(F59=0,"",'Ark1'!AA116)</f>
        <v>1.8671306190468404</v>
      </c>
      <c r="AG59" s="260">
        <f>+IF(F59=0,"",'Ark1'!AB116)</f>
        <v>2.4505265434727792</v>
      </c>
      <c r="AH59" s="95">
        <f t="shared" si="16"/>
        <v>1.7658886894075414</v>
      </c>
      <c r="AI59" s="25"/>
    </row>
    <row r="60" spans="1:35" s="3" customFormat="1" ht="15.6">
      <c r="A60" s="25"/>
      <c r="B60" s="94">
        <f>+'Ark1'!C117</f>
        <v>2024</v>
      </c>
      <c r="C60" s="94">
        <f>+'Ark1'!E117</f>
        <v>51</v>
      </c>
      <c r="D60" s="94">
        <f>+IF(F60=0,"",'Ark1'!Q117)</f>
        <v>3</v>
      </c>
      <c r="E60" s="101">
        <f t="shared" si="9"/>
        <v>2</v>
      </c>
      <c r="F60" s="299">
        <f>+'Ark1'!R117</f>
        <v>28</v>
      </c>
      <c r="G60" s="338">
        <f t="shared" si="10"/>
        <v>10</v>
      </c>
      <c r="H60" s="96">
        <f>+IF(F60=0,"",'Ark1'!AG117)</f>
        <v>0.15437662484871301</v>
      </c>
      <c r="I60" s="96">
        <f t="shared" si="11"/>
        <v>4.0781804886525733E-2</v>
      </c>
      <c r="J60" s="96">
        <f>+IF(F60=0,"",'Ark1'!AH117)</f>
        <v>0</v>
      </c>
      <c r="K60" s="98"/>
      <c r="L60" s="55">
        <f>+IF(F60=0,"",'Ark1'!U117)</f>
        <v>7.5392857142857084</v>
      </c>
      <c r="M60" s="96">
        <f t="shared" si="12"/>
        <v>-1.3162698412698477</v>
      </c>
      <c r="N60" s="98"/>
      <c r="O60" s="18">
        <f>+IF(F60=0,"",'Ark1'!AI117)</f>
        <v>28</v>
      </c>
      <c r="P60" s="98"/>
      <c r="Q60" s="55">
        <f t="shared" si="8"/>
        <v>100</v>
      </c>
      <c r="R60" s="98"/>
      <c r="S60" s="5">
        <f>+IF(F60=0,"",'Ark1'!S117)</f>
        <v>5.75</v>
      </c>
      <c r="T60" s="357">
        <f t="shared" si="13"/>
        <v>0.69444444444444375</v>
      </c>
      <c r="U60" s="55">
        <f>+IF(O60=0,"",'Ark1'!AJ117)</f>
        <v>79.132142857142853</v>
      </c>
      <c r="V60" s="386"/>
      <c r="W60" s="55">
        <f>+IF(O60=0,"",'Ark1'!AK117)</f>
        <v>14.816537289339813</v>
      </c>
      <c r="X60" s="386"/>
      <c r="Y60" s="95">
        <f>+IF(F60=0,"",'Ark1'!T117)</f>
        <v>4.1785714285714306</v>
      </c>
      <c r="Z60" s="95">
        <f t="shared" si="14"/>
        <v>0.1785714285714306</v>
      </c>
      <c r="AA60" s="96">
        <f>+IF(F60=0,"",'Ark1'!W117)</f>
        <v>0</v>
      </c>
      <c r="AB60" s="96">
        <f>+IF(F60=0,"",'Ark1'!X117)</f>
        <v>3.5714285714285721</v>
      </c>
      <c r="AC60" s="101">
        <f t="shared" si="15"/>
        <v>3.5714285714285721</v>
      </c>
      <c r="AD60" s="96">
        <f>+IF(F60=0,"",'Ark1'!Y117)</f>
        <v>0</v>
      </c>
      <c r="AE60" s="265">
        <f>+IF(F60=0,"",'Ark1'!Z117)</f>
        <v>2.4900285835585905</v>
      </c>
      <c r="AF60" s="260">
        <f>+IF(F60=0,"",'Ark1'!AA117)</f>
        <v>0.91123934444093357</v>
      </c>
      <c r="AG60" s="260">
        <f>+IF(F60=0,"",'Ark1'!AB117)</f>
        <v>0.80416644637126256</v>
      </c>
      <c r="AH60" s="95">
        <f t="shared" si="16"/>
        <v>1.3111801242236014</v>
      </c>
      <c r="AI60" s="25"/>
    </row>
    <row r="61" spans="1:35" s="2" customFormat="1" ht="15.6">
      <c r="A61" s="25"/>
      <c r="B61" s="94">
        <f>+'Ark1'!C118</f>
        <v>2024</v>
      </c>
      <c r="C61" s="94">
        <f>+'Ark1'!E118</f>
        <v>52</v>
      </c>
      <c r="D61" s="94" t="str">
        <f>+IF(F61=0,"",'Ark1'!Q118)</f>
        <v/>
      </c>
      <c r="E61" s="101" t="str">
        <f t="shared" si="9"/>
        <v/>
      </c>
      <c r="F61" s="299">
        <f>+'Ark1'!R118</f>
        <v>0</v>
      </c>
      <c r="G61" s="338" t="str">
        <f t="shared" si="10"/>
        <v/>
      </c>
      <c r="H61" s="96" t="str">
        <f>+IF(F61=0,"",'Ark1'!AG118)</f>
        <v/>
      </c>
      <c r="I61" s="96" t="str">
        <f t="shared" si="11"/>
        <v/>
      </c>
      <c r="J61" s="96" t="str">
        <f>+IF(F61=0,"",'Ark1'!AH118)</f>
        <v/>
      </c>
      <c r="K61" s="98"/>
      <c r="L61" s="55" t="str">
        <f>+IF(F61=0,"",'Ark1'!U118)</f>
        <v/>
      </c>
      <c r="M61" s="96" t="str">
        <f t="shared" si="12"/>
        <v/>
      </c>
      <c r="N61" s="98"/>
      <c r="O61" s="18" t="str">
        <f>+IF(F61=0,"",'Ark1'!AI118)</f>
        <v/>
      </c>
      <c r="P61" s="98"/>
      <c r="Q61" s="55" t="str">
        <f t="shared" si="8"/>
        <v/>
      </c>
      <c r="R61" s="98"/>
      <c r="S61" s="5" t="str">
        <f>+IF(F61=0,"",'Ark1'!S118)</f>
        <v/>
      </c>
      <c r="T61" s="357" t="str">
        <f t="shared" si="13"/>
        <v/>
      </c>
      <c r="U61" s="55" t="str">
        <f>+IF(O61=0,"",'Ark1'!AJ118)</f>
        <v/>
      </c>
      <c r="V61" s="386"/>
      <c r="W61" s="55" t="str">
        <f>+IF(O61=0,"",'Ark1'!AK118)</f>
        <v/>
      </c>
      <c r="X61" s="386"/>
      <c r="Y61" s="95" t="str">
        <f>+IF(F61=0,"",'Ark1'!T118)</f>
        <v/>
      </c>
      <c r="Z61" s="95" t="str">
        <f t="shared" si="14"/>
        <v/>
      </c>
      <c r="AA61" s="96" t="str">
        <f>+IF(F61=0,"",'Ark1'!W118)</f>
        <v/>
      </c>
      <c r="AB61" s="96" t="str">
        <f>+IF(F61=0,"",'Ark1'!X118)</f>
        <v/>
      </c>
      <c r="AC61" s="101" t="str">
        <f t="shared" si="15"/>
        <v/>
      </c>
      <c r="AD61" s="96" t="str">
        <f>+IF(F61=0,"",'Ark1'!Y118)</f>
        <v/>
      </c>
      <c r="AE61" s="265" t="str">
        <f>+IF(F61=0,"",'Ark1'!Z118)</f>
        <v/>
      </c>
      <c r="AF61" s="260" t="str">
        <f>+IF(F61=0,"",'Ark1'!AA118)</f>
        <v/>
      </c>
      <c r="AG61" s="260" t="str">
        <f>+IF(F61=0,"",'Ark1'!AB118)</f>
        <v/>
      </c>
      <c r="AH61" s="95" t="str">
        <f t="shared" si="16"/>
        <v/>
      </c>
      <c r="AI61" s="25"/>
    </row>
    <row r="62" spans="1:35" s="2" customFormat="1" ht="15.6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98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</row>
    <row r="63" spans="1:35" s="2" customFormat="1" ht="15.6">
      <c r="A63" s="25"/>
      <c r="B63" s="63">
        <f>+'Ark1'!C119</f>
        <v>2023</v>
      </c>
      <c r="C63" s="63">
        <f>+'Ark1'!E119</f>
        <v>1</v>
      </c>
      <c r="D63" s="63">
        <f>+IF(F63=0,"",'Ark1'!Q119)</f>
        <v>2</v>
      </c>
      <c r="E63" s="25"/>
      <c r="F63" s="315">
        <f>+'Ark1'!R119</f>
        <v>4</v>
      </c>
      <c r="G63" s="25"/>
      <c r="H63" s="129">
        <f>+IF(F63=0,"",'Ark1'!AG119)</f>
        <v>3.4705569210530245E-2</v>
      </c>
      <c r="I63" s="25"/>
      <c r="J63" s="129">
        <f>+IF(F63=0,"",'Ark1'!AH119)</f>
        <v>0</v>
      </c>
      <c r="K63" s="98"/>
      <c r="L63" s="129">
        <f>+IF(F63=0,"",'Ark1'!U119)</f>
        <v>12.174999999999997</v>
      </c>
      <c r="M63" s="25"/>
      <c r="N63" s="98"/>
      <c r="O63" s="18">
        <f>+IF(F63=0,"",'Ark1'!AI119)</f>
        <v>0</v>
      </c>
      <c r="P63" s="98"/>
      <c r="Q63" s="55">
        <f t="shared" si="8"/>
        <v>0</v>
      </c>
      <c r="R63" s="98"/>
      <c r="S63" s="64">
        <f>+IF(F63=0,"",'Ark1'!S119)</f>
        <v>7.25</v>
      </c>
      <c r="T63" s="25"/>
      <c r="U63" s="55" t="str">
        <f>+IF(O63=0,"",'Ark1'!AJ119)</f>
        <v/>
      </c>
      <c r="V63" s="386"/>
      <c r="W63" s="55" t="str">
        <f>+IF(O63=0,"",'Ark1'!AK119)</f>
        <v/>
      </c>
      <c r="X63" s="55"/>
      <c r="Y63" s="64">
        <f>+IF(F63=0,"",'Ark1'!T119)</f>
        <v>5</v>
      </c>
      <c r="Z63" s="25"/>
      <c r="AA63" s="64">
        <f>+IF(F63=0,"",'Ark1'!W119)</f>
        <v>0</v>
      </c>
      <c r="AB63" s="129">
        <f>+IF(F63=0,"",'Ark1'!X119)</f>
        <v>0</v>
      </c>
      <c r="AC63" s="130"/>
      <c r="AD63" s="129">
        <f>+IF(F63=0,"",'Ark1'!Y119)</f>
        <v>0</v>
      </c>
      <c r="AE63" s="129">
        <f>+IF(F63=0,"",'Ark1'!Z119)</f>
        <v>0.85256964524903389</v>
      </c>
      <c r="AF63" s="64">
        <f>+IF(F63=0,"",'Ark1'!AA119)</f>
        <v>1.299038105676658</v>
      </c>
      <c r="AG63" s="64">
        <f>+IF(F63=0,"",'Ark1'!AB119)</f>
        <v>0</v>
      </c>
      <c r="AH63" s="64">
        <f t="shared" ref="AH63:AH94" si="17">+IF(F63=0,"",L63/S63)</f>
        <v>1.6793103448275859</v>
      </c>
      <c r="AI63" s="25"/>
    </row>
    <row r="64" spans="1:35" s="2" customFormat="1" ht="15.6">
      <c r="A64" s="25"/>
      <c r="B64" s="63">
        <f>+'Ark1'!C120</f>
        <v>2023</v>
      </c>
      <c r="C64" s="63">
        <f>+'Ark1'!E120</f>
        <v>2</v>
      </c>
      <c r="D64" s="63">
        <f>+IF(F64=0,"",'Ark1'!Q120)</f>
        <v>15</v>
      </c>
      <c r="E64" s="25"/>
      <c r="F64" s="315">
        <f>+'Ark1'!R120</f>
        <v>133</v>
      </c>
      <c r="G64" s="25"/>
      <c r="H64" s="129">
        <f>+IF(F64=0,"",'Ark1'!AG120)</f>
        <v>0.85937260597491616</v>
      </c>
      <c r="I64" s="25"/>
      <c r="J64" s="129">
        <f>+IF(F64=0,"",'Ark1'!AH120)</f>
        <v>0</v>
      </c>
      <c r="K64" s="98"/>
      <c r="L64" s="129">
        <f>+IF(F64=0,"",'Ark1'!U120)</f>
        <v>9.0669172932330824</v>
      </c>
      <c r="M64" s="25"/>
      <c r="N64" s="98"/>
      <c r="O64" s="18">
        <f>+IF(F64=0,"",'Ark1'!AI120)</f>
        <v>0</v>
      </c>
      <c r="P64" s="98"/>
      <c r="Q64" s="55">
        <f t="shared" si="8"/>
        <v>0</v>
      </c>
      <c r="R64" s="98"/>
      <c r="S64" s="64">
        <f>+IF(F64=0,"",'Ark1'!S120)</f>
        <v>5.3909774436090236</v>
      </c>
      <c r="T64" s="25"/>
      <c r="U64" s="55" t="str">
        <f>+IF(O64=0,"",'Ark1'!AJ120)</f>
        <v/>
      </c>
      <c r="V64" s="386"/>
      <c r="W64" s="55" t="str">
        <f>+IF(O64=0,"",'Ark1'!AK120)</f>
        <v/>
      </c>
      <c r="X64" s="55"/>
      <c r="Y64" s="64">
        <f>+IF(F64=0,"",'Ark1'!T120)</f>
        <v>4.6842105263157903</v>
      </c>
      <c r="Z64" s="25"/>
      <c r="AA64" s="64">
        <f>+IF(F64=0,"",'Ark1'!W120)</f>
        <v>0</v>
      </c>
      <c r="AB64" s="129">
        <f>+IF(F64=0,"",'Ark1'!X120)</f>
        <v>6.7669172932330817</v>
      </c>
      <c r="AC64" s="130"/>
      <c r="AD64" s="129">
        <f>+IF(F64=0,"",'Ark1'!Y120)</f>
        <v>0</v>
      </c>
      <c r="AE64" s="129">
        <f>+IF(F64=0,"",'Ark1'!Z120)</f>
        <v>3.5233852869616245</v>
      </c>
      <c r="AF64" s="64">
        <f>+IF(F64=0,"",'Ark1'!AA120)</f>
        <v>1.8631148083156048</v>
      </c>
      <c r="AG64" s="64">
        <f>+IF(F64=0,"",'Ark1'!AB120)</f>
        <v>1.5285179861140519</v>
      </c>
      <c r="AH64" s="64">
        <f t="shared" si="17"/>
        <v>1.6818688981868894</v>
      </c>
      <c r="AI64" s="25"/>
    </row>
    <row r="65" spans="1:60" s="3" customFormat="1" ht="15.6">
      <c r="A65" s="25"/>
      <c r="B65" s="63">
        <f>+'Ark1'!C121</f>
        <v>2023</v>
      </c>
      <c r="C65" s="63">
        <f>+'Ark1'!E121</f>
        <v>3</v>
      </c>
      <c r="D65" s="63">
        <f>+IF(F65=0,"",'Ark1'!Q121)</f>
        <v>5</v>
      </c>
      <c r="E65" s="25"/>
      <c r="F65" s="315">
        <f>+'Ark1'!R121</f>
        <v>18</v>
      </c>
      <c r="G65" s="25"/>
      <c r="H65" s="129">
        <f>+IF(F65=0,"",'Ark1'!AG121)</f>
        <v>0.13696941277749311</v>
      </c>
      <c r="I65" s="25"/>
      <c r="J65" s="129">
        <f>+IF(F65=0,"",'Ark1'!AH121)</f>
        <v>33.333333333333343</v>
      </c>
      <c r="K65" s="98"/>
      <c r="L65" s="129">
        <f>+IF(F65=0,"",'Ark1'!U121)</f>
        <v>10.677777777777777</v>
      </c>
      <c r="M65" s="25"/>
      <c r="N65" s="98"/>
      <c r="O65" s="18">
        <f>+IF(F65=0,"",'Ark1'!AI121)</f>
        <v>0</v>
      </c>
      <c r="P65" s="98"/>
      <c r="Q65" s="55">
        <f t="shared" si="8"/>
        <v>0</v>
      </c>
      <c r="R65" s="98"/>
      <c r="S65" s="64">
        <f>+IF(F65=0,"",'Ark1'!S121)</f>
        <v>5.3333333333333321</v>
      </c>
      <c r="T65" s="25"/>
      <c r="U65" s="55" t="str">
        <f>+IF(O65=0,"",'Ark1'!AJ121)</f>
        <v/>
      </c>
      <c r="V65" s="386"/>
      <c r="W65" s="55" t="str">
        <f>+IF(O65=0,"",'Ark1'!AK121)</f>
        <v/>
      </c>
      <c r="X65" s="55"/>
      <c r="Y65" s="64">
        <f>+IF(F65=0,"",'Ark1'!T121)</f>
        <v>3.3333333333333344</v>
      </c>
      <c r="Z65" s="25"/>
      <c r="AA65" s="64">
        <f>+IF(F65=0,"",'Ark1'!W121)</f>
        <v>0</v>
      </c>
      <c r="AB65" s="129">
        <f>+IF(F65=0,"",'Ark1'!X121)</f>
        <v>0</v>
      </c>
      <c r="AC65" s="130"/>
      <c r="AD65" s="129">
        <f>+IF(F65=0,"",'Ark1'!Y121)</f>
        <v>0</v>
      </c>
      <c r="AE65" s="129">
        <f>+IF(F65=0,"",'Ark1'!Z121)</f>
        <v>2.482730476166104</v>
      </c>
      <c r="AF65" s="64">
        <f>+IF(F65=0,"",'Ark1'!AA121)</f>
        <v>0.66666666666666652</v>
      </c>
      <c r="AG65" s="64">
        <f>+IF(F65=0,"",'Ark1'!AB121)</f>
        <v>1.4907119849998596</v>
      </c>
      <c r="AH65" s="64">
        <f t="shared" si="17"/>
        <v>2.0020833333333337</v>
      </c>
      <c r="AI65" s="25"/>
    </row>
    <row r="66" spans="1:60" ht="15.6">
      <c r="A66" s="25"/>
      <c r="B66" s="63">
        <f>+'Ark1'!C122</f>
        <v>2023</v>
      </c>
      <c r="C66" s="63">
        <f>+'Ark1'!E122</f>
        <v>4</v>
      </c>
      <c r="D66" s="63">
        <f>+IF(F66=0,"",'Ark1'!Q122)</f>
        <v>4</v>
      </c>
      <c r="E66" s="25"/>
      <c r="F66" s="315">
        <f>+'Ark1'!R122</f>
        <v>47</v>
      </c>
      <c r="G66" s="25"/>
      <c r="H66" s="129">
        <f>+IF(F66=0,"",'Ark1'!AG122)</f>
        <v>0.31078231484008717</v>
      </c>
      <c r="I66" s="25"/>
      <c r="J66" s="129">
        <f>+IF(F66=0,"",'Ark1'!AH122)</f>
        <v>0</v>
      </c>
      <c r="K66" s="98"/>
      <c r="L66" s="129">
        <f>+IF(F66=0,"",'Ark1'!U122)</f>
        <v>9.2787234042553255</v>
      </c>
      <c r="M66" s="25"/>
      <c r="N66" s="98"/>
      <c r="O66" s="18">
        <f>+IF(F66=0,"",'Ark1'!AI122)</f>
        <v>0</v>
      </c>
      <c r="P66" s="98"/>
      <c r="Q66" s="55">
        <f t="shared" si="8"/>
        <v>0</v>
      </c>
      <c r="R66" s="98"/>
      <c r="S66" s="64">
        <f>+IF(F66=0,"",'Ark1'!S122)</f>
        <v>4.8723404255319149</v>
      </c>
      <c r="T66" s="25"/>
      <c r="U66" s="55" t="str">
        <f>+IF(O66=0,"",'Ark1'!AJ122)</f>
        <v/>
      </c>
      <c r="V66" s="386"/>
      <c r="W66" s="55" t="str">
        <f>+IF(O66=0,"",'Ark1'!AK122)</f>
        <v/>
      </c>
      <c r="X66" s="55"/>
      <c r="Y66" s="64">
        <f>+IF(F66=0,"",'Ark1'!T122)</f>
        <v>5.0638297872340408</v>
      </c>
      <c r="Z66" s="25"/>
      <c r="AA66" s="64">
        <f>+IF(F66=0,"",'Ark1'!W122)</f>
        <v>0</v>
      </c>
      <c r="AB66" s="129">
        <f>+IF(F66=0,"",'Ark1'!X122)</f>
        <v>0</v>
      </c>
      <c r="AC66" s="130"/>
      <c r="AD66" s="129">
        <f>+IF(F66=0,"",'Ark1'!Y122)</f>
        <v>0</v>
      </c>
      <c r="AE66" s="129">
        <f>+IF(F66=0,"",'Ark1'!Z122)</f>
        <v>1.6386211341756451</v>
      </c>
      <c r="AF66" s="64">
        <f>+IF(F66=0,"",'Ark1'!AA122)</f>
        <v>0.76121463063822736</v>
      </c>
      <c r="AG66" s="64">
        <f>+IF(F66=0,"",'Ark1'!AB122)</f>
        <v>1.3112322500536695</v>
      </c>
      <c r="AH66" s="64">
        <f t="shared" si="17"/>
        <v>1.9043668122270756</v>
      </c>
      <c r="AI66" s="25"/>
      <c r="AS66"/>
      <c r="AW66"/>
      <c r="AX66"/>
      <c r="AY66"/>
      <c r="AZ66"/>
      <c r="BA66"/>
      <c r="BB66"/>
      <c r="BF66"/>
      <c r="BG66"/>
      <c r="BH66"/>
    </row>
    <row r="67" spans="1:60" ht="15.6">
      <c r="A67" s="25"/>
      <c r="B67" s="63">
        <f>+'Ark1'!C123</f>
        <v>2023</v>
      </c>
      <c r="C67" s="63">
        <f>+'Ark1'!E123</f>
        <v>5</v>
      </c>
      <c r="D67" s="63">
        <f>+IF(F67=0,"",'Ark1'!Q123)</f>
        <v>12</v>
      </c>
      <c r="E67" s="25"/>
      <c r="F67" s="315">
        <f>+'Ark1'!R123</f>
        <v>173</v>
      </c>
      <c r="G67" s="25"/>
      <c r="H67" s="129">
        <f>+IF(F67=0,"",'Ark1'!AG123)</f>
        <v>0.91702518398583821</v>
      </c>
      <c r="I67" s="25"/>
      <c r="J67" s="129">
        <f>+IF(F67=0,"",'Ark1'!AH123)</f>
        <v>0</v>
      </c>
      <c r="K67" s="98"/>
      <c r="L67" s="129">
        <f>+IF(F67=0,"",'Ark1'!U123)</f>
        <v>7.4381502890173454</v>
      </c>
      <c r="M67" s="25"/>
      <c r="N67" s="98"/>
      <c r="O67" s="18">
        <f>+IF(F67=0,"",'Ark1'!AI123)</f>
        <v>28</v>
      </c>
      <c r="P67" s="98"/>
      <c r="Q67" s="55">
        <f t="shared" si="8"/>
        <v>16.184971098265898</v>
      </c>
      <c r="R67" s="98"/>
      <c r="S67" s="64">
        <f>+IF(F67=0,"",'Ark1'!S123)</f>
        <v>4.4797687861271669</v>
      </c>
      <c r="T67" s="25"/>
      <c r="U67" s="55">
        <f>+IF(O67=0,"",'Ark1'!AJ123)</f>
        <v>88.853571428571385</v>
      </c>
      <c r="V67" s="386"/>
      <c r="W67" s="55">
        <f>+IF(O67=0,"",'Ark1'!AK123)</f>
        <v>11.39975901642616</v>
      </c>
      <c r="X67" s="55"/>
      <c r="Y67" s="64">
        <f>+IF(F67=0,"",'Ark1'!T123)</f>
        <v>4.2543352601156066</v>
      </c>
      <c r="Z67" s="25"/>
      <c r="AA67" s="64">
        <f>+IF(F67=0,"",'Ark1'!W123)</f>
        <v>0</v>
      </c>
      <c r="AB67" s="129">
        <f>+IF(F67=0,"",'Ark1'!X123)</f>
        <v>6.3583815028901762</v>
      </c>
      <c r="AC67" s="130"/>
      <c r="AD67" s="129">
        <f>+IF(F67=0,"",'Ark1'!Y123)</f>
        <v>0</v>
      </c>
      <c r="AE67" s="129">
        <f>+IF(F67=0,"",'Ark1'!Z123)</f>
        <v>3.8978044865749006</v>
      </c>
      <c r="AF67" s="64">
        <f>+IF(F67=0,"",'Ark1'!AA123)</f>
        <v>1.5896689420706676</v>
      </c>
      <c r="AG67" s="64">
        <f>+IF(F67=0,"",'Ark1'!AB123)</f>
        <v>1.4836473736097653</v>
      </c>
      <c r="AH67" s="64">
        <f t="shared" si="17"/>
        <v>1.6603870967741947</v>
      </c>
      <c r="AI67" s="25"/>
      <c r="AS67"/>
      <c r="AW67"/>
      <c r="AX67"/>
      <c r="AY67"/>
      <c r="AZ67"/>
      <c r="BA67"/>
      <c r="BB67"/>
      <c r="BF67"/>
      <c r="BG67"/>
      <c r="BH67"/>
    </row>
    <row r="68" spans="1:60" ht="15.6">
      <c r="A68" s="25"/>
      <c r="B68" s="63">
        <f>+'Ark1'!C124</f>
        <v>2023</v>
      </c>
      <c r="C68" s="63">
        <f>+'Ark1'!E124</f>
        <v>6</v>
      </c>
      <c r="D68" s="63">
        <f>+IF(F68=0,"",'Ark1'!Q124)</f>
        <v>2</v>
      </c>
      <c r="E68" s="25"/>
      <c r="F68" s="315">
        <f>+'Ark1'!R124</f>
        <v>15</v>
      </c>
      <c r="G68" s="25"/>
      <c r="H68" s="129">
        <f>+IF(F68=0,"",'Ark1'!AG124)</f>
        <v>0.17010717393333821</v>
      </c>
      <c r="I68" s="25"/>
      <c r="J68" s="129">
        <f>+IF(F68=0,"",'Ark1'!AH124)</f>
        <v>0</v>
      </c>
      <c r="K68" s="98"/>
      <c r="L68" s="129">
        <f>+IF(F68=0,"",'Ark1'!U124)</f>
        <v>15.913333333333332</v>
      </c>
      <c r="M68" s="25"/>
      <c r="N68" s="98"/>
      <c r="O68" s="18">
        <f>+IF(F68=0,"",'Ark1'!AI124)</f>
        <v>0</v>
      </c>
      <c r="P68" s="98"/>
      <c r="Q68" s="55">
        <f t="shared" si="8"/>
        <v>0</v>
      </c>
      <c r="R68" s="98"/>
      <c r="S68" s="64">
        <f>+IF(F68=0,"",'Ark1'!S124)</f>
        <v>5.9333333333333353</v>
      </c>
      <c r="T68" s="25"/>
      <c r="U68" s="55" t="str">
        <f>+IF(O68=0,"",'Ark1'!AJ124)</f>
        <v/>
      </c>
      <c r="V68" s="386"/>
      <c r="W68" s="55" t="str">
        <f>+IF(O68=0,"",'Ark1'!AK124)</f>
        <v/>
      </c>
      <c r="X68" s="55"/>
      <c r="Y68" s="64">
        <f>+IF(F68=0,"",'Ark1'!T124)</f>
        <v>5.6</v>
      </c>
      <c r="Z68" s="25"/>
      <c r="AA68" s="64">
        <f>+IF(F68=0,"",'Ark1'!W124)</f>
        <v>0</v>
      </c>
      <c r="AB68" s="129">
        <f>+IF(F68=0,"",'Ark1'!X124)</f>
        <v>33.333333333333343</v>
      </c>
      <c r="AC68" s="130"/>
      <c r="AD68" s="129">
        <f>+IF(F68=0,"",'Ark1'!Y124)</f>
        <v>0</v>
      </c>
      <c r="AE68" s="129">
        <f>+IF(F68=0,"",'Ark1'!Z124)</f>
        <v>2.2407935102448704</v>
      </c>
      <c r="AF68" s="64">
        <f>+IF(F68=0,"",'Ark1'!AA124)</f>
        <v>0.67986926847903517</v>
      </c>
      <c r="AG68" s="64">
        <f>+IF(F68=0,"",'Ark1'!AB124)</f>
        <v>1.2000000000000022</v>
      </c>
      <c r="AH68" s="64">
        <f t="shared" si="17"/>
        <v>2.6820224719101113</v>
      </c>
      <c r="AI68" s="25"/>
      <c r="AS68"/>
      <c r="AW68"/>
      <c r="AX68"/>
      <c r="AY68"/>
      <c r="AZ68"/>
      <c r="BA68"/>
      <c r="BB68"/>
      <c r="BF68"/>
      <c r="BG68"/>
      <c r="BH68"/>
    </row>
    <row r="69" spans="1:60" ht="15.6">
      <c r="A69" s="25"/>
      <c r="B69" s="63">
        <f>+'Ark1'!C125</f>
        <v>2023</v>
      </c>
      <c r="C69" s="63">
        <f>+'Ark1'!E125</f>
        <v>7</v>
      </c>
      <c r="D69" s="63">
        <f>+IF(F69=0,"",'Ark1'!Q125)</f>
        <v>20</v>
      </c>
      <c r="E69" s="25"/>
      <c r="F69" s="315">
        <f>+'Ark1'!R125</f>
        <v>810</v>
      </c>
      <c r="G69" s="25"/>
      <c r="H69" s="129">
        <f>+IF(F69=0,"",'Ark1'!AG125)</f>
        <v>3.8620813507093952</v>
      </c>
      <c r="I69" s="25"/>
      <c r="J69" s="129">
        <f>+IF(F69=0,"",'Ark1'!AH125)</f>
        <v>2.9629629629629632</v>
      </c>
      <c r="K69" s="98"/>
      <c r="L69" s="129">
        <f>+IF(F69=0,"",'Ark1'!U125)</f>
        <v>6.6906172839506155</v>
      </c>
      <c r="M69" s="25"/>
      <c r="N69" s="98"/>
      <c r="O69" s="18">
        <f>+IF(F69=0,"",'Ark1'!AI125)</f>
        <v>0</v>
      </c>
      <c r="P69" s="98"/>
      <c r="Q69" s="55">
        <f t="shared" si="8"/>
        <v>0</v>
      </c>
      <c r="R69" s="98"/>
      <c r="S69" s="64">
        <f>+IF(F69=0,"",'Ark1'!S125)</f>
        <v>5.8259259259259268</v>
      </c>
      <c r="T69" s="25"/>
      <c r="U69" s="55" t="str">
        <f>+IF(O69=0,"",'Ark1'!AJ125)</f>
        <v/>
      </c>
      <c r="V69" s="386"/>
      <c r="W69" s="55" t="str">
        <f>+IF(O69=0,"",'Ark1'!AK125)</f>
        <v/>
      </c>
      <c r="X69" s="55"/>
      <c r="Y69" s="64">
        <f>+IF(F69=0,"",'Ark1'!T125)</f>
        <v>5.0111111111111111</v>
      </c>
      <c r="Z69" s="25"/>
      <c r="AA69" s="64">
        <f>+IF(F69=0,"",'Ark1'!W125)</f>
        <v>0</v>
      </c>
      <c r="AB69" s="129">
        <f>+IF(F69=0,"",'Ark1'!X125)</f>
        <v>0.37037037037037041</v>
      </c>
      <c r="AC69" s="130"/>
      <c r="AD69" s="129">
        <f>+IF(F69=0,"",'Ark1'!Y125)</f>
        <v>0</v>
      </c>
      <c r="AE69" s="129">
        <f>+IF(F69=0,"",'Ark1'!Z125)</f>
        <v>2.349722518778937</v>
      </c>
      <c r="AF69" s="64">
        <f>+IF(F69=0,"",'Ark1'!AA125)</f>
        <v>1.1091402273363584</v>
      </c>
      <c r="AG69" s="64">
        <f>+IF(F69=0,"",'Ark1'!AB125)</f>
        <v>0.98312929458771836</v>
      </c>
      <c r="AH69" s="64">
        <f t="shared" si="17"/>
        <v>1.1484212756940024</v>
      </c>
      <c r="AI69" s="25"/>
      <c r="AS69"/>
      <c r="AW69"/>
      <c r="AX69"/>
      <c r="AY69"/>
      <c r="AZ69"/>
      <c r="BA69"/>
      <c r="BB69"/>
      <c r="BF69"/>
      <c r="BG69"/>
      <c r="BH69"/>
    </row>
    <row r="70" spans="1:60" ht="15.6">
      <c r="A70" s="25"/>
      <c r="B70" s="63">
        <f>+'Ark1'!C126</f>
        <v>2023</v>
      </c>
      <c r="C70" s="63">
        <f>+'Ark1'!E126</f>
        <v>8</v>
      </c>
      <c r="D70" s="63">
        <f>+IF(F70=0,"",'Ark1'!Q126)</f>
        <v>10</v>
      </c>
      <c r="E70" s="25"/>
      <c r="F70" s="315">
        <f>+'Ark1'!R126</f>
        <v>220</v>
      </c>
      <c r="G70" s="25"/>
      <c r="H70" s="129">
        <f>+IF(F70=0,"",'Ark1'!AG126)</f>
        <v>1.0333280360424817</v>
      </c>
      <c r="I70" s="25"/>
      <c r="J70" s="129">
        <f>+IF(F70=0,"",'Ark1'!AH126)</f>
        <v>0</v>
      </c>
      <c r="K70" s="98"/>
      <c r="L70" s="129">
        <f>+IF(F70=0,"",'Ark1'!U126)</f>
        <v>6.5909090909090899</v>
      </c>
      <c r="M70" s="25"/>
      <c r="N70" s="98"/>
      <c r="O70" s="18">
        <f>+IF(F70=0,"",'Ark1'!AI126)</f>
        <v>5</v>
      </c>
      <c r="P70" s="98"/>
      <c r="Q70" s="55">
        <f t="shared" si="8"/>
        <v>2.2727272727272729</v>
      </c>
      <c r="R70" s="98"/>
      <c r="S70" s="64">
        <f>+IF(F70=0,"",'Ark1'!S126)</f>
        <v>5.168181818181818</v>
      </c>
      <c r="T70" s="25"/>
      <c r="U70" s="55">
        <f>+IF(O70=0,"",'Ark1'!AJ126)</f>
        <v>91.2</v>
      </c>
      <c r="V70" s="386"/>
      <c r="W70" s="55">
        <f>+IF(O70=0,"",'Ark1'!AK126)</f>
        <v>15.751644709564513</v>
      </c>
      <c r="X70" s="55"/>
      <c r="Y70" s="64">
        <f>+IF(F70=0,"",'Ark1'!T126)</f>
        <v>4.9818181818181806</v>
      </c>
      <c r="Z70" s="25"/>
      <c r="AA70" s="64">
        <f>+IF(F70=0,"",'Ark1'!W126)</f>
        <v>0</v>
      </c>
      <c r="AB70" s="129">
        <f>+IF(F70=0,"",'Ark1'!X126)</f>
        <v>0</v>
      </c>
      <c r="AC70" s="130"/>
      <c r="AD70" s="129">
        <f>+IF(F70=0,"",'Ark1'!Y126)</f>
        <v>0</v>
      </c>
      <c r="AE70" s="129">
        <f>+IF(F70=0,"",'Ark1'!Z126)</f>
        <v>1.8173429883184129</v>
      </c>
      <c r="AF70" s="64">
        <f>+IF(F70=0,"",'Ark1'!AA126)</f>
        <v>1.0719083931501736</v>
      </c>
      <c r="AG70" s="64">
        <f>+IF(F70=0,"",'Ark1'!AB126)</f>
        <v>1.6095274189639328</v>
      </c>
      <c r="AH70" s="64">
        <f t="shared" si="17"/>
        <v>1.2752858399296392</v>
      </c>
      <c r="AI70" s="25"/>
      <c r="AS70"/>
      <c r="AW70"/>
      <c r="AX70"/>
      <c r="AY70"/>
      <c r="AZ70"/>
      <c r="BA70"/>
      <c r="BB70"/>
      <c r="BF70"/>
      <c r="BG70"/>
      <c r="BH70"/>
    </row>
    <row r="71" spans="1:60" ht="15.6">
      <c r="A71" s="25"/>
      <c r="B71" s="63">
        <f>+'Ark1'!C127</f>
        <v>2023</v>
      </c>
      <c r="C71" s="63">
        <f>+'Ark1'!E127</f>
        <v>9</v>
      </c>
      <c r="D71" s="63">
        <f>+IF(F71=0,"",'Ark1'!Q127)</f>
        <v>8</v>
      </c>
      <c r="E71" s="25"/>
      <c r="F71" s="315">
        <f>+'Ark1'!R127</f>
        <v>145</v>
      </c>
      <c r="G71" s="25"/>
      <c r="H71" s="129">
        <f>+IF(F71=0,"",'Ark1'!AG127)</f>
        <v>0.62348875774728796</v>
      </c>
      <c r="I71" s="25"/>
      <c r="J71" s="129">
        <f>+IF(F71=0,"",'Ark1'!AH127)</f>
        <v>0</v>
      </c>
      <c r="K71" s="98"/>
      <c r="L71" s="129">
        <f>+IF(F71=0,"",'Ark1'!U127)</f>
        <v>6.0337931034482795</v>
      </c>
      <c r="M71" s="25"/>
      <c r="N71" s="98"/>
      <c r="O71" s="18">
        <f>+IF(F71=0,"",'Ark1'!AI127)</f>
        <v>0</v>
      </c>
      <c r="P71" s="98"/>
      <c r="Q71" s="55">
        <f t="shared" si="8"/>
        <v>0</v>
      </c>
      <c r="R71" s="98"/>
      <c r="S71" s="64">
        <f>+IF(F71=0,"",'Ark1'!S127)</f>
        <v>5.0965517241379308</v>
      </c>
      <c r="T71" s="25"/>
      <c r="U71" s="55" t="str">
        <f>+IF(O71=0,"",'Ark1'!AJ127)</f>
        <v/>
      </c>
      <c r="V71" s="386"/>
      <c r="W71" s="55" t="str">
        <f>+IF(O71=0,"",'Ark1'!AK127)</f>
        <v/>
      </c>
      <c r="X71" s="55"/>
      <c r="Y71" s="64">
        <f>+IF(F71=0,"",'Ark1'!T127)</f>
        <v>3.5310344827586202</v>
      </c>
      <c r="Z71" s="25"/>
      <c r="AA71" s="64">
        <f>+IF(F71=0,"",'Ark1'!W127)</f>
        <v>0</v>
      </c>
      <c r="AB71" s="129">
        <f>+IF(F71=0,"",'Ark1'!X127)</f>
        <v>0.68965517241379304</v>
      </c>
      <c r="AC71" s="130"/>
      <c r="AD71" s="129">
        <f>+IF(F71=0,"",'Ark1'!Y127)</f>
        <v>0</v>
      </c>
      <c r="AE71" s="129">
        <f>+IF(F71=0,"",'Ark1'!Z127)</f>
        <v>2.6705861603686234</v>
      </c>
      <c r="AF71" s="64">
        <f>+IF(F71=0,"",'Ark1'!AA127)</f>
        <v>1.7511538577553689</v>
      </c>
      <c r="AG71" s="64">
        <f>+IF(F71=0,"",'Ark1'!AB127)</f>
        <v>1.5802888099802741</v>
      </c>
      <c r="AH71" s="64">
        <f t="shared" si="17"/>
        <v>1.1838971583220577</v>
      </c>
      <c r="AI71" s="25"/>
      <c r="AS71"/>
      <c r="AW71"/>
      <c r="AX71"/>
      <c r="AY71"/>
      <c r="AZ71"/>
      <c r="BA71"/>
      <c r="BB71"/>
      <c r="BF71"/>
      <c r="BG71"/>
      <c r="BH71"/>
    </row>
    <row r="72" spans="1:60" ht="15.6">
      <c r="A72" s="25"/>
      <c r="B72" s="63">
        <f>+'Ark1'!C128</f>
        <v>2023</v>
      </c>
      <c r="C72" s="63">
        <f>+'Ark1'!E128</f>
        <v>10</v>
      </c>
      <c r="D72" s="63">
        <f>+IF(F72=0,"",'Ark1'!Q128)</f>
        <v>28</v>
      </c>
      <c r="E72" s="25"/>
      <c r="F72" s="315">
        <f>+'Ark1'!R128</f>
        <v>479</v>
      </c>
      <c r="G72" s="25"/>
      <c r="H72" s="129">
        <f>+IF(F72=0,"",'Ark1'!AG128)</f>
        <v>2.4219071244761206</v>
      </c>
      <c r="I72" s="25"/>
      <c r="J72" s="129">
        <f>+IF(F72=0,"",'Ark1'!AH128)</f>
        <v>0.41753653444676425</v>
      </c>
      <c r="K72" s="98"/>
      <c r="L72" s="129">
        <f>+IF(F72=0,"",'Ark1'!U128)</f>
        <v>7.0949895615866394</v>
      </c>
      <c r="M72" s="25"/>
      <c r="N72" s="98"/>
      <c r="O72" s="18">
        <f>+IF(F72=0,"",'Ark1'!AI128)</f>
        <v>2</v>
      </c>
      <c r="P72" s="98"/>
      <c r="Q72" s="55">
        <f t="shared" si="8"/>
        <v>0.41753653444676408</v>
      </c>
      <c r="R72" s="98"/>
      <c r="S72" s="64">
        <f>+IF(F72=0,"",'Ark1'!S128)</f>
        <v>5.2400835073068892</v>
      </c>
      <c r="T72" s="25"/>
      <c r="U72" s="55">
        <f>+IF(O72=0,"",'Ark1'!AJ128)</f>
        <v>89.4</v>
      </c>
      <c r="V72" s="386"/>
      <c r="W72" s="55">
        <f>+IF(O72=0,"",'Ark1'!AK128)</f>
        <v>16.600186914920378</v>
      </c>
      <c r="X72" s="55"/>
      <c r="Y72" s="64">
        <f>+IF(F72=0,"",'Ark1'!T128)</f>
        <v>4.6346555323590808</v>
      </c>
      <c r="Z72" s="25"/>
      <c r="AA72" s="64">
        <f>+IF(F72=0,"",'Ark1'!W128)</f>
        <v>0</v>
      </c>
      <c r="AB72" s="129">
        <f>+IF(F72=0,"",'Ark1'!X128)</f>
        <v>1.670146137787057</v>
      </c>
      <c r="AC72" s="130"/>
      <c r="AD72" s="129">
        <f>+IF(F72=0,"",'Ark1'!Y128)</f>
        <v>0.20876826722338213</v>
      </c>
      <c r="AE72" s="129">
        <f>+IF(F72=0,"",'Ark1'!Z128)</f>
        <v>2.7507478485685684</v>
      </c>
      <c r="AF72" s="64">
        <f>+IF(F72=0,"",'Ark1'!AA128)</f>
        <v>1.1909456573616344</v>
      </c>
      <c r="AG72" s="64">
        <f>+IF(F72=0,"",'Ark1'!AB128)</f>
        <v>1.4571576402877402</v>
      </c>
      <c r="AH72" s="64">
        <f t="shared" si="17"/>
        <v>1.35398406374502</v>
      </c>
      <c r="AI72" s="25"/>
      <c r="AS72"/>
      <c r="AW72"/>
      <c r="AX72"/>
      <c r="AY72"/>
      <c r="AZ72"/>
      <c r="BA72"/>
      <c r="BB72"/>
      <c r="BF72"/>
      <c r="BG72"/>
      <c r="BH72"/>
    </row>
    <row r="73" spans="1:60" ht="15.6">
      <c r="A73" s="25"/>
      <c r="B73" s="63">
        <f>+'Ark1'!C129</f>
        <v>2023</v>
      </c>
      <c r="C73" s="63">
        <f>+'Ark1'!E129</f>
        <v>11</v>
      </c>
      <c r="D73" s="63">
        <f>+IF(F73=0,"",'Ark1'!Q129)</f>
        <v>50</v>
      </c>
      <c r="E73" s="25"/>
      <c r="F73" s="315">
        <f>+'Ark1'!R129</f>
        <v>2192</v>
      </c>
      <c r="G73" s="25"/>
      <c r="H73" s="129">
        <f>+IF(F73=0,"",'Ark1'!AG129)</f>
        <v>10.073095487349573</v>
      </c>
      <c r="I73" s="25"/>
      <c r="J73" s="129">
        <f>+IF(F73=0,"",'Ark1'!AH129)</f>
        <v>9.1240875912408814E-2</v>
      </c>
      <c r="K73" s="98"/>
      <c r="L73" s="129">
        <f>+IF(F73=0,"",'Ark1'!U129)</f>
        <v>6.4484032846715316</v>
      </c>
      <c r="M73" s="25"/>
      <c r="N73" s="98"/>
      <c r="O73" s="18">
        <f>+IF(F73=0,"",'Ark1'!AI129)</f>
        <v>0</v>
      </c>
      <c r="P73" s="98"/>
      <c r="Q73" s="55">
        <f t="shared" si="8"/>
        <v>0</v>
      </c>
      <c r="R73" s="98"/>
      <c r="S73" s="64">
        <f>+IF(F73=0,"",'Ark1'!S129)</f>
        <v>5.367244525547445</v>
      </c>
      <c r="T73" s="25"/>
      <c r="U73" s="55" t="str">
        <f>+IF(O73=0,"",'Ark1'!AJ129)</f>
        <v/>
      </c>
      <c r="V73" s="386"/>
      <c r="W73" s="55" t="str">
        <f>+IF(O73=0,"",'Ark1'!AK129)</f>
        <v/>
      </c>
      <c r="X73" s="55"/>
      <c r="Y73" s="64">
        <f>+IF(F73=0,"",'Ark1'!T129)</f>
        <v>4.7992700729926998</v>
      </c>
      <c r="Z73" s="25"/>
      <c r="AA73" s="64">
        <f>+IF(F73=0,"",'Ark1'!W129)</f>
        <v>0</v>
      </c>
      <c r="AB73" s="129">
        <f>+IF(F73=0,"",'Ark1'!X129)</f>
        <v>0.22810218978102204</v>
      </c>
      <c r="AC73" s="130" t="e">
        <f>+IF(F73=0,"",AB73-#REF!)</f>
        <v>#REF!</v>
      </c>
      <c r="AD73" s="129">
        <f>+IF(F73=0,"",'Ark1'!Y129)</f>
        <v>0</v>
      </c>
      <c r="AE73" s="129">
        <f>+IF(F73=0,"",'Ark1'!Z129)</f>
        <v>1.7398341869113163</v>
      </c>
      <c r="AF73" s="64">
        <f>+IF(F73=0,"",'Ark1'!AA129)</f>
        <v>1.3541245719156172</v>
      </c>
      <c r="AG73" s="64">
        <f>+IF(F73=0,"",'Ark1'!AB129)</f>
        <v>1.3635771092607829</v>
      </c>
      <c r="AH73" s="64">
        <f t="shared" si="17"/>
        <v>1.2014364640883977</v>
      </c>
      <c r="AI73" s="25"/>
      <c r="AS73"/>
      <c r="AW73"/>
      <c r="AX73"/>
      <c r="AY73"/>
      <c r="AZ73"/>
      <c r="BA73"/>
      <c r="BB73"/>
      <c r="BF73"/>
      <c r="BG73"/>
      <c r="BH73"/>
    </row>
    <row r="74" spans="1:60" ht="15.6">
      <c r="A74" s="25"/>
      <c r="B74" s="63">
        <f>+'Ark1'!C130</f>
        <v>2023</v>
      </c>
      <c r="C74" s="63">
        <f>+'Ark1'!E130</f>
        <v>12</v>
      </c>
      <c r="D74" s="63">
        <f>+IF(F74=0,"",'Ark1'!Q130)</f>
        <v>23</v>
      </c>
      <c r="E74" s="25"/>
      <c r="F74" s="315">
        <f>+'Ark1'!R130</f>
        <v>243</v>
      </c>
      <c r="G74" s="25"/>
      <c r="H74" s="129">
        <f>+IF(F74=0,"",'Ark1'!AG130)</f>
        <v>1.2645084601060548</v>
      </c>
      <c r="I74" s="25"/>
      <c r="J74" s="129">
        <f>+IF(F74=0,"",'Ark1'!AH130)</f>
        <v>0</v>
      </c>
      <c r="K74" s="98"/>
      <c r="L74" s="129">
        <f>+IF(F74=0,"",'Ark1'!U130)</f>
        <v>7.3020576131687251</v>
      </c>
      <c r="M74" s="25"/>
      <c r="N74" s="98"/>
      <c r="O74" s="18">
        <f>+IF(F74=0,"",'Ark1'!AI130)</f>
        <v>0</v>
      </c>
      <c r="P74" s="98"/>
      <c r="Q74" s="55">
        <f t="shared" si="8"/>
        <v>0</v>
      </c>
      <c r="R74" s="98"/>
      <c r="S74" s="64">
        <f>+IF(F74=0,"",'Ark1'!S130)</f>
        <v>5.7242798353909476</v>
      </c>
      <c r="T74" s="25"/>
      <c r="U74" s="55" t="str">
        <f>+IF(O74=0,"",'Ark1'!AJ130)</f>
        <v/>
      </c>
      <c r="V74" s="386"/>
      <c r="W74" s="55" t="str">
        <f>+IF(O74=0,"",'Ark1'!AK130)</f>
        <v/>
      </c>
      <c r="X74" s="55"/>
      <c r="Y74" s="64">
        <f>+IF(F74=0,"",'Ark1'!T130)</f>
        <v>4.6790123456790118</v>
      </c>
      <c r="Z74" s="25"/>
      <c r="AA74" s="64">
        <f>+IF(F74=0,"",'Ark1'!W130)</f>
        <v>0</v>
      </c>
      <c r="AB74" s="129">
        <f>+IF(F74=0,"",'Ark1'!X130)</f>
        <v>4.5267489711934177</v>
      </c>
      <c r="AC74" s="130" t="e">
        <f>+IF(F74=0,"",AB74-#REF!)</f>
        <v>#REF!</v>
      </c>
      <c r="AD74" s="129">
        <f>+IF(F74=0,"",'Ark1'!Y130)</f>
        <v>0.41152263374485593</v>
      </c>
      <c r="AE74" s="129">
        <f>+IF(F74=0,"",'Ark1'!Z130)</f>
        <v>3.6931529188861698</v>
      </c>
      <c r="AF74" s="64">
        <f>+IF(F74=0,"",'Ark1'!AA130)</f>
        <v>1.6411964281982918</v>
      </c>
      <c r="AG74" s="64">
        <f>+IF(F74=0,"",'Ark1'!AB130)</f>
        <v>1.2651761258722889</v>
      </c>
      <c r="AH74" s="64">
        <f t="shared" si="17"/>
        <v>1.2756290438533429</v>
      </c>
      <c r="AI74" s="25"/>
      <c r="AS74"/>
      <c r="AW74"/>
      <c r="AX74"/>
      <c r="AY74"/>
      <c r="AZ74"/>
      <c r="BA74"/>
      <c r="BB74"/>
      <c r="BF74"/>
      <c r="BG74"/>
      <c r="BH74"/>
    </row>
    <row r="75" spans="1:60" ht="15.6">
      <c r="A75" s="25"/>
      <c r="B75" s="63">
        <f>+'Ark1'!C131</f>
        <v>2023</v>
      </c>
      <c r="C75" s="63">
        <f>+'Ark1'!E131</f>
        <v>13</v>
      </c>
      <c r="D75" s="63">
        <f>+IF(F75=0,"",'Ark1'!Q131)</f>
        <v>32</v>
      </c>
      <c r="E75" s="25"/>
      <c r="F75" s="315">
        <f>+'Ark1'!R131</f>
        <v>715</v>
      </c>
      <c r="G75" s="25"/>
      <c r="H75" s="129">
        <f>+IF(F75=0,"",'Ark1'!AG131)</f>
        <v>3.2792843383814354</v>
      </c>
      <c r="I75" s="25"/>
      <c r="J75" s="129">
        <f>+IF(F75=0,"",'Ark1'!AH131)</f>
        <v>0</v>
      </c>
      <c r="K75" s="98"/>
      <c r="L75" s="129">
        <f>+IF(F75=0,"",'Ark1'!U131)</f>
        <v>6.435804195804196</v>
      </c>
      <c r="M75" s="25"/>
      <c r="N75" s="98"/>
      <c r="O75" s="18">
        <f>+IF(F75=0,"",'Ark1'!AI131)</f>
        <v>10</v>
      </c>
      <c r="P75" s="98"/>
      <c r="Q75" s="55">
        <f t="shared" ref="Q75:Q114" si="18">IF(F75=0,"",100*O75/F75)</f>
        <v>1.3986013986013985</v>
      </c>
      <c r="R75" s="98"/>
      <c r="S75" s="64">
        <f>+IF(F75=0,"",'Ark1'!S131)</f>
        <v>5.0797202797202798</v>
      </c>
      <c r="T75" s="25"/>
      <c r="U75" s="55">
        <f>+IF(O75=0,"",'Ark1'!AJ131)</f>
        <v>88.7</v>
      </c>
      <c r="V75" s="386"/>
      <c r="W75" s="55">
        <f>+IF(O75=0,"",'Ark1'!AK131)</f>
        <v>14.162594700038863</v>
      </c>
      <c r="X75" s="55"/>
      <c r="Y75" s="64">
        <f>+IF(F75=0,"",'Ark1'!T131)</f>
        <v>4.7902097902097909</v>
      </c>
      <c r="Z75" s="25"/>
      <c r="AA75" s="64">
        <f>+IF(F75=0,"",'Ark1'!W131)</f>
        <v>0</v>
      </c>
      <c r="AB75" s="129">
        <f>+IF(F75=0,"",'Ark1'!X131)</f>
        <v>0.27972027972027969</v>
      </c>
      <c r="AC75" s="130" t="e">
        <f>+IF(F75=0,"",AB75-#REF!)</f>
        <v>#REF!</v>
      </c>
      <c r="AD75" s="129">
        <f>+IF(F75=0,"",'Ark1'!Y131)</f>
        <v>0</v>
      </c>
      <c r="AE75" s="129">
        <f>+IF(F75=0,"",'Ark1'!Z131)</f>
        <v>2.3728721531863064</v>
      </c>
      <c r="AF75" s="64">
        <f>+IF(F75=0,"",'Ark1'!AA131)</f>
        <v>1.2870826468950547</v>
      </c>
      <c r="AG75" s="64">
        <f>+IF(F75=0,"",'Ark1'!AB131)</f>
        <v>1.3579764195257844</v>
      </c>
      <c r="AH75" s="64">
        <f t="shared" si="17"/>
        <v>1.2669603524229076</v>
      </c>
      <c r="AI75" s="25"/>
      <c r="AS75"/>
      <c r="AW75"/>
      <c r="AX75"/>
      <c r="AY75"/>
      <c r="AZ75"/>
      <c r="BA75"/>
      <c r="BB75"/>
      <c r="BF75"/>
      <c r="BG75"/>
      <c r="BH75"/>
    </row>
    <row r="76" spans="1:60" ht="15.6">
      <c r="A76" s="25"/>
      <c r="B76" s="63">
        <f>+'Ark1'!C132</f>
        <v>2023</v>
      </c>
      <c r="C76" s="63">
        <f>+'Ark1'!E132</f>
        <v>14</v>
      </c>
      <c r="D76" s="63" t="str">
        <f>+IF(F76=0,"",'Ark1'!Q132)</f>
        <v/>
      </c>
      <c r="E76" s="25"/>
      <c r="F76" s="315">
        <f>+'Ark1'!R132</f>
        <v>0</v>
      </c>
      <c r="G76" s="25"/>
      <c r="H76" s="129" t="str">
        <f>+IF(F76=0,"",'Ark1'!AG132)</f>
        <v/>
      </c>
      <c r="I76" s="25"/>
      <c r="J76" s="129" t="str">
        <f>+IF(F76=0,"",'Ark1'!AH132)</f>
        <v/>
      </c>
      <c r="K76" s="98"/>
      <c r="L76" s="129" t="str">
        <f>+IF(F76=0,"",'Ark1'!U132)</f>
        <v/>
      </c>
      <c r="M76" s="25"/>
      <c r="N76" s="98"/>
      <c r="O76" s="18" t="str">
        <f>+IF(F76=0,"",'Ark1'!AI132)</f>
        <v/>
      </c>
      <c r="P76" s="98"/>
      <c r="Q76" s="55" t="str">
        <f t="shared" si="18"/>
        <v/>
      </c>
      <c r="R76" s="98"/>
      <c r="S76" s="64" t="str">
        <f>+IF(F76=0,"",'Ark1'!S132)</f>
        <v/>
      </c>
      <c r="T76" s="25"/>
      <c r="U76" s="55" t="str">
        <f>+IF(O76=0,"",'Ark1'!AJ132)</f>
        <v/>
      </c>
      <c r="V76" s="386"/>
      <c r="W76" s="55" t="str">
        <f>+IF(O76=0,"",'Ark1'!AK132)</f>
        <v/>
      </c>
      <c r="X76" s="55"/>
      <c r="Y76" s="64" t="str">
        <f>+IF(F76=0,"",'Ark1'!T132)</f>
        <v/>
      </c>
      <c r="Z76" s="25"/>
      <c r="AA76" s="64" t="str">
        <f>+IF(F76=0,"",'Ark1'!W132)</f>
        <v/>
      </c>
      <c r="AB76" s="129" t="str">
        <f>+IF(F76=0,"",'Ark1'!X132)</f>
        <v/>
      </c>
      <c r="AC76" s="130" t="str">
        <f>+IF(F76=0,"",AB76-#REF!)</f>
        <v/>
      </c>
      <c r="AD76" s="129" t="str">
        <f>+IF(F76=0,"",'Ark1'!Y132)</f>
        <v/>
      </c>
      <c r="AE76" s="129" t="str">
        <f>+IF(F76=0,"",'Ark1'!Z132)</f>
        <v/>
      </c>
      <c r="AF76" s="64" t="str">
        <f>+IF(F76=0,"",'Ark1'!AA132)</f>
        <v/>
      </c>
      <c r="AG76" s="64" t="str">
        <f>+IF(F76=0,"",'Ark1'!AB132)</f>
        <v/>
      </c>
      <c r="AH76" s="64" t="str">
        <f t="shared" si="17"/>
        <v/>
      </c>
      <c r="AI76" s="25"/>
      <c r="AS76"/>
      <c r="AW76"/>
      <c r="AX76"/>
      <c r="AY76"/>
      <c r="AZ76"/>
      <c r="BA76"/>
      <c r="BB76"/>
      <c r="BF76"/>
      <c r="BG76"/>
      <c r="BH76"/>
    </row>
    <row r="77" spans="1:60" ht="15.6">
      <c r="A77" s="25"/>
      <c r="B77" s="63">
        <f>+'Ark1'!C133</f>
        <v>2023</v>
      </c>
      <c r="C77" s="63">
        <f>+'Ark1'!E133</f>
        <v>15</v>
      </c>
      <c r="D77" s="63">
        <f>+IF(F77=0,"",'Ark1'!Q133)</f>
        <v>15</v>
      </c>
      <c r="E77" s="25"/>
      <c r="F77" s="315">
        <f>+'Ark1'!R133</f>
        <v>338</v>
      </c>
      <c r="G77" s="25"/>
      <c r="H77" s="129">
        <f>+IF(F77=0,"",'Ark1'!AG133)</f>
        <v>1.3562252313051362</v>
      </c>
      <c r="I77" s="25"/>
      <c r="J77" s="129">
        <f>+IF(F77=0,"",'Ark1'!AH133)</f>
        <v>0</v>
      </c>
      <c r="K77" s="98"/>
      <c r="L77" s="129">
        <f>+IF(F77=0,"",'Ark1'!U133)</f>
        <v>5.6304733727810659</v>
      </c>
      <c r="M77" s="25"/>
      <c r="N77" s="98"/>
      <c r="O77" s="18">
        <f>+IF(F77=0,"",'Ark1'!AI133)</f>
        <v>0</v>
      </c>
      <c r="P77" s="98"/>
      <c r="Q77" s="55">
        <f t="shared" si="18"/>
        <v>0</v>
      </c>
      <c r="R77" s="98"/>
      <c r="S77" s="64">
        <f>+IF(F77=0,"",'Ark1'!S133)</f>
        <v>4.9408284023668632</v>
      </c>
      <c r="T77" s="25"/>
      <c r="U77" s="55" t="str">
        <f>+IF(O77=0,"",'Ark1'!AJ133)</f>
        <v/>
      </c>
      <c r="V77" s="386"/>
      <c r="W77" s="55" t="str">
        <f>+IF(O77=0,"",'Ark1'!AK133)</f>
        <v/>
      </c>
      <c r="X77" s="55"/>
      <c r="Y77" s="64">
        <f>+IF(F77=0,"",'Ark1'!T133)</f>
        <v>4.005917159763313</v>
      </c>
      <c r="Z77" s="25"/>
      <c r="AA77" s="64">
        <f>+IF(F77=0,"",'Ark1'!W133)</f>
        <v>0</v>
      </c>
      <c r="AB77" s="129">
        <f>+IF(F77=0,"",'Ark1'!X133)</f>
        <v>0.29585798816568054</v>
      </c>
      <c r="AC77" s="130" t="e">
        <f>+IF(F77=0,"",AB77-#REF!)</f>
        <v>#REF!</v>
      </c>
      <c r="AD77" s="129">
        <f>+IF(F77=0,"",'Ark1'!Y133)</f>
        <v>0</v>
      </c>
      <c r="AE77" s="129">
        <f>+IF(F77=0,"",'Ark1'!Z133)</f>
        <v>1.6433982366072657</v>
      </c>
      <c r="AF77" s="64">
        <f>+IF(F77=0,"",'Ark1'!AA133)</f>
        <v>1.4316959034317871</v>
      </c>
      <c r="AG77" s="64">
        <f>+IF(F77=0,"",'Ark1'!AB133)</f>
        <v>1.5384501592660629</v>
      </c>
      <c r="AH77" s="64">
        <f t="shared" si="17"/>
        <v>1.1395808383233537</v>
      </c>
      <c r="AI77" s="25"/>
      <c r="AS77"/>
      <c r="AW77"/>
      <c r="AX77"/>
      <c r="AY77"/>
      <c r="AZ77"/>
      <c r="BA77"/>
      <c r="BB77"/>
      <c r="BF77"/>
      <c r="BG77"/>
      <c r="BH77"/>
    </row>
    <row r="78" spans="1:60" ht="15.6">
      <c r="A78" s="25"/>
      <c r="B78" s="63">
        <f>+'Ark1'!C134</f>
        <v>2023</v>
      </c>
      <c r="C78" s="63">
        <f>+'Ark1'!E134</f>
        <v>16</v>
      </c>
      <c r="D78" s="63">
        <f>+IF(F78=0,"",'Ark1'!Q134)</f>
        <v>10</v>
      </c>
      <c r="E78" s="25"/>
      <c r="F78" s="315">
        <f>+'Ark1'!R134</f>
        <v>265</v>
      </c>
      <c r="G78" s="25"/>
      <c r="H78" s="129">
        <f>+IF(F78=0,"",'Ark1'!AG134)</f>
        <v>1.1921754975830809</v>
      </c>
      <c r="I78" s="25"/>
      <c r="J78" s="129">
        <f>+IF(F78=0,"",'Ark1'!AH134)</f>
        <v>0</v>
      </c>
      <c r="K78" s="98"/>
      <c r="L78" s="129">
        <f>+IF(F78=0,"",'Ark1'!U134)</f>
        <v>6.3128301886792473</v>
      </c>
      <c r="M78" s="25"/>
      <c r="N78" s="98"/>
      <c r="O78" s="18">
        <f>+IF(F78=0,"",'Ark1'!AI134)</f>
        <v>42</v>
      </c>
      <c r="P78" s="98"/>
      <c r="Q78" s="55">
        <f t="shared" si="18"/>
        <v>15.849056603773585</v>
      </c>
      <c r="R78" s="98"/>
      <c r="S78" s="64">
        <f>+IF(F78=0,"",'Ark1'!S134)</f>
        <v>5.5886792452830196</v>
      </c>
      <c r="T78" s="25"/>
      <c r="U78" s="55">
        <f>+IF(O78=0,"",'Ark1'!AJ134)</f>
        <v>78.130952380952394</v>
      </c>
      <c r="V78" s="386"/>
      <c r="W78" s="55">
        <f>+IF(O78=0,"",'Ark1'!AK134)</f>
        <v>15.483780257067322</v>
      </c>
      <c r="X78" s="55"/>
      <c r="Y78" s="64">
        <f>+IF(F78=0,"",'Ark1'!T134)</f>
        <v>4.6188679245283009</v>
      </c>
      <c r="Z78" s="25"/>
      <c r="AA78" s="64">
        <f>+IF(F78=0,"",'Ark1'!W134)</f>
        <v>0</v>
      </c>
      <c r="AB78" s="129">
        <f>+IF(F78=0,"",'Ark1'!X134)</f>
        <v>0</v>
      </c>
      <c r="AC78" s="130" t="e">
        <f>+IF(F78=0,"",AB78-#REF!)</f>
        <v>#REF!</v>
      </c>
      <c r="AD78" s="129">
        <f>+IF(F78=0,"",'Ark1'!Y134)</f>
        <v>0</v>
      </c>
      <c r="AE78" s="129">
        <f>+IF(F78=0,"",'Ark1'!Z134)</f>
        <v>1.9238290997711796</v>
      </c>
      <c r="AF78" s="64">
        <f>+IF(F78=0,"",'Ark1'!AA134)</f>
        <v>0.97934525246794701</v>
      </c>
      <c r="AG78" s="64">
        <f>+IF(F78=0,"",'Ark1'!AB134)</f>
        <v>0.97999934612484763</v>
      </c>
      <c r="AH78" s="64">
        <f t="shared" si="17"/>
        <v>1.1295746117488186</v>
      </c>
      <c r="AI78" s="25"/>
      <c r="AS78"/>
      <c r="AW78"/>
      <c r="AX78"/>
      <c r="AY78"/>
      <c r="AZ78"/>
      <c r="BA78"/>
      <c r="BB78"/>
      <c r="BF78"/>
      <c r="BG78"/>
      <c r="BH78"/>
    </row>
    <row r="79" spans="1:60" ht="15.6">
      <c r="A79" s="25"/>
      <c r="B79" s="63">
        <f>+'Ark1'!C135</f>
        <v>2023</v>
      </c>
      <c r="C79" s="63">
        <f>+'Ark1'!E135</f>
        <v>17</v>
      </c>
      <c r="D79" s="63">
        <f>+IF(F79=0,"",'Ark1'!Q135)</f>
        <v>57</v>
      </c>
      <c r="E79" s="25"/>
      <c r="F79" s="315">
        <f>+'Ark1'!R135</f>
        <v>2148</v>
      </c>
      <c r="G79" s="25"/>
      <c r="H79" s="129">
        <f>+IF(F79=0,"",'Ark1'!AG135)</f>
        <v>10.091125279978456</v>
      </c>
      <c r="I79" s="25"/>
      <c r="J79" s="129">
        <f>+IF(F79=0,"",'Ark1'!AH135)</f>
        <v>0</v>
      </c>
      <c r="K79" s="98"/>
      <c r="L79" s="129">
        <f>+IF(F79=0,"",'Ark1'!U135)</f>
        <v>6.5922718808193688</v>
      </c>
      <c r="M79" s="25"/>
      <c r="N79" s="98"/>
      <c r="O79" s="18">
        <f>+IF(F79=0,"",'Ark1'!AI135)</f>
        <v>0</v>
      </c>
      <c r="P79" s="98"/>
      <c r="Q79" s="55">
        <f t="shared" si="18"/>
        <v>0</v>
      </c>
      <c r="R79" s="98"/>
      <c r="S79" s="64">
        <f>+IF(F79=0,"",'Ark1'!S135)</f>
        <v>5.4292364990689004</v>
      </c>
      <c r="T79" s="25"/>
      <c r="U79" s="55" t="str">
        <f>+IF(O79=0,"",'Ark1'!AJ135)</f>
        <v/>
      </c>
      <c r="V79" s="386"/>
      <c r="W79" s="55" t="str">
        <f>+IF(O79=0,"",'Ark1'!AK135)</f>
        <v/>
      </c>
      <c r="X79" s="55"/>
      <c r="Y79" s="64">
        <f>+IF(F79=0,"",'Ark1'!T135)</f>
        <v>4.7136871508379876</v>
      </c>
      <c r="Z79" s="25"/>
      <c r="AA79" s="64">
        <f>+IF(F79=0,"",'Ark1'!W135)</f>
        <v>0</v>
      </c>
      <c r="AB79" s="129">
        <f>+IF(F79=0,"",'Ark1'!X135)</f>
        <v>0.23277467411545633</v>
      </c>
      <c r="AC79" s="130" t="e">
        <f>+IF(F79=0,"",AB79-#REF!)</f>
        <v>#REF!</v>
      </c>
      <c r="AD79" s="129">
        <f>+IF(F79=0,"",'Ark1'!Y135)</f>
        <v>4.6554934823091261E-2</v>
      </c>
      <c r="AE79" s="129">
        <f>+IF(F79=0,"",'Ark1'!Z135)</f>
        <v>1.7853469000844939</v>
      </c>
      <c r="AF79" s="64">
        <f>+IF(F79=0,"",'Ark1'!AA135)</f>
        <v>1.2544601893990108</v>
      </c>
      <c r="AG79" s="64">
        <f>+IF(F79=0,"",'Ark1'!AB135)</f>
        <v>1.7410208051671419</v>
      </c>
      <c r="AH79" s="64">
        <f t="shared" si="17"/>
        <v>1.2142171154175962</v>
      </c>
      <c r="AI79" s="25"/>
      <c r="AS79"/>
      <c r="AW79"/>
      <c r="AX79"/>
      <c r="AY79"/>
      <c r="AZ79"/>
      <c r="BA79"/>
      <c r="BB79"/>
      <c r="BF79"/>
      <c r="BG79"/>
      <c r="BH79"/>
    </row>
    <row r="80" spans="1:60" ht="15.6">
      <c r="A80" s="25"/>
      <c r="B80" s="63">
        <f>+'Ark1'!C136</f>
        <v>2023</v>
      </c>
      <c r="C80" s="63">
        <f>+'Ark1'!E136</f>
        <v>18</v>
      </c>
      <c r="D80" s="63">
        <f>+IF(F80=0,"",'Ark1'!Q136)</f>
        <v>4</v>
      </c>
      <c r="E80" s="25"/>
      <c r="F80" s="315">
        <f>+'Ark1'!R136</f>
        <v>85</v>
      </c>
      <c r="G80" s="25"/>
      <c r="H80" s="129">
        <f>+IF(F80=0,"",'Ark1'!AG136)</f>
        <v>0.52015595414303972</v>
      </c>
      <c r="I80" s="25"/>
      <c r="J80" s="129">
        <f>+IF(F80=0,"",'Ark1'!AH136)</f>
        <v>0</v>
      </c>
      <c r="K80" s="98"/>
      <c r="L80" s="129">
        <f>+IF(F80=0,"",'Ark1'!U136)</f>
        <v>8.587058823529409</v>
      </c>
      <c r="M80" s="25"/>
      <c r="N80" s="98"/>
      <c r="O80" s="18">
        <f>+IF(F80=0,"",'Ark1'!AI136)</f>
        <v>0</v>
      </c>
      <c r="P80" s="98"/>
      <c r="Q80" s="55">
        <f t="shared" si="18"/>
        <v>0</v>
      </c>
      <c r="R80" s="98"/>
      <c r="S80" s="64">
        <f>+IF(F80=0,"",'Ark1'!S136)</f>
        <v>6.5647058823529392</v>
      </c>
      <c r="T80" s="25"/>
      <c r="U80" s="55" t="str">
        <f>+IF(O80=0,"",'Ark1'!AJ136)</f>
        <v/>
      </c>
      <c r="V80" s="386"/>
      <c r="W80" s="55" t="str">
        <f>+IF(O80=0,"",'Ark1'!AK136)</f>
        <v/>
      </c>
      <c r="X80" s="55"/>
      <c r="Y80" s="64">
        <f>+IF(F80=0,"",'Ark1'!T136)</f>
        <v>5.0705882352941183</v>
      </c>
      <c r="Z80" s="25"/>
      <c r="AA80" s="64">
        <f>+IF(F80=0,"",'Ark1'!W136)</f>
        <v>0</v>
      </c>
      <c r="AB80" s="129">
        <f>+IF(F80=0,"",'Ark1'!X136)</f>
        <v>4.7058823529411757</v>
      </c>
      <c r="AC80" s="130" t="e">
        <f>+IF(F80=0,"",AB80-#REF!)</f>
        <v>#REF!</v>
      </c>
      <c r="AD80" s="129">
        <f>+IF(F80=0,"",'Ark1'!Y136)</f>
        <v>0</v>
      </c>
      <c r="AE80" s="129">
        <f>+IF(F80=0,"",'Ark1'!Z136)</f>
        <v>3.4612404520818849</v>
      </c>
      <c r="AF80" s="64">
        <f>+IF(F80=0,"",'Ark1'!AA136)</f>
        <v>1.1422069331783504</v>
      </c>
      <c r="AG80" s="64">
        <f>+IF(F80=0,"",'Ark1'!AB136)</f>
        <v>1.0265674992175751</v>
      </c>
      <c r="AH80" s="64">
        <f t="shared" si="17"/>
        <v>1.3080645161290323</v>
      </c>
      <c r="AI80" s="25"/>
      <c r="AS80"/>
      <c r="AW80"/>
      <c r="AX80"/>
      <c r="AY80"/>
      <c r="AZ80"/>
      <c r="BA80"/>
      <c r="BB80"/>
      <c r="BF80"/>
      <c r="BG80"/>
      <c r="BH80"/>
    </row>
    <row r="81" spans="1:60" ht="15.6">
      <c r="A81" s="25"/>
      <c r="B81" s="63">
        <f>+'Ark1'!C137</f>
        <v>2023</v>
      </c>
      <c r="C81" s="63">
        <f>+'Ark1'!E137</f>
        <v>19</v>
      </c>
      <c r="D81" s="63">
        <f>+IF(F81=0,"",'Ark1'!Q137)</f>
        <v>28</v>
      </c>
      <c r="E81" s="25"/>
      <c r="F81" s="315">
        <f>+'Ark1'!R137</f>
        <v>714</v>
      </c>
      <c r="G81" s="25"/>
      <c r="H81" s="129">
        <f>+IF(F81=0,"",'Ark1'!AG137)</f>
        <v>3.1616987342800487</v>
      </c>
      <c r="I81" s="25"/>
      <c r="J81" s="129">
        <f>+IF(F81=0,"",'Ark1'!AH137)</f>
        <v>0</v>
      </c>
      <c r="K81" s="98"/>
      <c r="L81" s="129">
        <f>+IF(F81=0,"",'Ark1'!U137)</f>
        <v>6.213725490196075</v>
      </c>
      <c r="M81" s="25"/>
      <c r="N81" s="98"/>
      <c r="O81" s="18">
        <f>+IF(F81=0,"",'Ark1'!AI137)</f>
        <v>264</v>
      </c>
      <c r="P81" s="98"/>
      <c r="Q81" s="55">
        <f t="shared" si="18"/>
        <v>36.974789915966383</v>
      </c>
      <c r="R81" s="98"/>
      <c r="S81" s="64">
        <f>+IF(F81=0,"",'Ark1'!S137)</f>
        <v>5.2156862745098032</v>
      </c>
      <c r="T81" s="25"/>
      <c r="U81" s="55">
        <f>+IF(O81=0,"",'Ark1'!AJ137)</f>
        <v>74.535227272727283</v>
      </c>
      <c r="V81" s="386"/>
      <c r="W81" s="55">
        <f>+IF(O81=0,"",'Ark1'!AK137)</f>
        <v>13.835269299584377</v>
      </c>
      <c r="X81" s="55"/>
      <c r="Y81" s="64">
        <f>+IF(F81=0,"",'Ark1'!T137)</f>
        <v>4.4887955182072812</v>
      </c>
      <c r="Z81" s="25"/>
      <c r="AA81" s="64">
        <f>+IF(F81=0,"",'Ark1'!W137)</f>
        <v>0.14005602240896359</v>
      </c>
      <c r="AB81" s="129">
        <f>+IF(F81=0,"",'Ark1'!X137)</f>
        <v>0</v>
      </c>
      <c r="AC81" s="130" t="e">
        <f>+IF(F81=0,"",AB81-#REF!)</f>
        <v>#REF!</v>
      </c>
      <c r="AD81" s="129">
        <f>+IF(F81=0,"",'Ark1'!Y137)</f>
        <v>0</v>
      </c>
      <c r="AE81" s="129">
        <f>+IF(F81=0,"",'Ark1'!Z137)</f>
        <v>1.5467257774171757</v>
      </c>
      <c r="AF81" s="64">
        <f>+IF(F81=0,"",'Ark1'!AA137)</f>
        <v>1.4728087810363857</v>
      </c>
      <c r="AG81" s="64">
        <f>+IF(F81=0,"",'Ark1'!AB137)</f>
        <v>1.4399318981647922</v>
      </c>
      <c r="AH81" s="64">
        <f t="shared" si="17"/>
        <v>1.1913533834586461</v>
      </c>
      <c r="AI81" s="25"/>
      <c r="AS81"/>
      <c r="AW81"/>
      <c r="AX81"/>
      <c r="AY81"/>
      <c r="AZ81"/>
      <c r="BA81"/>
      <c r="BB81"/>
      <c r="BF81"/>
      <c r="BG81"/>
      <c r="BH81"/>
    </row>
    <row r="82" spans="1:60" ht="15.6">
      <c r="A82" s="25"/>
      <c r="B82" s="63">
        <f>+'Ark1'!C138</f>
        <v>2023</v>
      </c>
      <c r="C82" s="63">
        <f>+'Ark1'!E138</f>
        <v>20</v>
      </c>
      <c r="D82" s="63">
        <f>+IF(F82=0,"",'Ark1'!Q138)</f>
        <v>1</v>
      </c>
      <c r="E82" s="25"/>
      <c r="F82" s="315">
        <f>+'Ark1'!R138</f>
        <v>6</v>
      </c>
      <c r="G82" s="25"/>
      <c r="H82" s="129">
        <f>+IF(F82=0,"",'Ark1'!AG138)</f>
        <v>2.3374592815305802E-2</v>
      </c>
      <c r="I82" s="25"/>
      <c r="J82" s="129">
        <f>+IF(F82=0,"",'Ark1'!AH138)</f>
        <v>0</v>
      </c>
      <c r="K82" s="98"/>
      <c r="L82" s="129">
        <f>+IF(F82=0,"",'Ark1'!U138)</f>
        <v>5.4666666666666677</v>
      </c>
      <c r="M82" s="25"/>
      <c r="N82" s="98"/>
      <c r="O82" s="18">
        <f>+IF(F82=0,"",'Ark1'!AI138)</f>
        <v>0</v>
      </c>
      <c r="P82" s="98"/>
      <c r="Q82" s="55">
        <f t="shared" si="18"/>
        <v>0</v>
      </c>
      <c r="R82" s="98"/>
      <c r="S82" s="64">
        <f>+IF(F82=0,"",'Ark1'!S138)</f>
        <v>5.833333333333333</v>
      </c>
      <c r="T82" s="25"/>
      <c r="U82" s="55" t="str">
        <f>+IF(O82=0,"",'Ark1'!AJ138)</f>
        <v/>
      </c>
      <c r="V82" s="386"/>
      <c r="W82" s="55" t="str">
        <f>+IF(O82=0,"",'Ark1'!AK138)</f>
        <v/>
      </c>
      <c r="X82" s="55"/>
      <c r="Y82" s="64">
        <f>+IF(F82=0,"",'Ark1'!T138)</f>
        <v>5</v>
      </c>
      <c r="Z82" s="25"/>
      <c r="AA82" s="64">
        <f>+IF(F82=0,"",'Ark1'!W138)</f>
        <v>0</v>
      </c>
      <c r="AB82" s="129">
        <f>+IF(F82=0,"",'Ark1'!X138)</f>
        <v>0</v>
      </c>
      <c r="AC82" s="130" t="e">
        <f>+IF(F82=0,"",AB82-#REF!)</f>
        <v>#REF!</v>
      </c>
      <c r="AD82" s="129">
        <f>+IF(F82=0,"",'Ark1'!Y138)</f>
        <v>0</v>
      </c>
      <c r="AE82" s="129">
        <f>+IF(F82=0,"",'Ark1'!Z138)</f>
        <v>1.4907119849998569</v>
      </c>
      <c r="AF82" s="64">
        <f>+IF(F82=0,"",'Ark1'!AA138)</f>
        <v>0.37267799624997328</v>
      </c>
      <c r="AG82" s="64">
        <f>+IF(F82=0,"",'Ark1'!AB138)</f>
        <v>0</v>
      </c>
      <c r="AH82" s="64">
        <f t="shared" si="17"/>
        <v>0.93714285714285739</v>
      </c>
      <c r="AI82" s="25"/>
      <c r="AS82"/>
      <c r="AW82"/>
      <c r="AX82"/>
      <c r="AY82"/>
      <c r="AZ82"/>
      <c r="BA82"/>
      <c r="BB82"/>
      <c r="BF82"/>
      <c r="BG82"/>
      <c r="BH82"/>
    </row>
    <row r="83" spans="1:60" ht="15.6">
      <c r="A83" s="25"/>
      <c r="B83" s="63">
        <f>+'Ark1'!C139</f>
        <v>2023</v>
      </c>
      <c r="C83" s="63">
        <f>+'Ark1'!E139</f>
        <v>21</v>
      </c>
      <c r="D83" s="63">
        <f>+IF(F83=0,"",'Ark1'!Q139)</f>
        <v>23</v>
      </c>
      <c r="E83" s="25"/>
      <c r="F83" s="315">
        <f>+'Ark1'!R139</f>
        <v>560</v>
      </c>
      <c r="G83" s="25"/>
      <c r="H83" s="129">
        <f>+IF(F83=0,"",'Ark1'!AG139)</f>
        <v>2.7446617917338045</v>
      </c>
      <c r="I83" s="25"/>
      <c r="J83" s="129">
        <f>+IF(F83=0,"",'Ark1'!AH139)</f>
        <v>0</v>
      </c>
      <c r="K83" s="98"/>
      <c r="L83" s="129">
        <f>+IF(F83=0,"",'Ark1'!U139)</f>
        <v>6.8775000000000048</v>
      </c>
      <c r="M83" s="25"/>
      <c r="N83" s="98"/>
      <c r="O83" s="18">
        <f>+IF(F83=0,"",'Ark1'!AI139)</f>
        <v>171</v>
      </c>
      <c r="P83" s="98"/>
      <c r="Q83" s="55">
        <f t="shared" si="18"/>
        <v>30.535714285714285</v>
      </c>
      <c r="R83" s="98"/>
      <c r="S83" s="64">
        <f>+IF(F83=0,"",'Ark1'!S139)</f>
        <v>5.9</v>
      </c>
      <c r="T83" s="25"/>
      <c r="U83" s="55">
        <f>+IF(O83=0,"",'Ark1'!AJ139)</f>
        <v>79.601754385964981</v>
      </c>
      <c r="V83" s="386"/>
      <c r="W83" s="55">
        <f>+IF(O83=0,"",'Ark1'!AK139)</f>
        <v>15.577546991995654</v>
      </c>
      <c r="X83" s="55"/>
      <c r="Y83" s="64">
        <f>+IF(F83=0,"",'Ark1'!T139)</f>
        <v>4.6678571428571436</v>
      </c>
      <c r="Z83" s="25"/>
      <c r="AA83" s="64">
        <f>+IF(F83=0,"",'Ark1'!W139)</f>
        <v>0</v>
      </c>
      <c r="AB83" s="129">
        <f>+IF(F83=0,"",'Ark1'!X139)</f>
        <v>0.35714285714285721</v>
      </c>
      <c r="AC83" s="130" t="e">
        <f>+IF(F83=0,"",AB83-#REF!)</f>
        <v>#REF!</v>
      </c>
      <c r="AD83" s="129">
        <f>+IF(F83=0,"",'Ark1'!Y139)</f>
        <v>0</v>
      </c>
      <c r="AE83" s="129">
        <f>+IF(F83=0,"",'Ark1'!Z139)</f>
        <v>2.4477309098719924</v>
      </c>
      <c r="AF83" s="64">
        <f>+IF(F83=0,"",'Ark1'!AA139)</f>
        <v>1.3590963384333179</v>
      </c>
      <c r="AG83" s="64">
        <f>+IF(F83=0,"",'Ark1'!AB139)</f>
        <v>1.4857786730553519</v>
      </c>
      <c r="AH83" s="64">
        <f t="shared" si="17"/>
        <v>1.1656779661016956</v>
      </c>
      <c r="AI83" s="25"/>
      <c r="AS83"/>
      <c r="AW83"/>
      <c r="AX83"/>
      <c r="AY83"/>
      <c r="AZ83"/>
      <c r="BA83"/>
      <c r="BB83"/>
      <c r="BF83"/>
      <c r="BG83"/>
      <c r="BH83"/>
    </row>
    <row r="84" spans="1:60" ht="15.6">
      <c r="A84" s="25"/>
      <c r="B84" s="63">
        <f>+'Ark1'!C140</f>
        <v>2023</v>
      </c>
      <c r="C84" s="63">
        <f>+'Ark1'!E140</f>
        <v>22</v>
      </c>
      <c r="D84" s="63">
        <f>+IF(F84=0,"",'Ark1'!Q140)</f>
        <v>6</v>
      </c>
      <c r="E84" s="25"/>
      <c r="F84" s="315">
        <f>+'Ark1'!R140</f>
        <v>106</v>
      </c>
      <c r="G84" s="25"/>
      <c r="H84" s="129">
        <f>+IF(F84=0,"",'Ark1'!AG140)</f>
        <v>0.45943902402523318</v>
      </c>
      <c r="I84" s="25"/>
      <c r="J84" s="129">
        <f>+IF(F84=0,"",'Ark1'!AH140)</f>
        <v>10.377358490566039</v>
      </c>
      <c r="K84" s="98"/>
      <c r="L84" s="129">
        <f>+IF(F84=0,"",'Ark1'!U140)</f>
        <v>6.0820754716981158</v>
      </c>
      <c r="M84" s="25"/>
      <c r="N84" s="98"/>
      <c r="O84" s="18">
        <f>+IF(F84=0,"",'Ark1'!AI140)</f>
        <v>33</v>
      </c>
      <c r="P84" s="98"/>
      <c r="Q84" s="55">
        <f t="shared" si="18"/>
        <v>31.132075471698112</v>
      </c>
      <c r="R84" s="98"/>
      <c r="S84" s="64">
        <f>+IF(F84=0,"",'Ark1'!S140)</f>
        <v>4.5566037735849054</v>
      </c>
      <c r="T84" s="25"/>
      <c r="U84" s="55">
        <f>+IF(O84=0,"",'Ark1'!AJ140)</f>
        <v>76.609090909090895</v>
      </c>
      <c r="V84" s="386"/>
      <c r="W84" s="55">
        <f>+IF(O84=0,"",'Ark1'!AK140)</f>
        <v>12.397963481331619</v>
      </c>
      <c r="X84" s="55"/>
      <c r="Y84" s="64">
        <f>+IF(F84=0,"",'Ark1'!T140)</f>
        <v>3.8584905660377351</v>
      </c>
      <c r="Z84" s="25"/>
      <c r="AA84" s="64">
        <f>+IF(F84=0,"",'Ark1'!W140)</f>
        <v>0</v>
      </c>
      <c r="AB84" s="129">
        <f>+IF(F84=0,"",'Ark1'!X140)</f>
        <v>0</v>
      </c>
      <c r="AC84" s="130" t="e">
        <f>+IF(F84=0,"",AB84-#REF!)</f>
        <v>#REF!</v>
      </c>
      <c r="AD84" s="129">
        <f>+IF(F84=0,"",'Ark1'!Y140)</f>
        <v>0</v>
      </c>
      <c r="AE84" s="129">
        <f>+IF(F84=0,"",'Ark1'!Z140)</f>
        <v>1.9140886382450344</v>
      </c>
      <c r="AF84" s="64">
        <f>+IF(F84=0,"",'Ark1'!AA140)</f>
        <v>1.8937842153543747</v>
      </c>
      <c r="AG84" s="64">
        <f>+IF(F84=0,"",'Ark1'!AB140)</f>
        <v>1.6393664172206897</v>
      </c>
      <c r="AH84" s="64">
        <f t="shared" si="17"/>
        <v>1.3347826086956529</v>
      </c>
      <c r="AI84" s="25"/>
      <c r="AS84"/>
      <c r="AW84"/>
      <c r="AX84"/>
      <c r="AY84"/>
      <c r="AZ84"/>
      <c r="BA84"/>
      <c r="BB84"/>
      <c r="BF84"/>
      <c r="BG84"/>
      <c r="BH84"/>
    </row>
    <row r="85" spans="1:60" ht="15.6">
      <c r="A85" s="25"/>
      <c r="B85" s="63">
        <f>+'Ark1'!C141</f>
        <v>2023</v>
      </c>
      <c r="C85" s="63">
        <f>+'Ark1'!E141</f>
        <v>23</v>
      </c>
      <c r="D85" s="63">
        <f>+IF(F85=0,"",'Ark1'!Q141)</f>
        <v>32</v>
      </c>
      <c r="E85" s="25"/>
      <c r="F85" s="315">
        <f>+'Ark1'!R141</f>
        <v>608</v>
      </c>
      <c r="G85" s="25"/>
      <c r="H85" s="129">
        <f>+IF(F85=0,"",'Ark1'!AG141)</f>
        <v>3.2995945790898613</v>
      </c>
      <c r="I85" s="25"/>
      <c r="J85" s="129">
        <f>+IF(F85=0,"",'Ark1'!AH141)</f>
        <v>0.65789473684210542</v>
      </c>
      <c r="K85" s="98"/>
      <c r="L85" s="129">
        <f>+IF(F85=0,"",'Ark1'!U141)</f>
        <v>7.6152960526315807</v>
      </c>
      <c r="M85" s="25"/>
      <c r="N85" s="98"/>
      <c r="O85" s="18">
        <f>+IF(F85=0,"",'Ark1'!AI141)</f>
        <v>320</v>
      </c>
      <c r="P85" s="98"/>
      <c r="Q85" s="55">
        <f t="shared" si="18"/>
        <v>52.631578947368418</v>
      </c>
      <c r="R85" s="98"/>
      <c r="S85" s="64">
        <f>+IF(F85=0,"",'Ark1'!S141)</f>
        <v>5.5575657894736841</v>
      </c>
      <c r="T85" s="25"/>
      <c r="U85" s="55">
        <f>+IF(O85=0,"",'Ark1'!AJ141)</f>
        <v>78.396250000000009</v>
      </c>
      <c r="V85" s="386"/>
      <c r="W85" s="55">
        <f>+IF(O85=0,"",'Ark1'!AK141)</f>
        <v>14.950430813420821</v>
      </c>
      <c r="X85" s="55"/>
      <c r="Y85" s="64">
        <f>+IF(F85=0,"",'Ark1'!T141)</f>
        <v>4.5444078947368443</v>
      </c>
      <c r="Z85" s="25"/>
      <c r="AA85" s="64">
        <f>+IF(F85=0,"",'Ark1'!W141)</f>
        <v>0</v>
      </c>
      <c r="AB85" s="129">
        <f>+IF(F85=0,"",'Ark1'!X141)</f>
        <v>0.49342105263157904</v>
      </c>
      <c r="AC85" s="130" t="e">
        <f>+IF(F85=0,"",AB85-#REF!)</f>
        <v>#REF!</v>
      </c>
      <c r="AD85" s="129">
        <f>+IF(F85=0,"",'Ark1'!Y141)</f>
        <v>0</v>
      </c>
      <c r="AE85" s="129">
        <f>+IF(F85=0,"",'Ark1'!Z141)</f>
        <v>2.5892514879045563</v>
      </c>
      <c r="AF85" s="64">
        <f>+IF(F85=0,"",'Ark1'!AA141)</f>
        <v>1.1253546205474689</v>
      </c>
      <c r="AG85" s="64">
        <f>+IF(F85=0,"",'Ark1'!AB141)</f>
        <v>1.6124520529602004</v>
      </c>
      <c r="AH85" s="64">
        <f t="shared" si="17"/>
        <v>1.3702574726250374</v>
      </c>
      <c r="AI85" s="25"/>
      <c r="AS85"/>
      <c r="AW85"/>
      <c r="AX85"/>
      <c r="AY85"/>
      <c r="AZ85"/>
      <c r="BA85"/>
      <c r="BB85"/>
      <c r="BF85"/>
      <c r="BG85"/>
      <c r="BH85"/>
    </row>
    <row r="86" spans="1:60" ht="15.6">
      <c r="A86" s="25"/>
      <c r="B86" s="63">
        <f>+'Ark1'!C142</f>
        <v>2023</v>
      </c>
      <c r="C86" s="63">
        <f>+'Ark1'!E142</f>
        <v>24</v>
      </c>
      <c r="D86" s="63">
        <f>+IF(F86=0,"",'Ark1'!Q142)</f>
        <v>14</v>
      </c>
      <c r="E86" s="25"/>
      <c r="F86" s="315">
        <f>+'Ark1'!R142</f>
        <v>189</v>
      </c>
      <c r="G86" s="25"/>
      <c r="H86" s="129">
        <f>+IF(F86=0,"",'Ark1'!AG142)</f>
        <v>1.1149965828910799</v>
      </c>
      <c r="I86" s="25"/>
      <c r="J86" s="129">
        <f>+IF(F86=0,"",'Ark1'!AH142)</f>
        <v>0</v>
      </c>
      <c r="K86" s="98"/>
      <c r="L86" s="129">
        <f>+IF(F86=0,"",'Ark1'!U142)</f>
        <v>8.2783068783068749</v>
      </c>
      <c r="M86" s="25"/>
      <c r="N86" s="98"/>
      <c r="O86" s="18">
        <f>+IF(F86=0,"",'Ark1'!AI142)</f>
        <v>6</v>
      </c>
      <c r="P86" s="98"/>
      <c r="Q86" s="55">
        <f t="shared" si="18"/>
        <v>3.1746031746031744</v>
      </c>
      <c r="R86" s="98"/>
      <c r="S86" s="64">
        <f>+IF(F86=0,"",'Ark1'!S142)</f>
        <v>5.0846560846560864</v>
      </c>
      <c r="T86" s="25"/>
      <c r="U86" s="55">
        <f>+IF(O86=0,"",'Ark1'!AJ142)</f>
        <v>74.5</v>
      </c>
      <c r="V86" s="386"/>
      <c r="W86" s="55">
        <f>+IF(O86=0,"",'Ark1'!AK142)</f>
        <v>15.707599556249356</v>
      </c>
      <c r="X86" s="55"/>
      <c r="Y86" s="64">
        <f>+IF(F86=0,"",'Ark1'!T142)</f>
        <v>3.8095238095238111</v>
      </c>
      <c r="Z86" s="25"/>
      <c r="AA86" s="64">
        <f>+IF(F86=0,"",'Ark1'!W142)</f>
        <v>0</v>
      </c>
      <c r="AB86" s="129">
        <f>+IF(F86=0,"",'Ark1'!X142)</f>
        <v>0.52910052910052907</v>
      </c>
      <c r="AC86" s="130" t="e">
        <f>+IF(F86=0,"",AB86-#REF!)</f>
        <v>#REF!</v>
      </c>
      <c r="AD86" s="129">
        <f>+IF(F86=0,"",'Ark1'!Y142)</f>
        <v>0</v>
      </c>
      <c r="AE86" s="129">
        <f>+IF(F86=0,"",'Ark1'!Z142)</f>
        <v>2.9105728251284191</v>
      </c>
      <c r="AF86" s="64">
        <f>+IF(F86=0,"",'Ark1'!AA142)</f>
        <v>1.5199650209103559</v>
      </c>
      <c r="AG86" s="64">
        <f>+IF(F86=0,"",'Ark1'!AB142)</f>
        <v>1.8331787195162064</v>
      </c>
      <c r="AH86" s="64">
        <f t="shared" si="17"/>
        <v>1.6280957336108208</v>
      </c>
      <c r="AI86" s="25"/>
      <c r="AS86"/>
      <c r="AW86"/>
      <c r="AX86"/>
      <c r="AY86"/>
      <c r="AZ86"/>
      <c r="BA86"/>
      <c r="BB86"/>
      <c r="BF86"/>
      <c r="BG86"/>
      <c r="BH86"/>
    </row>
    <row r="87" spans="1:60" ht="15.6">
      <c r="A87" s="25"/>
      <c r="B87" s="63">
        <f>+'Ark1'!C143</f>
        <v>2023</v>
      </c>
      <c r="C87" s="63">
        <f>+'Ark1'!E143</f>
        <v>25</v>
      </c>
      <c r="D87" s="63">
        <f>+IF(F87=0,"",'Ark1'!Q143)</f>
        <v>21</v>
      </c>
      <c r="E87" s="25"/>
      <c r="F87" s="315">
        <f>+'Ark1'!R143</f>
        <v>194</v>
      </c>
      <c r="G87" s="25"/>
      <c r="H87" s="129">
        <f>+IF(F87=0,"",'Ark1'!AG143)</f>
        <v>1.1050908865455706</v>
      </c>
      <c r="I87" s="25"/>
      <c r="J87" s="129">
        <f>+IF(F87=0,"",'Ark1'!AH143)</f>
        <v>0</v>
      </c>
      <c r="K87" s="98"/>
      <c r="L87" s="129">
        <f>+IF(F87=0,"",'Ark1'!U143)</f>
        <v>7.9932989690721694</v>
      </c>
      <c r="M87" s="25"/>
      <c r="N87" s="98"/>
      <c r="O87" s="18">
        <f>+IF(F87=0,"",'Ark1'!AI143)</f>
        <v>71</v>
      </c>
      <c r="P87" s="98"/>
      <c r="Q87" s="55">
        <f t="shared" si="18"/>
        <v>36.597938144329895</v>
      </c>
      <c r="R87" s="98"/>
      <c r="S87" s="64">
        <f>+IF(F87=0,"",'Ark1'!S143)</f>
        <v>4.5103092783505163</v>
      </c>
      <c r="T87" s="25"/>
      <c r="U87" s="55">
        <f>+IF(O87=0,"",'Ark1'!AJ143)</f>
        <v>79.280281690140853</v>
      </c>
      <c r="V87" s="386"/>
      <c r="W87" s="55">
        <f>+IF(O87=0,"",'Ark1'!AK143)</f>
        <v>13.209662149318788</v>
      </c>
      <c r="X87" s="55"/>
      <c r="Y87" s="64">
        <f>+IF(F87=0,"",'Ark1'!T143)</f>
        <v>3.675257731958764</v>
      </c>
      <c r="Z87" s="25"/>
      <c r="AA87" s="64">
        <f>+IF(F87=0,"",'Ark1'!W143)</f>
        <v>0</v>
      </c>
      <c r="AB87" s="129">
        <f>+IF(F87=0,"",'Ark1'!X143)</f>
        <v>0</v>
      </c>
      <c r="AC87" s="130"/>
      <c r="AD87" s="129">
        <f>+IF(F87=0,"",'Ark1'!Y143)</f>
        <v>0</v>
      </c>
      <c r="AE87" s="129">
        <f>+IF(F87=0,"",'Ark1'!Z143)</f>
        <v>2.7636085858478654</v>
      </c>
      <c r="AF87" s="64">
        <f>+IF(F87=0,"",'Ark1'!AA143)</f>
        <v>1.6691243791301755</v>
      </c>
      <c r="AG87" s="64">
        <f>+IF(F87=0,"",'Ark1'!AB143)</f>
        <v>1.7209162584582036</v>
      </c>
      <c r="AH87" s="64">
        <f t="shared" si="17"/>
        <v>1.7722285714285722</v>
      </c>
      <c r="AI87" s="25"/>
      <c r="AS87"/>
      <c r="AW87"/>
      <c r="AX87"/>
      <c r="AY87"/>
      <c r="AZ87"/>
      <c r="BA87"/>
      <c r="BB87"/>
      <c r="BF87"/>
      <c r="BG87"/>
      <c r="BH87"/>
    </row>
    <row r="88" spans="1:60" ht="15.6">
      <c r="A88" s="25"/>
      <c r="B88" s="63">
        <f>+'Ark1'!C144</f>
        <v>2023</v>
      </c>
      <c r="C88" s="63">
        <f>+'Ark1'!E144</f>
        <v>26</v>
      </c>
      <c r="D88" s="63">
        <f>+IF(F88=0,"",'Ark1'!Q144)</f>
        <v>27</v>
      </c>
      <c r="E88" s="25"/>
      <c r="F88" s="315">
        <f>+'Ark1'!R144</f>
        <v>401</v>
      </c>
      <c r="G88" s="25"/>
      <c r="H88" s="129">
        <f>+IF(F88=0,"",'Ark1'!AG144)</f>
        <v>2.241680462189815</v>
      </c>
      <c r="I88" s="25"/>
      <c r="J88" s="129">
        <f>+IF(F88=0,"",'Ark1'!AH144)</f>
        <v>1.4962593516209477</v>
      </c>
      <c r="K88" s="98"/>
      <c r="L88" s="129">
        <f>+IF(F88=0,"",'Ark1'!U144)</f>
        <v>7.8443890274314221</v>
      </c>
      <c r="M88" s="25"/>
      <c r="N88" s="98"/>
      <c r="O88" s="18">
        <f>+IF(F88=0,"",'Ark1'!AI144)</f>
        <v>51</v>
      </c>
      <c r="P88" s="98"/>
      <c r="Q88" s="55">
        <f t="shared" si="18"/>
        <v>12.718204488778055</v>
      </c>
      <c r="R88" s="98"/>
      <c r="S88" s="64">
        <f>+IF(F88=0,"",'Ark1'!S144)</f>
        <v>4.7855361596009995</v>
      </c>
      <c r="T88" s="25"/>
      <c r="U88" s="55">
        <f>+IF(O88=0,"",'Ark1'!AJ144)</f>
        <v>81.592156862745099</v>
      </c>
      <c r="V88" s="386"/>
      <c r="W88" s="55">
        <f>+IF(O88=0,"",'Ark1'!AK144)</f>
        <v>16.065487257120598</v>
      </c>
      <c r="X88" s="55"/>
      <c r="Y88" s="64">
        <f>+IF(F88=0,"",'Ark1'!T144)</f>
        <v>4.1645885286783058</v>
      </c>
      <c r="Z88" s="25"/>
      <c r="AA88" s="64">
        <f>+IF(F88=0,"",'Ark1'!W144)</f>
        <v>0.24937655860349123</v>
      </c>
      <c r="AB88" s="129">
        <f>+IF(F88=0,"",'Ark1'!X144)</f>
        <v>0.74812967581047374</v>
      </c>
      <c r="AC88" s="130"/>
      <c r="AD88" s="129">
        <f>+IF(F88=0,"",'Ark1'!Y144)</f>
        <v>0.24937655860349123</v>
      </c>
      <c r="AE88" s="129">
        <f>+IF(F88=0,"",'Ark1'!Z144)</f>
        <v>2.8310136158356141</v>
      </c>
      <c r="AF88" s="64">
        <f>+IF(F88=0,"",'Ark1'!AA144)</f>
        <v>1.4555390032010871</v>
      </c>
      <c r="AG88" s="64">
        <f>+IF(F88=0,"",'Ark1'!AB144)</f>
        <v>1.4028268193385256</v>
      </c>
      <c r="AH88" s="64">
        <f t="shared" si="17"/>
        <v>1.6391870766023966</v>
      </c>
      <c r="AI88" s="25"/>
      <c r="AS88"/>
      <c r="AW88"/>
      <c r="AX88"/>
      <c r="AY88"/>
      <c r="AZ88"/>
      <c r="BA88"/>
      <c r="BB88"/>
      <c r="BF88"/>
      <c r="BG88"/>
      <c r="BH88"/>
    </row>
    <row r="89" spans="1:60" ht="15.6">
      <c r="A89" s="25"/>
      <c r="B89" s="63">
        <f>+'Ark1'!C145</f>
        <v>2023</v>
      </c>
      <c r="C89" s="63">
        <f>+'Ark1'!E145</f>
        <v>27</v>
      </c>
      <c r="D89" s="63">
        <f>+IF(F89=0,"",'Ark1'!Q145)</f>
        <v>11</v>
      </c>
      <c r="E89" s="25"/>
      <c r="F89" s="315">
        <f>+'Ark1'!R145</f>
        <v>110</v>
      </c>
      <c r="G89" s="25"/>
      <c r="H89" s="129">
        <f>+IF(F89=0,"",'Ark1'!AG145)</f>
        <v>0.62199221369508839</v>
      </c>
      <c r="I89" s="25"/>
      <c r="J89" s="129">
        <f>+IF(F89=0,"",'Ark1'!AH145)</f>
        <v>0</v>
      </c>
      <c r="K89" s="98"/>
      <c r="L89" s="129">
        <f>+IF(F89=0,"",'Ark1'!U145)</f>
        <v>7.9345454545454563</v>
      </c>
      <c r="M89" s="25"/>
      <c r="N89" s="98"/>
      <c r="O89" s="18">
        <f>+IF(F89=0,"",'Ark1'!AI145)</f>
        <v>84</v>
      </c>
      <c r="P89" s="98"/>
      <c r="Q89" s="55">
        <f t="shared" si="18"/>
        <v>76.36363636363636</v>
      </c>
      <c r="R89" s="98"/>
      <c r="S89" s="64">
        <f>+IF(F89=0,"",'Ark1'!S145)</f>
        <v>5.0636363636363635</v>
      </c>
      <c r="T89" s="25"/>
      <c r="U89" s="55">
        <f>+IF(O89=0,"",'Ark1'!AJ145)</f>
        <v>115.59047619047622</v>
      </c>
      <c r="V89" s="386"/>
      <c r="W89" s="55">
        <f>+IF(O89=0,"",'Ark1'!AK145)</f>
        <v>5.1154132927184577</v>
      </c>
      <c r="X89" s="55"/>
      <c r="Y89" s="64">
        <f>+IF(F89=0,"",'Ark1'!T145)</f>
        <v>4.8727272727272739</v>
      </c>
      <c r="Z89" s="25"/>
      <c r="AA89" s="64">
        <f>+IF(F89=0,"",'Ark1'!W145)</f>
        <v>0</v>
      </c>
      <c r="AB89" s="129">
        <f>+IF(F89=0,"",'Ark1'!X145)</f>
        <v>0</v>
      </c>
      <c r="AC89" s="130"/>
      <c r="AD89" s="129">
        <f>+IF(F89=0,"",'Ark1'!Y145)</f>
        <v>0</v>
      </c>
      <c r="AE89" s="129">
        <f>+IF(F89=0,"",'Ark1'!Z145)</f>
        <v>2.1014469631287325</v>
      </c>
      <c r="AF89" s="64">
        <f>+IF(F89=0,"",'Ark1'!AA145)</f>
        <v>1.0894308165882911</v>
      </c>
      <c r="AG89" s="64">
        <f>+IF(F89=0,"",'Ark1'!AB145)</f>
        <v>1.3287662829522511</v>
      </c>
      <c r="AH89" s="64">
        <f t="shared" si="17"/>
        <v>1.566965888689408</v>
      </c>
      <c r="AI89" s="25"/>
      <c r="AS89"/>
      <c r="AW89"/>
      <c r="AX89"/>
      <c r="AY89"/>
      <c r="AZ89"/>
      <c r="BA89"/>
      <c r="BB89"/>
      <c r="BF89"/>
      <c r="BG89"/>
      <c r="BH89"/>
    </row>
    <row r="90" spans="1:60" ht="15.6">
      <c r="A90" s="25"/>
      <c r="B90" s="63">
        <f>+'Ark1'!C146</f>
        <v>2023</v>
      </c>
      <c r="C90" s="63">
        <f>+'Ark1'!E146</f>
        <v>28</v>
      </c>
      <c r="D90" s="63">
        <f>+IF(F90=0,"",'Ark1'!Q146)</f>
        <v>7</v>
      </c>
      <c r="E90" s="25"/>
      <c r="F90" s="315">
        <f>+'Ark1'!R146</f>
        <v>115</v>
      </c>
      <c r="G90" s="25"/>
      <c r="H90" s="129">
        <f>+IF(F90=0,"",'Ark1'!AG146)</f>
        <v>0.66845634331575698</v>
      </c>
      <c r="I90" s="25"/>
      <c r="J90" s="129">
        <f>+IF(F90=0,"",'Ark1'!AH146)</f>
        <v>0</v>
      </c>
      <c r="K90" s="98"/>
      <c r="L90" s="129">
        <f>+IF(F90=0,"",'Ark1'!U146)</f>
        <v>8.1565217391304312</v>
      </c>
      <c r="M90" s="25"/>
      <c r="N90" s="98"/>
      <c r="O90" s="18">
        <f>+IF(F90=0,"",'Ark1'!AI146)</f>
        <v>0</v>
      </c>
      <c r="P90" s="98"/>
      <c r="Q90" s="55">
        <f t="shared" si="18"/>
        <v>0</v>
      </c>
      <c r="R90" s="98"/>
      <c r="S90" s="64">
        <f>+IF(F90=0,"",'Ark1'!S146)</f>
        <v>5.3652173913043484</v>
      </c>
      <c r="T90" s="25"/>
      <c r="U90" s="55" t="str">
        <f>+IF(O90=0,"",'Ark1'!AJ146)</f>
        <v/>
      </c>
      <c r="V90" s="386"/>
      <c r="W90" s="55" t="str">
        <f>+IF(O90=0,"",'Ark1'!AK146)</f>
        <v/>
      </c>
      <c r="X90" s="55"/>
      <c r="Y90" s="64">
        <f>+IF(F90=0,"",'Ark1'!T146)</f>
        <v>4.3739130434782609</v>
      </c>
      <c r="Z90" s="25"/>
      <c r="AA90" s="64">
        <f>+IF(F90=0,"",'Ark1'!W146)</f>
        <v>0</v>
      </c>
      <c r="AB90" s="129">
        <f>+IF(F90=0,"",'Ark1'!X146)</f>
        <v>0</v>
      </c>
      <c r="AC90" s="130"/>
      <c r="AD90" s="129">
        <f>+IF(F90=0,"",'Ark1'!Y146)</f>
        <v>0</v>
      </c>
      <c r="AE90" s="129">
        <f>+IF(F90=0,"",'Ark1'!Z146)</f>
        <v>2.089981503341614</v>
      </c>
      <c r="AF90" s="64">
        <f>+IF(F90=0,"",'Ark1'!AA146)</f>
        <v>1.7953100000332225</v>
      </c>
      <c r="AG90" s="64">
        <f>+IF(F90=0,"",'Ark1'!AB146)</f>
        <v>1.3413871442277328</v>
      </c>
      <c r="AH90" s="64">
        <f t="shared" si="17"/>
        <v>1.5202593192868712</v>
      </c>
      <c r="AI90" s="25"/>
      <c r="AS90"/>
      <c r="AW90"/>
      <c r="AX90"/>
      <c r="AY90"/>
      <c r="AZ90"/>
      <c r="BA90"/>
      <c r="BB90"/>
      <c r="BF90"/>
      <c r="BG90"/>
      <c r="BH90"/>
    </row>
    <row r="91" spans="1:60" ht="15.6">
      <c r="A91" s="25"/>
      <c r="B91" s="63">
        <f>+'Ark1'!C147</f>
        <v>2023</v>
      </c>
      <c r="C91" s="63">
        <f>+'Ark1'!E147</f>
        <v>29</v>
      </c>
      <c r="D91" s="63">
        <f>+IF(F91=0,"",'Ark1'!Q147)</f>
        <v>1</v>
      </c>
      <c r="E91" s="25"/>
      <c r="F91" s="315">
        <f>+'Ark1'!R147</f>
        <v>6</v>
      </c>
      <c r="G91" s="25"/>
      <c r="H91" s="129">
        <f>+IF(F91=0,"",'Ark1'!AG147)</f>
        <v>3.2425121130988221E-2</v>
      </c>
      <c r="I91" s="25"/>
      <c r="J91" s="129">
        <f>+IF(F91=0,"",'Ark1'!AH147)</f>
        <v>0</v>
      </c>
      <c r="K91" s="98"/>
      <c r="L91" s="129">
        <f>+IF(F91=0,"",'Ark1'!U147)</f>
        <v>7.5833333333333348</v>
      </c>
      <c r="M91" s="25"/>
      <c r="N91" s="98"/>
      <c r="O91" s="18">
        <f>+IF(F91=0,"",'Ark1'!AI147)</f>
        <v>6</v>
      </c>
      <c r="P91" s="98"/>
      <c r="Q91" s="55">
        <f t="shared" si="18"/>
        <v>100</v>
      </c>
      <c r="R91" s="98"/>
      <c r="S91" s="64">
        <f>+IF(F91=0,"",'Ark1'!S147)</f>
        <v>3.8333333333333344</v>
      </c>
      <c r="T91" s="25"/>
      <c r="U91" s="55">
        <f>+IF(O91=0,"",'Ark1'!AJ147)</f>
        <v>84.9</v>
      </c>
      <c r="V91" s="386"/>
      <c r="W91" s="55">
        <f>+IF(O91=0,"",'Ark1'!AK147)</f>
        <v>12.573259327626015</v>
      </c>
      <c r="X91" s="55"/>
      <c r="Y91" s="64">
        <f>+IF(F91=0,"",'Ark1'!T147)</f>
        <v>2</v>
      </c>
      <c r="Z91" s="25"/>
      <c r="AA91" s="64">
        <f>+IF(F91=0,"",'Ark1'!W147)</f>
        <v>0</v>
      </c>
      <c r="AB91" s="129">
        <f>+IF(F91=0,"",'Ark1'!X147)</f>
        <v>0</v>
      </c>
      <c r="AC91" s="130"/>
      <c r="AD91" s="129">
        <f>+IF(F91=0,"",'Ark1'!Y147)</f>
        <v>0</v>
      </c>
      <c r="AE91" s="129">
        <f>+IF(F91=0,"",'Ark1'!Z147)</f>
        <v>1.7985333531025238</v>
      </c>
      <c r="AF91" s="64">
        <f>+IF(F91=0,"",'Ark1'!AA147)</f>
        <v>0.68718427093627443</v>
      </c>
      <c r="AG91" s="64">
        <f>+IF(F91=0,"",'Ark1'!AB147)</f>
        <v>0</v>
      </c>
      <c r="AH91" s="64">
        <f t="shared" si="17"/>
        <v>1.9782608695652173</v>
      </c>
      <c r="AI91" s="25"/>
      <c r="AS91"/>
      <c r="AW91"/>
      <c r="AX91"/>
      <c r="AY91"/>
      <c r="AZ91"/>
      <c r="BA91"/>
      <c r="BB91"/>
      <c r="BF91"/>
      <c r="BG91"/>
      <c r="BH91"/>
    </row>
    <row r="92" spans="1:60" ht="15.6">
      <c r="A92" s="25"/>
      <c r="B92" s="63">
        <f>+'Ark1'!C148</f>
        <v>2023</v>
      </c>
      <c r="C92" s="63">
        <f>+'Ark1'!E148</f>
        <v>30</v>
      </c>
      <c r="D92" s="63">
        <f>+IF(F92=0,"",'Ark1'!Q148)</f>
        <v>3</v>
      </c>
      <c r="E92" s="25"/>
      <c r="F92" s="315">
        <f>+'Ark1'!R148</f>
        <v>75</v>
      </c>
      <c r="G92" s="25"/>
      <c r="H92" s="129">
        <f>+IF(F92=0,"",'Ark1'!AG148)</f>
        <v>0.3582441404955557</v>
      </c>
      <c r="I92" s="25"/>
      <c r="J92" s="129">
        <f>+IF(F92=0,"",'Ark1'!AH148)</f>
        <v>0</v>
      </c>
      <c r="K92" s="98"/>
      <c r="L92" s="129">
        <f>+IF(F92=0,"",'Ark1'!U148)</f>
        <v>6.7026666666666648</v>
      </c>
      <c r="M92" s="25"/>
      <c r="N92" s="98"/>
      <c r="O92" s="18">
        <f>+IF(F92=0,"",'Ark1'!AI148)</f>
        <v>5</v>
      </c>
      <c r="P92" s="98"/>
      <c r="Q92" s="55">
        <f t="shared" si="18"/>
        <v>6.666666666666667</v>
      </c>
      <c r="R92" s="98"/>
      <c r="S92" s="64">
        <f>+IF(F92=0,"",'Ark1'!S148)</f>
        <v>3.7066666666666657</v>
      </c>
      <c r="T92" s="25"/>
      <c r="U92" s="55">
        <f>+IF(O92=0,"",'Ark1'!AJ148)</f>
        <v>92.62</v>
      </c>
      <c r="V92" s="386"/>
      <c r="W92" s="55">
        <f>+IF(O92=0,"",'Ark1'!AK148)</f>
        <v>10.86882700288119</v>
      </c>
      <c r="X92" s="55"/>
      <c r="Y92" s="64">
        <f>+IF(F92=0,"",'Ark1'!T148)</f>
        <v>3.2</v>
      </c>
      <c r="Z92" s="25"/>
      <c r="AA92" s="64">
        <f>+IF(F92=0,"",'Ark1'!W148)</f>
        <v>0</v>
      </c>
      <c r="AB92" s="129">
        <f>+IF(F92=0,"",'Ark1'!X148)</f>
        <v>0</v>
      </c>
      <c r="AC92" s="130"/>
      <c r="AD92" s="129">
        <f>+IF(F92=0,"",'Ark1'!Y148)</f>
        <v>0</v>
      </c>
      <c r="AE92" s="129">
        <f>+IF(F92=0,"",'Ark1'!Z148)</f>
        <v>1.6280027300004396</v>
      </c>
      <c r="AF92" s="64">
        <f>+IF(F92=0,"",'Ark1'!AA148)</f>
        <v>1.2834675254516137</v>
      </c>
      <c r="AG92" s="64">
        <f>+IF(F92=0,"",'Ark1'!AB148)</f>
        <v>1.5491933384829659</v>
      </c>
      <c r="AH92" s="64">
        <f t="shared" si="17"/>
        <v>1.8082733812949641</v>
      </c>
      <c r="AI92" s="25"/>
      <c r="AS92"/>
      <c r="AW92"/>
      <c r="AX92"/>
      <c r="AY92"/>
      <c r="AZ92"/>
      <c r="BA92"/>
      <c r="BB92"/>
      <c r="BF92"/>
      <c r="BG92"/>
      <c r="BH92"/>
    </row>
    <row r="93" spans="1:60" ht="15.6">
      <c r="A93" s="25"/>
      <c r="B93" s="63">
        <f>+'Ark1'!C149</f>
        <v>2023</v>
      </c>
      <c r="C93" s="63">
        <f>+'Ark1'!E149</f>
        <v>31</v>
      </c>
      <c r="D93" s="63">
        <f>+IF(F93=0,"",'Ark1'!Q149)</f>
        <v>9</v>
      </c>
      <c r="E93" s="25"/>
      <c r="F93" s="315">
        <f>+'Ark1'!R149</f>
        <v>191</v>
      </c>
      <c r="G93" s="25"/>
      <c r="H93" s="129">
        <f>+IF(F93=0,"",'Ark1'!AG149)</f>
        <v>1.1129299268189963</v>
      </c>
      <c r="I93" s="25"/>
      <c r="J93" s="129">
        <f>+IF(F93=0,"",'Ark1'!AH149)</f>
        <v>0</v>
      </c>
      <c r="K93" s="98"/>
      <c r="L93" s="129">
        <f>+IF(F93=0,"",'Ark1'!U149)</f>
        <v>8.1764397905759179</v>
      </c>
      <c r="M93" s="25"/>
      <c r="N93" s="98"/>
      <c r="O93" s="18">
        <f>+IF(F93=0,"",'Ark1'!AI149)</f>
        <v>0</v>
      </c>
      <c r="P93" s="98"/>
      <c r="Q93" s="55">
        <f t="shared" si="18"/>
        <v>0</v>
      </c>
      <c r="R93" s="98"/>
      <c r="S93" s="64">
        <f>+IF(F93=0,"",'Ark1'!S149)</f>
        <v>4.3455497382198951</v>
      </c>
      <c r="T93" s="25"/>
      <c r="U93" s="55" t="str">
        <f>+IF(O93=0,"",'Ark1'!AJ149)</f>
        <v/>
      </c>
      <c r="V93" s="386"/>
      <c r="W93" s="55" t="str">
        <f>+IF(O93=0,"",'Ark1'!AK149)</f>
        <v/>
      </c>
      <c r="X93" s="55"/>
      <c r="Y93" s="64">
        <f>+IF(F93=0,"",'Ark1'!T149)</f>
        <v>3.4450261780104703</v>
      </c>
      <c r="Z93" s="25"/>
      <c r="AA93" s="64">
        <f>+IF(F93=0,"",'Ark1'!W149)</f>
        <v>0</v>
      </c>
      <c r="AB93" s="129">
        <f>+IF(F93=0,"",'Ark1'!X149)</f>
        <v>0</v>
      </c>
      <c r="AC93" s="130"/>
      <c r="AD93" s="129">
        <f>+IF(F93=0,"",'Ark1'!Y149)</f>
        <v>0</v>
      </c>
      <c r="AE93" s="129">
        <f>+IF(F93=0,"",'Ark1'!Z149)</f>
        <v>2.5822632824689631</v>
      </c>
      <c r="AF93" s="64">
        <f>+IF(F93=0,"",'Ark1'!AA149)</f>
        <v>1.8885071492482393</v>
      </c>
      <c r="AG93" s="64">
        <f>+IF(F93=0,"",'Ark1'!AB149)</f>
        <v>1.4989922878039981</v>
      </c>
      <c r="AH93" s="64">
        <f t="shared" si="17"/>
        <v>1.8815662650602414</v>
      </c>
      <c r="AI93" s="25"/>
      <c r="AS93"/>
      <c r="AW93"/>
      <c r="AX93"/>
      <c r="AY93"/>
      <c r="AZ93"/>
      <c r="BA93"/>
      <c r="BB93"/>
      <c r="BF93"/>
      <c r="BG93"/>
      <c r="BH93"/>
    </row>
    <row r="94" spans="1:60" ht="15.6">
      <c r="A94" s="25"/>
      <c r="B94" s="63">
        <f>+'Ark1'!C150</f>
        <v>2023</v>
      </c>
      <c r="C94" s="63">
        <f>+'Ark1'!E150</f>
        <v>32</v>
      </c>
      <c r="D94" s="63">
        <f>+IF(F94=0,"",'Ark1'!Q150)</f>
        <v>15</v>
      </c>
      <c r="E94" s="25"/>
      <c r="F94" s="315">
        <f>+'Ark1'!R150</f>
        <v>387</v>
      </c>
      <c r="G94" s="25"/>
      <c r="H94" s="129">
        <f>+IF(F94=0,"",'Ark1'!AG150)</f>
        <v>2.2163104773049098</v>
      </c>
      <c r="I94" s="25"/>
      <c r="J94" s="129">
        <f>+IF(F94=0,"",'Ark1'!AH150)</f>
        <v>0</v>
      </c>
      <c r="K94" s="98"/>
      <c r="L94" s="129">
        <f>+IF(F94=0,"",'Ark1'!U150)</f>
        <v>8.0361757105943177</v>
      </c>
      <c r="M94" s="25"/>
      <c r="N94" s="98"/>
      <c r="O94" s="18">
        <f>+IF(F94=0,"",'Ark1'!AI150)</f>
        <v>56</v>
      </c>
      <c r="P94" s="98"/>
      <c r="Q94" s="55">
        <f t="shared" si="18"/>
        <v>14.470284237726098</v>
      </c>
      <c r="R94" s="98"/>
      <c r="S94" s="64">
        <f>+IF(F94=0,"",'Ark1'!S150)</f>
        <v>4.4237726098191219</v>
      </c>
      <c r="T94" s="25"/>
      <c r="U94" s="55">
        <f>+IF(O94=0,"",'Ark1'!AJ150)</f>
        <v>81.708928571428615</v>
      </c>
      <c r="V94" s="386"/>
      <c r="W94" s="55">
        <f>+IF(O94=0,"",'Ark1'!AK150)</f>
        <v>15.013679376376851</v>
      </c>
      <c r="X94" s="55"/>
      <c r="Y94" s="64">
        <f>+IF(F94=0,"",'Ark1'!T150)</f>
        <v>2.8811369509043923</v>
      </c>
      <c r="Z94" s="25"/>
      <c r="AA94" s="64">
        <f>+IF(F94=0,"",'Ark1'!W150)</f>
        <v>0</v>
      </c>
      <c r="AB94" s="129">
        <f>+IF(F94=0,"",'Ark1'!X150)</f>
        <v>0</v>
      </c>
      <c r="AC94" s="130"/>
      <c r="AD94" s="129">
        <f>+IF(F94=0,"",'Ark1'!Y150)</f>
        <v>0</v>
      </c>
      <c r="AE94" s="129">
        <f>+IF(F94=0,"",'Ark1'!Z150)</f>
        <v>2.3466692763659656</v>
      </c>
      <c r="AF94" s="64">
        <f>+IF(F94=0,"",'Ark1'!AA150)</f>
        <v>1.4292092209992615</v>
      </c>
      <c r="AG94" s="64">
        <f>+IF(F94=0,"",'Ark1'!AB150)</f>
        <v>1.4292372513964688</v>
      </c>
      <c r="AH94" s="64">
        <f t="shared" si="17"/>
        <v>1.8165887850467293</v>
      </c>
      <c r="AI94" s="25"/>
      <c r="AS94"/>
      <c r="AW94"/>
      <c r="AX94"/>
      <c r="AY94"/>
      <c r="AZ94"/>
      <c r="BA94"/>
      <c r="BB94"/>
      <c r="BF94"/>
      <c r="BG94"/>
      <c r="BH94"/>
    </row>
    <row r="95" spans="1:60" ht="15.6">
      <c r="A95" s="25"/>
      <c r="B95" s="63">
        <f>+'Ark1'!C151</f>
        <v>2023</v>
      </c>
      <c r="C95" s="63">
        <f>+'Ark1'!E151</f>
        <v>33</v>
      </c>
      <c r="D95" s="63">
        <f>+IF(F95=0,"",'Ark1'!Q151)</f>
        <v>14</v>
      </c>
      <c r="E95" s="25"/>
      <c r="F95" s="315">
        <f>+'Ark1'!R151</f>
        <v>81</v>
      </c>
      <c r="G95" s="25"/>
      <c r="H95" s="129">
        <f>+IF(F95=0,"",'Ark1'!AG151)</f>
        <v>0.54695121907765853</v>
      </c>
      <c r="I95" s="25"/>
      <c r="J95" s="129">
        <f>+IF(F95=0,"",'Ark1'!AH151)</f>
        <v>0</v>
      </c>
      <c r="K95" s="98"/>
      <c r="L95" s="129">
        <f>+IF(F95=0,"",'Ark1'!U151)</f>
        <v>9.4753086419753121</v>
      </c>
      <c r="M95" s="25"/>
      <c r="N95" s="98"/>
      <c r="O95" s="18">
        <f>+IF(F95=0,"",'Ark1'!AI151)</f>
        <v>8</v>
      </c>
      <c r="P95" s="98"/>
      <c r="Q95" s="55">
        <f t="shared" si="18"/>
        <v>9.8765432098765427</v>
      </c>
      <c r="R95" s="98"/>
      <c r="S95" s="64">
        <f>+IF(F95=0,"",'Ark1'!S151)</f>
        <v>5.3456790123456797</v>
      </c>
      <c r="T95" s="25"/>
      <c r="U95" s="55">
        <f>+IF(O95=0,"",'Ark1'!AJ151)</f>
        <v>82.425000000000011</v>
      </c>
      <c r="V95" s="386"/>
      <c r="W95" s="55">
        <f>+IF(O95=0,"",'Ark1'!AK151)</f>
        <v>13.985559756795992</v>
      </c>
      <c r="X95" s="55"/>
      <c r="Y95" s="64">
        <f>+IF(F95=0,"",'Ark1'!T151)</f>
        <v>2.9012345679012346</v>
      </c>
      <c r="Z95" s="25"/>
      <c r="AA95" s="64">
        <f>+IF(F95=0,"",'Ark1'!W151)</f>
        <v>0</v>
      </c>
      <c r="AB95" s="129">
        <f>+IF(F95=0,"",'Ark1'!X151)</f>
        <v>4.9382716049382722</v>
      </c>
      <c r="AC95" s="130"/>
      <c r="AD95" s="129">
        <f>+IF(F95=0,"",'Ark1'!Y151)</f>
        <v>0</v>
      </c>
      <c r="AE95" s="129">
        <f>+IF(F95=0,"",'Ark1'!Z151)</f>
        <v>3.152444901240528</v>
      </c>
      <c r="AF95" s="64">
        <f>+IF(F95=0,"",'Ark1'!AA151)</f>
        <v>1.6113830715071344</v>
      </c>
      <c r="AG95" s="64">
        <f>+IF(F95=0,"",'Ark1'!AB151)</f>
        <v>1.6450819955669063</v>
      </c>
      <c r="AH95" s="64">
        <f t="shared" ref="AH95:AH114" si="19">+IF(F95=0,"",L95/S95)</f>
        <v>1.7725173210161667</v>
      </c>
      <c r="AI95" s="25"/>
      <c r="AS95"/>
      <c r="AW95"/>
      <c r="AX95"/>
      <c r="AY95"/>
      <c r="AZ95"/>
      <c r="BA95"/>
      <c r="BB95"/>
      <c r="BF95"/>
      <c r="BG95"/>
      <c r="BH95"/>
    </row>
    <row r="96" spans="1:60" ht="15.6">
      <c r="A96" s="25"/>
      <c r="B96" s="63">
        <f>+'Ark1'!C152</f>
        <v>2023</v>
      </c>
      <c r="C96" s="63">
        <f>+'Ark1'!E152</f>
        <v>34</v>
      </c>
      <c r="D96" s="63">
        <f>+IF(F96=0,"",'Ark1'!Q152)</f>
        <v>24</v>
      </c>
      <c r="E96" s="25"/>
      <c r="F96" s="315">
        <f>+'Ark1'!R152</f>
        <v>244</v>
      </c>
      <c r="G96" s="25"/>
      <c r="H96" s="129">
        <f>+IF(F96=0,"",'Ark1'!AG152)</f>
        <v>1.9268360992080444</v>
      </c>
      <c r="I96" s="25"/>
      <c r="J96" s="129">
        <f>+IF(F96=0,"",'Ark1'!AH152)</f>
        <v>0</v>
      </c>
      <c r="K96" s="98"/>
      <c r="L96" s="129">
        <f>+IF(F96=0,"",'Ark1'!U152)</f>
        <v>11.081147540983617</v>
      </c>
      <c r="M96" s="25"/>
      <c r="N96" s="98"/>
      <c r="O96" s="18">
        <f>+IF(F96=0,"",'Ark1'!AI152)</f>
        <v>34</v>
      </c>
      <c r="P96" s="98"/>
      <c r="Q96" s="55">
        <f t="shared" si="18"/>
        <v>13.934426229508198</v>
      </c>
      <c r="R96" s="98"/>
      <c r="S96" s="64">
        <f>+IF(F96=0,"",'Ark1'!S152)</f>
        <v>5.024590163934425</v>
      </c>
      <c r="T96" s="25"/>
      <c r="U96" s="55">
        <f>+IF(O96=0,"",'Ark1'!AJ152)</f>
        <v>90.379411764705893</v>
      </c>
      <c r="V96" s="386"/>
      <c r="W96" s="55">
        <f>+IF(O96=0,"",'Ark1'!AK152)</f>
        <v>14.257376225851171</v>
      </c>
      <c r="X96" s="55"/>
      <c r="Y96" s="64">
        <f>+IF(F96=0,"",'Ark1'!T152)</f>
        <v>3.4754098360655736</v>
      </c>
      <c r="Z96" s="25"/>
      <c r="AA96" s="64">
        <f>+IF(F96=0,"",'Ark1'!W152)</f>
        <v>0.40983606557377056</v>
      </c>
      <c r="AB96" s="129">
        <f>+IF(F96=0,"",'Ark1'!X152)</f>
        <v>5.7377049180327884</v>
      </c>
      <c r="AC96" s="130"/>
      <c r="AD96" s="129">
        <f>+IF(F96=0,"",'Ark1'!Y152)</f>
        <v>0</v>
      </c>
      <c r="AE96" s="129">
        <f>+IF(F96=0,"",'Ark1'!Z152)</f>
        <v>3.1862494516900939</v>
      </c>
      <c r="AF96" s="64">
        <f>+IF(F96=0,"",'Ark1'!AA152)</f>
        <v>1.0159636849236191</v>
      </c>
      <c r="AG96" s="64">
        <f>+IF(F96=0,"",'Ark1'!AB152)</f>
        <v>1.5429007955216321</v>
      </c>
      <c r="AH96" s="64">
        <f t="shared" si="19"/>
        <v>2.2053833605220254</v>
      </c>
      <c r="AI96" s="25"/>
      <c r="AS96"/>
      <c r="AW96"/>
      <c r="AX96"/>
      <c r="AY96"/>
      <c r="AZ96"/>
      <c r="BA96"/>
      <c r="BB96"/>
      <c r="BF96"/>
      <c r="BG96"/>
      <c r="BH96"/>
    </row>
    <row r="97" spans="1:60" ht="15.6">
      <c r="A97" s="25"/>
      <c r="B97" s="63">
        <f>+'Ark1'!C153</f>
        <v>2023</v>
      </c>
      <c r="C97" s="63">
        <f>+'Ark1'!E153</f>
        <v>35</v>
      </c>
      <c r="D97" s="63">
        <f>+IF(F97=0,"",'Ark1'!Q153)</f>
        <v>26</v>
      </c>
      <c r="E97" s="25"/>
      <c r="F97" s="315">
        <f>+'Ark1'!R153</f>
        <v>283</v>
      </c>
      <c r="G97" s="25"/>
      <c r="H97" s="129">
        <f>+IF(F97=0,"",'Ark1'!AG153)</f>
        <v>1.992113925484934</v>
      </c>
      <c r="I97" s="25"/>
      <c r="J97" s="129">
        <f>+IF(F97=0,"",'Ark1'!AH153)</f>
        <v>3.180212014134276</v>
      </c>
      <c r="K97" s="98"/>
      <c r="L97" s="129">
        <f>+IF(F97=0,"",'Ark1'!U153)</f>
        <v>9.8777385159010631</v>
      </c>
      <c r="M97" s="25"/>
      <c r="N97" s="98"/>
      <c r="O97" s="18">
        <f>+IF(F97=0,"",'Ark1'!AI153)</f>
        <v>52</v>
      </c>
      <c r="P97" s="98"/>
      <c r="Q97" s="55">
        <f t="shared" si="18"/>
        <v>18.374558303886925</v>
      </c>
      <c r="R97" s="98"/>
      <c r="S97" s="64">
        <f>+IF(F97=0,"",'Ark1'!S153)</f>
        <v>4.7738515901060072</v>
      </c>
      <c r="T97" s="25"/>
      <c r="U97" s="55">
        <f>+IF(O97=0,"",'Ark1'!AJ153)</f>
        <v>94.01346153846157</v>
      </c>
      <c r="V97" s="386"/>
      <c r="W97" s="55">
        <f>+IF(O97=0,"",'Ark1'!AK153)</f>
        <v>14.090078932767089</v>
      </c>
      <c r="X97" s="55"/>
      <c r="Y97" s="64">
        <f>+IF(F97=0,"",'Ark1'!T153)</f>
        <v>3.9116607773851593</v>
      </c>
      <c r="Z97" s="25"/>
      <c r="AA97" s="64">
        <f>+IF(F97=0,"",'Ark1'!W153)</f>
        <v>0.35335689045936397</v>
      </c>
      <c r="AB97" s="129">
        <f>+IF(F97=0,"",'Ark1'!X153)</f>
        <v>6.7137809187279123</v>
      </c>
      <c r="AC97" s="130"/>
      <c r="AD97" s="129">
        <f>+IF(F97=0,"",'Ark1'!Y153)</f>
        <v>0</v>
      </c>
      <c r="AE97" s="129">
        <f>+IF(F97=0,"",'Ark1'!Z153)</f>
        <v>3.0922962254221877</v>
      </c>
      <c r="AF97" s="64">
        <f>+IF(F97=0,"",'Ark1'!AA153)</f>
        <v>1.2603304600119236</v>
      </c>
      <c r="AG97" s="64">
        <f>+IF(F97=0,"",'Ark1'!AB153)</f>
        <v>1.698878781611566</v>
      </c>
      <c r="AH97" s="64">
        <f t="shared" si="19"/>
        <v>2.0691339748334574</v>
      </c>
      <c r="AI97" s="25"/>
      <c r="AS97"/>
      <c r="AW97"/>
      <c r="AX97"/>
      <c r="AY97"/>
      <c r="AZ97"/>
      <c r="BA97"/>
      <c r="BB97"/>
      <c r="BF97"/>
      <c r="BG97"/>
      <c r="BH97"/>
    </row>
    <row r="98" spans="1:60" ht="15.6">
      <c r="A98" s="25"/>
      <c r="B98" s="63">
        <f>+'Ark1'!C154</f>
        <v>2023</v>
      </c>
      <c r="C98" s="63">
        <f>+'Ark1'!E154</f>
        <v>36</v>
      </c>
      <c r="D98" s="63">
        <f>+IF(F98=0,"",'Ark1'!Q154)</f>
        <v>34</v>
      </c>
      <c r="E98" s="25"/>
      <c r="F98" s="315">
        <f>+'Ark1'!R154</f>
        <v>395</v>
      </c>
      <c r="G98" s="25"/>
      <c r="H98" s="129">
        <f>+IF(F98=0,"",'Ark1'!AG154)</f>
        <v>2.9458400707509043</v>
      </c>
      <c r="I98" s="25"/>
      <c r="J98" s="129">
        <f>+IF(F98=0,"",'Ark1'!AH154)</f>
        <v>0</v>
      </c>
      <c r="K98" s="98"/>
      <c r="L98" s="129">
        <f>+IF(F98=0,"",'Ark1'!U154)</f>
        <v>10.465063291139248</v>
      </c>
      <c r="M98" s="25"/>
      <c r="N98" s="98"/>
      <c r="O98" s="18">
        <f>+IF(F98=0,"",'Ark1'!AI154)</f>
        <v>45</v>
      </c>
      <c r="P98" s="98"/>
      <c r="Q98" s="55">
        <f t="shared" si="18"/>
        <v>11.39240506329114</v>
      </c>
      <c r="R98" s="98"/>
      <c r="S98" s="64">
        <f>+IF(F98=0,"",'Ark1'!S154)</f>
        <v>5.4506329113924048</v>
      </c>
      <c r="T98" s="25"/>
      <c r="U98" s="55">
        <f>+IF(O98=0,"",'Ark1'!AJ154)</f>
        <v>87.855555555555554</v>
      </c>
      <c r="V98" s="386"/>
      <c r="W98" s="55">
        <f>+IF(O98=0,"",'Ark1'!AK154)</f>
        <v>15.224276761905879</v>
      </c>
      <c r="X98" s="55"/>
      <c r="Y98" s="64">
        <f>+IF(F98=0,"",'Ark1'!T154)</f>
        <v>3.8886075949367096</v>
      </c>
      <c r="Z98" s="25"/>
      <c r="AA98" s="64">
        <f>+IF(F98=0,"",'Ark1'!W154)</f>
        <v>0</v>
      </c>
      <c r="AB98" s="129">
        <f>+IF(F98=0,"",'Ark1'!X154)</f>
        <v>2.5316455696202529</v>
      </c>
      <c r="AC98" s="130"/>
      <c r="AD98" s="129">
        <f>+IF(F98=0,"",'Ark1'!Y154)</f>
        <v>0</v>
      </c>
      <c r="AE98" s="129">
        <f>+IF(F98=0,"",'Ark1'!Z154)</f>
        <v>3.1678758899650674</v>
      </c>
      <c r="AF98" s="64">
        <f>+IF(F98=0,"",'Ark1'!AA154)</f>
        <v>1.4282744672693519</v>
      </c>
      <c r="AG98" s="64">
        <f>+IF(F98=0,"",'Ark1'!AB154)</f>
        <v>1.7100586518753411</v>
      </c>
      <c r="AH98" s="64">
        <f t="shared" si="19"/>
        <v>1.9199721319089658</v>
      </c>
      <c r="AI98" s="25"/>
      <c r="AS98"/>
      <c r="AW98"/>
      <c r="AX98"/>
      <c r="AY98"/>
      <c r="AZ98"/>
      <c r="BA98"/>
      <c r="BB98"/>
      <c r="BF98"/>
      <c r="BG98"/>
      <c r="BH98"/>
    </row>
    <row r="99" spans="1:60" ht="15.6">
      <c r="A99" s="25"/>
      <c r="B99" s="63">
        <f>+'Ark1'!C155</f>
        <v>2023</v>
      </c>
      <c r="C99" s="63">
        <f>+'Ark1'!E155</f>
        <v>37</v>
      </c>
      <c r="D99" s="63">
        <f>+IF(F99=0,"",'Ark1'!Q155)</f>
        <v>35</v>
      </c>
      <c r="E99" s="25"/>
      <c r="F99" s="315">
        <f>+'Ark1'!R155</f>
        <v>685</v>
      </c>
      <c r="G99" s="25"/>
      <c r="H99" s="129">
        <f>+IF(F99=0,"",'Ark1'!AG155)</f>
        <v>5.1372794111883007</v>
      </c>
      <c r="I99" s="25"/>
      <c r="J99" s="129">
        <f>+IF(F99=0,"",'Ark1'!AH155)</f>
        <v>1.0218978102189782</v>
      </c>
      <c r="K99" s="98"/>
      <c r="L99" s="129">
        <f>+IF(F99=0,"",'Ark1'!U155)</f>
        <v>10.523795620437951</v>
      </c>
      <c r="M99" s="25"/>
      <c r="N99" s="98"/>
      <c r="O99" s="18">
        <f>+IF(F99=0,"",'Ark1'!AI155)</f>
        <v>158</v>
      </c>
      <c r="P99" s="98"/>
      <c r="Q99" s="55">
        <f t="shared" si="18"/>
        <v>23.065693430656935</v>
      </c>
      <c r="R99" s="98"/>
      <c r="S99" s="64">
        <f>+IF(F99=0,"",'Ark1'!S155)</f>
        <v>4.9094890510948916</v>
      </c>
      <c r="T99" s="25"/>
      <c r="U99" s="55">
        <f>+IF(O99=0,"",'Ark1'!AJ155)</f>
        <v>86.004430379746779</v>
      </c>
      <c r="V99" s="386"/>
      <c r="W99" s="55">
        <f>+IF(O99=0,"",'Ark1'!AK155)</f>
        <v>13.844896730072771</v>
      </c>
      <c r="X99" s="55"/>
      <c r="Y99" s="64">
        <f>+IF(F99=0,"",'Ark1'!T155)</f>
        <v>3.767883211678833</v>
      </c>
      <c r="Z99" s="25"/>
      <c r="AA99" s="64">
        <f>+IF(F99=0,"",'Ark1'!W155)</f>
        <v>0.14598540145985411</v>
      </c>
      <c r="AB99" s="129">
        <f>+IF(F99=0,"",'Ark1'!X155)</f>
        <v>12.554744525547443</v>
      </c>
      <c r="AC99" s="130"/>
      <c r="AD99" s="129">
        <f>+IF(F99=0,"",'Ark1'!Y155)</f>
        <v>0.14598540145985411</v>
      </c>
      <c r="AE99" s="129">
        <f>+IF(F99=0,"",'Ark1'!Z155)</f>
        <v>3.9271397313029177</v>
      </c>
      <c r="AF99" s="64">
        <f>+IF(F99=0,"",'Ark1'!AA155)</f>
        <v>1.4521005782300953</v>
      </c>
      <c r="AG99" s="64">
        <f>+IF(F99=0,"",'Ark1'!AB155)</f>
        <v>1.532181990037105</v>
      </c>
      <c r="AH99" s="64">
        <f t="shared" si="19"/>
        <v>2.1435622955694305</v>
      </c>
      <c r="AI99" s="25"/>
      <c r="AS99"/>
      <c r="AW99"/>
      <c r="AX99"/>
      <c r="AY99"/>
      <c r="AZ99"/>
      <c r="BA99"/>
      <c r="BB99"/>
      <c r="BF99"/>
      <c r="BG99"/>
      <c r="BH99"/>
    </row>
    <row r="100" spans="1:60" ht="15.6">
      <c r="A100" s="25"/>
      <c r="B100" s="63">
        <f>+'Ark1'!C156</f>
        <v>2023</v>
      </c>
      <c r="C100" s="63">
        <f>+'Ark1'!E156</f>
        <v>38</v>
      </c>
      <c r="D100" s="63">
        <f>+IF(F100=0,"",'Ark1'!Q156)</f>
        <v>30</v>
      </c>
      <c r="E100" s="25"/>
      <c r="F100" s="315">
        <f>+'Ark1'!R156</f>
        <v>442</v>
      </c>
      <c r="G100" s="25"/>
      <c r="H100" s="129">
        <f>+IF(F100=0,"",'Ark1'!AG156)</f>
        <v>3.1642642383695367</v>
      </c>
      <c r="I100" s="25"/>
      <c r="J100" s="129">
        <f>+IF(F100=0,"",'Ark1'!AH156)</f>
        <v>0</v>
      </c>
      <c r="K100" s="98"/>
      <c r="L100" s="129">
        <f>+IF(F100=0,"",'Ark1'!U156)</f>
        <v>10.045701357466063</v>
      </c>
      <c r="M100" s="25"/>
      <c r="N100" s="98"/>
      <c r="O100" s="18">
        <f>+IF(F100=0,"",'Ark1'!AI156)</f>
        <v>87</v>
      </c>
      <c r="P100" s="98"/>
      <c r="Q100" s="55">
        <f t="shared" si="18"/>
        <v>19.683257918552037</v>
      </c>
      <c r="R100" s="98"/>
      <c r="S100" s="64">
        <f>+IF(F100=0,"",'Ark1'!S156)</f>
        <v>5.158371040723984</v>
      </c>
      <c r="T100" s="25"/>
      <c r="U100" s="55">
        <f>+IF(O100=0,"",'Ark1'!AJ156)</f>
        <v>85.624137931034511</v>
      </c>
      <c r="V100" s="386"/>
      <c r="W100" s="55">
        <f>+IF(O100=0,"",'Ark1'!AK156)</f>
        <v>13.604206242718751</v>
      </c>
      <c r="X100" s="55"/>
      <c r="Y100" s="64">
        <f>+IF(F100=0,"",'Ark1'!T156)</f>
        <v>3.7488687782805425</v>
      </c>
      <c r="Z100" s="25"/>
      <c r="AA100" s="64">
        <f>+IF(F100=0,"",'Ark1'!W156)</f>
        <v>0</v>
      </c>
      <c r="AB100" s="129">
        <f>+IF(F100=0,"",'Ark1'!X156)</f>
        <v>4.9773755656108589</v>
      </c>
      <c r="AC100" s="130"/>
      <c r="AD100" s="129">
        <f>+IF(F100=0,"",'Ark1'!Y156)</f>
        <v>0</v>
      </c>
      <c r="AE100" s="129">
        <f>+IF(F100=0,"",'Ark1'!Z156)</f>
        <v>3.5662942072059809</v>
      </c>
      <c r="AF100" s="64">
        <f>+IF(F100=0,"",'Ark1'!AA156)</f>
        <v>1.7624245609151652</v>
      </c>
      <c r="AG100" s="64">
        <f>+IF(F100=0,"",'Ark1'!AB156)</f>
        <v>1.6305375084588725</v>
      </c>
      <c r="AH100" s="64">
        <f t="shared" si="19"/>
        <v>1.9474561403508763</v>
      </c>
      <c r="AI100" s="25"/>
      <c r="AS100"/>
      <c r="AW100"/>
      <c r="AX100"/>
      <c r="AY100"/>
      <c r="AZ100"/>
      <c r="BA100"/>
      <c r="BB100"/>
      <c r="BF100"/>
      <c r="BG100"/>
      <c r="BH100"/>
    </row>
    <row r="101" spans="1:60" ht="15.6">
      <c r="A101" s="25"/>
      <c r="B101" s="63">
        <f>+'Ark1'!C157</f>
        <v>2023</v>
      </c>
      <c r="C101" s="63">
        <f>+'Ark1'!E157</f>
        <v>39</v>
      </c>
      <c r="D101" s="63">
        <f>+IF(F101=0,"",'Ark1'!Q157)</f>
        <v>37</v>
      </c>
      <c r="E101" s="25"/>
      <c r="F101" s="315">
        <f>+'Ark1'!R157</f>
        <v>401</v>
      </c>
      <c r="G101" s="25"/>
      <c r="H101" s="129">
        <f>+IF(F101=0,"",'Ark1'!AG157)</f>
        <v>2.9265987900797654</v>
      </c>
      <c r="I101" s="25"/>
      <c r="J101" s="129">
        <f>+IF(F101=0,"",'Ark1'!AH157)</f>
        <v>0.74812967581047374</v>
      </c>
      <c r="K101" s="98"/>
      <c r="L101" s="129">
        <f>+IF(F101=0,"",'Ark1'!U157)</f>
        <v>10.241147132169582</v>
      </c>
      <c r="M101" s="25"/>
      <c r="N101" s="98"/>
      <c r="O101" s="18">
        <f>+IF(F101=0,"",'Ark1'!AI157)</f>
        <v>106</v>
      </c>
      <c r="P101" s="98"/>
      <c r="Q101" s="55">
        <f t="shared" si="18"/>
        <v>26.433915211970074</v>
      </c>
      <c r="R101" s="98"/>
      <c r="S101" s="64">
        <f>+IF(F101=0,"",'Ark1'!S157)</f>
        <v>5.6857855361596004</v>
      </c>
      <c r="T101" s="25"/>
      <c r="U101" s="55">
        <f>+IF(O101=0,"",'Ark1'!AJ157)</f>
        <v>86.615094339622686</v>
      </c>
      <c r="V101" s="386"/>
      <c r="W101" s="55">
        <f>+IF(O101=0,"",'Ark1'!AK157)</f>
        <v>15.086461618488716</v>
      </c>
      <c r="X101" s="55"/>
      <c r="Y101" s="64">
        <f>+IF(F101=0,"",'Ark1'!T157)</f>
        <v>4.201995012468827</v>
      </c>
      <c r="Z101" s="25"/>
      <c r="AA101" s="64">
        <f>+IF(F101=0,"",'Ark1'!W157)</f>
        <v>0</v>
      </c>
      <c r="AB101" s="129">
        <f>+IF(F101=0,"",'Ark1'!X157)</f>
        <v>2.9925187032418954</v>
      </c>
      <c r="AC101" s="130"/>
      <c r="AD101" s="129">
        <f>+IF(F101=0,"",'Ark1'!Y157)</f>
        <v>0</v>
      </c>
      <c r="AE101" s="129">
        <f>+IF(F101=0,"",'Ark1'!Z157)</f>
        <v>2.7698821388535797</v>
      </c>
      <c r="AF101" s="64">
        <f>+IF(F101=0,"",'Ark1'!AA157)</f>
        <v>1.5540221946409529</v>
      </c>
      <c r="AG101" s="64">
        <f>+IF(F101=0,"",'Ark1'!AB157)</f>
        <v>1.5906823485975179</v>
      </c>
      <c r="AH101" s="64">
        <f t="shared" si="19"/>
        <v>1.8011842105263169</v>
      </c>
      <c r="AI101" s="25"/>
      <c r="AS101"/>
      <c r="AW101"/>
      <c r="AX101"/>
      <c r="AY101"/>
      <c r="AZ101"/>
      <c r="BA101"/>
      <c r="BB101"/>
      <c r="BF101"/>
      <c r="BG101"/>
      <c r="BH101"/>
    </row>
    <row r="102" spans="1:60" ht="15.6">
      <c r="A102" s="25"/>
      <c r="B102" s="63">
        <f>+'Ark1'!C158</f>
        <v>2023</v>
      </c>
      <c r="C102" s="63">
        <f>+'Ark1'!E158</f>
        <v>40</v>
      </c>
      <c r="D102" s="63">
        <f>+IF(F102=0,"",'Ark1'!Q158)</f>
        <v>58</v>
      </c>
      <c r="E102" s="25"/>
      <c r="F102" s="315">
        <f>+'Ark1'!R158</f>
        <v>586</v>
      </c>
      <c r="G102" s="25"/>
      <c r="H102" s="129">
        <f>+IF(F102=0,"",'Ark1'!AG158)</f>
        <v>4.141935088470694</v>
      </c>
      <c r="I102" s="25"/>
      <c r="J102" s="129">
        <f>+IF(F102=0,"",'Ark1'!AH158)</f>
        <v>1.1945392491467577</v>
      </c>
      <c r="K102" s="98"/>
      <c r="L102" s="129">
        <f>+IF(F102=0,"",'Ark1'!U158)</f>
        <v>9.9182593856655288</v>
      </c>
      <c r="M102" s="25"/>
      <c r="N102" s="98"/>
      <c r="O102" s="18">
        <f>+IF(F102=0,"",'Ark1'!AI158)</f>
        <v>264</v>
      </c>
      <c r="P102" s="98"/>
      <c r="Q102" s="55">
        <f t="shared" si="18"/>
        <v>45.051194539249146</v>
      </c>
      <c r="R102" s="98"/>
      <c r="S102" s="64">
        <f>+IF(F102=0,"",'Ark1'!S158)</f>
        <v>5.2815699658703084</v>
      </c>
      <c r="T102" s="25"/>
      <c r="U102" s="55">
        <f>+IF(O102=0,"",'Ark1'!AJ158)</f>
        <v>86.014772727272671</v>
      </c>
      <c r="V102" s="386"/>
      <c r="W102" s="55">
        <f>+IF(O102=0,"",'Ark1'!AK158)</f>
        <v>14.942815557270908</v>
      </c>
      <c r="X102" s="55"/>
      <c r="Y102" s="64">
        <f>+IF(F102=0,"",'Ark1'!T158)</f>
        <v>4.5614334470989757</v>
      </c>
      <c r="Z102" s="25"/>
      <c r="AA102" s="64">
        <f>+IF(F102=0,"",'Ark1'!W158)</f>
        <v>0.68259385665529004</v>
      </c>
      <c r="AB102" s="129">
        <f>+IF(F102=0,"",'Ark1'!X158)</f>
        <v>2.5597269624573382</v>
      </c>
      <c r="AC102" s="130" t="e">
        <f>+IF(F102=0,"",AB102-#REF!)</f>
        <v>#REF!</v>
      </c>
      <c r="AD102" s="129">
        <f>+IF(F102=0,"",'Ark1'!Y158)</f>
        <v>0</v>
      </c>
      <c r="AE102" s="129">
        <f>+IF(F102=0,"",'Ark1'!Z158)</f>
        <v>2.831850365475912</v>
      </c>
      <c r="AF102" s="64">
        <f>+IF(F102=0,"",'Ark1'!AA158)</f>
        <v>1.3414760321241228</v>
      </c>
      <c r="AG102" s="64">
        <f>+IF(F102=0,"",'Ark1'!AB158)</f>
        <v>1.9102241509844236</v>
      </c>
      <c r="AH102" s="64">
        <f t="shared" si="19"/>
        <v>1.877899838449111</v>
      </c>
      <c r="AI102" s="25"/>
      <c r="AS102"/>
      <c r="AW102"/>
      <c r="AX102"/>
      <c r="AY102"/>
      <c r="AZ102"/>
      <c r="BA102"/>
      <c r="BB102"/>
      <c r="BF102"/>
      <c r="BG102"/>
      <c r="BH102"/>
    </row>
    <row r="103" spans="1:60" ht="15.6">
      <c r="A103" s="25"/>
      <c r="B103" s="63">
        <f>+'Ark1'!C159</f>
        <v>2023</v>
      </c>
      <c r="C103" s="63">
        <f>+'Ark1'!E159</f>
        <v>41</v>
      </c>
      <c r="D103" s="63">
        <f>+IF(F103=0,"",'Ark1'!Q159)</f>
        <v>51</v>
      </c>
      <c r="E103" s="25"/>
      <c r="F103" s="315">
        <f>+'Ark1'!R159</f>
        <v>487</v>
      </c>
      <c r="G103" s="25"/>
      <c r="H103" s="129">
        <f>+IF(F103=0,"",'Ark1'!AG159)</f>
        <v>3.5914919332712376</v>
      </c>
      <c r="I103" s="25"/>
      <c r="J103" s="129">
        <f>+IF(F103=0,"",'Ark1'!AH159)</f>
        <v>2.0533880903490758</v>
      </c>
      <c r="K103" s="98"/>
      <c r="L103" s="129">
        <f>+IF(F103=0,"",'Ark1'!U159)</f>
        <v>10.348459958932239</v>
      </c>
      <c r="M103" s="25"/>
      <c r="N103" s="98"/>
      <c r="O103" s="18">
        <f>+IF(F103=0,"",'Ark1'!AI159)</f>
        <v>77</v>
      </c>
      <c r="P103" s="98"/>
      <c r="Q103" s="55">
        <f t="shared" si="18"/>
        <v>15.811088295687885</v>
      </c>
      <c r="R103" s="98"/>
      <c r="S103" s="64">
        <f>+IF(F103=0,"",'Ark1'!S159)</f>
        <v>5.4168377823408607</v>
      </c>
      <c r="T103" s="25"/>
      <c r="U103" s="55">
        <f>+IF(O103=0,"",'Ark1'!AJ159)</f>
        <v>91.919480519480558</v>
      </c>
      <c r="V103" s="386"/>
      <c r="W103" s="55">
        <f>+IF(O103=0,"",'Ark1'!AK159)</f>
        <v>13.690142882145661</v>
      </c>
      <c r="X103" s="55"/>
      <c r="Y103" s="64">
        <f>+IF(F103=0,"",'Ark1'!T159)</f>
        <v>4.1478439425051326</v>
      </c>
      <c r="Z103" s="25"/>
      <c r="AA103" s="64">
        <f>+IF(F103=0,"",'Ark1'!W159)</f>
        <v>0</v>
      </c>
      <c r="AB103" s="129">
        <f>+IF(F103=0,"",'Ark1'!X159)</f>
        <v>4.7227926078028748</v>
      </c>
      <c r="AC103" s="130" t="e">
        <f>+IF(F103=0,"",AB103-#REF!)</f>
        <v>#REF!</v>
      </c>
      <c r="AD103" s="129">
        <f>+IF(F103=0,"",'Ark1'!Y159)</f>
        <v>0</v>
      </c>
      <c r="AE103" s="129">
        <f>+IF(F103=0,"",'Ark1'!Z159)</f>
        <v>3.2396910723539625</v>
      </c>
      <c r="AF103" s="64">
        <f>+IF(F103=0,"",'Ark1'!AA159)</f>
        <v>1.8773380659678316</v>
      </c>
      <c r="AG103" s="64">
        <f>+IF(F103=0,"",'Ark1'!AB159)</f>
        <v>1.7616466280658656</v>
      </c>
      <c r="AH103" s="64">
        <f t="shared" si="19"/>
        <v>1.9104245640636852</v>
      </c>
      <c r="AI103" s="25"/>
      <c r="AS103"/>
      <c r="AW103"/>
      <c r="AX103"/>
      <c r="AY103"/>
      <c r="AZ103"/>
      <c r="BA103"/>
      <c r="BB103"/>
      <c r="BF103"/>
      <c r="BG103"/>
      <c r="BH103"/>
    </row>
    <row r="104" spans="1:60" ht="15.6">
      <c r="A104" s="25"/>
      <c r="B104" s="63">
        <f>+'Ark1'!C160</f>
        <v>2023</v>
      </c>
      <c r="C104" s="63">
        <f>+'Ark1'!E160</f>
        <v>42</v>
      </c>
      <c r="D104" s="63">
        <f>+IF(F104=0,"",'Ark1'!Q160)</f>
        <v>63</v>
      </c>
      <c r="E104" s="25"/>
      <c r="F104" s="315">
        <f>+'Ark1'!R160</f>
        <v>485</v>
      </c>
      <c r="G104" s="25"/>
      <c r="H104" s="129">
        <f>+IF(F104=0,"",'Ark1'!AG160)</f>
        <v>3.5247175629421479</v>
      </c>
      <c r="I104" s="25"/>
      <c r="J104" s="129">
        <f>+IF(F104=0,"",'Ark1'!AH160)</f>
        <v>1.8556701030927836</v>
      </c>
      <c r="K104" s="98"/>
      <c r="L104" s="129">
        <f>+IF(F104=0,"",'Ark1'!U160)</f>
        <v>10.197938144329894</v>
      </c>
      <c r="M104" s="25"/>
      <c r="N104" s="98"/>
      <c r="O104" s="18">
        <f>+IF(F104=0,"",'Ark1'!AI160)</f>
        <v>133</v>
      </c>
      <c r="P104" s="98"/>
      <c r="Q104" s="55">
        <f t="shared" si="18"/>
        <v>27.422680412371133</v>
      </c>
      <c r="R104" s="98"/>
      <c r="S104" s="64">
        <f>+IF(F104=0,"",'Ark1'!S160)</f>
        <v>5.5711340206185556</v>
      </c>
      <c r="T104" s="25"/>
      <c r="U104" s="55">
        <f>+IF(O104=0,"",'Ark1'!AJ160)</f>
        <v>87.788721804511283</v>
      </c>
      <c r="V104" s="386"/>
      <c r="W104" s="55">
        <f>+IF(O104=0,"",'Ark1'!AK160)</f>
        <v>15.192424600961941</v>
      </c>
      <c r="X104" s="55"/>
      <c r="Y104" s="64">
        <f>+IF(F104=0,"",'Ark1'!T160)</f>
        <v>4.3876288659793827</v>
      </c>
      <c r="Z104" s="25"/>
      <c r="AA104" s="64">
        <f>+IF(F104=0,"",'Ark1'!W160)</f>
        <v>0</v>
      </c>
      <c r="AB104" s="129">
        <f>+IF(F104=0,"",'Ark1'!X160)</f>
        <v>3.9175257731958761</v>
      </c>
      <c r="AC104" s="130" t="e">
        <f>+IF(F104=0,"",AB104-#REF!)</f>
        <v>#REF!</v>
      </c>
      <c r="AD104" s="129">
        <f>+IF(F104=0,"",'Ark1'!Y160)</f>
        <v>0</v>
      </c>
      <c r="AE104" s="129">
        <f>+IF(F104=0,"",'Ark1'!Z160)</f>
        <v>2.8367390666496566</v>
      </c>
      <c r="AF104" s="64">
        <f>+IF(F104=0,"",'Ark1'!AA160)</f>
        <v>1.6275944404091722</v>
      </c>
      <c r="AG104" s="64">
        <f>+IF(F104=0,"",'Ark1'!AB160)</f>
        <v>1.5841520371140279</v>
      </c>
      <c r="AH104" s="64">
        <f t="shared" si="19"/>
        <v>1.8304959289415248</v>
      </c>
      <c r="AI104" s="25"/>
      <c r="AS104"/>
      <c r="AW104"/>
      <c r="AX104"/>
      <c r="AY104"/>
      <c r="AZ104"/>
      <c r="BA104"/>
      <c r="BB104"/>
      <c r="BF104"/>
      <c r="BG104"/>
      <c r="BH104"/>
    </row>
    <row r="105" spans="1:60" ht="15.6">
      <c r="A105" s="25"/>
      <c r="B105" s="63">
        <f>+'Ark1'!C161</f>
        <v>2023</v>
      </c>
      <c r="C105" s="63">
        <f>+'Ark1'!E161</f>
        <v>43</v>
      </c>
      <c r="D105" s="63">
        <f>+IF(F105=0,"",'Ark1'!Q161)</f>
        <v>61</v>
      </c>
      <c r="E105" s="25"/>
      <c r="F105" s="315">
        <f>+'Ark1'!R161</f>
        <v>440</v>
      </c>
      <c r="G105" s="25"/>
      <c r="H105" s="129">
        <f>+IF(F105=0,"",'Ark1'!AG161)</f>
        <v>3.2558384815636474</v>
      </c>
      <c r="I105" s="25"/>
      <c r="J105" s="129">
        <f>+IF(F105=0,"",'Ark1'!AH161)</f>
        <v>5.6818181818181808</v>
      </c>
      <c r="K105" s="98"/>
      <c r="L105" s="129">
        <f>+IF(F105=0,"",'Ark1'!U161)</f>
        <v>10.383409090909096</v>
      </c>
      <c r="M105" s="25"/>
      <c r="N105" s="98"/>
      <c r="O105" s="18">
        <f>+IF(F105=0,"",'Ark1'!AI161)</f>
        <v>75</v>
      </c>
      <c r="P105" s="98"/>
      <c r="Q105" s="55">
        <f t="shared" si="18"/>
        <v>17.045454545454547</v>
      </c>
      <c r="R105" s="98"/>
      <c r="S105" s="64">
        <f>+IF(F105=0,"",'Ark1'!S161)</f>
        <v>5.9909090909090921</v>
      </c>
      <c r="T105" s="25"/>
      <c r="U105" s="55">
        <f>+IF(O105=0,"",'Ark1'!AJ161)</f>
        <v>84.43333333333338</v>
      </c>
      <c r="V105" s="386"/>
      <c r="W105" s="55">
        <f>+IF(O105=0,"",'Ark1'!AK161)</f>
        <v>14.781088368497995</v>
      </c>
      <c r="X105" s="55"/>
      <c r="Y105" s="64">
        <f>+IF(F105=0,"",'Ark1'!T161)</f>
        <v>4.2954545454545459</v>
      </c>
      <c r="Z105" s="25"/>
      <c r="AA105" s="64">
        <f>+IF(F105=0,"",'Ark1'!W161)</f>
        <v>0.22727272727272724</v>
      </c>
      <c r="AB105" s="129">
        <f>+IF(F105=0,"",'Ark1'!X161)</f>
        <v>6.3636363636363633</v>
      </c>
      <c r="AC105" s="130" t="e">
        <f>+IF(F105=0,"",AB105-#REF!)</f>
        <v>#REF!</v>
      </c>
      <c r="AD105" s="129">
        <f>+IF(F105=0,"",'Ark1'!Y161)</f>
        <v>0.22727272727272724</v>
      </c>
      <c r="AE105" s="129">
        <f>+IF(F105=0,"",'Ark1'!Z161)</f>
        <v>3.2859442002550847</v>
      </c>
      <c r="AF105" s="64">
        <f>+IF(F105=0,"",'Ark1'!AA161)</f>
        <v>1.4285749704796704</v>
      </c>
      <c r="AG105" s="64">
        <f>+IF(F105=0,"",'Ark1'!AB161)</f>
        <v>1.6317801970762611</v>
      </c>
      <c r="AH105" s="64">
        <f t="shared" si="19"/>
        <v>1.7331942336874055</v>
      </c>
      <c r="AI105" s="25"/>
      <c r="AS105"/>
      <c r="AW105"/>
      <c r="AX105"/>
      <c r="AY105"/>
      <c r="AZ105"/>
      <c r="BA105"/>
      <c r="BB105"/>
      <c r="BF105"/>
      <c r="BG105"/>
      <c r="BH105"/>
    </row>
    <row r="106" spans="1:60" ht="15.6">
      <c r="A106" s="25"/>
      <c r="B106" s="63">
        <f>+'Ark1'!C162</f>
        <v>2023</v>
      </c>
      <c r="C106" s="63">
        <f>+'Ark1'!E162</f>
        <v>44</v>
      </c>
      <c r="D106" s="63">
        <f>+IF(F106=0,"",'Ark1'!Q162)</f>
        <v>43</v>
      </c>
      <c r="E106" s="25"/>
      <c r="F106" s="315">
        <f>+'Ark1'!R162</f>
        <v>329</v>
      </c>
      <c r="G106" s="25"/>
      <c r="H106" s="129">
        <f>+IF(F106=0,"",'Ark1'!AG162)</f>
        <v>2.7390319355374326</v>
      </c>
      <c r="I106" s="25"/>
      <c r="J106" s="129">
        <f>+IF(F106=0,"",'Ark1'!AH162)</f>
        <v>0</v>
      </c>
      <c r="K106" s="98"/>
      <c r="L106" s="129">
        <f>+IF(F106=0,"",'Ark1'!U162)</f>
        <v>11.682370820668696</v>
      </c>
      <c r="M106" s="25"/>
      <c r="N106" s="98"/>
      <c r="O106" s="18">
        <f>+IF(F106=0,"",'Ark1'!AI162)</f>
        <v>44</v>
      </c>
      <c r="P106" s="98"/>
      <c r="Q106" s="55">
        <f t="shared" si="18"/>
        <v>13.373860182370821</v>
      </c>
      <c r="R106" s="98"/>
      <c r="S106" s="64">
        <f>+IF(F106=0,"",'Ark1'!S162)</f>
        <v>5.735562310030395</v>
      </c>
      <c r="T106" s="25"/>
      <c r="U106" s="55">
        <f>+IF(O106=0,"",'Ark1'!AJ162)</f>
        <v>87.652272727272717</v>
      </c>
      <c r="V106" s="386"/>
      <c r="W106" s="55">
        <f>+IF(O106=0,"",'Ark1'!AK162)</f>
        <v>15.749509471065297</v>
      </c>
      <c r="X106" s="55"/>
      <c r="Y106" s="64">
        <f>+IF(F106=0,"",'Ark1'!T162)</f>
        <v>4.7112462006079028</v>
      </c>
      <c r="Z106" s="25"/>
      <c r="AA106" s="64">
        <f>+IF(F106=0,"",'Ark1'!W162)</f>
        <v>0.91185410334346528</v>
      </c>
      <c r="AB106" s="129">
        <f>+IF(F106=0,"",'Ark1'!X162)</f>
        <v>10.030395136778116</v>
      </c>
      <c r="AC106" s="130" t="e">
        <f>+IF(F106=0,"",AB106-#REF!)</f>
        <v>#REF!</v>
      </c>
      <c r="AD106" s="129">
        <f>+IF(F106=0,"",'Ark1'!Y162)</f>
        <v>0.30395136778115506</v>
      </c>
      <c r="AE106" s="129">
        <f>+IF(F106=0,"",'Ark1'!Z162)</f>
        <v>3.3025355234680882</v>
      </c>
      <c r="AF106" s="64">
        <f>+IF(F106=0,"",'Ark1'!AA162)</f>
        <v>1.3368678189209255</v>
      </c>
      <c r="AG106" s="64">
        <f>+IF(F106=0,"",'Ark1'!AB162)</f>
        <v>1.5725305231937921</v>
      </c>
      <c r="AH106" s="64">
        <f t="shared" si="19"/>
        <v>2.0368309485956551</v>
      </c>
      <c r="AI106" s="25"/>
      <c r="AS106"/>
      <c r="AW106"/>
      <c r="AX106"/>
      <c r="AY106"/>
      <c r="AZ106"/>
      <c r="BA106"/>
      <c r="BB106"/>
      <c r="BF106"/>
      <c r="BG106"/>
      <c r="BH106"/>
    </row>
    <row r="107" spans="1:60" ht="15.6">
      <c r="A107" s="25"/>
      <c r="B107" s="63">
        <f>+'Ark1'!C163</f>
        <v>2023</v>
      </c>
      <c r="C107" s="63">
        <f>+'Ark1'!E163</f>
        <v>45</v>
      </c>
      <c r="D107" s="63">
        <f>+IF(F107=0,"",'Ark1'!Q163)</f>
        <v>40</v>
      </c>
      <c r="E107" s="25"/>
      <c r="F107" s="315">
        <f>+'Ark1'!R163</f>
        <v>243</v>
      </c>
      <c r="G107" s="25"/>
      <c r="H107" s="129">
        <f>+IF(F107=0,"",'Ark1'!AG163)</f>
        <v>1.5747206629262565</v>
      </c>
      <c r="I107" s="25"/>
      <c r="J107" s="129">
        <f>+IF(F107=0,"",'Ark1'!AH163)</f>
        <v>0</v>
      </c>
      <c r="K107" s="98"/>
      <c r="L107" s="129">
        <f>+IF(F107=0,"",'Ark1'!U163)</f>
        <v>9.0934156378600761</v>
      </c>
      <c r="M107" s="25"/>
      <c r="N107" s="98"/>
      <c r="O107" s="18">
        <f>+IF(F107=0,"",'Ark1'!AI163)</f>
        <v>28</v>
      </c>
      <c r="P107" s="98"/>
      <c r="Q107" s="55">
        <f t="shared" si="18"/>
        <v>11.522633744855968</v>
      </c>
      <c r="R107" s="98"/>
      <c r="S107" s="64">
        <f>+IF(F107=0,"",'Ark1'!S163)</f>
        <v>5.2510288065843618</v>
      </c>
      <c r="T107" s="25"/>
      <c r="U107" s="55">
        <f>+IF(O107=0,"",'Ark1'!AJ163)</f>
        <v>88.457142857142884</v>
      </c>
      <c r="V107" s="386"/>
      <c r="W107" s="55">
        <f>+IF(O107=0,"",'Ark1'!AK163)</f>
        <v>14.520000284246725</v>
      </c>
      <c r="X107" s="55"/>
      <c r="Y107" s="64">
        <f>+IF(F107=0,"",'Ark1'!T163)</f>
        <v>4.3621399176954734</v>
      </c>
      <c r="Z107" s="25"/>
      <c r="AA107" s="64">
        <f>+IF(F107=0,"",'Ark1'!W163)</f>
        <v>0</v>
      </c>
      <c r="AB107" s="129">
        <f>+IF(F107=0,"",'Ark1'!X163)</f>
        <v>2.8806584362139924</v>
      </c>
      <c r="AC107" s="130" t="e">
        <f>+IF(F107=0,"",AB107-#REF!)</f>
        <v>#REF!</v>
      </c>
      <c r="AD107" s="129">
        <f>+IF(F107=0,"",'Ark1'!Y163)</f>
        <v>0</v>
      </c>
      <c r="AE107" s="129">
        <f>+IF(F107=0,"",'Ark1'!Z163)</f>
        <v>2.9368171406780172</v>
      </c>
      <c r="AF107" s="64">
        <f>+IF(F107=0,"",'Ark1'!AA163)</f>
        <v>1.7611341776715301</v>
      </c>
      <c r="AG107" s="64">
        <f>+IF(F107=0,"",'Ark1'!AB163)</f>
        <v>1.6179696763002549</v>
      </c>
      <c r="AH107" s="64">
        <f t="shared" si="19"/>
        <v>1.7317398119122247</v>
      </c>
      <c r="AI107" s="25"/>
      <c r="AS107"/>
      <c r="AW107"/>
      <c r="AX107"/>
      <c r="AY107"/>
      <c r="AZ107"/>
      <c r="BA107"/>
      <c r="BB107"/>
      <c r="BF107"/>
      <c r="BG107"/>
      <c r="BH107"/>
    </row>
    <row r="108" spans="1:60" ht="15.6">
      <c r="A108" s="25"/>
      <c r="B108" s="63">
        <f>+'Ark1'!C164</f>
        <v>2023</v>
      </c>
      <c r="C108" s="63">
        <f>+'Ark1'!E164</f>
        <v>46</v>
      </c>
      <c r="D108" s="63">
        <f>+IF(F108=0,"",'Ark1'!Q164)</f>
        <v>26</v>
      </c>
      <c r="E108" s="25"/>
      <c r="F108" s="315">
        <f>+'Ark1'!R164</f>
        <v>165</v>
      </c>
      <c r="G108" s="25"/>
      <c r="H108" s="129">
        <f>+IF(F108=0,"",'Ark1'!AG164)</f>
        <v>1.3032048134557837</v>
      </c>
      <c r="I108" s="25"/>
      <c r="J108" s="129">
        <f>+IF(F108=0,"",'Ark1'!AH164)</f>
        <v>1.8181818181818179</v>
      </c>
      <c r="K108" s="98"/>
      <c r="L108" s="129">
        <f>+IF(F108=0,"",'Ark1'!U164)</f>
        <v>11.083030303030299</v>
      </c>
      <c r="M108" s="25"/>
      <c r="N108" s="98"/>
      <c r="O108" s="18">
        <f>+IF(F108=0,"",'Ark1'!AI164)</f>
        <v>5</v>
      </c>
      <c r="P108" s="98"/>
      <c r="Q108" s="55">
        <f t="shared" si="18"/>
        <v>3.0303030303030303</v>
      </c>
      <c r="R108" s="98"/>
      <c r="S108" s="64">
        <f>+IF(F108=0,"",'Ark1'!S164)</f>
        <v>5.5696969696969694</v>
      </c>
      <c r="T108" s="25"/>
      <c r="U108" s="55">
        <f>+IF(O108=0,"",'Ark1'!AJ164)</f>
        <v>76.14</v>
      </c>
      <c r="V108" s="386"/>
      <c r="W108" s="55">
        <f>+IF(O108=0,"",'Ark1'!AK164)</f>
        <v>13.512652223738289</v>
      </c>
      <c r="X108" s="55"/>
      <c r="Y108" s="64">
        <f>+IF(F108=0,"",'Ark1'!T164)</f>
        <v>4.5151515151515156</v>
      </c>
      <c r="Z108" s="25"/>
      <c r="AA108" s="64">
        <f>+IF(F108=0,"",'Ark1'!W164)</f>
        <v>0</v>
      </c>
      <c r="AB108" s="129">
        <f>+IF(F108=0,"",'Ark1'!X164)</f>
        <v>5.4545454545454541</v>
      </c>
      <c r="AC108" s="130" t="e">
        <f>+IF(F108=0,"",AB108-#REF!)</f>
        <v>#REF!</v>
      </c>
      <c r="AD108" s="129">
        <f>+IF(F108=0,"",'Ark1'!Y164)</f>
        <v>0</v>
      </c>
      <c r="AE108" s="129">
        <f>+IF(F108=0,"",'Ark1'!Z164)</f>
        <v>2.7454562847007904</v>
      </c>
      <c r="AF108" s="64">
        <f>+IF(F108=0,"",'Ark1'!AA164)</f>
        <v>1.0223220297025115</v>
      </c>
      <c r="AG108" s="64">
        <f>+IF(F108=0,"",'Ark1'!AB164)</f>
        <v>1.4338169470504984</v>
      </c>
      <c r="AH108" s="64">
        <f t="shared" si="19"/>
        <v>1.9898803046789981</v>
      </c>
      <c r="AI108" s="25"/>
      <c r="AS108"/>
      <c r="AW108"/>
      <c r="AX108"/>
      <c r="AY108"/>
      <c r="AZ108"/>
      <c r="BA108"/>
      <c r="BB108"/>
      <c r="BF108"/>
      <c r="BG108"/>
      <c r="BH108"/>
    </row>
    <row r="109" spans="1:60" ht="15.6">
      <c r="A109" s="25"/>
      <c r="B109" s="63">
        <f>+'Ark1'!C165</f>
        <v>2023</v>
      </c>
      <c r="C109" s="63">
        <f>+'Ark1'!E165</f>
        <v>47</v>
      </c>
      <c r="D109" s="63">
        <f>+IF(F109=0,"",'Ark1'!Q165)</f>
        <v>31</v>
      </c>
      <c r="E109" s="25"/>
      <c r="F109" s="315">
        <f>+'Ark1'!R165</f>
        <v>263</v>
      </c>
      <c r="G109" s="25"/>
      <c r="H109" s="129">
        <f>+IF(F109=0,"",'Ark1'!AG165)</f>
        <v>1.8276366077479651</v>
      </c>
      <c r="I109" s="25"/>
      <c r="J109" s="129">
        <f>+IF(F109=0,"",'Ark1'!AH165)</f>
        <v>8.7452471482889749</v>
      </c>
      <c r="K109" s="98"/>
      <c r="L109" s="129">
        <f>+IF(F109=0,"",'Ark1'!U165)</f>
        <v>9.751330798479092</v>
      </c>
      <c r="M109" s="25"/>
      <c r="N109" s="98"/>
      <c r="O109" s="18">
        <f>+IF(F109=0,"",'Ark1'!AI165)</f>
        <v>74</v>
      </c>
      <c r="P109" s="98"/>
      <c r="Q109" s="55">
        <f t="shared" si="18"/>
        <v>28.136882129277566</v>
      </c>
      <c r="R109" s="98"/>
      <c r="S109" s="64">
        <f>+IF(F109=0,"",'Ark1'!S165)</f>
        <v>5.7338403041825092</v>
      </c>
      <c r="T109" s="25"/>
      <c r="U109" s="55">
        <f>+IF(O109=0,"",'Ark1'!AJ165)</f>
        <v>87.433783783783809</v>
      </c>
      <c r="V109" s="386"/>
      <c r="W109" s="55">
        <f>+IF(O109=0,"",'Ark1'!AK165)</f>
        <v>14.491025589022199</v>
      </c>
      <c r="X109" s="55"/>
      <c r="Y109" s="64">
        <f>+IF(F109=0,"",'Ark1'!T165)</f>
        <v>4.5361216730038008</v>
      </c>
      <c r="Z109" s="25"/>
      <c r="AA109" s="64">
        <f>+IF(F109=0,"",'Ark1'!W165)</f>
        <v>0</v>
      </c>
      <c r="AB109" s="129">
        <f>+IF(F109=0,"",'Ark1'!X165)</f>
        <v>2.6615969581749055</v>
      </c>
      <c r="AC109" s="130" t="e">
        <f>+IF(F109=0,"",AB109-#REF!)</f>
        <v>#REF!</v>
      </c>
      <c r="AD109" s="129">
        <f>+IF(F109=0,"",'Ark1'!Y165)</f>
        <v>0</v>
      </c>
      <c r="AE109" s="129">
        <f>+IF(F109=0,"",'Ark1'!Z165)</f>
        <v>2.9225991311582247</v>
      </c>
      <c r="AF109" s="64">
        <f>+IF(F109=0,"",'Ark1'!AA165)</f>
        <v>1.2260927791216925</v>
      </c>
      <c r="AG109" s="64">
        <f>+IF(F109=0,"",'Ark1'!AB165)</f>
        <v>1.685779083473137</v>
      </c>
      <c r="AH109" s="64">
        <f t="shared" si="19"/>
        <v>1.7006631299734756</v>
      </c>
      <c r="AI109" s="25"/>
      <c r="AS109"/>
      <c r="AW109"/>
      <c r="AX109"/>
      <c r="AY109"/>
      <c r="AZ109"/>
      <c r="BA109"/>
      <c r="BB109"/>
      <c r="BF109"/>
      <c r="BG109"/>
      <c r="BH109"/>
    </row>
    <row r="110" spans="1:60" ht="15.6">
      <c r="A110" s="25"/>
      <c r="B110" s="63">
        <f>+'Ark1'!C166</f>
        <v>2023</v>
      </c>
      <c r="C110" s="63">
        <f>+'Ark1'!E166</f>
        <v>48</v>
      </c>
      <c r="D110" s="63">
        <f>+IF(F110=0,"",'Ark1'!Q166)</f>
        <v>15</v>
      </c>
      <c r="E110" s="25"/>
      <c r="F110" s="315">
        <f>+'Ark1'!R166</f>
        <v>98</v>
      </c>
      <c r="G110" s="25"/>
      <c r="H110" s="129">
        <f>+IF(F110=0,"",'Ark1'!AG166)</f>
        <v>0.65142424672167765</v>
      </c>
      <c r="I110" s="25"/>
      <c r="J110" s="129">
        <f>+IF(F110=0,"",'Ark1'!AH166)</f>
        <v>0</v>
      </c>
      <c r="K110" s="98"/>
      <c r="L110" s="129">
        <f>+IF(F110=0,"",'Ark1'!U166)</f>
        <v>9.3275510204081638</v>
      </c>
      <c r="M110" s="25"/>
      <c r="N110" s="98"/>
      <c r="O110" s="18">
        <f>+IF(F110=0,"",'Ark1'!AI166)</f>
        <v>15</v>
      </c>
      <c r="P110" s="98"/>
      <c r="Q110" s="55">
        <f t="shared" si="18"/>
        <v>15.306122448979592</v>
      </c>
      <c r="R110" s="98"/>
      <c r="S110" s="64">
        <f>+IF(F110=0,"",'Ark1'!S166)</f>
        <v>5.4387755102040813</v>
      </c>
      <c r="T110" s="25"/>
      <c r="U110" s="55">
        <f>+IF(O110=0,"",'Ark1'!AJ166)</f>
        <v>87.446666666666644</v>
      </c>
      <c r="V110" s="386"/>
      <c r="W110" s="55">
        <f>+IF(O110=0,"",'Ark1'!AK166)</f>
        <v>13.233372422558638</v>
      </c>
      <c r="X110" s="55"/>
      <c r="Y110" s="64">
        <f>+IF(F110=0,"",'Ark1'!T166)</f>
        <v>4.1530612244897958</v>
      </c>
      <c r="Z110" s="25"/>
      <c r="AA110" s="64">
        <f>+IF(F110=0,"",'Ark1'!W166)</f>
        <v>0</v>
      </c>
      <c r="AB110" s="129">
        <f>+IF(F110=0,"",'Ark1'!X166)</f>
        <v>2.0408163265306123</v>
      </c>
      <c r="AC110" s="130" t="e">
        <f>+IF(F110=0,"",AB110-#REF!)</f>
        <v>#REF!</v>
      </c>
      <c r="AD110" s="129">
        <f>+IF(F110=0,"",'Ark1'!Y166)</f>
        <v>0</v>
      </c>
      <c r="AE110" s="129">
        <f>+IF(F110=0,"",'Ark1'!Z166)</f>
        <v>3.1846500660693202</v>
      </c>
      <c r="AF110" s="64">
        <f>+IF(F110=0,"",'Ark1'!AA166)</f>
        <v>1.8847742599125303</v>
      </c>
      <c r="AG110" s="64">
        <f>+IF(F110=0,"",'Ark1'!AB166)</f>
        <v>1.7690770152956827</v>
      </c>
      <c r="AH110" s="64">
        <f t="shared" si="19"/>
        <v>1.7150093808630396</v>
      </c>
      <c r="AI110" s="25"/>
      <c r="AS110"/>
      <c r="AW110"/>
      <c r="AX110"/>
      <c r="AY110"/>
      <c r="AZ110"/>
      <c r="BA110"/>
      <c r="BB110"/>
      <c r="BF110"/>
      <c r="BG110"/>
      <c r="BH110"/>
    </row>
    <row r="111" spans="1:60" ht="15.6">
      <c r="A111" s="25"/>
      <c r="B111" s="63">
        <f>+'Ark1'!C167</f>
        <v>2023</v>
      </c>
      <c r="C111" s="63">
        <f>+'Ark1'!E167</f>
        <v>49</v>
      </c>
      <c r="D111" s="63">
        <f>+IF(F111=0,"",'Ark1'!Q167)</f>
        <v>14</v>
      </c>
      <c r="E111" s="25"/>
      <c r="F111" s="315">
        <f>+'Ark1'!R167</f>
        <v>74</v>
      </c>
      <c r="G111" s="25"/>
      <c r="H111" s="129">
        <f>+IF(F111=0,"",'Ark1'!AG167)</f>
        <v>0.54759259510002956</v>
      </c>
      <c r="I111" s="25"/>
      <c r="J111" s="129">
        <f>+IF(F111=0,"",'Ark1'!AH167)</f>
        <v>0</v>
      </c>
      <c r="K111" s="98"/>
      <c r="L111" s="129">
        <f>+IF(F111=0,"",'Ark1'!U167)</f>
        <v>10.383783783783782</v>
      </c>
      <c r="M111" s="25"/>
      <c r="N111" s="98"/>
      <c r="O111" s="18">
        <f>+IF(F111=0,"",'Ark1'!AI167)</f>
        <v>24</v>
      </c>
      <c r="P111" s="98"/>
      <c r="Q111" s="55">
        <f t="shared" si="18"/>
        <v>32.432432432432435</v>
      </c>
      <c r="R111" s="98"/>
      <c r="S111" s="64">
        <f>+IF(F111=0,"",'Ark1'!S167)</f>
        <v>5.9054054054054061</v>
      </c>
      <c r="T111" s="25"/>
      <c r="U111" s="55">
        <f>+IF(O111=0,"",'Ark1'!AJ167)</f>
        <v>86.741666666666688</v>
      </c>
      <c r="V111" s="386"/>
      <c r="W111" s="55">
        <f>+IF(O111=0,"",'Ark1'!AK167)</f>
        <v>14.100217491116544</v>
      </c>
      <c r="X111" s="55"/>
      <c r="Y111" s="64">
        <f>+IF(F111=0,"",'Ark1'!T167)</f>
        <v>4.6081081081081088</v>
      </c>
      <c r="Z111" s="25"/>
      <c r="AA111" s="64">
        <f>+IF(F111=0,"",'Ark1'!W167)</f>
        <v>1.3513513513513515</v>
      </c>
      <c r="AB111" s="129">
        <f>+IF(F111=0,"",'Ark1'!X167)</f>
        <v>0</v>
      </c>
      <c r="AC111" s="130" t="e">
        <f>+IF(F111=0,"",AB111-#REF!)</f>
        <v>#REF!</v>
      </c>
      <c r="AD111" s="129">
        <f>+IF(F111=0,"",'Ark1'!Y167)</f>
        <v>0</v>
      </c>
      <c r="AE111" s="129">
        <f>+IF(F111=0,"",'Ark1'!Z167)</f>
        <v>2.2497463536926312</v>
      </c>
      <c r="AF111" s="64">
        <f>+IF(F111=0,"",'Ark1'!AA167)</f>
        <v>1.4719808213251857</v>
      </c>
      <c r="AG111" s="64">
        <f>+IF(F111=0,"",'Ark1'!AB167)</f>
        <v>1.6588629088851197</v>
      </c>
      <c r="AH111" s="64">
        <f t="shared" si="19"/>
        <v>1.7583524027459949</v>
      </c>
      <c r="AI111" s="25"/>
      <c r="AS111"/>
      <c r="AW111"/>
      <c r="AX111"/>
      <c r="AY111"/>
      <c r="AZ111"/>
      <c r="BA111"/>
      <c r="BB111"/>
      <c r="BF111"/>
      <c r="BG111"/>
      <c r="BH111"/>
    </row>
    <row r="112" spans="1:60" ht="15.6">
      <c r="A112" s="25"/>
      <c r="B112" s="63">
        <f>+'Ark1'!C168</f>
        <v>2023</v>
      </c>
      <c r="C112" s="63">
        <f>+'Ark1'!E168</f>
        <v>50</v>
      </c>
      <c r="D112" s="63">
        <f>+IF(F112=0,"",'Ark1'!Q168)</f>
        <v>10</v>
      </c>
      <c r="E112" s="25"/>
      <c r="F112" s="315">
        <f>+'Ark1'!R168</f>
        <v>118</v>
      </c>
      <c r="G112" s="25"/>
      <c r="H112" s="129">
        <f>+IF(F112=0,"",'Ark1'!AG168)</f>
        <v>0.78169484326551586</v>
      </c>
      <c r="I112" s="25"/>
      <c r="J112" s="129">
        <f>+IF(F112=0,"",'Ark1'!AH168)</f>
        <v>0</v>
      </c>
      <c r="K112" s="98"/>
      <c r="L112" s="129">
        <f>+IF(F112=0,"",'Ark1'!U168)</f>
        <v>9.2957627118644037</v>
      </c>
      <c r="M112" s="25"/>
      <c r="N112" s="98"/>
      <c r="O112" s="18">
        <f>+IF(F112=0,"",'Ark1'!AI168)</f>
        <v>8</v>
      </c>
      <c r="P112" s="98"/>
      <c r="Q112" s="55">
        <f t="shared" si="18"/>
        <v>6.7796610169491522</v>
      </c>
      <c r="R112" s="98"/>
      <c r="S112" s="64">
        <f>+IF(F112=0,"",'Ark1'!S168)</f>
        <v>5.1525423728813555</v>
      </c>
      <c r="T112" s="25"/>
      <c r="U112" s="55">
        <f>+IF(O112=0,"",'Ark1'!AJ168)</f>
        <v>83.625</v>
      </c>
      <c r="V112" s="386"/>
      <c r="W112" s="55">
        <f>+IF(O112=0,"",'Ark1'!AK168)</f>
        <v>13.690443507314169</v>
      </c>
      <c r="X112" s="55"/>
      <c r="Y112" s="64">
        <f>+IF(F112=0,"",'Ark1'!T168)</f>
        <v>4.3813559322033901</v>
      </c>
      <c r="Z112" s="25"/>
      <c r="AA112" s="64">
        <f>+IF(F112=0,"",'Ark1'!W168)</f>
        <v>0</v>
      </c>
      <c r="AB112" s="129">
        <f>+IF(F112=0,"",'Ark1'!X168)</f>
        <v>4.2372881355932197</v>
      </c>
      <c r="AC112" s="130" t="e">
        <f>+IF(F112=0,"",AB112-#REF!)</f>
        <v>#REF!</v>
      </c>
      <c r="AD112" s="129">
        <f>+IF(F112=0,"",'Ark1'!Y168)</f>
        <v>0</v>
      </c>
      <c r="AE112" s="129">
        <f>+IF(F112=0,"",'Ark1'!Z168)</f>
        <v>3.2535350804879162</v>
      </c>
      <c r="AF112" s="64">
        <f>+IF(F112=0,"",'Ark1'!AA168)</f>
        <v>1.1617281008944971</v>
      </c>
      <c r="AG112" s="64">
        <f>+IF(F112=0,"",'Ark1'!AB168)</f>
        <v>1.3524584740980856</v>
      </c>
      <c r="AH112" s="64">
        <f t="shared" si="19"/>
        <v>1.8041118421052627</v>
      </c>
      <c r="AI112" s="25"/>
      <c r="AS112"/>
      <c r="AW112"/>
      <c r="AX112"/>
      <c r="AY112"/>
      <c r="AZ112"/>
      <c r="BA112"/>
      <c r="BB112"/>
      <c r="BF112"/>
      <c r="BG112"/>
      <c r="BH112"/>
    </row>
    <row r="113" spans="1:60" ht="15.6">
      <c r="A113" s="25"/>
      <c r="B113" s="63">
        <f>+'Ark1'!C169</f>
        <v>2023</v>
      </c>
      <c r="C113" s="63">
        <f>+'Ark1'!E169</f>
        <v>51</v>
      </c>
      <c r="D113" s="63">
        <f>+IF(F113=0,"",'Ark1'!Q169)</f>
        <v>1</v>
      </c>
      <c r="E113" s="25"/>
      <c r="F113" s="315">
        <f>+'Ark1'!R169</f>
        <v>18</v>
      </c>
      <c r="G113" s="25"/>
      <c r="H113" s="129">
        <f>+IF(F113=0,"",'Ark1'!AG169)</f>
        <v>0.11359481996218727</v>
      </c>
      <c r="I113" s="25"/>
      <c r="J113" s="129">
        <f>+IF(F113=0,"",'Ark1'!AH169)</f>
        <v>0</v>
      </c>
      <c r="K113" s="98"/>
      <c r="L113" s="129">
        <f>+IF(F113=0,"",'Ark1'!U169)</f>
        <v>8.8555555555555561</v>
      </c>
      <c r="M113" s="25"/>
      <c r="N113" s="98"/>
      <c r="O113" s="18">
        <f>+IF(F113=0,"",'Ark1'!AI169)</f>
        <v>0</v>
      </c>
      <c r="P113" s="98"/>
      <c r="Q113" s="55">
        <f t="shared" si="18"/>
        <v>0</v>
      </c>
      <c r="R113" s="98"/>
      <c r="S113" s="64">
        <f>+IF(F113=0,"",'Ark1'!S169)</f>
        <v>5.0555555555555562</v>
      </c>
      <c r="T113" s="25"/>
      <c r="U113" s="55" t="str">
        <f>+IF(O113=0,"",'Ark1'!AJ169)</f>
        <v/>
      </c>
      <c r="V113" s="386"/>
      <c r="W113" s="55" t="str">
        <f>+IF(O113=0,"",'Ark1'!AK169)</f>
        <v/>
      </c>
      <c r="X113" s="55"/>
      <c r="Y113" s="64">
        <f>+IF(F113=0,"",'Ark1'!T169)</f>
        <v>4</v>
      </c>
      <c r="Z113" s="25"/>
      <c r="AA113" s="64">
        <f>+IF(F113=0,"",'Ark1'!W169)</f>
        <v>0</v>
      </c>
      <c r="AB113" s="129">
        <f>+IF(F113=0,"",'Ark1'!X169)</f>
        <v>0</v>
      </c>
      <c r="AC113" s="130" t="e">
        <f>+IF(F113=0,"",AB113-#REF!)</f>
        <v>#REF!</v>
      </c>
      <c r="AD113" s="129">
        <f>+IF(F113=0,"",'Ark1'!Y169)</f>
        <v>0</v>
      </c>
      <c r="AE113" s="129">
        <f>+IF(F113=0,"",'Ark1'!Z169)</f>
        <v>1.4780701465169681</v>
      </c>
      <c r="AF113" s="64">
        <f>+IF(F113=0,"",'Ark1'!AA169)</f>
        <v>0.70492097446942059</v>
      </c>
      <c r="AG113" s="64">
        <f>+IF(F113=0,"",'Ark1'!AB169)</f>
        <v>1.4142135623730951</v>
      </c>
      <c r="AH113" s="64">
        <f t="shared" si="19"/>
        <v>1.7516483516483514</v>
      </c>
      <c r="AI113" s="25"/>
      <c r="AS113"/>
      <c r="AW113"/>
      <c r="AX113"/>
      <c r="AY113"/>
      <c r="AZ113"/>
      <c r="BA113"/>
      <c r="BB113"/>
      <c r="BF113"/>
      <c r="BG113"/>
      <c r="BH113"/>
    </row>
    <row r="114" spans="1:60" ht="15.6">
      <c r="A114" s="25"/>
      <c r="B114" s="63">
        <f>+'Ark1'!C170</f>
        <v>2023</v>
      </c>
      <c r="C114" s="63">
        <f>+'Ark1'!E170</f>
        <v>52</v>
      </c>
      <c r="D114" s="63" t="str">
        <f>+IF(F114=0,"",'Ark1'!Q170)</f>
        <v/>
      </c>
      <c r="E114" s="25"/>
      <c r="F114" s="315">
        <f>+'Ark1'!R170</f>
        <v>0</v>
      </c>
      <c r="G114" s="25"/>
      <c r="H114" s="129" t="str">
        <f>+IF(F114=0,"",'Ark1'!AG170)</f>
        <v/>
      </c>
      <c r="I114" s="25"/>
      <c r="J114" s="129" t="str">
        <f>+IF(F114=0,"",'Ark1'!AH170)</f>
        <v/>
      </c>
      <c r="K114" s="98"/>
      <c r="L114" s="129" t="str">
        <f>+IF(F114=0,"",'Ark1'!U170)</f>
        <v/>
      </c>
      <c r="M114" s="25"/>
      <c r="N114" s="98"/>
      <c r="O114" s="18" t="str">
        <f>+IF(F114=0,"",'Ark1'!AI170)</f>
        <v/>
      </c>
      <c r="P114" s="98"/>
      <c r="Q114" s="55" t="str">
        <f t="shared" si="18"/>
        <v/>
      </c>
      <c r="R114" s="98"/>
      <c r="S114" s="64" t="str">
        <f>+IF(F114=0,"",'Ark1'!S170)</f>
        <v/>
      </c>
      <c r="T114" s="25"/>
      <c r="U114" s="55" t="str">
        <f>+IF(O114=0,"",'Ark1'!AJ170)</f>
        <v/>
      </c>
      <c r="V114" s="386"/>
      <c r="W114" s="55" t="str">
        <f>+IF(O114=0,"",'Ark1'!AK170)</f>
        <v/>
      </c>
      <c r="X114" s="55"/>
      <c r="Y114" s="64" t="str">
        <f>+IF(F114=0,"",'Ark1'!T170)</f>
        <v/>
      </c>
      <c r="Z114" s="25"/>
      <c r="AA114" s="64" t="str">
        <f>+IF(F114=0,"",'Ark1'!W170)</f>
        <v/>
      </c>
      <c r="AB114" s="129" t="str">
        <f>+IF(F114=0,"",'Ark1'!X170)</f>
        <v/>
      </c>
      <c r="AC114" s="130" t="str">
        <f>+IF(F114=0,"",AB114-#REF!)</f>
        <v/>
      </c>
      <c r="AD114" s="129" t="str">
        <f>+IF(F114=0,"",'Ark1'!Y170)</f>
        <v/>
      </c>
      <c r="AE114" s="129" t="str">
        <f>+IF(F114=0,"",'Ark1'!Z170)</f>
        <v/>
      </c>
      <c r="AF114" s="64" t="str">
        <f>+IF(F114=0,"",'Ark1'!AA170)</f>
        <v/>
      </c>
      <c r="AG114" s="64" t="str">
        <f>+IF(F114=0,"",'Ark1'!AB170)</f>
        <v/>
      </c>
      <c r="AH114" s="64" t="str">
        <f t="shared" si="19"/>
        <v/>
      </c>
      <c r="AI114" s="25"/>
      <c r="AS114"/>
      <c r="AW114"/>
      <c r="AX114"/>
      <c r="AY114"/>
      <c r="AZ114"/>
      <c r="BA114"/>
      <c r="BB114"/>
      <c r="BF114"/>
      <c r="BG114"/>
      <c r="BH114"/>
    </row>
    <row r="115" spans="1:60" ht="15.6">
      <c r="A115" s="25"/>
      <c r="B115" s="25"/>
      <c r="C115" s="25"/>
      <c r="D115" s="25"/>
      <c r="E115" s="25"/>
      <c r="F115" s="333"/>
      <c r="G115" s="25"/>
      <c r="H115" s="25"/>
      <c r="I115" s="25"/>
      <c r="J115" s="25"/>
      <c r="K115" s="25"/>
      <c r="L115" s="97"/>
      <c r="M115" s="25"/>
      <c r="N115" s="98"/>
      <c r="O115" s="25"/>
      <c r="P115" s="25"/>
      <c r="Q115" s="25"/>
      <c r="R115" s="25"/>
      <c r="S115" s="25"/>
      <c r="T115" s="25"/>
      <c r="U115" s="384"/>
      <c r="V115" s="384"/>
      <c r="W115" s="384"/>
      <c r="X115" s="384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S115"/>
      <c r="AW115"/>
      <c r="AX115"/>
      <c r="AY115"/>
      <c r="AZ115"/>
      <c r="BA115"/>
      <c r="BB115"/>
      <c r="BF115"/>
      <c r="BG115"/>
      <c r="BH115"/>
    </row>
    <row r="116" spans="1:60" ht="15.6">
      <c r="A116" s="25"/>
      <c r="B116" s="25"/>
      <c r="C116" s="25"/>
      <c r="D116" s="25"/>
      <c r="E116" s="25"/>
      <c r="F116" s="333"/>
      <c r="G116" s="333"/>
      <c r="H116" s="25"/>
      <c r="I116" s="25"/>
      <c r="J116" s="25"/>
      <c r="K116" s="25"/>
      <c r="L116" s="97"/>
      <c r="M116" s="25"/>
      <c r="N116" s="98"/>
      <c r="O116" s="25"/>
      <c r="P116" s="25"/>
      <c r="Q116" s="25"/>
      <c r="R116" s="25"/>
      <c r="S116" s="25"/>
      <c r="T116" s="354"/>
      <c r="U116" s="384"/>
      <c r="V116" s="384"/>
      <c r="W116" s="384"/>
      <c r="X116" s="384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S116"/>
      <c r="AW116"/>
      <c r="AX116"/>
      <c r="AY116"/>
      <c r="AZ116"/>
      <c r="BA116"/>
      <c r="BB116"/>
      <c r="BF116"/>
      <c r="BG116"/>
      <c r="BH116"/>
    </row>
    <row r="117" spans="1:60" ht="15.6">
      <c r="A117" s="25"/>
      <c r="B117" s="25"/>
      <c r="C117" s="25"/>
      <c r="D117" s="25"/>
      <c r="E117" s="25"/>
      <c r="F117" s="333"/>
      <c r="G117" s="333"/>
      <c r="H117" s="25"/>
      <c r="I117" s="25"/>
      <c r="J117" s="25"/>
      <c r="K117" s="25"/>
      <c r="L117" s="97"/>
      <c r="M117" s="25"/>
      <c r="N117" s="98"/>
      <c r="O117" s="25"/>
      <c r="P117" s="25"/>
      <c r="Q117" s="25"/>
      <c r="R117" s="25"/>
      <c r="S117" s="25"/>
      <c r="T117" s="354"/>
      <c r="U117" s="384"/>
      <c r="V117" s="384"/>
      <c r="W117" s="384"/>
      <c r="X117" s="384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S117"/>
      <c r="AW117"/>
      <c r="AX117"/>
      <c r="AY117"/>
      <c r="AZ117"/>
      <c r="BA117"/>
      <c r="BB117"/>
      <c r="BF117"/>
      <c r="BG117"/>
      <c r="BH117"/>
    </row>
    <row r="118" spans="1:60">
      <c r="H118"/>
      <c r="J118"/>
      <c r="K118"/>
      <c r="O118"/>
      <c r="P118"/>
      <c r="Q118"/>
      <c r="R118"/>
      <c r="AC118"/>
      <c r="AE118"/>
      <c r="AS118"/>
      <c r="AW118"/>
      <c r="AX118"/>
      <c r="AY118"/>
      <c r="AZ118"/>
      <c r="BA118"/>
      <c r="BB118"/>
      <c r="BF118"/>
      <c r="BG118"/>
      <c r="BH118"/>
    </row>
    <row r="119" spans="1:60">
      <c r="H119"/>
      <c r="J119"/>
      <c r="K119"/>
      <c r="O119"/>
      <c r="P119"/>
      <c r="Q119"/>
      <c r="R119"/>
      <c r="AC119"/>
      <c r="AE119"/>
      <c r="AS119"/>
      <c r="AW119"/>
      <c r="AX119"/>
      <c r="AY119"/>
      <c r="AZ119"/>
      <c r="BA119"/>
      <c r="BB119"/>
      <c r="BF119"/>
      <c r="BG119"/>
      <c r="BH119"/>
    </row>
    <row r="120" spans="1:60">
      <c r="H120"/>
      <c r="J120"/>
      <c r="K120"/>
      <c r="O120"/>
      <c r="P120"/>
      <c r="Q120"/>
      <c r="R120"/>
      <c r="AC120"/>
      <c r="AE120"/>
      <c r="AS120"/>
      <c r="AW120"/>
      <c r="AX120"/>
      <c r="AY120"/>
      <c r="AZ120"/>
      <c r="BA120"/>
      <c r="BB120"/>
      <c r="BF120"/>
      <c r="BG120"/>
      <c r="BH120"/>
    </row>
    <row r="121" spans="1:60">
      <c r="H121"/>
      <c r="J121"/>
      <c r="K121"/>
      <c r="O121"/>
      <c r="P121"/>
      <c r="Q121"/>
      <c r="R121"/>
      <c r="AC121"/>
      <c r="AE121"/>
      <c r="AS121"/>
      <c r="AW121"/>
      <c r="AX121"/>
      <c r="AY121"/>
      <c r="AZ121"/>
      <c r="BA121"/>
      <c r="BB121"/>
      <c r="BF121"/>
      <c r="BG121"/>
      <c r="BH121"/>
    </row>
    <row r="122" spans="1:60">
      <c r="H122"/>
      <c r="J122"/>
      <c r="K122"/>
      <c r="O122"/>
      <c r="P122"/>
      <c r="Q122"/>
      <c r="R122"/>
      <c r="AC122"/>
      <c r="AE122"/>
      <c r="AS122"/>
      <c r="AW122"/>
      <c r="AX122"/>
      <c r="AY122"/>
      <c r="AZ122"/>
      <c r="BA122"/>
      <c r="BB122"/>
      <c r="BF122"/>
      <c r="BG122"/>
      <c r="BH122"/>
    </row>
    <row r="123" spans="1:60">
      <c r="H123"/>
      <c r="J123"/>
      <c r="K123"/>
      <c r="O123"/>
      <c r="P123"/>
      <c r="Q123"/>
      <c r="R123"/>
      <c r="AC123"/>
      <c r="AE123"/>
      <c r="AS123"/>
      <c r="AW123"/>
      <c r="AX123"/>
      <c r="AY123"/>
      <c r="AZ123"/>
      <c r="BA123"/>
      <c r="BB123"/>
      <c r="BF123"/>
      <c r="BG123"/>
      <c r="BH123"/>
    </row>
    <row r="124" spans="1:60">
      <c r="H124"/>
      <c r="J124"/>
      <c r="K124"/>
      <c r="O124"/>
      <c r="P124"/>
      <c r="Q124"/>
      <c r="R124"/>
      <c r="AC124"/>
      <c r="AE124"/>
      <c r="AS124"/>
      <c r="AW124"/>
      <c r="AX124"/>
      <c r="AY124"/>
      <c r="AZ124"/>
      <c r="BA124"/>
      <c r="BB124"/>
      <c r="BF124"/>
      <c r="BG124"/>
      <c r="BH124"/>
    </row>
    <row r="125" spans="1:60">
      <c r="H125"/>
      <c r="J125"/>
      <c r="K125"/>
      <c r="O125"/>
      <c r="P125"/>
      <c r="Q125"/>
      <c r="R125"/>
      <c r="AC125"/>
      <c r="AE125"/>
      <c r="AS125"/>
      <c r="AW125"/>
      <c r="AX125"/>
      <c r="AY125"/>
      <c r="AZ125"/>
      <c r="BA125"/>
      <c r="BB125"/>
      <c r="BF125"/>
      <c r="BG125"/>
      <c r="BH125"/>
    </row>
    <row r="126" spans="1:60">
      <c r="H126"/>
      <c r="J126"/>
      <c r="K126"/>
      <c r="O126"/>
      <c r="P126"/>
      <c r="Q126"/>
      <c r="R126"/>
      <c r="AC126"/>
      <c r="AE126"/>
      <c r="AS126"/>
      <c r="AW126"/>
      <c r="AX126"/>
      <c r="AY126"/>
      <c r="AZ126"/>
      <c r="BA126"/>
      <c r="BB126"/>
      <c r="BF126"/>
      <c r="BG126"/>
      <c r="BH126"/>
    </row>
    <row r="127" spans="1:60">
      <c r="H127"/>
      <c r="J127"/>
      <c r="K127"/>
      <c r="O127"/>
      <c r="P127"/>
      <c r="Q127"/>
      <c r="R127"/>
      <c r="AC127"/>
      <c r="AE127"/>
      <c r="AS127"/>
      <c r="AW127"/>
      <c r="AX127"/>
      <c r="AY127"/>
      <c r="AZ127"/>
      <c r="BA127"/>
      <c r="BB127"/>
      <c r="BF127"/>
      <c r="BG127"/>
      <c r="BH127"/>
    </row>
    <row r="128" spans="1:60">
      <c r="H128"/>
      <c r="J128"/>
      <c r="K128"/>
      <c r="O128"/>
      <c r="P128"/>
      <c r="Q128"/>
      <c r="R128"/>
      <c r="AC128"/>
      <c r="AE128"/>
      <c r="AS128"/>
      <c r="AW128"/>
      <c r="AX128"/>
      <c r="AY128"/>
      <c r="AZ128"/>
      <c r="BA128"/>
      <c r="BB128"/>
      <c r="BF128"/>
      <c r="BG128"/>
      <c r="BH128"/>
    </row>
    <row r="129" spans="8:60">
      <c r="H129"/>
      <c r="J129"/>
      <c r="K129"/>
      <c r="O129"/>
      <c r="P129"/>
      <c r="Q129"/>
      <c r="R129"/>
      <c r="AC129"/>
      <c r="AE129"/>
      <c r="AS129"/>
      <c r="AW129"/>
      <c r="AX129"/>
      <c r="AY129"/>
      <c r="AZ129"/>
      <c r="BA129"/>
      <c r="BB129"/>
      <c r="BF129"/>
      <c r="BG129"/>
      <c r="BH129"/>
    </row>
    <row r="130" spans="8:60">
      <c r="H130"/>
      <c r="J130"/>
      <c r="K130"/>
      <c r="O130"/>
      <c r="P130"/>
      <c r="Q130"/>
      <c r="R130"/>
      <c r="AC130"/>
      <c r="AE130"/>
      <c r="AS130"/>
      <c r="AW130"/>
      <c r="AX130"/>
      <c r="AY130"/>
      <c r="AZ130"/>
      <c r="BA130"/>
      <c r="BB130"/>
      <c r="BF130"/>
      <c r="BG130"/>
      <c r="BH130"/>
    </row>
    <row r="131" spans="8:60">
      <c r="H131"/>
      <c r="J131"/>
      <c r="K131"/>
      <c r="O131"/>
      <c r="P131"/>
      <c r="Q131"/>
      <c r="R131"/>
      <c r="AC131"/>
      <c r="AE131"/>
      <c r="AS131"/>
      <c r="AW131"/>
      <c r="AX131"/>
      <c r="AY131"/>
      <c r="AZ131"/>
      <c r="BA131"/>
      <c r="BB131"/>
      <c r="BF131"/>
      <c r="BG131"/>
      <c r="BH131"/>
    </row>
    <row r="132" spans="8:60">
      <c r="H132"/>
      <c r="J132"/>
      <c r="K132"/>
      <c r="O132"/>
      <c r="P132"/>
      <c r="Q132"/>
      <c r="R132"/>
      <c r="AC132"/>
      <c r="AE132"/>
      <c r="AS132"/>
      <c r="AW132"/>
      <c r="AX132"/>
      <c r="AY132"/>
      <c r="AZ132"/>
      <c r="BA132"/>
      <c r="BB132"/>
      <c r="BF132"/>
      <c r="BG132"/>
      <c r="BH132"/>
    </row>
    <row r="133" spans="8:60">
      <c r="H133"/>
      <c r="J133"/>
      <c r="K133"/>
      <c r="O133"/>
      <c r="P133"/>
      <c r="Q133"/>
      <c r="R133"/>
      <c r="AC133"/>
      <c r="AE133"/>
      <c r="AS133"/>
      <c r="AW133"/>
      <c r="AX133"/>
      <c r="AY133"/>
      <c r="AZ133"/>
      <c r="BA133"/>
      <c r="BB133"/>
      <c r="BF133"/>
      <c r="BG133"/>
      <c r="BH133"/>
    </row>
    <row r="134" spans="8:60">
      <c r="H134"/>
      <c r="J134"/>
      <c r="K134"/>
      <c r="O134"/>
      <c r="P134"/>
      <c r="Q134"/>
      <c r="R134"/>
      <c r="AC134"/>
      <c r="AE134"/>
      <c r="AS134"/>
      <c r="AW134"/>
      <c r="AX134"/>
      <c r="AY134"/>
      <c r="AZ134"/>
      <c r="BA134"/>
      <c r="BB134"/>
      <c r="BF134"/>
      <c r="BG134"/>
      <c r="BH134"/>
    </row>
    <row r="135" spans="8:60">
      <c r="H135"/>
      <c r="J135"/>
      <c r="K135"/>
      <c r="O135"/>
      <c r="P135"/>
      <c r="Q135"/>
      <c r="R135"/>
      <c r="AC135"/>
      <c r="AE135"/>
      <c r="AS135"/>
      <c r="AW135"/>
      <c r="AX135"/>
      <c r="AY135"/>
      <c r="AZ135"/>
      <c r="BA135"/>
      <c r="BB135"/>
      <c r="BF135"/>
      <c r="BG135"/>
      <c r="BH135"/>
    </row>
    <row r="136" spans="8:60">
      <c r="H136"/>
      <c r="J136"/>
      <c r="K136"/>
      <c r="O136"/>
      <c r="P136"/>
      <c r="Q136"/>
      <c r="R136"/>
      <c r="AC136"/>
      <c r="AE136"/>
      <c r="AS136"/>
      <c r="AW136"/>
      <c r="AX136"/>
      <c r="AY136"/>
      <c r="AZ136"/>
      <c r="BA136"/>
      <c r="BB136"/>
      <c r="BF136"/>
      <c r="BG136"/>
      <c r="BH136"/>
    </row>
    <row r="137" spans="8:60">
      <c r="H137"/>
      <c r="J137"/>
      <c r="K137"/>
      <c r="O137"/>
      <c r="P137"/>
      <c r="Q137"/>
      <c r="R137"/>
      <c r="AC137"/>
      <c r="AE137"/>
      <c r="AS137"/>
      <c r="AW137"/>
      <c r="AX137"/>
      <c r="AY137"/>
      <c r="AZ137"/>
      <c r="BA137"/>
      <c r="BB137"/>
      <c r="BF137"/>
      <c r="BG137"/>
      <c r="BH137"/>
    </row>
    <row r="138" spans="8:60">
      <c r="H138"/>
      <c r="J138"/>
      <c r="K138"/>
      <c r="O138"/>
      <c r="P138"/>
      <c r="Q138"/>
      <c r="R138"/>
      <c r="AC138"/>
      <c r="AE138"/>
      <c r="AS138"/>
      <c r="AW138"/>
      <c r="AX138"/>
      <c r="AY138"/>
      <c r="AZ138"/>
      <c r="BA138"/>
      <c r="BB138"/>
      <c r="BF138"/>
      <c r="BG138"/>
      <c r="BH138"/>
    </row>
    <row r="139" spans="8:60">
      <c r="H139"/>
      <c r="J139"/>
      <c r="K139"/>
      <c r="O139"/>
      <c r="P139"/>
      <c r="Q139"/>
      <c r="R139"/>
      <c r="AC139"/>
      <c r="AE139"/>
      <c r="AS139"/>
      <c r="AW139"/>
      <c r="AX139"/>
      <c r="AY139"/>
      <c r="AZ139"/>
      <c r="BA139"/>
      <c r="BB139"/>
      <c r="BF139"/>
      <c r="BG139"/>
      <c r="BH139"/>
    </row>
    <row r="140" spans="8:60">
      <c r="H140"/>
      <c r="J140"/>
      <c r="K140"/>
      <c r="O140"/>
      <c r="P140"/>
      <c r="Q140"/>
      <c r="R140"/>
      <c r="AC140"/>
      <c r="AE140"/>
      <c r="AS140"/>
      <c r="AW140"/>
      <c r="AX140"/>
      <c r="AY140"/>
      <c r="AZ140"/>
      <c r="BA140"/>
      <c r="BB140"/>
      <c r="BF140"/>
      <c r="BG140"/>
      <c r="BH140"/>
    </row>
    <row r="141" spans="8:60">
      <c r="H141"/>
      <c r="J141"/>
      <c r="K141"/>
      <c r="O141"/>
      <c r="P141"/>
      <c r="Q141"/>
      <c r="R141"/>
      <c r="AC141"/>
      <c r="AE141"/>
      <c r="AS141"/>
      <c r="AW141"/>
      <c r="AX141"/>
      <c r="AY141"/>
      <c r="AZ141"/>
      <c r="BA141"/>
      <c r="BB141"/>
      <c r="BF141"/>
      <c r="BG141"/>
      <c r="BH141"/>
    </row>
    <row r="142" spans="8:60">
      <c r="H142"/>
      <c r="J142"/>
      <c r="K142"/>
      <c r="O142"/>
      <c r="P142"/>
      <c r="Q142"/>
      <c r="R142"/>
      <c r="AC142"/>
      <c r="AE142"/>
      <c r="AS142"/>
      <c r="AW142"/>
      <c r="AX142"/>
      <c r="AY142"/>
      <c r="AZ142"/>
      <c r="BA142"/>
      <c r="BB142"/>
      <c r="BF142"/>
      <c r="BG142"/>
      <c r="BH142"/>
    </row>
    <row r="143" spans="8:60">
      <c r="H143"/>
      <c r="J143"/>
      <c r="K143"/>
      <c r="O143"/>
      <c r="P143"/>
      <c r="Q143"/>
      <c r="R143"/>
      <c r="AC143"/>
      <c r="AE143"/>
      <c r="AS143"/>
      <c r="AW143"/>
      <c r="AX143"/>
      <c r="AY143"/>
      <c r="AZ143"/>
      <c r="BA143"/>
      <c r="BB143"/>
      <c r="BF143"/>
      <c r="BG143"/>
      <c r="BH143"/>
    </row>
    <row r="144" spans="8:60">
      <c r="H144"/>
      <c r="J144"/>
      <c r="K144"/>
      <c r="O144"/>
      <c r="P144"/>
      <c r="Q144"/>
      <c r="R144"/>
      <c r="AC144"/>
      <c r="AE144"/>
      <c r="AS144"/>
      <c r="AW144"/>
      <c r="AX144"/>
      <c r="AY144"/>
      <c r="AZ144"/>
      <c r="BA144"/>
      <c r="BB144"/>
      <c r="BF144"/>
      <c r="BG144"/>
      <c r="BH144"/>
    </row>
    <row r="145" spans="8:60">
      <c r="H145"/>
      <c r="J145"/>
      <c r="K145"/>
      <c r="O145"/>
      <c r="P145"/>
      <c r="Q145"/>
      <c r="R145"/>
      <c r="AC145"/>
      <c r="AE145"/>
      <c r="AS145"/>
      <c r="AW145"/>
      <c r="AX145"/>
      <c r="AY145"/>
      <c r="AZ145"/>
      <c r="BA145"/>
      <c r="BB145"/>
      <c r="BF145"/>
      <c r="BG145"/>
      <c r="BH145"/>
    </row>
    <row r="146" spans="8:60">
      <c r="H146"/>
      <c r="J146"/>
      <c r="K146"/>
      <c r="O146"/>
      <c r="P146"/>
      <c r="Q146"/>
      <c r="R146"/>
      <c r="AC146"/>
      <c r="AE146"/>
      <c r="AS146"/>
      <c r="AW146"/>
      <c r="AX146"/>
      <c r="AY146"/>
      <c r="AZ146"/>
      <c r="BA146"/>
      <c r="BB146"/>
      <c r="BF146"/>
      <c r="BG146"/>
      <c r="BH146"/>
    </row>
    <row r="147" spans="8:60">
      <c r="H147"/>
      <c r="J147"/>
      <c r="K147"/>
      <c r="O147"/>
      <c r="P147"/>
      <c r="Q147"/>
      <c r="R147"/>
      <c r="AC147"/>
      <c r="AE147"/>
      <c r="AS147"/>
      <c r="AW147"/>
      <c r="AX147"/>
      <c r="AY147"/>
      <c r="AZ147"/>
      <c r="BA147"/>
      <c r="BB147"/>
      <c r="BF147"/>
      <c r="BG147"/>
      <c r="BH147"/>
    </row>
    <row r="148" spans="8:60">
      <c r="H148"/>
      <c r="J148"/>
      <c r="K148"/>
      <c r="O148"/>
      <c r="P148"/>
      <c r="Q148"/>
      <c r="R148"/>
      <c r="AC148"/>
      <c r="AE148"/>
      <c r="AS148"/>
      <c r="AW148"/>
      <c r="AX148"/>
      <c r="AY148"/>
      <c r="AZ148"/>
      <c r="BA148"/>
      <c r="BB148"/>
      <c r="BF148"/>
      <c r="BG148"/>
      <c r="BH148"/>
    </row>
    <row r="149" spans="8:60">
      <c r="H149"/>
      <c r="J149"/>
      <c r="K149"/>
      <c r="O149"/>
      <c r="P149"/>
      <c r="Q149"/>
      <c r="R149"/>
      <c r="AC149"/>
      <c r="AE149"/>
      <c r="AS149"/>
      <c r="AW149"/>
      <c r="AX149"/>
      <c r="AY149"/>
      <c r="AZ149"/>
      <c r="BA149"/>
      <c r="BB149"/>
      <c r="BF149"/>
      <c r="BG149"/>
      <c r="BH149"/>
    </row>
    <row r="150" spans="8:60">
      <c r="H150"/>
      <c r="J150"/>
      <c r="K150"/>
      <c r="O150"/>
      <c r="P150"/>
      <c r="Q150"/>
      <c r="R150"/>
      <c r="AC150"/>
      <c r="AE150"/>
      <c r="AS150"/>
      <c r="AW150"/>
      <c r="AX150"/>
      <c r="AY150"/>
      <c r="AZ150"/>
      <c r="BA150"/>
      <c r="BB150"/>
      <c r="BF150"/>
      <c r="BG150"/>
      <c r="BH150"/>
    </row>
    <row r="151" spans="8:60">
      <c r="H151"/>
      <c r="J151"/>
      <c r="K151"/>
      <c r="O151"/>
      <c r="P151"/>
      <c r="Q151"/>
      <c r="R151"/>
      <c r="AC151"/>
      <c r="AE151"/>
      <c r="AS151"/>
      <c r="AW151"/>
      <c r="AX151"/>
      <c r="AY151"/>
      <c r="AZ151"/>
      <c r="BA151"/>
      <c r="BB151"/>
      <c r="BF151"/>
      <c r="BG151"/>
      <c r="BH151"/>
    </row>
    <row r="152" spans="8:60">
      <c r="H152"/>
      <c r="J152"/>
      <c r="K152"/>
      <c r="O152"/>
      <c r="P152"/>
      <c r="Q152"/>
      <c r="R152"/>
      <c r="AC152"/>
      <c r="AE152"/>
      <c r="AS152"/>
      <c r="AW152"/>
      <c r="AX152"/>
      <c r="AY152"/>
      <c r="AZ152"/>
      <c r="BA152"/>
      <c r="BB152"/>
      <c r="BF152"/>
      <c r="BG152"/>
      <c r="BH152"/>
    </row>
    <row r="153" spans="8:60">
      <c r="H153"/>
      <c r="J153"/>
      <c r="K153"/>
      <c r="O153"/>
      <c r="P153"/>
      <c r="Q153"/>
      <c r="R153"/>
      <c r="AC153"/>
      <c r="AE153"/>
      <c r="AS153"/>
      <c r="AW153"/>
      <c r="AX153"/>
      <c r="AY153"/>
      <c r="AZ153"/>
      <c r="BA153"/>
      <c r="BB153"/>
      <c r="BF153"/>
      <c r="BG153"/>
      <c r="BH153"/>
    </row>
    <row r="154" spans="8:60">
      <c r="H154"/>
      <c r="J154"/>
      <c r="K154"/>
      <c r="O154"/>
      <c r="P154"/>
      <c r="Q154"/>
      <c r="R154"/>
      <c r="AC154"/>
      <c r="AE154"/>
      <c r="AS154"/>
      <c r="AW154"/>
      <c r="AX154"/>
      <c r="AY154"/>
      <c r="AZ154"/>
      <c r="BA154"/>
      <c r="BB154"/>
      <c r="BF154"/>
      <c r="BG154"/>
      <c r="BH154"/>
    </row>
    <row r="155" spans="8:60">
      <c r="H155"/>
      <c r="J155"/>
      <c r="K155"/>
      <c r="O155"/>
      <c r="P155"/>
      <c r="Q155"/>
      <c r="R155"/>
      <c r="AC155"/>
      <c r="AE155"/>
      <c r="AS155"/>
      <c r="AW155"/>
      <c r="AX155"/>
      <c r="AY155"/>
      <c r="AZ155"/>
      <c r="BA155"/>
      <c r="BB155"/>
      <c r="BF155"/>
      <c r="BG155"/>
      <c r="BH155"/>
    </row>
    <row r="156" spans="8:60">
      <c r="H156"/>
      <c r="J156"/>
      <c r="K156"/>
      <c r="O156"/>
      <c r="P156"/>
      <c r="Q156"/>
      <c r="R156"/>
      <c r="AC156"/>
      <c r="AE156"/>
      <c r="AS156"/>
      <c r="AW156"/>
      <c r="AX156"/>
      <c r="AY156"/>
      <c r="AZ156"/>
      <c r="BA156"/>
      <c r="BB156"/>
      <c r="BF156"/>
      <c r="BG156"/>
      <c r="BH156"/>
    </row>
    <row r="157" spans="8:60">
      <c r="H157"/>
      <c r="J157"/>
      <c r="K157"/>
      <c r="O157"/>
      <c r="P157"/>
      <c r="Q157"/>
      <c r="R157"/>
      <c r="AC157"/>
      <c r="AE157"/>
      <c r="AS157"/>
      <c r="AW157"/>
      <c r="AX157"/>
      <c r="AY157"/>
      <c r="AZ157"/>
      <c r="BA157"/>
      <c r="BB157"/>
      <c r="BF157"/>
      <c r="BG157"/>
      <c r="BH157"/>
    </row>
    <row r="158" spans="8:60">
      <c r="H158"/>
      <c r="J158"/>
      <c r="K158"/>
      <c r="O158"/>
      <c r="P158"/>
      <c r="Q158"/>
      <c r="R158"/>
      <c r="AC158"/>
      <c r="AE158"/>
      <c r="AS158"/>
      <c r="AW158"/>
      <c r="AX158"/>
      <c r="AY158"/>
      <c r="AZ158"/>
      <c r="BA158"/>
      <c r="BB158"/>
      <c r="BF158"/>
      <c r="BG158"/>
      <c r="BH158"/>
    </row>
    <row r="159" spans="8:60">
      <c r="H159"/>
      <c r="J159"/>
      <c r="K159"/>
      <c r="O159"/>
      <c r="P159"/>
      <c r="Q159"/>
      <c r="R159"/>
      <c r="AC159"/>
      <c r="AE159"/>
      <c r="AS159"/>
      <c r="AW159"/>
      <c r="AX159"/>
      <c r="AY159"/>
      <c r="AZ159"/>
      <c r="BA159"/>
      <c r="BB159"/>
      <c r="BF159"/>
      <c r="BG159"/>
      <c r="BH159"/>
    </row>
    <row r="160" spans="8:60">
      <c r="H160"/>
      <c r="J160"/>
      <c r="K160"/>
      <c r="O160"/>
      <c r="P160"/>
      <c r="Q160"/>
      <c r="R160"/>
      <c r="AC160"/>
      <c r="AE160"/>
      <c r="AS160"/>
      <c r="AW160"/>
      <c r="AX160"/>
      <c r="AY160"/>
      <c r="AZ160"/>
      <c r="BA160"/>
      <c r="BB160"/>
      <c r="BF160"/>
      <c r="BG160"/>
      <c r="BH160"/>
    </row>
    <row r="161" spans="8:60">
      <c r="H161"/>
      <c r="J161"/>
      <c r="K161"/>
      <c r="O161"/>
      <c r="P161"/>
      <c r="Q161"/>
      <c r="R161"/>
      <c r="AC161"/>
      <c r="AE161"/>
      <c r="AS161"/>
      <c r="AW161"/>
      <c r="AX161"/>
      <c r="AY161"/>
      <c r="AZ161"/>
      <c r="BA161"/>
      <c r="BB161"/>
      <c r="BF161"/>
      <c r="BG161"/>
      <c r="BH161"/>
    </row>
    <row r="162" spans="8:60">
      <c r="H162"/>
      <c r="J162"/>
      <c r="K162"/>
      <c r="O162"/>
      <c r="P162"/>
      <c r="Q162"/>
      <c r="R162"/>
      <c r="AC162"/>
      <c r="AE162"/>
      <c r="AS162"/>
      <c r="AW162"/>
      <c r="AX162"/>
      <c r="AY162"/>
      <c r="AZ162"/>
      <c r="BA162"/>
      <c r="BB162"/>
      <c r="BF162"/>
      <c r="BG162"/>
      <c r="BH162"/>
    </row>
    <row r="163" spans="8:60">
      <c r="H163"/>
      <c r="J163"/>
      <c r="K163"/>
      <c r="O163"/>
      <c r="P163"/>
      <c r="Q163"/>
      <c r="R163"/>
      <c r="AC163"/>
      <c r="AE163"/>
      <c r="AS163"/>
      <c r="AW163"/>
      <c r="AX163"/>
      <c r="AY163"/>
      <c r="AZ163"/>
      <c r="BA163"/>
      <c r="BB163"/>
      <c r="BF163"/>
      <c r="BG163"/>
      <c r="BH163"/>
    </row>
    <row r="164" spans="8:60">
      <c r="H164"/>
      <c r="J164"/>
      <c r="K164"/>
      <c r="O164"/>
      <c r="P164"/>
      <c r="Q164"/>
      <c r="R164"/>
      <c r="AC164"/>
      <c r="AE164"/>
      <c r="AS164"/>
      <c r="AW164"/>
      <c r="AX164"/>
      <c r="AY164"/>
      <c r="AZ164"/>
      <c r="BA164"/>
      <c r="BB164"/>
      <c r="BF164"/>
      <c r="BG164"/>
      <c r="BH164"/>
    </row>
    <row r="165" spans="8:60">
      <c r="H165"/>
      <c r="J165"/>
      <c r="K165"/>
      <c r="O165"/>
      <c r="P165"/>
      <c r="Q165"/>
      <c r="R165"/>
      <c r="AC165"/>
      <c r="AE165"/>
      <c r="AS165"/>
      <c r="AW165"/>
      <c r="AX165"/>
      <c r="AY165"/>
      <c r="AZ165"/>
      <c r="BA165"/>
      <c r="BB165"/>
      <c r="BF165"/>
      <c r="BG165"/>
      <c r="BH165"/>
    </row>
    <row r="166" spans="8:60">
      <c r="H166"/>
      <c r="J166"/>
      <c r="K166"/>
      <c r="O166"/>
      <c r="P166"/>
      <c r="Q166"/>
      <c r="R166"/>
      <c r="AC166"/>
      <c r="AE166"/>
      <c r="AS166"/>
      <c r="AW166"/>
      <c r="AX166"/>
      <c r="AY166"/>
      <c r="AZ166"/>
      <c r="BA166"/>
      <c r="BB166"/>
      <c r="BF166"/>
      <c r="BG166"/>
      <c r="BH166"/>
    </row>
    <row r="167" spans="8:60">
      <c r="H167"/>
      <c r="J167"/>
      <c r="K167"/>
      <c r="O167"/>
      <c r="P167"/>
      <c r="Q167"/>
      <c r="R167"/>
      <c r="AC167"/>
      <c r="AE167"/>
      <c r="AS167"/>
      <c r="AW167"/>
      <c r="AX167"/>
      <c r="AY167"/>
      <c r="AZ167"/>
      <c r="BA167"/>
      <c r="BB167"/>
      <c r="BF167"/>
      <c r="BG167"/>
      <c r="BH167"/>
    </row>
    <row r="168" spans="8:60">
      <c r="H168"/>
      <c r="J168"/>
      <c r="K168"/>
      <c r="O168"/>
      <c r="P168"/>
      <c r="Q168"/>
      <c r="R168"/>
      <c r="AC168"/>
      <c r="AE168"/>
      <c r="AS168"/>
      <c r="AW168"/>
      <c r="AX168"/>
      <c r="AY168"/>
      <c r="AZ168"/>
      <c r="BA168"/>
      <c r="BB168"/>
      <c r="BF168"/>
      <c r="BG168"/>
      <c r="BH168"/>
    </row>
    <row r="169" spans="8:60">
      <c r="H169"/>
      <c r="J169"/>
      <c r="K169"/>
      <c r="O169"/>
      <c r="P169"/>
      <c r="Q169"/>
      <c r="R169"/>
      <c r="AC169"/>
      <c r="AE169"/>
      <c r="AS169"/>
      <c r="AW169"/>
      <c r="AX169"/>
      <c r="AY169"/>
      <c r="AZ169"/>
      <c r="BA169"/>
      <c r="BB169"/>
      <c r="BF169"/>
      <c r="BG169"/>
      <c r="BH169"/>
    </row>
    <row r="170" spans="8:60">
      <c r="H170"/>
      <c r="J170"/>
      <c r="K170"/>
      <c r="O170"/>
      <c r="P170"/>
      <c r="Q170"/>
      <c r="R170"/>
      <c r="AC170"/>
      <c r="AE170"/>
      <c r="AS170"/>
      <c r="AW170"/>
      <c r="AX170"/>
      <c r="AY170"/>
      <c r="AZ170"/>
      <c r="BA170"/>
      <c r="BB170"/>
      <c r="BF170"/>
      <c r="BG170"/>
      <c r="BH170"/>
    </row>
    <row r="171" spans="8:60">
      <c r="H171"/>
      <c r="J171"/>
      <c r="K171"/>
      <c r="O171"/>
      <c r="P171"/>
      <c r="Q171"/>
      <c r="R171"/>
      <c r="AC171"/>
      <c r="AE171"/>
      <c r="AS171"/>
      <c r="AW171"/>
      <c r="AX171"/>
      <c r="AY171"/>
      <c r="AZ171"/>
      <c r="BA171"/>
      <c r="BB171"/>
      <c r="BF171"/>
      <c r="BG171"/>
      <c r="BH171"/>
    </row>
    <row r="172" spans="8:60">
      <c r="H172"/>
      <c r="J172"/>
      <c r="K172"/>
      <c r="O172"/>
      <c r="P172"/>
      <c r="Q172"/>
      <c r="R172"/>
      <c r="AC172"/>
      <c r="AE172"/>
      <c r="AS172"/>
      <c r="AW172"/>
      <c r="AX172"/>
      <c r="AY172"/>
      <c r="AZ172"/>
      <c r="BA172"/>
      <c r="BB172"/>
      <c r="BF172"/>
      <c r="BG172"/>
      <c r="BH172"/>
    </row>
    <row r="173" spans="8:60">
      <c r="H173"/>
      <c r="J173"/>
      <c r="K173"/>
      <c r="O173"/>
      <c r="P173"/>
      <c r="Q173"/>
      <c r="R173"/>
      <c r="AC173"/>
      <c r="AE173"/>
      <c r="AS173"/>
      <c r="AW173"/>
      <c r="AX173"/>
      <c r="AY173"/>
      <c r="AZ173"/>
      <c r="BA173"/>
      <c r="BB173"/>
      <c r="BF173"/>
      <c r="BG173"/>
      <c r="BH173"/>
    </row>
    <row r="174" spans="8:60">
      <c r="H174"/>
      <c r="J174"/>
      <c r="K174"/>
      <c r="O174"/>
      <c r="P174"/>
      <c r="Q174"/>
      <c r="R174"/>
      <c r="AC174"/>
      <c r="AE174"/>
      <c r="AS174"/>
      <c r="AW174"/>
      <c r="AX174"/>
      <c r="AY174"/>
      <c r="AZ174"/>
      <c r="BA174"/>
      <c r="BB174"/>
      <c r="BF174"/>
      <c r="BG174"/>
      <c r="BH174"/>
    </row>
    <row r="175" spans="8:60">
      <c r="H175"/>
      <c r="J175"/>
      <c r="K175"/>
      <c r="O175"/>
      <c r="P175"/>
      <c r="Q175"/>
      <c r="R175"/>
      <c r="AC175"/>
      <c r="AE175"/>
      <c r="AS175"/>
      <c r="AW175"/>
      <c r="AX175"/>
      <c r="AY175"/>
      <c r="AZ175"/>
      <c r="BA175"/>
      <c r="BB175"/>
      <c r="BF175"/>
      <c r="BG175"/>
      <c r="BH175"/>
    </row>
    <row r="176" spans="8:60">
      <c r="H176"/>
      <c r="J176"/>
      <c r="K176"/>
      <c r="O176"/>
      <c r="P176"/>
      <c r="Q176"/>
      <c r="R176"/>
      <c r="AC176"/>
      <c r="AE176"/>
      <c r="AS176"/>
      <c r="AW176"/>
      <c r="AX176"/>
      <c r="AY176"/>
      <c r="AZ176"/>
      <c r="BA176"/>
      <c r="BB176"/>
      <c r="BF176"/>
      <c r="BG176"/>
      <c r="BH176"/>
    </row>
    <row r="177" spans="8:60">
      <c r="H177"/>
      <c r="J177"/>
      <c r="K177"/>
      <c r="O177"/>
      <c r="P177"/>
      <c r="Q177"/>
      <c r="R177"/>
      <c r="AC177"/>
      <c r="AE177"/>
      <c r="AS177"/>
      <c r="AW177"/>
      <c r="AX177"/>
      <c r="AY177"/>
      <c r="AZ177"/>
      <c r="BA177"/>
      <c r="BB177"/>
      <c r="BF177"/>
      <c r="BG177"/>
      <c r="BH177"/>
    </row>
    <row r="178" spans="8:60">
      <c r="H178"/>
      <c r="J178"/>
      <c r="K178"/>
      <c r="O178"/>
      <c r="P178"/>
      <c r="Q178"/>
      <c r="R178"/>
      <c r="AC178"/>
      <c r="AE178"/>
      <c r="AS178"/>
      <c r="AW178"/>
      <c r="AX178"/>
      <c r="AY178"/>
      <c r="AZ178"/>
      <c r="BA178"/>
      <c r="BB178"/>
      <c r="BF178"/>
      <c r="BG178"/>
      <c r="BH178"/>
    </row>
    <row r="179" spans="8:60">
      <c r="H179"/>
      <c r="J179"/>
      <c r="K179"/>
      <c r="O179"/>
      <c r="P179"/>
      <c r="Q179"/>
      <c r="R179"/>
      <c r="AC179"/>
      <c r="AE179"/>
      <c r="AS179"/>
      <c r="AW179"/>
      <c r="AX179"/>
      <c r="AY179"/>
      <c r="AZ179"/>
      <c r="BA179"/>
      <c r="BB179"/>
      <c r="BF179"/>
      <c r="BG179"/>
      <c r="BH179"/>
    </row>
    <row r="180" spans="8:60">
      <c r="H180"/>
      <c r="J180"/>
      <c r="K180"/>
      <c r="O180"/>
      <c r="P180"/>
      <c r="Q180"/>
      <c r="R180"/>
      <c r="AC180"/>
      <c r="AE180"/>
      <c r="AS180"/>
      <c r="AW180"/>
      <c r="AX180"/>
      <c r="AY180"/>
      <c r="AZ180"/>
      <c r="BA180"/>
      <c r="BB180"/>
      <c r="BF180"/>
      <c r="BG180"/>
      <c r="BH180"/>
    </row>
    <row r="181" spans="8:60">
      <c r="H181"/>
      <c r="J181"/>
      <c r="K181"/>
      <c r="O181"/>
      <c r="P181"/>
      <c r="Q181"/>
      <c r="R181"/>
      <c r="AC181"/>
      <c r="AE181"/>
      <c r="AS181"/>
      <c r="AW181"/>
      <c r="AX181"/>
      <c r="AY181"/>
      <c r="AZ181"/>
      <c r="BA181"/>
      <c r="BB181"/>
      <c r="BF181"/>
      <c r="BG181"/>
      <c r="BH181"/>
    </row>
    <row r="182" spans="8:60">
      <c r="H182"/>
      <c r="J182"/>
      <c r="K182"/>
      <c r="O182"/>
      <c r="P182"/>
      <c r="Q182"/>
      <c r="R182"/>
      <c r="AC182"/>
      <c r="AE182"/>
      <c r="AS182"/>
      <c r="AW182"/>
      <c r="AX182"/>
      <c r="AY182"/>
      <c r="AZ182"/>
      <c r="BA182"/>
      <c r="BB182"/>
      <c r="BF182"/>
      <c r="BG182"/>
      <c r="BH182"/>
    </row>
    <row r="183" spans="8:60">
      <c r="H183"/>
      <c r="J183"/>
      <c r="K183"/>
      <c r="O183"/>
      <c r="P183"/>
      <c r="Q183"/>
      <c r="R183"/>
      <c r="AC183"/>
      <c r="AE183"/>
      <c r="AS183"/>
      <c r="AW183"/>
      <c r="AX183"/>
      <c r="AY183"/>
      <c r="AZ183"/>
      <c r="BA183"/>
      <c r="BB183"/>
      <c r="BF183"/>
      <c r="BG183"/>
      <c r="BH183"/>
    </row>
    <row r="184" spans="8:60">
      <c r="H184"/>
      <c r="J184"/>
      <c r="K184"/>
      <c r="O184"/>
      <c r="P184"/>
      <c r="Q184"/>
      <c r="R184"/>
      <c r="AC184"/>
      <c r="AE184"/>
      <c r="AS184"/>
      <c r="AW184"/>
      <c r="AX184"/>
      <c r="AY184"/>
      <c r="AZ184"/>
      <c r="BA184"/>
      <c r="BB184"/>
      <c r="BF184"/>
      <c r="BG184"/>
      <c r="BH184"/>
    </row>
    <row r="185" spans="8:60">
      <c r="H185"/>
      <c r="J185"/>
      <c r="K185"/>
      <c r="O185"/>
      <c r="P185"/>
      <c r="Q185"/>
      <c r="R185"/>
      <c r="AC185"/>
      <c r="AE185"/>
      <c r="AS185"/>
      <c r="AW185"/>
      <c r="AX185"/>
      <c r="AY185"/>
      <c r="AZ185"/>
      <c r="BA185"/>
      <c r="BB185"/>
      <c r="BF185"/>
      <c r="BG185"/>
      <c r="BH185"/>
    </row>
    <row r="186" spans="8:60">
      <c r="H186"/>
      <c r="J186"/>
      <c r="K186"/>
      <c r="O186"/>
      <c r="P186"/>
      <c r="Q186"/>
      <c r="R186"/>
      <c r="AC186"/>
      <c r="AE186"/>
      <c r="AS186"/>
      <c r="AW186"/>
      <c r="AX186"/>
      <c r="AY186"/>
      <c r="AZ186"/>
      <c r="BA186"/>
      <c r="BB186"/>
      <c r="BF186"/>
      <c r="BG186"/>
      <c r="BH186"/>
    </row>
    <row r="187" spans="8:60">
      <c r="H187"/>
      <c r="J187"/>
      <c r="K187"/>
      <c r="O187"/>
      <c r="P187"/>
      <c r="Q187"/>
      <c r="R187"/>
      <c r="AC187"/>
      <c r="AE187"/>
      <c r="AS187"/>
      <c r="AW187"/>
      <c r="AX187"/>
      <c r="AY187"/>
      <c r="AZ187"/>
      <c r="BA187"/>
      <c r="BB187"/>
      <c r="BF187"/>
      <c r="BG187"/>
      <c r="BH187"/>
    </row>
    <row r="188" spans="8:60">
      <c r="H188"/>
      <c r="J188"/>
      <c r="K188"/>
      <c r="O188"/>
      <c r="P188"/>
      <c r="Q188"/>
      <c r="R188"/>
      <c r="AC188"/>
      <c r="AE188"/>
      <c r="AS188"/>
      <c r="AW188"/>
      <c r="AX188"/>
      <c r="AY188"/>
      <c r="AZ188"/>
      <c r="BA188"/>
      <c r="BB188"/>
      <c r="BF188"/>
      <c r="BG188"/>
      <c r="BH188"/>
    </row>
    <row r="189" spans="8:60">
      <c r="H189"/>
      <c r="J189"/>
      <c r="K189"/>
      <c r="O189"/>
      <c r="P189"/>
      <c r="Q189"/>
      <c r="R189"/>
      <c r="AC189"/>
      <c r="AE189"/>
      <c r="AS189"/>
      <c r="AW189"/>
      <c r="AX189"/>
      <c r="AY189"/>
      <c r="AZ189"/>
      <c r="BA189"/>
      <c r="BB189"/>
      <c r="BF189"/>
      <c r="BG189"/>
      <c r="BH189"/>
    </row>
    <row r="190" spans="8:60">
      <c r="H190"/>
      <c r="J190"/>
      <c r="K190"/>
      <c r="O190"/>
      <c r="P190"/>
      <c r="Q190"/>
      <c r="R190"/>
      <c r="AC190"/>
      <c r="AE190"/>
      <c r="AS190"/>
      <c r="AW190"/>
      <c r="AX190"/>
      <c r="AY190"/>
      <c r="AZ190"/>
      <c r="BA190"/>
      <c r="BB190"/>
      <c r="BF190"/>
      <c r="BG190"/>
      <c r="BH190"/>
    </row>
    <row r="191" spans="8:60">
      <c r="H191"/>
      <c r="J191"/>
      <c r="K191"/>
      <c r="O191"/>
      <c r="P191"/>
      <c r="Q191"/>
      <c r="R191"/>
      <c r="AC191"/>
      <c r="AE191"/>
      <c r="AS191"/>
      <c r="AW191"/>
      <c r="AX191"/>
      <c r="AY191"/>
      <c r="AZ191"/>
      <c r="BA191"/>
      <c r="BB191"/>
      <c r="BF191"/>
      <c r="BG191"/>
      <c r="BH191"/>
    </row>
    <row r="192" spans="8:60">
      <c r="H192"/>
      <c r="J192"/>
      <c r="K192"/>
      <c r="O192"/>
      <c r="P192"/>
      <c r="Q192"/>
      <c r="R192"/>
      <c r="AC192"/>
      <c r="AE192"/>
      <c r="AS192"/>
      <c r="AW192"/>
      <c r="AX192"/>
      <c r="AY192"/>
      <c r="AZ192"/>
      <c r="BA192"/>
      <c r="BB192"/>
      <c r="BF192"/>
      <c r="BG192"/>
      <c r="BH192"/>
    </row>
    <row r="193" spans="8:60">
      <c r="H193"/>
      <c r="J193"/>
      <c r="K193"/>
      <c r="O193"/>
      <c r="P193"/>
      <c r="Q193"/>
      <c r="R193"/>
      <c r="AC193"/>
      <c r="AE193"/>
      <c r="AS193"/>
      <c r="AW193"/>
      <c r="AX193"/>
      <c r="AY193"/>
      <c r="AZ193"/>
      <c r="BA193"/>
      <c r="BB193"/>
      <c r="BF193"/>
      <c r="BG193"/>
      <c r="BH193"/>
    </row>
    <row r="194" spans="8:60">
      <c r="H194"/>
      <c r="J194"/>
      <c r="K194"/>
      <c r="O194"/>
      <c r="P194"/>
      <c r="Q194"/>
      <c r="R194"/>
      <c r="AC194"/>
      <c r="AE194"/>
      <c r="AS194"/>
      <c r="AW194"/>
      <c r="AX194"/>
      <c r="AY194"/>
      <c r="AZ194"/>
      <c r="BA194"/>
      <c r="BB194"/>
      <c r="BF194"/>
      <c r="BG194"/>
      <c r="BH194"/>
    </row>
    <row r="195" spans="8:60">
      <c r="H195"/>
      <c r="J195"/>
      <c r="K195"/>
      <c r="O195"/>
      <c r="P195"/>
      <c r="Q195"/>
      <c r="R195"/>
      <c r="AC195"/>
      <c r="AE195"/>
      <c r="AS195"/>
      <c r="AW195"/>
      <c r="AX195"/>
      <c r="AY195"/>
      <c r="AZ195"/>
      <c r="BA195"/>
      <c r="BB195"/>
      <c r="BF195"/>
      <c r="BG195"/>
      <c r="BH195"/>
    </row>
    <row r="196" spans="8:60">
      <c r="H196"/>
      <c r="J196"/>
      <c r="K196"/>
      <c r="O196"/>
      <c r="P196"/>
      <c r="Q196"/>
      <c r="R196"/>
      <c r="AC196"/>
      <c r="AE196"/>
      <c r="AS196"/>
      <c r="AW196"/>
      <c r="AX196"/>
      <c r="AY196"/>
      <c r="AZ196"/>
      <c r="BA196"/>
      <c r="BB196"/>
      <c r="BF196"/>
      <c r="BG196"/>
      <c r="BH196"/>
    </row>
    <row r="197" spans="8:60">
      <c r="H197"/>
      <c r="J197"/>
      <c r="K197"/>
      <c r="O197"/>
      <c r="P197"/>
      <c r="Q197"/>
      <c r="R197"/>
      <c r="AC197"/>
      <c r="AE197"/>
      <c r="AS197"/>
      <c r="AW197"/>
      <c r="AX197"/>
      <c r="AY197"/>
      <c r="AZ197"/>
      <c r="BA197"/>
      <c r="BB197"/>
      <c r="BF197"/>
      <c r="BG197"/>
      <c r="BH197"/>
    </row>
    <row r="198" spans="8:60">
      <c r="H198"/>
      <c r="J198"/>
      <c r="K198"/>
      <c r="O198"/>
      <c r="P198"/>
      <c r="Q198"/>
      <c r="R198"/>
      <c r="AC198"/>
      <c r="AE198"/>
      <c r="AS198"/>
      <c r="AW198"/>
      <c r="AX198"/>
      <c r="AY198"/>
      <c r="AZ198"/>
      <c r="BA198"/>
      <c r="BB198"/>
      <c r="BF198"/>
      <c r="BG198"/>
      <c r="BH198"/>
    </row>
    <row r="199" spans="8:60">
      <c r="H199"/>
      <c r="J199"/>
      <c r="K199"/>
      <c r="O199"/>
      <c r="P199"/>
      <c r="Q199"/>
      <c r="R199"/>
      <c r="AC199"/>
      <c r="AE199"/>
      <c r="AS199"/>
      <c r="AW199"/>
      <c r="AX199"/>
      <c r="AY199"/>
      <c r="AZ199"/>
      <c r="BA199"/>
      <c r="BB199"/>
      <c r="BF199"/>
      <c r="BG199"/>
      <c r="BH199"/>
    </row>
    <row r="200" spans="8:60">
      <c r="H200"/>
      <c r="J200"/>
      <c r="K200"/>
      <c r="O200"/>
      <c r="P200"/>
      <c r="Q200"/>
      <c r="R200"/>
      <c r="AC200"/>
      <c r="AE200"/>
      <c r="AS200"/>
      <c r="AW200"/>
      <c r="AX200"/>
      <c r="AY200"/>
      <c r="AZ200"/>
      <c r="BA200"/>
      <c r="BB200"/>
      <c r="BF200"/>
      <c r="BG200"/>
      <c r="BH200"/>
    </row>
    <row r="201" spans="8:60">
      <c r="H201"/>
      <c r="J201"/>
      <c r="K201"/>
      <c r="O201"/>
      <c r="P201"/>
      <c r="Q201"/>
      <c r="R201"/>
      <c r="AC201"/>
      <c r="AE201"/>
      <c r="AS201"/>
      <c r="AW201"/>
      <c r="AX201"/>
      <c r="AY201"/>
      <c r="AZ201"/>
      <c r="BA201"/>
      <c r="BB201"/>
      <c r="BF201"/>
      <c r="BG201"/>
      <c r="BH201"/>
    </row>
    <row r="202" spans="8:60">
      <c r="H202"/>
      <c r="J202"/>
      <c r="K202"/>
      <c r="O202"/>
      <c r="P202"/>
      <c r="Q202"/>
      <c r="R202"/>
      <c r="AC202"/>
      <c r="AE202"/>
      <c r="AS202"/>
      <c r="AW202"/>
      <c r="AX202"/>
      <c r="AY202"/>
      <c r="AZ202"/>
      <c r="BA202"/>
      <c r="BB202"/>
      <c r="BF202"/>
      <c r="BG202"/>
      <c r="BH202"/>
    </row>
    <row r="203" spans="8:60">
      <c r="H203"/>
      <c r="J203"/>
      <c r="K203"/>
      <c r="O203"/>
      <c r="P203"/>
      <c r="Q203"/>
      <c r="R203"/>
      <c r="AC203"/>
      <c r="AE203"/>
      <c r="AS203"/>
      <c r="AW203"/>
      <c r="AX203"/>
      <c r="AY203"/>
      <c r="AZ203"/>
      <c r="BA203"/>
      <c r="BB203"/>
      <c r="BF203"/>
      <c r="BG203"/>
      <c r="BH203"/>
    </row>
    <row r="204" spans="8:60">
      <c r="H204"/>
      <c r="J204"/>
      <c r="K204"/>
      <c r="O204"/>
      <c r="P204"/>
      <c r="Q204"/>
      <c r="R204"/>
      <c r="AC204"/>
      <c r="AE204"/>
      <c r="AS204"/>
      <c r="AW204"/>
      <c r="AX204"/>
      <c r="AY204"/>
      <c r="AZ204"/>
      <c r="BA204"/>
      <c r="BB204"/>
      <c r="BF204"/>
      <c r="BG204"/>
      <c r="BH204"/>
    </row>
    <row r="205" spans="8:60">
      <c r="H205"/>
      <c r="J205"/>
      <c r="K205"/>
      <c r="O205"/>
      <c r="P205"/>
      <c r="Q205"/>
      <c r="R205"/>
      <c r="AC205"/>
      <c r="AE205"/>
      <c r="AS205"/>
      <c r="AW205"/>
      <c r="AX205"/>
      <c r="AY205"/>
      <c r="AZ205"/>
      <c r="BA205"/>
      <c r="BB205"/>
      <c r="BF205"/>
      <c r="BG205"/>
      <c r="BH205"/>
    </row>
    <row r="206" spans="8:60">
      <c r="H206"/>
      <c r="J206"/>
      <c r="K206"/>
      <c r="O206"/>
      <c r="P206"/>
      <c r="Q206"/>
      <c r="R206"/>
      <c r="AC206"/>
      <c r="AE206"/>
      <c r="AS206"/>
      <c r="AW206"/>
      <c r="AX206"/>
      <c r="AY206"/>
      <c r="AZ206"/>
      <c r="BA206"/>
      <c r="BB206"/>
      <c r="BF206"/>
      <c r="BG206"/>
      <c r="BH206"/>
    </row>
    <row r="207" spans="8:60">
      <c r="H207"/>
      <c r="J207"/>
      <c r="K207"/>
      <c r="O207"/>
      <c r="P207"/>
      <c r="Q207"/>
      <c r="R207"/>
      <c r="AC207"/>
      <c r="AE207"/>
      <c r="AS207"/>
      <c r="AW207"/>
      <c r="AX207"/>
      <c r="AY207"/>
      <c r="AZ207"/>
      <c r="BA207"/>
      <c r="BB207"/>
      <c r="BF207"/>
      <c r="BG207"/>
      <c r="BH207"/>
    </row>
    <row r="208" spans="8:60">
      <c r="H208"/>
      <c r="J208"/>
      <c r="K208"/>
      <c r="O208"/>
      <c r="P208"/>
      <c r="Q208"/>
      <c r="R208"/>
      <c r="AC208"/>
      <c r="AE208"/>
      <c r="AS208"/>
      <c r="AW208"/>
      <c r="AX208"/>
      <c r="AY208"/>
      <c r="AZ208"/>
      <c r="BA208"/>
      <c r="BB208"/>
      <c r="BF208"/>
      <c r="BG208"/>
      <c r="BH208"/>
    </row>
    <row r="209" spans="8:60">
      <c r="H209"/>
      <c r="J209"/>
      <c r="K209"/>
      <c r="O209"/>
      <c r="P209"/>
      <c r="Q209"/>
      <c r="R209"/>
      <c r="AC209"/>
      <c r="AE209"/>
      <c r="AS209"/>
      <c r="AW209"/>
      <c r="AX209"/>
      <c r="AY209"/>
      <c r="AZ209"/>
      <c r="BA209"/>
      <c r="BB209"/>
      <c r="BF209"/>
      <c r="BG209"/>
      <c r="BH209"/>
    </row>
    <row r="210" spans="8:60">
      <c r="H210"/>
      <c r="J210"/>
      <c r="K210"/>
      <c r="O210"/>
      <c r="P210"/>
      <c r="Q210"/>
      <c r="R210"/>
      <c r="AC210"/>
      <c r="AE210"/>
      <c r="AS210"/>
      <c r="AW210"/>
      <c r="AX210"/>
      <c r="AY210"/>
      <c r="AZ210"/>
      <c r="BA210"/>
      <c r="BB210"/>
      <c r="BF210"/>
      <c r="BG210"/>
      <c r="BH210"/>
    </row>
    <row r="211" spans="8:60">
      <c r="H211"/>
      <c r="J211"/>
      <c r="K211"/>
      <c r="O211"/>
      <c r="P211"/>
      <c r="Q211"/>
      <c r="R211"/>
      <c r="AC211"/>
      <c r="AE211"/>
      <c r="AS211"/>
      <c r="AW211"/>
      <c r="AX211"/>
      <c r="AY211"/>
      <c r="AZ211"/>
      <c r="BA211"/>
      <c r="BB211"/>
      <c r="BF211"/>
      <c r="BG211"/>
      <c r="BH211"/>
    </row>
    <row r="212" spans="8:60">
      <c r="H212"/>
      <c r="J212"/>
      <c r="K212"/>
      <c r="O212"/>
      <c r="P212"/>
      <c r="Q212"/>
      <c r="R212"/>
      <c r="AC212"/>
      <c r="AE212"/>
      <c r="AS212"/>
      <c r="AW212"/>
      <c r="AX212"/>
      <c r="AY212"/>
      <c r="AZ212"/>
      <c r="BA212"/>
      <c r="BB212"/>
      <c r="BF212"/>
      <c r="BG212"/>
      <c r="BH212"/>
    </row>
    <row r="213" spans="8:60">
      <c r="H213"/>
      <c r="J213"/>
      <c r="K213"/>
      <c r="O213"/>
      <c r="P213"/>
      <c r="Q213"/>
      <c r="R213"/>
      <c r="AC213"/>
      <c r="AE213"/>
      <c r="AS213"/>
      <c r="AW213"/>
      <c r="AX213"/>
      <c r="AY213"/>
      <c r="AZ213"/>
      <c r="BA213"/>
      <c r="BB213"/>
      <c r="BF213"/>
      <c r="BG213"/>
      <c r="BH213"/>
    </row>
    <row r="214" spans="8:60">
      <c r="H214"/>
      <c r="J214"/>
      <c r="K214"/>
      <c r="O214"/>
      <c r="P214"/>
      <c r="Q214"/>
      <c r="R214"/>
      <c r="AC214"/>
      <c r="AE214"/>
      <c r="AS214"/>
      <c r="AW214"/>
      <c r="AX214"/>
      <c r="AY214"/>
      <c r="AZ214"/>
      <c r="BA214"/>
      <c r="BB214"/>
      <c r="BF214"/>
      <c r="BG214"/>
      <c r="BH214"/>
    </row>
    <row r="215" spans="8:60">
      <c r="H215"/>
      <c r="J215"/>
      <c r="K215"/>
      <c r="O215"/>
      <c r="P215"/>
      <c r="Q215"/>
      <c r="R215"/>
      <c r="AC215"/>
      <c r="AE215"/>
      <c r="AS215"/>
      <c r="AW215"/>
      <c r="AX215"/>
      <c r="AY215"/>
      <c r="AZ215"/>
      <c r="BA215"/>
      <c r="BB215"/>
      <c r="BF215"/>
      <c r="BG215"/>
      <c r="BH215"/>
    </row>
    <row r="216" spans="8:60">
      <c r="H216"/>
      <c r="J216"/>
      <c r="K216"/>
      <c r="O216"/>
      <c r="P216"/>
      <c r="Q216"/>
      <c r="R216"/>
      <c r="AC216"/>
      <c r="AE216"/>
      <c r="AS216"/>
      <c r="AW216"/>
      <c r="AX216"/>
      <c r="AY216"/>
      <c r="AZ216"/>
      <c r="BA216"/>
      <c r="BB216"/>
      <c r="BF216"/>
      <c r="BG216"/>
      <c r="BH216"/>
    </row>
    <row r="217" spans="8:60">
      <c r="H217"/>
      <c r="J217"/>
      <c r="K217"/>
      <c r="O217"/>
      <c r="P217"/>
      <c r="Q217"/>
      <c r="R217"/>
      <c r="AC217"/>
      <c r="AE217"/>
      <c r="AS217"/>
      <c r="AW217"/>
      <c r="AX217"/>
      <c r="AY217"/>
      <c r="AZ217"/>
      <c r="BA217"/>
      <c r="BB217"/>
      <c r="BF217"/>
      <c r="BG217"/>
      <c r="BH217"/>
    </row>
    <row r="218" spans="8:60">
      <c r="H218"/>
      <c r="J218"/>
      <c r="K218"/>
      <c r="O218"/>
      <c r="P218"/>
      <c r="Q218"/>
      <c r="R218"/>
      <c r="AC218"/>
      <c r="AE218"/>
      <c r="AS218"/>
      <c r="AW218"/>
      <c r="AX218"/>
      <c r="AY218"/>
      <c r="AZ218"/>
      <c r="BA218"/>
      <c r="BB218"/>
      <c r="BF218"/>
      <c r="BG218"/>
      <c r="BH218"/>
    </row>
    <row r="219" spans="8:60">
      <c r="H219"/>
      <c r="J219"/>
      <c r="K219"/>
      <c r="O219"/>
      <c r="P219"/>
      <c r="Q219"/>
      <c r="R219"/>
      <c r="AC219"/>
      <c r="AE219"/>
      <c r="AS219"/>
      <c r="AW219"/>
      <c r="AX219"/>
      <c r="AY219"/>
      <c r="AZ219"/>
      <c r="BA219"/>
      <c r="BB219"/>
      <c r="BF219"/>
      <c r="BG219"/>
      <c r="BH219"/>
    </row>
    <row r="220" spans="8:60">
      <c r="H220"/>
      <c r="J220"/>
      <c r="K220"/>
      <c r="O220"/>
      <c r="P220"/>
      <c r="Q220"/>
      <c r="R220"/>
      <c r="AC220"/>
      <c r="AE220"/>
      <c r="AS220"/>
      <c r="AW220"/>
      <c r="AX220"/>
      <c r="AY220"/>
      <c r="AZ220"/>
      <c r="BA220"/>
      <c r="BB220"/>
      <c r="BF220"/>
      <c r="BG220"/>
      <c r="BH220"/>
    </row>
    <row r="221" spans="8:60">
      <c r="H221"/>
      <c r="J221"/>
      <c r="K221"/>
      <c r="O221"/>
      <c r="P221"/>
      <c r="Q221"/>
      <c r="R221"/>
      <c r="AC221"/>
      <c r="AE221"/>
      <c r="AS221"/>
      <c r="AW221"/>
      <c r="AX221"/>
      <c r="AY221"/>
      <c r="AZ221"/>
      <c r="BA221"/>
      <c r="BB221"/>
      <c r="BF221"/>
      <c r="BG221"/>
      <c r="BH221"/>
    </row>
    <row r="222" spans="8:60">
      <c r="H222"/>
      <c r="J222"/>
      <c r="K222"/>
      <c r="O222"/>
      <c r="P222"/>
      <c r="Q222"/>
      <c r="R222"/>
      <c r="AC222"/>
      <c r="AE222"/>
      <c r="AS222"/>
      <c r="AW222"/>
      <c r="AX222"/>
      <c r="AY222"/>
      <c r="AZ222"/>
      <c r="BA222"/>
      <c r="BB222"/>
      <c r="BF222"/>
      <c r="BG222"/>
      <c r="BH222"/>
    </row>
    <row r="223" spans="8:60">
      <c r="H223"/>
      <c r="J223"/>
      <c r="K223"/>
      <c r="O223"/>
      <c r="P223"/>
      <c r="Q223"/>
      <c r="R223"/>
      <c r="AC223"/>
      <c r="AE223"/>
      <c r="AS223"/>
      <c r="AW223"/>
      <c r="AX223"/>
      <c r="AY223"/>
      <c r="AZ223"/>
      <c r="BA223"/>
      <c r="BB223"/>
      <c r="BF223"/>
      <c r="BG223"/>
      <c r="BH223"/>
    </row>
    <row r="224" spans="8:60">
      <c r="H224"/>
      <c r="J224"/>
      <c r="K224"/>
      <c r="O224"/>
      <c r="P224"/>
      <c r="Q224"/>
      <c r="R224"/>
      <c r="AC224"/>
      <c r="AE224"/>
      <c r="AS224"/>
      <c r="AW224"/>
      <c r="AX224"/>
      <c r="AY224"/>
      <c r="AZ224"/>
      <c r="BA224"/>
      <c r="BB224"/>
      <c r="BF224"/>
      <c r="BG224"/>
      <c r="BH224"/>
    </row>
    <row r="225" spans="8:60">
      <c r="H225"/>
      <c r="J225"/>
      <c r="K225"/>
      <c r="O225"/>
      <c r="P225"/>
      <c r="Q225"/>
      <c r="R225"/>
      <c r="AC225"/>
      <c r="AE225"/>
      <c r="AS225"/>
      <c r="AW225"/>
      <c r="AX225"/>
      <c r="AY225"/>
      <c r="AZ225"/>
      <c r="BA225"/>
      <c r="BB225"/>
      <c r="BF225"/>
      <c r="BG225"/>
      <c r="BH225"/>
    </row>
    <row r="226" spans="8:60">
      <c r="H226"/>
      <c r="J226"/>
      <c r="K226"/>
      <c r="O226"/>
      <c r="P226"/>
      <c r="Q226"/>
      <c r="R226"/>
      <c r="AC226"/>
      <c r="AE226"/>
      <c r="AS226"/>
      <c r="AW226"/>
      <c r="AX226"/>
      <c r="AY226"/>
      <c r="AZ226"/>
      <c r="BA226"/>
      <c r="BB226"/>
      <c r="BF226"/>
      <c r="BG226"/>
      <c r="BH226"/>
    </row>
    <row r="227" spans="8:60">
      <c r="H227"/>
      <c r="J227"/>
      <c r="K227"/>
      <c r="O227"/>
      <c r="P227"/>
      <c r="Q227"/>
      <c r="R227"/>
      <c r="AC227"/>
      <c r="AE227"/>
      <c r="AS227"/>
      <c r="AW227"/>
      <c r="AX227"/>
      <c r="AY227"/>
      <c r="AZ227"/>
      <c r="BA227"/>
      <c r="BB227"/>
      <c r="BF227"/>
      <c r="BG227"/>
      <c r="BH227"/>
    </row>
    <row r="228" spans="8:60">
      <c r="H228"/>
      <c r="J228"/>
      <c r="K228"/>
      <c r="O228"/>
      <c r="P228"/>
      <c r="Q228"/>
      <c r="R228"/>
      <c r="AC228"/>
      <c r="AE228"/>
      <c r="AS228"/>
      <c r="AW228"/>
      <c r="AX228"/>
      <c r="AY228"/>
      <c r="AZ228"/>
      <c r="BA228"/>
      <c r="BB228"/>
      <c r="BF228"/>
      <c r="BG228"/>
      <c r="BH228"/>
    </row>
    <row r="229" spans="8:60">
      <c r="H229"/>
      <c r="J229"/>
      <c r="K229"/>
      <c r="O229"/>
      <c r="P229"/>
      <c r="Q229"/>
      <c r="R229"/>
      <c r="AC229"/>
      <c r="AE229"/>
      <c r="AS229"/>
      <c r="AW229"/>
      <c r="AX229"/>
      <c r="AY229"/>
      <c r="AZ229"/>
      <c r="BA229"/>
      <c r="BB229"/>
      <c r="BF229"/>
      <c r="BG229"/>
      <c r="BH229"/>
    </row>
    <row r="230" spans="8:60">
      <c r="H230"/>
      <c r="J230"/>
      <c r="K230"/>
      <c r="O230"/>
      <c r="P230"/>
      <c r="Q230"/>
      <c r="R230"/>
      <c r="AC230"/>
      <c r="AE230"/>
      <c r="AS230"/>
      <c r="AW230"/>
      <c r="AX230"/>
      <c r="AY230"/>
      <c r="AZ230"/>
      <c r="BA230"/>
      <c r="BB230"/>
      <c r="BF230"/>
      <c r="BG230"/>
      <c r="BH230"/>
    </row>
    <row r="231" spans="8:60">
      <c r="H231"/>
      <c r="J231"/>
      <c r="K231"/>
      <c r="O231"/>
      <c r="P231"/>
      <c r="Q231"/>
      <c r="R231"/>
      <c r="AC231"/>
      <c r="AE231"/>
      <c r="AS231"/>
      <c r="AW231"/>
      <c r="AX231"/>
      <c r="AY231"/>
      <c r="AZ231"/>
      <c r="BA231"/>
      <c r="BB231"/>
      <c r="BF231"/>
      <c r="BG231"/>
      <c r="BH231"/>
    </row>
    <row r="232" spans="8:60">
      <c r="H232"/>
      <c r="J232"/>
      <c r="K232"/>
      <c r="O232"/>
      <c r="P232"/>
      <c r="Q232"/>
      <c r="R232"/>
      <c r="AC232"/>
      <c r="AE232"/>
      <c r="AS232"/>
      <c r="AW232"/>
      <c r="AX232"/>
      <c r="AY232"/>
      <c r="AZ232"/>
      <c r="BA232"/>
      <c r="BB232"/>
      <c r="BF232"/>
      <c r="BG232"/>
      <c r="BH232"/>
    </row>
    <row r="233" spans="8:60">
      <c r="H233"/>
      <c r="J233"/>
      <c r="K233"/>
      <c r="O233"/>
      <c r="P233"/>
      <c r="Q233"/>
      <c r="R233"/>
      <c r="AC233"/>
      <c r="AE233"/>
      <c r="AS233"/>
      <c r="AW233"/>
      <c r="AX233"/>
      <c r="AY233"/>
      <c r="AZ233"/>
      <c r="BA233"/>
      <c r="BB233"/>
      <c r="BF233"/>
      <c r="BG233"/>
      <c r="BH233"/>
    </row>
    <row r="234" spans="8:60">
      <c r="H234"/>
      <c r="J234"/>
      <c r="K234"/>
      <c r="O234"/>
      <c r="P234"/>
      <c r="Q234"/>
      <c r="R234"/>
      <c r="AC234"/>
      <c r="AE234"/>
      <c r="AS234"/>
      <c r="AW234"/>
      <c r="AX234"/>
      <c r="AY234"/>
      <c r="AZ234"/>
      <c r="BA234"/>
      <c r="BB234"/>
      <c r="BF234"/>
      <c r="BG234"/>
      <c r="BH234"/>
    </row>
    <row r="235" spans="8:60">
      <c r="H235"/>
      <c r="J235"/>
      <c r="K235"/>
      <c r="O235"/>
      <c r="P235"/>
      <c r="Q235"/>
      <c r="R235"/>
      <c r="AC235"/>
      <c r="AE235"/>
      <c r="AS235"/>
      <c r="AW235"/>
      <c r="AX235"/>
      <c r="AY235"/>
      <c r="AZ235"/>
      <c r="BA235"/>
      <c r="BB235"/>
      <c r="BF235"/>
      <c r="BG235"/>
      <c r="BH235"/>
    </row>
    <row r="236" spans="8:60">
      <c r="H236"/>
      <c r="J236"/>
      <c r="K236"/>
      <c r="O236"/>
      <c r="P236"/>
      <c r="Q236"/>
      <c r="R236"/>
      <c r="AC236"/>
      <c r="AE236"/>
      <c r="AS236"/>
      <c r="AW236"/>
      <c r="AX236"/>
      <c r="AY236"/>
      <c r="AZ236"/>
      <c r="BA236"/>
      <c r="BB236"/>
      <c r="BF236"/>
      <c r="BG236"/>
      <c r="BH236"/>
    </row>
    <row r="237" spans="8:60">
      <c r="H237"/>
      <c r="J237"/>
      <c r="K237"/>
      <c r="O237"/>
      <c r="P237"/>
      <c r="Q237"/>
      <c r="R237"/>
      <c r="AC237"/>
      <c r="AE237"/>
      <c r="AS237"/>
      <c r="AW237"/>
      <c r="AX237"/>
      <c r="AY237"/>
      <c r="AZ237"/>
      <c r="BA237"/>
      <c r="BB237"/>
      <c r="BF237"/>
      <c r="BG237"/>
      <c r="BH237"/>
    </row>
    <row r="238" spans="8:60">
      <c r="H238"/>
      <c r="J238"/>
      <c r="K238"/>
      <c r="O238"/>
      <c r="P238"/>
      <c r="Q238"/>
      <c r="R238"/>
      <c r="AC238"/>
      <c r="AE238"/>
      <c r="AS238"/>
      <c r="AW238"/>
      <c r="AX238"/>
      <c r="AY238"/>
      <c r="AZ238"/>
      <c r="BA238"/>
      <c r="BB238"/>
      <c r="BF238"/>
      <c r="BG238"/>
      <c r="BH238"/>
    </row>
    <row r="239" spans="8:60">
      <c r="H239"/>
      <c r="J239"/>
      <c r="K239"/>
      <c r="O239"/>
      <c r="P239"/>
      <c r="Q239"/>
      <c r="R239"/>
      <c r="AC239"/>
      <c r="AE239"/>
      <c r="AS239"/>
      <c r="AW239"/>
      <c r="AX239"/>
      <c r="AY239"/>
      <c r="AZ239"/>
      <c r="BA239"/>
      <c r="BB239"/>
      <c r="BF239"/>
      <c r="BG239"/>
      <c r="BH239"/>
    </row>
    <row r="240" spans="8:60">
      <c r="H240"/>
      <c r="J240"/>
      <c r="K240"/>
      <c r="O240"/>
      <c r="P240"/>
      <c r="Q240"/>
      <c r="R240"/>
      <c r="AC240"/>
      <c r="AE240"/>
      <c r="AS240"/>
      <c r="AW240"/>
      <c r="AX240"/>
      <c r="AY240"/>
      <c r="AZ240"/>
      <c r="BA240"/>
      <c r="BB240"/>
      <c r="BF240"/>
      <c r="BG240"/>
      <c r="BH240"/>
    </row>
    <row r="241" spans="8:60">
      <c r="H241"/>
      <c r="J241"/>
      <c r="K241"/>
      <c r="O241"/>
      <c r="P241"/>
      <c r="Q241"/>
      <c r="R241"/>
      <c r="AC241"/>
      <c r="AE241"/>
      <c r="AS241"/>
      <c r="AW241"/>
      <c r="AX241"/>
      <c r="AY241"/>
      <c r="AZ241"/>
      <c r="BA241"/>
      <c r="BB241"/>
      <c r="BF241"/>
      <c r="BG241"/>
      <c r="BH241"/>
    </row>
    <row r="242" spans="8:60">
      <c r="H242"/>
      <c r="J242"/>
      <c r="K242"/>
      <c r="O242"/>
      <c r="P242"/>
      <c r="Q242"/>
      <c r="R242"/>
      <c r="AC242"/>
      <c r="AE242"/>
      <c r="AS242"/>
      <c r="AW242"/>
      <c r="AX242"/>
      <c r="AY242"/>
      <c r="AZ242"/>
      <c r="BA242"/>
      <c r="BB242"/>
      <c r="BF242"/>
      <c r="BG242"/>
      <c r="BH242"/>
    </row>
    <row r="243" spans="8:60">
      <c r="H243"/>
      <c r="J243"/>
      <c r="K243"/>
      <c r="O243"/>
      <c r="P243"/>
      <c r="Q243"/>
      <c r="R243"/>
      <c r="AC243"/>
      <c r="AE243"/>
      <c r="AS243"/>
      <c r="AW243"/>
      <c r="AX243"/>
      <c r="AY243"/>
      <c r="AZ243"/>
      <c r="BA243"/>
      <c r="BB243"/>
      <c r="BF243"/>
      <c r="BG243"/>
      <c r="BH243"/>
    </row>
    <row r="244" spans="8:60">
      <c r="H244"/>
      <c r="J244"/>
      <c r="K244"/>
      <c r="O244"/>
      <c r="P244"/>
      <c r="Q244"/>
      <c r="R244"/>
      <c r="AC244"/>
      <c r="AE244"/>
      <c r="AS244"/>
      <c r="AW244"/>
      <c r="AX244"/>
      <c r="AY244"/>
      <c r="AZ244"/>
      <c r="BA244"/>
      <c r="BB244"/>
      <c r="BF244"/>
      <c r="BG244"/>
      <c r="BH244"/>
    </row>
    <row r="245" spans="8:60">
      <c r="H245"/>
      <c r="J245"/>
      <c r="K245"/>
      <c r="O245"/>
      <c r="P245"/>
      <c r="Q245"/>
      <c r="R245"/>
      <c r="AC245"/>
      <c r="AE245"/>
      <c r="AS245"/>
      <c r="AW245"/>
      <c r="AX245"/>
      <c r="AY245"/>
      <c r="AZ245"/>
      <c r="BA245"/>
      <c r="BB245"/>
      <c r="BF245"/>
      <c r="BG245"/>
      <c r="BH245"/>
    </row>
    <row r="246" spans="8:60">
      <c r="H246"/>
      <c r="J246"/>
      <c r="K246"/>
      <c r="O246"/>
      <c r="P246"/>
      <c r="Q246"/>
      <c r="R246"/>
      <c r="AC246"/>
      <c r="AE246"/>
      <c r="AS246"/>
      <c r="AW246"/>
      <c r="AX246"/>
      <c r="AY246"/>
      <c r="AZ246"/>
      <c r="BA246"/>
      <c r="BB246"/>
      <c r="BF246"/>
      <c r="BG246"/>
      <c r="BH246"/>
    </row>
    <row r="247" spans="8:60">
      <c r="H247"/>
      <c r="J247"/>
      <c r="K247"/>
      <c r="O247"/>
      <c r="P247"/>
      <c r="Q247"/>
      <c r="R247"/>
      <c r="AC247"/>
      <c r="AE247"/>
      <c r="AS247"/>
      <c r="AW247"/>
      <c r="AX247"/>
      <c r="AY247"/>
      <c r="AZ247"/>
      <c r="BA247"/>
      <c r="BB247"/>
      <c r="BF247"/>
      <c r="BG247"/>
      <c r="BH247"/>
    </row>
    <row r="248" spans="8:60">
      <c r="H248"/>
      <c r="J248"/>
      <c r="K248"/>
      <c r="O248"/>
      <c r="P248"/>
      <c r="Q248"/>
      <c r="R248"/>
      <c r="AC248"/>
      <c r="AE248"/>
      <c r="AS248"/>
      <c r="AW248"/>
      <c r="AX248"/>
      <c r="AY248"/>
      <c r="AZ248"/>
      <c r="BA248"/>
      <c r="BB248"/>
      <c r="BF248"/>
      <c r="BG248"/>
      <c r="BH248"/>
    </row>
    <row r="249" spans="8:60">
      <c r="H249"/>
      <c r="J249"/>
      <c r="K249"/>
      <c r="O249"/>
      <c r="P249"/>
      <c r="Q249"/>
      <c r="R249"/>
      <c r="AC249"/>
      <c r="AE249"/>
      <c r="AS249"/>
      <c r="AW249"/>
      <c r="AX249"/>
      <c r="AY249"/>
      <c r="AZ249"/>
      <c r="BA249"/>
      <c r="BB249"/>
      <c r="BF249"/>
      <c r="BG249"/>
      <c r="BH249"/>
    </row>
    <row r="250" spans="8:60">
      <c r="H250"/>
      <c r="J250"/>
      <c r="K250"/>
      <c r="O250"/>
      <c r="P250"/>
      <c r="Q250"/>
      <c r="R250"/>
      <c r="AC250"/>
      <c r="AE250"/>
      <c r="AS250"/>
      <c r="AW250"/>
      <c r="AX250"/>
      <c r="AY250"/>
      <c r="AZ250"/>
      <c r="BA250"/>
      <c r="BB250"/>
      <c r="BF250"/>
      <c r="BG250"/>
      <c r="BH250"/>
    </row>
    <row r="251" spans="8:60">
      <c r="H251"/>
      <c r="J251"/>
      <c r="K251"/>
      <c r="O251"/>
      <c r="P251"/>
      <c r="Q251"/>
      <c r="R251"/>
      <c r="AC251"/>
      <c r="AE251"/>
      <c r="AS251"/>
      <c r="AW251"/>
      <c r="AX251"/>
      <c r="AY251"/>
      <c r="AZ251"/>
      <c r="BA251"/>
      <c r="BB251"/>
      <c r="BF251"/>
      <c r="BG251"/>
      <c r="BH251"/>
    </row>
    <row r="252" spans="8:60">
      <c r="H252"/>
      <c r="J252"/>
      <c r="K252"/>
      <c r="O252"/>
      <c r="P252"/>
      <c r="Q252"/>
      <c r="R252"/>
      <c r="AC252"/>
      <c r="AE252"/>
      <c r="AS252"/>
      <c r="AW252"/>
      <c r="AX252"/>
      <c r="AY252"/>
      <c r="AZ252"/>
      <c r="BA252"/>
      <c r="BB252"/>
      <c r="BF252"/>
      <c r="BG252"/>
      <c r="BH252"/>
    </row>
    <row r="253" spans="8:60">
      <c r="H253"/>
      <c r="J253"/>
      <c r="K253"/>
      <c r="O253"/>
      <c r="P253"/>
      <c r="Q253"/>
      <c r="R253"/>
      <c r="AC253"/>
      <c r="AE253"/>
      <c r="AS253"/>
      <c r="AW253"/>
      <c r="AX253"/>
      <c r="AY253"/>
      <c r="AZ253"/>
      <c r="BA253"/>
      <c r="BB253"/>
      <c r="BF253"/>
      <c r="BG253"/>
      <c r="BH253"/>
    </row>
    <row r="254" spans="8:60">
      <c r="H254"/>
      <c r="J254"/>
      <c r="K254"/>
      <c r="O254"/>
      <c r="P254"/>
      <c r="Q254"/>
      <c r="R254"/>
      <c r="AC254"/>
      <c r="AE254"/>
      <c r="AS254"/>
      <c r="AW254"/>
      <c r="AX254"/>
      <c r="AY254"/>
      <c r="AZ254"/>
      <c r="BA254"/>
      <c r="BB254"/>
      <c r="BF254"/>
      <c r="BG254"/>
      <c r="BH254"/>
    </row>
    <row r="255" spans="8:60">
      <c r="H255"/>
      <c r="J255"/>
      <c r="K255"/>
      <c r="O255"/>
      <c r="P255"/>
      <c r="Q255"/>
      <c r="R255"/>
      <c r="AC255"/>
      <c r="AE255"/>
      <c r="AS255"/>
      <c r="AW255"/>
      <c r="AX255"/>
      <c r="AY255"/>
      <c r="AZ255"/>
      <c r="BA255"/>
      <c r="BB255"/>
      <c r="BF255"/>
      <c r="BG255"/>
      <c r="BH255"/>
    </row>
    <row r="256" spans="8:60">
      <c r="H256"/>
      <c r="J256"/>
      <c r="K256"/>
      <c r="O256"/>
      <c r="P256"/>
      <c r="Q256"/>
      <c r="R256"/>
      <c r="AC256"/>
      <c r="AE256"/>
      <c r="AS256"/>
      <c r="AW256"/>
      <c r="AX256"/>
      <c r="AY256"/>
      <c r="AZ256"/>
      <c r="BA256"/>
      <c r="BB256"/>
      <c r="BF256"/>
      <c r="BG256"/>
      <c r="BH256"/>
    </row>
    <row r="257" spans="1:60">
      <c r="H257"/>
      <c r="J257"/>
      <c r="K257"/>
      <c r="O257"/>
      <c r="P257"/>
      <c r="Q257"/>
      <c r="R257"/>
      <c r="AC257"/>
      <c r="AE257"/>
      <c r="AS257"/>
      <c r="AW257"/>
      <c r="AX257"/>
      <c r="AY257"/>
      <c r="AZ257"/>
      <c r="BA257"/>
      <c r="BB257"/>
      <c r="BF257"/>
      <c r="BG257"/>
      <c r="BH257"/>
    </row>
    <row r="258" spans="1:60">
      <c r="H258"/>
      <c r="J258"/>
      <c r="K258"/>
      <c r="O258"/>
      <c r="P258"/>
      <c r="Q258"/>
      <c r="R258"/>
      <c r="AC258"/>
      <c r="AE258"/>
      <c r="AS258"/>
      <c r="AW258"/>
      <c r="AX258"/>
      <c r="AY258"/>
      <c r="AZ258"/>
      <c r="BA258"/>
      <c r="BB258"/>
      <c r="BF258"/>
      <c r="BG258"/>
      <c r="BH258"/>
    </row>
    <row r="259" spans="1:60">
      <c r="H259"/>
      <c r="J259"/>
      <c r="K259"/>
      <c r="O259"/>
      <c r="P259"/>
      <c r="Q259"/>
      <c r="R259"/>
      <c r="AC259"/>
      <c r="AE259"/>
      <c r="AS259"/>
      <c r="AW259"/>
      <c r="AX259"/>
      <c r="AY259"/>
      <c r="AZ259"/>
      <c r="BA259"/>
      <c r="BB259"/>
      <c r="BF259"/>
      <c r="BG259"/>
      <c r="BH259"/>
    </row>
    <row r="260" spans="1:60">
      <c r="H260"/>
      <c r="J260"/>
      <c r="K260"/>
      <c r="O260"/>
      <c r="P260"/>
      <c r="Q260"/>
      <c r="R260"/>
      <c r="AC260"/>
      <c r="AE260"/>
      <c r="AS260"/>
      <c r="AW260"/>
      <c r="AX260"/>
      <c r="AY260"/>
      <c r="AZ260"/>
      <c r="BA260"/>
      <c r="BB260"/>
      <c r="BF260"/>
      <c r="BG260"/>
      <c r="BH260"/>
    </row>
    <row r="261" spans="1:60">
      <c r="H261"/>
      <c r="J261"/>
      <c r="K261"/>
      <c r="O261"/>
      <c r="P261"/>
      <c r="Q261"/>
      <c r="R261"/>
      <c r="AC261"/>
      <c r="AE261"/>
      <c r="AS261"/>
      <c r="AW261"/>
      <c r="AX261"/>
      <c r="AY261"/>
      <c r="AZ261"/>
      <c r="BA261"/>
      <c r="BB261"/>
      <c r="BF261"/>
      <c r="BG261"/>
      <c r="BH261"/>
    </row>
    <row r="262" spans="1:60">
      <c r="H262"/>
      <c r="J262"/>
      <c r="K262"/>
      <c r="O262"/>
      <c r="P262"/>
      <c r="Q262"/>
      <c r="R262"/>
      <c r="AC262"/>
      <c r="AE262"/>
      <c r="AS262"/>
      <c r="AW262"/>
      <c r="AX262"/>
      <c r="AY262"/>
      <c r="AZ262"/>
      <c r="BA262"/>
      <c r="BB262"/>
      <c r="BF262"/>
      <c r="BG262"/>
      <c r="BH262"/>
    </row>
    <row r="263" spans="1:60">
      <c r="H263"/>
      <c r="J263"/>
      <c r="K263"/>
      <c r="O263"/>
      <c r="P263"/>
      <c r="Q263"/>
      <c r="R263"/>
      <c r="AC263"/>
      <c r="AE263"/>
      <c r="AS263"/>
      <c r="AW263"/>
      <c r="AX263"/>
      <c r="AY263"/>
      <c r="AZ263"/>
      <c r="BA263"/>
      <c r="BB263"/>
      <c r="BF263"/>
      <c r="BG263"/>
      <c r="BH263"/>
    </row>
    <row r="264" spans="1:60">
      <c r="H264"/>
      <c r="J264"/>
      <c r="K264"/>
      <c r="O264"/>
      <c r="P264"/>
      <c r="Q264"/>
      <c r="R264"/>
      <c r="AC264"/>
      <c r="AE264"/>
      <c r="AS264"/>
      <c r="AW264"/>
      <c r="AX264"/>
      <c r="AY264"/>
      <c r="AZ264"/>
      <c r="BA264"/>
      <c r="BB264"/>
      <c r="BF264"/>
      <c r="BG264"/>
      <c r="BH264"/>
    </row>
    <row r="265" spans="1:60">
      <c r="H265"/>
      <c r="J265"/>
      <c r="K265"/>
      <c r="O265"/>
      <c r="P265"/>
      <c r="Q265"/>
      <c r="R265"/>
      <c r="AC265"/>
      <c r="AE265"/>
      <c r="AS265"/>
      <c r="AW265"/>
      <c r="AX265"/>
      <c r="AY265"/>
      <c r="AZ265"/>
      <c r="BA265"/>
      <c r="BB265"/>
      <c r="BF265"/>
      <c r="BG265"/>
      <c r="BH265"/>
    </row>
    <row r="266" spans="1:60">
      <c r="H266"/>
      <c r="J266"/>
      <c r="K266"/>
      <c r="O266"/>
      <c r="P266"/>
      <c r="Q266"/>
      <c r="R266"/>
      <c r="AC266"/>
      <c r="AE266"/>
      <c r="AS266"/>
      <c r="AW266"/>
      <c r="AX266"/>
      <c r="AY266"/>
      <c r="AZ266"/>
      <c r="BA266"/>
      <c r="BB266"/>
      <c r="BF266"/>
      <c r="BG266"/>
      <c r="BH266"/>
    </row>
    <row r="267" spans="1:60">
      <c r="H267"/>
      <c r="J267"/>
      <c r="K267"/>
      <c r="O267"/>
      <c r="P267"/>
      <c r="Q267"/>
      <c r="R267"/>
      <c r="AC267"/>
      <c r="AE267"/>
      <c r="AS267"/>
      <c r="AW267"/>
      <c r="AX267"/>
      <c r="AY267"/>
      <c r="AZ267"/>
      <c r="BA267"/>
      <c r="BB267"/>
      <c r="BF267"/>
      <c r="BG267"/>
      <c r="BH267"/>
    </row>
    <row r="268" spans="1:60">
      <c r="H268"/>
      <c r="J268"/>
      <c r="K268"/>
      <c r="O268"/>
      <c r="P268"/>
      <c r="Q268"/>
      <c r="R268"/>
      <c r="AC268"/>
      <c r="AE268"/>
      <c r="AS268"/>
      <c r="AW268"/>
      <c r="AX268"/>
      <c r="AY268"/>
      <c r="AZ268"/>
      <c r="BA268"/>
      <c r="BB268"/>
      <c r="BF268"/>
      <c r="BG268"/>
      <c r="BH268"/>
    </row>
    <row r="269" spans="1:60">
      <c r="H269"/>
      <c r="J269"/>
      <c r="K269"/>
      <c r="O269"/>
      <c r="P269"/>
      <c r="Q269"/>
      <c r="R269"/>
      <c r="AC269"/>
      <c r="AE269"/>
      <c r="AS269"/>
      <c r="AW269"/>
      <c r="AX269"/>
      <c r="AY269"/>
      <c r="AZ269"/>
      <c r="BA269"/>
      <c r="BB269"/>
      <c r="BF269"/>
      <c r="BG269"/>
      <c r="BH269"/>
    </row>
    <row r="270" spans="1:60">
      <c r="H270"/>
      <c r="J270"/>
      <c r="K270"/>
      <c r="O270"/>
      <c r="P270"/>
      <c r="Q270"/>
      <c r="R270"/>
      <c r="AC270"/>
      <c r="AE270"/>
      <c r="AS270"/>
      <c r="AW270"/>
      <c r="AX270"/>
      <c r="AY270"/>
      <c r="AZ270"/>
      <c r="BA270"/>
      <c r="BB270"/>
      <c r="BF270"/>
      <c r="BG270"/>
      <c r="BH270"/>
    </row>
    <row r="271" spans="1:60">
      <c r="A271" s="25"/>
      <c r="B271" s="25"/>
      <c r="C271" s="25"/>
      <c r="D271" s="25"/>
      <c r="E271" s="25"/>
      <c r="F271" s="333"/>
      <c r="G271" s="333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25"/>
      <c r="T271" s="354"/>
      <c r="U271" s="384"/>
      <c r="V271" s="384"/>
      <c r="W271" s="384"/>
      <c r="X271" s="384"/>
      <c r="Y271" s="25"/>
      <c r="Z271" s="25"/>
      <c r="AA271" s="25"/>
      <c r="AB271" s="97"/>
      <c r="AC271" s="118"/>
      <c r="AD271" s="97"/>
      <c r="AE271" s="97"/>
      <c r="AF271" s="25"/>
      <c r="AG271" s="25"/>
      <c r="AH271" s="25"/>
      <c r="AI271" s="25"/>
      <c r="AS271"/>
      <c r="AW271"/>
      <c r="AX271"/>
      <c r="AY271"/>
      <c r="AZ271"/>
      <c r="BA271"/>
      <c r="BB271"/>
      <c r="BF271"/>
      <c r="BG271"/>
      <c r="BH271"/>
    </row>
    <row r="272" spans="1:60">
      <c r="A272" s="25"/>
      <c r="B272" s="25"/>
      <c r="C272" s="25"/>
      <c r="D272" s="25"/>
      <c r="E272" s="25"/>
      <c r="F272" s="333"/>
      <c r="G272" s="333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25"/>
      <c r="T272" s="354"/>
      <c r="U272" s="384"/>
      <c r="V272" s="384"/>
      <c r="W272" s="384"/>
      <c r="X272" s="384"/>
      <c r="Y272" s="25"/>
      <c r="Z272" s="25"/>
      <c r="AA272" s="25"/>
      <c r="AB272" s="97"/>
      <c r="AC272" s="118"/>
      <c r="AD272" s="97"/>
      <c r="AE272" s="97"/>
      <c r="AF272" s="25"/>
      <c r="AG272" s="25"/>
      <c r="AH272" s="25"/>
      <c r="AI272" s="25"/>
      <c r="AS272"/>
      <c r="AW272"/>
      <c r="AX272"/>
      <c r="AY272"/>
      <c r="AZ272"/>
      <c r="BA272"/>
      <c r="BB272"/>
      <c r="BF272"/>
      <c r="BG272"/>
      <c r="BH272"/>
    </row>
    <row r="273" spans="39:63">
      <c r="AM273" s="1"/>
      <c r="AN273" s="1"/>
      <c r="AO273" s="1"/>
      <c r="AP273" s="1"/>
      <c r="AQ273" s="1"/>
      <c r="AR273" s="1"/>
      <c r="AT273" s="1"/>
      <c r="AU273" s="1"/>
      <c r="AV273" s="1"/>
      <c r="BC273" s="1"/>
      <c r="BD273" s="1"/>
      <c r="BE273" s="1"/>
      <c r="BI273" s="1"/>
      <c r="BJ273" s="1"/>
      <c r="BK273" s="1"/>
    </row>
    <row r="274" spans="39:63">
      <c r="AM274" s="1"/>
      <c r="AN274" s="1"/>
      <c r="AO274" s="1"/>
      <c r="AP274" s="1"/>
      <c r="AQ274" s="1"/>
      <c r="AR274" s="1"/>
      <c r="AT274" s="1"/>
      <c r="AU274" s="1"/>
      <c r="AV274" s="1"/>
      <c r="BC274" s="1"/>
      <c r="BD274" s="1"/>
      <c r="BE274" s="1"/>
      <c r="BI274" s="1"/>
      <c r="BJ274" s="1"/>
      <c r="BK274" s="1"/>
    </row>
    <row r="275" spans="39:63">
      <c r="AM275" s="1"/>
      <c r="AN275" s="1"/>
      <c r="AO275" s="1"/>
      <c r="AP275" s="1"/>
      <c r="AQ275" s="1"/>
      <c r="AR275" s="1"/>
      <c r="AT275" s="1"/>
      <c r="AU275" s="1"/>
      <c r="AV275" s="1"/>
      <c r="BC275" s="1"/>
      <c r="BD275" s="1"/>
      <c r="BE275" s="1"/>
      <c r="BI275" s="1"/>
      <c r="BJ275" s="1"/>
      <c r="BK275" s="1"/>
    </row>
    <row r="276" spans="39:63">
      <c r="AM276" s="1"/>
      <c r="AN276" s="1"/>
      <c r="AO276" s="1"/>
      <c r="AP276" s="1"/>
      <c r="AQ276" s="1"/>
      <c r="AR276" s="1"/>
      <c r="AT276" s="1"/>
      <c r="AU276" s="1"/>
      <c r="AV276" s="1"/>
      <c r="BC276" s="1"/>
      <c r="BD276" s="1"/>
      <c r="BE276" s="1"/>
      <c r="BI276" s="1"/>
      <c r="BJ276" s="1"/>
      <c r="BK276" s="1"/>
    </row>
    <row r="277" spans="39:63">
      <c r="AM277" s="1"/>
      <c r="AN277" s="1"/>
      <c r="AO277" s="1"/>
      <c r="AP277" s="1"/>
      <c r="AQ277" s="1"/>
      <c r="AR277" s="1"/>
      <c r="AT277" s="1"/>
      <c r="AU277" s="1"/>
      <c r="AV277" s="1"/>
      <c r="BC277" s="1"/>
      <c r="BD277" s="1"/>
      <c r="BE277" s="1"/>
      <c r="BI277" s="1"/>
      <c r="BJ277" s="1"/>
      <c r="BK277" s="1"/>
    </row>
    <row r="278" spans="39:63">
      <c r="AM278" s="1"/>
      <c r="AN278" s="1"/>
      <c r="AO278" s="1"/>
      <c r="AP278" s="1"/>
      <c r="AQ278" s="1"/>
      <c r="AR278" s="1"/>
      <c r="AT278" s="1"/>
      <c r="AU278" s="1"/>
      <c r="AV278" s="1"/>
      <c r="BC278" s="1"/>
      <c r="BD278" s="1"/>
      <c r="BE278" s="1"/>
      <c r="BI278" s="1"/>
      <c r="BJ278" s="1"/>
      <c r="BK278" s="1"/>
    </row>
    <row r="279" spans="39:63">
      <c r="AM279" s="1"/>
      <c r="AN279" s="1"/>
      <c r="AO279" s="1"/>
      <c r="AP279" s="1"/>
      <c r="AQ279" s="1"/>
      <c r="AR279" s="1"/>
      <c r="AT279" s="1"/>
      <c r="AU279" s="1"/>
      <c r="AV279" s="1"/>
      <c r="BC279" s="1"/>
      <c r="BD279" s="1"/>
      <c r="BE279" s="1"/>
      <c r="BI279" s="1"/>
      <c r="BJ279" s="1"/>
      <c r="BK279" s="1"/>
    </row>
    <row r="280" spans="39:63">
      <c r="AM280" s="1"/>
      <c r="AN280" s="1"/>
      <c r="AO280" s="1"/>
      <c r="AP280" s="1"/>
      <c r="AQ280" s="1"/>
      <c r="AR280" s="1"/>
      <c r="AT280" s="1"/>
      <c r="AU280" s="1"/>
      <c r="AV280" s="1"/>
      <c r="BC280" s="1"/>
      <c r="BD280" s="1"/>
      <c r="BE280" s="1"/>
      <c r="BI280" s="1"/>
      <c r="BJ280" s="1"/>
      <c r="BK280" s="1"/>
    </row>
    <row r="281" spans="39:63">
      <c r="AM281" s="1"/>
      <c r="AN281" s="1"/>
      <c r="AO281" s="1"/>
      <c r="AP281" s="1"/>
      <c r="AQ281" s="1"/>
      <c r="AR281" s="1"/>
      <c r="AT281" s="1"/>
      <c r="AU281" s="1"/>
      <c r="AV281" s="1"/>
      <c r="BC281" s="1"/>
      <c r="BD281" s="1"/>
      <c r="BE281" s="1"/>
      <c r="BI281" s="1"/>
      <c r="BJ281" s="1"/>
      <c r="BK281" s="1"/>
    </row>
    <row r="282" spans="39:63">
      <c r="AM282" s="1"/>
      <c r="AN282" s="1"/>
      <c r="AO282" s="1"/>
      <c r="AP282" s="1"/>
      <c r="AQ282" s="1"/>
      <c r="AR282" s="1"/>
      <c r="AT282" s="1"/>
      <c r="AU282" s="1"/>
      <c r="AV282" s="1"/>
      <c r="BC282" s="1"/>
      <c r="BD282" s="1"/>
      <c r="BE282" s="1"/>
      <c r="BI282" s="1"/>
      <c r="BJ282" s="1"/>
      <c r="BK282" s="1"/>
    </row>
    <row r="283" spans="39:63">
      <c r="AM283" s="1"/>
      <c r="AN283" s="1"/>
      <c r="AO283" s="1"/>
      <c r="AP283" s="1"/>
      <c r="AQ283" s="1"/>
      <c r="AR283" s="1"/>
      <c r="AT283" s="1"/>
      <c r="AU283" s="1"/>
      <c r="AV283" s="1"/>
      <c r="BC283" s="1"/>
      <c r="BD283" s="1"/>
      <c r="BE283" s="1"/>
      <c r="BI283" s="1"/>
      <c r="BJ283" s="1"/>
      <c r="BK283" s="1"/>
    </row>
    <row r="284" spans="39:63">
      <c r="AM284" s="1"/>
      <c r="AN284" s="1"/>
      <c r="AO284" s="1"/>
      <c r="AP284" s="1"/>
      <c r="AQ284" s="1"/>
      <c r="AR284" s="1"/>
      <c r="AT284" s="1"/>
      <c r="AU284" s="1"/>
      <c r="AV284" s="1"/>
      <c r="BC284" s="1"/>
      <c r="BD284" s="1"/>
      <c r="BE284" s="1"/>
      <c r="BI284" s="1"/>
      <c r="BJ284" s="1"/>
      <c r="BK284" s="1"/>
    </row>
    <row r="285" spans="39:63">
      <c r="AM285" s="1"/>
      <c r="AN285" s="1"/>
      <c r="AO285" s="1"/>
      <c r="AP285" s="1"/>
      <c r="AQ285" s="1"/>
      <c r="AR285" s="1"/>
      <c r="AT285" s="1"/>
      <c r="AU285" s="1"/>
      <c r="AV285" s="1"/>
      <c r="BC285" s="1"/>
      <c r="BD285" s="1"/>
      <c r="BE285" s="1"/>
      <c r="BI285" s="1"/>
      <c r="BJ285" s="1"/>
      <c r="BK285" s="1"/>
    </row>
    <row r="286" spans="39:63">
      <c r="AM286" s="1"/>
      <c r="AN286" s="1"/>
      <c r="AO286" s="1"/>
      <c r="AP286" s="1"/>
      <c r="AQ286" s="1"/>
      <c r="AR286" s="1"/>
      <c r="AT286" s="1"/>
      <c r="AU286" s="1"/>
      <c r="AV286" s="1"/>
      <c r="BC286" s="1"/>
      <c r="BD286" s="1"/>
      <c r="BE286" s="1"/>
      <c r="BI286" s="1"/>
      <c r="BJ286" s="1"/>
      <c r="BK286" s="1"/>
    </row>
    <row r="287" spans="39:63">
      <c r="AM287" s="1"/>
      <c r="AN287" s="1"/>
      <c r="AO287" s="1"/>
      <c r="AP287" s="1"/>
      <c r="AQ287" s="1"/>
      <c r="AR287" s="1"/>
      <c r="AT287" s="1"/>
      <c r="AU287" s="1"/>
      <c r="AV287" s="1"/>
      <c r="BC287" s="1"/>
      <c r="BD287" s="1"/>
      <c r="BE287" s="1"/>
      <c r="BI287" s="1"/>
      <c r="BJ287" s="1"/>
      <c r="BK287" s="1"/>
    </row>
    <row r="288" spans="39:63">
      <c r="AM288" s="1"/>
      <c r="AN288" s="1"/>
      <c r="AO288" s="1"/>
      <c r="AP288" s="1"/>
      <c r="AQ288" s="1"/>
      <c r="AR288" s="1"/>
      <c r="AT288" s="1"/>
      <c r="AU288" s="1"/>
      <c r="AV288" s="1"/>
      <c r="BC288" s="1"/>
      <c r="BD288" s="1"/>
      <c r="BE288" s="1"/>
      <c r="BI288" s="1"/>
      <c r="BJ288" s="1"/>
      <c r="BK288" s="1"/>
    </row>
    <row r="289" spans="39:63">
      <c r="AM289" s="1"/>
      <c r="AN289" s="1"/>
      <c r="AO289" s="1"/>
      <c r="AP289" s="1"/>
      <c r="AQ289" s="1"/>
      <c r="AR289" s="1"/>
      <c r="AT289" s="1"/>
      <c r="AU289" s="1"/>
      <c r="AV289" s="1"/>
      <c r="BC289" s="1"/>
      <c r="BD289" s="1"/>
      <c r="BE289" s="1"/>
      <c r="BI289" s="1"/>
      <c r="BJ289" s="1"/>
      <c r="BK289" s="1"/>
    </row>
    <row r="290" spans="39:63">
      <c r="AM290" s="1"/>
      <c r="AN290" s="1"/>
      <c r="AO290" s="1"/>
      <c r="AP290" s="1"/>
      <c r="AQ290" s="1"/>
      <c r="AR290" s="1"/>
      <c r="AT290" s="1"/>
      <c r="AU290" s="1"/>
      <c r="AV290" s="1"/>
      <c r="BC290" s="1"/>
      <c r="BD290" s="1"/>
      <c r="BE290" s="1"/>
      <c r="BI290" s="1"/>
      <c r="BJ290" s="1"/>
      <c r="BK290" s="1"/>
    </row>
    <row r="291" spans="39:63">
      <c r="AM291" s="1"/>
      <c r="AN291" s="1"/>
      <c r="AO291" s="1"/>
      <c r="AP291" s="1"/>
      <c r="AQ291" s="1"/>
      <c r="AR291" s="1"/>
      <c r="AT291" s="1"/>
      <c r="AU291" s="1"/>
      <c r="AV291" s="1"/>
      <c r="BC291" s="1"/>
      <c r="BD291" s="1"/>
      <c r="BE291" s="1"/>
      <c r="BI291" s="1"/>
      <c r="BJ291" s="1"/>
      <c r="BK291" s="1"/>
    </row>
    <row r="292" spans="39:63">
      <c r="AM292" s="1"/>
      <c r="AN292" s="1"/>
      <c r="AO292" s="1"/>
      <c r="AP292" s="1"/>
      <c r="AQ292" s="1"/>
      <c r="AR292" s="1"/>
      <c r="AT292" s="1"/>
      <c r="AU292" s="1"/>
      <c r="AV292" s="1"/>
      <c r="BC292" s="1"/>
      <c r="BD292" s="1"/>
      <c r="BE292" s="1"/>
      <c r="BI292" s="1"/>
      <c r="BJ292" s="1"/>
      <c r="BK292" s="1"/>
    </row>
    <row r="293" spans="39:63">
      <c r="AM293" s="1"/>
      <c r="AN293" s="1"/>
      <c r="AO293" s="1"/>
      <c r="AP293" s="1"/>
      <c r="AQ293" s="1"/>
      <c r="AR293" s="1"/>
      <c r="AT293" s="1"/>
      <c r="AU293" s="1"/>
      <c r="AV293" s="1"/>
      <c r="BC293" s="1"/>
      <c r="BD293" s="1"/>
      <c r="BE293" s="1"/>
      <c r="BI293" s="1"/>
      <c r="BJ293" s="1"/>
      <c r="BK293" s="1"/>
    </row>
    <row r="294" spans="39:63">
      <c r="AM294" s="1"/>
      <c r="AN294" s="1"/>
      <c r="AO294" s="1"/>
      <c r="AP294" s="1"/>
      <c r="AQ294" s="1"/>
      <c r="AR294" s="1"/>
      <c r="AT294" s="1"/>
      <c r="AU294" s="1"/>
      <c r="AV294" s="1"/>
      <c r="BC294" s="1"/>
      <c r="BD294" s="1"/>
      <c r="BE294" s="1"/>
      <c r="BI294" s="1"/>
      <c r="BJ294" s="1"/>
      <c r="BK294" s="1"/>
    </row>
    <row r="295" spans="39:63">
      <c r="AM295" s="1"/>
      <c r="AN295" s="1"/>
      <c r="AO295" s="1"/>
      <c r="AP295" s="1"/>
      <c r="AQ295" s="1"/>
      <c r="AR295" s="1"/>
      <c r="AT295" s="1"/>
      <c r="AU295" s="1"/>
      <c r="AV295" s="1"/>
      <c r="BC295" s="1"/>
      <c r="BD295" s="1"/>
      <c r="BE295" s="1"/>
      <c r="BI295" s="1"/>
      <c r="BJ295" s="1"/>
      <c r="BK295" s="1"/>
    </row>
    <row r="296" spans="39:63">
      <c r="AM296" s="1"/>
      <c r="AN296" s="1"/>
      <c r="AO296" s="1"/>
      <c r="AP296" s="1"/>
      <c r="AQ296" s="1"/>
      <c r="AR296" s="1"/>
      <c r="AT296" s="1"/>
      <c r="AU296" s="1"/>
      <c r="AV296" s="1"/>
      <c r="BC296" s="1"/>
      <c r="BD296" s="1"/>
      <c r="BE296" s="1"/>
      <c r="BI296" s="1"/>
      <c r="BJ296" s="1"/>
      <c r="BK296" s="1"/>
    </row>
    <row r="297" spans="39:63">
      <c r="AM297" s="1"/>
      <c r="AN297" s="1"/>
      <c r="AO297" s="1"/>
      <c r="AP297" s="1"/>
      <c r="AQ297" s="1"/>
      <c r="AR297" s="1"/>
      <c r="AT297" s="1"/>
      <c r="AU297" s="1"/>
      <c r="AV297" s="1"/>
      <c r="BC297" s="1"/>
      <c r="BD297" s="1"/>
      <c r="BE297" s="1"/>
      <c r="BI297" s="1"/>
      <c r="BJ297" s="1"/>
      <c r="BK297" s="1"/>
    </row>
    <row r="298" spans="39:63">
      <c r="AM298" s="1"/>
      <c r="AN298" s="1"/>
      <c r="AO298" s="1"/>
      <c r="AP298" s="1"/>
      <c r="AQ298" s="1"/>
      <c r="AR298" s="1"/>
      <c r="AT298" s="1"/>
      <c r="AU298" s="1"/>
      <c r="AV298" s="1"/>
      <c r="BC298" s="1"/>
      <c r="BD298" s="1"/>
      <c r="BE298" s="1"/>
      <c r="BI298" s="1"/>
      <c r="BJ298" s="1"/>
      <c r="BK298" s="1"/>
    </row>
    <row r="299" spans="39:63">
      <c r="AM299" s="1"/>
      <c r="AN299" s="1"/>
      <c r="AO299" s="1"/>
      <c r="AP299" s="1"/>
      <c r="AQ299" s="1"/>
      <c r="AR299" s="1"/>
      <c r="AT299" s="1"/>
      <c r="AU299" s="1"/>
      <c r="AV299" s="1"/>
      <c r="BC299" s="1"/>
      <c r="BD299" s="1"/>
      <c r="BE299" s="1"/>
      <c r="BI299" s="1"/>
      <c r="BJ299" s="1"/>
      <c r="BK299" s="1"/>
    </row>
    <row r="300" spans="39:63">
      <c r="AM300" s="1"/>
      <c r="AN300" s="1"/>
      <c r="AO300" s="1"/>
      <c r="AP300" s="1"/>
      <c r="AQ300" s="1"/>
      <c r="AR300" s="1"/>
      <c r="AT300" s="1"/>
      <c r="AU300" s="1"/>
      <c r="AV300" s="1"/>
      <c r="BC300" s="1"/>
      <c r="BD300" s="1"/>
      <c r="BE300" s="1"/>
      <c r="BI300" s="1"/>
      <c r="BJ300" s="1"/>
      <c r="BK300" s="1"/>
    </row>
    <row r="301" spans="39:63">
      <c r="AM301" s="1"/>
      <c r="AN301" s="1"/>
      <c r="AO301" s="1"/>
      <c r="AP301" s="1"/>
      <c r="AQ301" s="1"/>
      <c r="AR301" s="1"/>
      <c r="AT301" s="1"/>
      <c r="AU301" s="1"/>
      <c r="AV301" s="1"/>
      <c r="BC301" s="1"/>
      <c r="BD301" s="1"/>
      <c r="BE301" s="1"/>
      <c r="BI301" s="1"/>
      <c r="BJ301" s="1"/>
      <c r="BK301" s="1"/>
    </row>
    <row r="302" spans="39:63">
      <c r="AM302" s="1"/>
      <c r="AN302" s="1"/>
      <c r="AO302" s="1"/>
      <c r="AP302" s="1"/>
      <c r="AQ302" s="1"/>
      <c r="AR302" s="1"/>
      <c r="AT302" s="1"/>
      <c r="AU302" s="1"/>
      <c r="AV302" s="1"/>
      <c r="BC302" s="1"/>
      <c r="BD302" s="1"/>
      <c r="BE302" s="1"/>
      <c r="BI302" s="1"/>
      <c r="BJ302" s="1"/>
      <c r="BK302" s="1"/>
    </row>
    <row r="303" spans="39:63">
      <c r="AM303" s="1"/>
      <c r="AN303" s="1"/>
      <c r="AO303" s="1"/>
      <c r="AP303" s="1"/>
      <c r="AQ303" s="1"/>
      <c r="AR303" s="1"/>
      <c r="AT303" s="1"/>
      <c r="AU303" s="1"/>
      <c r="AV303" s="1"/>
      <c r="BC303" s="1"/>
      <c r="BD303" s="1"/>
      <c r="BE303" s="1"/>
      <c r="BI303" s="1"/>
      <c r="BJ303" s="1"/>
      <c r="BK303" s="1"/>
    </row>
    <row r="304" spans="39:63">
      <c r="AM304" s="1"/>
      <c r="AN304" s="1"/>
      <c r="AO304" s="1"/>
      <c r="AP304" s="1"/>
      <c r="AQ304" s="1"/>
      <c r="AR304" s="1"/>
      <c r="AT304" s="1"/>
      <c r="AU304" s="1"/>
      <c r="AV304" s="1"/>
      <c r="BC304" s="1"/>
      <c r="BD304" s="1"/>
      <c r="BE304" s="1"/>
      <c r="BI304" s="1"/>
      <c r="BJ304" s="1"/>
      <c r="BK304" s="1"/>
    </row>
    <row r="305" spans="39:63">
      <c r="AM305" s="1"/>
      <c r="AN305" s="1"/>
      <c r="AO305" s="1"/>
      <c r="AP305" s="1"/>
      <c r="AQ305" s="1"/>
      <c r="AR305" s="1"/>
      <c r="AT305" s="1"/>
      <c r="AU305" s="1"/>
      <c r="AV305" s="1"/>
      <c r="BC305" s="1"/>
      <c r="BD305" s="1"/>
      <c r="BE305" s="1"/>
      <c r="BI305" s="1"/>
      <c r="BJ305" s="1"/>
      <c r="BK305" s="1"/>
    </row>
    <row r="306" spans="39:63">
      <c r="AM306" s="1"/>
      <c r="AN306" s="1"/>
      <c r="AO306" s="1"/>
      <c r="AP306" s="1"/>
      <c r="AQ306" s="1"/>
      <c r="AR306" s="1"/>
      <c r="AT306" s="1"/>
      <c r="AU306" s="1"/>
      <c r="AV306" s="1"/>
      <c r="BC306" s="1"/>
      <c r="BD306" s="1"/>
      <c r="BE306" s="1"/>
      <c r="BI306" s="1"/>
      <c r="BJ306" s="1"/>
      <c r="BK306" s="1"/>
    </row>
    <row r="307" spans="39:63">
      <c r="AM307" s="1"/>
      <c r="AN307" s="1"/>
      <c r="AO307" s="1"/>
      <c r="AP307" s="1"/>
      <c r="AQ307" s="1"/>
      <c r="AR307" s="1"/>
      <c r="AT307" s="1"/>
      <c r="AU307" s="1"/>
      <c r="AV307" s="1"/>
      <c r="BC307" s="1"/>
      <c r="BD307" s="1"/>
      <c r="BE307" s="1"/>
      <c r="BI307" s="1"/>
      <c r="BJ307" s="1"/>
      <c r="BK307" s="1"/>
    </row>
    <row r="308" spans="39:63">
      <c r="AM308" s="1"/>
      <c r="AN308" s="1"/>
      <c r="AO308" s="1"/>
      <c r="AP308" s="1"/>
      <c r="AQ308" s="1"/>
      <c r="AR308" s="1"/>
      <c r="AT308" s="1"/>
      <c r="AU308" s="1"/>
      <c r="AV308" s="1"/>
      <c r="BC308" s="1"/>
      <c r="BD308" s="1"/>
      <c r="BE308" s="1"/>
      <c r="BI308" s="1"/>
      <c r="BJ308" s="1"/>
      <c r="BK308" s="1"/>
    </row>
    <row r="309" spans="39:63">
      <c r="AM309" s="1"/>
      <c r="AN309" s="1"/>
      <c r="AO309" s="1"/>
      <c r="AP309" s="1"/>
      <c r="AQ309" s="1"/>
      <c r="AR309" s="1"/>
      <c r="AT309" s="1"/>
      <c r="AU309" s="1"/>
      <c r="AV309" s="1"/>
      <c r="BC309" s="1"/>
      <c r="BD309" s="1"/>
      <c r="BE309" s="1"/>
      <c r="BI309" s="1"/>
      <c r="BJ309" s="1"/>
      <c r="BK309" s="1"/>
    </row>
    <row r="310" spans="39:63">
      <c r="AM310" s="1"/>
      <c r="AN310" s="1"/>
      <c r="AO310" s="1"/>
      <c r="AP310" s="1"/>
      <c r="AQ310" s="1"/>
      <c r="AR310" s="1"/>
      <c r="AT310" s="1"/>
      <c r="AU310" s="1"/>
      <c r="AV310" s="1"/>
      <c r="BC310" s="1"/>
      <c r="BD310" s="1"/>
      <c r="BE310" s="1"/>
      <c r="BI310" s="1"/>
      <c r="BJ310" s="1"/>
      <c r="BK310" s="1"/>
    </row>
    <row r="311" spans="39:63">
      <c r="AM311" s="1"/>
      <c r="AN311" s="1"/>
      <c r="AO311" s="1"/>
      <c r="AP311" s="1"/>
      <c r="AQ311" s="1"/>
      <c r="AR311" s="1"/>
      <c r="AT311" s="1"/>
      <c r="AU311" s="1"/>
      <c r="AV311" s="1"/>
      <c r="BC311" s="1"/>
      <c r="BD311" s="1"/>
      <c r="BE311" s="1"/>
      <c r="BI311" s="1"/>
      <c r="BJ311" s="1"/>
      <c r="BK311" s="1"/>
    </row>
    <row r="312" spans="39:63">
      <c r="AM312" s="1"/>
      <c r="AN312" s="1"/>
      <c r="AO312" s="1"/>
      <c r="AP312" s="1"/>
      <c r="AQ312" s="1"/>
      <c r="AR312" s="1"/>
      <c r="AT312" s="1"/>
      <c r="AU312" s="1"/>
      <c r="AV312" s="1"/>
      <c r="BC312" s="1"/>
      <c r="BD312" s="1"/>
      <c r="BE312" s="1"/>
      <c r="BI312" s="1"/>
      <c r="BJ312" s="1"/>
      <c r="BK312" s="1"/>
    </row>
    <row r="313" spans="39:63">
      <c r="AM313" s="1"/>
      <c r="AN313" s="1"/>
      <c r="AO313" s="1"/>
      <c r="AP313" s="1"/>
      <c r="AQ313" s="1"/>
      <c r="AR313" s="1"/>
      <c r="AT313" s="1"/>
      <c r="AU313" s="1"/>
      <c r="AV313" s="1"/>
      <c r="BC313" s="1"/>
      <c r="BD313" s="1"/>
      <c r="BE313" s="1"/>
      <c r="BI313" s="1"/>
      <c r="BJ313" s="1"/>
      <c r="BK313" s="1"/>
    </row>
    <row r="314" spans="39:63">
      <c r="AM314" s="1"/>
      <c r="AN314" s="1"/>
      <c r="AO314" s="1"/>
      <c r="AP314" s="1"/>
      <c r="AQ314" s="1"/>
      <c r="AR314" s="1"/>
      <c r="AT314" s="1"/>
      <c r="AU314" s="1"/>
      <c r="AV314" s="1"/>
      <c r="BC314" s="1"/>
      <c r="BD314" s="1"/>
      <c r="BE314" s="1"/>
      <c r="BI314" s="1"/>
      <c r="BJ314" s="1"/>
      <c r="BK314" s="1"/>
    </row>
    <row r="315" spans="39:63">
      <c r="AM315" s="1"/>
      <c r="AN315" s="1"/>
      <c r="AO315" s="1"/>
      <c r="AP315" s="1"/>
      <c r="AQ315" s="1"/>
      <c r="AR315" s="1"/>
      <c r="AT315" s="1"/>
      <c r="AU315" s="1"/>
      <c r="AV315" s="1"/>
      <c r="BC315" s="1"/>
      <c r="BD315" s="1"/>
      <c r="BE315" s="1"/>
      <c r="BI315" s="1"/>
      <c r="BJ315" s="1"/>
      <c r="BK315" s="1"/>
    </row>
    <row r="316" spans="39:63">
      <c r="AM316" s="1"/>
      <c r="AN316" s="1"/>
      <c r="AO316" s="1"/>
      <c r="AP316" s="1"/>
      <c r="AQ316" s="1"/>
      <c r="AR316" s="1"/>
      <c r="AT316" s="1"/>
      <c r="AU316" s="1"/>
      <c r="AV316" s="1"/>
      <c r="BC316" s="1"/>
      <c r="BD316" s="1"/>
      <c r="BE316" s="1"/>
      <c r="BI316" s="1"/>
      <c r="BJ316" s="1"/>
      <c r="BK316" s="1"/>
    </row>
    <row r="317" spans="39:63">
      <c r="AM317" s="1"/>
      <c r="AN317" s="1"/>
      <c r="AO317" s="1"/>
      <c r="AP317" s="1"/>
      <c r="AQ317" s="1"/>
      <c r="AR317" s="1"/>
      <c r="AT317" s="1"/>
      <c r="AU317" s="1"/>
      <c r="AV317" s="1"/>
      <c r="BC317" s="1"/>
      <c r="BD317" s="1"/>
      <c r="BE317" s="1"/>
      <c r="BI317" s="1"/>
      <c r="BJ317" s="1"/>
      <c r="BK317" s="1"/>
    </row>
    <row r="318" spans="39:63">
      <c r="AM318" s="1"/>
      <c r="AN318" s="1"/>
      <c r="AO318" s="1"/>
      <c r="AP318" s="1"/>
      <c r="AQ318" s="1"/>
      <c r="AR318" s="1"/>
      <c r="AT318" s="1"/>
      <c r="AU318" s="1"/>
      <c r="AV318" s="1"/>
      <c r="BC318" s="1"/>
      <c r="BD318" s="1"/>
      <c r="BE318" s="1"/>
      <c r="BI318" s="1"/>
      <c r="BJ318" s="1"/>
      <c r="BK318" s="1"/>
    </row>
    <row r="319" spans="39:63">
      <c r="AM319" s="1"/>
      <c r="AN319" s="1"/>
      <c r="AO319" s="1"/>
      <c r="AP319" s="1"/>
      <c r="AQ319" s="1"/>
      <c r="AR319" s="1"/>
      <c r="AT319" s="1"/>
      <c r="AU319" s="1"/>
      <c r="AV319" s="1"/>
      <c r="BC319" s="1"/>
      <c r="BD319" s="1"/>
      <c r="BE319" s="1"/>
      <c r="BI319" s="1"/>
      <c r="BJ319" s="1"/>
      <c r="BK319" s="1"/>
    </row>
    <row r="320" spans="39:63">
      <c r="AM320" s="1"/>
      <c r="AN320" s="1"/>
      <c r="AO320" s="1"/>
      <c r="AP320" s="1"/>
      <c r="AQ320" s="1"/>
      <c r="AR320" s="1"/>
      <c r="AT320" s="1"/>
      <c r="AU320" s="1"/>
      <c r="AV320" s="1"/>
      <c r="BC320" s="1"/>
      <c r="BD320" s="1"/>
      <c r="BE320" s="1"/>
      <c r="BI320" s="1"/>
      <c r="BJ320" s="1"/>
      <c r="BK320" s="1"/>
    </row>
    <row r="321" spans="39:63">
      <c r="AM321" s="1"/>
      <c r="AN321" s="1"/>
      <c r="AO321" s="1"/>
      <c r="AP321" s="1"/>
      <c r="AQ321" s="1"/>
      <c r="AR321" s="1"/>
      <c r="AT321" s="1"/>
      <c r="AU321" s="1"/>
      <c r="AV321" s="1"/>
      <c r="BC321" s="1"/>
      <c r="BD321" s="1"/>
      <c r="BE321" s="1"/>
      <c r="BI321" s="1"/>
      <c r="BJ321" s="1"/>
      <c r="BK321" s="1"/>
    </row>
    <row r="322" spans="39:63">
      <c r="AM322" s="1"/>
      <c r="AN322" s="1"/>
      <c r="AO322" s="1"/>
      <c r="AP322" s="1"/>
      <c r="AQ322" s="1"/>
      <c r="AR322" s="1"/>
      <c r="AT322" s="1"/>
      <c r="AU322" s="1"/>
      <c r="AV322" s="1"/>
      <c r="BC322" s="1"/>
      <c r="BD322" s="1"/>
      <c r="BE322" s="1"/>
      <c r="BI322" s="1"/>
      <c r="BJ322" s="1"/>
      <c r="BK322" s="1"/>
    </row>
    <row r="323" spans="39:63">
      <c r="AM323" s="1"/>
      <c r="AN323" s="1"/>
      <c r="AO323" s="1"/>
      <c r="AP323" s="1"/>
      <c r="AQ323" s="1"/>
      <c r="AR323" s="1"/>
      <c r="AT323" s="1"/>
      <c r="AU323" s="1"/>
      <c r="AV323" s="1"/>
      <c r="BC323" s="1"/>
      <c r="BD323" s="1"/>
      <c r="BE323" s="1"/>
      <c r="BI323" s="1"/>
      <c r="BJ323" s="1"/>
      <c r="BK323" s="1"/>
    </row>
    <row r="324" spans="39:63">
      <c r="AM324" s="1"/>
      <c r="AN324" s="1"/>
      <c r="AO324" s="1"/>
      <c r="AP324" s="1"/>
      <c r="AQ324" s="1"/>
      <c r="AR324" s="1"/>
      <c r="AT324" s="1"/>
      <c r="AU324" s="1"/>
      <c r="AV324" s="1"/>
      <c r="BC324" s="1"/>
      <c r="BD324" s="1"/>
      <c r="BE324" s="1"/>
      <c r="BI324" s="1"/>
      <c r="BJ324" s="1"/>
      <c r="BK324" s="1"/>
    </row>
    <row r="325" spans="39:63">
      <c r="AM325" s="1"/>
      <c r="AN325" s="1"/>
      <c r="AO325" s="1"/>
      <c r="AP325" s="1"/>
      <c r="AQ325" s="1"/>
      <c r="AR325" s="1"/>
      <c r="AT325" s="1"/>
      <c r="AU325" s="1"/>
      <c r="AV325" s="1"/>
      <c r="BC325" s="1"/>
      <c r="BD325" s="1"/>
      <c r="BE325" s="1"/>
      <c r="BI325" s="1"/>
      <c r="BJ325" s="1"/>
      <c r="BK325" s="1"/>
    </row>
    <row r="326" spans="39:63">
      <c r="AM326" s="1"/>
      <c r="AN326" s="1"/>
      <c r="AO326" s="1"/>
      <c r="AP326" s="1"/>
      <c r="AQ326" s="1"/>
      <c r="AR326" s="1"/>
      <c r="AT326" s="1"/>
      <c r="AU326" s="1"/>
      <c r="AV326" s="1"/>
      <c r="BC326" s="1"/>
      <c r="BD326" s="1"/>
      <c r="BE326" s="1"/>
      <c r="BI326" s="1"/>
      <c r="BJ326" s="1"/>
      <c r="BK326" s="1"/>
    </row>
    <row r="327" spans="39:63">
      <c r="AM327" s="1"/>
      <c r="AN327" s="1"/>
      <c r="AO327" s="1"/>
      <c r="AP327" s="1"/>
      <c r="AQ327" s="1"/>
      <c r="AR327" s="1"/>
      <c r="AT327" s="1"/>
      <c r="AU327" s="1"/>
      <c r="AV327" s="1"/>
      <c r="BC327" s="1"/>
      <c r="BD327" s="1"/>
      <c r="BE327" s="1"/>
      <c r="BI327" s="1"/>
      <c r="BJ327" s="1"/>
      <c r="BK327" s="1"/>
    </row>
    <row r="328" spans="39:63">
      <c r="AM328" s="1"/>
      <c r="AN328" s="1"/>
      <c r="AO328" s="1"/>
      <c r="AP328" s="1"/>
      <c r="AQ328" s="1"/>
      <c r="AR328" s="1"/>
      <c r="AT328" s="1"/>
      <c r="AU328" s="1"/>
      <c r="AV328" s="1"/>
      <c r="BC328" s="1"/>
      <c r="BD328" s="1"/>
      <c r="BE328" s="1"/>
      <c r="BI328" s="1"/>
      <c r="BJ328" s="1"/>
      <c r="BK328" s="1"/>
    </row>
    <row r="329" spans="39:63">
      <c r="AM329" s="1"/>
      <c r="AN329" s="1"/>
      <c r="AO329" s="1"/>
      <c r="AP329" s="1"/>
      <c r="AQ329" s="1"/>
      <c r="AR329" s="1"/>
      <c r="AT329" s="1"/>
      <c r="AU329" s="1"/>
      <c r="AV329" s="1"/>
      <c r="BC329" s="1"/>
      <c r="BD329" s="1"/>
      <c r="BE329" s="1"/>
      <c r="BI329" s="1"/>
      <c r="BJ329" s="1"/>
      <c r="BK329" s="1"/>
    </row>
    <row r="330" spans="39:63">
      <c r="AM330" s="1"/>
      <c r="AN330" s="1"/>
      <c r="AO330" s="1"/>
      <c r="AP330" s="1"/>
      <c r="AQ330" s="1"/>
      <c r="AR330" s="1"/>
      <c r="AT330" s="1"/>
      <c r="AU330" s="1"/>
      <c r="AV330" s="1"/>
      <c r="BC330" s="1"/>
      <c r="BD330" s="1"/>
      <c r="BE330" s="1"/>
      <c r="BI330" s="1"/>
      <c r="BJ330" s="1"/>
      <c r="BK330" s="1"/>
    </row>
    <row r="331" spans="39:63">
      <c r="AM331" s="1"/>
      <c r="AN331" s="1"/>
      <c r="AO331" s="1"/>
      <c r="AP331" s="1"/>
      <c r="AQ331" s="1"/>
      <c r="AR331" s="1"/>
      <c r="AT331" s="1"/>
      <c r="AU331" s="1"/>
      <c r="AV331" s="1"/>
      <c r="BC331" s="1"/>
      <c r="BD331" s="1"/>
      <c r="BE331" s="1"/>
      <c r="BI331" s="1"/>
      <c r="BJ331" s="1"/>
      <c r="BK331" s="1"/>
    </row>
    <row r="332" spans="39:63">
      <c r="AM332" s="1"/>
      <c r="AN332" s="1"/>
      <c r="AO332" s="1"/>
      <c r="AP332" s="1"/>
      <c r="AQ332" s="1"/>
      <c r="AR332" s="1"/>
      <c r="AT332" s="1"/>
      <c r="AU332" s="1"/>
      <c r="AV332" s="1"/>
      <c r="BC332" s="1"/>
      <c r="BD332" s="1"/>
      <c r="BE332" s="1"/>
      <c r="BI332" s="1"/>
      <c r="BJ332" s="1"/>
      <c r="BK332" s="1"/>
    </row>
    <row r="333" spans="39:63">
      <c r="AM333" s="1"/>
      <c r="AN333" s="1"/>
      <c r="AO333" s="1"/>
      <c r="AP333" s="1"/>
      <c r="AQ333" s="1"/>
      <c r="AR333" s="1"/>
      <c r="AT333" s="1"/>
      <c r="AU333" s="1"/>
      <c r="AV333" s="1"/>
      <c r="BC333" s="1"/>
      <c r="BD333" s="1"/>
      <c r="BE333" s="1"/>
      <c r="BI333" s="1"/>
      <c r="BJ333" s="1"/>
      <c r="BK333" s="1"/>
    </row>
    <row r="334" spans="39:63">
      <c r="AM334" s="1"/>
      <c r="AN334" s="1"/>
      <c r="AO334" s="1"/>
      <c r="AP334" s="1"/>
      <c r="AQ334" s="1"/>
      <c r="AR334" s="1"/>
      <c r="AT334" s="1"/>
      <c r="AU334" s="1"/>
      <c r="AV334" s="1"/>
      <c r="BC334" s="1"/>
      <c r="BD334" s="1"/>
      <c r="BE334" s="1"/>
      <c r="BI334" s="1"/>
      <c r="BJ334" s="1"/>
      <c r="BK334" s="1"/>
    </row>
    <row r="335" spans="39:63">
      <c r="AM335" s="1"/>
      <c r="AN335" s="1"/>
      <c r="AO335" s="1"/>
      <c r="AP335" s="1"/>
      <c r="AQ335" s="1"/>
      <c r="AR335" s="1"/>
      <c r="AT335" s="1"/>
      <c r="AU335" s="1"/>
      <c r="AV335" s="1"/>
      <c r="BC335" s="1"/>
      <c r="BD335" s="1"/>
      <c r="BE335" s="1"/>
      <c r="BI335" s="1"/>
      <c r="BJ335" s="1"/>
      <c r="BK335" s="1"/>
    </row>
    <row r="336" spans="39:63">
      <c r="AM336" s="1"/>
      <c r="AN336" s="1"/>
      <c r="AO336" s="1"/>
      <c r="AP336" s="1"/>
      <c r="AQ336" s="1"/>
      <c r="AR336" s="1"/>
      <c r="AT336" s="1"/>
      <c r="AU336" s="1"/>
      <c r="AV336" s="1"/>
      <c r="BC336" s="1"/>
      <c r="BD336" s="1"/>
      <c r="BE336" s="1"/>
      <c r="BI336" s="1"/>
      <c r="BJ336" s="1"/>
      <c r="BK336" s="1"/>
    </row>
    <row r="337" spans="39:63">
      <c r="AM337" s="1"/>
      <c r="AN337" s="1"/>
      <c r="AO337" s="1"/>
      <c r="AP337" s="1"/>
      <c r="AQ337" s="1"/>
      <c r="AR337" s="1"/>
      <c r="AT337" s="1"/>
      <c r="AU337" s="1"/>
      <c r="AV337" s="1"/>
      <c r="BC337" s="1"/>
      <c r="BD337" s="1"/>
      <c r="BE337" s="1"/>
      <c r="BI337" s="1"/>
      <c r="BJ337" s="1"/>
      <c r="BK337" s="1"/>
    </row>
    <row r="338" spans="39:63">
      <c r="AM338" s="1"/>
      <c r="AN338" s="1"/>
      <c r="AO338" s="1"/>
      <c r="AP338" s="1"/>
      <c r="AQ338" s="1"/>
      <c r="AR338" s="1"/>
      <c r="AT338" s="1"/>
      <c r="AU338" s="1"/>
      <c r="AV338" s="1"/>
      <c r="BC338" s="1"/>
      <c r="BD338" s="1"/>
      <c r="BE338" s="1"/>
      <c r="BI338" s="1"/>
      <c r="BJ338" s="1"/>
      <c r="BK338" s="1"/>
    </row>
    <row r="339" spans="39:63">
      <c r="AM339" s="1"/>
      <c r="AN339" s="1"/>
      <c r="AO339" s="1"/>
      <c r="AP339" s="1"/>
      <c r="AQ339" s="1"/>
      <c r="AR339" s="1"/>
      <c r="AT339" s="1"/>
      <c r="AU339" s="1"/>
      <c r="AV339" s="1"/>
      <c r="BC339" s="1"/>
      <c r="BD339" s="1"/>
      <c r="BE339" s="1"/>
      <c r="BI339" s="1"/>
      <c r="BJ339" s="1"/>
      <c r="BK339" s="1"/>
    </row>
    <row r="340" spans="39:63">
      <c r="AM340" s="1"/>
      <c r="AN340" s="1"/>
      <c r="AO340" s="1"/>
      <c r="AP340" s="1"/>
      <c r="AQ340" s="1"/>
      <c r="AR340" s="1"/>
      <c r="AT340" s="1"/>
      <c r="AU340" s="1"/>
      <c r="AV340" s="1"/>
      <c r="BC340" s="1"/>
      <c r="BD340" s="1"/>
      <c r="BE340" s="1"/>
      <c r="BI340" s="1"/>
      <c r="BJ340" s="1"/>
      <c r="BK340" s="1"/>
    </row>
    <row r="341" spans="39:63">
      <c r="AM341" s="1"/>
      <c r="AN341" s="1"/>
      <c r="AO341" s="1"/>
      <c r="AP341" s="1"/>
      <c r="AQ341" s="1"/>
      <c r="AR341" s="1"/>
      <c r="AT341" s="1"/>
      <c r="AU341" s="1"/>
      <c r="AV341" s="1"/>
      <c r="BC341" s="1"/>
      <c r="BD341" s="1"/>
      <c r="BE341" s="1"/>
      <c r="BI341" s="1"/>
      <c r="BJ341" s="1"/>
      <c r="BK341" s="1"/>
    </row>
    <row r="342" spans="39:63">
      <c r="AM342" s="1"/>
      <c r="AN342" s="1"/>
      <c r="AO342" s="1"/>
      <c r="AP342" s="1"/>
      <c r="AQ342" s="1"/>
      <c r="AR342" s="1"/>
      <c r="AT342" s="1"/>
      <c r="AU342" s="1"/>
      <c r="AV342" s="1"/>
      <c r="BC342" s="1"/>
      <c r="BD342" s="1"/>
      <c r="BE342" s="1"/>
      <c r="BI342" s="1"/>
      <c r="BJ342" s="1"/>
      <c r="BK342" s="1"/>
    </row>
    <row r="343" spans="39:63">
      <c r="AM343" s="1"/>
      <c r="AN343" s="1"/>
      <c r="AO343" s="1"/>
      <c r="AP343" s="1"/>
      <c r="AQ343" s="1"/>
      <c r="AR343" s="1"/>
      <c r="AT343" s="1"/>
      <c r="AU343" s="1"/>
      <c r="AV343" s="1"/>
      <c r="BC343" s="1"/>
      <c r="BD343" s="1"/>
      <c r="BE343" s="1"/>
      <c r="BI343" s="1"/>
      <c r="BJ343" s="1"/>
      <c r="BK343" s="1"/>
    </row>
    <row r="344" spans="39:63">
      <c r="AM344" s="1"/>
      <c r="AN344" s="1"/>
      <c r="AO344" s="1"/>
      <c r="AP344" s="1"/>
      <c r="AQ344" s="1"/>
      <c r="AR344" s="1"/>
      <c r="AT344" s="1"/>
      <c r="AU344" s="1"/>
      <c r="AV344" s="1"/>
      <c r="BC344" s="1"/>
      <c r="BD344" s="1"/>
      <c r="BE344" s="1"/>
      <c r="BI344" s="1"/>
      <c r="BJ344" s="1"/>
      <c r="BK344" s="1"/>
    </row>
    <row r="345" spans="39:63">
      <c r="AM345" s="1"/>
      <c r="AN345" s="1"/>
      <c r="AO345" s="1"/>
      <c r="AP345" s="1"/>
      <c r="AQ345" s="1"/>
      <c r="AR345" s="1"/>
      <c r="AT345" s="1"/>
      <c r="AU345" s="1"/>
      <c r="AV345" s="1"/>
      <c r="BC345" s="1"/>
      <c r="BD345" s="1"/>
      <c r="BE345" s="1"/>
      <c r="BI345" s="1"/>
      <c r="BJ345" s="1"/>
      <c r="BK345" s="1"/>
    </row>
    <row r="346" spans="39:63">
      <c r="AM346" s="1"/>
      <c r="AN346" s="1"/>
      <c r="AO346" s="1"/>
      <c r="AP346" s="1"/>
      <c r="AQ346" s="1"/>
      <c r="AR346" s="1"/>
      <c r="AT346" s="1"/>
      <c r="AU346" s="1"/>
      <c r="AV346" s="1"/>
      <c r="BC346" s="1"/>
      <c r="BD346" s="1"/>
      <c r="BE346" s="1"/>
      <c r="BI346" s="1"/>
      <c r="BJ346" s="1"/>
      <c r="BK346" s="1"/>
    </row>
    <row r="347" spans="39:63">
      <c r="AM347" s="1"/>
      <c r="AN347" s="1"/>
      <c r="AO347" s="1"/>
      <c r="AP347" s="1"/>
      <c r="AQ347" s="1"/>
      <c r="AR347" s="1"/>
      <c r="AT347" s="1"/>
      <c r="AU347" s="1"/>
      <c r="AV347" s="1"/>
      <c r="BC347" s="1"/>
      <c r="BD347" s="1"/>
      <c r="BE347" s="1"/>
      <c r="BI347" s="1"/>
      <c r="BJ347" s="1"/>
      <c r="BK347" s="1"/>
    </row>
    <row r="348" spans="39:63">
      <c r="AM348" s="1"/>
      <c r="AN348" s="1"/>
      <c r="AO348" s="1"/>
      <c r="AP348" s="1"/>
      <c r="AQ348" s="1"/>
      <c r="AR348" s="1"/>
      <c r="AT348" s="1"/>
      <c r="AU348" s="1"/>
      <c r="AV348" s="1"/>
      <c r="BC348" s="1"/>
      <c r="BD348" s="1"/>
      <c r="BE348" s="1"/>
      <c r="BI348" s="1"/>
      <c r="BJ348" s="1"/>
      <c r="BK348" s="1"/>
    </row>
    <row r="349" spans="39:63">
      <c r="AM349" s="1"/>
      <c r="AN349" s="1"/>
      <c r="AO349" s="1"/>
      <c r="AP349" s="1"/>
      <c r="AQ349" s="1"/>
      <c r="AR349" s="1"/>
      <c r="AT349" s="1"/>
      <c r="AU349" s="1"/>
      <c r="AV349" s="1"/>
      <c r="BC349" s="1"/>
      <c r="BD349" s="1"/>
      <c r="BE349" s="1"/>
      <c r="BI349" s="1"/>
      <c r="BJ349" s="1"/>
      <c r="BK349" s="1"/>
    </row>
    <row r="350" spans="39:63">
      <c r="AM350" s="1"/>
      <c r="AN350" s="1"/>
      <c r="AO350" s="1"/>
      <c r="AP350" s="1"/>
      <c r="AQ350" s="1"/>
      <c r="AR350" s="1"/>
      <c r="AT350" s="1"/>
      <c r="AU350" s="1"/>
      <c r="AV350" s="1"/>
      <c r="BC350" s="1"/>
      <c r="BD350" s="1"/>
      <c r="BE350" s="1"/>
      <c r="BI350" s="1"/>
      <c r="BJ350" s="1"/>
      <c r="BK350" s="1"/>
    </row>
    <row r="351" spans="39:63">
      <c r="AM351" s="1"/>
      <c r="AN351" s="1"/>
      <c r="AO351" s="1"/>
      <c r="AP351" s="1"/>
      <c r="AQ351" s="1"/>
      <c r="AR351" s="1"/>
      <c r="AT351" s="1"/>
      <c r="AU351" s="1"/>
      <c r="AV351" s="1"/>
      <c r="BC351" s="1"/>
      <c r="BD351" s="1"/>
      <c r="BE351" s="1"/>
      <c r="BI351" s="1"/>
      <c r="BJ351" s="1"/>
      <c r="BK351" s="1"/>
    </row>
    <row r="352" spans="39:63">
      <c r="AM352" s="1"/>
      <c r="AN352" s="1"/>
      <c r="AO352" s="1"/>
      <c r="AP352" s="1"/>
      <c r="AQ352" s="1"/>
      <c r="AR352" s="1"/>
      <c r="AT352" s="1"/>
      <c r="AU352" s="1"/>
      <c r="AV352" s="1"/>
      <c r="BC352" s="1"/>
      <c r="BD352" s="1"/>
      <c r="BE352" s="1"/>
      <c r="BI352" s="1"/>
      <c r="BJ352" s="1"/>
      <c r="BK352" s="1"/>
    </row>
    <row r="353" spans="39:63">
      <c r="AM353" s="1"/>
      <c r="AN353" s="1"/>
      <c r="AO353" s="1"/>
      <c r="AP353" s="1"/>
      <c r="AQ353" s="1"/>
      <c r="AR353" s="1"/>
      <c r="AT353" s="1"/>
      <c r="AU353" s="1"/>
      <c r="AV353" s="1"/>
      <c r="BC353" s="1"/>
      <c r="BD353" s="1"/>
      <c r="BE353" s="1"/>
      <c r="BI353" s="1"/>
      <c r="BJ353" s="1"/>
      <c r="BK353" s="1"/>
    </row>
    <row r="354" spans="39:63">
      <c r="AM354" s="1"/>
      <c r="AN354" s="1"/>
      <c r="AO354" s="1"/>
      <c r="AP354" s="1"/>
      <c r="AQ354" s="1"/>
      <c r="AR354" s="1"/>
      <c r="AT354" s="1"/>
      <c r="AU354" s="1"/>
      <c r="AV354" s="1"/>
      <c r="BC354" s="1"/>
      <c r="BD354" s="1"/>
      <c r="BE354" s="1"/>
      <c r="BI354" s="1"/>
      <c r="BJ354" s="1"/>
      <c r="BK354" s="1"/>
    </row>
    <row r="355" spans="39:63">
      <c r="AM355" s="1"/>
      <c r="AN355" s="1"/>
      <c r="AO355" s="1"/>
      <c r="AP355" s="1"/>
      <c r="AQ355" s="1"/>
      <c r="AR355" s="1"/>
      <c r="AT355" s="1"/>
      <c r="AU355" s="1"/>
      <c r="AV355" s="1"/>
      <c r="BC355" s="1"/>
      <c r="BD355" s="1"/>
      <c r="BE355" s="1"/>
      <c r="BI355" s="1"/>
      <c r="BJ355" s="1"/>
      <c r="BK355" s="1"/>
    </row>
    <row r="356" spans="39:63">
      <c r="AM356" s="1"/>
      <c r="AN356" s="1"/>
      <c r="AO356" s="1"/>
      <c r="AP356" s="1"/>
      <c r="AQ356" s="1"/>
      <c r="AR356" s="1"/>
      <c r="AT356" s="1"/>
      <c r="AU356" s="1"/>
      <c r="AV356" s="1"/>
      <c r="BC356" s="1"/>
      <c r="BD356" s="1"/>
      <c r="BE356" s="1"/>
      <c r="BI356" s="1"/>
      <c r="BJ356" s="1"/>
      <c r="BK356" s="1"/>
    </row>
    <row r="357" spans="39:63">
      <c r="AM357" s="1"/>
      <c r="AN357" s="1"/>
      <c r="AO357" s="1"/>
      <c r="AP357" s="1"/>
      <c r="AQ357" s="1"/>
      <c r="AR357" s="1"/>
      <c r="AT357" s="1"/>
      <c r="AU357" s="1"/>
      <c r="AV357" s="1"/>
      <c r="BC357" s="1"/>
      <c r="BD357" s="1"/>
      <c r="BE357" s="1"/>
      <c r="BI357" s="1"/>
      <c r="BJ357" s="1"/>
      <c r="BK357" s="1"/>
    </row>
    <row r="358" spans="39:63">
      <c r="AM358" s="1"/>
      <c r="AN358" s="1"/>
      <c r="AO358" s="1"/>
      <c r="AP358" s="1"/>
      <c r="AQ358" s="1"/>
      <c r="AR358" s="1"/>
      <c r="AT358" s="1"/>
      <c r="AU358" s="1"/>
      <c r="AV358" s="1"/>
      <c r="BC358" s="1"/>
      <c r="BD358" s="1"/>
      <c r="BE358" s="1"/>
      <c r="BI358" s="1"/>
      <c r="BJ358" s="1"/>
      <c r="BK358" s="1"/>
    </row>
    <row r="359" spans="39:63">
      <c r="AM359" s="1"/>
      <c r="AN359" s="1"/>
      <c r="AO359" s="1"/>
      <c r="AP359" s="1"/>
      <c r="AQ359" s="1"/>
      <c r="AR359" s="1"/>
      <c r="AT359" s="1"/>
      <c r="AU359" s="1"/>
      <c r="AV359" s="1"/>
      <c r="BC359" s="1"/>
      <c r="BD359" s="1"/>
      <c r="BE359" s="1"/>
      <c r="BI359" s="1"/>
      <c r="BJ359" s="1"/>
      <c r="BK359" s="1"/>
    </row>
    <row r="360" spans="39:63">
      <c r="AM360" s="1"/>
      <c r="AN360" s="1"/>
      <c r="AO360" s="1"/>
      <c r="AP360" s="1"/>
      <c r="AQ360" s="1"/>
      <c r="AR360" s="1"/>
      <c r="AT360" s="1"/>
      <c r="AU360" s="1"/>
      <c r="AV360" s="1"/>
      <c r="BC360" s="1"/>
      <c r="BD360" s="1"/>
      <c r="BE360" s="1"/>
      <c r="BI360" s="1"/>
      <c r="BJ360" s="1"/>
      <c r="BK360" s="1"/>
    </row>
    <row r="361" spans="39:63">
      <c r="AM361" s="1"/>
      <c r="AN361" s="1"/>
      <c r="AO361" s="1"/>
      <c r="AP361" s="1"/>
      <c r="AQ361" s="1"/>
      <c r="AR361" s="1"/>
      <c r="AT361" s="1"/>
      <c r="AU361" s="1"/>
      <c r="AV361" s="1"/>
      <c r="BC361" s="1"/>
      <c r="BD361" s="1"/>
      <c r="BE361" s="1"/>
      <c r="BI361" s="1"/>
      <c r="BJ361" s="1"/>
      <c r="BK361" s="1"/>
    </row>
    <row r="362" spans="39:63">
      <c r="AM362" s="1"/>
      <c r="AN362" s="1"/>
      <c r="AO362" s="1"/>
      <c r="AP362" s="1"/>
      <c r="AQ362" s="1"/>
      <c r="AR362" s="1"/>
      <c r="AT362" s="1"/>
      <c r="AU362" s="1"/>
      <c r="AV362" s="1"/>
      <c r="BC362" s="1"/>
      <c r="BD362" s="1"/>
      <c r="BE362" s="1"/>
      <c r="BI362" s="1"/>
      <c r="BJ362" s="1"/>
      <c r="BK362" s="1"/>
    </row>
    <row r="363" spans="39:63">
      <c r="AM363" s="1"/>
      <c r="AN363" s="1"/>
      <c r="AO363" s="1"/>
      <c r="AP363" s="1"/>
      <c r="AQ363" s="1"/>
      <c r="AR363" s="1"/>
      <c r="AT363" s="1"/>
      <c r="AU363" s="1"/>
      <c r="AV363" s="1"/>
      <c r="BC363" s="1"/>
      <c r="BD363" s="1"/>
      <c r="BE363" s="1"/>
      <c r="BI363" s="1"/>
      <c r="BJ363" s="1"/>
      <c r="BK363" s="1"/>
    </row>
    <row r="364" spans="39:63">
      <c r="AM364" s="1"/>
      <c r="AN364" s="1"/>
      <c r="AO364" s="1"/>
      <c r="AP364" s="1"/>
      <c r="AQ364" s="1"/>
      <c r="AR364" s="1"/>
      <c r="AT364" s="1"/>
      <c r="AU364" s="1"/>
      <c r="AV364" s="1"/>
      <c r="BC364" s="1"/>
      <c r="BD364" s="1"/>
      <c r="BE364" s="1"/>
      <c r="BI364" s="1"/>
      <c r="BJ364" s="1"/>
      <c r="BK364" s="1"/>
    </row>
    <row r="365" spans="39:63">
      <c r="AM365" s="1"/>
      <c r="AN365" s="1"/>
      <c r="AO365" s="1"/>
      <c r="AP365" s="1"/>
      <c r="AQ365" s="1"/>
      <c r="AR365" s="1"/>
      <c r="AT365" s="1"/>
      <c r="AU365" s="1"/>
      <c r="AV365" s="1"/>
      <c r="BC365" s="1"/>
      <c r="BD365" s="1"/>
      <c r="BE365" s="1"/>
      <c r="BI365" s="1"/>
      <c r="BJ365" s="1"/>
      <c r="BK365" s="1"/>
    </row>
    <row r="366" spans="39:63">
      <c r="AM366" s="1"/>
      <c r="AN366" s="1"/>
      <c r="AO366" s="1"/>
      <c r="AP366" s="1"/>
      <c r="AQ366" s="1"/>
      <c r="AR366" s="1"/>
      <c r="AT366" s="1"/>
      <c r="AU366" s="1"/>
      <c r="AV366" s="1"/>
      <c r="BC366" s="1"/>
      <c r="BD366" s="1"/>
      <c r="BE366" s="1"/>
      <c r="BI366" s="1"/>
      <c r="BJ366" s="1"/>
      <c r="BK366" s="1"/>
    </row>
    <row r="367" spans="39:63">
      <c r="AM367" s="1"/>
      <c r="AN367" s="1"/>
      <c r="AO367" s="1"/>
      <c r="AP367" s="1"/>
      <c r="AQ367" s="1"/>
      <c r="AR367" s="1"/>
      <c r="AT367" s="1"/>
      <c r="AU367" s="1"/>
      <c r="AV367" s="1"/>
      <c r="BC367" s="1"/>
      <c r="BD367" s="1"/>
      <c r="BE367" s="1"/>
      <c r="BI367" s="1"/>
      <c r="BJ367" s="1"/>
      <c r="BK367" s="1"/>
    </row>
    <row r="368" spans="39:63">
      <c r="AM368" s="1"/>
      <c r="AN368" s="1"/>
      <c r="AO368" s="1"/>
      <c r="AP368" s="1"/>
      <c r="AQ368" s="1"/>
      <c r="AR368" s="1"/>
      <c r="AT368" s="1"/>
      <c r="AU368" s="1"/>
      <c r="AV368" s="1"/>
      <c r="BC368" s="1"/>
      <c r="BD368" s="1"/>
      <c r="BE368" s="1"/>
      <c r="BI368" s="1"/>
      <c r="BJ368" s="1"/>
      <c r="BK368" s="1"/>
    </row>
    <row r="369" spans="39:63">
      <c r="AM369" s="1"/>
      <c r="AN369" s="1"/>
      <c r="AO369" s="1"/>
      <c r="AP369" s="1"/>
      <c r="AQ369" s="1"/>
      <c r="AR369" s="1"/>
      <c r="AT369" s="1"/>
      <c r="AU369" s="1"/>
      <c r="AV369" s="1"/>
      <c r="BC369" s="1"/>
      <c r="BD369" s="1"/>
      <c r="BE369" s="1"/>
      <c r="BI369" s="1"/>
      <c r="BJ369" s="1"/>
      <c r="BK369" s="1"/>
    </row>
    <row r="370" spans="39:63">
      <c r="AM370" s="1"/>
      <c r="AN370" s="1"/>
      <c r="AO370" s="1"/>
      <c r="AP370" s="1"/>
      <c r="AQ370" s="1"/>
      <c r="AR370" s="1"/>
      <c r="AT370" s="1"/>
      <c r="AU370" s="1"/>
      <c r="AV370" s="1"/>
      <c r="BC370" s="1"/>
      <c r="BD370" s="1"/>
      <c r="BE370" s="1"/>
      <c r="BI370" s="1"/>
      <c r="BJ370" s="1"/>
      <c r="BK370" s="1"/>
    </row>
    <row r="371" spans="39:63">
      <c r="AM371" s="1"/>
      <c r="AN371" s="1"/>
      <c r="AO371" s="1"/>
      <c r="AP371" s="1"/>
      <c r="AQ371" s="1"/>
      <c r="AR371" s="1"/>
      <c r="AT371" s="1"/>
      <c r="AU371" s="1"/>
      <c r="AV371" s="1"/>
      <c r="BC371" s="1"/>
      <c r="BD371" s="1"/>
      <c r="BE371" s="1"/>
      <c r="BI371" s="1"/>
      <c r="BJ371" s="1"/>
      <c r="BK371" s="1"/>
    </row>
    <row r="372" spans="39:63">
      <c r="AM372" s="1"/>
      <c r="AN372" s="1"/>
      <c r="AO372" s="1"/>
      <c r="AP372" s="1"/>
      <c r="AQ372" s="1"/>
      <c r="AR372" s="1"/>
      <c r="AT372" s="1"/>
      <c r="AU372" s="1"/>
      <c r="AV372" s="1"/>
      <c r="BC372" s="1"/>
      <c r="BD372" s="1"/>
      <c r="BE372" s="1"/>
      <c r="BI372" s="1"/>
      <c r="BJ372" s="1"/>
      <c r="BK372" s="1"/>
    </row>
    <row r="373" spans="39:63">
      <c r="AM373" s="1"/>
      <c r="AN373" s="1"/>
      <c r="AO373" s="1"/>
      <c r="AP373" s="1"/>
      <c r="AQ373" s="1"/>
      <c r="AR373" s="1"/>
      <c r="AT373" s="1"/>
      <c r="AU373" s="1"/>
      <c r="AV373" s="1"/>
      <c r="BC373" s="1"/>
      <c r="BD373" s="1"/>
      <c r="BE373" s="1"/>
      <c r="BI373" s="1"/>
      <c r="BJ373" s="1"/>
      <c r="BK373" s="1"/>
    </row>
    <row r="374" spans="39:63">
      <c r="AM374" s="1"/>
      <c r="AN374" s="1"/>
      <c r="AO374" s="1"/>
      <c r="AP374" s="1"/>
      <c r="AQ374" s="1"/>
      <c r="AR374" s="1"/>
      <c r="AT374" s="1"/>
      <c r="AU374" s="1"/>
      <c r="AV374" s="1"/>
      <c r="BC374" s="1"/>
      <c r="BD374" s="1"/>
      <c r="BE374" s="1"/>
      <c r="BI374" s="1"/>
      <c r="BJ374" s="1"/>
      <c r="BK374" s="1"/>
    </row>
    <row r="375" spans="39:63">
      <c r="AM375" s="1"/>
      <c r="AN375" s="1"/>
      <c r="AO375" s="1"/>
      <c r="AP375" s="1"/>
      <c r="AQ375" s="1"/>
      <c r="AR375" s="1"/>
      <c r="AT375" s="1"/>
      <c r="AU375" s="1"/>
      <c r="AV375" s="1"/>
      <c r="BC375" s="1"/>
      <c r="BD375" s="1"/>
      <c r="BE375" s="1"/>
      <c r="BI375" s="1"/>
      <c r="BJ375" s="1"/>
      <c r="BK375" s="1"/>
    </row>
    <row r="376" spans="39:63">
      <c r="AM376" s="1"/>
      <c r="AN376" s="1"/>
      <c r="AO376" s="1"/>
      <c r="AP376" s="1"/>
      <c r="AQ376" s="1"/>
      <c r="AR376" s="1"/>
      <c r="AT376" s="1"/>
      <c r="AU376" s="1"/>
      <c r="AV376" s="1"/>
      <c r="BC376" s="1"/>
      <c r="BD376" s="1"/>
      <c r="BE376" s="1"/>
      <c r="BI376" s="1"/>
      <c r="BJ376" s="1"/>
      <c r="BK376" s="1"/>
    </row>
    <row r="377" spans="39:63">
      <c r="AM377" s="1"/>
      <c r="AN377" s="1"/>
      <c r="AO377" s="1"/>
      <c r="AP377" s="1"/>
      <c r="AQ377" s="1"/>
      <c r="AR377" s="1"/>
      <c r="AT377" s="1"/>
      <c r="AU377" s="1"/>
      <c r="AV377" s="1"/>
      <c r="BC377" s="1"/>
      <c r="BD377" s="1"/>
      <c r="BE377" s="1"/>
      <c r="BI377" s="1"/>
      <c r="BJ377" s="1"/>
      <c r="BK377" s="1"/>
    </row>
    <row r="378" spans="39:63">
      <c r="AM378" s="1"/>
      <c r="AN378" s="1"/>
      <c r="AO378" s="1"/>
      <c r="AP378" s="1"/>
      <c r="AQ378" s="1"/>
      <c r="AR378" s="1"/>
      <c r="AT378" s="1"/>
      <c r="AU378" s="1"/>
      <c r="AV378" s="1"/>
      <c r="BC378" s="1"/>
      <c r="BD378" s="1"/>
      <c r="BE378" s="1"/>
      <c r="BI378" s="1"/>
      <c r="BJ378" s="1"/>
      <c r="BK378" s="1"/>
    </row>
    <row r="379" spans="39:63">
      <c r="AM379" s="1"/>
      <c r="AN379" s="1"/>
      <c r="AO379" s="1"/>
      <c r="AP379" s="1"/>
      <c r="AQ379" s="1"/>
      <c r="AR379" s="1"/>
      <c r="AT379" s="1"/>
      <c r="AU379" s="1"/>
      <c r="AV379" s="1"/>
      <c r="BC379" s="1"/>
      <c r="BD379" s="1"/>
      <c r="BE379" s="1"/>
      <c r="BI379" s="1"/>
      <c r="BJ379" s="1"/>
      <c r="BK379" s="1"/>
    </row>
    <row r="380" spans="39:63">
      <c r="AM380" s="1"/>
      <c r="AN380" s="1"/>
      <c r="AO380" s="1"/>
      <c r="AP380" s="1"/>
      <c r="AQ380" s="1"/>
      <c r="AR380" s="1"/>
      <c r="AT380" s="1"/>
      <c r="AU380" s="1"/>
      <c r="AV380" s="1"/>
      <c r="BC380" s="1"/>
      <c r="BD380" s="1"/>
      <c r="BE380" s="1"/>
      <c r="BI380" s="1"/>
      <c r="BJ380" s="1"/>
      <c r="BK380" s="1"/>
    </row>
    <row r="381" spans="39:63">
      <c r="AM381" s="1"/>
      <c r="AN381" s="1"/>
      <c r="AO381" s="1"/>
      <c r="AP381" s="1"/>
      <c r="AQ381" s="1"/>
      <c r="AR381" s="1"/>
      <c r="AT381" s="1"/>
      <c r="AU381" s="1"/>
      <c r="AV381" s="1"/>
      <c r="BC381" s="1"/>
      <c r="BD381" s="1"/>
      <c r="BE381" s="1"/>
      <c r="BI381" s="1"/>
      <c r="BJ381" s="1"/>
      <c r="BK381" s="1"/>
    </row>
    <row r="382" spans="39:63">
      <c r="AM382" s="1"/>
      <c r="AN382" s="1"/>
      <c r="AO382" s="1"/>
      <c r="AP382" s="1"/>
      <c r="AQ382" s="1"/>
      <c r="AR382" s="1"/>
      <c r="AT382" s="1"/>
      <c r="AU382" s="1"/>
      <c r="AV382" s="1"/>
      <c r="BC382" s="1"/>
      <c r="BD382" s="1"/>
      <c r="BE382" s="1"/>
      <c r="BI382" s="1"/>
      <c r="BJ382" s="1"/>
      <c r="BK382" s="1"/>
    </row>
    <row r="383" spans="39:63">
      <c r="AM383" s="1"/>
      <c r="AN383" s="1"/>
      <c r="AO383" s="1"/>
      <c r="AP383" s="1"/>
      <c r="AQ383" s="1"/>
      <c r="AR383" s="1"/>
      <c r="AT383" s="1"/>
      <c r="AU383" s="1"/>
      <c r="AV383" s="1"/>
      <c r="BC383" s="1"/>
      <c r="BD383" s="1"/>
      <c r="BE383" s="1"/>
      <c r="BI383" s="1"/>
      <c r="BJ383" s="1"/>
      <c r="BK383" s="1"/>
    </row>
    <row r="384" spans="39:63">
      <c r="AM384" s="1"/>
      <c r="AN384" s="1"/>
      <c r="AO384" s="1"/>
      <c r="AP384" s="1"/>
      <c r="AQ384" s="1"/>
      <c r="AR384" s="1"/>
      <c r="AT384" s="1"/>
      <c r="AU384" s="1"/>
      <c r="AV384" s="1"/>
      <c r="BC384" s="1"/>
      <c r="BD384" s="1"/>
      <c r="BE384" s="1"/>
      <c r="BI384" s="1"/>
      <c r="BJ384" s="1"/>
      <c r="BK384" s="1"/>
    </row>
    <row r="385" spans="39:63">
      <c r="AM385" s="1"/>
      <c r="AN385" s="1"/>
      <c r="AO385" s="1"/>
      <c r="AP385" s="1"/>
      <c r="AQ385" s="1"/>
      <c r="AR385" s="1"/>
      <c r="AT385" s="1"/>
      <c r="AU385" s="1"/>
      <c r="AV385" s="1"/>
      <c r="BC385" s="1"/>
      <c r="BD385" s="1"/>
      <c r="BE385" s="1"/>
      <c r="BI385" s="1"/>
      <c r="BJ385" s="1"/>
      <c r="BK385" s="1"/>
    </row>
    <row r="386" spans="39:63">
      <c r="AM386" s="1"/>
      <c r="AN386" s="1"/>
      <c r="AO386" s="1"/>
      <c r="AP386" s="1"/>
      <c r="AQ386" s="1"/>
      <c r="AR386" s="1"/>
      <c r="AT386" s="1"/>
      <c r="AU386" s="1"/>
      <c r="AV386" s="1"/>
      <c r="BC386" s="1"/>
      <c r="BD386" s="1"/>
      <c r="BE386" s="1"/>
      <c r="BI386" s="1"/>
      <c r="BJ386" s="1"/>
      <c r="BK386" s="1"/>
    </row>
    <row r="387" spans="39:63">
      <c r="AM387" s="1"/>
      <c r="AN387" s="1"/>
      <c r="AO387" s="1"/>
      <c r="AP387" s="1"/>
      <c r="AQ387" s="1"/>
      <c r="AR387" s="1"/>
      <c r="AT387" s="1"/>
      <c r="AU387" s="1"/>
      <c r="AV387" s="1"/>
      <c r="BC387" s="1"/>
      <c r="BD387" s="1"/>
      <c r="BE387" s="1"/>
      <c r="BI387" s="1"/>
      <c r="BJ387" s="1"/>
      <c r="BK387" s="1"/>
    </row>
    <row r="388" spans="39:63">
      <c r="AM388" s="1"/>
      <c r="AN388" s="1"/>
      <c r="AO388" s="1"/>
      <c r="AP388" s="1"/>
      <c r="AQ388" s="1"/>
      <c r="AR388" s="1"/>
      <c r="AT388" s="1"/>
      <c r="AU388" s="1"/>
      <c r="AV388" s="1"/>
      <c r="BC388" s="1"/>
      <c r="BD388" s="1"/>
      <c r="BE388" s="1"/>
      <c r="BI388" s="1"/>
      <c r="BJ388" s="1"/>
      <c r="BK388" s="1"/>
    </row>
    <row r="389" spans="39:63">
      <c r="AM389" s="1"/>
      <c r="AN389" s="1"/>
      <c r="AO389" s="1"/>
      <c r="AP389" s="1"/>
      <c r="AQ389" s="1"/>
      <c r="AR389" s="1"/>
      <c r="AT389" s="1"/>
      <c r="AU389" s="1"/>
      <c r="AV389" s="1"/>
      <c r="BC389" s="1"/>
      <c r="BD389" s="1"/>
      <c r="BE389" s="1"/>
      <c r="BI389" s="1"/>
      <c r="BJ389" s="1"/>
      <c r="BK389" s="1"/>
    </row>
    <row r="390" spans="39:63">
      <c r="AM390" s="1"/>
      <c r="AN390" s="1"/>
      <c r="AO390" s="1"/>
      <c r="AP390" s="1"/>
      <c r="AQ390" s="1"/>
      <c r="AR390" s="1"/>
      <c r="AT390" s="1"/>
      <c r="AU390" s="1"/>
      <c r="AV390" s="1"/>
      <c r="BC390" s="1"/>
      <c r="BD390" s="1"/>
      <c r="BE390" s="1"/>
      <c r="BI390" s="1"/>
      <c r="BJ390" s="1"/>
      <c r="BK390" s="1"/>
    </row>
    <row r="391" spans="39:63">
      <c r="AM391" s="1"/>
      <c r="AN391" s="1"/>
      <c r="AO391" s="1"/>
      <c r="AP391" s="1"/>
      <c r="AQ391" s="1"/>
      <c r="AR391" s="1"/>
      <c r="AT391" s="1"/>
      <c r="AU391" s="1"/>
      <c r="AV391" s="1"/>
      <c r="BC391" s="1"/>
      <c r="BD391" s="1"/>
      <c r="BE391" s="1"/>
      <c r="BI391" s="1"/>
      <c r="BJ391" s="1"/>
      <c r="BK391" s="1"/>
    </row>
    <row r="392" spans="39:63">
      <c r="AM392" s="1"/>
      <c r="AN392" s="1"/>
      <c r="AO392" s="1"/>
      <c r="AP392" s="1"/>
      <c r="AQ392" s="1"/>
      <c r="AR392" s="1"/>
      <c r="AT392" s="1"/>
      <c r="AU392" s="1"/>
      <c r="AV392" s="1"/>
      <c r="BC392" s="1"/>
      <c r="BD392" s="1"/>
      <c r="BE392" s="1"/>
      <c r="BI392" s="1"/>
      <c r="BJ392" s="1"/>
      <c r="BK392" s="1"/>
    </row>
    <row r="393" spans="39:63">
      <c r="AM393" s="1"/>
      <c r="AN393" s="1"/>
      <c r="AO393" s="1"/>
      <c r="AP393" s="1"/>
      <c r="AQ393" s="1"/>
      <c r="AR393" s="1"/>
      <c r="AT393" s="1"/>
      <c r="AU393" s="1"/>
      <c r="AV393" s="1"/>
      <c r="BC393" s="1"/>
      <c r="BD393" s="1"/>
      <c r="BE393" s="1"/>
      <c r="BI393" s="1"/>
      <c r="BJ393" s="1"/>
      <c r="BK393" s="1"/>
    </row>
    <row r="394" spans="39:63">
      <c r="AM394" s="1"/>
      <c r="AN394" s="1"/>
      <c r="AO394" s="1"/>
      <c r="AP394" s="1"/>
      <c r="AQ394" s="1"/>
      <c r="AR394" s="1"/>
      <c r="AT394" s="1"/>
      <c r="AU394" s="1"/>
      <c r="AV394" s="1"/>
      <c r="BC394" s="1"/>
      <c r="BD394" s="1"/>
      <c r="BE394" s="1"/>
      <c r="BI394" s="1"/>
      <c r="BJ394" s="1"/>
      <c r="BK394" s="1"/>
    </row>
    <row r="395" spans="39:63">
      <c r="AM395" s="1"/>
      <c r="AN395" s="1"/>
      <c r="AO395" s="1"/>
      <c r="AP395" s="1"/>
      <c r="AQ395" s="1"/>
      <c r="AR395" s="1"/>
      <c r="AT395" s="1"/>
      <c r="AU395" s="1"/>
      <c r="AV395" s="1"/>
      <c r="BC395" s="1"/>
      <c r="BD395" s="1"/>
      <c r="BE395" s="1"/>
      <c r="BI395" s="1"/>
      <c r="BJ395" s="1"/>
      <c r="BK395" s="1"/>
    </row>
    <row r="396" spans="39:63">
      <c r="AM396" s="1"/>
      <c r="AN396" s="1"/>
      <c r="AO396" s="1"/>
      <c r="AP396" s="1"/>
      <c r="AQ396" s="1"/>
      <c r="AR396" s="1"/>
      <c r="AT396" s="1"/>
      <c r="AU396" s="1"/>
      <c r="AV396" s="1"/>
      <c r="BC396" s="1"/>
      <c r="BD396" s="1"/>
      <c r="BE396" s="1"/>
      <c r="BI396" s="1"/>
      <c r="BJ396" s="1"/>
      <c r="BK396" s="1"/>
    </row>
    <row r="397" spans="39:63">
      <c r="AM397" s="1"/>
      <c r="AN397" s="1"/>
      <c r="AO397" s="1"/>
      <c r="AP397" s="1"/>
      <c r="AQ397" s="1"/>
      <c r="AR397" s="1"/>
      <c r="AT397" s="1"/>
      <c r="AU397" s="1"/>
      <c r="AV397" s="1"/>
      <c r="BC397" s="1"/>
      <c r="BD397" s="1"/>
      <c r="BE397" s="1"/>
      <c r="BI397" s="1"/>
      <c r="BJ397" s="1"/>
      <c r="BK397" s="1"/>
    </row>
    <row r="398" spans="39:63">
      <c r="AM398" s="1"/>
      <c r="AN398" s="1"/>
      <c r="AO398" s="1"/>
      <c r="AP398" s="1"/>
      <c r="AQ398" s="1"/>
      <c r="AR398" s="1"/>
      <c r="AT398" s="1"/>
      <c r="AU398" s="1"/>
      <c r="AV398" s="1"/>
      <c r="BC398" s="1"/>
      <c r="BD398" s="1"/>
      <c r="BE398" s="1"/>
      <c r="BI398" s="1"/>
      <c r="BJ398" s="1"/>
      <c r="BK398" s="1"/>
    </row>
    <row r="399" spans="39:63">
      <c r="AM399" s="1"/>
      <c r="AN399" s="1"/>
      <c r="AO399" s="1"/>
      <c r="AP399" s="1"/>
      <c r="AQ399" s="1"/>
      <c r="AR399" s="1"/>
      <c r="AT399" s="1"/>
      <c r="AU399" s="1"/>
      <c r="AV399" s="1"/>
      <c r="BC399" s="1"/>
      <c r="BD399" s="1"/>
      <c r="BE399" s="1"/>
      <c r="BI399" s="1"/>
      <c r="BJ399" s="1"/>
      <c r="BK399" s="1"/>
    </row>
    <row r="400" spans="39:63">
      <c r="AM400" s="1"/>
      <c r="AN400" s="1"/>
      <c r="AO400" s="1"/>
      <c r="AP400" s="1"/>
      <c r="AQ400" s="1"/>
      <c r="AR400" s="1"/>
      <c r="AT400" s="1"/>
      <c r="AU400" s="1"/>
      <c r="AV400" s="1"/>
      <c r="BC400" s="1"/>
      <c r="BD400" s="1"/>
      <c r="BE400" s="1"/>
      <c r="BI400" s="1"/>
      <c r="BJ400" s="1"/>
      <c r="BK400" s="1"/>
    </row>
    <row r="401" spans="39:63">
      <c r="AM401" s="1"/>
      <c r="AN401" s="1"/>
      <c r="AO401" s="1"/>
      <c r="AP401" s="1"/>
      <c r="AQ401" s="1"/>
      <c r="AR401" s="1"/>
      <c r="AT401" s="1"/>
      <c r="AU401" s="1"/>
      <c r="AV401" s="1"/>
      <c r="BC401" s="1"/>
      <c r="BD401" s="1"/>
      <c r="BE401" s="1"/>
      <c r="BI401" s="1"/>
      <c r="BJ401" s="1"/>
      <c r="BK401" s="1"/>
    </row>
    <row r="402" spans="39:63">
      <c r="AM402" s="1"/>
      <c r="AN402" s="1"/>
      <c r="AO402" s="1"/>
      <c r="AP402" s="1"/>
      <c r="AQ402" s="1"/>
      <c r="AR402" s="1"/>
      <c r="AT402" s="1"/>
      <c r="AU402" s="1"/>
      <c r="AV402" s="1"/>
      <c r="BC402" s="1"/>
      <c r="BD402" s="1"/>
      <c r="BE402" s="1"/>
      <c r="BI402" s="1"/>
      <c r="BJ402" s="1"/>
      <c r="BK402" s="1"/>
    </row>
    <row r="403" spans="39:63">
      <c r="AM403" s="1"/>
      <c r="AN403" s="1"/>
      <c r="AO403" s="1"/>
      <c r="AP403" s="1"/>
      <c r="AQ403" s="1"/>
      <c r="AR403" s="1"/>
      <c r="AT403" s="1"/>
      <c r="AU403" s="1"/>
      <c r="AV403" s="1"/>
      <c r="BC403" s="1"/>
      <c r="BD403" s="1"/>
      <c r="BE403" s="1"/>
      <c r="BI403" s="1"/>
      <c r="BJ403" s="1"/>
      <c r="BK403" s="1"/>
    </row>
    <row r="404" spans="39:63">
      <c r="AM404" s="1"/>
      <c r="AN404" s="1"/>
      <c r="AO404" s="1"/>
      <c r="AP404" s="1"/>
      <c r="AQ404" s="1"/>
      <c r="AR404" s="1"/>
      <c r="AT404" s="1"/>
      <c r="AU404" s="1"/>
      <c r="AV404" s="1"/>
      <c r="BC404" s="1"/>
      <c r="BD404" s="1"/>
      <c r="BE404" s="1"/>
      <c r="BI404" s="1"/>
      <c r="BJ404" s="1"/>
      <c r="BK404" s="1"/>
    </row>
    <row r="405" spans="39:63">
      <c r="AM405" s="1"/>
      <c r="AN405" s="1"/>
      <c r="AO405" s="1"/>
      <c r="AP405" s="1"/>
      <c r="AQ405" s="1"/>
      <c r="AR405" s="1"/>
      <c r="AT405" s="1"/>
      <c r="AU405" s="1"/>
      <c r="AV405" s="1"/>
      <c r="BC405" s="1"/>
      <c r="BD405" s="1"/>
      <c r="BE405" s="1"/>
      <c r="BI405" s="1"/>
      <c r="BJ405" s="1"/>
      <c r="BK405" s="1"/>
    </row>
    <row r="406" spans="39:63">
      <c r="AM406" s="1"/>
      <c r="AN406" s="1"/>
      <c r="AO406" s="1"/>
      <c r="AP406" s="1"/>
      <c r="AQ406" s="1"/>
      <c r="AR406" s="1"/>
      <c r="AT406" s="1"/>
      <c r="AU406" s="1"/>
      <c r="AV406" s="1"/>
      <c r="BC406" s="1"/>
      <c r="BD406" s="1"/>
      <c r="BE406" s="1"/>
      <c r="BI406" s="1"/>
      <c r="BJ406" s="1"/>
      <c r="BK406" s="1"/>
    </row>
    <row r="407" spans="39:63">
      <c r="AM407" s="1"/>
      <c r="AN407" s="1"/>
      <c r="AO407" s="1"/>
      <c r="AP407" s="1"/>
      <c r="AQ407" s="1"/>
      <c r="AR407" s="1"/>
      <c r="AT407" s="1"/>
      <c r="AU407" s="1"/>
      <c r="AV407" s="1"/>
      <c r="BC407" s="1"/>
      <c r="BD407" s="1"/>
      <c r="BE407" s="1"/>
      <c r="BI407" s="1"/>
      <c r="BJ407" s="1"/>
      <c r="BK407" s="1"/>
    </row>
    <row r="408" spans="39:63">
      <c r="AM408" s="1"/>
      <c r="AN408" s="1"/>
      <c r="AO408" s="1"/>
      <c r="AP408" s="1"/>
      <c r="AQ408" s="1"/>
      <c r="AR408" s="1"/>
      <c r="AT408" s="1"/>
      <c r="AU408" s="1"/>
      <c r="AV408" s="1"/>
      <c r="BC408" s="1"/>
      <c r="BD408" s="1"/>
      <c r="BE408" s="1"/>
      <c r="BI408" s="1"/>
      <c r="BJ408" s="1"/>
      <c r="BK408" s="1"/>
    </row>
    <row r="409" spans="39:63">
      <c r="AM409" s="1"/>
      <c r="AN409" s="1"/>
      <c r="AO409" s="1"/>
      <c r="AP409" s="1"/>
      <c r="AQ409" s="1"/>
      <c r="AR409" s="1"/>
      <c r="AT409" s="1"/>
      <c r="AU409" s="1"/>
      <c r="AV409" s="1"/>
      <c r="BC409" s="1"/>
      <c r="BD409" s="1"/>
      <c r="BE409" s="1"/>
      <c r="BI409" s="1"/>
      <c r="BJ409" s="1"/>
      <c r="BK409" s="1"/>
    </row>
    <row r="410" spans="39:63">
      <c r="AM410" s="1"/>
      <c r="AN410" s="1"/>
      <c r="AO410" s="1"/>
      <c r="AP410" s="1"/>
      <c r="AQ410" s="1"/>
      <c r="AR410" s="1"/>
      <c r="AT410" s="1"/>
      <c r="AU410" s="1"/>
      <c r="AV410" s="1"/>
      <c r="BC410" s="1"/>
      <c r="BD410" s="1"/>
      <c r="BE410" s="1"/>
      <c r="BI410" s="1"/>
      <c r="BJ410" s="1"/>
      <c r="BK410" s="1"/>
    </row>
    <row r="411" spans="39:63">
      <c r="AM411" s="1"/>
      <c r="AN411" s="1"/>
      <c r="AO411" s="1"/>
      <c r="AP411" s="1"/>
      <c r="AQ411" s="1"/>
      <c r="AR411" s="1"/>
      <c r="AT411" s="1"/>
      <c r="AU411" s="1"/>
      <c r="AV411" s="1"/>
      <c r="BC411" s="1"/>
      <c r="BD411" s="1"/>
      <c r="BE411" s="1"/>
      <c r="BI411" s="1"/>
      <c r="BJ411" s="1"/>
      <c r="BK411" s="1"/>
    </row>
    <row r="412" spans="39:63">
      <c r="AM412" s="1"/>
      <c r="AN412" s="1"/>
      <c r="AO412" s="1"/>
      <c r="AP412" s="1"/>
      <c r="AQ412" s="1"/>
      <c r="AR412" s="1"/>
      <c r="AT412" s="1"/>
      <c r="AU412" s="1"/>
      <c r="AV412" s="1"/>
      <c r="BC412" s="1"/>
      <c r="BD412" s="1"/>
      <c r="BE412" s="1"/>
      <c r="BI412" s="1"/>
      <c r="BJ412" s="1"/>
      <c r="BK412" s="1"/>
    </row>
    <row r="413" spans="39:63">
      <c r="AM413" s="1"/>
      <c r="AN413" s="1"/>
      <c r="AO413" s="1"/>
      <c r="AP413" s="1"/>
      <c r="AQ413" s="1"/>
      <c r="AR413" s="1"/>
      <c r="AT413" s="1"/>
      <c r="AU413" s="1"/>
      <c r="AV413" s="1"/>
      <c r="BC413" s="1"/>
      <c r="BD413" s="1"/>
      <c r="BE413" s="1"/>
      <c r="BI413" s="1"/>
      <c r="BJ413" s="1"/>
      <c r="BK413" s="1"/>
    </row>
    <row r="414" spans="39:63">
      <c r="AM414" s="1"/>
      <c r="AN414" s="1"/>
      <c r="AO414" s="1"/>
      <c r="AP414" s="1"/>
      <c r="AQ414" s="1"/>
      <c r="AR414" s="1"/>
      <c r="AT414" s="1"/>
      <c r="AU414" s="1"/>
      <c r="AV414" s="1"/>
      <c r="BC414" s="1"/>
      <c r="BD414" s="1"/>
      <c r="BE414" s="1"/>
      <c r="BI414" s="1"/>
      <c r="BJ414" s="1"/>
      <c r="BK414" s="1"/>
    </row>
    <row r="415" spans="39:63">
      <c r="AM415" s="1"/>
      <c r="AN415" s="1"/>
      <c r="AO415" s="1"/>
      <c r="AP415" s="1"/>
      <c r="AQ415" s="1"/>
      <c r="AR415" s="1"/>
      <c r="AT415" s="1"/>
      <c r="AU415" s="1"/>
      <c r="AV415" s="1"/>
      <c r="BC415" s="1"/>
      <c r="BD415" s="1"/>
      <c r="BE415" s="1"/>
      <c r="BI415" s="1"/>
      <c r="BJ415" s="1"/>
      <c r="BK415" s="1"/>
    </row>
    <row r="416" spans="39:63">
      <c r="AM416" s="1"/>
      <c r="AN416" s="1"/>
      <c r="AO416" s="1"/>
      <c r="AP416" s="1"/>
      <c r="AQ416" s="1"/>
      <c r="AR416" s="1"/>
      <c r="AT416" s="1"/>
      <c r="AU416" s="1"/>
      <c r="AV416" s="1"/>
      <c r="BC416" s="1"/>
      <c r="BD416" s="1"/>
      <c r="BE416" s="1"/>
      <c r="BI416" s="1"/>
      <c r="BJ416" s="1"/>
      <c r="BK416" s="1"/>
    </row>
    <row r="417" spans="39:63">
      <c r="AM417" s="1"/>
      <c r="AN417" s="1"/>
      <c r="AO417" s="1"/>
      <c r="AP417" s="1"/>
      <c r="AQ417" s="1"/>
      <c r="AR417" s="1"/>
      <c r="AT417" s="1"/>
      <c r="AU417" s="1"/>
      <c r="AV417" s="1"/>
      <c r="BC417" s="1"/>
      <c r="BD417" s="1"/>
      <c r="BE417" s="1"/>
      <c r="BI417" s="1"/>
      <c r="BJ417" s="1"/>
      <c r="BK417" s="1"/>
    </row>
    <row r="418" spans="39:63">
      <c r="AM418" s="1"/>
      <c r="AN418" s="1"/>
      <c r="AO418" s="1"/>
      <c r="AP418" s="1"/>
      <c r="AQ418" s="1"/>
      <c r="AR418" s="1"/>
      <c r="AT418" s="1"/>
      <c r="AU418" s="1"/>
      <c r="AV418" s="1"/>
      <c r="BC418" s="1"/>
      <c r="BD418" s="1"/>
      <c r="BE418" s="1"/>
      <c r="BI418" s="1"/>
      <c r="BJ418" s="1"/>
      <c r="BK418" s="1"/>
    </row>
    <row r="419" spans="39:63">
      <c r="AM419" s="1"/>
      <c r="AN419" s="1"/>
      <c r="AO419" s="1"/>
      <c r="AP419" s="1"/>
      <c r="AQ419" s="1"/>
      <c r="AR419" s="1"/>
      <c r="AT419" s="1"/>
      <c r="AU419" s="1"/>
      <c r="AV419" s="1"/>
      <c r="BC419" s="1"/>
      <c r="BD419" s="1"/>
      <c r="BE419" s="1"/>
      <c r="BI419" s="1"/>
      <c r="BJ419" s="1"/>
      <c r="BK419" s="1"/>
    </row>
    <row r="420" spans="39:63">
      <c r="AM420" s="1"/>
      <c r="AN420" s="1"/>
      <c r="AO420" s="1"/>
      <c r="AP420" s="1"/>
      <c r="AQ420" s="1"/>
      <c r="AR420" s="1"/>
      <c r="AT420" s="1"/>
      <c r="AU420" s="1"/>
      <c r="AV420" s="1"/>
      <c r="BC420" s="1"/>
      <c r="BD420" s="1"/>
      <c r="BE420" s="1"/>
      <c r="BI420" s="1"/>
      <c r="BJ420" s="1"/>
      <c r="BK420" s="1"/>
    </row>
    <row r="421" spans="39:63">
      <c r="AM421" s="1"/>
      <c r="AN421" s="1"/>
      <c r="AO421" s="1"/>
      <c r="AP421" s="1"/>
      <c r="AQ421" s="1"/>
      <c r="AR421" s="1"/>
      <c r="AT421" s="1"/>
      <c r="AU421" s="1"/>
      <c r="AV421" s="1"/>
      <c r="BC421" s="1"/>
      <c r="BD421" s="1"/>
      <c r="BE421" s="1"/>
      <c r="BI421" s="1"/>
      <c r="BJ421" s="1"/>
      <c r="BK421" s="1"/>
    </row>
    <row r="422" spans="39:63">
      <c r="AM422" s="1"/>
      <c r="AN422" s="1"/>
      <c r="AO422" s="1"/>
      <c r="AP422" s="1"/>
      <c r="AQ422" s="1"/>
      <c r="AR422" s="1"/>
      <c r="AT422" s="1"/>
      <c r="AU422" s="1"/>
      <c r="AV422" s="1"/>
      <c r="BC422" s="1"/>
      <c r="BD422" s="1"/>
      <c r="BE422" s="1"/>
      <c r="BI422" s="1"/>
      <c r="BJ422" s="1"/>
      <c r="BK422" s="1"/>
    </row>
    <row r="423" spans="39:63">
      <c r="AM423" s="1"/>
      <c r="AN423" s="1"/>
      <c r="AO423" s="1"/>
      <c r="AP423" s="1"/>
      <c r="AQ423" s="1"/>
      <c r="AR423" s="1"/>
      <c r="AT423" s="1"/>
      <c r="AU423" s="1"/>
      <c r="AV423" s="1"/>
      <c r="BC423" s="1"/>
      <c r="BD423" s="1"/>
      <c r="BE423" s="1"/>
      <c r="BI423" s="1"/>
      <c r="BJ423" s="1"/>
      <c r="BK423" s="1"/>
    </row>
    <row r="424" spans="39:63">
      <c r="AM424" s="1"/>
      <c r="AN424" s="1"/>
      <c r="AO424" s="1"/>
      <c r="AP424" s="1"/>
      <c r="AQ424" s="1"/>
      <c r="AR424" s="1"/>
      <c r="AT424" s="1"/>
      <c r="AU424" s="1"/>
      <c r="AV424" s="1"/>
      <c r="BC424" s="1"/>
      <c r="BD424" s="1"/>
      <c r="BE424" s="1"/>
      <c r="BI424" s="1"/>
      <c r="BJ424" s="1"/>
      <c r="BK424" s="1"/>
    </row>
    <row r="425" spans="39:63">
      <c r="AM425" s="1"/>
      <c r="AN425" s="1"/>
      <c r="AO425" s="1"/>
      <c r="AP425" s="1"/>
      <c r="AQ425" s="1"/>
      <c r="AR425" s="1"/>
      <c r="AT425" s="1"/>
      <c r="AU425" s="1"/>
      <c r="AV425" s="1"/>
      <c r="BC425" s="1"/>
      <c r="BD425" s="1"/>
      <c r="BE425" s="1"/>
      <c r="BI425" s="1"/>
      <c r="BJ425" s="1"/>
      <c r="BK425" s="1"/>
    </row>
    <row r="426" spans="39:63">
      <c r="AM426" s="1"/>
      <c r="AN426" s="1"/>
      <c r="AO426" s="1"/>
      <c r="AP426" s="1"/>
      <c r="AQ426" s="1"/>
      <c r="AR426" s="1"/>
      <c r="AT426" s="1"/>
      <c r="AU426" s="1"/>
      <c r="AV426" s="1"/>
      <c r="BC426" s="1"/>
      <c r="BD426" s="1"/>
      <c r="BE426" s="1"/>
      <c r="BI426" s="1"/>
      <c r="BJ426" s="1"/>
      <c r="BK426" s="1"/>
    </row>
    <row r="427" spans="39:63">
      <c r="AM427" s="1"/>
      <c r="AN427" s="1"/>
      <c r="AO427" s="1"/>
      <c r="AP427" s="1"/>
      <c r="AQ427" s="1"/>
      <c r="AR427" s="1"/>
      <c r="AT427" s="1"/>
      <c r="AU427" s="1"/>
      <c r="AV427" s="1"/>
      <c r="BC427" s="1"/>
      <c r="BD427" s="1"/>
      <c r="BE427" s="1"/>
      <c r="BI427" s="1"/>
      <c r="BJ427" s="1"/>
      <c r="BK427" s="1"/>
    </row>
    <row r="428" spans="39:63">
      <c r="AM428" s="1"/>
      <c r="AN428" s="1"/>
      <c r="AO428" s="1"/>
      <c r="AP428" s="1"/>
      <c r="AQ428" s="1"/>
      <c r="AR428" s="1"/>
      <c r="AT428" s="1"/>
      <c r="AU428" s="1"/>
      <c r="AV428" s="1"/>
      <c r="BC428" s="1"/>
      <c r="BD428" s="1"/>
      <c r="BE428" s="1"/>
      <c r="BI428" s="1"/>
      <c r="BJ428" s="1"/>
      <c r="BK428" s="1"/>
    </row>
    <row r="429" spans="39:63">
      <c r="AM429" s="1"/>
      <c r="AN429" s="1"/>
      <c r="AO429" s="1"/>
      <c r="AP429" s="1"/>
      <c r="AQ429" s="1"/>
      <c r="AR429" s="1"/>
      <c r="AT429" s="1"/>
      <c r="AU429" s="1"/>
      <c r="AV429" s="1"/>
      <c r="BC429" s="1"/>
      <c r="BD429" s="1"/>
      <c r="BE429" s="1"/>
      <c r="BI429" s="1"/>
      <c r="BJ429" s="1"/>
      <c r="BK429" s="1"/>
    </row>
    <row r="430" spans="39:63">
      <c r="AM430" s="1"/>
      <c r="AN430" s="1"/>
      <c r="AO430" s="1"/>
      <c r="AP430" s="1"/>
      <c r="AQ430" s="1"/>
      <c r="AR430" s="1"/>
      <c r="AT430" s="1"/>
      <c r="AU430" s="1"/>
      <c r="AV430" s="1"/>
      <c r="BC430" s="1"/>
      <c r="BD430" s="1"/>
      <c r="BE430" s="1"/>
      <c r="BI430" s="1"/>
      <c r="BJ430" s="1"/>
      <c r="BK430" s="1"/>
    </row>
    <row r="431" spans="39:63">
      <c r="AM431" s="1"/>
      <c r="AN431" s="1"/>
      <c r="AO431" s="1"/>
      <c r="AP431" s="1"/>
      <c r="AQ431" s="1"/>
      <c r="AR431" s="1"/>
      <c r="AT431" s="1"/>
      <c r="AU431" s="1"/>
      <c r="AV431" s="1"/>
      <c r="BC431" s="1"/>
      <c r="BD431" s="1"/>
      <c r="BE431" s="1"/>
      <c r="BI431" s="1"/>
      <c r="BJ431" s="1"/>
      <c r="BK431" s="1"/>
    </row>
    <row r="432" spans="39:63">
      <c r="AM432" s="1"/>
      <c r="AN432" s="1"/>
      <c r="AO432" s="1"/>
      <c r="AP432" s="1"/>
      <c r="AQ432" s="1"/>
      <c r="AR432" s="1"/>
      <c r="AT432" s="1"/>
      <c r="AU432" s="1"/>
      <c r="AV432" s="1"/>
      <c r="BC432" s="1"/>
      <c r="BD432" s="1"/>
      <c r="BE432" s="1"/>
      <c r="BI432" s="1"/>
      <c r="BJ432" s="1"/>
      <c r="BK432" s="1"/>
    </row>
    <row r="433" spans="39:63">
      <c r="AM433" s="1"/>
      <c r="AN433" s="1"/>
      <c r="AO433" s="1"/>
      <c r="AP433" s="1"/>
      <c r="AQ433" s="1"/>
      <c r="AR433" s="1"/>
      <c r="AT433" s="1"/>
      <c r="AU433" s="1"/>
      <c r="AV433" s="1"/>
      <c r="BC433" s="1"/>
      <c r="BD433" s="1"/>
      <c r="BE433" s="1"/>
      <c r="BI433" s="1"/>
      <c r="BJ433" s="1"/>
      <c r="BK433" s="1"/>
    </row>
    <row r="434" spans="39:63">
      <c r="AM434" s="1"/>
      <c r="AN434" s="1"/>
      <c r="AO434" s="1"/>
      <c r="AP434" s="1"/>
      <c r="AQ434" s="1"/>
      <c r="AR434" s="1"/>
      <c r="AT434" s="1"/>
      <c r="AU434" s="1"/>
      <c r="AV434" s="1"/>
      <c r="BC434" s="1"/>
      <c r="BD434" s="1"/>
      <c r="BE434" s="1"/>
      <c r="BI434" s="1"/>
      <c r="BJ434" s="1"/>
      <c r="BK434" s="1"/>
    </row>
    <row r="435" spans="39:63">
      <c r="AM435" s="1"/>
      <c r="AN435" s="1"/>
      <c r="AO435" s="1"/>
      <c r="AP435" s="1"/>
      <c r="AQ435" s="1"/>
      <c r="AR435" s="1"/>
      <c r="AT435" s="1"/>
      <c r="AU435" s="1"/>
      <c r="AV435" s="1"/>
      <c r="BC435" s="1"/>
      <c r="BD435" s="1"/>
      <c r="BE435" s="1"/>
      <c r="BI435" s="1"/>
      <c r="BJ435" s="1"/>
      <c r="BK435" s="1"/>
    </row>
    <row r="436" spans="39:63">
      <c r="AM436" s="1"/>
      <c r="AN436" s="1"/>
      <c r="AO436" s="1"/>
      <c r="AP436" s="1"/>
      <c r="AQ436" s="1"/>
      <c r="AR436" s="1"/>
      <c r="AT436" s="1"/>
      <c r="AU436" s="1"/>
      <c r="AV436" s="1"/>
      <c r="BC436" s="1"/>
      <c r="BD436" s="1"/>
      <c r="BE436" s="1"/>
      <c r="BI436" s="1"/>
      <c r="BJ436" s="1"/>
      <c r="BK436" s="1"/>
    </row>
    <row r="437" spans="39:63">
      <c r="AM437" s="1"/>
      <c r="AN437" s="1"/>
      <c r="AO437" s="1"/>
      <c r="AP437" s="1"/>
      <c r="AQ437" s="1"/>
      <c r="AR437" s="1"/>
      <c r="AT437" s="1"/>
      <c r="AU437" s="1"/>
      <c r="AV437" s="1"/>
      <c r="BC437" s="1"/>
      <c r="BD437" s="1"/>
      <c r="BE437" s="1"/>
      <c r="BI437" s="1"/>
      <c r="BJ437" s="1"/>
      <c r="BK437" s="1"/>
    </row>
    <row r="438" spans="39:63">
      <c r="AM438" s="1"/>
      <c r="AN438" s="1"/>
      <c r="AO438" s="1"/>
      <c r="AP438" s="1"/>
      <c r="AQ438" s="1"/>
      <c r="AR438" s="1"/>
      <c r="AT438" s="1"/>
      <c r="AU438" s="1"/>
      <c r="AV438" s="1"/>
      <c r="BC438" s="1"/>
      <c r="BD438" s="1"/>
      <c r="BE438" s="1"/>
      <c r="BI438" s="1"/>
      <c r="BJ438" s="1"/>
      <c r="BK438" s="1"/>
    </row>
    <row r="439" spans="39:63">
      <c r="AM439" s="1"/>
      <c r="AN439" s="1"/>
      <c r="AO439" s="1"/>
      <c r="AP439" s="1"/>
      <c r="AQ439" s="1"/>
      <c r="AR439" s="1"/>
      <c r="AT439" s="1"/>
      <c r="AU439" s="1"/>
      <c r="AV439" s="1"/>
      <c r="BC439" s="1"/>
      <c r="BD439" s="1"/>
      <c r="BE439" s="1"/>
      <c r="BI439" s="1"/>
      <c r="BJ439" s="1"/>
      <c r="BK439" s="1"/>
    </row>
    <row r="440" spans="39:63">
      <c r="AM440" s="1"/>
      <c r="AN440" s="1"/>
      <c r="AO440" s="1"/>
      <c r="AP440" s="1"/>
      <c r="AQ440" s="1"/>
      <c r="AR440" s="1"/>
      <c r="AT440" s="1"/>
      <c r="AU440" s="1"/>
      <c r="AV440" s="1"/>
      <c r="BC440" s="1"/>
      <c r="BD440" s="1"/>
      <c r="BE440" s="1"/>
      <c r="BI440" s="1"/>
      <c r="BJ440" s="1"/>
      <c r="BK440" s="1"/>
    </row>
    <row r="441" spans="39:63">
      <c r="AM441" s="1"/>
      <c r="AN441" s="1"/>
      <c r="AO441" s="1"/>
      <c r="AP441" s="1"/>
      <c r="AQ441" s="1"/>
      <c r="AR441" s="1"/>
      <c r="AT441" s="1"/>
      <c r="AU441" s="1"/>
      <c r="AV441" s="1"/>
      <c r="BC441" s="1"/>
      <c r="BD441" s="1"/>
      <c r="BE441" s="1"/>
      <c r="BI441" s="1"/>
      <c r="BJ441" s="1"/>
      <c r="BK441" s="1"/>
    </row>
    <row r="442" spans="39:63">
      <c r="AM442" s="1"/>
      <c r="AN442" s="1"/>
      <c r="AO442" s="1"/>
      <c r="AP442" s="1"/>
      <c r="AQ442" s="1"/>
      <c r="AR442" s="1"/>
      <c r="AT442" s="1"/>
      <c r="AU442" s="1"/>
      <c r="AV442" s="1"/>
      <c r="BC442" s="1"/>
      <c r="BD442" s="1"/>
      <c r="BE442" s="1"/>
      <c r="BI442" s="1"/>
      <c r="BJ442" s="1"/>
      <c r="BK442" s="1"/>
    </row>
    <row r="443" spans="39:63">
      <c r="AM443" s="1"/>
      <c r="AN443" s="1"/>
      <c r="AO443" s="1"/>
      <c r="AP443" s="1"/>
      <c r="AQ443" s="1"/>
      <c r="AR443" s="1"/>
      <c r="AT443" s="1"/>
      <c r="AU443" s="1"/>
      <c r="AV443" s="1"/>
      <c r="BC443" s="1"/>
      <c r="BD443" s="1"/>
      <c r="BE443" s="1"/>
      <c r="BI443" s="1"/>
      <c r="BJ443" s="1"/>
      <c r="BK443" s="1"/>
    </row>
    <row r="444" spans="39:63">
      <c r="AM444" s="1"/>
      <c r="AN444" s="1"/>
      <c r="AO444" s="1"/>
      <c r="AP444" s="1"/>
      <c r="AQ444" s="1"/>
      <c r="AR444" s="1"/>
      <c r="AT444" s="1"/>
      <c r="AU444" s="1"/>
      <c r="AV444" s="1"/>
      <c r="BC444" s="1"/>
      <c r="BD444" s="1"/>
      <c r="BE444" s="1"/>
      <c r="BI444" s="1"/>
      <c r="BJ444" s="1"/>
      <c r="BK444" s="1"/>
    </row>
    <row r="445" spans="39:63">
      <c r="AM445" s="1"/>
      <c r="AN445" s="1"/>
      <c r="AO445" s="1"/>
      <c r="AP445" s="1"/>
      <c r="AQ445" s="1"/>
      <c r="AR445" s="1"/>
      <c r="AT445" s="1"/>
      <c r="AU445" s="1"/>
      <c r="AV445" s="1"/>
      <c r="BC445" s="1"/>
      <c r="BD445" s="1"/>
      <c r="BE445" s="1"/>
      <c r="BI445" s="1"/>
      <c r="BJ445" s="1"/>
      <c r="BK445" s="1"/>
    </row>
    <row r="446" spans="39:63">
      <c r="AM446" s="1"/>
      <c r="AN446" s="1"/>
      <c r="AO446" s="1"/>
      <c r="AP446" s="1"/>
      <c r="AQ446" s="1"/>
      <c r="AR446" s="1"/>
      <c r="AT446" s="1"/>
      <c r="AU446" s="1"/>
      <c r="AV446" s="1"/>
      <c r="BC446" s="1"/>
      <c r="BD446" s="1"/>
      <c r="BE446" s="1"/>
      <c r="BI446" s="1"/>
      <c r="BJ446" s="1"/>
      <c r="BK446" s="1"/>
    </row>
    <row r="447" spans="39:63">
      <c r="AM447" s="1"/>
      <c r="AN447" s="1"/>
      <c r="AO447" s="1"/>
      <c r="AP447" s="1"/>
      <c r="AQ447" s="1"/>
      <c r="AR447" s="1"/>
      <c r="AT447" s="1"/>
      <c r="AU447" s="1"/>
      <c r="AV447" s="1"/>
      <c r="BC447" s="1"/>
      <c r="BD447" s="1"/>
      <c r="BE447" s="1"/>
      <c r="BI447" s="1"/>
      <c r="BJ447" s="1"/>
      <c r="BK447" s="1"/>
    </row>
    <row r="448" spans="39:63">
      <c r="AM448" s="1"/>
      <c r="AN448" s="1"/>
      <c r="AO448" s="1"/>
      <c r="AP448" s="1"/>
      <c r="AQ448" s="1"/>
      <c r="AR448" s="1"/>
      <c r="AT448" s="1"/>
      <c r="AU448" s="1"/>
      <c r="AV448" s="1"/>
      <c r="BC448" s="1"/>
      <c r="BD448" s="1"/>
      <c r="BE448" s="1"/>
      <c r="BI448" s="1"/>
      <c r="BJ448" s="1"/>
      <c r="BK448" s="1"/>
    </row>
    <row r="449" spans="39:63">
      <c r="AM449" s="1"/>
      <c r="AN449" s="1"/>
      <c r="AO449" s="1"/>
      <c r="AP449" s="1"/>
      <c r="AQ449" s="1"/>
      <c r="AR449" s="1"/>
      <c r="AT449" s="1"/>
      <c r="AU449" s="1"/>
      <c r="AV449" s="1"/>
      <c r="BC449" s="1"/>
      <c r="BD449" s="1"/>
      <c r="BE449" s="1"/>
      <c r="BI449" s="1"/>
      <c r="BJ449" s="1"/>
      <c r="BK449" s="1"/>
    </row>
    <row r="450" spans="39:63">
      <c r="AM450" s="1"/>
      <c r="AN450" s="1"/>
      <c r="AO450" s="1"/>
      <c r="AP450" s="1"/>
      <c r="AQ450" s="1"/>
      <c r="AR450" s="1"/>
      <c r="AT450" s="1"/>
      <c r="AU450" s="1"/>
      <c r="AV450" s="1"/>
      <c r="BC450" s="1"/>
      <c r="BD450" s="1"/>
      <c r="BE450" s="1"/>
      <c r="BI450" s="1"/>
      <c r="BJ450" s="1"/>
      <c r="BK450" s="1"/>
    </row>
    <row r="451" spans="39:63">
      <c r="AM451" s="1"/>
      <c r="AN451" s="1"/>
      <c r="AO451" s="1"/>
      <c r="AP451" s="1"/>
      <c r="AQ451" s="1"/>
      <c r="AR451" s="1"/>
      <c r="AT451" s="1"/>
      <c r="AU451" s="1"/>
      <c r="AV451" s="1"/>
      <c r="BC451" s="1"/>
      <c r="BD451" s="1"/>
      <c r="BE451" s="1"/>
      <c r="BI451" s="1"/>
      <c r="BJ451" s="1"/>
      <c r="BK451" s="1"/>
    </row>
    <row r="452" spans="39:63">
      <c r="AM452" s="1"/>
      <c r="AN452" s="1"/>
      <c r="AO452" s="1"/>
      <c r="AP452" s="1"/>
      <c r="AQ452" s="1"/>
      <c r="AR452" s="1"/>
      <c r="AT452" s="1"/>
      <c r="AU452" s="1"/>
      <c r="AV452" s="1"/>
      <c r="BC452" s="1"/>
      <c r="BD452" s="1"/>
      <c r="BE452" s="1"/>
      <c r="BI452" s="1"/>
      <c r="BJ452" s="1"/>
      <c r="BK452" s="1"/>
    </row>
    <row r="453" spans="39:63">
      <c r="AM453" s="1"/>
      <c r="AN453" s="1"/>
      <c r="AO453" s="1"/>
      <c r="AP453" s="1"/>
      <c r="AQ453" s="1"/>
      <c r="AR453" s="1"/>
      <c r="AT453" s="1"/>
      <c r="AU453" s="1"/>
      <c r="AV453" s="1"/>
      <c r="BC453" s="1"/>
      <c r="BD453" s="1"/>
      <c r="BE453" s="1"/>
      <c r="BI453" s="1"/>
      <c r="BJ453" s="1"/>
      <c r="BK453" s="1"/>
    </row>
    <row r="454" spans="39:63">
      <c r="AM454" s="1"/>
      <c r="AN454" s="1"/>
      <c r="AO454" s="1"/>
      <c r="AP454" s="1"/>
      <c r="AQ454" s="1"/>
      <c r="AR454" s="1"/>
      <c r="AT454" s="1"/>
      <c r="AU454" s="1"/>
      <c r="AV454" s="1"/>
      <c r="BC454" s="1"/>
      <c r="BD454" s="1"/>
      <c r="BE454" s="1"/>
      <c r="BI454" s="1"/>
      <c r="BJ454" s="1"/>
      <c r="BK454" s="1"/>
    </row>
    <row r="455" spans="39:63">
      <c r="AM455" s="1"/>
      <c r="AN455" s="1"/>
      <c r="AO455" s="1"/>
      <c r="AP455" s="1"/>
      <c r="AQ455" s="1"/>
      <c r="AR455" s="1"/>
      <c r="AT455" s="1"/>
      <c r="AU455" s="1"/>
      <c r="AV455" s="1"/>
      <c r="BC455" s="1"/>
      <c r="BD455" s="1"/>
      <c r="BE455" s="1"/>
      <c r="BI455" s="1"/>
      <c r="BJ455" s="1"/>
      <c r="BK455" s="1"/>
    </row>
    <row r="456" spans="39:63">
      <c r="AM456" s="1"/>
      <c r="AN456" s="1"/>
      <c r="AO456" s="1"/>
      <c r="AP456" s="1"/>
      <c r="AQ456" s="1"/>
      <c r="AR456" s="1"/>
      <c r="AT456" s="1"/>
      <c r="AU456" s="1"/>
      <c r="AV456" s="1"/>
      <c r="BC456" s="1"/>
      <c r="BD456" s="1"/>
      <c r="BE456" s="1"/>
      <c r="BI456" s="1"/>
      <c r="BJ456" s="1"/>
      <c r="BK456" s="1"/>
    </row>
    <row r="457" spans="39:63">
      <c r="AM457" s="1"/>
      <c r="AN457" s="1"/>
      <c r="AO457" s="1"/>
      <c r="AP457" s="1"/>
      <c r="AQ457" s="1"/>
      <c r="AR457" s="1"/>
      <c r="AT457" s="1"/>
      <c r="AU457" s="1"/>
      <c r="AV457" s="1"/>
      <c r="BC457" s="1"/>
      <c r="BD457" s="1"/>
      <c r="BE457" s="1"/>
      <c r="BI457" s="1"/>
      <c r="BJ457" s="1"/>
      <c r="BK457" s="1"/>
    </row>
    <row r="458" spans="39:63">
      <c r="AM458" s="1"/>
      <c r="AN458" s="1"/>
      <c r="AO458" s="1"/>
      <c r="AP458" s="1"/>
      <c r="AQ458" s="1"/>
      <c r="AR458" s="1"/>
      <c r="AT458" s="1"/>
      <c r="AU458" s="1"/>
      <c r="AV458" s="1"/>
      <c r="BC458" s="1"/>
      <c r="BD458" s="1"/>
      <c r="BE458" s="1"/>
      <c r="BI458" s="1"/>
      <c r="BJ458" s="1"/>
      <c r="BK458" s="1"/>
    </row>
    <row r="459" spans="39:63">
      <c r="AM459" s="1"/>
      <c r="AN459" s="1"/>
      <c r="AO459" s="1"/>
      <c r="AP459" s="1"/>
      <c r="AQ459" s="1"/>
      <c r="AR459" s="1"/>
      <c r="AT459" s="1"/>
      <c r="AU459" s="1"/>
      <c r="AV459" s="1"/>
      <c r="BC459" s="1"/>
      <c r="BD459" s="1"/>
      <c r="BE459" s="1"/>
      <c r="BI459" s="1"/>
      <c r="BJ459" s="1"/>
      <c r="BK459" s="1"/>
    </row>
    <row r="460" spans="39:63">
      <c r="AM460" s="1"/>
      <c r="AN460" s="1"/>
      <c r="AO460" s="1"/>
      <c r="AP460" s="1"/>
      <c r="AQ460" s="1"/>
      <c r="AR460" s="1"/>
      <c r="AT460" s="1"/>
      <c r="AU460" s="1"/>
      <c r="AV460" s="1"/>
      <c r="BC460" s="1"/>
      <c r="BD460" s="1"/>
      <c r="BE460" s="1"/>
      <c r="BI460" s="1"/>
      <c r="BJ460" s="1"/>
      <c r="BK460" s="1"/>
    </row>
    <row r="461" spans="39:63">
      <c r="AM461" s="1"/>
      <c r="AN461" s="1"/>
      <c r="AO461" s="1"/>
      <c r="AP461" s="1"/>
      <c r="AQ461" s="1"/>
      <c r="AR461" s="1"/>
      <c r="AT461" s="1"/>
      <c r="AU461" s="1"/>
      <c r="AV461" s="1"/>
      <c r="BC461" s="1"/>
      <c r="BD461" s="1"/>
      <c r="BE461" s="1"/>
      <c r="BI461" s="1"/>
      <c r="BJ461" s="1"/>
      <c r="BK461" s="1"/>
    </row>
    <row r="462" spans="39:63">
      <c r="AM462" s="1"/>
      <c r="AN462" s="1"/>
      <c r="AO462" s="1"/>
      <c r="AP462" s="1"/>
      <c r="AQ462" s="1"/>
      <c r="AR462" s="1"/>
      <c r="AT462" s="1"/>
      <c r="AU462" s="1"/>
      <c r="AV462" s="1"/>
      <c r="BC462" s="1"/>
      <c r="BD462" s="1"/>
      <c r="BE462" s="1"/>
      <c r="BI462" s="1"/>
      <c r="BJ462" s="1"/>
      <c r="BK462" s="1"/>
    </row>
    <row r="463" spans="39:63">
      <c r="AM463" s="1"/>
      <c r="AN463" s="1"/>
      <c r="AO463" s="1"/>
      <c r="AP463" s="1"/>
      <c r="AQ463" s="1"/>
      <c r="AR463" s="1"/>
      <c r="AT463" s="1"/>
      <c r="AU463" s="1"/>
      <c r="AV463" s="1"/>
      <c r="BC463" s="1"/>
      <c r="BD463" s="1"/>
      <c r="BE463" s="1"/>
      <c r="BI463" s="1"/>
      <c r="BJ463" s="1"/>
      <c r="BK463" s="1"/>
    </row>
    <row r="464" spans="39:63">
      <c r="AM464" s="1"/>
      <c r="AN464" s="1"/>
      <c r="AO464" s="1"/>
      <c r="AP464" s="1"/>
      <c r="AQ464" s="1"/>
      <c r="AR464" s="1"/>
      <c r="AT464" s="1"/>
      <c r="AU464" s="1"/>
      <c r="AV464" s="1"/>
      <c r="BC464" s="1"/>
      <c r="BD464" s="1"/>
      <c r="BE464" s="1"/>
      <c r="BI464" s="1"/>
      <c r="BJ464" s="1"/>
      <c r="BK464" s="1"/>
    </row>
    <row r="465" spans="39:63">
      <c r="AM465" s="1"/>
      <c r="AN465" s="1"/>
      <c r="AO465" s="1"/>
      <c r="AP465" s="1"/>
      <c r="AQ465" s="1"/>
      <c r="AR465" s="1"/>
      <c r="AT465" s="1"/>
      <c r="AU465" s="1"/>
      <c r="AV465" s="1"/>
      <c r="BC465" s="1"/>
      <c r="BD465" s="1"/>
      <c r="BE465" s="1"/>
      <c r="BI465" s="1"/>
      <c r="BJ465" s="1"/>
      <c r="BK465" s="1"/>
    </row>
    <row r="466" spans="39:63">
      <c r="AM466" s="1"/>
      <c r="AN466" s="1"/>
      <c r="AO466" s="1"/>
      <c r="AP466" s="1"/>
      <c r="AQ466" s="1"/>
      <c r="AR466" s="1"/>
      <c r="AT466" s="1"/>
      <c r="AU466" s="1"/>
      <c r="AV466" s="1"/>
      <c r="BC466" s="1"/>
      <c r="BD466" s="1"/>
      <c r="BE466" s="1"/>
      <c r="BI466" s="1"/>
      <c r="BJ466" s="1"/>
      <c r="BK466" s="1"/>
    </row>
    <row r="467" spans="39:63">
      <c r="AM467" s="1"/>
      <c r="AN467" s="1"/>
      <c r="AO467" s="1"/>
      <c r="AP467" s="1"/>
      <c r="AQ467" s="1"/>
      <c r="AR467" s="1"/>
      <c r="AT467" s="1"/>
      <c r="AU467" s="1"/>
      <c r="AV467" s="1"/>
      <c r="BC467" s="1"/>
      <c r="BD467" s="1"/>
      <c r="BE467" s="1"/>
      <c r="BI467" s="1"/>
      <c r="BJ467" s="1"/>
      <c r="BK467" s="1"/>
    </row>
    <row r="468" spans="39:63">
      <c r="AM468" s="1"/>
      <c r="AN468" s="1"/>
      <c r="AO468" s="1"/>
      <c r="AP468" s="1"/>
      <c r="AQ468" s="1"/>
      <c r="AR468" s="1"/>
      <c r="AT468" s="1"/>
      <c r="AU468" s="1"/>
      <c r="AV468" s="1"/>
      <c r="BC468" s="1"/>
      <c r="BD468" s="1"/>
      <c r="BE468" s="1"/>
      <c r="BI468" s="1"/>
      <c r="BJ468" s="1"/>
      <c r="BK468" s="1"/>
    </row>
    <row r="469" spans="39:63">
      <c r="AM469" s="1"/>
      <c r="AN469" s="1"/>
      <c r="AO469" s="1"/>
      <c r="AP469" s="1"/>
      <c r="AQ469" s="1"/>
      <c r="AR469" s="1"/>
      <c r="AT469" s="1"/>
      <c r="AU469" s="1"/>
      <c r="AV469" s="1"/>
      <c r="BC469" s="1"/>
      <c r="BD469" s="1"/>
      <c r="BE469" s="1"/>
      <c r="BI469" s="1"/>
      <c r="BJ469" s="1"/>
      <c r="BK469" s="1"/>
    </row>
    <row r="470" spans="39:63">
      <c r="AM470" s="1"/>
      <c r="AN470" s="1"/>
      <c r="AO470" s="1"/>
      <c r="AP470" s="1"/>
      <c r="AQ470" s="1"/>
      <c r="AR470" s="1"/>
      <c r="AT470" s="1"/>
      <c r="AU470" s="1"/>
      <c r="AV470" s="1"/>
      <c r="BC470" s="1"/>
      <c r="BD470" s="1"/>
      <c r="BE470" s="1"/>
      <c r="BI470" s="1"/>
      <c r="BJ470" s="1"/>
      <c r="BK470" s="1"/>
    </row>
    <row r="471" spans="39:63">
      <c r="AM471" s="1"/>
      <c r="AN471" s="1"/>
      <c r="AO471" s="1"/>
      <c r="AP471" s="1"/>
      <c r="AQ471" s="1"/>
      <c r="AR471" s="1"/>
      <c r="AT471" s="1"/>
      <c r="AU471" s="1"/>
      <c r="AV471" s="1"/>
      <c r="BC471" s="1"/>
      <c r="BD471" s="1"/>
      <c r="BE471" s="1"/>
      <c r="BI471" s="1"/>
      <c r="BJ471" s="1"/>
      <c r="BK471" s="1"/>
    </row>
    <row r="472" spans="39:63">
      <c r="AM472" s="1"/>
      <c r="AN472" s="1"/>
      <c r="AO472" s="1"/>
      <c r="AP472" s="1"/>
      <c r="AQ472" s="1"/>
      <c r="AR472" s="1"/>
      <c r="AT472" s="1"/>
      <c r="AU472" s="1"/>
      <c r="AV472" s="1"/>
      <c r="BC472" s="1"/>
      <c r="BD472" s="1"/>
      <c r="BE472" s="1"/>
      <c r="BI472" s="1"/>
      <c r="BJ472" s="1"/>
      <c r="BK472" s="1"/>
    </row>
    <row r="473" spans="39:63">
      <c r="AM473" s="1"/>
      <c r="AN473" s="1"/>
      <c r="AO473" s="1"/>
      <c r="AP473" s="1"/>
      <c r="AQ473" s="1"/>
      <c r="AR473" s="1"/>
      <c r="AT473" s="1"/>
      <c r="AU473" s="1"/>
      <c r="AV473" s="1"/>
      <c r="BC473" s="1"/>
      <c r="BD473" s="1"/>
      <c r="BE473" s="1"/>
      <c r="BI473" s="1"/>
      <c r="BJ473" s="1"/>
      <c r="BK473" s="1"/>
    </row>
    <row r="474" spans="39:63">
      <c r="AM474" s="1"/>
      <c r="AN474" s="1"/>
      <c r="AO474" s="1"/>
      <c r="AP474" s="1"/>
      <c r="AQ474" s="1"/>
      <c r="AR474" s="1"/>
      <c r="AT474" s="1"/>
      <c r="AU474" s="1"/>
      <c r="AV474" s="1"/>
      <c r="BC474" s="1"/>
      <c r="BD474" s="1"/>
      <c r="BE474" s="1"/>
      <c r="BI474" s="1"/>
      <c r="BJ474" s="1"/>
      <c r="BK474" s="1"/>
    </row>
    <row r="475" spans="39:63">
      <c r="AM475" s="1"/>
      <c r="AN475" s="1"/>
      <c r="AO475" s="1"/>
      <c r="AP475" s="1"/>
      <c r="AQ475" s="1"/>
      <c r="AR475" s="1"/>
      <c r="AT475" s="1"/>
      <c r="AU475" s="1"/>
      <c r="AV475" s="1"/>
      <c r="BC475" s="1"/>
      <c r="BD475" s="1"/>
      <c r="BE475" s="1"/>
      <c r="BI475" s="1"/>
      <c r="BJ475" s="1"/>
      <c r="BK475" s="1"/>
    </row>
    <row r="476" spans="39:63">
      <c r="AM476" s="1"/>
      <c r="AN476" s="1"/>
      <c r="AO476" s="1"/>
      <c r="AP476" s="1"/>
      <c r="AQ476" s="1"/>
      <c r="AR476" s="1"/>
      <c r="AT476" s="1"/>
      <c r="AU476" s="1"/>
      <c r="AV476" s="1"/>
      <c r="BC476" s="1"/>
      <c r="BD476" s="1"/>
      <c r="BE476" s="1"/>
      <c r="BI476" s="1"/>
      <c r="BJ476" s="1"/>
      <c r="BK476" s="1"/>
    </row>
    <row r="477" spans="39:63">
      <c r="AM477" s="1"/>
      <c r="AN477" s="1"/>
      <c r="AO477" s="1"/>
      <c r="AP477" s="1"/>
      <c r="AQ477" s="1"/>
      <c r="AR477" s="1"/>
      <c r="AT477" s="1"/>
      <c r="AU477" s="1"/>
      <c r="AV477" s="1"/>
      <c r="BC477" s="1"/>
      <c r="BD477" s="1"/>
      <c r="BE477" s="1"/>
      <c r="BI477" s="1"/>
      <c r="BJ477" s="1"/>
      <c r="BK477" s="1"/>
    </row>
    <row r="478" spans="39:63">
      <c r="AM478" s="1"/>
      <c r="AN478" s="1"/>
      <c r="AO478" s="1"/>
      <c r="AP478" s="1"/>
      <c r="AQ478" s="1"/>
      <c r="AR478" s="1"/>
      <c r="AT478" s="1"/>
      <c r="AU478" s="1"/>
      <c r="AV478" s="1"/>
      <c r="BC478" s="1"/>
      <c r="BD478" s="1"/>
      <c r="BE478" s="1"/>
      <c r="BI478" s="1"/>
      <c r="BJ478" s="1"/>
      <c r="BK478" s="1"/>
    </row>
    <row r="479" spans="39:63">
      <c r="AM479" s="1"/>
      <c r="AN479" s="1"/>
      <c r="AO479" s="1"/>
      <c r="AP479" s="1"/>
      <c r="AQ479" s="1"/>
      <c r="AR479" s="1"/>
      <c r="AT479" s="1"/>
      <c r="AU479" s="1"/>
      <c r="AV479" s="1"/>
      <c r="BC479" s="1"/>
      <c r="BD479" s="1"/>
      <c r="BE479" s="1"/>
      <c r="BI479" s="1"/>
      <c r="BJ479" s="1"/>
      <c r="BK479" s="1"/>
    </row>
    <row r="480" spans="39:63">
      <c r="AM480" s="1"/>
      <c r="AN480" s="1"/>
      <c r="AO480" s="1"/>
      <c r="AP480" s="1"/>
      <c r="AQ480" s="1"/>
      <c r="AR480" s="1"/>
      <c r="AT480" s="1"/>
      <c r="AU480" s="1"/>
      <c r="AV480" s="1"/>
      <c r="BC480" s="1"/>
      <c r="BD480" s="1"/>
      <c r="BE480" s="1"/>
      <c r="BI480" s="1"/>
      <c r="BJ480" s="1"/>
      <c r="BK480" s="1"/>
    </row>
    <row r="481" spans="39:63">
      <c r="AM481" s="1"/>
      <c r="AN481" s="1"/>
      <c r="AO481" s="1"/>
      <c r="AP481" s="1"/>
      <c r="AQ481" s="1"/>
      <c r="AR481" s="1"/>
      <c r="AT481" s="1"/>
      <c r="AU481" s="1"/>
      <c r="AV481" s="1"/>
      <c r="BC481" s="1"/>
      <c r="BD481" s="1"/>
      <c r="BE481" s="1"/>
      <c r="BI481" s="1"/>
      <c r="BJ481" s="1"/>
      <c r="BK481" s="1"/>
    </row>
    <row r="482" spans="39:63">
      <c r="AM482" s="1"/>
      <c r="AN482" s="1"/>
      <c r="AO482" s="1"/>
      <c r="AP482" s="1"/>
      <c r="AQ482" s="1"/>
      <c r="AR482" s="1"/>
      <c r="AT482" s="1"/>
      <c r="AU482" s="1"/>
      <c r="AV482" s="1"/>
      <c r="BC482" s="1"/>
      <c r="BD482" s="1"/>
      <c r="BE482" s="1"/>
      <c r="BI482" s="1"/>
      <c r="BJ482" s="1"/>
      <c r="BK482" s="1"/>
    </row>
    <row r="483" spans="39:63">
      <c r="AM483" s="1"/>
      <c r="AN483" s="1"/>
      <c r="AO483" s="1"/>
      <c r="AP483" s="1"/>
      <c r="AQ483" s="1"/>
      <c r="AR483" s="1"/>
      <c r="AT483" s="1"/>
      <c r="AU483" s="1"/>
      <c r="AV483" s="1"/>
      <c r="BC483" s="1"/>
      <c r="BD483" s="1"/>
      <c r="BE483" s="1"/>
      <c r="BI483" s="1"/>
      <c r="BJ483" s="1"/>
      <c r="BK483" s="1"/>
    </row>
    <row r="484" spans="39:63">
      <c r="AM484" s="1"/>
      <c r="AN484" s="1"/>
      <c r="AO484" s="1"/>
      <c r="AP484" s="1"/>
      <c r="AQ484" s="1"/>
      <c r="AR484" s="1"/>
      <c r="AT484" s="1"/>
      <c r="AU484" s="1"/>
      <c r="AV484" s="1"/>
      <c r="BC484" s="1"/>
      <c r="BD484" s="1"/>
      <c r="BE484" s="1"/>
      <c r="BI484" s="1"/>
      <c r="BJ484" s="1"/>
      <c r="BK484" s="1"/>
    </row>
    <row r="485" spans="39:63">
      <c r="AM485" s="1"/>
      <c r="AN485" s="1"/>
      <c r="AO485" s="1"/>
      <c r="AP485" s="1"/>
      <c r="AQ485" s="1"/>
      <c r="AR485" s="1"/>
      <c r="AT485" s="1"/>
      <c r="AU485" s="1"/>
      <c r="AV485" s="1"/>
      <c r="BC485" s="1"/>
      <c r="BD485" s="1"/>
      <c r="BE485" s="1"/>
      <c r="BI485" s="1"/>
      <c r="BJ485" s="1"/>
      <c r="BK485" s="1"/>
    </row>
    <row r="486" spans="39:63">
      <c r="AM486" s="1"/>
      <c r="AN486" s="1"/>
      <c r="AO486" s="1"/>
      <c r="AP486" s="1"/>
      <c r="AQ486" s="1"/>
      <c r="AR486" s="1"/>
      <c r="AT486" s="1"/>
      <c r="AU486" s="1"/>
      <c r="AV486" s="1"/>
      <c r="BC486" s="1"/>
      <c r="BD486" s="1"/>
      <c r="BE486" s="1"/>
      <c r="BI486" s="1"/>
      <c r="BJ486" s="1"/>
      <c r="BK486" s="1"/>
    </row>
    <row r="487" spans="39:63">
      <c r="AM487" s="1"/>
      <c r="AN487" s="1"/>
      <c r="AO487" s="1"/>
      <c r="AP487" s="1"/>
      <c r="AQ487" s="1"/>
      <c r="AR487" s="1"/>
      <c r="AT487" s="1"/>
      <c r="AU487" s="1"/>
      <c r="AV487" s="1"/>
      <c r="BC487" s="1"/>
      <c r="BD487" s="1"/>
      <c r="BE487" s="1"/>
      <c r="BI487" s="1"/>
      <c r="BJ487" s="1"/>
      <c r="BK487" s="1"/>
    </row>
    <row r="488" spans="39:63">
      <c r="AM488" s="1"/>
      <c r="AN488" s="1"/>
      <c r="AO488" s="1"/>
      <c r="AP488" s="1"/>
      <c r="AQ488" s="1"/>
      <c r="AR488" s="1"/>
      <c r="AT488" s="1"/>
      <c r="AU488" s="1"/>
      <c r="AV488" s="1"/>
      <c r="BC488" s="1"/>
      <c r="BD488" s="1"/>
      <c r="BE488" s="1"/>
      <c r="BI488" s="1"/>
      <c r="BJ488" s="1"/>
      <c r="BK488" s="1"/>
    </row>
    <row r="489" spans="39:63">
      <c r="AM489" s="1"/>
      <c r="AN489" s="1"/>
      <c r="AO489" s="1"/>
      <c r="AP489" s="1"/>
      <c r="AQ489" s="1"/>
      <c r="AR489" s="1"/>
      <c r="AT489" s="1"/>
      <c r="AU489" s="1"/>
      <c r="AV489" s="1"/>
      <c r="BC489" s="1"/>
      <c r="BD489" s="1"/>
      <c r="BE489" s="1"/>
      <c r="BI489" s="1"/>
      <c r="BJ489" s="1"/>
      <c r="BK489" s="1"/>
    </row>
    <row r="490" spans="39:63">
      <c r="AM490" s="1"/>
      <c r="AN490" s="1"/>
      <c r="AO490" s="1"/>
      <c r="AP490" s="1"/>
      <c r="AQ490" s="1"/>
      <c r="AR490" s="1"/>
      <c r="AT490" s="1"/>
      <c r="AU490" s="1"/>
      <c r="AV490" s="1"/>
      <c r="BC490" s="1"/>
      <c r="BD490" s="1"/>
      <c r="BE490" s="1"/>
      <c r="BI490" s="1"/>
      <c r="BJ490" s="1"/>
      <c r="BK490" s="1"/>
    </row>
    <row r="491" spans="39:63">
      <c r="AM491" s="1"/>
      <c r="AN491" s="1"/>
      <c r="AO491" s="1"/>
      <c r="AP491" s="1"/>
      <c r="AQ491" s="1"/>
      <c r="AR491" s="1"/>
      <c r="AT491" s="1"/>
      <c r="AU491" s="1"/>
      <c r="AV491" s="1"/>
      <c r="BC491" s="1"/>
      <c r="BD491" s="1"/>
      <c r="BE491" s="1"/>
      <c r="BI491" s="1"/>
      <c r="BJ491" s="1"/>
      <c r="BK491" s="1"/>
    </row>
    <row r="492" spans="39:63">
      <c r="AM492" s="1"/>
      <c r="AN492" s="1"/>
      <c r="AO492" s="1"/>
      <c r="AP492" s="1"/>
      <c r="AQ492" s="1"/>
      <c r="AR492" s="1"/>
      <c r="AT492" s="1"/>
      <c r="AU492" s="1"/>
      <c r="AV492" s="1"/>
      <c r="BC492" s="1"/>
      <c r="BD492" s="1"/>
      <c r="BE492" s="1"/>
      <c r="BI492" s="1"/>
      <c r="BJ492" s="1"/>
      <c r="BK492" s="1"/>
    </row>
    <row r="493" spans="39:63">
      <c r="AM493" s="1"/>
      <c r="AN493" s="1"/>
      <c r="AO493" s="1"/>
      <c r="AP493" s="1"/>
      <c r="AQ493" s="1"/>
      <c r="AR493" s="1"/>
      <c r="AT493" s="1"/>
      <c r="AU493" s="1"/>
      <c r="AV493" s="1"/>
      <c r="BC493" s="1"/>
      <c r="BD493" s="1"/>
      <c r="BE493" s="1"/>
      <c r="BI493" s="1"/>
      <c r="BJ493" s="1"/>
      <c r="BK493" s="1"/>
    </row>
    <row r="494" spans="39:63">
      <c r="AM494" s="1"/>
      <c r="AN494" s="1"/>
      <c r="AO494" s="1"/>
      <c r="AP494" s="1"/>
      <c r="AQ494" s="1"/>
      <c r="AR494" s="1"/>
      <c r="AT494" s="1"/>
      <c r="AU494" s="1"/>
      <c r="AV494" s="1"/>
      <c r="BC494" s="1"/>
      <c r="BD494" s="1"/>
      <c r="BE494" s="1"/>
      <c r="BI494" s="1"/>
      <c r="BJ494" s="1"/>
      <c r="BK494" s="1"/>
    </row>
    <row r="495" spans="39:63">
      <c r="AM495" s="1"/>
      <c r="AN495" s="1"/>
      <c r="AO495" s="1"/>
      <c r="AP495" s="1"/>
      <c r="AQ495" s="1"/>
      <c r="AR495" s="1"/>
      <c r="AT495" s="1"/>
      <c r="AU495" s="1"/>
      <c r="AV495" s="1"/>
      <c r="BC495" s="1"/>
      <c r="BD495" s="1"/>
      <c r="BE495" s="1"/>
      <c r="BI495" s="1"/>
      <c r="BJ495" s="1"/>
      <c r="BK495" s="1"/>
    </row>
    <row r="496" spans="39:63">
      <c r="AM496" s="1"/>
      <c r="AN496" s="1"/>
      <c r="AO496" s="1"/>
      <c r="AP496" s="1"/>
      <c r="AQ496" s="1"/>
      <c r="AR496" s="1"/>
      <c r="AT496" s="1"/>
      <c r="AU496" s="1"/>
      <c r="AV496" s="1"/>
      <c r="BC496" s="1"/>
      <c r="BD496" s="1"/>
      <c r="BE496" s="1"/>
      <c r="BI496" s="1"/>
      <c r="BJ496" s="1"/>
      <c r="BK496" s="1"/>
    </row>
    <row r="497" spans="39:63">
      <c r="AM497" s="1"/>
      <c r="AN497" s="1"/>
      <c r="AO497" s="1"/>
      <c r="AP497" s="1"/>
      <c r="AQ497" s="1"/>
      <c r="AR497" s="1"/>
      <c r="AT497" s="1"/>
      <c r="AU497" s="1"/>
      <c r="AV497" s="1"/>
      <c r="BC497" s="1"/>
      <c r="BD497" s="1"/>
      <c r="BE497" s="1"/>
      <c r="BI497" s="1"/>
      <c r="BJ497" s="1"/>
      <c r="BK497" s="1"/>
    </row>
    <row r="498" spans="39:63">
      <c r="AM498" s="1"/>
      <c r="AN498" s="1"/>
      <c r="AO498" s="1"/>
      <c r="AP498" s="1"/>
      <c r="AQ498" s="1"/>
      <c r="AR498" s="1"/>
      <c r="AT498" s="1"/>
      <c r="AU498" s="1"/>
      <c r="AV498" s="1"/>
      <c r="BC498" s="1"/>
      <c r="BD498" s="1"/>
      <c r="BE498" s="1"/>
      <c r="BI498" s="1"/>
      <c r="BJ498" s="1"/>
      <c r="BK498" s="1"/>
    </row>
    <row r="499" spans="39:63">
      <c r="AM499" s="1"/>
      <c r="AN499" s="1"/>
      <c r="AO499" s="1"/>
      <c r="AP499" s="1"/>
      <c r="AQ499" s="1"/>
      <c r="AR499" s="1"/>
      <c r="AT499" s="1"/>
      <c r="AU499" s="1"/>
      <c r="AV499" s="1"/>
      <c r="BC499" s="1"/>
      <c r="BD499" s="1"/>
      <c r="BE499" s="1"/>
      <c r="BI499" s="1"/>
      <c r="BJ499" s="1"/>
      <c r="BK499" s="1"/>
    </row>
    <row r="500" spans="39:63">
      <c r="AM500" s="1"/>
      <c r="AN500" s="1"/>
      <c r="AO500" s="1"/>
      <c r="AP500" s="1"/>
      <c r="AQ500" s="1"/>
      <c r="AR500" s="1"/>
      <c r="AT500" s="1"/>
      <c r="AU500" s="1"/>
      <c r="AV500" s="1"/>
      <c r="BC500" s="1"/>
      <c r="BD500" s="1"/>
      <c r="BE500" s="1"/>
      <c r="BI500" s="1"/>
      <c r="BJ500" s="1"/>
      <c r="BK500" s="1"/>
    </row>
    <row r="501" spans="39:63">
      <c r="AM501" s="1"/>
      <c r="AN501" s="1"/>
      <c r="AO501" s="1"/>
      <c r="AP501" s="1"/>
      <c r="AQ501" s="1"/>
      <c r="AR501" s="1"/>
      <c r="AT501" s="1"/>
      <c r="AU501" s="1"/>
      <c r="AV501" s="1"/>
      <c r="BC501" s="1"/>
      <c r="BD501" s="1"/>
      <c r="BE501" s="1"/>
      <c r="BI501" s="1"/>
      <c r="BJ501" s="1"/>
      <c r="BK501" s="1"/>
    </row>
    <row r="502" spans="39:63">
      <c r="AM502" s="1"/>
      <c r="AN502" s="1"/>
      <c r="AO502" s="1"/>
      <c r="AP502" s="1"/>
      <c r="AQ502" s="1"/>
      <c r="AR502" s="1"/>
      <c r="AT502" s="1"/>
      <c r="AU502" s="1"/>
      <c r="AV502" s="1"/>
      <c r="BC502" s="1"/>
      <c r="BD502" s="1"/>
      <c r="BE502" s="1"/>
      <c r="BI502" s="1"/>
      <c r="BJ502" s="1"/>
      <c r="BK502" s="1"/>
    </row>
    <row r="503" spans="39:63">
      <c r="AM503" s="1"/>
      <c r="AN503" s="1"/>
      <c r="AO503" s="1"/>
      <c r="AP503" s="1"/>
      <c r="AQ503" s="1"/>
      <c r="AR503" s="1"/>
      <c r="AT503" s="1"/>
      <c r="AU503" s="1"/>
      <c r="AV503" s="1"/>
      <c r="BC503" s="1"/>
      <c r="BD503" s="1"/>
      <c r="BE503" s="1"/>
      <c r="BI503" s="1"/>
      <c r="BJ503" s="1"/>
      <c r="BK503" s="1"/>
    </row>
    <row r="504" spans="39:63">
      <c r="AM504" s="1"/>
      <c r="AN504" s="1"/>
      <c r="AO504" s="1"/>
      <c r="AP504" s="1"/>
      <c r="AQ504" s="1"/>
      <c r="AR504" s="1"/>
      <c r="AT504" s="1"/>
      <c r="AU504" s="1"/>
      <c r="AV504" s="1"/>
      <c r="BC504" s="1"/>
      <c r="BD504" s="1"/>
      <c r="BE504" s="1"/>
      <c r="BI504" s="1"/>
      <c r="BJ504" s="1"/>
      <c r="BK504" s="1"/>
    </row>
    <row r="505" spans="39:63">
      <c r="AM505" s="1"/>
      <c r="AN505" s="1"/>
      <c r="AO505" s="1"/>
      <c r="AP505" s="1"/>
      <c r="AQ505" s="1"/>
      <c r="AR505" s="1"/>
      <c r="AT505" s="1"/>
      <c r="AU505" s="1"/>
      <c r="AV505" s="1"/>
      <c r="BC505" s="1"/>
      <c r="BD505" s="1"/>
      <c r="BE505" s="1"/>
      <c r="BI505" s="1"/>
      <c r="BJ505" s="1"/>
      <c r="BK505" s="1"/>
    </row>
    <row r="506" spans="39:63">
      <c r="AM506" s="1"/>
      <c r="AN506" s="1"/>
      <c r="AO506" s="1"/>
      <c r="AP506" s="1"/>
      <c r="AQ506" s="1"/>
      <c r="AR506" s="1"/>
      <c r="AT506" s="1"/>
      <c r="AU506" s="1"/>
      <c r="AV506" s="1"/>
      <c r="BC506" s="1"/>
      <c r="BD506" s="1"/>
      <c r="BE506" s="1"/>
      <c r="BI506" s="1"/>
      <c r="BJ506" s="1"/>
      <c r="BK506" s="1"/>
    </row>
    <row r="507" spans="39:63">
      <c r="AM507" s="1"/>
      <c r="AN507" s="1"/>
      <c r="AO507" s="1"/>
      <c r="AP507" s="1"/>
      <c r="AQ507" s="1"/>
      <c r="AR507" s="1"/>
      <c r="AT507" s="1"/>
      <c r="AU507" s="1"/>
      <c r="AV507" s="1"/>
      <c r="BC507" s="1"/>
      <c r="BD507" s="1"/>
      <c r="BE507" s="1"/>
      <c r="BI507" s="1"/>
      <c r="BJ507" s="1"/>
      <c r="BK507" s="1"/>
    </row>
    <row r="508" spans="39:63">
      <c r="AM508" s="1"/>
      <c r="AN508" s="1"/>
      <c r="AO508" s="1"/>
      <c r="AP508" s="1"/>
      <c r="AQ508" s="1"/>
      <c r="AR508" s="1"/>
      <c r="AT508" s="1"/>
      <c r="AU508" s="1"/>
      <c r="AV508" s="1"/>
      <c r="BC508" s="1"/>
      <c r="BD508" s="1"/>
      <c r="BE508" s="1"/>
      <c r="BI508" s="1"/>
      <c r="BJ508" s="1"/>
      <c r="BK508" s="1"/>
    </row>
    <row r="509" spans="39:63">
      <c r="AM509" s="1"/>
      <c r="AN509" s="1"/>
      <c r="AO509" s="1"/>
      <c r="AP509" s="1"/>
      <c r="AQ509" s="1"/>
      <c r="AR509" s="1"/>
      <c r="AT509" s="1"/>
      <c r="AU509" s="1"/>
      <c r="AV509" s="1"/>
      <c r="BC509" s="1"/>
      <c r="BD509" s="1"/>
      <c r="BE509" s="1"/>
      <c r="BI509" s="1"/>
      <c r="BJ509" s="1"/>
      <c r="BK509" s="1"/>
    </row>
    <row r="510" spans="39:63">
      <c r="AM510" s="1"/>
      <c r="AN510" s="1"/>
      <c r="AO510" s="1"/>
      <c r="AP510" s="1"/>
      <c r="AQ510" s="1"/>
      <c r="AR510" s="1"/>
      <c r="AT510" s="1"/>
      <c r="AU510" s="1"/>
      <c r="AV510" s="1"/>
      <c r="BC510" s="1"/>
      <c r="BD510" s="1"/>
      <c r="BE510" s="1"/>
      <c r="BI510" s="1"/>
      <c r="BJ510" s="1"/>
      <c r="BK510" s="1"/>
    </row>
    <row r="511" spans="39:63">
      <c r="AM511" s="1"/>
      <c r="AN511" s="1"/>
      <c r="AO511" s="1"/>
      <c r="AP511" s="1"/>
      <c r="AQ511" s="1"/>
      <c r="AR511" s="1"/>
      <c r="AT511" s="1"/>
      <c r="AU511" s="1"/>
      <c r="AV511" s="1"/>
      <c r="BC511" s="1"/>
      <c r="BD511" s="1"/>
      <c r="BE511" s="1"/>
      <c r="BI511" s="1"/>
      <c r="BJ511" s="1"/>
      <c r="BK511" s="1"/>
    </row>
    <row r="512" spans="39:63">
      <c r="AM512" s="1"/>
      <c r="AN512" s="1"/>
      <c r="AO512" s="1"/>
      <c r="AP512" s="1"/>
      <c r="AQ512" s="1"/>
      <c r="AR512" s="1"/>
      <c r="AT512" s="1"/>
      <c r="AU512" s="1"/>
      <c r="AV512" s="1"/>
      <c r="BC512" s="1"/>
      <c r="BD512" s="1"/>
      <c r="BE512" s="1"/>
      <c r="BI512" s="1"/>
      <c r="BJ512" s="1"/>
      <c r="BK512" s="1"/>
    </row>
    <row r="513" spans="39:63">
      <c r="AM513" s="1"/>
      <c r="AN513" s="1"/>
      <c r="AO513" s="1"/>
      <c r="AP513" s="1"/>
      <c r="AQ513" s="1"/>
      <c r="AR513" s="1"/>
      <c r="AT513" s="1"/>
      <c r="AU513" s="1"/>
      <c r="AV513" s="1"/>
      <c r="BC513" s="1"/>
      <c r="BD513" s="1"/>
      <c r="BE513" s="1"/>
      <c r="BI513" s="1"/>
      <c r="BJ513" s="1"/>
      <c r="BK513" s="1"/>
    </row>
    <row r="514" spans="39:63">
      <c r="AM514" s="1"/>
      <c r="AN514" s="1"/>
      <c r="AO514" s="1"/>
      <c r="AP514" s="1"/>
      <c r="AQ514" s="1"/>
      <c r="AR514" s="1"/>
      <c r="AT514" s="1"/>
      <c r="AU514" s="1"/>
      <c r="AV514" s="1"/>
      <c r="BC514" s="1"/>
      <c r="BD514" s="1"/>
      <c r="BE514" s="1"/>
      <c r="BI514" s="1"/>
      <c r="BJ514" s="1"/>
      <c r="BK514" s="1"/>
    </row>
    <row r="515" spans="39:63">
      <c r="AM515" s="1"/>
      <c r="AN515" s="1"/>
      <c r="AO515" s="1"/>
      <c r="AP515" s="1"/>
      <c r="AQ515" s="1"/>
      <c r="AR515" s="1"/>
      <c r="AT515" s="1"/>
      <c r="AU515" s="1"/>
      <c r="AV515" s="1"/>
      <c r="BC515" s="1"/>
      <c r="BD515" s="1"/>
      <c r="BE515" s="1"/>
      <c r="BI515" s="1"/>
      <c r="BJ515" s="1"/>
      <c r="BK515" s="1"/>
    </row>
    <row r="516" spans="39:63">
      <c r="AM516" s="1"/>
      <c r="AN516" s="1"/>
      <c r="AO516" s="1"/>
      <c r="AP516" s="1"/>
      <c r="AQ516" s="1"/>
      <c r="AR516" s="1"/>
      <c r="AT516" s="1"/>
      <c r="AU516" s="1"/>
      <c r="AV516" s="1"/>
      <c r="BC516" s="1"/>
      <c r="BD516" s="1"/>
      <c r="BE516" s="1"/>
      <c r="BI516" s="1"/>
      <c r="BJ516" s="1"/>
      <c r="BK516" s="1"/>
    </row>
    <row r="517" spans="39:63">
      <c r="AM517" s="1"/>
      <c r="AN517" s="1"/>
      <c r="AO517" s="1"/>
      <c r="AP517" s="1"/>
      <c r="AQ517" s="1"/>
      <c r="AR517" s="1"/>
      <c r="AT517" s="1"/>
      <c r="AU517" s="1"/>
      <c r="AV517" s="1"/>
      <c r="BC517" s="1"/>
      <c r="BD517" s="1"/>
      <c r="BE517" s="1"/>
      <c r="BI517" s="1"/>
      <c r="BJ517" s="1"/>
      <c r="BK517" s="1"/>
    </row>
    <row r="518" spans="39:63">
      <c r="AM518" s="1"/>
      <c r="AN518" s="1"/>
      <c r="AO518" s="1"/>
      <c r="AP518" s="1"/>
      <c r="AQ518" s="1"/>
      <c r="AR518" s="1"/>
      <c r="AT518" s="1"/>
      <c r="AU518" s="1"/>
      <c r="AV518" s="1"/>
      <c r="BC518" s="1"/>
      <c r="BD518" s="1"/>
      <c r="BE518" s="1"/>
      <c r="BI518" s="1"/>
      <c r="BJ518" s="1"/>
      <c r="BK518" s="1"/>
    </row>
    <row r="519" spans="39:63">
      <c r="AM519" s="1"/>
      <c r="AN519" s="1"/>
      <c r="AO519" s="1"/>
      <c r="AP519" s="1"/>
      <c r="AQ519" s="1"/>
      <c r="AR519" s="1"/>
      <c r="AT519" s="1"/>
      <c r="AU519" s="1"/>
      <c r="AV519" s="1"/>
      <c r="BC519" s="1"/>
      <c r="BD519" s="1"/>
      <c r="BE519" s="1"/>
      <c r="BI519" s="1"/>
      <c r="BJ519" s="1"/>
      <c r="BK519" s="1"/>
    </row>
    <row r="520" spans="39:63">
      <c r="AM520" s="1"/>
      <c r="AN520" s="1"/>
      <c r="AO520" s="1"/>
      <c r="AP520" s="1"/>
      <c r="AQ520" s="1"/>
      <c r="AR520" s="1"/>
      <c r="AT520" s="1"/>
      <c r="AU520" s="1"/>
      <c r="AV520" s="1"/>
      <c r="BC520" s="1"/>
      <c r="BD520" s="1"/>
      <c r="BE520" s="1"/>
      <c r="BI520" s="1"/>
      <c r="BJ520" s="1"/>
      <c r="BK520" s="1"/>
    </row>
    <row r="521" spans="39:63">
      <c r="AM521" s="1"/>
      <c r="AN521" s="1"/>
      <c r="AO521" s="1"/>
      <c r="AP521" s="1"/>
      <c r="AQ521" s="1"/>
      <c r="AR521" s="1"/>
      <c r="AT521" s="1"/>
      <c r="AU521" s="1"/>
      <c r="AV521" s="1"/>
      <c r="BC521" s="1"/>
      <c r="BD521" s="1"/>
      <c r="BE521" s="1"/>
      <c r="BI521" s="1"/>
      <c r="BJ521" s="1"/>
      <c r="BK521" s="1"/>
    </row>
    <row r="522" spans="39:63">
      <c r="AM522" s="1"/>
      <c r="AN522" s="1"/>
      <c r="AO522" s="1"/>
      <c r="AP522" s="1"/>
      <c r="AQ522" s="1"/>
      <c r="AR522" s="1"/>
      <c r="AT522" s="1"/>
      <c r="AU522" s="1"/>
      <c r="AV522" s="1"/>
      <c r="BC522" s="1"/>
      <c r="BD522" s="1"/>
      <c r="BE522" s="1"/>
      <c r="BI522" s="1"/>
      <c r="BJ522" s="1"/>
      <c r="BK522" s="1"/>
    </row>
    <row r="523" spans="39:63">
      <c r="AM523" s="1"/>
      <c r="AN523" s="1"/>
      <c r="AO523" s="1"/>
      <c r="AP523" s="1"/>
      <c r="AQ523" s="1"/>
      <c r="AR523" s="1"/>
      <c r="AT523" s="1"/>
      <c r="AU523" s="1"/>
      <c r="AV523" s="1"/>
      <c r="BC523" s="1"/>
      <c r="BD523" s="1"/>
      <c r="BE523" s="1"/>
      <c r="BI523" s="1"/>
      <c r="BJ523" s="1"/>
      <c r="BK523" s="1"/>
    </row>
    <row r="524" spans="39:63">
      <c r="AM524" s="1"/>
      <c r="AN524" s="1"/>
      <c r="AO524" s="1"/>
      <c r="AP524" s="1"/>
      <c r="AQ524" s="1"/>
      <c r="AR524" s="1"/>
      <c r="AT524" s="1"/>
      <c r="AU524" s="1"/>
      <c r="AV524" s="1"/>
      <c r="BC524" s="1"/>
      <c r="BD524" s="1"/>
      <c r="BE524" s="1"/>
      <c r="BI524" s="1"/>
      <c r="BJ524" s="1"/>
      <c r="BK524" s="1"/>
    </row>
    <row r="525" spans="39:63">
      <c r="AM525" s="1"/>
      <c r="AN525" s="1"/>
      <c r="AO525" s="1"/>
      <c r="AP525" s="1"/>
      <c r="AQ525" s="1"/>
      <c r="AR525" s="1"/>
      <c r="AT525" s="1"/>
      <c r="AU525" s="1"/>
      <c r="AV525" s="1"/>
      <c r="BC525" s="1"/>
      <c r="BD525" s="1"/>
      <c r="BE525" s="1"/>
      <c r="BI525" s="1"/>
      <c r="BJ525" s="1"/>
      <c r="BK525" s="1"/>
    </row>
    <row r="526" spans="39:63">
      <c r="AM526" s="1"/>
      <c r="AN526" s="1"/>
      <c r="AO526" s="1"/>
      <c r="AP526" s="1"/>
      <c r="AQ526" s="1"/>
      <c r="AR526" s="1"/>
      <c r="AT526" s="1"/>
      <c r="AU526" s="1"/>
      <c r="AV526" s="1"/>
      <c r="BC526" s="1"/>
      <c r="BD526" s="1"/>
      <c r="BE526" s="1"/>
      <c r="BI526" s="1"/>
      <c r="BJ526" s="1"/>
      <c r="BK526" s="1"/>
    </row>
    <row r="527" spans="39:63">
      <c r="AM527" s="1"/>
      <c r="AN527" s="1"/>
      <c r="AO527" s="1"/>
      <c r="AP527" s="1"/>
      <c r="AQ527" s="1"/>
      <c r="AR527" s="1"/>
      <c r="AT527" s="1"/>
      <c r="AU527" s="1"/>
      <c r="AV527" s="1"/>
      <c r="BC527" s="1"/>
      <c r="BD527" s="1"/>
      <c r="BE527" s="1"/>
      <c r="BI527" s="1"/>
      <c r="BJ527" s="1"/>
      <c r="BK527" s="1"/>
    </row>
    <row r="528" spans="39:63">
      <c r="AM528" s="1"/>
      <c r="AN528" s="1"/>
      <c r="AO528" s="1"/>
      <c r="AP528" s="1"/>
      <c r="AQ528" s="1"/>
      <c r="AR528" s="1"/>
      <c r="AT528" s="1"/>
      <c r="AU528" s="1"/>
      <c r="AV528" s="1"/>
      <c r="BC528" s="1"/>
      <c r="BD528" s="1"/>
      <c r="BE528" s="1"/>
      <c r="BI528" s="1"/>
      <c r="BJ528" s="1"/>
      <c r="BK528" s="1"/>
    </row>
    <row r="529" spans="39:63">
      <c r="AM529" s="1"/>
      <c r="AN529" s="1"/>
      <c r="AO529" s="1"/>
      <c r="AP529" s="1"/>
      <c r="AQ529" s="1"/>
      <c r="AR529" s="1"/>
      <c r="AT529" s="1"/>
      <c r="AU529" s="1"/>
      <c r="AV529" s="1"/>
      <c r="BC529" s="1"/>
      <c r="BD529" s="1"/>
      <c r="BE529" s="1"/>
      <c r="BI529" s="1"/>
      <c r="BJ529" s="1"/>
      <c r="BK529" s="1"/>
    </row>
    <row r="530" spans="39:63">
      <c r="AM530" s="1"/>
      <c r="AN530" s="1"/>
      <c r="AO530" s="1"/>
      <c r="AP530" s="1"/>
      <c r="AQ530" s="1"/>
      <c r="AR530" s="1"/>
      <c r="AT530" s="1"/>
      <c r="AU530" s="1"/>
      <c r="AV530" s="1"/>
      <c r="BC530" s="1"/>
      <c r="BD530" s="1"/>
      <c r="BE530" s="1"/>
      <c r="BI530" s="1"/>
      <c r="BJ530" s="1"/>
      <c r="BK530" s="1"/>
    </row>
    <row r="531" spans="39:63">
      <c r="AM531" s="1"/>
      <c r="AN531" s="1"/>
      <c r="AO531" s="1"/>
      <c r="AP531" s="1"/>
      <c r="AQ531" s="1"/>
      <c r="AR531" s="1"/>
      <c r="AT531" s="1"/>
      <c r="AU531" s="1"/>
      <c r="AV531" s="1"/>
      <c r="BC531" s="1"/>
      <c r="BD531" s="1"/>
      <c r="BE531" s="1"/>
      <c r="BI531" s="1"/>
      <c r="BJ531" s="1"/>
      <c r="BK531" s="1"/>
    </row>
    <row r="532" spans="39:63">
      <c r="AM532" s="1"/>
      <c r="AN532" s="1"/>
      <c r="AO532" s="1"/>
      <c r="AP532" s="1"/>
      <c r="AQ532" s="1"/>
      <c r="AR532" s="1"/>
      <c r="AT532" s="1"/>
      <c r="AU532" s="1"/>
      <c r="AV532" s="1"/>
      <c r="BC532" s="1"/>
      <c r="BD532" s="1"/>
      <c r="BE532" s="1"/>
      <c r="BI532" s="1"/>
      <c r="BJ532" s="1"/>
      <c r="BK532" s="1"/>
    </row>
    <row r="533" spans="39:63">
      <c r="AM533" s="1"/>
      <c r="AN533" s="1"/>
      <c r="AO533" s="1"/>
      <c r="AP533" s="1"/>
      <c r="AQ533" s="1"/>
      <c r="AR533" s="1"/>
      <c r="AT533" s="1"/>
      <c r="AU533" s="1"/>
      <c r="AV533" s="1"/>
      <c r="BC533" s="1"/>
      <c r="BD533" s="1"/>
      <c r="BE533" s="1"/>
      <c r="BI533" s="1"/>
      <c r="BJ533" s="1"/>
      <c r="BK533" s="1"/>
    </row>
    <row r="534" spans="39:63">
      <c r="AM534" s="1"/>
      <c r="AN534" s="1"/>
      <c r="AO534" s="1"/>
      <c r="AP534" s="1"/>
      <c r="AQ534" s="1"/>
      <c r="AR534" s="1"/>
      <c r="AT534" s="1"/>
      <c r="AU534" s="1"/>
      <c r="AV534" s="1"/>
      <c r="BC534" s="1"/>
      <c r="BD534" s="1"/>
      <c r="BE534" s="1"/>
      <c r="BI534" s="1"/>
      <c r="BJ534" s="1"/>
      <c r="BK534" s="1"/>
    </row>
    <row r="535" spans="39:63">
      <c r="AM535" s="1"/>
      <c r="AN535" s="1"/>
      <c r="AO535" s="1"/>
      <c r="AP535" s="1"/>
      <c r="AQ535" s="1"/>
      <c r="AR535" s="1"/>
      <c r="AT535" s="1"/>
      <c r="AU535" s="1"/>
      <c r="AV535" s="1"/>
      <c r="BC535" s="1"/>
      <c r="BD535" s="1"/>
      <c r="BE535" s="1"/>
      <c r="BI535" s="1"/>
      <c r="BJ535" s="1"/>
      <c r="BK535" s="1"/>
    </row>
    <row r="536" spans="39:63">
      <c r="AM536" s="1"/>
      <c r="AN536" s="1"/>
      <c r="AO536" s="1"/>
      <c r="AP536" s="1"/>
      <c r="AQ536" s="1"/>
      <c r="AR536" s="1"/>
      <c r="AT536" s="1"/>
      <c r="AU536" s="1"/>
      <c r="AV536" s="1"/>
      <c r="BC536" s="1"/>
      <c r="BD536" s="1"/>
      <c r="BE536" s="1"/>
      <c r="BI536" s="1"/>
      <c r="BJ536" s="1"/>
      <c r="BK536" s="1"/>
    </row>
    <row r="537" spans="39:63">
      <c r="AM537" s="1"/>
      <c r="AN537" s="1"/>
      <c r="AO537" s="1"/>
      <c r="AP537" s="1"/>
      <c r="AQ537" s="1"/>
      <c r="AR537" s="1"/>
      <c r="AT537" s="1"/>
      <c r="AU537" s="1"/>
      <c r="AV537" s="1"/>
      <c r="BC537" s="1"/>
      <c r="BD537" s="1"/>
      <c r="BE537" s="1"/>
      <c r="BI537" s="1"/>
      <c r="BJ537" s="1"/>
      <c r="BK537" s="1"/>
    </row>
    <row r="538" spans="39:63">
      <c r="AM538" s="1"/>
      <c r="AN538" s="1"/>
      <c r="AO538" s="1"/>
      <c r="AP538" s="1"/>
      <c r="AQ538" s="1"/>
      <c r="AR538" s="1"/>
      <c r="AT538" s="1"/>
      <c r="AU538" s="1"/>
      <c r="AV538" s="1"/>
      <c r="BC538" s="1"/>
      <c r="BD538" s="1"/>
      <c r="BE538" s="1"/>
      <c r="BI538" s="1"/>
      <c r="BJ538" s="1"/>
      <c r="BK538" s="1"/>
    </row>
    <row r="539" spans="39:63">
      <c r="AM539" s="1"/>
      <c r="AN539" s="1"/>
      <c r="AO539" s="1"/>
      <c r="AP539" s="1"/>
      <c r="AQ539" s="1"/>
      <c r="AR539" s="1"/>
      <c r="AT539" s="1"/>
      <c r="AU539" s="1"/>
      <c r="AV539" s="1"/>
      <c r="BC539" s="1"/>
      <c r="BD539" s="1"/>
      <c r="BE539" s="1"/>
      <c r="BI539" s="1"/>
      <c r="BJ539" s="1"/>
      <c r="BK539" s="1"/>
    </row>
    <row r="540" spans="39:63">
      <c r="AM540" s="1"/>
      <c r="AN540" s="1"/>
      <c r="AO540" s="1"/>
      <c r="AP540" s="1"/>
      <c r="AQ540" s="1"/>
      <c r="AR540" s="1"/>
      <c r="AT540" s="1"/>
      <c r="AU540" s="1"/>
      <c r="AV540" s="1"/>
      <c r="BC540" s="1"/>
      <c r="BD540" s="1"/>
      <c r="BE540" s="1"/>
      <c r="BI540" s="1"/>
      <c r="BJ540" s="1"/>
      <c r="BK540" s="1"/>
    </row>
    <row r="541" spans="39:63">
      <c r="AM541" s="1"/>
      <c r="AN541" s="1"/>
      <c r="AO541" s="1"/>
      <c r="AP541" s="1"/>
      <c r="AQ541" s="1"/>
      <c r="AR541" s="1"/>
      <c r="AT541" s="1"/>
      <c r="AU541" s="1"/>
      <c r="AV541" s="1"/>
      <c r="BC541" s="1"/>
      <c r="BD541" s="1"/>
      <c r="BE541" s="1"/>
      <c r="BI541" s="1"/>
      <c r="BJ541" s="1"/>
      <c r="BK541" s="1"/>
    </row>
    <row r="542" spans="39:63">
      <c r="AM542" s="1"/>
      <c r="AN542" s="1"/>
      <c r="AO542" s="1"/>
      <c r="AP542" s="1"/>
      <c r="AQ542" s="1"/>
      <c r="AR542" s="1"/>
      <c r="AT542" s="1"/>
      <c r="AU542" s="1"/>
      <c r="AV542" s="1"/>
      <c r="BC542" s="1"/>
      <c r="BD542" s="1"/>
      <c r="BE542" s="1"/>
      <c r="BI542" s="1"/>
      <c r="BJ542" s="1"/>
      <c r="BK542" s="1"/>
    </row>
    <row r="543" spans="39:63">
      <c r="AM543" s="1"/>
      <c r="AN543" s="1"/>
      <c r="AO543" s="1"/>
      <c r="AP543" s="1"/>
      <c r="AQ543" s="1"/>
      <c r="AR543" s="1"/>
      <c r="AT543" s="1"/>
      <c r="AU543" s="1"/>
      <c r="AV543" s="1"/>
      <c r="BC543" s="1"/>
      <c r="BD543" s="1"/>
      <c r="BE543" s="1"/>
      <c r="BI543" s="1"/>
      <c r="BJ543" s="1"/>
      <c r="BK543" s="1"/>
    </row>
    <row r="544" spans="39:63">
      <c r="AM544" s="1"/>
      <c r="AN544" s="1"/>
      <c r="AO544" s="1"/>
      <c r="AP544" s="1"/>
      <c r="AQ544" s="1"/>
      <c r="AR544" s="1"/>
      <c r="AT544" s="1"/>
      <c r="AU544" s="1"/>
      <c r="AV544" s="1"/>
      <c r="BC544" s="1"/>
      <c r="BD544" s="1"/>
      <c r="BE544" s="1"/>
      <c r="BI544" s="1"/>
      <c r="BJ544" s="1"/>
      <c r="BK544" s="1"/>
    </row>
    <row r="545" spans="39:63">
      <c r="AM545" s="1"/>
      <c r="AN545" s="1"/>
      <c r="AO545" s="1"/>
      <c r="AP545" s="1"/>
      <c r="AQ545" s="1"/>
      <c r="AR545" s="1"/>
      <c r="AT545" s="1"/>
      <c r="AU545" s="1"/>
      <c r="AV545" s="1"/>
      <c r="BC545" s="1"/>
      <c r="BD545" s="1"/>
      <c r="BE545" s="1"/>
      <c r="BI545" s="1"/>
      <c r="BJ545" s="1"/>
      <c r="BK545" s="1"/>
    </row>
    <row r="546" spans="39:63">
      <c r="AM546" s="1"/>
      <c r="AN546" s="1"/>
      <c r="AO546" s="1"/>
      <c r="AP546" s="1"/>
      <c r="AQ546" s="1"/>
      <c r="AR546" s="1"/>
      <c r="AT546" s="1"/>
      <c r="AU546" s="1"/>
      <c r="AV546" s="1"/>
      <c r="BC546" s="1"/>
      <c r="BD546" s="1"/>
      <c r="BE546" s="1"/>
      <c r="BI546" s="1"/>
      <c r="BJ546" s="1"/>
      <c r="BK546" s="1"/>
    </row>
    <row r="547" spans="39:63">
      <c r="AM547" s="1"/>
      <c r="AN547" s="1"/>
      <c r="AO547" s="1"/>
      <c r="AP547" s="1"/>
      <c r="AQ547" s="1"/>
      <c r="AR547" s="1"/>
      <c r="AT547" s="1"/>
      <c r="AU547" s="1"/>
      <c r="AV547" s="1"/>
      <c r="BC547" s="1"/>
      <c r="BD547" s="1"/>
      <c r="BE547" s="1"/>
      <c r="BI547" s="1"/>
      <c r="BJ547" s="1"/>
      <c r="BK547" s="1"/>
    </row>
    <row r="548" spans="39:63">
      <c r="AM548" s="1"/>
      <c r="AN548" s="1"/>
      <c r="AO548" s="1"/>
      <c r="AP548" s="1"/>
      <c r="AQ548" s="1"/>
      <c r="AR548" s="1"/>
      <c r="AT548" s="1"/>
      <c r="AU548" s="1"/>
      <c r="AV548" s="1"/>
      <c r="BC548" s="1"/>
      <c r="BD548" s="1"/>
      <c r="BE548" s="1"/>
      <c r="BI548" s="1"/>
      <c r="BJ548" s="1"/>
      <c r="BK548" s="1"/>
    </row>
    <row r="549" spans="39:63">
      <c r="AM549" s="1"/>
      <c r="AN549" s="1"/>
      <c r="AO549" s="1"/>
      <c r="AP549" s="1"/>
      <c r="AQ549" s="1"/>
      <c r="AR549" s="1"/>
      <c r="AT549" s="1"/>
      <c r="AU549" s="1"/>
      <c r="AV549" s="1"/>
      <c r="BC549" s="1"/>
      <c r="BD549" s="1"/>
      <c r="BE549" s="1"/>
      <c r="BI549" s="1"/>
      <c r="BJ549" s="1"/>
      <c r="BK549" s="1"/>
    </row>
    <row r="550" spans="39:63">
      <c r="AM550" s="1"/>
      <c r="AN550" s="1"/>
      <c r="AO550" s="1"/>
      <c r="AP550" s="1"/>
      <c r="AQ550" s="1"/>
      <c r="AR550" s="1"/>
      <c r="AT550" s="1"/>
      <c r="AU550" s="1"/>
      <c r="AV550" s="1"/>
      <c r="BC550" s="1"/>
      <c r="BD550" s="1"/>
      <c r="BE550" s="1"/>
      <c r="BI550" s="1"/>
      <c r="BJ550" s="1"/>
      <c r="BK550" s="1"/>
    </row>
    <row r="551" spans="39:63">
      <c r="AM551" s="1"/>
      <c r="AN551" s="1"/>
      <c r="AO551" s="1"/>
      <c r="AP551" s="1"/>
      <c r="AQ551" s="1"/>
      <c r="AR551" s="1"/>
      <c r="AT551" s="1"/>
      <c r="AU551" s="1"/>
      <c r="AV551" s="1"/>
      <c r="BC551" s="1"/>
      <c r="BD551" s="1"/>
      <c r="BE551" s="1"/>
      <c r="BI551" s="1"/>
      <c r="BJ551" s="1"/>
      <c r="BK551" s="1"/>
    </row>
    <row r="552" spans="39:63">
      <c r="AM552" s="1"/>
      <c r="AN552" s="1"/>
      <c r="AO552" s="1"/>
      <c r="AP552" s="1"/>
      <c r="AQ552" s="1"/>
      <c r="AR552" s="1"/>
      <c r="AT552" s="1"/>
      <c r="AU552" s="1"/>
      <c r="AV552" s="1"/>
      <c r="BC552" s="1"/>
      <c r="BD552" s="1"/>
      <c r="BE552" s="1"/>
      <c r="BI552" s="1"/>
      <c r="BJ552" s="1"/>
      <c r="BK552" s="1"/>
    </row>
    <row r="553" spans="39:63">
      <c r="AM553" s="1"/>
      <c r="AN553" s="1"/>
      <c r="AO553" s="1"/>
      <c r="AP553" s="1"/>
      <c r="AQ553" s="1"/>
      <c r="AR553" s="1"/>
      <c r="AT553" s="1"/>
      <c r="AU553" s="1"/>
      <c r="AV553" s="1"/>
      <c r="BC553" s="1"/>
      <c r="BD553" s="1"/>
      <c r="BE553" s="1"/>
      <c r="BI553" s="1"/>
      <c r="BJ553" s="1"/>
      <c r="BK553" s="1"/>
    </row>
    <row r="554" spans="39:63">
      <c r="AM554" s="1"/>
      <c r="AN554" s="1"/>
      <c r="AO554" s="1"/>
      <c r="AP554" s="1"/>
      <c r="AQ554" s="1"/>
      <c r="AR554" s="1"/>
      <c r="AT554" s="1"/>
      <c r="AU554" s="1"/>
      <c r="AV554" s="1"/>
      <c r="BC554" s="1"/>
      <c r="BD554" s="1"/>
      <c r="BE554" s="1"/>
      <c r="BI554" s="1"/>
      <c r="BJ554" s="1"/>
      <c r="BK554" s="1"/>
    </row>
    <row r="555" spans="39:63">
      <c r="AM555" s="1"/>
      <c r="AN555" s="1"/>
      <c r="AO555" s="1"/>
      <c r="AP555" s="1"/>
      <c r="AQ555" s="1"/>
      <c r="AR555" s="1"/>
      <c r="AT555" s="1"/>
      <c r="AU555" s="1"/>
      <c r="AV555" s="1"/>
      <c r="BC555" s="1"/>
      <c r="BD555" s="1"/>
      <c r="BE555" s="1"/>
      <c r="BI555" s="1"/>
      <c r="BJ555" s="1"/>
      <c r="BK555" s="1"/>
    </row>
    <row r="556" spans="39:63">
      <c r="AM556" s="1"/>
      <c r="AN556" s="1"/>
      <c r="AO556" s="1"/>
      <c r="AP556" s="1"/>
      <c r="AQ556" s="1"/>
      <c r="AR556" s="1"/>
      <c r="AT556" s="1"/>
      <c r="AU556" s="1"/>
      <c r="AV556" s="1"/>
      <c r="BC556" s="1"/>
      <c r="BD556" s="1"/>
      <c r="BE556" s="1"/>
      <c r="BI556" s="1"/>
      <c r="BJ556" s="1"/>
      <c r="BK556" s="1"/>
    </row>
    <row r="557" spans="39:63">
      <c r="AM557" s="1"/>
      <c r="AN557" s="1"/>
      <c r="AO557" s="1"/>
      <c r="AP557" s="1"/>
      <c r="AQ557" s="1"/>
      <c r="AR557" s="1"/>
      <c r="AT557" s="1"/>
      <c r="AU557" s="1"/>
      <c r="AV557" s="1"/>
      <c r="BC557" s="1"/>
      <c r="BD557" s="1"/>
      <c r="BE557" s="1"/>
      <c r="BI557" s="1"/>
      <c r="BJ557" s="1"/>
      <c r="BK557" s="1"/>
    </row>
    <row r="558" spans="39:63">
      <c r="AM558" s="1"/>
      <c r="AN558" s="1"/>
      <c r="AO558" s="1"/>
      <c r="AP558" s="1"/>
      <c r="AQ558" s="1"/>
      <c r="AR558" s="1"/>
      <c r="AT558" s="1"/>
      <c r="AU558" s="1"/>
      <c r="AV558" s="1"/>
      <c r="BC558" s="1"/>
      <c r="BD558" s="1"/>
      <c r="BE558" s="1"/>
      <c r="BI558" s="1"/>
      <c r="BJ558" s="1"/>
      <c r="BK558" s="1"/>
    </row>
    <row r="559" spans="39:63">
      <c r="AM559" s="1"/>
      <c r="AN559" s="1"/>
      <c r="AO559" s="1"/>
      <c r="AP559" s="1"/>
      <c r="AQ559" s="1"/>
      <c r="AR559" s="1"/>
      <c r="AT559" s="1"/>
      <c r="AU559" s="1"/>
      <c r="AV559" s="1"/>
      <c r="BC559" s="1"/>
      <c r="BD559" s="1"/>
      <c r="BE559" s="1"/>
      <c r="BI559" s="1"/>
      <c r="BJ559" s="1"/>
      <c r="BK559" s="1"/>
    </row>
    <row r="560" spans="39:63">
      <c r="AM560" s="1"/>
      <c r="AN560" s="1"/>
      <c r="AO560" s="1"/>
      <c r="AP560" s="1"/>
      <c r="AQ560" s="1"/>
      <c r="AR560" s="1"/>
      <c r="AT560" s="1"/>
      <c r="AU560" s="1"/>
      <c r="AV560" s="1"/>
      <c r="BC560" s="1"/>
      <c r="BD560" s="1"/>
      <c r="BE560" s="1"/>
      <c r="BI560" s="1"/>
      <c r="BJ560" s="1"/>
      <c r="BK560" s="1"/>
    </row>
    <row r="561" spans="39:63">
      <c r="AM561" s="1"/>
      <c r="AN561" s="1"/>
      <c r="AO561" s="1"/>
      <c r="AP561" s="1"/>
      <c r="AQ561" s="1"/>
      <c r="AR561" s="1"/>
      <c r="AT561" s="1"/>
      <c r="AU561" s="1"/>
      <c r="AV561" s="1"/>
      <c r="BC561" s="1"/>
      <c r="BD561" s="1"/>
      <c r="BE561" s="1"/>
      <c r="BI561" s="1"/>
      <c r="BJ561" s="1"/>
      <c r="BK561" s="1"/>
    </row>
    <row r="562" spans="39:63">
      <c r="AM562" s="1"/>
      <c r="AN562" s="1"/>
      <c r="AO562" s="1"/>
      <c r="AP562" s="1"/>
      <c r="AQ562" s="1"/>
      <c r="AR562" s="1"/>
      <c r="AT562" s="1"/>
      <c r="AU562" s="1"/>
      <c r="AV562" s="1"/>
      <c r="BC562" s="1"/>
      <c r="BD562" s="1"/>
      <c r="BE562" s="1"/>
      <c r="BI562" s="1"/>
      <c r="BJ562" s="1"/>
      <c r="BK562" s="1"/>
    </row>
    <row r="563" spans="39:63">
      <c r="AM563" s="1"/>
      <c r="AN563" s="1"/>
      <c r="AO563" s="1"/>
      <c r="AP563" s="1"/>
      <c r="AQ563" s="1"/>
      <c r="AR563" s="1"/>
      <c r="AT563" s="1"/>
      <c r="AU563" s="1"/>
      <c r="AV563" s="1"/>
      <c r="BC563" s="1"/>
      <c r="BD563" s="1"/>
      <c r="BE563" s="1"/>
      <c r="BI563" s="1"/>
      <c r="BJ563" s="1"/>
      <c r="BK563" s="1"/>
    </row>
    <row r="564" spans="39:63">
      <c r="AM564" s="1"/>
      <c r="AN564" s="1"/>
      <c r="AO564" s="1"/>
      <c r="AP564" s="1"/>
      <c r="AQ564" s="1"/>
      <c r="AR564" s="1"/>
      <c r="AT564" s="1"/>
      <c r="AU564" s="1"/>
      <c r="AV564" s="1"/>
      <c r="BC564" s="1"/>
      <c r="BD564" s="1"/>
      <c r="BE564" s="1"/>
      <c r="BI564" s="1"/>
      <c r="BJ564" s="1"/>
      <c r="BK564" s="1"/>
    </row>
    <row r="565" spans="39:63">
      <c r="AM565" s="1"/>
      <c r="AN565" s="1"/>
      <c r="AO565" s="1"/>
      <c r="AP565" s="1"/>
      <c r="AQ565" s="1"/>
      <c r="AR565" s="1"/>
      <c r="AT565" s="1"/>
      <c r="AU565" s="1"/>
      <c r="AV565" s="1"/>
      <c r="BC565" s="1"/>
      <c r="BD565" s="1"/>
      <c r="BE565" s="1"/>
      <c r="BI565" s="1"/>
      <c r="BJ565" s="1"/>
      <c r="BK565" s="1"/>
    </row>
    <row r="566" spans="39:63">
      <c r="AM566" s="1"/>
      <c r="AN566" s="1"/>
      <c r="AO566" s="1"/>
      <c r="AP566" s="1"/>
      <c r="AQ566" s="1"/>
      <c r="AR566" s="1"/>
      <c r="AT566" s="1"/>
      <c r="AU566" s="1"/>
      <c r="AV566" s="1"/>
      <c r="BC566" s="1"/>
      <c r="BD566" s="1"/>
      <c r="BE566" s="1"/>
      <c r="BI566" s="1"/>
      <c r="BJ566" s="1"/>
      <c r="BK566" s="1"/>
    </row>
    <row r="567" spans="39:63">
      <c r="AM567" s="1"/>
      <c r="AN567" s="1"/>
      <c r="AO567" s="1"/>
      <c r="AP567" s="1"/>
      <c r="AQ567" s="1"/>
      <c r="AR567" s="1"/>
      <c r="AT567" s="1"/>
      <c r="AU567" s="1"/>
      <c r="AV567" s="1"/>
      <c r="BC567" s="1"/>
      <c r="BD567" s="1"/>
      <c r="BE567" s="1"/>
      <c r="BI567" s="1"/>
      <c r="BJ567" s="1"/>
      <c r="BK567" s="1"/>
    </row>
    <row r="568" spans="39:63">
      <c r="AM568" s="1"/>
      <c r="AN568" s="1"/>
      <c r="AO568" s="1"/>
      <c r="AP568" s="1"/>
      <c r="AQ568" s="1"/>
      <c r="AR568" s="1"/>
      <c r="AT568" s="1"/>
      <c r="AU568" s="1"/>
      <c r="AV568" s="1"/>
      <c r="BC568" s="1"/>
      <c r="BD568" s="1"/>
      <c r="BE568" s="1"/>
      <c r="BI568" s="1"/>
      <c r="BJ568" s="1"/>
      <c r="BK568" s="1"/>
    </row>
    <row r="569" spans="39:63">
      <c r="AM569" s="1"/>
      <c r="AN569" s="1"/>
      <c r="AO569" s="1"/>
      <c r="AP569" s="1"/>
      <c r="AQ569" s="1"/>
      <c r="AR569" s="1"/>
      <c r="AT569" s="1"/>
      <c r="AU569" s="1"/>
      <c r="AV569" s="1"/>
      <c r="BC569" s="1"/>
      <c r="BD569" s="1"/>
      <c r="BE569" s="1"/>
      <c r="BI569" s="1"/>
      <c r="BJ569" s="1"/>
      <c r="BK569" s="1"/>
    </row>
    <row r="570" spans="39:63">
      <c r="AM570" s="1"/>
      <c r="AN570" s="1"/>
      <c r="AO570" s="1"/>
      <c r="AP570" s="1"/>
      <c r="AQ570" s="1"/>
      <c r="AR570" s="1"/>
      <c r="AT570" s="1"/>
      <c r="AU570" s="1"/>
      <c r="AV570" s="1"/>
      <c r="BC570" s="1"/>
      <c r="BD570" s="1"/>
      <c r="BE570" s="1"/>
      <c r="BI570" s="1"/>
      <c r="BJ570" s="1"/>
      <c r="BK570" s="1"/>
    </row>
    <row r="571" spans="39:63">
      <c r="AM571" s="1"/>
      <c r="AN571" s="1"/>
      <c r="AO571" s="1"/>
      <c r="AP571" s="1"/>
      <c r="AQ571" s="1"/>
      <c r="AR571" s="1"/>
      <c r="AT571" s="1"/>
      <c r="AU571" s="1"/>
      <c r="AV571" s="1"/>
      <c r="BC571" s="1"/>
      <c r="BD571" s="1"/>
      <c r="BE571" s="1"/>
      <c r="BI571" s="1"/>
      <c r="BJ571" s="1"/>
      <c r="BK571" s="1"/>
    </row>
    <row r="572" spans="39:63">
      <c r="AM572" s="1"/>
      <c r="AN572" s="1"/>
      <c r="AO572" s="1"/>
      <c r="AP572" s="1"/>
      <c r="AQ572" s="1"/>
      <c r="AR572" s="1"/>
      <c r="AT572" s="1"/>
      <c r="AU572" s="1"/>
      <c r="AV572" s="1"/>
      <c r="BC572" s="1"/>
      <c r="BD572" s="1"/>
      <c r="BE572" s="1"/>
      <c r="BI572" s="1"/>
      <c r="BJ572" s="1"/>
      <c r="BK572" s="1"/>
    </row>
    <row r="573" spans="39:63">
      <c r="AM573" s="1"/>
      <c r="AN573" s="1"/>
      <c r="AO573" s="1"/>
      <c r="AP573" s="1"/>
      <c r="AQ573" s="1"/>
      <c r="AR573" s="1"/>
      <c r="AT573" s="1"/>
      <c r="AU573" s="1"/>
      <c r="AV573" s="1"/>
      <c r="BC573" s="1"/>
      <c r="BD573" s="1"/>
      <c r="BE573" s="1"/>
      <c r="BI573" s="1"/>
      <c r="BJ573" s="1"/>
      <c r="BK573" s="1"/>
    </row>
    <row r="574" spans="39:63">
      <c r="AM574" s="1"/>
      <c r="AN574" s="1"/>
      <c r="AO574" s="1"/>
      <c r="AP574" s="1"/>
      <c r="AQ574" s="1"/>
      <c r="AR574" s="1"/>
      <c r="AT574" s="1"/>
      <c r="AU574" s="1"/>
      <c r="AV574" s="1"/>
      <c r="BC574" s="1"/>
      <c r="BD574" s="1"/>
      <c r="BE574" s="1"/>
      <c r="BI574" s="1"/>
      <c r="BJ574" s="1"/>
      <c r="BK574" s="1"/>
    </row>
    <row r="575" spans="39:63">
      <c r="AM575" s="1"/>
      <c r="AN575" s="1"/>
      <c r="AO575" s="1"/>
      <c r="AP575" s="1"/>
      <c r="AQ575" s="1"/>
      <c r="AR575" s="1"/>
      <c r="AT575" s="1"/>
      <c r="AU575" s="1"/>
      <c r="AV575" s="1"/>
      <c r="BC575" s="1"/>
      <c r="BD575" s="1"/>
      <c r="BE575" s="1"/>
      <c r="BI575" s="1"/>
      <c r="BJ575" s="1"/>
      <c r="BK575" s="1"/>
    </row>
    <row r="576" spans="39:63">
      <c r="AM576" s="1"/>
      <c r="AN576" s="1"/>
      <c r="AO576" s="1"/>
      <c r="AP576" s="1"/>
      <c r="AQ576" s="1"/>
      <c r="AR576" s="1"/>
      <c r="AT576" s="1"/>
      <c r="AU576" s="1"/>
      <c r="AV576" s="1"/>
      <c r="BC576" s="1"/>
      <c r="BD576" s="1"/>
      <c r="BE576" s="1"/>
      <c r="BI576" s="1"/>
      <c r="BJ576" s="1"/>
      <c r="BK576" s="1"/>
    </row>
    <row r="577" spans="39:63">
      <c r="AM577" s="1"/>
      <c r="AN577" s="1"/>
      <c r="AO577" s="1"/>
      <c r="AP577" s="1"/>
      <c r="AQ577" s="1"/>
      <c r="AR577" s="1"/>
      <c r="AT577" s="1"/>
      <c r="AU577" s="1"/>
      <c r="AV577" s="1"/>
      <c r="BC577" s="1"/>
      <c r="BD577" s="1"/>
      <c r="BE577" s="1"/>
      <c r="BI577" s="1"/>
      <c r="BJ577" s="1"/>
      <c r="BK577" s="1"/>
    </row>
    <row r="578" spans="39:63">
      <c r="AM578" s="1"/>
      <c r="AN578" s="1"/>
      <c r="AO578" s="1"/>
      <c r="AP578" s="1"/>
      <c r="AQ578" s="1"/>
      <c r="AR578" s="1"/>
      <c r="AT578" s="1"/>
      <c r="AU578" s="1"/>
      <c r="AV578" s="1"/>
      <c r="BC578" s="1"/>
      <c r="BD578" s="1"/>
      <c r="BE578" s="1"/>
      <c r="BI578" s="1"/>
      <c r="BJ578" s="1"/>
      <c r="BK578" s="1"/>
    </row>
    <row r="579" spans="39:63">
      <c r="AM579" s="1"/>
      <c r="AN579" s="1"/>
      <c r="AO579" s="1"/>
      <c r="AP579" s="1"/>
      <c r="AQ579" s="1"/>
      <c r="AR579" s="1"/>
      <c r="AT579" s="1"/>
      <c r="AU579" s="1"/>
      <c r="AV579" s="1"/>
      <c r="BC579" s="1"/>
      <c r="BD579" s="1"/>
      <c r="BE579" s="1"/>
      <c r="BI579" s="1"/>
      <c r="BJ579" s="1"/>
      <c r="BK579" s="1"/>
    </row>
    <row r="580" spans="39:63">
      <c r="AM580" s="1"/>
      <c r="AN580" s="1"/>
      <c r="AO580" s="1"/>
      <c r="AP580" s="1"/>
      <c r="AQ580" s="1"/>
      <c r="AR580" s="1"/>
      <c r="AT580" s="1"/>
      <c r="AU580" s="1"/>
      <c r="AV580" s="1"/>
      <c r="BC580" s="1"/>
      <c r="BD580" s="1"/>
      <c r="BE580" s="1"/>
      <c r="BI580" s="1"/>
      <c r="BJ580" s="1"/>
      <c r="BK580" s="1"/>
    </row>
    <row r="581" spans="39:63">
      <c r="AM581" s="1"/>
      <c r="AN581" s="1"/>
      <c r="AO581" s="1"/>
      <c r="AP581" s="1"/>
      <c r="AQ581" s="1"/>
      <c r="AR581" s="1"/>
      <c r="AT581" s="1"/>
      <c r="AU581" s="1"/>
      <c r="AV581" s="1"/>
      <c r="BC581" s="1"/>
      <c r="BD581" s="1"/>
      <c r="BE581" s="1"/>
      <c r="BI581" s="1"/>
      <c r="BJ581" s="1"/>
      <c r="BK581" s="1"/>
    </row>
    <row r="582" spans="39:63">
      <c r="AM582" s="1"/>
      <c r="AN582" s="1"/>
      <c r="AO582" s="1"/>
      <c r="AP582" s="1"/>
      <c r="AQ582" s="1"/>
      <c r="AR582" s="1"/>
      <c r="AT582" s="1"/>
      <c r="AU582" s="1"/>
      <c r="AV582" s="1"/>
      <c r="BC582" s="1"/>
      <c r="BD582" s="1"/>
      <c r="BE582" s="1"/>
      <c r="BI582" s="1"/>
      <c r="BJ582" s="1"/>
      <c r="BK582" s="1"/>
    </row>
    <row r="583" spans="39:63">
      <c r="AM583" s="1"/>
      <c r="AN583" s="1"/>
      <c r="AO583" s="1"/>
      <c r="AP583" s="1"/>
      <c r="AQ583" s="1"/>
      <c r="AR583" s="1"/>
      <c r="AT583" s="1"/>
      <c r="AU583" s="1"/>
      <c r="AV583" s="1"/>
      <c r="BC583" s="1"/>
      <c r="BD583" s="1"/>
      <c r="BE583" s="1"/>
      <c r="BI583" s="1"/>
      <c r="BJ583" s="1"/>
      <c r="BK583" s="1"/>
    </row>
    <row r="584" spans="39:63">
      <c r="AM584" s="1"/>
      <c r="AN584" s="1"/>
      <c r="AO584" s="1"/>
      <c r="AP584" s="1"/>
      <c r="AQ584" s="1"/>
      <c r="AR584" s="1"/>
      <c r="AT584" s="1"/>
      <c r="AU584" s="1"/>
      <c r="AV584" s="1"/>
      <c r="BC584" s="1"/>
      <c r="BD584" s="1"/>
      <c r="BE584" s="1"/>
      <c r="BI584" s="1"/>
      <c r="BJ584" s="1"/>
      <c r="BK584" s="1"/>
    </row>
    <row r="585" spans="39:63">
      <c r="AM585" s="1"/>
      <c r="AN585" s="1"/>
      <c r="AO585" s="1"/>
      <c r="AP585" s="1"/>
      <c r="AQ585" s="1"/>
      <c r="AR585" s="1"/>
      <c r="AT585" s="1"/>
      <c r="AU585" s="1"/>
      <c r="AV585" s="1"/>
      <c r="BC585" s="1"/>
      <c r="BD585" s="1"/>
      <c r="BE585" s="1"/>
      <c r="BI585" s="1"/>
      <c r="BJ585" s="1"/>
      <c r="BK585" s="1"/>
    </row>
    <row r="586" spans="39:63">
      <c r="AM586" s="1"/>
      <c r="AN586" s="1"/>
      <c r="AO586" s="1"/>
      <c r="AP586" s="1"/>
      <c r="AQ586" s="1"/>
      <c r="AR586" s="1"/>
      <c r="AT586" s="1"/>
      <c r="AU586" s="1"/>
      <c r="AV586" s="1"/>
      <c r="BC586" s="1"/>
      <c r="BD586" s="1"/>
      <c r="BE586" s="1"/>
      <c r="BI586" s="1"/>
      <c r="BJ586" s="1"/>
      <c r="BK586" s="1"/>
    </row>
    <row r="587" spans="39:63">
      <c r="AM587" s="1"/>
      <c r="AN587" s="1"/>
      <c r="AO587" s="1"/>
      <c r="AP587" s="1"/>
      <c r="AQ587" s="1"/>
      <c r="AR587" s="1"/>
      <c r="AT587" s="1"/>
      <c r="AU587" s="1"/>
      <c r="AV587" s="1"/>
      <c r="BC587" s="1"/>
      <c r="BD587" s="1"/>
      <c r="BE587" s="1"/>
      <c r="BI587" s="1"/>
      <c r="BJ587" s="1"/>
      <c r="BK587" s="1"/>
    </row>
    <row r="588" spans="39:63">
      <c r="AM588" s="1"/>
      <c r="AN588" s="1"/>
      <c r="AO588" s="1"/>
      <c r="AP588" s="1"/>
      <c r="AQ588" s="1"/>
      <c r="AR588" s="1"/>
      <c r="AT588" s="1"/>
      <c r="AU588" s="1"/>
      <c r="AV588" s="1"/>
      <c r="BC588" s="1"/>
      <c r="BD588" s="1"/>
      <c r="BE588" s="1"/>
      <c r="BI588" s="1"/>
      <c r="BJ588" s="1"/>
      <c r="BK588" s="1"/>
    </row>
    <row r="589" spans="39:63">
      <c r="AM589" s="1"/>
      <c r="AN589" s="1"/>
      <c r="AO589" s="1"/>
      <c r="AP589" s="1"/>
      <c r="AQ589" s="1"/>
      <c r="AR589" s="1"/>
      <c r="AT589" s="1"/>
      <c r="AU589" s="1"/>
      <c r="AV589" s="1"/>
      <c r="BC589" s="1"/>
      <c r="BD589" s="1"/>
      <c r="BE589" s="1"/>
      <c r="BI589" s="1"/>
      <c r="BJ589" s="1"/>
      <c r="BK589" s="1"/>
    </row>
    <row r="590" spans="39:63">
      <c r="AM590" s="1"/>
      <c r="AN590" s="1"/>
      <c r="AO590" s="1"/>
      <c r="AP590" s="1"/>
      <c r="AQ590" s="1"/>
      <c r="AR590" s="1"/>
      <c r="AT590" s="1"/>
      <c r="AU590" s="1"/>
      <c r="AV590" s="1"/>
      <c r="BC590" s="1"/>
      <c r="BD590" s="1"/>
      <c r="BE590" s="1"/>
      <c r="BI590" s="1"/>
      <c r="BJ590" s="1"/>
      <c r="BK590" s="1"/>
    </row>
    <row r="591" spans="39:63">
      <c r="AM591" s="1"/>
      <c r="AN591" s="1"/>
      <c r="AO591" s="1"/>
      <c r="AP591" s="1"/>
      <c r="AQ591" s="1"/>
      <c r="AR591" s="1"/>
      <c r="AT591" s="1"/>
      <c r="AU591" s="1"/>
      <c r="AV591" s="1"/>
      <c r="BC591" s="1"/>
      <c r="BD591" s="1"/>
      <c r="BE591" s="1"/>
      <c r="BI591" s="1"/>
      <c r="BJ591" s="1"/>
      <c r="BK591" s="1"/>
    </row>
    <row r="592" spans="39:63">
      <c r="AM592" s="1"/>
      <c r="AN592" s="1"/>
      <c r="AO592" s="1"/>
      <c r="AP592" s="1"/>
      <c r="AQ592" s="1"/>
      <c r="AR592" s="1"/>
      <c r="AT592" s="1"/>
      <c r="AU592" s="1"/>
      <c r="AV592" s="1"/>
      <c r="BC592" s="1"/>
      <c r="BD592" s="1"/>
      <c r="BE592" s="1"/>
      <c r="BI592" s="1"/>
      <c r="BJ592" s="1"/>
      <c r="BK592" s="1"/>
    </row>
    <row r="593" spans="39:63">
      <c r="AM593" s="1"/>
      <c r="AN593" s="1"/>
      <c r="AO593" s="1"/>
      <c r="AP593" s="1"/>
      <c r="AQ593" s="1"/>
      <c r="AR593" s="1"/>
      <c r="AT593" s="1"/>
      <c r="AU593" s="1"/>
      <c r="AV593" s="1"/>
      <c r="BC593" s="1"/>
      <c r="BD593" s="1"/>
      <c r="BE593" s="1"/>
      <c r="BI593" s="1"/>
      <c r="BJ593" s="1"/>
      <c r="BK593" s="1"/>
    </row>
    <row r="594" spans="39:63">
      <c r="AM594" s="1"/>
      <c r="AN594" s="1"/>
      <c r="AO594" s="1"/>
      <c r="AP594" s="1"/>
      <c r="AQ594" s="1"/>
      <c r="AR594" s="1"/>
      <c r="AT594" s="1"/>
      <c r="AU594" s="1"/>
      <c r="AV594" s="1"/>
      <c r="BC594" s="1"/>
      <c r="BD594" s="1"/>
      <c r="BE594" s="1"/>
      <c r="BI594" s="1"/>
      <c r="BJ594" s="1"/>
      <c r="BK594" s="1"/>
    </row>
    <row r="595" spans="39:63">
      <c r="AM595" s="1"/>
      <c r="AN595" s="1"/>
      <c r="AO595" s="1"/>
      <c r="AP595" s="1"/>
      <c r="AQ595" s="1"/>
      <c r="AR595" s="1"/>
      <c r="AT595" s="1"/>
      <c r="AU595" s="1"/>
      <c r="AV595" s="1"/>
      <c r="BC595" s="1"/>
      <c r="BD595" s="1"/>
      <c r="BE595" s="1"/>
      <c r="BI595" s="1"/>
      <c r="BJ595" s="1"/>
      <c r="BK595" s="1"/>
    </row>
    <row r="596" spans="39:63">
      <c r="AM596" s="1"/>
      <c r="AN596" s="1"/>
      <c r="AO596" s="1"/>
      <c r="AP596" s="1"/>
      <c r="AQ596" s="1"/>
      <c r="AR596" s="1"/>
      <c r="AT596" s="1"/>
      <c r="AU596" s="1"/>
      <c r="AV596" s="1"/>
      <c r="BC596" s="1"/>
      <c r="BD596" s="1"/>
      <c r="BE596" s="1"/>
      <c r="BI596" s="1"/>
      <c r="BJ596" s="1"/>
      <c r="BK596" s="1"/>
    </row>
    <row r="597" spans="39:63">
      <c r="AM597" s="1"/>
      <c r="AN597" s="1"/>
      <c r="AO597" s="1"/>
      <c r="AP597" s="1"/>
      <c r="AQ597" s="1"/>
      <c r="AR597" s="1"/>
      <c r="AT597" s="1"/>
      <c r="AU597" s="1"/>
      <c r="AV597" s="1"/>
      <c r="BC597" s="1"/>
      <c r="BD597" s="1"/>
      <c r="BE597" s="1"/>
      <c r="BI597" s="1"/>
      <c r="BJ597" s="1"/>
      <c r="BK597" s="1"/>
    </row>
    <row r="598" spans="39:63">
      <c r="AM598" s="1"/>
      <c r="AN598" s="1"/>
      <c r="AO598" s="1"/>
      <c r="AP598" s="1"/>
      <c r="AQ598" s="1"/>
      <c r="AR598" s="1"/>
      <c r="AT598" s="1"/>
      <c r="AU598" s="1"/>
      <c r="AV598" s="1"/>
      <c r="BC598" s="1"/>
      <c r="BD598" s="1"/>
      <c r="BE598" s="1"/>
      <c r="BI598" s="1"/>
      <c r="BJ598" s="1"/>
      <c r="BK598" s="1"/>
    </row>
    <row r="599" spans="39:63">
      <c r="AM599" s="1"/>
      <c r="AN599" s="1"/>
      <c r="AO599" s="1"/>
      <c r="AP599" s="1"/>
      <c r="AQ599" s="1"/>
      <c r="AR599" s="1"/>
      <c r="AT599" s="1"/>
      <c r="AU599" s="1"/>
      <c r="AV599" s="1"/>
      <c r="BC599" s="1"/>
      <c r="BD599" s="1"/>
      <c r="BE599" s="1"/>
      <c r="BI599" s="1"/>
      <c r="BJ599" s="1"/>
      <c r="BK599" s="1"/>
    </row>
    <row r="600" spans="39:63">
      <c r="AM600" s="1"/>
      <c r="AN600" s="1"/>
      <c r="AO600" s="1"/>
      <c r="AP600" s="1"/>
      <c r="AQ600" s="1"/>
      <c r="AR600" s="1"/>
      <c r="AT600" s="1"/>
      <c r="AU600" s="1"/>
      <c r="AV600" s="1"/>
      <c r="BC600" s="1"/>
      <c r="BD600" s="1"/>
      <c r="BE600" s="1"/>
      <c r="BI600" s="1"/>
      <c r="BJ600" s="1"/>
      <c r="BK600" s="1"/>
    </row>
    <row r="601" spans="39:63">
      <c r="AM601" s="1"/>
      <c r="AN601" s="1"/>
      <c r="AO601" s="1"/>
      <c r="AP601" s="1"/>
      <c r="AQ601" s="1"/>
      <c r="AR601" s="1"/>
      <c r="AT601" s="1"/>
      <c r="AU601" s="1"/>
      <c r="AV601" s="1"/>
      <c r="BC601" s="1"/>
      <c r="BD601" s="1"/>
      <c r="BE601" s="1"/>
      <c r="BI601" s="1"/>
      <c r="BJ601" s="1"/>
      <c r="BK601" s="1"/>
    </row>
    <row r="602" spans="39:63">
      <c r="AM602" s="1"/>
      <c r="AN602" s="1"/>
      <c r="AO602" s="1"/>
      <c r="AP602" s="1"/>
      <c r="AQ602" s="1"/>
      <c r="AR602" s="1"/>
      <c r="AT602" s="1"/>
      <c r="AU602" s="1"/>
      <c r="AV602" s="1"/>
      <c r="BC602" s="1"/>
      <c r="BD602" s="1"/>
      <c r="BE602" s="1"/>
      <c r="BI602" s="1"/>
      <c r="BJ602" s="1"/>
      <c r="BK602" s="1"/>
    </row>
    <row r="603" spans="39:63">
      <c r="AM603" s="1"/>
      <c r="AN603" s="1"/>
      <c r="AO603" s="1"/>
      <c r="AP603" s="1"/>
      <c r="AQ603" s="1"/>
      <c r="AR603" s="1"/>
      <c r="AT603" s="1"/>
      <c r="AU603" s="1"/>
      <c r="AV603" s="1"/>
      <c r="BC603" s="1"/>
      <c r="BD603" s="1"/>
      <c r="BE603" s="1"/>
      <c r="BI603" s="1"/>
      <c r="BJ603" s="1"/>
      <c r="BK603" s="1"/>
    </row>
    <row r="604" spans="39:63">
      <c r="AM604" s="1"/>
      <c r="AN604" s="1"/>
      <c r="AO604" s="1"/>
      <c r="AP604" s="1"/>
      <c r="AQ604" s="1"/>
      <c r="AR604" s="1"/>
      <c r="AT604" s="1"/>
      <c r="AU604" s="1"/>
      <c r="AV604" s="1"/>
      <c r="BC604" s="1"/>
      <c r="BD604" s="1"/>
      <c r="BE604" s="1"/>
      <c r="BI604" s="1"/>
      <c r="BJ604" s="1"/>
      <c r="BK604" s="1"/>
    </row>
    <row r="605" spans="39:63">
      <c r="AM605" s="1"/>
      <c r="AN605" s="1"/>
      <c r="AO605" s="1"/>
      <c r="AP605" s="1"/>
      <c r="AQ605" s="1"/>
      <c r="AR605" s="1"/>
      <c r="AT605" s="1"/>
      <c r="AU605" s="1"/>
      <c r="AV605" s="1"/>
      <c r="BC605" s="1"/>
      <c r="BD605" s="1"/>
      <c r="BE605" s="1"/>
      <c r="BI605" s="1"/>
      <c r="BJ605" s="1"/>
      <c r="BK605" s="1"/>
    </row>
    <row r="606" spans="39:63">
      <c r="AM606" s="1"/>
      <c r="AN606" s="1"/>
      <c r="AO606" s="1"/>
      <c r="AP606" s="1"/>
      <c r="AQ606" s="1"/>
      <c r="AR606" s="1"/>
      <c r="AT606" s="1"/>
      <c r="AU606" s="1"/>
      <c r="AV606" s="1"/>
      <c r="BC606" s="1"/>
      <c r="BD606" s="1"/>
      <c r="BE606" s="1"/>
      <c r="BI606" s="1"/>
      <c r="BJ606" s="1"/>
      <c r="BK606" s="1"/>
    </row>
    <row r="607" spans="39:63">
      <c r="AM607" s="1"/>
      <c r="AN607" s="1"/>
      <c r="AO607" s="1"/>
      <c r="AP607" s="1"/>
      <c r="AQ607" s="1"/>
      <c r="AR607" s="1"/>
      <c r="AT607" s="1"/>
      <c r="AU607" s="1"/>
      <c r="AV607" s="1"/>
      <c r="BC607" s="1"/>
      <c r="BD607" s="1"/>
      <c r="BE607" s="1"/>
      <c r="BI607" s="1"/>
      <c r="BJ607" s="1"/>
      <c r="BK607" s="1"/>
    </row>
    <row r="608" spans="39:63">
      <c r="AM608" s="1"/>
      <c r="AN608" s="1"/>
      <c r="AO608" s="1"/>
      <c r="AP608" s="1"/>
      <c r="AQ608" s="1"/>
      <c r="AR608" s="1"/>
      <c r="AT608" s="1"/>
      <c r="AU608" s="1"/>
      <c r="AV608" s="1"/>
      <c r="BC608" s="1"/>
      <c r="BD608" s="1"/>
      <c r="BE608" s="1"/>
      <c r="BI608" s="1"/>
      <c r="BJ608" s="1"/>
      <c r="BK608" s="1"/>
    </row>
    <row r="609" spans="39:63">
      <c r="AM609" s="1"/>
      <c r="AN609" s="1"/>
      <c r="AO609" s="1"/>
      <c r="AP609" s="1"/>
      <c r="AQ609" s="1"/>
      <c r="AR609" s="1"/>
      <c r="AT609" s="1"/>
      <c r="AU609" s="1"/>
      <c r="AV609" s="1"/>
      <c r="BC609" s="1"/>
      <c r="BD609" s="1"/>
      <c r="BE609" s="1"/>
      <c r="BI609" s="1"/>
      <c r="BJ609" s="1"/>
      <c r="BK609" s="1"/>
    </row>
    <row r="610" spans="39:63">
      <c r="AM610" s="1"/>
      <c r="AN610" s="1"/>
      <c r="AO610" s="1"/>
      <c r="AP610" s="1"/>
      <c r="AQ610" s="1"/>
      <c r="AR610" s="1"/>
      <c r="AT610" s="1"/>
      <c r="AU610" s="1"/>
      <c r="AV610" s="1"/>
      <c r="BC610" s="1"/>
      <c r="BD610" s="1"/>
      <c r="BE610" s="1"/>
      <c r="BI610" s="1"/>
      <c r="BJ610" s="1"/>
      <c r="BK610" s="1"/>
    </row>
    <row r="611" spans="39:63">
      <c r="AM611" s="1"/>
      <c r="AN611" s="1"/>
      <c r="AO611" s="1"/>
      <c r="AP611" s="1"/>
      <c r="AQ611" s="1"/>
      <c r="AR611" s="1"/>
      <c r="AT611" s="1"/>
      <c r="AU611" s="1"/>
      <c r="AV611" s="1"/>
      <c r="BC611" s="1"/>
      <c r="BD611" s="1"/>
      <c r="BE611" s="1"/>
      <c r="BI611" s="1"/>
      <c r="BJ611" s="1"/>
      <c r="BK611" s="1"/>
    </row>
    <row r="612" spans="39:63">
      <c r="AM612" s="1"/>
      <c r="AN612" s="1"/>
      <c r="AO612" s="1"/>
      <c r="AP612" s="1"/>
      <c r="AQ612" s="1"/>
      <c r="AR612" s="1"/>
      <c r="AT612" s="1"/>
      <c r="AU612" s="1"/>
      <c r="AV612" s="1"/>
      <c r="BC612" s="1"/>
      <c r="BD612" s="1"/>
      <c r="BE612" s="1"/>
      <c r="BI612" s="1"/>
      <c r="BJ612" s="1"/>
      <c r="BK612" s="1"/>
    </row>
    <row r="613" spans="39:63">
      <c r="AM613" s="1"/>
      <c r="AN613" s="1"/>
      <c r="AO613" s="1"/>
      <c r="AP613" s="1"/>
      <c r="AQ613" s="1"/>
      <c r="AR613" s="1"/>
      <c r="AT613" s="1"/>
      <c r="AU613" s="1"/>
      <c r="AV613" s="1"/>
      <c r="BC613" s="1"/>
      <c r="BD613" s="1"/>
      <c r="BE613" s="1"/>
      <c r="BI613" s="1"/>
      <c r="BJ613" s="1"/>
      <c r="BK613" s="1"/>
    </row>
    <row r="614" spans="39:63">
      <c r="AM614" s="1"/>
      <c r="AN614" s="1"/>
      <c r="AO614" s="1"/>
      <c r="AP614" s="1"/>
      <c r="AQ614" s="1"/>
      <c r="AR614" s="1"/>
      <c r="AT614" s="1"/>
      <c r="AU614" s="1"/>
      <c r="AV614" s="1"/>
      <c r="BC614" s="1"/>
      <c r="BD614" s="1"/>
      <c r="BE614" s="1"/>
      <c r="BI614" s="1"/>
      <c r="BJ614" s="1"/>
      <c r="BK614" s="1"/>
    </row>
    <row r="615" spans="39:63">
      <c r="AM615" s="1"/>
      <c r="AN615" s="1"/>
      <c r="AO615" s="1"/>
      <c r="AP615" s="1"/>
      <c r="AQ615" s="1"/>
      <c r="AR615" s="1"/>
      <c r="AT615" s="1"/>
      <c r="AU615" s="1"/>
      <c r="AV615" s="1"/>
      <c r="BC615" s="1"/>
      <c r="BD615" s="1"/>
      <c r="BE615" s="1"/>
      <c r="BI615" s="1"/>
      <c r="BJ615" s="1"/>
      <c r="BK615" s="1"/>
    </row>
    <row r="616" spans="39:63">
      <c r="AM616" s="1"/>
      <c r="AN616" s="1"/>
      <c r="AO616" s="1"/>
      <c r="AP616" s="1"/>
      <c r="AQ616" s="1"/>
      <c r="AR616" s="1"/>
      <c r="AT616" s="1"/>
      <c r="AU616" s="1"/>
      <c r="AV616" s="1"/>
      <c r="BC616" s="1"/>
      <c r="BD616" s="1"/>
      <c r="BE616" s="1"/>
      <c r="BI616" s="1"/>
      <c r="BJ616" s="1"/>
      <c r="BK616" s="1"/>
    </row>
    <row r="617" spans="39:63">
      <c r="AM617" s="1"/>
      <c r="AN617" s="1"/>
      <c r="AO617" s="1"/>
      <c r="AP617" s="1"/>
      <c r="AQ617" s="1"/>
      <c r="AR617" s="1"/>
      <c r="AT617" s="1"/>
      <c r="AU617" s="1"/>
      <c r="AV617" s="1"/>
      <c r="BC617" s="1"/>
      <c r="BD617" s="1"/>
      <c r="BE617" s="1"/>
      <c r="BI617" s="1"/>
      <c r="BJ617" s="1"/>
      <c r="BK617" s="1"/>
    </row>
    <row r="618" spans="39:63">
      <c r="AM618" s="1"/>
      <c r="AN618" s="1"/>
      <c r="AO618" s="1"/>
      <c r="AP618" s="1"/>
      <c r="AQ618" s="1"/>
      <c r="AR618" s="1"/>
      <c r="AT618" s="1"/>
      <c r="AU618" s="1"/>
      <c r="AV618" s="1"/>
      <c r="BC618" s="1"/>
      <c r="BD618" s="1"/>
      <c r="BE618" s="1"/>
      <c r="BI618" s="1"/>
      <c r="BJ618" s="1"/>
      <c r="BK618" s="1"/>
    </row>
    <row r="619" spans="39:63">
      <c r="AM619" s="1"/>
      <c r="AN619" s="1"/>
      <c r="AO619" s="1"/>
      <c r="AP619" s="1"/>
      <c r="AQ619" s="1"/>
      <c r="AR619" s="1"/>
      <c r="AT619" s="1"/>
      <c r="AU619" s="1"/>
      <c r="AV619" s="1"/>
      <c r="BC619" s="1"/>
      <c r="BD619" s="1"/>
      <c r="BE619" s="1"/>
      <c r="BI619" s="1"/>
      <c r="BJ619" s="1"/>
      <c r="BK619" s="1"/>
    </row>
    <row r="620" spans="39:63">
      <c r="AM620" s="1"/>
      <c r="AN620" s="1"/>
      <c r="AO620" s="1"/>
      <c r="AP620" s="1"/>
      <c r="AQ620" s="1"/>
      <c r="AR620" s="1"/>
      <c r="AT620" s="1"/>
      <c r="AU620" s="1"/>
      <c r="AV620" s="1"/>
      <c r="BC620" s="1"/>
      <c r="BD620" s="1"/>
      <c r="BE620" s="1"/>
      <c r="BI620" s="1"/>
      <c r="BJ620" s="1"/>
      <c r="BK620" s="1"/>
    </row>
    <row r="621" spans="39:63">
      <c r="AM621" s="1"/>
      <c r="AN621" s="1"/>
      <c r="AO621" s="1"/>
      <c r="AP621" s="1"/>
      <c r="AQ621" s="1"/>
      <c r="AR621" s="1"/>
      <c r="AT621" s="1"/>
      <c r="AU621" s="1"/>
      <c r="AV621" s="1"/>
      <c r="BC621" s="1"/>
      <c r="BD621" s="1"/>
      <c r="BE621" s="1"/>
      <c r="BI621" s="1"/>
      <c r="BJ621" s="1"/>
      <c r="BK621" s="1"/>
    </row>
    <row r="622" spans="39:63">
      <c r="AM622" s="1"/>
      <c r="AN622" s="1"/>
      <c r="AO622" s="1"/>
      <c r="AP622" s="1"/>
      <c r="AQ622" s="1"/>
      <c r="AR622" s="1"/>
      <c r="AT622" s="1"/>
      <c r="AU622" s="1"/>
      <c r="AV622" s="1"/>
      <c r="BC622" s="1"/>
      <c r="BD622" s="1"/>
      <c r="BE622" s="1"/>
      <c r="BI622" s="1"/>
      <c r="BJ622" s="1"/>
      <c r="BK622" s="1"/>
    </row>
    <row r="623" spans="39:63">
      <c r="AM623" s="1"/>
      <c r="AN623" s="1"/>
      <c r="AO623" s="1"/>
      <c r="AP623" s="1"/>
      <c r="AQ623" s="1"/>
      <c r="AR623" s="1"/>
      <c r="AT623" s="1"/>
      <c r="AU623" s="1"/>
      <c r="AV623" s="1"/>
      <c r="BC623" s="1"/>
      <c r="BD623" s="1"/>
      <c r="BE623" s="1"/>
      <c r="BI623" s="1"/>
      <c r="BJ623" s="1"/>
      <c r="BK623" s="1"/>
    </row>
    <row r="624" spans="39:63">
      <c r="AM624" s="1"/>
      <c r="AN624" s="1"/>
      <c r="AO624" s="1"/>
      <c r="AP624" s="1"/>
      <c r="AQ624" s="1"/>
      <c r="AR624" s="1"/>
      <c r="AT624" s="1"/>
      <c r="AU624" s="1"/>
      <c r="AV624" s="1"/>
      <c r="BC624" s="1"/>
      <c r="BD624" s="1"/>
      <c r="BE624" s="1"/>
      <c r="BI624" s="1"/>
      <c r="BJ624" s="1"/>
      <c r="BK624" s="1"/>
    </row>
    <row r="625" spans="39:63">
      <c r="AM625" s="1"/>
      <c r="AN625" s="1"/>
      <c r="AO625" s="1"/>
      <c r="AP625" s="1"/>
      <c r="AQ625" s="1"/>
      <c r="AR625" s="1"/>
      <c r="AT625" s="1"/>
      <c r="AU625" s="1"/>
      <c r="AV625" s="1"/>
      <c r="BC625" s="1"/>
      <c r="BD625" s="1"/>
      <c r="BE625" s="1"/>
      <c r="BI625" s="1"/>
      <c r="BJ625" s="1"/>
      <c r="BK625" s="1"/>
    </row>
    <row r="626" spans="39:63">
      <c r="AM626" s="1"/>
      <c r="AN626" s="1"/>
      <c r="AO626" s="1"/>
      <c r="AP626" s="1"/>
      <c r="AQ626" s="1"/>
      <c r="AR626" s="1"/>
      <c r="AT626" s="1"/>
      <c r="AU626" s="1"/>
      <c r="AV626" s="1"/>
      <c r="BC626" s="1"/>
      <c r="BD626" s="1"/>
      <c r="BE626" s="1"/>
      <c r="BI626" s="1"/>
      <c r="BJ626" s="1"/>
      <c r="BK626" s="1"/>
    </row>
    <row r="627" spans="39:63">
      <c r="AM627" s="1"/>
      <c r="AN627" s="1"/>
      <c r="AO627" s="1"/>
      <c r="AP627" s="1"/>
      <c r="AQ627" s="1"/>
      <c r="AR627" s="1"/>
      <c r="AT627" s="1"/>
      <c r="AU627" s="1"/>
      <c r="AV627" s="1"/>
      <c r="BC627" s="1"/>
      <c r="BD627" s="1"/>
      <c r="BE627" s="1"/>
      <c r="BI627" s="1"/>
      <c r="BJ627" s="1"/>
      <c r="BK627" s="1"/>
    </row>
    <row r="628" spans="39:63">
      <c r="AM628" s="1"/>
      <c r="AN628" s="1"/>
      <c r="AO628" s="1"/>
      <c r="AP628" s="1"/>
      <c r="AQ628" s="1"/>
      <c r="AR628" s="1"/>
      <c r="AT628" s="1"/>
      <c r="AU628" s="1"/>
      <c r="AV628" s="1"/>
      <c r="BC628" s="1"/>
      <c r="BD628" s="1"/>
      <c r="BE628" s="1"/>
      <c r="BI628" s="1"/>
      <c r="BJ628" s="1"/>
      <c r="BK628" s="1"/>
    </row>
    <row r="629" spans="39:63">
      <c r="AM629" s="1"/>
      <c r="AN629" s="1"/>
      <c r="AO629" s="1"/>
      <c r="AP629" s="1"/>
      <c r="AQ629" s="1"/>
      <c r="AR629" s="1"/>
      <c r="AT629" s="1"/>
      <c r="AU629" s="1"/>
      <c r="AV629" s="1"/>
      <c r="BC629" s="1"/>
      <c r="BD629" s="1"/>
      <c r="BE629" s="1"/>
      <c r="BI629" s="1"/>
      <c r="BJ629" s="1"/>
      <c r="BK629" s="1"/>
    </row>
    <row r="630" spans="39:63">
      <c r="AM630" s="1"/>
      <c r="AN630" s="1"/>
      <c r="AO630" s="1"/>
      <c r="AP630" s="1"/>
      <c r="AQ630" s="1"/>
      <c r="AR630" s="1"/>
      <c r="AT630" s="1"/>
      <c r="AU630" s="1"/>
      <c r="AV630" s="1"/>
      <c r="BC630" s="1"/>
      <c r="BD630" s="1"/>
      <c r="BE630" s="1"/>
      <c r="BI630" s="1"/>
      <c r="BJ630" s="1"/>
      <c r="BK630" s="1"/>
    </row>
    <row r="631" spans="39:63">
      <c r="AM631" s="1"/>
      <c r="AN631" s="1"/>
      <c r="AO631" s="1"/>
      <c r="AP631" s="1"/>
      <c r="AQ631" s="1"/>
      <c r="AR631" s="1"/>
      <c r="AT631" s="1"/>
      <c r="AU631" s="1"/>
      <c r="AV631" s="1"/>
      <c r="BC631" s="1"/>
      <c r="BD631" s="1"/>
      <c r="BE631" s="1"/>
      <c r="BI631" s="1"/>
      <c r="BJ631" s="1"/>
      <c r="BK631" s="1"/>
    </row>
    <row r="632" spans="39:63">
      <c r="AM632" s="1"/>
      <c r="AN632" s="1"/>
      <c r="AO632" s="1"/>
      <c r="AP632" s="1"/>
      <c r="AQ632" s="1"/>
      <c r="AR632" s="1"/>
      <c r="AT632" s="1"/>
      <c r="AU632" s="1"/>
      <c r="AV632" s="1"/>
      <c r="BC632" s="1"/>
      <c r="BD632" s="1"/>
      <c r="BE632" s="1"/>
      <c r="BI632" s="1"/>
      <c r="BJ632" s="1"/>
      <c r="BK632" s="1"/>
    </row>
    <row r="633" spans="39:63">
      <c r="AM633" s="1"/>
      <c r="AN633" s="1"/>
      <c r="AO633" s="1"/>
      <c r="AP633" s="1"/>
      <c r="AQ633" s="1"/>
      <c r="AR633" s="1"/>
      <c r="AT633" s="1"/>
      <c r="AU633" s="1"/>
      <c r="AV633" s="1"/>
      <c r="BC633" s="1"/>
      <c r="BD633" s="1"/>
      <c r="BE633" s="1"/>
      <c r="BI633" s="1"/>
      <c r="BJ633" s="1"/>
      <c r="BK633" s="1"/>
    </row>
    <row r="634" spans="39:63">
      <c r="AM634" s="1"/>
      <c r="AN634" s="1"/>
      <c r="AO634" s="1"/>
      <c r="AP634" s="1"/>
      <c r="AQ634" s="1"/>
      <c r="AR634" s="1"/>
      <c r="AT634" s="1"/>
      <c r="AU634" s="1"/>
      <c r="AV634" s="1"/>
      <c r="BC634" s="1"/>
      <c r="BD634" s="1"/>
      <c r="BE634" s="1"/>
      <c r="BI634" s="1"/>
      <c r="BJ634" s="1"/>
      <c r="BK634" s="1"/>
    </row>
    <row r="635" spans="39:63">
      <c r="AM635" s="1"/>
      <c r="AN635" s="1"/>
      <c r="AO635" s="1"/>
      <c r="AP635" s="1"/>
      <c r="AQ635" s="1"/>
      <c r="AR635" s="1"/>
      <c r="AT635" s="1"/>
      <c r="AU635" s="1"/>
      <c r="AV635" s="1"/>
      <c r="BC635" s="1"/>
      <c r="BD635" s="1"/>
      <c r="BE635" s="1"/>
      <c r="BI635" s="1"/>
      <c r="BJ635" s="1"/>
      <c r="BK635" s="1"/>
    </row>
    <row r="636" spans="39:63">
      <c r="AM636" s="1"/>
      <c r="AN636" s="1"/>
      <c r="AO636" s="1"/>
      <c r="AP636" s="1"/>
      <c r="AQ636" s="1"/>
      <c r="AR636" s="1"/>
      <c r="AT636" s="1"/>
      <c r="AU636" s="1"/>
      <c r="AV636" s="1"/>
      <c r="BC636" s="1"/>
      <c r="BD636" s="1"/>
      <c r="BE636" s="1"/>
      <c r="BI636" s="1"/>
      <c r="BJ636" s="1"/>
      <c r="BK636" s="1"/>
    </row>
    <row r="637" spans="39:63">
      <c r="AM637" s="1"/>
      <c r="AN637" s="1"/>
      <c r="AO637" s="1"/>
      <c r="AP637" s="1"/>
      <c r="AQ637" s="1"/>
      <c r="AR637" s="1"/>
      <c r="AT637" s="1"/>
      <c r="AU637" s="1"/>
      <c r="AV637" s="1"/>
      <c r="BC637" s="1"/>
      <c r="BD637" s="1"/>
      <c r="BE637" s="1"/>
      <c r="BI637" s="1"/>
      <c r="BJ637" s="1"/>
      <c r="BK637" s="1"/>
    </row>
    <row r="638" spans="39:63">
      <c r="AM638" s="1"/>
      <c r="AN638" s="1"/>
      <c r="AO638" s="1"/>
      <c r="AP638" s="1"/>
      <c r="AQ638" s="1"/>
      <c r="AR638" s="1"/>
      <c r="AT638" s="1"/>
      <c r="AU638" s="1"/>
      <c r="AV638" s="1"/>
      <c r="BC638" s="1"/>
      <c r="BD638" s="1"/>
      <c r="BE638" s="1"/>
      <c r="BI638" s="1"/>
      <c r="BJ638" s="1"/>
      <c r="BK638" s="1"/>
    </row>
    <row r="639" spans="39:63">
      <c r="AM639" s="1"/>
      <c r="AN639" s="1"/>
      <c r="AO639" s="1"/>
      <c r="AP639" s="1"/>
      <c r="AQ639" s="1"/>
      <c r="AR639" s="1"/>
      <c r="AT639" s="1"/>
      <c r="AU639" s="1"/>
      <c r="AV639" s="1"/>
      <c r="BC639" s="1"/>
      <c r="BD639" s="1"/>
      <c r="BE639" s="1"/>
      <c r="BI639" s="1"/>
      <c r="BJ639" s="1"/>
      <c r="BK639" s="1"/>
    </row>
    <row r="640" spans="39:63">
      <c r="AM640" s="1"/>
      <c r="AN640" s="1"/>
      <c r="AO640" s="1"/>
      <c r="AP640" s="1"/>
      <c r="AQ640" s="1"/>
      <c r="AR640" s="1"/>
      <c r="AT640" s="1"/>
      <c r="AU640" s="1"/>
      <c r="AV640" s="1"/>
      <c r="BC640" s="1"/>
      <c r="BD640" s="1"/>
      <c r="BE640" s="1"/>
      <c r="BI640" s="1"/>
      <c r="BJ640" s="1"/>
      <c r="BK640" s="1"/>
    </row>
    <row r="641" spans="39:63">
      <c r="AM641" s="1"/>
      <c r="AN641" s="1"/>
      <c r="AO641" s="1"/>
      <c r="AP641" s="1"/>
      <c r="AQ641" s="1"/>
      <c r="AR641" s="1"/>
      <c r="AT641" s="1"/>
      <c r="AU641" s="1"/>
      <c r="AV641" s="1"/>
      <c r="BC641" s="1"/>
      <c r="BD641" s="1"/>
      <c r="BE641" s="1"/>
      <c r="BI641" s="1"/>
      <c r="BJ641" s="1"/>
      <c r="BK641" s="1"/>
    </row>
    <row r="642" spans="39:63">
      <c r="AM642" s="1"/>
      <c r="AN642" s="1"/>
      <c r="AO642" s="1"/>
      <c r="AP642" s="1"/>
      <c r="AQ642" s="1"/>
      <c r="AR642" s="1"/>
      <c r="AT642" s="1"/>
      <c r="AU642" s="1"/>
      <c r="AV642" s="1"/>
      <c r="BC642" s="1"/>
      <c r="BD642" s="1"/>
      <c r="BE642" s="1"/>
      <c r="BI642" s="1"/>
      <c r="BJ642" s="1"/>
      <c r="BK642" s="1"/>
    </row>
    <row r="643" spans="39:63">
      <c r="AM643" s="1"/>
      <c r="AN643" s="1"/>
      <c r="AO643" s="1"/>
      <c r="AP643" s="1"/>
      <c r="AQ643" s="1"/>
      <c r="AR643" s="1"/>
      <c r="AT643" s="1"/>
      <c r="AU643" s="1"/>
      <c r="AV643" s="1"/>
      <c r="BC643" s="1"/>
      <c r="BD643" s="1"/>
      <c r="BE643" s="1"/>
      <c r="BI643" s="1"/>
      <c r="BJ643" s="1"/>
      <c r="BK643" s="1"/>
    </row>
    <row r="644" spans="39:63">
      <c r="AM644" s="1"/>
      <c r="AN644" s="1"/>
      <c r="AO644" s="1"/>
      <c r="AP644" s="1"/>
      <c r="AQ644" s="1"/>
      <c r="AR644" s="1"/>
      <c r="AT644" s="1"/>
      <c r="AU644" s="1"/>
      <c r="AV644" s="1"/>
      <c r="BC644" s="1"/>
      <c r="BD644" s="1"/>
      <c r="BE644" s="1"/>
      <c r="BI644" s="1"/>
      <c r="BJ644" s="1"/>
      <c r="BK644" s="1"/>
    </row>
    <row r="645" spans="39:63">
      <c r="AM645" s="1"/>
      <c r="AN645" s="1"/>
      <c r="AO645" s="1"/>
      <c r="AP645" s="1"/>
      <c r="AQ645" s="1"/>
      <c r="AR645" s="1"/>
      <c r="AT645" s="1"/>
      <c r="AU645" s="1"/>
      <c r="AV645" s="1"/>
      <c r="BC645" s="1"/>
      <c r="BD645" s="1"/>
      <c r="BE645" s="1"/>
      <c r="BI645" s="1"/>
      <c r="BJ645" s="1"/>
      <c r="BK645" s="1"/>
    </row>
    <row r="646" spans="39:63">
      <c r="AM646" s="1"/>
      <c r="AN646" s="1"/>
      <c r="AO646" s="1"/>
      <c r="AP646" s="1"/>
      <c r="AQ646" s="1"/>
      <c r="AR646" s="1"/>
      <c r="AT646" s="1"/>
      <c r="AU646" s="1"/>
      <c r="AV646" s="1"/>
      <c r="BC646" s="1"/>
      <c r="BD646" s="1"/>
      <c r="BE646" s="1"/>
      <c r="BI646" s="1"/>
      <c r="BJ646" s="1"/>
      <c r="BK646" s="1"/>
    </row>
    <row r="647" spans="39:63">
      <c r="AM647" s="1"/>
      <c r="AN647" s="1"/>
      <c r="AO647" s="1"/>
      <c r="AP647" s="1"/>
      <c r="AQ647" s="1"/>
      <c r="AR647" s="1"/>
      <c r="AT647" s="1"/>
      <c r="AU647" s="1"/>
      <c r="AV647" s="1"/>
      <c r="BC647" s="1"/>
      <c r="BD647" s="1"/>
      <c r="BE647" s="1"/>
      <c r="BI647" s="1"/>
      <c r="BJ647" s="1"/>
      <c r="BK647" s="1"/>
    </row>
    <row r="648" spans="39:63">
      <c r="AM648" s="1"/>
      <c r="AN648" s="1"/>
      <c r="AO648" s="1"/>
      <c r="AP648" s="1"/>
      <c r="AQ648" s="1"/>
      <c r="AR648" s="1"/>
      <c r="AT648" s="1"/>
      <c r="AU648" s="1"/>
      <c r="AV648" s="1"/>
      <c r="BC648" s="1"/>
      <c r="BD648" s="1"/>
      <c r="BE648" s="1"/>
      <c r="BI648" s="1"/>
      <c r="BJ648" s="1"/>
      <c r="BK648" s="1"/>
    </row>
    <row r="649" spans="39:63">
      <c r="AM649" s="1"/>
      <c r="AN649" s="1"/>
      <c r="AO649" s="1"/>
      <c r="AP649" s="1"/>
      <c r="AQ649" s="1"/>
      <c r="AR649" s="1"/>
      <c r="AT649" s="1"/>
      <c r="AU649" s="1"/>
      <c r="AV649" s="1"/>
      <c r="BC649" s="1"/>
      <c r="BD649" s="1"/>
      <c r="BE649" s="1"/>
      <c r="BI649" s="1"/>
      <c r="BJ649" s="1"/>
      <c r="BK649" s="1"/>
    </row>
    <row r="650" spans="39:63">
      <c r="AM650" s="1"/>
      <c r="AN650" s="1"/>
      <c r="AO650" s="1"/>
      <c r="AP650" s="1"/>
      <c r="AQ650" s="1"/>
      <c r="AR650" s="1"/>
      <c r="AT650" s="1"/>
      <c r="AU650" s="1"/>
      <c r="AV650" s="1"/>
      <c r="BC650" s="1"/>
      <c r="BD650" s="1"/>
      <c r="BE650" s="1"/>
      <c r="BI650" s="1"/>
      <c r="BJ650" s="1"/>
      <c r="BK650" s="1"/>
    </row>
    <row r="651" spans="39:63">
      <c r="AM651" s="1"/>
      <c r="AN651" s="1"/>
      <c r="AO651" s="1"/>
      <c r="AP651" s="1"/>
      <c r="AQ651" s="1"/>
      <c r="AR651" s="1"/>
      <c r="AT651" s="1"/>
      <c r="AU651" s="1"/>
      <c r="AV651" s="1"/>
      <c r="BC651" s="1"/>
      <c r="BD651" s="1"/>
      <c r="BE651" s="1"/>
      <c r="BI651" s="1"/>
      <c r="BJ651" s="1"/>
      <c r="BK651" s="1"/>
    </row>
    <row r="652" spans="39:63">
      <c r="AM652" s="1"/>
      <c r="AN652" s="1"/>
      <c r="AO652" s="1"/>
      <c r="AP652" s="1"/>
      <c r="AQ652" s="1"/>
      <c r="AR652" s="1"/>
      <c r="AT652" s="1"/>
      <c r="AU652" s="1"/>
      <c r="AV652" s="1"/>
      <c r="BC652" s="1"/>
      <c r="BD652" s="1"/>
      <c r="BE652" s="1"/>
      <c r="BI652" s="1"/>
      <c r="BJ652" s="1"/>
      <c r="BK652" s="1"/>
    </row>
    <row r="653" spans="39:63">
      <c r="AM653" s="1"/>
      <c r="AN653" s="1"/>
      <c r="AO653" s="1"/>
      <c r="AP653" s="1"/>
      <c r="AQ653" s="1"/>
      <c r="AR653" s="1"/>
      <c r="AT653" s="1"/>
      <c r="AU653" s="1"/>
      <c r="AV653" s="1"/>
      <c r="BC653" s="1"/>
      <c r="BD653" s="1"/>
      <c r="BE653" s="1"/>
      <c r="BI653" s="1"/>
      <c r="BJ653" s="1"/>
      <c r="BK653" s="1"/>
    </row>
    <row r="654" spans="39:63">
      <c r="AM654" s="1"/>
      <c r="AN654" s="1"/>
      <c r="AO654" s="1"/>
      <c r="AP654" s="1"/>
      <c r="AQ654" s="1"/>
      <c r="AR654" s="1"/>
      <c r="AT654" s="1"/>
      <c r="AU654" s="1"/>
      <c r="AV654" s="1"/>
      <c r="BC654" s="1"/>
      <c r="BD654" s="1"/>
      <c r="BE654" s="1"/>
      <c r="BI654" s="1"/>
      <c r="BJ654" s="1"/>
      <c r="BK654" s="1"/>
    </row>
    <row r="655" spans="39:63">
      <c r="AM655" s="1"/>
      <c r="AN655" s="1"/>
      <c r="AO655" s="1"/>
      <c r="AP655" s="1"/>
      <c r="AQ655" s="1"/>
      <c r="AR655" s="1"/>
      <c r="AT655" s="1"/>
      <c r="AU655" s="1"/>
      <c r="AV655" s="1"/>
      <c r="BC655" s="1"/>
      <c r="BD655" s="1"/>
      <c r="BE655" s="1"/>
      <c r="BI655" s="1"/>
      <c r="BJ655" s="1"/>
      <c r="BK655" s="1"/>
    </row>
    <row r="656" spans="39:63">
      <c r="AM656" s="1"/>
      <c r="AN656" s="1"/>
      <c r="AO656" s="1"/>
      <c r="AP656" s="1"/>
      <c r="AQ656" s="1"/>
      <c r="AR656" s="1"/>
      <c r="AT656" s="1"/>
      <c r="AU656" s="1"/>
      <c r="AV656" s="1"/>
      <c r="BC656" s="1"/>
      <c r="BD656" s="1"/>
      <c r="BE656" s="1"/>
      <c r="BI656" s="1"/>
      <c r="BJ656" s="1"/>
      <c r="BK656" s="1"/>
    </row>
    <row r="657" spans="39:63">
      <c r="AM657" s="1"/>
      <c r="AN657" s="1"/>
      <c r="AO657" s="1"/>
      <c r="AP657" s="1"/>
      <c r="AQ657" s="1"/>
      <c r="AR657" s="1"/>
      <c r="AT657" s="1"/>
      <c r="AU657" s="1"/>
      <c r="AV657" s="1"/>
      <c r="BC657" s="1"/>
      <c r="BD657" s="1"/>
      <c r="BE657" s="1"/>
      <c r="BI657" s="1"/>
      <c r="BJ657" s="1"/>
      <c r="BK657" s="1"/>
    </row>
    <row r="658" spans="39:63">
      <c r="AM658" s="1"/>
      <c r="AN658" s="1"/>
      <c r="AO658" s="1"/>
      <c r="AP658" s="1"/>
      <c r="AQ658" s="1"/>
      <c r="AR658" s="1"/>
      <c r="AT658" s="1"/>
      <c r="AU658" s="1"/>
      <c r="AV658" s="1"/>
      <c r="BC658" s="1"/>
      <c r="BD658" s="1"/>
      <c r="BE658" s="1"/>
      <c r="BI658" s="1"/>
      <c r="BJ658" s="1"/>
      <c r="BK658" s="1"/>
    </row>
    <row r="659" spans="39:63">
      <c r="AM659" s="1"/>
      <c r="AN659" s="1"/>
      <c r="AO659" s="1"/>
      <c r="AP659" s="1"/>
      <c r="AQ659" s="1"/>
      <c r="AR659" s="1"/>
      <c r="AT659" s="1"/>
      <c r="AU659" s="1"/>
      <c r="AV659" s="1"/>
      <c r="BC659" s="1"/>
      <c r="BD659" s="1"/>
      <c r="BE659" s="1"/>
      <c r="BI659" s="1"/>
      <c r="BJ659" s="1"/>
      <c r="BK659" s="1"/>
    </row>
    <row r="660" spans="39:63">
      <c r="AM660" s="1"/>
      <c r="AN660" s="1"/>
      <c r="AO660" s="1"/>
      <c r="AP660" s="1"/>
      <c r="AQ660" s="1"/>
      <c r="AR660" s="1"/>
      <c r="AT660" s="1"/>
      <c r="AU660" s="1"/>
      <c r="AV660" s="1"/>
      <c r="BC660" s="1"/>
      <c r="BD660" s="1"/>
      <c r="BE660" s="1"/>
      <c r="BI660" s="1"/>
      <c r="BJ660" s="1"/>
      <c r="BK660" s="1"/>
    </row>
    <row r="661" spans="39:63">
      <c r="AM661" s="1"/>
      <c r="AN661" s="1"/>
      <c r="AO661" s="1"/>
      <c r="AP661" s="1"/>
      <c r="AQ661" s="1"/>
      <c r="AR661" s="1"/>
      <c r="AT661" s="1"/>
      <c r="AU661" s="1"/>
      <c r="AV661" s="1"/>
      <c r="BC661" s="1"/>
      <c r="BD661" s="1"/>
      <c r="BE661" s="1"/>
      <c r="BI661" s="1"/>
      <c r="BJ661" s="1"/>
      <c r="BK661" s="1"/>
    </row>
    <row r="662" spans="39:63">
      <c r="AM662" s="1"/>
      <c r="AN662" s="1"/>
      <c r="AO662" s="1"/>
      <c r="AP662" s="1"/>
      <c r="AQ662" s="1"/>
      <c r="AR662" s="1"/>
      <c r="AT662" s="1"/>
      <c r="AU662" s="1"/>
      <c r="AV662" s="1"/>
      <c r="BC662" s="1"/>
      <c r="BD662" s="1"/>
      <c r="BE662" s="1"/>
      <c r="BI662" s="1"/>
      <c r="BJ662" s="1"/>
      <c r="BK662" s="1"/>
    </row>
    <row r="663" spans="39:63">
      <c r="AM663" s="1"/>
      <c r="AN663" s="1"/>
      <c r="AO663" s="1"/>
      <c r="AP663" s="1"/>
      <c r="AQ663" s="1"/>
      <c r="AR663" s="1"/>
      <c r="AT663" s="1"/>
      <c r="AU663" s="1"/>
      <c r="AV663" s="1"/>
      <c r="BC663" s="1"/>
      <c r="BD663" s="1"/>
      <c r="BE663" s="1"/>
      <c r="BI663" s="1"/>
      <c r="BJ663" s="1"/>
      <c r="BK663" s="1"/>
    </row>
    <row r="664" spans="39:63">
      <c r="AM664" s="1"/>
      <c r="AN664" s="1"/>
      <c r="AO664" s="1"/>
      <c r="AP664" s="1"/>
      <c r="AQ664" s="1"/>
      <c r="AR664" s="1"/>
      <c r="AT664" s="1"/>
      <c r="AU664" s="1"/>
      <c r="AV664" s="1"/>
      <c r="BC664" s="1"/>
      <c r="BD664" s="1"/>
      <c r="BE664" s="1"/>
      <c r="BI664" s="1"/>
      <c r="BJ664" s="1"/>
      <c r="BK664" s="1"/>
    </row>
    <row r="665" spans="39:63">
      <c r="AM665" s="1"/>
      <c r="AN665" s="1"/>
      <c r="AO665" s="1"/>
      <c r="AP665" s="1"/>
      <c r="AQ665" s="1"/>
      <c r="AR665" s="1"/>
      <c r="AT665" s="1"/>
      <c r="AU665" s="1"/>
      <c r="AV665" s="1"/>
      <c r="BC665" s="1"/>
      <c r="BD665" s="1"/>
      <c r="BE665" s="1"/>
      <c r="BI665" s="1"/>
      <c r="BJ665" s="1"/>
      <c r="BK665" s="1"/>
    </row>
    <row r="666" spans="39:63">
      <c r="AM666" s="1"/>
      <c r="AN666" s="1"/>
      <c r="AO666" s="1"/>
      <c r="AP666" s="1"/>
      <c r="AQ666" s="1"/>
      <c r="AR666" s="1"/>
      <c r="AT666" s="1"/>
      <c r="AU666" s="1"/>
      <c r="AV666" s="1"/>
      <c r="BC666" s="1"/>
      <c r="BD666" s="1"/>
      <c r="BE666" s="1"/>
      <c r="BI666" s="1"/>
      <c r="BJ666" s="1"/>
      <c r="BK666" s="1"/>
    </row>
    <row r="667" spans="39:63">
      <c r="AM667" s="1"/>
      <c r="AN667" s="1"/>
      <c r="AO667" s="1"/>
      <c r="AP667" s="1"/>
      <c r="AQ667" s="1"/>
      <c r="AR667" s="1"/>
      <c r="AT667" s="1"/>
      <c r="AU667" s="1"/>
      <c r="AV667" s="1"/>
      <c r="BC667" s="1"/>
      <c r="BD667" s="1"/>
      <c r="BE667" s="1"/>
      <c r="BI667" s="1"/>
      <c r="BJ667" s="1"/>
      <c r="BK667" s="1"/>
    </row>
    <row r="668" spans="39:63">
      <c r="AM668" s="1"/>
      <c r="AN668" s="1"/>
      <c r="AO668" s="1"/>
      <c r="AP668" s="1"/>
      <c r="AQ668" s="1"/>
      <c r="AR668" s="1"/>
      <c r="AT668" s="1"/>
      <c r="AU668" s="1"/>
      <c r="AV668" s="1"/>
      <c r="BC668" s="1"/>
      <c r="BD668" s="1"/>
      <c r="BE668" s="1"/>
      <c r="BI668" s="1"/>
      <c r="BJ668" s="1"/>
      <c r="BK668" s="1"/>
    </row>
    <row r="669" spans="39:63">
      <c r="AM669" s="1"/>
      <c r="AN669" s="1"/>
      <c r="AO669" s="1"/>
      <c r="AP669" s="1"/>
      <c r="AQ669" s="1"/>
      <c r="AR669" s="1"/>
      <c r="AT669" s="1"/>
      <c r="AU669" s="1"/>
      <c r="AV669" s="1"/>
      <c r="BC669" s="1"/>
      <c r="BD669" s="1"/>
      <c r="BE669" s="1"/>
      <c r="BI669" s="1"/>
      <c r="BJ669" s="1"/>
      <c r="BK669" s="1"/>
    </row>
    <row r="670" spans="39:63">
      <c r="AM670" s="1"/>
      <c r="AN670" s="1"/>
      <c r="AO670" s="1"/>
      <c r="AP670" s="1"/>
      <c r="AQ670" s="1"/>
      <c r="AR670" s="1"/>
      <c r="AT670" s="1"/>
      <c r="AU670" s="1"/>
      <c r="AV670" s="1"/>
      <c r="BC670" s="1"/>
      <c r="BD670" s="1"/>
      <c r="BE670" s="1"/>
      <c r="BI670" s="1"/>
      <c r="BJ670" s="1"/>
      <c r="BK670" s="1"/>
    </row>
    <row r="671" spans="39:63">
      <c r="AM671" s="1"/>
      <c r="AN671" s="1"/>
      <c r="AO671" s="1"/>
      <c r="AP671" s="1"/>
      <c r="AQ671" s="1"/>
      <c r="AR671" s="1"/>
      <c r="AT671" s="1"/>
      <c r="AU671" s="1"/>
      <c r="AV671" s="1"/>
      <c r="BC671" s="1"/>
      <c r="BD671" s="1"/>
      <c r="BE671" s="1"/>
      <c r="BI671" s="1"/>
      <c r="BJ671" s="1"/>
      <c r="BK671" s="1"/>
    </row>
    <row r="672" spans="39:63">
      <c r="AM672" s="1"/>
      <c r="AN672" s="1"/>
      <c r="AO672" s="1"/>
      <c r="AP672" s="1"/>
      <c r="AQ672" s="1"/>
      <c r="AR672" s="1"/>
      <c r="AT672" s="1"/>
      <c r="AU672" s="1"/>
      <c r="AV672" s="1"/>
      <c r="BC672" s="1"/>
      <c r="BD672" s="1"/>
      <c r="BE672" s="1"/>
      <c r="BI672" s="1"/>
      <c r="BJ672" s="1"/>
      <c r="BK672" s="1"/>
    </row>
    <row r="673" spans="39:63">
      <c r="AM673" s="1"/>
      <c r="AN673" s="1"/>
      <c r="AO673" s="1"/>
      <c r="AP673" s="1"/>
      <c r="AQ673" s="1"/>
      <c r="AR673" s="1"/>
      <c r="AT673" s="1"/>
      <c r="AU673" s="1"/>
      <c r="AV673" s="1"/>
      <c r="BC673" s="1"/>
      <c r="BD673" s="1"/>
      <c r="BE673" s="1"/>
      <c r="BI673" s="1"/>
      <c r="BJ673" s="1"/>
      <c r="BK673" s="1"/>
    </row>
    <row r="674" spans="39:63">
      <c r="AM674" s="1"/>
      <c r="AN674" s="1"/>
      <c r="AO674" s="1"/>
      <c r="AP674" s="1"/>
      <c r="AQ674" s="1"/>
      <c r="AR674" s="1"/>
      <c r="AT674" s="1"/>
      <c r="AU674" s="1"/>
      <c r="AV674" s="1"/>
      <c r="BC674" s="1"/>
      <c r="BD674" s="1"/>
      <c r="BE674" s="1"/>
      <c r="BI674" s="1"/>
      <c r="BJ674" s="1"/>
      <c r="BK674" s="1"/>
    </row>
    <row r="675" spans="39:63">
      <c r="AM675" s="1"/>
      <c r="AN675" s="1"/>
      <c r="AO675" s="1"/>
      <c r="AP675" s="1"/>
      <c r="AQ675" s="1"/>
      <c r="AR675" s="1"/>
      <c r="AT675" s="1"/>
      <c r="AU675" s="1"/>
      <c r="AV675" s="1"/>
      <c r="BC675" s="1"/>
      <c r="BD675" s="1"/>
      <c r="BE675" s="1"/>
      <c r="BI675" s="1"/>
      <c r="BJ675" s="1"/>
      <c r="BK675" s="1"/>
    </row>
    <row r="676" spans="39:63">
      <c r="AM676" s="1"/>
      <c r="AN676" s="1"/>
      <c r="AO676" s="1"/>
      <c r="AP676" s="1"/>
      <c r="AQ676" s="1"/>
      <c r="AR676" s="1"/>
      <c r="AT676" s="1"/>
      <c r="AU676" s="1"/>
      <c r="AV676" s="1"/>
      <c r="BC676" s="1"/>
      <c r="BD676" s="1"/>
      <c r="BE676" s="1"/>
      <c r="BI676" s="1"/>
      <c r="BJ676" s="1"/>
      <c r="BK676" s="1"/>
    </row>
    <row r="677" spans="39:63">
      <c r="AM677" s="1"/>
      <c r="AN677" s="1"/>
      <c r="AO677" s="1"/>
      <c r="AP677" s="1"/>
      <c r="AQ677" s="1"/>
      <c r="AR677" s="1"/>
      <c r="AT677" s="1"/>
      <c r="AU677" s="1"/>
      <c r="AV677" s="1"/>
      <c r="BC677" s="1"/>
      <c r="BD677" s="1"/>
      <c r="BE677" s="1"/>
      <c r="BI677" s="1"/>
      <c r="BJ677" s="1"/>
      <c r="BK677" s="1"/>
    </row>
    <row r="678" spans="39:63">
      <c r="AM678" s="1"/>
      <c r="AN678" s="1"/>
      <c r="AO678" s="1"/>
      <c r="AP678" s="1"/>
      <c r="AQ678" s="1"/>
      <c r="AR678" s="1"/>
      <c r="AT678" s="1"/>
      <c r="AU678" s="1"/>
      <c r="AV678" s="1"/>
      <c r="BC678" s="1"/>
      <c r="BD678" s="1"/>
      <c r="BE678" s="1"/>
      <c r="BI678" s="1"/>
      <c r="BJ678" s="1"/>
      <c r="BK678" s="1"/>
    </row>
    <row r="679" spans="39:63">
      <c r="AM679" s="1"/>
      <c r="AN679" s="1"/>
      <c r="AO679" s="1"/>
      <c r="AP679" s="1"/>
      <c r="AQ679" s="1"/>
      <c r="AR679" s="1"/>
      <c r="AT679" s="1"/>
      <c r="AU679" s="1"/>
      <c r="AV679" s="1"/>
      <c r="BC679" s="1"/>
      <c r="BD679" s="1"/>
      <c r="BE679" s="1"/>
      <c r="BI679" s="1"/>
      <c r="BJ679" s="1"/>
      <c r="BK679" s="1"/>
    </row>
    <row r="680" spans="39:63">
      <c r="AM680" s="1"/>
      <c r="AN680" s="1"/>
      <c r="AO680" s="1"/>
      <c r="AP680" s="1"/>
      <c r="AQ680" s="1"/>
      <c r="AR680" s="1"/>
      <c r="AT680" s="1"/>
      <c r="AU680" s="1"/>
      <c r="AV680" s="1"/>
      <c r="BC680" s="1"/>
      <c r="BD680" s="1"/>
      <c r="BE680" s="1"/>
      <c r="BI680" s="1"/>
      <c r="BJ680" s="1"/>
      <c r="BK680" s="1"/>
    </row>
    <row r="681" spans="39:63">
      <c r="AM681" s="1"/>
      <c r="AN681" s="1"/>
      <c r="AO681" s="1"/>
      <c r="AP681" s="1"/>
      <c r="AQ681" s="1"/>
      <c r="AR681" s="1"/>
      <c r="AT681" s="1"/>
      <c r="AU681" s="1"/>
      <c r="AV681" s="1"/>
      <c r="BC681" s="1"/>
      <c r="BD681" s="1"/>
      <c r="BE681" s="1"/>
      <c r="BI681" s="1"/>
      <c r="BJ681" s="1"/>
      <c r="BK681" s="1"/>
    </row>
    <row r="682" spans="39:63">
      <c r="AM682" s="1"/>
      <c r="AN682" s="1"/>
      <c r="AO682" s="1"/>
      <c r="AP682" s="1"/>
      <c r="AQ682" s="1"/>
      <c r="AR682" s="1"/>
      <c r="AT682" s="1"/>
      <c r="AU682" s="1"/>
      <c r="AV682" s="1"/>
      <c r="BC682" s="1"/>
      <c r="BD682" s="1"/>
      <c r="BE682" s="1"/>
      <c r="BI682" s="1"/>
      <c r="BJ682" s="1"/>
      <c r="BK682" s="1"/>
    </row>
    <row r="683" spans="39:63">
      <c r="AM683" s="1"/>
      <c r="AN683" s="1"/>
      <c r="AO683" s="1"/>
      <c r="AP683" s="1"/>
      <c r="AQ683" s="1"/>
      <c r="AR683" s="1"/>
      <c r="AT683" s="1"/>
      <c r="AU683" s="1"/>
      <c r="AV683" s="1"/>
      <c r="BC683" s="1"/>
      <c r="BD683" s="1"/>
      <c r="BE683" s="1"/>
      <c r="BI683" s="1"/>
      <c r="BJ683" s="1"/>
      <c r="BK683" s="1"/>
    </row>
    <row r="684" spans="39:63">
      <c r="AM684" s="1"/>
      <c r="AN684" s="1"/>
      <c r="AO684" s="1"/>
      <c r="AP684" s="1"/>
      <c r="AQ684" s="1"/>
      <c r="AR684" s="1"/>
      <c r="AT684" s="1"/>
      <c r="AU684" s="1"/>
      <c r="AV684" s="1"/>
      <c r="BC684" s="1"/>
      <c r="BD684" s="1"/>
      <c r="BE684" s="1"/>
      <c r="BI684" s="1"/>
      <c r="BJ684" s="1"/>
      <c r="BK684" s="1"/>
    </row>
    <row r="685" spans="39:63">
      <c r="AM685" s="1"/>
      <c r="AN685" s="1"/>
      <c r="AO685" s="1"/>
      <c r="AP685" s="1"/>
      <c r="AQ685" s="1"/>
      <c r="AR685" s="1"/>
      <c r="AT685" s="1"/>
      <c r="AU685" s="1"/>
      <c r="AV685" s="1"/>
      <c r="BC685" s="1"/>
      <c r="BD685" s="1"/>
      <c r="BE685" s="1"/>
      <c r="BI685" s="1"/>
      <c r="BJ685" s="1"/>
      <c r="BK685" s="1"/>
    </row>
    <row r="686" spans="39:63">
      <c r="AM686" s="1"/>
      <c r="AN686" s="1"/>
      <c r="AO686" s="1"/>
      <c r="AP686" s="1"/>
      <c r="AQ686" s="1"/>
      <c r="AR686" s="1"/>
      <c r="AT686" s="1"/>
      <c r="AU686" s="1"/>
      <c r="AV686" s="1"/>
      <c r="BC686" s="1"/>
      <c r="BD686" s="1"/>
      <c r="BE686" s="1"/>
      <c r="BI686" s="1"/>
      <c r="BJ686" s="1"/>
      <c r="BK686" s="1"/>
    </row>
    <row r="687" spans="39:63">
      <c r="AM687" s="1"/>
      <c r="AN687" s="1"/>
      <c r="AO687" s="1"/>
      <c r="AP687" s="1"/>
      <c r="AQ687" s="1"/>
      <c r="AR687" s="1"/>
      <c r="AT687" s="1"/>
      <c r="AU687" s="1"/>
      <c r="AV687" s="1"/>
      <c r="BC687" s="1"/>
      <c r="BD687" s="1"/>
      <c r="BE687" s="1"/>
      <c r="BI687" s="1"/>
      <c r="BJ687" s="1"/>
      <c r="BK687" s="1"/>
    </row>
    <row r="688" spans="39:63">
      <c r="AM688" s="1"/>
      <c r="AN688" s="1"/>
      <c r="AO688" s="1"/>
      <c r="AP688" s="1"/>
      <c r="AQ688" s="1"/>
      <c r="AR688" s="1"/>
      <c r="AT688" s="1"/>
      <c r="AU688" s="1"/>
      <c r="AV688" s="1"/>
      <c r="BC688" s="1"/>
      <c r="BD688" s="1"/>
      <c r="BE688" s="1"/>
      <c r="BI688" s="1"/>
      <c r="BJ688" s="1"/>
      <c r="BK688" s="1"/>
    </row>
    <row r="689" spans="39:63">
      <c r="AM689" s="1"/>
      <c r="AN689" s="1"/>
      <c r="AO689" s="1"/>
      <c r="AP689" s="1"/>
      <c r="AQ689" s="1"/>
      <c r="AR689" s="1"/>
      <c r="AT689" s="1"/>
      <c r="AU689" s="1"/>
      <c r="AV689" s="1"/>
      <c r="BC689" s="1"/>
      <c r="BD689" s="1"/>
      <c r="BE689" s="1"/>
      <c r="BI689" s="1"/>
      <c r="BJ689" s="1"/>
      <c r="BK689" s="1"/>
    </row>
    <row r="690" spans="39:63">
      <c r="AM690" s="1"/>
      <c r="AN690" s="1"/>
      <c r="AO690" s="1"/>
      <c r="AP690" s="1"/>
      <c r="AQ690" s="1"/>
      <c r="AR690" s="1"/>
      <c r="AT690" s="1"/>
      <c r="AU690" s="1"/>
      <c r="AV690" s="1"/>
      <c r="BC690" s="1"/>
      <c r="BD690" s="1"/>
      <c r="BE690" s="1"/>
      <c r="BI690" s="1"/>
      <c r="BJ690" s="1"/>
      <c r="BK690" s="1"/>
    </row>
    <row r="691" spans="39:63">
      <c r="AM691" s="1"/>
      <c r="AN691" s="1"/>
      <c r="AO691" s="1"/>
      <c r="AP691" s="1"/>
      <c r="AQ691" s="1"/>
      <c r="AR691" s="1"/>
      <c r="AT691" s="1"/>
      <c r="AU691" s="1"/>
      <c r="AV691" s="1"/>
      <c r="BC691" s="1"/>
      <c r="BD691" s="1"/>
      <c r="BE691" s="1"/>
      <c r="BI691" s="1"/>
      <c r="BJ691" s="1"/>
      <c r="BK691" s="1"/>
    </row>
    <row r="692" spans="39:63">
      <c r="AM692" s="1"/>
      <c r="AN692" s="1"/>
      <c r="AO692" s="1"/>
      <c r="AP692" s="1"/>
      <c r="AQ692" s="1"/>
      <c r="AR692" s="1"/>
      <c r="AT692" s="1"/>
      <c r="AU692" s="1"/>
      <c r="AV692" s="1"/>
      <c r="BC692" s="1"/>
      <c r="BD692" s="1"/>
      <c r="BE692" s="1"/>
      <c r="BI692" s="1"/>
      <c r="BJ692" s="1"/>
      <c r="BK692" s="1"/>
    </row>
    <row r="693" spans="39:63">
      <c r="AM693" s="1"/>
      <c r="AN693" s="1"/>
      <c r="AO693" s="1"/>
      <c r="AP693" s="1"/>
      <c r="AQ693" s="1"/>
      <c r="AR693" s="1"/>
      <c r="AT693" s="1"/>
      <c r="AU693" s="1"/>
      <c r="AV693" s="1"/>
      <c r="BC693" s="1"/>
      <c r="BD693" s="1"/>
      <c r="BE693" s="1"/>
      <c r="BI693" s="1"/>
      <c r="BJ693" s="1"/>
      <c r="BK693" s="1"/>
    </row>
    <row r="694" spans="39:63">
      <c r="AM694" s="1"/>
      <c r="AN694" s="1"/>
      <c r="AO694" s="1"/>
      <c r="AP694" s="1"/>
      <c r="AQ694" s="1"/>
      <c r="AR694" s="1"/>
      <c r="AT694" s="1"/>
      <c r="AU694" s="1"/>
      <c r="AV694" s="1"/>
      <c r="BC694" s="1"/>
      <c r="BD694" s="1"/>
      <c r="BE694" s="1"/>
      <c r="BI694" s="1"/>
      <c r="BJ694" s="1"/>
      <c r="BK694" s="1"/>
    </row>
    <row r="695" spans="39:63">
      <c r="AM695" s="1"/>
      <c r="AN695" s="1"/>
      <c r="AO695" s="1"/>
      <c r="AP695" s="1"/>
      <c r="AQ695" s="1"/>
      <c r="AR695" s="1"/>
      <c r="AT695" s="1"/>
      <c r="AU695" s="1"/>
      <c r="AV695" s="1"/>
      <c r="BC695" s="1"/>
      <c r="BD695" s="1"/>
      <c r="BE695" s="1"/>
      <c r="BI695" s="1"/>
      <c r="BJ695" s="1"/>
      <c r="BK695" s="1"/>
    </row>
    <row r="696" spans="39:63">
      <c r="AM696" s="1"/>
      <c r="AN696" s="1"/>
      <c r="AO696" s="1"/>
      <c r="AP696" s="1"/>
      <c r="AQ696" s="1"/>
      <c r="AR696" s="1"/>
      <c r="AT696" s="1"/>
      <c r="AU696" s="1"/>
      <c r="AV696" s="1"/>
      <c r="BC696" s="1"/>
      <c r="BD696" s="1"/>
      <c r="BE696" s="1"/>
      <c r="BI696" s="1"/>
      <c r="BJ696" s="1"/>
      <c r="BK696" s="1"/>
    </row>
    <row r="697" spans="39:63">
      <c r="AM697" s="1"/>
      <c r="AN697" s="1"/>
      <c r="AO697" s="1"/>
      <c r="AP697" s="1"/>
      <c r="AQ697" s="1"/>
      <c r="AR697" s="1"/>
      <c r="AT697" s="1"/>
      <c r="AU697" s="1"/>
      <c r="AV697" s="1"/>
      <c r="BC697" s="1"/>
      <c r="BD697" s="1"/>
      <c r="BE697" s="1"/>
      <c r="BI697" s="1"/>
      <c r="BJ697" s="1"/>
      <c r="BK697" s="1"/>
    </row>
    <row r="698" spans="39:63">
      <c r="AM698" s="1"/>
      <c r="AN698" s="1"/>
      <c r="AO698" s="1"/>
      <c r="AP698" s="1"/>
      <c r="AQ698" s="1"/>
      <c r="AR698" s="1"/>
      <c r="AT698" s="1"/>
      <c r="AU698" s="1"/>
      <c r="AV698" s="1"/>
      <c r="BC698" s="1"/>
      <c r="BD698" s="1"/>
      <c r="BE698" s="1"/>
      <c r="BI698" s="1"/>
      <c r="BJ698" s="1"/>
      <c r="BK698" s="1"/>
    </row>
    <row r="699" spans="39:63">
      <c r="AM699" s="1"/>
      <c r="AN699" s="1"/>
      <c r="AO699" s="1"/>
      <c r="AP699" s="1"/>
      <c r="AQ699" s="1"/>
      <c r="AR699" s="1"/>
      <c r="AT699" s="1"/>
      <c r="AU699" s="1"/>
      <c r="AV699" s="1"/>
      <c r="BC699" s="1"/>
      <c r="BD699" s="1"/>
      <c r="BE699" s="1"/>
      <c r="BI699" s="1"/>
      <c r="BJ699" s="1"/>
      <c r="BK699" s="1"/>
    </row>
    <row r="700" spans="39:63">
      <c r="AM700" s="1"/>
      <c r="AN700" s="1"/>
      <c r="AO700" s="1"/>
      <c r="AP700" s="1"/>
      <c r="AQ700" s="1"/>
      <c r="AR700" s="1"/>
      <c r="AT700" s="1"/>
      <c r="AU700" s="1"/>
      <c r="AV700" s="1"/>
      <c r="BC700" s="1"/>
      <c r="BD700" s="1"/>
      <c r="BE700" s="1"/>
      <c r="BI700" s="1"/>
      <c r="BJ700" s="1"/>
      <c r="BK700" s="1"/>
    </row>
    <row r="701" spans="39:63">
      <c r="AM701" s="1"/>
      <c r="AN701" s="1"/>
      <c r="AO701" s="1"/>
      <c r="AP701" s="1"/>
      <c r="AQ701" s="1"/>
      <c r="AR701" s="1"/>
      <c r="AT701" s="1"/>
      <c r="AU701" s="1"/>
      <c r="AV701" s="1"/>
      <c r="BC701" s="1"/>
      <c r="BD701" s="1"/>
      <c r="BE701" s="1"/>
      <c r="BI701" s="1"/>
      <c r="BJ701" s="1"/>
      <c r="BK701" s="1"/>
    </row>
    <row r="702" spans="39:63">
      <c r="AM702" s="1"/>
      <c r="AN702" s="1"/>
      <c r="AO702" s="1"/>
      <c r="AP702" s="1"/>
      <c r="AQ702" s="1"/>
      <c r="AR702" s="1"/>
      <c r="AT702" s="1"/>
      <c r="AU702" s="1"/>
      <c r="AV702" s="1"/>
      <c r="BC702" s="1"/>
      <c r="BD702" s="1"/>
      <c r="BE702" s="1"/>
      <c r="BI702" s="1"/>
      <c r="BJ702" s="1"/>
      <c r="BK702" s="1"/>
    </row>
    <row r="703" spans="39:63">
      <c r="AM703" s="1"/>
      <c r="AN703" s="1"/>
      <c r="AO703" s="1"/>
      <c r="AP703" s="1"/>
      <c r="AQ703" s="1"/>
      <c r="AR703" s="1"/>
      <c r="AT703" s="1"/>
      <c r="AU703" s="1"/>
      <c r="AV703" s="1"/>
      <c r="BC703" s="1"/>
      <c r="BD703" s="1"/>
      <c r="BE703" s="1"/>
      <c r="BI703" s="1"/>
      <c r="BJ703" s="1"/>
      <c r="BK703" s="1"/>
    </row>
    <row r="704" spans="39:63">
      <c r="AM704" s="1"/>
      <c r="AN704" s="1"/>
      <c r="AO704" s="1"/>
      <c r="AP704" s="1"/>
      <c r="AQ704" s="1"/>
      <c r="AR704" s="1"/>
      <c r="AT704" s="1"/>
      <c r="AU704" s="1"/>
      <c r="AV704" s="1"/>
      <c r="BC704" s="1"/>
      <c r="BD704" s="1"/>
      <c r="BE704" s="1"/>
      <c r="BI704" s="1"/>
      <c r="BJ704" s="1"/>
      <c r="BK704" s="1"/>
    </row>
    <row r="705" spans="39:63">
      <c r="AM705" s="1"/>
      <c r="AN705" s="1"/>
      <c r="AO705" s="1"/>
      <c r="AP705" s="1"/>
      <c r="AQ705" s="1"/>
      <c r="AR705" s="1"/>
      <c r="AT705" s="1"/>
      <c r="AU705" s="1"/>
      <c r="AV705" s="1"/>
      <c r="BC705" s="1"/>
      <c r="BD705" s="1"/>
      <c r="BE705" s="1"/>
      <c r="BI705" s="1"/>
      <c r="BJ705" s="1"/>
      <c r="BK705" s="1"/>
    </row>
    <row r="706" spans="39:63">
      <c r="AM706" s="1"/>
      <c r="AN706" s="1"/>
      <c r="AO706" s="1"/>
      <c r="AP706" s="1"/>
      <c r="AQ706" s="1"/>
      <c r="AR706" s="1"/>
      <c r="AT706" s="1"/>
      <c r="AU706" s="1"/>
      <c r="AV706" s="1"/>
      <c r="BC706" s="1"/>
      <c r="BD706" s="1"/>
      <c r="BE706" s="1"/>
      <c r="BI706" s="1"/>
      <c r="BJ706" s="1"/>
      <c r="BK706" s="1"/>
    </row>
    <row r="707" spans="39:63">
      <c r="AM707" s="1"/>
      <c r="AN707" s="1"/>
      <c r="AO707" s="1"/>
      <c r="AP707" s="1"/>
      <c r="AQ707" s="1"/>
      <c r="AR707" s="1"/>
      <c r="AT707" s="1"/>
      <c r="AU707" s="1"/>
      <c r="AV707" s="1"/>
      <c r="BC707" s="1"/>
      <c r="BD707" s="1"/>
      <c r="BE707" s="1"/>
      <c r="BI707" s="1"/>
      <c r="BJ707" s="1"/>
      <c r="BK707" s="1"/>
    </row>
    <row r="708" spans="39:63">
      <c r="AM708" s="1"/>
      <c r="AN708" s="1"/>
      <c r="AO708" s="1"/>
      <c r="AP708" s="1"/>
      <c r="AQ708" s="1"/>
      <c r="AR708" s="1"/>
      <c r="AT708" s="1"/>
      <c r="AU708" s="1"/>
      <c r="AV708" s="1"/>
      <c r="BC708" s="1"/>
      <c r="BD708" s="1"/>
      <c r="BE708" s="1"/>
      <c r="BI708" s="1"/>
      <c r="BJ708" s="1"/>
      <c r="BK708" s="1"/>
    </row>
    <row r="709" spans="39:63">
      <c r="AM709" s="1"/>
      <c r="AN709" s="1"/>
      <c r="AO709" s="1"/>
      <c r="AP709" s="1"/>
      <c r="AQ709" s="1"/>
      <c r="AR709" s="1"/>
      <c r="AT709" s="1"/>
      <c r="AU709" s="1"/>
      <c r="AV709" s="1"/>
      <c r="BC709" s="1"/>
      <c r="BD709" s="1"/>
      <c r="BE709" s="1"/>
      <c r="BI709" s="1"/>
      <c r="BJ709" s="1"/>
      <c r="BK709" s="1"/>
    </row>
    <row r="710" spans="39:63">
      <c r="AM710" s="1"/>
      <c r="AN710" s="1"/>
      <c r="AO710" s="1"/>
      <c r="AP710" s="1"/>
      <c r="AQ710" s="1"/>
      <c r="AR710" s="1"/>
      <c r="AT710" s="1"/>
      <c r="AU710" s="1"/>
      <c r="AV710" s="1"/>
      <c r="BC710" s="1"/>
      <c r="BD710" s="1"/>
      <c r="BE710" s="1"/>
      <c r="BI710" s="1"/>
      <c r="BJ710" s="1"/>
      <c r="BK710" s="1"/>
    </row>
    <row r="711" spans="39:63">
      <c r="AM711" s="1"/>
      <c r="AN711" s="1"/>
      <c r="AO711" s="1"/>
      <c r="AP711" s="1"/>
      <c r="AQ711" s="1"/>
      <c r="AR711" s="1"/>
      <c r="AT711" s="1"/>
      <c r="AU711" s="1"/>
      <c r="AV711" s="1"/>
      <c r="BC711" s="1"/>
      <c r="BD711" s="1"/>
      <c r="BE711" s="1"/>
      <c r="BI711" s="1"/>
      <c r="BJ711" s="1"/>
      <c r="BK711" s="1"/>
    </row>
    <row r="712" spans="39:63">
      <c r="AM712" s="1"/>
      <c r="AN712" s="1"/>
      <c r="AO712" s="1"/>
      <c r="AP712" s="1"/>
      <c r="AQ712" s="1"/>
      <c r="AR712" s="1"/>
      <c r="AT712" s="1"/>
      <c r="AU712" s="1"/>
      <c r="AV712" s="1"/>
      <c r="BC712" s="1"/>
      <c r="BD712" s="1"/>
      <c r="BE712" s="1"/>
      <c r="BI712" s="1"/>
      <c r="BJ712" s="1"/>
      <c r="BK712" s="1"/>
    </row>
    <row r="713" spans="39:63">
      <c r="AM713" s="1"/>
      <c r="AN713" s="1"/>
      <c r="AO713" s="1"/>
      <c r="AP713" s="1"/>
      <c r="AQ713" s="1"/>
      <c r="AR713" s="1"/>
      <c r="AT713" s="1"/>
      <c r="AU713" s="1"/>
      <c r="AV713" s="1"/>
      <c r="BC713" s="1"/>
      <c r="BD713" s="1"/>
      <c r="BE713" s="1"/>
      <c r="BI713" s="1"/>
      <c r="BJ713" s="1"/>
      <c r="BK713" s="1"/>
    </row>
    <row r="714" spans="39:63">
      <c r="AM714" s="1"/>
      <c r="AN714" s="1"/>
      <c r="AO714" s="1"/>
      <c r="AP714" s="1"/>
      <c r="AQ714" s="1"/>
      <c r="AR714" s="1"/>
      <c r="AT714" s="1"/>
      <c r="AU714" s="1"/>
      <c r="AV714" s="1"/>
      <c r="BC714" s="1"/>
      <c r="BD714" s="1"/>
      <c r="BE714" s="1"/>
      <c r="BI714" s="1"/>
      <c r="BJ714" s="1"/>
      <c r="BK714" s="1"/>
    </row>
    <row r="715" spans="39:63">
      <c r="AM715" s="1"/>
      <c r="AN715" s="1"/>
      <c r="AO715" s="1"/>
      <c r="AP715" s="1"/>
      <c r="AQ715" s="1"/>
      <c r="AR715" s="1"/>
      <c r="AT715" s="1"/>
      <c r="AU715" s="1"/>
      <c r="AV715" s="1"/>
      <c r="BC715" s="1"/>
      <c r="BD715" s="1"/>
      <c r="BE715" s="1"/>
      <c r="BI715" s="1"/>
      <c r="BJ715" s="1"/>
      <c r="BK715" s="1"/>
    </row>
    <row r="716" spans="39:63">
      <c r="AM716" s="1"/>
      <c r="AN716" s="1"/>
      <c r="AO716" s="1"/>
      <c r="AP716" s="1"/>
      <c r="AQ716" s="1"/>
      <c r="AR716" s="1"/>
      <c r="AT716" s="1"/>
      <c r="AU716" s="1"/>
      <c r="AV716" s="1"/>
      <c r="BC716" s="1"/>
      <c r="BD716" s="1"/>
      <c r="BE716" s="1"/>
      <c r="BI716" s="1"/>
      <c r="BJ716" s="1"/>
      <c r="BK716" s="1"/>
    </row>
    <row r="717" spans="39:63">
      <c r="AM717" s="1"/>
      <c r="AN717" s="1"/>
      <c r="AO717" s="1"/>
      <c r="AP717" s="1"/>
      <c r="AQ717" s="1"/>
      <c r="AR717" s="1"/>
      <c r="AT717" s="1"/>
      <c r="AU717" s="1"/>
      <c r="AV717" s="1"/>
      <c r="BC717" s="1"/>
      <c r="BD717" s="1"/>
      <c r="BE717" s="1"/>
      <c r="BI717" s="1"/>
      <c r="BJ717" s="1"/>
      <c r="BK717" s="1"/>
    </row>
    <row r="718" spans="39:63">
      <c r="AM718" s="1"/>
      <c r="AN718" s="1"/>
      <c r="AO718" s="1"/>
      <c r="AP718" s="1"/>
      <c r="AQ718" s="1"/>
      <c r="AR718" s="1"/>
      <c r="AT718" s="1"/>
      <c r="AU718" s="1"/>
      <c r="AV718" s="1"/>
      <c r="BC718" s="1"/>
      <c r="BD718" s="1"/>
      <c r="BE718" s="1"/>
      <c r="BI718" s="1"/>
      <c r="BJ718" s="1"/>
      <c r="BK718" s="1"/>
    </row>
    <row r="719" spans="39:63">
      <c r="AM719" s="1"/>
      <c r="AN719" s="1"/>
      <c r="AO719" s="1"/>
      <c r="AP719" s="1"/>
      <c r="AQ719" s="1"/>
      <c r="AR719" s="1"/>
      <c r="AT719" s="1"/>
      <c r="AU719" s="1"/>
      <c r="AV719" s="1"/>
      <c r="BC719" s="1"/>
      <c r="BD719" s="1"/>
      <c r="BE719" s="1"/>
      <c r="BI719" s="1"/>
      <c r="BJ719" s="1"/>
      <c r="BK719" s="1"/>
    </row>
    <row r="720" spans="39:63">
      <c r="AM720" s="1"/>
      <c r="AN720" s="1"/>
      <c r="AO720" s="1"/>
      <c r="AP720" s="1"/>
      <c r="AQ720" s="1"/>
      <c r="AR720" s="1"/>
      <c r="AT720" s="1"/>
      <c r="AU720" s="1"/>
      <c r="AV720" s="1"/>
      <c r="BC720" s="1"/>
      <c r="BD720" s="1"/>
      <c r="BE720" s="1"/>
      <c r="BI720" s="1"/>
      <c r="BJ720" s="1"/>
      <c r="BK720" s="1"/>
    </row>
    <row r="721" spans="39:63">
      <c r="AM721" s="1"/>
      <c r="AN721" s="1"/>
      <c r="AO721" s="1"/>
      <c r="AP721" s="1"/>
      <c r="AQ721" s="1"/>
      <c r="AR721" s="1"/>
      <c r="AT721" s="1"/>
      <c r="AU721" s="1"/>
      <c r="AV721" s="1"/>
      <c r="BC721" s="1"/>
      <c r="BD721" s="1"/>
      <c r="BE721" s="1"/>
      <c r="BI721" s="1"/>
      <c r="BJ721" s="1"/>
      <c r="BK721" s="1"/>
    </row>
    <row r="722" spans="39:63">
      <c r="AM722" s="1"/>
      <c r="AN722" s="1"/>
      <c r="AO722" s="1"/>
      <c r="AP722" s="1"/>
      <c r="AQ722" s="1"/>
      <c r="AR722" s="1"/>
      <c r="AT722" s="1"/>
      <c r="AU722" s="1"/>
      <c r="AV722" s="1"/>
      <c r="BC722" s="1"/>
      <c r="BD722" s="1"/>
      <c r="BE722" s="1"/>
      <c r="BI722" s="1"/>
      <c r="BJ722" s="1"/>
      <c r="BK722" s="1"/>
    </row>
    <row r="723" spans="39:63">
      <c r="AM723" s="1"/>
      <c r="AN723" s="1"/>
      <c r="AO723" s="1"/>
      <c r="AP723" s="1"/>
      <c r="AQ723" s="1"/>
      <c r="AR723" s="1"/>
      <c r="AT723" s="1"/>
      <c r="AU723" s="1"/>
      <c r="AV723" s="1"/>
      <c r="BC723" s="1"/>
      <c r="BD723" s="1"/>
      <c r="BE723" s="1"/>
      <c r="BI723" s="1"/>
      <c r="BJ723" s="1"/>
      <c r="BK723" s="1"/>
    </row>
    <row r="724" spans="39:63">
      <c r="AM724" s="1"/>
      <c r="AN724" s="1"/>
      <c r="AO724" s="1"/>
      <c r="AP724" s="1"/>
      <c r="AQ724" s="1"/>
      <c r="AR724" s="1"/>
      <c r="AT724" s="1"/>
      <c r="AU724" s="1"/>
      <c r="AV724" s="1"/>
      <c r="BC724" s="1"/>
      <c r="BD724" s="1"/>
      <c r="BE724" s="1"/>
      <c r="BI724" s="1"/>
      <c r="BJ724" s="1"/>
      <c r="BK724" s="1"/>
    </row>
    <row r="725" spans="39:63">
      <c r="AM725" s="1"/>
      <c r="AN725" s="1"/>
      <c r="AO725" s="1"/>
      <c r="AP725" s="1"/>
      <c r="AQ725" s="1"/>
      <c r="AR725" s="1"/>
      <c r="AT725" s="1"/>
      <c r="AU725" s="1"/>
      <c r="AV725" s="1"/>
      <c r="BC725" s="1"/>
      <c r="BD725" s="1"/>
      <c r="BE725" s="1"/>
      <c r="BI725" s="1"/>
      <c r="BJ725" s="1"/>
      <c r="BK725" s="1"/>
    </row>
    <row r="726" spans="39:63">
      <c r="AM726" s="1"/>
      <c r="AN726" s="1"/>
      <c r="AO726" s="1"/>
      <c r="AP726" s="1"/>
      <c r="AQ726" s="1"/>
      <c r="AR726" s="1"/>
      <c r="AT726" s="1"/>
      <c r="AU726" s="1"/>
      <c r="AV726" s="1"/>
      <c r="BC726" s="1"/>
      <c r="BD726" s="1"/>
      <c r="BE726" s="1"/>
      <c r="BI726" s="1"/>
      <c r="BJ726" s="1"/>
      <c r="BK726" s="1"/>
    </row>
    <row r="727" spans="39:63">
      <c r="AM727" s="1"/>
      <c r="AN727" s="1"/>
      <c r="AO727" s="1"/>
      <c r="AP727" s="1"/>
      <c r="AQ727" s="1"/>
      <c r="AR727" s="1"/>
      <c r="AT727" s="1"/>
      <c r="AU727" s="1"/>
      <c r="AV727" s="1"/>
      <c r="BC727" s="1"/>
      <c r="BD727" s="1"/>
      <c r="BE727" s="1"/>
      <c r="BI727" s="1"/>
      <c r="BJ727" s="1"/>
      <c r="BK727" s="1"/>
    </row>
    <row r="728" spans="39:63">
      <c r="AM728" s="1"/>
      <c r="AN728" s="1"/>
      <c r="AO728" s="1"/>
      <c r="AP728" s="1"/>
      <c r="AQ728" s="1"/>
      <c r="AR728" s="1"/>
      <c r="AT728" s="1"/>
      <c r="AU728" s="1"/>
      <c r="AV728" s="1"/>
      <c r="BC728" s="1"/>
      <c r="BD728" s="1"/>
      <c r="BE728" s="1"/>
      <c r="BI728" s="1"/>
      <c r="BJ728" s="1"/>
      <c r="BK728" s="1"/>
    </row>
    <row r="729" spans="39:63">
      <c r="AM729" s="1"/>
      <c r="AN729" s="1"/>
      <c r="AO729" s="1"/>
      <c r="AP729" s="1"/>
      <c r="AQ729" s="1"/>
      <c r="AR729" s="1"/>
      <c r="AT729" s="1"/>
      <c r="AU729" s="1"/>
      <c r="AV729" s="1"/>
      <c r="BC729" s="1"/>
      <c r="BD729" s="1"/>
      <c r="BE729" s="1"/>
      <c r="BI729" s="1"/>
      <c r="BJ729" s="1"/>
      <c r="BK729" s="1"/>
    </row>
    <row r="730" spans="39:63">
      <c r="AM730" s="1"/>
      <c r="AN730" s="1"/>
      <c r="AO730" s="1"/>
      <c r="AP730" s="1"/>
      <c r="AQ730" s="1"/>
      <c r="AR730" s="1"/>
      <c r="AT730" s="1"/>
      <c r="AU730" s="1"/>
      <c r="AV730" s="1"/>
      <c r="BC730" s="1"/>
      <c r="BD730" s="1"/>
      <c r="BE730" s="1"/>
      <c r="BI730" s="1"/>
      <c r="BJ730" s="1"/>
      <c r="BK730" s="1"/>
    </row>
    <row r="731" spans="39:63">
      <c r="AM731" s="1"/>
      <c r="AN731" s="1"/>
      <c r="AO731" s="1"/>
      <c r="AP731" s="1"/>
      <c r="AQ731" s="1"/>
      <c r="AR731" s="1"/>
      <c r="AT731" s="1"/>
      <c r="AU731" s="1"/>
      <c r="AV731" s="1"/>
      <c r="BC731" s="1"/>
      <c r="BD731" s="1"/>
      <c r="BE731" s="1"/>
      <c r="BI731" s="1"/>
      <c r="BJ731" s="1"/>
      <c r="BK731" s="1"/>
    </row>
    <row r="732" spans="39:63">
      <c r="AM732" s="1"/>
      <c r="AN732" s="1"/>
      <c r="AO732" s="1"/>
      <c r="AP732" s="1"/>
      <c r="AQ732" s="1"/>
      <c r="AR732" s="1"/>
      <c r="AT732" s="1"/>
      <c r="AU732" s="1"/>
      <c r="AV732" s="1"/>
      <c r="BC732" s="1"/>
      <c r="BD732" s="1"/>
      <c r="BE732" s="1"/>
      <c r="BI732" s="1"/>
      <c r="BJ732" s="1"/>
      <c r="BK732" s="1"/>
    </row>
    <row r="733" spans="39:63">
      <c r="AM733" s="1"/>
      <c r="AN733" s="1"/>
      <c r="AO733" s="1"/>
      <c r="AP733" s="1"/>
      <c r="AQ733" s="1"/>
      <c r="AR733" s="1"/>
      <c r="AT733" s="1"/>
      <c r="AU733" s="1"/>
      <c r="AV733" s="1"/>
      <c r="BC733" s="1"/>
      <c r="BD733" s="1"/>
      <c r="BE733" s="1"/>
      <c r="BI733" s="1"/>
      <c r="BJ733" s="1"/>
      <c r="BK733" s="1"/>
    </row>
    <row r="734" spans="39:63">
      <c r="AM734" s="1"/>
      <c r="AN734" s="1"/>
      <c r="AO734" s="1"/>
      <c r="AP734" s="1"/>
      <c r="AQ734" s="1"/>
      <c r="AR734" s="1"/>
      <c r="AT734" s="1"/>
      <c r="AU734" s="1"/>
      <c r="AV734" s="1"/>
      <c r="BC734" s="1"/>
      <c r="BD734" s="1"/>
      <c r="BE734" s="1"/>
      <c r="BI734" s="1"/>
      <c r="BJ734" s="1"/>
      <c r="BK734" s="1"/>
    </row>
    <row r="735" spans="39:63">
      <c r="AM735" s="1"/>
      <c r="AN735" s="1"/>
      <c r="AO735" s="1"/>
      <c r="AP735" s="1"/>
      <c r="AQ735" s="1"/>
      <c r="AR735" s="1"/>
      <c r="AT735" s="1"/>
      <c r="AU735" s="1"/>
      <c r="AV735" s="1"/>
      <c r="BC735" s="1"/>
      <c r="BD735" s="1"/>
      <c r="BE735" s="1"/>
      <c r="BI735" s="1"/>
      <c r="BJ735" s="1"/>
      <c r="BK735" s="1"/>
    </row>
    <row r="736" spans="39:63">
      <c r="AM736" s="1"/>
      <c r="AN736" s="1"/>
      <c r="AO736" s="1"/>
      <c r="AP736" s="1"/>
      <c r="AQ736" s="1"/>
      <c r="AR736" s="1"/>
      <c r="AT736" s="1"/>
      <c r="AU736" s="1"/>
      <c r="AV736" s="1"/>
      <c r="BC736" s="1"/>
      <c r="BD736" s="1"/>
      <c r="BE736" s="1"/>
      <c r="BI736" s="1"/>
      <c r="BJ736" s="1"/>
      <c r="BK736" s="1"/>
    </row>
    <row r="737" spans="39:63">
      <c r="AM737" s="1"/>
      <c r="AN737" s="1"/>
      <c r="AO737" s="1"/>
      <c r="AP737" s="1"/>
      <c r="AQ737" s="1"/>
      <c r="AR737" s="1"/>
      <c r="AT737" s="1"/>
      <c r="AU737" s="1"/>
      <c r="AV737" s="1"/>
      <c r="BC737" s="1"/>
      <c r="BD737" s="1"/>
      <c r="BE737" s="1"/>
      <c r="BI737" s="1"/>
      <c r="BJ737" s="1"/>
      <c r="BK737" s="1"/>
    </row>
    <row r="738" spans="39:63">
      <c r="AM738" s="1"/>
      <c r="AN738" s="1"/>
      <c r="AO738" s="1"/>
      <c r="AP738" s="1"/>
      <c r="AQ738" s="1"/>
      <c r="AR738" s="1"/>
      <c r="AT738" s="1"/>
      <c r="AU738" s="1"/>
      <c r="AV738" s="1"/>
      <c r="BC738" s="1"/>
      <c r="BD738" s="1"/>
      <c r="BE738" s="1"/>
      <c r="BI738" s="1"/>
      <c r="BJ738" s="1"/>
      <c r="BK738" s="1"/>
    </row>
    <row r="739" spans="39:63">
      <c r="AM739" s="1"/>
      <c r="AN739" s="1"/>
      <c r="AO739" s="1"/>
      <c r="AP739" s="1"/>
      <c r="AQ739" s="1"/>
      <c r="AR739" s="1"/>
      <c r="AT739" s="1"/>
      <c r="AU739" s="1"/>
      <c r="AV739" s="1"/>
      <c r="BC739" s="1"/>
      <c r="BD739" s="1"/>
      <c r="BE739" s="1"/>
      <c r="BI739" s="1"/>
      <c r="BJ739" s="1"/>
      <c r="BK739" s="1"/>
    </row>
    <row r="740" spans="39:63">
      <c r="AM740" s="1"/>
      <c r="AN740" s="1"/>
      <c r="AO740" s="1"/>
      <c r="AP740" s="1"/>
      <c r="AQ740" s="1"/>
      <c r="AR740" s="1"/>
      <c r="AT740" s="1"/>
      <c r="AU740" s="1"/>
      <c r="AV740" s="1"/>
      <c r="BC740" s="1"/>
      <c r="BD740" s="1"/>
      <c r="BE740" s="1"/>
      <c r="BI740" s="1"/>
      <c r="BJ740" s="1"/>
      <c r="BK740" s="1"/>
    </row>
    <row r="741" spans="39:63">
      <c r="AM741" s="1"/>
      <c r="AN741" s="1"/>
      <c r="AO741" s="1"/>
      <c r="AP741" s="1"/>
      <c r="AQ741" s="1"/>
      <c r="AR741" s="1"/>
      <c r="AT741" s="1"/>
      <c r="AU741" s="1"/>
      <c r="AV741" s="1"/>
      <c r="BC741" s="1"/>
      <c r="BD741" s="1"/>
      <c r="BE741" s="1"/>
      <c r="BI741" s="1"/>
      <c r="BJ741" s="1"/>
      <c r="BK741" s="1"/>
    </row>
    <row r="742" spans="39:63">
      <c r="AM742" s="1"/>
      <c r="AN742" s="1"/>
      <c r="AO742" s="1"/>
      <c r="AP742" s="1"/>
      <c r="AQ742" s="1"/>
      <c r="AR742" s="1"/>
      <c r="AT742" s="1"/>
      <c r="AU742" s="1"/>
      <c r="AV742" s="1"/>
      <c r="BC742" s="1"/>
      <c r="BD742" s="1"/>
      <c r="BE742" s="1"/>
      <c r="BI742" s="1"/>
      <c r="BJ742" s="1"/>
      <c r="BK742" s="1"/>
    </row>
    <row r="743" spans="39:63">
      <c r="AM743" s="1"/>
      <c r="AN743" s="1"/>
      <c r="AO743" s="1"/>
      <c r="AP743" s="1"/>
      <c r="AQ743" s="1"/>
      <c r="AR743" s="1"/>
      <c r="AT743" s="1"/>
      <c r="AU743" s="1"/>
      <c r="AV743" s="1"/>
      <c r="BC743" s="1"/>
      <c r="BD743" s="1"/>
      <c r="BE743" s="1"/>
      <c r="BI743" s="1"/>
      <c r="BJ743" s="1"/>
      <c r="BK743" s="1"/>
    </row>
    <row r="744" spans="39:63">
      <c r="AM744" s="1"/>
      <c r="AN744" s="1"/>
      <c r="AO744" s="1"/>
      <c r="AP744" s="1"/>
      <c r="AQ744" s="1"/>
      <c r="AR744" s="1"/>
      <c r="AT744" s="1"/>
      <c r="AU744" s="1"/>
      <c r="AV744" s="1"/>
      <c r="BC744" s="1"/>
      <c r="BD744" s="1"/>
      <c r="BE744" s="1"/>
      <c r="BI744" s="1"/>
      <c r="BJ744" s="1"/>
      <c r="BK744" s="1"/>
    </row>
    <row r="745" spans="39:63">
      <c r="AM745" s="1"/>
      <c r="AN745" s="1"/>
      <c r="AO745" s="1"/>
      <c r="AP745" s="1"/>
      <c r="AQ745" s="1"/>
      <c r="AR745" s="1"/>
      <c r="AT745" s="1"/>
      <c r="AU745" s="1"/>
      <c r="AV745" s="1"/>
      <c r="BC745" s="1"/>
      <c r="BD745" s="1"/>
      <c r="BE745" s="1"/>
      <c r="BI745" s="1"/>
      <c r="BJ745" s="1"/>
      <c r="BK745" s="1"/>
    </row>
    <row r="746" spans="39:63">
      <c r="AM746" s="1"/>
      <c r="AN746" s="1"/>
      <c r="AO746" s="1"/>
      <c r="AP746" s="1"/>
      <c r="AQ746" s="1"/>
      <c r="AR746" s="1"/>
      <c r="AT746" s="1"/>
      <c r="AU746" s="1"/>
      <c r="AV746" s="1"/>
      <c r="BC746" s="1"/>
      <c r="BD746" s="1"/>
      <c r="BE746" s="1"/>
      <c r="BI746" s="1"/>
      <c r="BJ746" s="1"/>
      <c r="BK746" s="1"/>
    </row>
    <row r="747" spans="39:63">
      <c r="AM747" s="1"/>
      <c r="AN747" s="1"/>
      <c r="AO747" s="1"/>
      <c r="AP747" s="1"/>
      <c r="AQ747" s="1"/>
      <c r="AR747" s="1"/>
      <c r="AT747" s="1"/>
      <c r="AU747" s="1"/>
      <c r="AV747" s="1"/>
      <c r="BC747" s="1"/>
      <c r="BD747" s="1"/>
      <c r="BE747" s="1"/>
      <c r="BI747" s="1"/>
      <c r="BJ747" s="1"/>
      <c r="BK747" s="1"/>
    </row>
    <row r="748" spans="39:63">
      <c r="AM748" s="1"/>
      <c r="AN748" s="1"/>
      <c r="AO748" s="1"/>
      <c r="AP748" s="1"/>
      <c r="AQ748" s="1"/>
      <c r="AR748" s="1"/>
      <c r="AT748" s="1"/>
      <c r="AU748" s="1"/>
      <c r="AV748" s="1"/>
      <c r="BC748" s="1"/>
      <c r="BD748" s="1"/>
      <c r="BE748" s="1"/>
      <c r="BI748" s="1"/>
      <c r="BJ748" s="1"/>
      <c r="BK748" s="1"/>
    </row>
    <row r="749" spans="39:63">
      <c r="AM749" s="1"/>
      <c r="AN749" s="1"/>
      <c r="AO749" s="1"/>
      <c r="AP749" s="1"/>
      <c r="AQ749" s="1"/>
      <c r="AR749" s="1"/>
      <c r="AT749" s="1"/>
      <c r="AU749" s="1"/>
      <c r="AV749" s="1"/>
      <c r="BC749" s="1"/>
      <c r="BD749" s="1"/>
      <c r="BE749" s="1"/>
      <c r="BI749" s="1"/>
      <c r="BJ749" s="1"/>
      <c r="BK749" s="1"/>
    </row>
    <row r="750" spans="39:63">
      <c r="AM750" s="1"/>
      <c r="AN750" s="1"/>
      <c r="AO750" s="1"/>
      <c r="AP750" s="1"/>
      <c r="AQ750" s="1"/>
      <c r="AR750" s="1"/>
      <c r="AT750" s="1"/>
      <c r="AU750" s="1"/>
      <c r="AV750" s="1"/>
      <c r="BC750" s="1"/>
      <c r="BD750" s="1"/>
      <c r="BE750" s="1"/>
      <c r="BI750" s="1"/>
      <c r="BJ750" s="1"/>
      <c r="BK750" s="1"/>
    </row>
    <row r="751" spans="39:63">
      <c r="AM751" s="1"/>
      <c r="AN751" s="1"/>
      <c r="AO751" s="1"/>
      <c r="AP751" s="1"/>
      <c r="AQ751" s="1"/>
      <c r="AR751" s="1"/>
      <c r="AT751" s="1"/>
      <c r="AU751" s="1"/>
      <c r="AV751" s="1"/>
      <c r="BC751" s="1"/>
      <c r="BD751" s="1"/>
      <c r="BE751" s="1"/>
      <c r="BI751" s="1"/>
      <c r="BJ751" s="1"/>
      <c r="BK751" s="1"/>
    </row>
    <row r="752" spans="39:63">
      <c r="AM752" s="1"/>
      <c r="AN752" s="1"/>
      <c r="AO752" s="1"/>
      <c r="AP752" s="1"/>
      <c r="AQ752" s="1"/>
      <c r="AR752" s="1"/>
      <c r="AT752" s="1"/>
      <c r="AU752" s="1"/>
      <c r="AV752" s="1"/>
      <c r="BC752" s="1"/>
      <c r="BD752" s="1"/>
      <c r="BE752" s="1"/>
      <c r="BI752" s="1"/>
      <c r="BJ752" s="1"/>
      <c r="BK752" s="1"/>
    </row>
    <row r="753" spans="39:63">
      <c r="AM753" s="1"/>
      <c r="AN753" s="1"/>
      <c r="AO753" s="1"/>
      <c r="AP753" s="1"/>
      <c r="AQ753" s="1"/>
      <c r="AR753" s="1"/>
      <c r="AT753" s="1"/>
      <c r="AU753" s="1"/>
      <c r="AV753" s="1"/>
      <c r="BC753" s="1"/>
      <c r="BD753" s="1"/>
      <c r="BE753" s="1"/>
      <c r="BI753" s="1"/>
      <c r="BJ753" s="1"/>
      <c r="BK753" s="1"/>
    </row>
    <row r="754" spans="39:63">
      <c r="AM754" s="1"/>
      <c r="AN754" s="1"/>
      <c r="AO754" s="1"/>
      <c r="AP754" s="1"/>
      <c r="AQ754" s="1"/>
      <c r="AR754" s="1"/>
      <c r="AT754" s="1"/>
      <c r="AU754" s="1"/>
      <c r="AV754" s="1"/>
      <c r="BC754" s="1"/>
      <c r="BD754" s="1"/>
      <c r="BE754" s="1"/>
      <c r="BI754" s="1"/>
      <c r="BJ754" s="1"/>
      <c r="BK754" s="1"/>
    </row>
    <row r="755" spans="39:63">
      <c r="AM755" s="1"/>
      <c r="AN755" s="1"/>
      <c r="AO755" s="1"/>
      <c r="AP755" s="1"/>
      <c r="AQ755" s="1"/>
      <c r="AR755" s="1"/>
      <c r="AT755" s="1"/>
      <c r="AU755" s="1"/>
      <c r="AV755" s="1"/>
      <c r="BC755" s="1"/>
      <c r="BD755" s="1"/>
      <c r="BE755" s="1"/>
      <c r="BI755" s="1"/>
      <c r="BJ755" s="1"/>
      <c r="BK755" s="1"/>
    </row>
    <row r="756" spans="39:63">
      <c r="AM756" s="1"/>
      <c r="AN756" s="1"/>
      <c r="AO756" s="1"/>
      <c r="AP756" s="1"/>
      <c r="AQ756" s="1"/>
      <c r="AR756" s="1"/>
      <c r="AT756" s="1"/>
      <c r="AU756" s="1"/>
      <c r="AV756" s="1"/>
      <c r="BC756" s="1"/>
      <c r="BD756" s="1"/>
      <c r="BE756" s="1"/>
      <c r="BI756" s="1"/>
      <c r="BJ756" s="1"/>
      <c r="BK756" s="1"/>
    </row>
    <row r="757" spans="39:63">
      <c r="AM757" s="1"/>
      <c r="AN757" s="1"/>
      <c r="AO757" s="1"/>
      <c r="AP757" s="1"/>
      <c r="AQ757" s="1"/>
      <c r="AR757" s="1"/>
      <c r="AT757" s="1"/>
      <c r="AU757" s="1"/>
      <c r="AV757" s="1"/>
      <c r="BC757" s="1"/>
      <c r="BD757" s="1"/>
      <c r="BE757" s="1"/>
      <c r="BI757" s="1"/>
      <c r="BJ757" s="1"/>
      <c r="BK757" s="1"/>
    </row>
    <row r="758" spans="39:63">
      <c r="AM758" s="1"/>
      <c r="AN758" s="1"/>
      <c r="AO758" s="1"/>
      <c r="AP758" s="1"/>
      <c r="AQ758" s="1"/>
      <c r="AR758" s="1"/>
      <c r="AT758" s="1"/>
      <c r="AU758" s="1"/>
      <c r="AV758" s="1"/>
      <c r="BC758" s="1"/>
      <c r="BD758" s="1"/>
      <c r="BE758" s="1"/>
      <c r="BI758" s="1"/>
      <c r="BJ758" s="1"/>
      <c r="BK758" s="1"/>
    </row>
    <row r="759" spans="39:63">
      <c r="AM759" s="1"/>
      <c r="AN759" s="1"/>
      <c r="AO759" s="1"/>
      <c r="AP759" s="1"/>
      <c r="AQ759" s="1"/>
      <c r="AR759" s="1"/>
      <c r="AT759" s="1"/>
      <c r="AU759" s="1"/>
      <c r="AV759" s="1"/>
      <c r="BC759" s="1"/>
      <c r="BD759" s="1"/>
      <c r="BE759" s="1"/>
      <c r="BI759" s="1"/>
      <c r="BJ759" s="1"/>
      <c r="BK759" s="1"/>
    </row>
    <row r="760" spans="39:63">
      <c r="AM760" s="1"/>
      <c r="AN760" s="1"/>
      <c r="AO760" s="1"/>
      <c r="AP760" s="1"/>
      <c r="AQ760" s="1"/>
      <c r="AR760" s="1"/>
      <c r="AT760" s="1"/>
      <c r="AU760" s="1"/>
      <c r="AV760" s="1"/>
      <c r="BC760" s="1"/>
      <c r="BD760" s="1"/>
      <c r="BE760" s="1"/>
      <c r="BI760" s="1"/>
      <c r="BJ760" s="1"/>
      <c r="BK760" s="1"/>
    </row>
    <row r="761" spans="39:63">
      <c r="AM761" s="1"/>
      <c r="AN761" s="1"/>
      <c r="AO761" s="1"/>
      <c r="AP761" s="1"/>
      <c r="AQ761" s="1"/>
      <c r="AR761" s="1"/>
      <c r="AT761" s="1"/>
      <c r="AU761" s="1"/>
      <c r="AV761" s="1"/>
      <c r="BC761" s="1"/>
      <c r="BD761" s="1"/>
      <c r="BE761" s="1"/>
      <c r="BI761" s="1"/>
      <c r="BJ761" s="1"/>
      <c r="BK761" s="1"/>
    </row>
    <row r="762" spans="39:63">
      <c r="AM762" s="1"/>
      <c r="AN762" s="1"/>
      <c r="AO762" s="1"/>
      <c r="AP762" s="1"/>
      <c r="AQ762" s="1"/>
      <c r="AR762" s="1"/>
      <c r="AT762" s="1"/>
      <c r="AU762" s="1"/>
      <c r="AV762" s="1"/>
      <c r="BC762" s="1"/>
      <c r="BD762" s="1"/>
      <c r="BE762" s="1"/>
      <c r="BI762" s="1"/>
      <c r="BJ762" s="1"/>
      <c r="BK762" s="1"/>
    </row>
    <row r="763" spans="39:63">
      <c r="AM763" s="1"/>
      <c r="AN763" s="1"/>
      <c r="AO763" s="1"/>
      <c r="AP763" s="1"/>
      <c r="AQ763" s="1"/>
      <c r="AR763" s="1"/>
      <c r="AT763" s="1"/>
      <c r="AU763" s="1"/>
      <c r="AV763" s="1"/>
      <c r="BC763" s="1"/>
      <c r="BD763" s="1"/>
      <c r="BE763" s="1"/>
      <c r="BI763" s="1"/>
      <c r="BJ763" s="1"/>
      <c r="BK763" s="1"/>
    </row>
    <row r="764" spans="39:63">
      <c r="AM764" s="1"/>
      <c r="AN764" s="1"/>
      <c r="AO764" s="1"/>
      <c r="AP764" s="1"/>
      <c r="AQ764" s="1"/>
      <c r="AR764" s="1"/>
      <c r="AT764" s="1"/>
      <c r="AU764" s="1"/>
      <c r="AV764" s="1"/>
      <c r="BC764" s="1"/>
      <c r="BD764" s="1"/>
      <c r="BE764" s="1"/>
      <c r="BI764" s="1"/>
      <c r="BJ764" s="1"/>
      <c r="BK764" s="1"/>
    </row>
    <row r="765" spans="39:63">
      <c r="AM765" s="1"/>
      <c r="AN765" s="1"/>
      <c r="AO765" s="1"/>
      <c r="AP765" s="1"/>
      <c r="AQ765" s="1"/>
      <c r="AR765" s="1"/>
      <c r="AT765" s="1"/>
      <c r="AU765" s="1"/>
      <c r="AV765" s="1"/>
      <c r="BC765" s="1"/>
      <c r="BD765" s="1"/>
      <c r="BE765" s="1"/>
      <c r="BI765" s="1"/>
      <c r="BJ765" s="1"/>
      <c r="BK765" s="1"/>
    </row>
    <row r="766" spans="39:63">
      <c r="AM766" s="1"/>
      <c r="AN766" s="1"/>
      <c r="AO766" s="1"/>
      <c r="AP766" s="1"/>
      <c r="AQ766" s="1"/>
      <c r="AR766" s="1"/>
      <c r="AT766" s="1"/>
      <c r="AU766" s="1"/>
      <c r="AV766" s="1"/>
      <c r="BC766" s="1"/>
      <c r="BD766" s="1"/>
      <c r="BE766" s="1"/>
      <c r="BI766" s="1"/>
      <c r="BJ766" s="1"/>
      <c r="BK766" s="1"/>
    </row>
    <row r="767" spans="39:63">
      <c r="AM767" s="1"/>
      <c r="AN767" s="1"/>
      <c r="AO767" s="1"/>
      <c r="AP767" s="1"/>
      <c r="AQ767" s="1"/>
      <c r="AR767" s="1"/>
      <c r="AT767" s="1"/>
      <c r="AU767" s="1"/>
      <c r="AV767" s="1"/>
      <c r="BC767" s="1"/>
      <c r="BD767" s="1"/>
      <c r="BE767" s="1"/>
      <c r="BI767" s="1"/>
      <c r="BJ767" s="1"/>
      <c r="BK767" s="1"/>
    </row>
    <row r="768" spans="39:63">
      <c r="AM768" s="1"/>
      <c r="AN768" s="1"/>
      <c r="AO768" s="1"/>
      <c r="AP768" s="1"/>
      <c r="AQ768" s="1"/>
      <c r="AR768" s="1"/>
      <c r="AT768" s="1"/>
      <c r="AU768" s="1"/>
      <c r="AV768" s="1"/>
      <c r="BC768" s="1"/>
      <c r="BD768" s="1"/>
      <c r="BE768" s="1"/>
      <c r="BI768" s="1"/>
      <c r="BJ768" s="1"/>
      <c r="BK768" s="1"/>
    </row>
    <row r="769" spans="39:63">
      <c r="AM769" s="1"/>
      <c r="AN769" s="1"/>
      <c r="AO769" s="1"/>
      <c r="AP769" s="1"/>
      <c r="AQ769" s="1"/>
      <c r="AR769" s="1"/>
      <c r="AT769" s="1"/>
      <c r="AU769" s="1"/>
      <c r="AV769" s="1"/>
      <c r="BC769" s="1"/>
      <c r="BD769" s="1"/>
      <c r="BE769" s="1"/>
      <c r="BI769" s="1"/>
      <c r="BJ769" s="1"/>
      <c r="BK769" s="1"/>
    </row>
    <row r="770" spans="39:63">
      <c r="AM770" s="1"/>
      <c r="AN770" s="1"/>
      <c r="AO770" s="1"/>
      <c r="AP770" s="1"/>
      <c r="AQ770" s="1"/>
      <c r="AR770" s="1"/>
      <c r="AT770" s="1"/>
      <c r="AU770" s="1"/>
      <c r="AV770" s="1"/>
      <c r="BC770" s="1"/>
      <c r="BD770" s="1"/>
      <c r="BE770" s="1"/>
      <c r="BI770" s="1"/>
      <c r="BJ770" s="1"/>
      <c r="BK770" s="1"/>
    </row>
    <row r="771" spans="39:63">
      <c r="AM771" s="1"/>
      <c r="AN771" s="1"/>
      <c r="AO771" s="1"/>
      <c r="AP771" s="1"/>
      <c r="AQ771" s="1"/>
      <c r="AR771" s="1"/>
      <c r="AT771" s="1"/>
      <c r="AU771" s="1"/>
      <c r="AV771" s="1"/>
      <c r="BC771" s="1"/>
      <c r="BD771" s="1"/>
      <c r="BE771" s="1"/>
      <c r="BI771" s="1"/>
      <c r="BJ771" s="1"/>
      <c r="BK771" s="1"/>
    </row>
    <row r="772" spans="39:63">
      <c r="AM772" s="1"/>
      <c r="AN772" s="1"/>
      <c r="AO772" s="1"/>
      <c r="AP772" s="1"/>
      <c r="AQ772" s="1"/>
      <c r="AR772" s="1"/>
      <c r="AT772" s="1"/>
      <c r="AU772" s="1"/>
      <c r="AV772" s="1"/>
      <c r="BC772" s="1"/>
      <c r="BD772" s="1"/>
      <c r="BE772" s="1"/>
      <c r="BI772" s="1"/>
      <c r="BJ772" s="1"/>
      <c r="BK772" s="1"/>
    </row>
    <row r="773" spans="39:63">
      <c r="AM773" s="1"/>
      <c r="AN773" s="1"/>
      <c r="AO773" s="1"/>
      <c r="AP773" s="1"/>
      <c r="AQ773" s="1"/>
      <c r="AR773" s="1"/>
      <c r="AT773" s="1"/>
      <c r="AU773" s="1"/>
      <c r="AV773" s="1"/>
      <c r="BC773" s="1"/>
      <c r="BD773" s="1"/>
      <c r="BE773" s="1"/>
      <c r="BI773" s="1"/>
      <c r="BJ773" s="1"/>
      <c r="BK773" s="1"/>
    </row>
    <row r="774" spans="39:63">
      <c r="AM774" s="1"/>
      <c r="AN774" s="1"/>
      <c r="AO774" s="1"/>
      <c r="AP774" s="1"/>
      <c r="AQ774" s="1"/>
      <c r="AR774" s="1"/>
      <c r="AT774" s="1"/>
      <c r="AU774" s="1"/>
      <c r="AV774" s="1"/>
      <c r="BC774" s="1"/>
      <c r="BD774" s="1"/>
      <c r="BE774" s="1"/>
      <c r="BI774" s="1"/>
      <c r="BJ774" s="1"/>
      <c r="BK774" s="1"/>
    </row>
    <row r="775" spans="39:63">
      <c r="AM775" s="1"/>
      <c r="AN775" s="1"/>
      <c r="AO775" s="1"/>
      <c r="AP775" s="1"/>
      <c r="AQ775" s="1"/>
      <c r="AR775" s="1"/>
      <c r="AT775" s="1"/>
      <c r="AU775" s="1"/>
      <c r="AV775" s="1"/>
      <c r="BC775" s="1"/>
      <c r="BD775" s="1"/>
      <c r="BE775" s="1"/>
      <c r="BI775" s="1"/>
      <c r="BJ775" s="1"/>
      <c r="BK775" s="1"/>
    </row>
    <row r="776" spans="39:63">
      <c r="AM776" s="1"/>
      <c r="AN776" s="1"/>
      <c r="AO776" s="1"/>
      <c r="AP776" s="1"/>
      <c r="AQ776" s="1"/>
      <c r="AR776" s="1"/>
      <c r="AT776" s="1"/>
      <c r="AU776" s="1"/>
      <c r="AV776" s="1"/>
      <c r="BC776" s="1"/>
      <c r="BD776" s="1"/>
      <c r="BE776" s="1"/>
      <c r="BI776" s="1"/>
      <c r="BJ776" s="1"/>
      <c r="BK776" s="1"/>
    </row>
    <row r="777" spans="39:63">
      <c r="AM777" s="1"/>
      <c r="AN777" s="1"/>
      <c r="AO777" s="1"/>
      <c r="AP777" s="1"/>
      <c r="AQ777" s="1"/>
      <c r="AR777" s="1"/>
      <c r="AT777" s="1"/>
      <c r="AU777" s="1"/>
      <c r="AV777" s="1"/>
      <c r="BC777" s="1"/>
      <c r="BD777" s="1"/>
      <c r="BE777" s="1"/>
      <c r="BI777" s="1"/>
      <c r="BJ777" s="1"/>
      <c r="BK777" s="1"/>
    </row>
    <row r="778" spans="39:63">
      <c r="AM778" s="1"/>
      <c r="AN778" s="1"/>
      <c r="AO778" s="1"/>
      <c r="AP778" s="1"/>
      <c r="AQ778" s="1"/>
      <c r="AR778" s="1"/>
      <c r="AT778" s="1"/>
      <c r="AU778" s="1"/>
      <c r="AV778" s="1"/>
      <c r="BC778" s="1"/>
      <c r="BD778" s="1"/>
      <c r="BE778" s="1"/>
      <c r="BI778" s="1"/>
      <c r="BJ778" s="1"/>
      <c r="BK778" s="1"/>
    </row>
    <row r="779" spans="39:63">
      <c r="AM779" s="1"/>
      <c r="AN779" s="1"/>
      <c r="AO779" s="1"/>
      <c r="AP779" s="1"/>
      <c r="AQ779" s="1"/>
      <c r="AR779" s="1"/>
      <c r="AT779" s="1"/>
      <c r="AU779" s="1"/>
      <c r="AV779" s="1"/>
      <c r="BC779" s="1"/>
      <c r="BD779" s="1"/>
      <c r="BE779" s="1"/>
      <c r="BI779" s="1"/>
      <c r="BJ779" s="1"/>
      <c r="BK779" s="1"/>
    </row>
    <row r="780" spans="39:63">
      <c r="AM780" s="1"/>
      <c r="AN780" s="1"/>
      <c r="AO780" s="1"/>
      <c r="AP780" s="1"/>
      <c r="AQ780" s="1"/>
      <c r="AR780" s="1"/>
      <c r="AT780" s="1"/>
      <c r="AU780" s="1"/>
      <c r="AV780" s="1"/>
      <c r="BC780" s="1"/>
      <c r="BD780" s="1"/>
      <c r="BE780" s="1"/>
      <c r="BI780" s="1"/>
      <c r="BJ780" s="1"/>
      <c r="BK780" s="1"/>
    </row>
    <row r="781" spans="39:63">
      <c r="AM781" s="1"/>
      <c r="AN781" s="1"/>
      <c r="AO781" s="1"/>
      <c r="AP781" s="1"/>
      <c r="AQ781" s="1"/>
      <c r="AR781" s="1"/>
      <c r="AT781" s="1"/>
      <c r="AU781" s="1"/>
      <c r="AV781" s="1"/>
      <c r="BC781" s="1"/>
      <c r="BD781" s="1"/>
      <c r="BE781" s="1"/>
      <c r="BI781" s="1"/>
      <c r="BJ781" s="1"/>
      <c r="BK781" s="1"/>
    </row>
    <row r="782" spans="39:63">
      <c r="AM782" s="1"/>
      <c r="AN782" s="1"/>
      <c r="AO782" s="1"/>
      <c r="AP782" s="1"/>
      <c r="AQ782" s="1"/>
      <c r="AR782" s="1"/>
      <c r="AT782" s="1"/>
      <c r="AU782" s="1"/>
      <c r="AV782" s="1"/>
      <c r="BC782" s="1"/>
      <c r="BD782" s="1"/>
      <c r="BE782" s="1"/>
      <c r="BI782" s="1"/>
      <c r="BJ782" s="1"/>
      <c r="BK782" s="1"/>
    </row>
    <row r="783" spans="39:63">
      <c r="AM783" s="1"/>
      <c r="AN783" s="1"/>
      <c r="AO783" s="1"/>
      <c r="AP783" s="1"/>
      <c r="AQ783" s="1"/>
      <c r="AR783" s="1"/>
      <c r="AT783" s="1"/>
      <c r="AU783" s="1"/>
      <c r="AV783" s="1"/>
      <c r="BC783" s="1"/>
      <c r="BD783" s="1"/>
      <c r="BE783" s="1"/>
      <c r="BI783" s="1"/>
      <c r="BJ783" s="1"/>
      <c r="BK783" s="1"/>
    </row>
    <row r="784" spans="39:63">
      <c r="AM784" s="1"/>
      <c r="AN784" s="1"/>
      <c r="AO784" s="1"/>
      <c r="AP784" s="1"/>
      <c r="AQ784" s="1"/>
      <c r="AR784" s="1"/>
      <c r="AT784" s="1"/>
      <c r="AU784" s="1"/>
      <c r="AV784" s="1"/>
      <c r="BC784" s="1"/>
      <c r="BD784" s="1"/>
      <c r="BE784" s="1"/>
      <c r="BI784" s="1"/>
      <c r="BJ784" s="1"/>
      <c r="BK784" s="1"/>
    </row>
    <row r="785" spans="39:63">
      <c r="AM785" s="1"/>
      <c r="AN785" s="1"/>
      <c r="AO785" s="1"/>
      <c r="AP785" s="1"/>
      <c r="AQ785" s="1"/>
      <c r="AR785" s="1"/>
      <c r="AT785" s="1"/>
      <c r="AU785" s="1"/>
      <c r="AV785" s="1"/>
      <c r="BC785" s="1"/>
      <c r="BD785" s="1"/>
      <c r="BE785" s="1"/>
      <c r="BI785" s="1"/>
      <c r="BJ785" s="1"/>
      <c r="BK785" s="1"/>
    </row>
    <row r="786" spans="39:63">
      <c r="AM786" s="1"/>
      <c r="AN786" s="1"/>
      <c r="AO786" s="1"/>
      <c r="AP786" s="1"/>
      <c r="AQ786" s="1"/>
      <c r="AR786" s="1"/>
      <c r="AT786" s="1"/>
      <c r="AU786" s="1"/>
      <c r="AV786" s="1"/>
      <c r="BC786" s="1"/>
      <c r="BD786" s="1"/>
      <c r="BE786" s="1"/>
      <c r="BI786" s="1"/>
      <c r="BJ786" s="1"/>
      <c r="BK786" s="1"/>
    </row>
    <row r="787" spans="39:63">
      <c r="AM787" s="1"/>
      <c r="AN787" s="1"/>
      <c r="AO787" s="1"/>
      <c r="AP787" s="1"/>
      <c r="AQ787" s="1"/>
      <c r="AR787" s="1"/>
      <c r="AT787" s="1"/>
      <c r="AU787" s="1"/>
      <c r="AV787" s="1"/>
      <c r="BC787" s="1"/>
      <c r="BD787" s="1"/>
      <c r="BE787" s="1"/>
      <c r="BI787" s="1"/>
      <c r="BJ787" s="1"/>
      <c r="BK787" s="1"/>
    </row>
    <row r="788" spans="39:63">
      <c r="AM788" s="1"/>
      <c r="AN788" s="1"/>
      <c r="AO788" s="1"/>
      <c r="AP788" s="1"/>
      <c r="AQ788" s="1"/>
      <c r="AR788" s="1"/>
      <c r="AT788" s="1"/>
      <c r="AU788" s="1"/>
      <c r="AV788" s="1"/>
      <c r="BC788" s="1"/>
      <c r="BD788" s="1"/>
      <c r="BE788" s="1"/>
      <c r="BI788" s="1"/>
      <c r="BJ788" s="1"/>
      <c r="BK788" s="1"/>
    </row>
    <row r="789" spans="39:63">
      <c r="AM789" s="1"/>
      <c r="AN789" s="1"/>
      <c r="AO789" s="1"/>
      <c r="AP789" s="1"/>
      <c r="AQ789" s="1"/>
      <c r="AR789" s="1"/>
      <c r="AT789" s="1"/>
      <c r="AU789" s="1"/>
      <c r="AV789" s="1"/>
      <c r="BC789" s="1"/>
      <c r="BD789" s="1"/>
      <c r="BE789" s="1"/>
      <c r="BI789" s="1"/>
      <c r="BJ789" s="1"/>
      <c r="BK789" s="1"/>
    </row>
    <row r="790" spans="39:63">
      <c r="AM790" s="1"/>
      <c r="AN790" s="1"/>
      <c r="AO790" s="1"/>
      <c r="AP790" s="1"/>
      <c r="AQ790" s="1"/>
      <c r="AR790" s="1"/>
      <c r="AT790" s="1"/>
      <c r="AU790" s="1"/>
      <c r="AV790" s="1"/>
      <c r="BC790" s="1"/>
      <c r="BD790" s="1"/>
      <c r="BE790" s="1"/>
      <c r="BI790" s="1"/>
      <c r="BJ790" s="1"/>
      <c r="BK790" s="1"/>
    </row>
    <row r="791" spans="39:63">
      <c r="AM791" s="1"/>
      <c r="AN791" s="1"/>
      <c r="AO791" s="1"/>
      <c r="AP791" s="1"/>
      <c r="AQ791" s="1"/>
      <c r="AR791" s="1"/>
      <c r="AT791" s="1"/>
      <c r="AU791" s="1"/>
      <c r="AV791" s="1"/>
      <c r="BC791" s="1"/>
      <c r="BD791" s="1"/>
      <c r="BE791" s="1"/>
      <c r="BI791" s="1"/>
      <c r="BJ791" s="1"/>
      <c r="BK791" s="1"/>
    </row>
    <row r="792" spans="39:63">
      <c r="AM792" s="1"/>
      <c r="AN792" s="1"/>
      <c r="AO792" s="1"/>
      <c r="AP792" s="1"/>
      <c r="AQ792" s="1"/>
      <c r="AR792" s="1"/>
      <c r="AT792" s="1"/>
      <c r="AU792" s="1"/>
      <c r="AV792" s="1"/>
      <c r="BC792" s="1"/>
      <c r="BD792" s="1"/>
      <c r="BE792" s="1"/>
      <c r="BI792" s="1"/>
      <c r="BJ792" s="1"/>
      <c r="BK792" s="1"/>
    </row>
    <row r="793" spans="39:63">
      <c r="AM793" s="1"/>
      <c r="AN793" s="1"/>
      <c r="AO793" s="1"/>
      <c r="AP793" s="1"/>
      <c r="AQ793" s="1"/>
      <c r="AR793" s="1"/>
      <c r="AT793" s="1"/>
      <c r="AU793" s="1"/>
      <c r="AV793" s="1"/>
      <c r="BC793" s="1"/>
      <c r="BD793" s="1"/>
      <c r="BE793" s="1"/>
      <c r="BI793" s="1"/>
      <c r="BJ793" s="1"/>
      <c r="BK793" s="1"/>
    </row>
    <row r="794" spans="39:63">
      <c r="AM794" s="1"/>
      <c r="AN794" s="1"/>
      <c r="AO794" s="1"/>
      <c r="AP794" s="1"/>
      <c r="AQ794" s="1"/>
      <c r="AR794" s="1"/>
      <c r="AT794" s="1"/>
      <c r="AU794" s="1"/>
      <c r="AV794" s="1"/>
      <c r="BC794" s="1"/>
      <c r="BD794" s="1"/>
      <c r="BE794" s="1"/>
      <c r="BI794" s="1"/>
      <c r="BJ794" s="1"/>
      <c r="BK794" s="1"/>
    </row>
    <row r="795" spans="39:63">
      <c r="AM795" s="1"/>
      <c r="AN795" s="1"/>
      <c r="AO795" s="1"/>
      <c r="AP795" s="1"/>
      <c r="AQ795" s="1"/>
      <c r="AR795" s="1"/>
      <c r="AT795" s="1"/>
      <c r="AU795" s="1"/>
      <c r="AV795" s="1"/>
      <c r="BC795" s="1"/>
      <c r="BD795" s="1"/>
      <c r="BE795" s="1"/>
      <c r="BI795" s="1"/>
      <c r="BJ795" s="1"/>
      <c r="BK795" s="1"/>
    </row>
    <row r="796" spans="39:63">
      <c r="AM796" s="1"/>
      <c r="AN796" s="1"/>
      <c r="AO796" s="1"/>
      <c r="AP796" s="1"/>
      <c r="AQ796" s="1"/>
      <c r="AR796" s="1"/>
      <c r="AT796" s="1"/>
      <c r="AU796" s="1"/>
      <c r="AV796" s="1"/>
      <c r="BC796" s="1"/>
      <c r="BD796" s="1"/>
      <c r="BE796" s="1"/>
      <c r="BI796" s="1"/>
      <c r="BJ796" s="1"/>
      <c r="BK796" s="1"/>
    </row>
    <row r="797" spans="39:63">
      <c r="AM797" s="1"/>
      <c r="AN797" s="1"/>
      <c r="AO797" s="1"/>
      <c r="AP797" s="1"/>
      <c r="AQ797" s="1"/>
      <c r="AR797" s="1"/>
      <c r="AT797" s="1"/>
      <c r="AU797" s="1"/>
      <c r="AV797" s="1"/>
      <c r="BC797" s="1"/>
      <c r="BD797" s="1"/>
      <c r="BE797" s="1"/>
      <c r="BI797" s="1"/>
      <c r="BJ797" s="1"/>
      <c r="BK797" s="1"/>
    </row>
    <row r="798" spans="39:63">
      <c r="AM798" s="1"/>
      <c r="AN798" s="1"/>
      <c r="AO798" s="1"/>
      <c r="AP798" s="1"/>
      <c r="AQ798" s="1"/>
      <c r="AR798" s="1"/>
      <c r="AT798" s="1"/>
      <c r="AU798" s="1"/>
      <c r="AV798" s="1"/>
      <c r="BC798" s="1"/>
      <c r="BD798" s="1"/>
      <c r="BE798" s="1"/>
      <c r="BI798" s="1"/>
      <c r="BJ798" s="1"/>
      <c r="BK798" s="1"/>
    </row>
    <row r="799" spans="39:63">
      <c r="AM799" s="1"/>
      <c r="AN799" s="1"/>
      <c r="AO799" s="1"/>
      <c r="AP799" s="1"/>
      <c r="AQ799" s="1"/>
      <c r="AR799" s="1"/>
      <c r="AT799" s="1"/>
      <c r="AU799" s="1"/>
      <c r="AV799" s="1"/>
      <c r="BC799" s="1"/>
      <c r="BD799" s="1"/>
      <c r="BE799" s="1"/>
      <c r="BI799" s="1"/>
      <c r="BJ799" s="1"/>
      <c r="BK799" s="1"/>
    </row>
    <row r="800" spans="39:63">
      <c r="AM800" s="1"/>
      <c r="AN800" s="1"/>
      <c r="AO800" s="1"/>
      <c r="AP800" s="1"/>
      <c r="AQ800" s="1"/>
      <c r="AR800" s="1"/>
      <c r="AT800" s="1"/>
      <c r="AU800" s="1"/>
      <c r="AV800" s="1"/>
      <c r="BC800" s="1"/>
      <c r="BD800" s="1"/>
      <c r="BE800" s="1"/>
      <c r="BI800" s="1"/>
      <c r="BJ800" s="1"/>
      <c r="BK800" s="1"/>
    </row>
    <row r="801" spans="39:63">
      <c r="AM801" s="1"/>
      <c r="AN801" s="1"/>
      <c r="AO801" s="1"/>
      <c r="AP801" s="1"/>
      <c r="AQ801" s="1"/>
      <c r="AR801" s="1"/>
      <c r="AT801" s="1"/>
      <c r="AU801" s="1"/>
      <c r="AV801" s="1"/>
      <c r="BC801" s="1"/>
      <c r="BD801" s="1"/>
      <c r="BE801" s="1"/>
      <c r="BI801" s="1"/>
      <c r="BJ801" s="1"/>
      <c r="BK801" s="1"/>
    </row>
    <row r="802" spans="39:63">
      <c r="AM802" s="1"/>
      <c r="AN802" s="1"/>
      <c r="AO802" s="1"/>
      <c r="AP802" s="1"/>
      <c r="AQ802" s="1"/>
      <c r="AR802" s="1"/>
      <c r="AT802" s="1"/>
      <c r="AU802" s="1"/>
      <c r="AV802" s="1"/>
      <c r="BC802" s="1"/>
      <c r="BD802" s="1"/>
      <c r="BE802" s="1"/>
      <c r="BI802" s="1"/>
      <c r="BJ802" s="1"/>
      <c r="BK802" s="1"/>
    </row>
    <row r="803" spans="39:63">
      <c r="AM803" s="1"/>
      <c r="AN803" s="1"/>
      <c r="AO803" s="1"/>
      <c r="AP803" s="1"/>
      <c r="AQ803" s="1"/>
      <c r="AR803" s="1"/>
      <c r="AT803" s="1"/>
      <c r="AU803" s="1"/>
      <c r="AV803" s="1"/>
      <c r="BC803" s="1"/>
      <c r="BD803" s="1"/>
      <c r="BE803" s="1"/>
      <c r="BI803" s="1"/>
      <c r="BJ803" s="1"/>
      <c r="BK803" s="1"/>
    </row>
    <row r="804" spans="39:63">
      <c r="AM804" s="1"/>
      <c r="AN804" s="1"/>
      <c r="AO804" s="1"/>
      <c r="AP804" s="1"/>
      <c r="AQ804" s="1"/>
      <c r="AR804" s="1"/>
      <c r="AT804" s="1"/>
      <c r="AU804" s="1"/>
      <c r="AV804" s="1"/>
      <c r="BC804" s="1"/>
      <c r="BD804" s="1"/>
      <c r="BE804" s="1"/>
      <c r="BI804" s="1"/>
      <c r="BJ804" s="1"/>
      <c r="BK804" s="1"/>
    </row>
    <row r="805" spans="39:63">
      <c r="AM805" s="1"/>
      <c r="AN805" s="1"/>
      <c r="AO805" s="1"/>
      <c r="AP805" s="1"/>
      <c r="AQ805" s="1"/>
      <c r="AR805" s="1"/>
      <c r="AT805" s="1"/>
      <c r="AU805" s="1"/>
      <c r="AV805" s="1"/>
      <c r="BC805" s="1"/>
      <c r="BD805" s="1"/>
      <c r="BE805" s="1"/>
      <c r="BI805" s="1"/>
      <c r="BJ805" s="1"/>
      <c r="BK805" s="1"/>
    </row>
    <row r="806" spans="39:63">
      <c r="AM806" s="1"/>
      <c r="AN806" s="1"/>
      <c r="AO806" s="1"/>
      <c r="AP806" s="1"/>
      <c r="AQ806" s="1"/>
      <c r="AR806" s="1"/>
      <c r="AT806" s="1"/>
      <c r="AU806" s="1"/>
      <c r="AV806" s="1"/>
      <c r="BC806" s="1"/>
      <c r="BD806" s="1"/>
      <c r="BE806" s="1"/>
      <c r="BI806" s="1"/>
      <c r="BJ806" s="1"/>
      <c r="BK806" s="1"/>
    </row>
    <row r="807" spans="39:63">
      <c r="AM807" s="1"/>
      <c r="AN807" s="1"/>
      <c r="AO807" s="1"/>
      <c r="AP807" s="1"/>
      <c r="AQ807" s="1"/>
      <c r="AR807" s="1"/>
      <c r="AT807" s="1"/>
      <c r="AU807" s="1"/>
      <c r="AV807" s="1"/>
      <c r="BC807" s="1"/>
      <c r="BD807" s="1"/>
      <c r="BE807" s="1"/>
      <c r="BI807" s="1"/>
      <c r="BJ807" s="1"/>
      <c r="BK807" s="1"/>
    </row>
    <row r="808" spans="39:63">
      <c r="AM808" s="1"/>
      <c r="AN808" s="1"/>
      <c r="AO808" s="1"/>
      <c r="AP808" s="1"/>
      <c r="AQ808" s="1"/>
      <c r="AR808" s="1"/>
      <c r="AT808" s="1"/>
      <c r="AU808" s="1"/>
      <c r="AV808" s="1"/>
      <c r="BC808" s="1"/>
      <c r="BD808" s="1"/>
      <c r="BE808" s="1"/>
      <c r="BI808" s="1"/>
      <c r="BJ808" s="1"/>
      <c r="BK808" s="1"/>
    </row>
    <row r="809" spans="39:63">
      <c r="AM809" s="1"/>
      <c r="AN809" s="1"/>
      <c r="AO809" s="1"/>
      <c r="AP809" s="1"/>
      <c r="AQ809" s="1"/>
      <c r="AR809" s="1"/>
      <c r="AT809" s="1"/>
      <c r="AU809" s="1"/>
      <c r="AV809" s="1"/>
      <c r="BC809" s="1"/>
      <c r="BD809" s="1"/>
      <c r="BE809" s="1"/>
      <c r="BI809" s="1"/>
      <c r="BJ809" s="1"/>
      <c r="BK809" s="1"/>
    </row>
    <row r="810" spans="39:63">
      <c r="AM810" s="1"/>
      <c r="AN810" s="1"/>
      <c r="AO810" s="1"/>
      <c r="AP810" s="1"/>
      <c r="AQ810" s="1"/>
      <c r="AR810" s="1"/>
      <c r="AT810" s="1"/>
      <c r="AU810" s="1"/>
      <c r="AV810" s="1"/>
      <c r="BC810" s="1"/>
      <c r="BD810" s="1"/>
      <c r="BE810" s="1"/>
      <c r="BI810" s="1"/>
      <c r="BJ810" s="1"/>
      <c r="BK810" s="1"/>
    </row>
    <row r="811" spans="39:63">
      <c r="AM811" s="1"/>
      <c r="AN811" s="1"/>
      <c r="AO811" s="1"/>
      <c r="AP811" s="1"/>
      <c r="AQ811" s="1"/>
      <c r="AR811" s="1"/>
      <c r="AT811" s="1"/>
      <c r="AU811" s="1"/>
      <c r="AV811" s="1"/>
      <c r="BC811" s="1"/>
      <c r="BD811" s="1"/>
      <c r="BE811" s="1"/>
      <c r="BI811" s="1"/>
      <c r="BJ811" s="1"/>
      <c r="BK811" s="1"/>
    </row>
    <row r="812" spans="39:63">
      <c r="AM812" s="1"/>
      <c r="AN812" s="1"/>
      <c r="AO812" s="1"/>
      <c r="AP812" s="1"/>
      <c r="AQ812" s="1"/>
      <c r="AR812" s="1"/>
      <c r="AT812" s="1"/>
      <c r="AU812" s="1"/>
      <c r="AV812" s="1"/>
      <c r="BC812" s="1"/>
      <c r="BD812" s="1"/>
      <c r="BE812" s="1"/>
      <c r="BI812" s="1"/>
      <c r="BJ812" s="1"/>
      <c r="BK812" s="1"/>
    </row>
    <row r="813" spans="39:63">
      <c r="AM813" s="1"/>
      <c r="AN813" s="1"/>
      <c r="AO813" s="1"/>
      <c r="AP813" s="1"/>
      <c r="AQ813" s="1"/>
      <c r="AR813" s="1"/>
      <c r="AT813" s="1"/>
      <c r="AU813" s="1"/>
      <c r="AV813" s="1"/>
      <c r="BC813" s="1"/>
      <c r="BD813" s="1"/>
      <c r="BE813" s="1"/>
      <c r="BI813" s="1"/>
      <c r="BJ813" s="1"/>
      <c r="BK813" s="1"/>
    </row>
    <row r="814" spans="39:63">
      <c r="AM814" s="1"/>
      <c r="AN814" s="1"/>
      <c r="AO814" s="1"/>
      <c r="AP814" s="1"/>
      <c r="AQ814" s="1"/>
      <c r="AR814" s="1"/>
      <c r="AT814" s="1"/>
      <c r="AU814" s="1"/>
      <c r="AV814" s="1"/>
      <c r="BC814" s="1"/>
      <c r="BD814" s="1"/>
      <c r="BE814" s="1"/>
      <c r="BI814" s="1"/>
      <c r="BJ814" s="1"/>
      <c r="BK814" s="1"/>
    </row>
    <row r="815" spans="39:63">
      <c r="AM815" s="1"/>
      <c r="AN815" s="1"/>
      <c r="AO815" s="1"/>
      <c r="AP815" s="1"/>
      <c r="AQ815" s="1"/>
      <c r="AR815" s="1"/>
      <c r="AT815" s="1"/>
      <c r="AU815" s="1"/>
      <c r="AV815" s="1"/>
      <c r="BC815" s="1"/>
      <c r="BD815" s="1"/>
      <c r="BE815" s="1"/>
      <c r="BI815" s="1"/>
      <c r="BJ815" s="1"/>
      <c r="BK815" s="1"/>
    </row>
    <row r="816" spans="39:63">
      <c r="AM816" s="1"/>
      <c r="AN816" s="1"/>
      <c r="AO816" s="1"/>
      <c r="AP816" s="1"/>
      <c r="AQ816" s="1"/>
      <c r="AR816" s="1"/>
      <c r="AT816" s="1"/>
      <c r="AU816" s="1"/>
      <c r="AV816" s="1"/>
      <c r="BC816" s="1"/>
      <c r="BD816" s="1"/>
      <c r="BE816" s="1"/>
      <c r="BI816" s="1"/>
      <c r="BJ816" s="1"/>
      <c r="BK816" s="1"/>
    </row>
    <row r="817" spans="39:63">
      <c r="AM817" s="1"/>
      <c r="AN817" s="1"/>
      <c r="AO817" s="1"/>
      <c r="AP817" s="1"/>
      <c r="AQ817" s="1"/>
      <c r="AR817" s="1"/>
      <c r="AT817" s="1"/>
      <c r="AU817" s="1"/>
      <c r="AV817" s="1"/>
      <c r="BC817" s="1"/>
      <c r="BD817" s="1"/>
      <c r="BE817" s="1"/>
      <c r="BI817" s="1"/>
      <c r="BJ817" s="1"/>
      <c r="BK817" s="1"/>
    </row>
    <row r="818" spans="39:63">
      <c r="AM818" s="1"/>
      <c r="AN818" s="1"/>
      <c r="AO818" s="1"/>
      <c r="AP818" s="1"/>
      <c r="AQ818" s="1"/>
      <c r="AR818" s="1"/>
      <c r="AT818" s="1"/>
      <c r="AU818" s="1"/>
      <c r="AV818" s="1"/>
      <c r="BC818" s="1"/>
      <c r="BD818" s="1"/>
      <c r="BE818" s="1"/>
      <c r="BI818" s="1"/>
      <c r="BJ818" s="1"/>
      <c r="BK818" s="1"/>
    </row>
    <row r="819" spans="39:63">
      <c r="AM819" s="1"/>
      <c r="AN819" s="1"/>
      <c r="AO819" s="1"/>
      <c r="AP819" s="1"/>
      <c r="AQ819" s="1"/>
      <c r="AR819" s="1"/>
      <c r="AT819" s="1"/>
      <c r="AU819" s="1"/>
      <c r="AV819" s="1"/>
      <c r="BC819" s="1"/>
      <c r="BD819" s="1"/>
      <c r="BE819" s="1"/>
      <c r="BI819" s="1"/>
      <c r="BJ819" s="1"/>
      <c r="BK819" s="1"/>
    </row>
    <row r="820" spans="39:63">
      <c r="AM820" s="1"/>
      <c r="AN820" s="1"/>
      <c r="AO820" s="1"/>
      <c r="AP820" s="1"/>
      <c r="AQ820" s="1"/>
      <c r="AR820" s="1"/>
      <c r="AT820" s="1"/>
      <c r="AU820" s="1"/>
      <c r="AV820" s="1"/>
      <c r="BC820" s="1"/>
      <c r="BD820" s="1"/>
      <c r="BE820" s="1"/>
      <c r="BI820" s="1"/>
      <c r="BJ820" s="1"/>
      <c r="BK820" s="1"/>
    </row>
    <row r="821" spans="39:63">
      <c r="AM821" s="1"/>
      <c r="AN821" s="1"/>
      <c r="AO821" s="1"/>
      <c r="AP821" s="1"/>
      <c r="AQ821" s="1"/>
      <c r="AR821" s="1"/>
      <c r="AT821" s="1"/>
      <c r="AU821" s="1"/>
      <c r="AV821" s="1"/>
      <c r="BC821" s="1"/>
      <c r="BD821" s="1"/>
      <c r="BE821" s="1"/>
      <c r="BI821" s="1"/>
      <c r="BJ821" s="1"/>
      <c r="BK821" s="1"/>
    </row>
    <row r="822" spans="39:63">
      <c r="AM822" s="1"/>
      <c r="AN822" s="1"/>
      <c r="AO822" s="1"/>
      <c r="AP822" s="1"/>
      <c r="AQ822" s="1"/>
      <c r="AR822" s="1"/>
      <c r="AT822" s="1"/>
      <c r="AU822" s="1"/>
      <c r="AV822" s="1"/>
      <c r="BC822" s="1"/>
      <c r="BD822" s="1"/>
      <c r="BE822" s="1"/>
      <c r="BI822" s="1"/>
      <c r="BJ822" s="1"/>
      <c r="BK822" s="1"/>
    </row>
    <row r="823" spans="39:63">
      <c r="AM823" s="1"/>
      <c r="AN823" s="1"/>
      <c r="AO823" s="1"/>
      <c r="AP823" s="1"/>
      <c r="AQ823" s="1"/>
      <c r="AR823" s="1"/>
      <c r="AT823" s="1"/>
      <c r="AU823" s="1"/>
      <c r="AV823" s="1"/>
      <c r="BC823" s="1"/>
      <c r="BD823" s="1"/>
      <c r="BE823" s="1"/>
      <c r="BI823" s="1"/>
      <c r="BJ823" s="1"/>
      <c r="BK823" s="1"/>
    </row>
    <row r="824" spans="39:63">
      <c r="AM824" s="1"/>
      <c r="AN824" s="1"/>
      <c r="AO824" s="1"/>
      <c r="AP824" s="1"/>
      <c r="AQ824" s="1"/>
      <c r="AR824" s="1"/>
      <c r="AT824" s="1"/>
      <c r="AU824" s="1"/>
      <c r="AV824" s="1"/>
      <c r="BC824" s="1"/>
      <c r="BD824" s="1"/>
      <c r="BE824" s="1"/>
      <c r="BI824" s="1"/>
      <c r="BJ824" s="1"/>
      <c r="BK824" s="1"/>
    </row>
    <row r="825" spans="39:63">
      <c r="AM825" s="1"/>
      <c r="AN825" s="1"/>
      <c r="AO825" s="1"/>
      <c r="AP825" s="1"/>
      <c r="AQ825" s="1"/>
      <c r="AR825" s="1"/>
      <c r="AT825" s="1"/>
      <c r="AU825" s="1"/>
      <c r="AV825" s="1"/>
      <c r="BC825" s="1"/>
      <c r="BD825" s="1"/>
      <c r="BE825" s="1"/>
      <c r="BI825" s="1"/>
      <c r="BJ825" s="1"/>
      <c r="BK825" s="1"/>
    </row>
    <row r="826" spans="39:63">
      <c r="AM826" s="1"/>
      <c r="AN826" s="1"/>
      <c r="AO826" s="1"/>
      <c r="AP826" s="1"/>
      <c r="AQ826" s="1"/>
      <c r="AR826" s="1"/>
      <c r="AT826" s="1"/>
      <c r="AU826" s="1"/>
      <c r="AV826" s="1"/>
      <c r="BC826" s="1"/>
      <c r="BD826" s="1"/>
      <c r="BE826" s="1"/>
      <c r="BI826" s="1"/>
      <c r="BJ826" s="1"/>
      <c r="BK826" s="1"/>
    </row>
    <row r="827" spans="39:63">
      <c r="AM827" s="1"/>
      <c r="AN827" s="1"/>
      <c r="AO827" s="1"/>
      <c r="AP827" s="1"/>
      <c r="AQ827" s="1"/>
      <c r="AR827" s="1"/>
      <c r="AT827" s="1"/>
      <c r="AU827" s="1"/>
      <c r="AV827" s="1"/>
      <c r="BC827" s="1"/>
      <c r="BD827" s="1"/>
      <c r="BE827" s="1"/>
      <c r="BI827" s="1"/>
      <c r="BJ827" s="1"/>
      <c r="BK827" s="1"/>
    </row>
    <row r="828" spans="39:63">
      <c r="AM828" s="1"/>
      <c r="AN828" s="1"/>
      <c r="AO828" s="1"/>
      <c r="AP828" s="1"/>
      <c r="AQ828" s="1"/>
      <c r="AR828" s="1"/>
      <c r="AT828" s="1"/>
      <c r="AU828" s="1"/>
      <c r="AV828" s="1"/>
      <c r="BC828" s="1"/>
      <c r="BD828" s="1"/>
      <c r="BE828" s="1"/>
      <c r="BI828" s="1"/>
      <c r="BJ828" s="1"/>
      <c r="BK828" s="1"/>
    </row>
    <row r="829" spans="39:63">
      <c r="AM829" s="1"/>
      <c r="AN829" s="1"/>
      <c r="AO829" s="1"/>
      <c r="AP829" s="1"/>
      <c r="AQ829" s="1"/>
      <c r="AR829" s="1"/>
      <c r="AT829" s="1"/>
      <c r="AU829" s="1"/>
      <c r="AV829" s="1"/>
      <c r="BC829" s="1"/>
      <c r="BD829" s="1"/>
      <c r="BE829" s="1"/>
      <c r="BI829" s="1"/>
      <c r="BJ829" s="1"/>
      <c r="BK829" s="1"/>
    </row>
    <row r="830" spans="39:63">
      <c r="AM830" s="1"/>
      <c r="AN830" s="1"/>
      <c r="AO830" s="1"/>
      <c r="AP830" s="1"/>
      <c r="AQ830" s="1"/>
      <c r="AR830" s="1"/>
      <c r="AT830" s="1"/>
      <c r="AU830" s="1"/>
      <c r="AV830" s="1"/>
      <c r="BC830" s="1"/>
      <c r="BD830" s="1"/>
      <c r="BE830" s="1"/>
      <c r="BI830" s="1"/>
      <c r="BJ830" s="1"/>
      <c r="BK830" s="1"/>
    </row>
    <row r="831" spans="39:63">
      <c r="AM831" s="1"/>
      <c r="AN831" s="1"/>
      <c r="AO831" s="1"/>
      <c r="AP831" s="1"/>
      <c r="AQ831" s="1"/>
      <c r="AR831" s="1"/>
      <c r="AT831" s="1"/>
      <c r="AU831" s="1"/>
      <c r="AV831" s="1"/>
      <c r="BC831" s="1"/>
      <c r="BD831" s="1"/>
      <c r="BE831" s="1"/>
      <c r="BI831" s="1"/>
      <c r="BJ831" s="1"/>
      <c r="BK831" s="1"/>
    </row>
    <row r="832" spans="39:63">
      <c r="AM832" s="1"/>
      <c r="AN832" s="1"/>
      <c r="AO832" s="1"/>
      <c r="AP832" s="1"/>
      <c r="AQ832" s="1"/>
      <c r="AR832" s="1"/>
      <c r="AT832" s="1"/>
      <c r="AU832" s="1"/>
      <c r="AV832" s="1"/>
      <c r="BC832" s="1"/>
      <c r="BD832" s="1"/>
      <c r="BE832" s="1"/>
      <c r="BI832" s="1"/>
      <c r="BJ832" s="1"/>
      <c r="BK832" s="1"/>
    </row>
    <row r="833" spans="39:63">
      <c r="AM833" s="1"/>
      <c r="AN833" s="1"/>
      <c r="AO833" s="1"/>
      <c r="AP833" s="1"/>
      <c r="AQ833" s="1"/>
      <c r="AR833" s="1"/>
      <c r="AT833" s="1"/>
      <c r="AU833" s="1"/>
      <c r="AV833" s="1"/>
      <c r="BC833" s="1"/>
      <c r="BD833" s="1"/>
      <c r="BE833" s="1"/>
      <c r="BI833" s="1"/>
      <c r="BJ833" s="1"/>
      <c r="BK833" s="1"/>
    </row>
    <row r="834" spans="39:63">
      <c r="AM834" s="1"/>
      <c r="AN834" s="1"/>
      <c r="AO834" s="1"/>
      <c r="AP834" s="1"/>
      <c r="AQ834" s="1"/>
      <c r="AR834" s="1"/>
      <c r="AT834" s="1"/>
      <c r="AU834" s="1"/>
      <c r="AV834" s="1"/>
      <c r="BC834" s="1"/>
      <c r="BD834" s="1"/>
      <c r="BE834" s="1"/>
      <c r="BI834" s="1"/>
      <c r="BJ834" s="1"/>
      <c r="BK834" s="1"/>
    </row>
    <row r="835" spans="39:63">
      <c r="AM835" s="1"/>
      <c r="AN835" s="1"/>
      <c r="AO835" s="1"/>
      <c r="AP835" s="1"/>
      <c r="AQ835" s="1"/>
      <c r="AR835" s="1"/>
      <c r="AT835" s="1"/>
      <c r="AU835" s="1"/>
      <c r="AV835" s="1"/>
      <c r="BC835" s="1"/>
      <c r="BD835" s="1"/>
      <c r="BE835" s="1"/>
      <c r="BI835" s="1"/>
      <c r="BJ835" s="1"/>
      <c r="BK835" s="1"/>
    </row>
    <row r="836" spans="39:63">
      <c r="AM836" s="1"/>
      <c r="AN836" s="1"/>
      <c r="AO836" s="1"/>
      <c r="AP836" s="1"/>
      <c r="AQ836" s="1"/>
      <c r="AR836" s="1"/>
      <c r="AT836" s="1"/>
      <c r="AU836" s="1"/>
      <c r="AV836" s="1"/>
      <c r="BC836" s="1"/>
      <c r="BD836" s="1"/>
      <c r="BE836" s="1"/>
      <c r="BI836" s="1"/>
      <c r="BJ836" s="1"/>
      <c r="BK836" s="1"/>
    </row>
    <row r="837" spans="39:63">
      <c r="AM837" s="1"/>
      <c r="AN837" s="1"/>
      <c r="AO837" s="1"/>
      <c r="AP837" s="1"/>
      <c r="AQ837" s="1"/>
      <c r="AR837" s="1"/>
      <c r="AT837" s="1"/>
      <c r="AU837" s="1"/>
      <c r="AV837" s="1"/>
      <c r="BC837" s="1"/>
      <c r="BD837" s="1"/>
      <c r="BE837" s="1"/>
      <c r="BI837" s="1"/>
      <c r="BJ837" s="1"/>
      <c r="BK837" s="1"/>
    </row>
    <row r="838" spans="39:63">
      <c r="AM838" s="1"/>
      <c r="AN838" s="1"/>
      <c r="AO838" s="1"/>
      <c r="AP838" s="1"/>
      <c r="AQ838" s="1"/>
      <c r="AR838" s="1"/>
      <c r="AT838" s="1"/>
      <c r="AU838" s="1"/>
      <c r="AV838" s="1"/>
      <c r="BC838" s="1"/>
      <c r="BD838" s="1"/>
      <c r="BE838" s="1"/>
      <c r="BI838" s="1"/>
      <c r="BJ838" s="1"/>
      <c r="BK838" s="1"/>
    </row>
    <row r="839" spans="39:63">
      <c r="AM839" s="1"/>
      <c r="AN839" s="1"/>
      <c r="AO839" s="1"/>
      <c r="AP839" s="1"/>
      <c r="AQ839" s="1"/>
      <c r="AR839" s="1"/>
      <c r="AT839" s="1"/>
      <c r="AU839" s="1"/>
      <c r="AV839" s="1"/>
      <c r="BC839" s="1"/>
      <c r="BD839" s="1"/>
      <c r="BE839" s="1"/>
      <c r="BI839" s="1"/>
      <c r="BJ839" s="1"/>
      <c r="BK839" s="1"/>
    </row>
    <row r="840" spans="39:63">
      <c r="AM840" s="1"/>
      <c r="AN840" s="1"/>
      <c r="AO840" s="1"/>
      <c r="AP840" s="1"/>
      <c r="AQ840" s="1"/>
      <c r="AR840" s="1"/>
      <c r="AT840" s="1"/>
      <c r="AU840" s="1"/>
      <c r="AV840" s="1"/>
      <c r="BC840" s="1"/>
      <c r="BD840" s="1"/>
      <c r="BE840" s="1"/>
      <c r="BI840" s="1"/>
      <c r="BJ840" s="1"/>
      <c r="BK840" s="1"/>
    </row>
    <row r="841" spans="39:63">
      <c r="AM841" s="1"/>
      <c r="AN841" s="1"/>
      <c r="AO841" s="1"/>
      <c r="AP841" s="1"/>
      <c r="AQ841" s="1"/>
      <c r="AR841" s="1"/>
      <c r="AT841" s="1"/>
      <c r="AU841" s="1"/>
      <c r="AV841" s="1"/>
      <c r="BC841" s="1"/>
      <c r="BD841" s="1"/>
      <c r="BE841" s="1"/>
      <c r="BI841" s="1"/>
      <c r="BJ841" s="1"/>
      <c r="BK841" s="1"/>
    </row>
    <row r="842" spans="39:63">
      <c r="AM842" s="1"/>
      <c r="AN842" s="1"/>
      <c r="AO842" s="1"/>
      <c r="AP842" s="1"/>
      <c r="AQ842" s="1"/>
      <c r="AR842" s="1"/>
      <c r="AT842" s="1"/>
      <c r="AU842" s="1"/>
      <c r="AV842" s="1"/>
      <c r="BC842" s="1"/>
      <c r="BD842" s="1"/>
      <c r="BE842" s="1"/>
      <c r="BI842" s="1"/>
      <c r="BJ842" s="1"/>
      <c r="BK842" s="1"/>
    </row>
    <row r="843" spans="39:63">
      <c r="AM843" s="1"/>
      <c r="AN843" s="1"/>
      <c r="AO843" s="1"/>
      <c r="AP843" s="1"/>
      <c r="AQ843" s="1"/>
      <c r="AR843" s="1"/>
      <c r="AT843" s="1"/>
      <c r="AU843" s="1"/>
      <c r="AV843" s="1"/>
      <c r="BC843" s="1"/>
      <c r="BD843" s="1"/>
      <c r="BE843" s="1"/>
      <c r="BI843" s="1"/>
      <c r="BJ843" s="1"/>
      <c r="BK843" s="1"/>
    </row>
    <row r="844" spans="39:63">
      <c r="AM844" s="1"/>
      <c r="AN844" s="1"/>
      <c r="AO844" s="1"/>
      <c r="AP844" s="1"/>
      <c r="AQ844" s="1"/>
      <c r="AR844" s="1"/>
      <c r="AT844" s="1"/>
      <c r="AU844" s="1"/>
      <c r="AV844" s="1"/>
      <c r="BC844" s="1"/>
      <c r="BD844" s="1"/>
      <c r="BE844" s="1"/>
      <c r="BI844" s="1"/>
      <c r="BJ844" s="1"/>
      <c r="BK844" s="1"/>
    </row>
    <row r="845" spans="39:63">
      <c r="AM845" s="1"/>
      <c r="AN845" s="1"/>
      <c r="AO845" s="1"/>
      <c r="AP845" s="1"/>
      <c r="AQ845" s="1"/>
      <c r="AR845" s="1"/>
      <c r="AT845" s="1"/>
      <c r="AU845" s="1"/>
      <c r="AV845" s="1"/>
      <c r="BC845" s="1"/>
      <c r="BD845" s="1"/>
      <c r="BE845" s="1"/>
      <c r="BI845" s="1"/>
      <c r="BJ845" s="1"/>
      <c r="BK845" s="1"/>
    </row>
    <row r="846" spans="39:63">
      <c r="AM846" s="1"/>
      <c r="AN846" s="1"/>
      <c r="AO846" s="1"/>
      <c r="AP846" s="1"/>
      <c r="AQ846" s="1"/>
      <c r="AR846" s="1"/>
      <c r="AT846" s="1"/>
      <c r="AU846" s="1"/>
      <c r="AV846" s="1"/>
      <c r="BC846" s="1"/>
      <c r="BD846" s="1"/>
      <c r="BE846" s="1"/>
      <c r="BI846" s="1"/>
      <c r="BJ846" s="1"/>
      <c r="BK846" s="1"/>
    </row>
    <row r="847" spans="39:63">
      <c r="AM847" s="1"/>
      <c r="AN847" s="1"/>
      <c r="AO847" s="1"/>
      <c r="AP847" s="1"/>
      <c r="AQ847" s="1"/>
      <c r="AR847" s="1"/>
      <c r="AT847" s="1"/>
      <c r="AU847" s="1"/>
      <c r="AV847" s="1"/>
      <c r="BC847" s="1"/>
      <c r="BD847" s="1"/>
      <c r="BE847" s="1"/>
      <c r="BI847" s="1"/>
      <c r="BJ847" s="1"/>
      <c r="BK847" s="1"/>
    </row>
    <row r="848" spans="39:63">
      <c r="AM848" s="1"/>
      <c r="AN848" s="1"/>
      <c r="AO848" s="1"/>
      <c r="AP848" s="1"/>
      <c r="AQ848" s="1"/>
      <c r="AR848" s="1"/>
      <c r="AT848" s="1"/>
      <c r="AU848" s="1"/>
      <c r="AV848" s="1"/>
      <c r="BC848" s="1"/>
      <c r="BD848" s="1"/>
      <c r="BE848" s="1"/>
      <c r="BI848" s="1"/>
      <c r="BJ848" s="1"/>
      <c r="BK848" s="1"/>
    </row>
    <row r="849" spans="39:63">
      <c r="AM849" s="1"/>
      <c r="AN849" s="1"/>
      <c r="AO849" s="1"/>
      <c r="AP849" s="1"/>
      <c r="AQ849" s="1"/>
      <c r="AR849" s="1"/>
      <c r="AT849" s="1"/>
      <c r="AU849" s="1"/>
      <c r="AV849" s="1"/>
      <c r="BC849" s="1"/>
      <c r="BD849" s="1"/>
      <c r="BE849" s="1"/>
      <c r="BI849" s="1"/>
      <c r="BJ849" s="1"/>
      <c r="BK849" s="1"/>
    </row>
    <row r="850" spans="39:63">
      <c r="AM850" s="1"/>
      <c r="AN850" s="1"/>
      <c r="AO850" s="1"/>
      <c r="AP850" s="1"/>
      <c r="AQ850" s="1"/>
      <c r="AR850" s="1"/>
      <c r="AT850" s="1"/>
      <c r="AU850" s="1"/>
      <c r="AV850" s="1"/>
      <c r="BC850" s="1"/>
      <c r="BD850" s="1"/>
      <c r="BE850" s="1"/>
      <c r="BI850" s="1"/>
      <c r="BJ850" s="1"/>
      <c r="BK850" s="1"/>
    </row>
    <row r="851" spans="39:63">
      <c r="AM851" s="1"/>
      <c r="AN851" s="1"/>
      <c r="AO851" s="1"/>
      <c r="AP851" s="1"/>
      <c r="AQ851" s="1"/>
      <c r="AR851" s="1"/>
      <c r="AT851" s="1"/>
      <c r="AU851" s="1"/>
      <c r="AV851" s="1"/>
      <c r="BC851" s="1"/>
      <c r="BD851" s="1"/>
      <c r="BE851" s="1"/>
      <c r="BI851" s="1"/>
      <c r="BJ851" s="1"/>
      <c r="BK851" s="1"/>
    </row>
    <row r="852" spans="39:63">
      <c r="AM852" s="1"/>
      <c r="AN852" s="1"/>
      <c r="AO852" s="1"/>
      <c r="AP852" s="1"/>
      <c r="AQ852" s="1"/>
      <c r="AR852" s="1"/>
      <c r="AT852" s="1"/>
      <c r="AU852" s="1"/>
      <c r="AV852" s="1"/>
      <c r="BC852" s="1"/>
      <c r="BD852" s="1"/>
      <c r="BE852" s="1"/>
      <c r="BI852" s="1"/>
      <c r="BJ852" s="1"/>
      <c r="BK852" s="1"/>
    </row>
    <row r="853" spans="39:63">
      <c r="AM853" s="1"/>
      <c r="AN853" s="1"/>
      <c r="AO853" s="1"/>
      <c r="AP853" s="1"/>
      <c r="AQ853" s="1"/>
      <c r="AR853" s="1"/>
      <c r="AT853" s="1"/>
      <c r="AU853" s="1"/>
      <c r="AV853" s="1"/>
      <c r="BC853" s="1"/>
      <c r="BD853" s="1"/>
      <c r="BE853" s="1"/>
      <c r="BI853" s="1"/>
      <c r="BJ853" s="1"/>
      <c r="BK853" s="1"/>
    </row>
    <row r="854" spans="39:63">
      <c r="AM854" s="1"/>
      <c r="AN854" s="1"/>
      <c r="AO854" s="1"/>
      <c r="AP854" s="1"/>
      <c r="AQ854" s="1"/>
      <c r="AR854" s="1"/>
      <c r="AT854" s="1"/>
      <c r="AU854" s="1"/>
      <c r="AV854" s="1"/>
      <c r="BC854" s="1"/>
      <c r="BD854" s="1"/>
      <c r="BE854" s="1"/>
      <c r="BI854" s="1"/>
      <c r="BJ854" s="1"/>
      <c r="BK854" s="1"/>
    </row>
    <row r="855" spans="39:63">
      <c r="AM855" s="1"/>
      <c r="AN855" s="1"/>
      <c r="AO855" s="1"/>
      <c r="AP855" s="1"/>
      <c r="AQ855" s="1"/>
      <c r="AR855" s="1"/>
      <c r="AT855" s="1"/>
      <c r="AU855" s="1"/>
      <c r="AV855" s="1"/>
      <c r="BC855" s="1"/>
      <c r="BD855" s="1"/>
      <c r="BE855" s="1"/>
      <c r="BI855" s="1"/>
      <c r="BJ855" s="1"/>
      <c r="BK855" s="1"/>
    </row>
    <row r="856" spans="39:63">
      <c r="AM856" s="1"/>
      <c r="AN856" s="1"/>
      <c r="AO856" s="1"/>
      <c r="AP856" s="1"/>
      <c r="AQ856" s="1"/>
      <c r="AR856" s="1"/>
      <c r="AT856" s="1"/>
      <c r="AU856" s="1"/>
      <c r="AV856" s="1"/>
      <c r="BC856" s="1"/>
      <c r="BD856" s="1"/>
      <c r="BE856" s="1"/>
      <c r="BI856" s="1"/>
      <c r="BJ856" s="1"/>
      <c r="BK856" s="1"/>
    </row>
    <row r="857" spans="39:63">
      <c r="AM857" s="1"/>
      <c r="AN857" s="1"/>
      <c r="AO857" s="1"/>
      <c r="AP857" s="1"/>
      <c r="AQ857" s="1"/>
      <c r="AR857" s="1"/>
      <c r="AT857" s="1"/>
      <c r="AU857" s="1"/>
      <c r="AV857" s="1"/>
      <c r="BC857" s="1"/>
      <c r="BD857" s="1"/>
      <c r="BE857" s="1"/>
      <c r="BI857" s="1"/>
      <c r="BJ857" s="1"/>
      <c r="BK857" s="1"/>
    </row>
    <row r="858" spans="39:63">
      <c r="AM858" s="1"/>
      <c r="AN858" s="1"/>
      <c r="AO858" s="1"/>
      <c r="AP858" s="1"/>
      <c r="AQ858" s="1"/>
      <c r="AR858" s="1"/>
      <c r="AT858" s="1"/>
      <c r="AU858" s="1"/>
      <c r="AV858" s="1"/>
      <c r="BC858" s="1"/>
      <c r="BD858" s="1"/>
      <c r="BE858" s="1"/>
      <c r="BI858" s="1"/>
      <c r="BJ858" s="1"/>
      <c r="BK858" s="1"/>
    </row>
    <row r="859" spans="39:63">
      <c r="AM859" s="1"/>
      <c r="AN859" s="1"/>
      <c r="AO859" s="1"/>
      <c r="AP859" s="1"/>
      <c r="AQ859" s="1"/>
      <c r="AR859" s="1"/>
      <c r="AT859" s="1"/>
      <c r="AU859" s="1"/>
      <c r="AV859" s="1"/>
      <c r="BC859" s="1"/>
      <c r="BD859" s="1"/>
      <c r="BE859" s="1"/>
      <c r="BI859" s="1"/>
      <c r="BJ859" s="1"/>
      <c r="BK859" s="1"/>
    </row>
    <row r="860" spans="39:63">
      <c r="AM860" s="1"/>
      <c r="AN860" s="1"/>
      <c r="AO860" s="1"/>
      <c r="AP860" s="1"/>
      <c r="AQ860" s="1"/>
      <c r="AR860" s="1"/>
      <c r="AT860" s="1"/>
      <c r="AU860" s="1"/>
      <c r="AV860" s="1"/>
      <c r="BC860" s="1"/>
      <c r="BD860" s="1"/>
      <c r="BE860" s="1"/>
      <c r="BI860" s="1"/>
      <c r="BJ860" s="1"/>
      <c r="BK860" s="1"/>
    </row>
    <row r="861" spans="39:63">
      <c r="AM861" s="1"/>
      <c r="AN861" s="1"/>
      <c r="AO861" s="1"/>
      <c r="AP861" s="1"/>
      <c r="AQ861" s="1"/>
      <c r="AR861" s="1"/>
      <c r="AT861" s="1"/>
      <c r="AU861" s="1"/>
      <c r="AV861" s="1"/>
      <c r="BC861" s="1"/>
      <c r="BD861" s="1"/>
      <c r="BE861" s="1"/>
      <c r="BI861" s="1"/>
      <c r="BJ861" s="1"/>
      <c r="BK861" s="1"/>
    </row>
    <row r="862" spans="39:63">
      <c r="AM862" s="1"/>
      <c r="AN862" s="1"/>
      <c r="AO862" s="1"/>
      <c r="AP862" s="1"/>
      <c r="AQ862" s="1"/>
      <c r="AR862" s="1"/>
      <c r="AT862" s="1"/>
      <c r="AU862" s="1"/>
      <c r="AV862" s="1"/>
      <c r="BC862" s="1"/>
      <c r="BD862" s="1"/>
      <c r="BE862" s="1"/>
      <c r="BI862" s="1"/>
      <c r="BJ862" s="1"/>
      <c r="BK862" s="1"/>
    </row>
    <row r="863" spans="39:63">
      <c r="AM863" s="1"/>
      <c r="AN863" s="1"/>
      <c r="AO863" s="1"/>
      <c r="AP863" s="1"/>
      <c r="AQ863" s="1"/>
      <c r="AR863" s="1"/>
      <c r="AT863" s="1"/>
      <c r="AU863" s="1"/>
      <c r="AV863" s="1"/>
      <c r="BC863" s="1"/>
      <c r="BD863" s="1"/>
      <c r="BE863" s="1"/>
      <c r="BI863" s="1"/>
      <c r="BJ863" s="1"/>
      <c r="BK863" s="1"/>
    </row>
    <row r="864" spans="39:63">
      <c r="AM864" s="1"/>
      <c r="AN864" s="1"/>
      <c r="AO864" s="1"/>
      <c r="AP864" s="1"/>
      <c r="AQ864" s="1"/>
      <c r="AR864" s="1"/>
      <c r="AT864" s="1"/>
      <c r="AU864" s="1"/>
      <c r="AV864" s="1"/>
      <c r="BC864" s="1"/>
      <c r="BD864" s="1"/>
      <c r="BE864" s="1"/>
      <c r="BI864" s="1"/>
      <c r="BJ864" s="1"/>
      <c r="BK864" s="1"/>
    </row>
    <row r="865" spans="39:63">
      <c r="AM865" s="1"/>
      <c r="AN865" s="1"/>
      <c r="AO865" s="1"/>
      <c r="AP865" s="1"/>
      <c r="AQ865" s="1"/>
      <c r="AR865" s="1"/>
      <c r="AT865" s="1"/>
      <c r="AU865" s="1"/>
      <c r="AV865" s="1"/>
      <c r="BC865" s="1"/>
      <c r="BD865" s="1"/>
      <c r="BE865" s="1"/>
      <c r="BI865" s="1"/>
      <c r="BJ865" s="1"/>
      <c r="BK865" s="1"/>
    </row>
    <row r="866" spans="39:63">
      <c r="AM866" s="1"/>
      <c r="AN866" s="1"/>
      <c r="AO866" s="1"/>
      <c r="AP866" s="1"/>
      <c r="AQ866" s="1"/>
      <c r="AR866" s="1"/>
      <c r="AT866" s="1"/>
      <c r="AU866" s="1"/>
      <c r="AV866" s="1"/>
      <c r="BC866" s="1"/>
      <c r="BD866" s="1"/>
      <c r="BE866" s="1"/>
      <c r="BI866" s="1"/>
      <c r="BJ866" s="1"/>
      <c r="BK866" s="1"/>
    </row>
    <row r="867" spans="39:63">
      <c r="AM867" s="1"/>
      <c r="AN867" s="1"/>
      <c r="AO867" s="1"/>
      <c r="AP867" s="1"/>
      <c r="AQ867" s="1"/>
      <c r="AR867" s="1"/>
      <c r="AT867" s="1"/>
      <c r="AU867" s="1"/>
      <c r="AV867" s="1"/>
      <c r="BC867" s="1"/>
      <c r="BD867" s="1"/>
      <c r="BE867" s="1"/>
      <c r="BI867" s="1"/>
      <c r="BJ867" s="1"/>
      <c r="BK867" s="1"/>
    </row>
    <row r="868" spans="39:63">
      <c r="AM868" s="1"/>
      <c r="AN868" s="1"/>
      <c r="AO868" s="1"/>
      <c r="AP868" s="1"/>
      <c r="AQ868" s="1"/>
      <c r="AR868" s="1"/>
      <c r="AT868" s="1"/>
      <c r="AU868" s="1"/>
      <c r="AV868" s="1"/>
      <c r="BC868" s="1"/>
      <c r="BD868" s="1"/>
      <c r="BE868" s="1"/>
      <c r="BI868" s="1"/>
      <c r="BJ868" s="1"/>
      <c r="BK868" s="1"/>
    </row>
    <row r="869" spans="39:63">
      <c r="AM869" s="1"/>
      <c r="AN869" s="1"/>
      <c r="AO869" s="1"/>
      <c r="AP869" s="1"/>
      <c r="AQ869" s="1"/>
      <c r="AR869" s="1"/>
      <c r="AT869" s="1"/>
      <c r="AU869" s="1"/>
      <c r="AV869" s="1"/>
      <c r="BC869" s="1"/>
      <c r="BD869" s="1"/>
      <c r="BE869" s="1"/>
      <c r="BI869" s="1"/>
      <c r="BJ869" s="1"/>
      <c r="BK869" s="1"/>
    </row>
    <row r="870" spans="39:63">
      <c r="AM870" s="1"/>
      <c r="AN870" s="1"/>
      <c r="AO870" s="1"/>
      <c r="AP870" s="1"/>
      <c r="AQ870" s="1"/>
      <c r="AR870" s="1"/>
      <c r="AT870" s="1"/>
      <c r="AU870" s="1"/>
      <c r="AV870" s="1"/>
      <c r="BC870" s="1"/>
      <c r="BD870" s="1"/>
      <c r="BE870" s="1"/>
      <c r="BI870" s="1"/>
      <c r="BJ870" s="1"/>
      <c r="BK870" s="1"/>
    </row>
    <row r="871" spans="39:63">
      <c r="AM871" s="1"/>
      <c r="AN871" s="1"/>
      <c r="AO871" s="1"/>
      <c r="AP871" s="1"/>
      <c r="AQ871" s="1"/>
      <c r="AR871" s="1"/>
      <c r="AT871" s="1"/>
      <c r="AU871" s="1"/>
      <c r="AV871" s="1"/>
      <c r="BC871" s="1"/>
      <c r="BD871" s="1"/>
      <c r="BE871" s="1"/>
      <c r="BI871" s="1"/>
      <c r="BJ871" s="1"/>
      <c r="BK871" s="1"/>
    </row>
    <row r="872" spans="39:63">
      <c r="AM872" s="1"/>
      <c r="AN872" s="1"/>
      <c r="AO872" s="1"/>
      <c r="AP872" s="1"/>
      <c r="AQ872" s="1"/>
      <c r="AR872" s="1"/>
      <c r="AT872" s="1"/>
      <c r="AU872" s="1"/>
      <c r="AV872" s="1"/>
      <c r="BC872" s="1"/>
      <c r="BD872" s="1"/>
      <c r="BE872" s="1"/>
      <c r="BI872" s="1"/>
      <c r="BJ872" s="1"/>
      <c r="BK872" s="1"/>
    </row>
    <row r="873" spans="39:63">
      <c r="AM873" s="1"/>
      <c r="AN873" s="1"/>
      <c r="AO873" s="1"/>
      <c r="AP873" s="1"/>
      <c r="AQ873" s="1"/>
      <c r="AR873" s="1"/>
      <c r="AT873" s="1"/>
      <c r="AU873" s="1"/>
      <c r="AV873" s="1"/>
      <c r="BC873" s="1"/>
      <c r="BD873" s="1"/>
      <c r="BE873" s="1"/>
      <c r="BI873" s="1"/>
      <c r="BJ873" s="1"/>
      <c r="BK873" s="1"/>
    </row>
    <row r="874" spans="39:63">
      <c r="AM874" s="1"/>
      <c r="AN874" s="1"/>
      <c r="AO874" s="1"/>
      <c r="AP874" s="1"/>
      <c r="AQ874" s="1"/>
      <c r="AR874" s="1"/>
      <c r="AT874" s="1"/>
      <c r="AU874" s="1"/>
      <c r="AV874" s="1"/>
      <c r="BC874" s="1"/>
      <c r="BD874" s="1"/>
      <c r="BE874" s="1"/>
      <c r="BI874" s="1"/>
      <c r="BJ874" s="1"/>
      <c r="BK874" s="1"/>
    </row>
    <row r="875" spans="39:63">
      <c r="AM875" s="1"/>
      <c r="AN875" s="1"/>
      <c r="AO875" s="1"/>
      <c r="AP875" s="1"/>
      <c r="AQ875" s="1"/>
      <c r="AR875" s="1"/>
      <c r="AT875" s="1"/>
      <c r="AU875" s="1"/>
      <c r="AV875" s="1"/>
      <c r="BC875" s="1"/>
      <c r="BD875" s="1"/>
      <c r="BE875" s="1"/>
      <c r="BI875" s="1"/>
      <c r="BJ875" s="1"/>
      <c r="BK875" s="1"/>
    </row>
    <row r="876" spans="39:63">
      <c r="AM876" s="1"/>
      <c r="AN876" s="1"/>
      <c r="AO876" s="1"/>
      <c r="AP876" s="1"/>
      <c r="AQ876" s="1"/>
      <c r="AR876" s="1"/>
      <c r="AT876" s="1"/>
      <c r="AU876" s="1"/>
      <c r="AV876" s="1"/>
      <c r="BC876" s="1"/>
      <c r="BD876" s="1"/>
      <c r="BE876" s="1"/>
      <c r="BI876" s="1"/>
      <c r="BJ876" s="1"/>
      <c r="BK876" s="1"/>
    </row>
    <row r="877" spans="39:63">
      <c r="AM877" s="1"/>
      <c r="AN877" s="1"/>
      <c r="AO877" s="1"/>
      <c r="AP877" s="1"/>
      <c r="AQ877" s="1"/>
      <c r="AR877" s="1"/>
      <c r="AT877" s="1"/>
      <c r="AU877" s="1"/>
      <c r="AV877" s="1"/>
      <c r="BC877" s="1"/>
      <c r="BD877" s="1"/>
      <c r="BE877" s="1"/>
      <c r="BI877" s="1"/>
      <c r="BJ877" s="1"/>
      <c r="BK877" s="1"/>
    </row>
    <row r="878" spans="39:63">
      <c r="AM878" s="1"/>
      <c r="AN878" s="1"/>
      <c r="AO878" s="1"/>
      <c r="AP878" s="1"/>
      <c r="AQ878" s="1"/>
      <c r="AR878" s="1"/>
      <c r="AT878" s="1"/>
      <c r="AU878" s="1"/>
      <c r="AV878" s="1"/>
      <c r="BC878" s="1"/>
      <c r="BD878" s="1"/>
      <c r="BE878" s="1"/>
      <c r="BI878" s="1"/>
      <c r="BJ878" s="1"/>
      <c r="BK878" s="1"/>
    </row>
    <row r="879" spans="39:63">
      <c r="AM879" s="1"/>
      <c r="AN879" s="1"/>
      <c r="AO879" s="1"/>
      <c r="AP879" s="1"/>
      <c r="AQ879" s="1"/>
      <c r="AR879" s="1"/>
      <c r="AT879" s="1"/>
      <c r="AU879" s="1"/>
      <c r="AV879" s="1"/>
      <c r="BC879" s="1"/>
      <c r="BD879" s="1"/>
      <c r="BE879" s="1"/>
      <c r="BI879" s="1"/>
      <c r="BJ879" s="1"/>
      <c r="BK879" s="1"/>
    </row>
    <row r="880" spans="39:63">
      <c r="AM880" s="1"/>
      <c r="AN880" s="1"/>
      <c r="AO880" s="1"/>
      <c r="AP880" s="1"/>
      <c r="AQ880" s="1"/>
      <c r="AR880" s="1"/>
      <c r="AT880" s="1"/>
      <c r="AU880" s="1"/>
      <c r="AV880" s="1"/>
      <c r="BC880" s="1"/>
      <c r="BD880" s="1"/>
      <c r="BE880" s="1"/>
      <c r="BI880" s="1"/>
      <c r="BJ880" s="1"/>
      <c r="BK880" s="1"/>
    </row>
    <row r="881" spans="39:63">
      <c r="AM881" s="1"/>
      <c r="AN881" s="1"/>
      <c r="AO881" s="1"/>
      <c r="AP881" s="1"/>
      <c r="AQ881" s="1"/>
      <c r="AR881" s="1"/>
      <c r="AT881" s="1"/>
      <c r="AU881" s="1"/>
      <c r="AV881" s="1"/>
      <c r="BC881" s="1"/>
      <c r="BD881" s="1"/>
      <c r="BE881" s="1"/>
      <c r="BI881" s="1"/>
      <c r="BJ881" s="1"/>
      <c r="BK881" s="1"/>
    </row>
    <row r="882" spans="39:63">
      <c r="AM882" s="1"/>
      <c r="AN882" s="1"/>
      <c r="AO882" s="1"/>
      <c r="AP882" s="1"/>
      <c r="AQ882" s="1"/>
      <c r="AR882" s="1"/>
      <c r="AT882" s="1"/>
      <c r="AU882" s="1"/>
      <c r="AV882" s="1"/>
      <c r="BC882" s="1"/>
      <c r="BD882" s="1"/>
      <c r="BE882" s="1"/>
      <c r="BI882" s="1"/>
      <c r="BJ882" s="1"/>
      <c r="BK882" s="1"/>
    </row>
    <row r="883" spans="39:63">
      <c r="AM883" s="1"/>
      <c r="AN883" s="1"/>
      <c r="AO883" s="1"/>
      <c r="AP883" s="1"/>
      <c r="AQ883" s="1"/>
      <c r="AR883" s="1"/>
      <c r="AT883" s="1"/>
      <c r="AU883" s="1"/>
      <c r="AV883" s="1"/>
      <c r="BC883" s="1"/>
      <c r="BD883" s="1"/>
      <c r="BE883" s="1"/>
      <c r="BI883" s="1"/>
      <c r="BJ883" s="1"/>
      <c r="BK883" s="1"/>
    </row>
    <row r="884" spans="39:63">
      <c r="AM884" s="1"/>
      <c r="AN884" s="1"/>
      <c r="AO884" s="1"/>
      <c r="AP884" s="1"/>
      <c r="AQ884" s="1"/>
      <c r="AR884" s="1"/>
      <c r="AT884" s="1"/>
      <c r="AU884" s="1"/>
      <c r="AV884" s="1"/>
      <c r="BC884" s="1"/>
      <c r="BD884" s="1"/>
      <c r="BE884" s="1"/>
      <c r="BI884" s="1"/>
      <c r="BJ884" s="1"/>
      <c r="BK884" s="1"/>
    </row>
    <row r="885" spans="39:63">
      <c r="AM885" s="1"/>
      <c r="AN885" s="1"/>
      <c r="AO885" s="1"/>
      <c r="AP885" s="1"/>
      <c r="AQ885" s="1"/>
      <c r="AR885" s="1"/>
      <c r="AT885" s="1"/>
      <c r="AU885" s="1"/>
      <c r="AV885" s="1"/>
      <c r="BC885" s="1"/>
      <c r="BD885" s="1"/>
      <c r="BE885" s="1"/>
      <c r="BI885" s="1"/>
      <c r="BJ885" s="1"/>
      <c r="BK885" s="1"/>
    </row>
    <row r="886" spans="39:63">
      <c r="AM886" s="1"/>
      <c r="AN886" s="1"/>
      <c r="AO886" s="1"/>
      <c r="AP886" s="1"/>
      <c r="AQ886" s="1"/>
      <c r="AR886" s="1"/>
      <c r="AT886" s="1"/>
      <c r="AU886" s="1"/>
      <c r="AV886" s="1"/>
      <c r="BC886" s="1"/>
      <c r="BD886" s="1"/>
      <c r="BE886" s="1"/>
      <c r="BI886" s="1"/>
      <c r="BJ886" s="1"/>
      <c r="BK886" s="1"/>
    </row>
    <row r="887" spans="39:63">
      <c r="AM887" s="1"/>
      <c r="AN887" s="1"/>
      <c r="AO887" s="1"/>
      <c r="AP887" s="1"/>
      <c r="AQ887" s="1"/>
      <c r="AR887" s="1"/>
      <c r="AT887" s="1"/>
      <c r="AU887" s="1"/>
      <c r="AV887" s="1"/>
      <c r="BC887" s="1"/>
      <c r="BD887" s="1"/>
      <c r="BE887" s="1"/>
      <c r="BI887" s="1"/>
      <c r="BJ887" s="1"/>
      <c r="BK887" s="1"/>
    </row>
    <row r="888" spans="39:63">
      <c r="AM888" s="1"/>
      <c r="AN888" s="1"/>
      <c r="AO888" s="1"/>
      <c r="AP888" s="1"/>
      <c r="AQ888" s="1"/>
      <c r="AR888" s="1"/>
      <c r="AT888" s="1"/>
      <c r="AU888" s="1"/>
      <c r="AV888" s="1"/>
      <c r="BC888" s="1"/>
      <c r="BD888" s="1"/>
      <c r="BE888" s="1"/>
      <c r="BI888" s="1"/>
      <c r="BJ888" s="1"/>
      <c r="BK888" s="1"/>
    </row>
    <row r="889" spans="39:63">
      <c r="AM889" s="1"/>
      <c r="AN889" s="1"/>
      <c r="AO889" s="1"/>
      <c r="AP889" s="1"/>
      <c r="AQ889" s="1"/>
      <c r="AR889" s="1"/>
      <c r="AT889" s="1"/>
      <c r="AU889" s="1"/>
      <c r="AV889" s="1"/>
      <c r="BC889" s="1"/>
      <c r="BD889" s="1"/>
      <c r="BE889" s="1"/>
      <c r="BI889" s="1"/>
      <c r="BJ889" s="1"/>
      <c r="BK889" s="1"/>
    </row>
    <row r="890" spans="39:63">
      <c r="AM890" s="1"/>
      <c r="AN890" s="1"/>
      <c r="AO890" s="1"/>
      <c r="AP890" s="1"/>
      <c r="AQ890" s="1"/>
      <c r="AR890" s="1"/>
      <c r="AT890" s="1"/>
      <c r="AU890" s="1"/>
      <c r="AV890" s="1"/>
      <c r="BC890" s="1"/>
      <c r="BD890" s="1"/>
      <c r="BE890" s="1"/>
      <c r="BI890" s="1"/>
      <c r="BJ890" s="1"/>
      <c r="BK890" s="1"/>
    </row>
    <row r="891" spans="39:63">
      <c r="AM891" s="1"/>
      <c r="AN891" s="1"/>
      <c r="AO891" s="1"/>
      <c r="AP891" s="1"/>
      <c r="AQ891" s="1"/>
      <c r="AR891" s="1"/>
      <c r="AT891" s="1"/>
      <c r="AU891" s="1"/>
      <c r="AV891" s="1"/>
      <c r="BC891" s="1"/>
      <c r="BD891" s="1"/>
      <c r="BE891" s="1"/>
      <c r="BI891" s="1"/>
      <c r="BJ891" s="1"/>
      <c r="BK891" s="1"/>
    </row>
    <row r="892" spans="39:63">
      <c r="AM892" s="1"/>
      <c r="AN892" s="1"/>
      <c r="AO892" s="1"/>
      <c r="AP892" s="1"/>
      <c r="AQ892" s="1"/>
      <c r="AR892" s="1"/>
      <c r="AT892" s="1"/>
      <c r="AU892" s="1"/>
      <c r="AV892" s="1"/>
      <c r="BC892" s="1"/>
      <c r="BD892" s="1"/>
      <c r="BE892" s="1"/>
      <c r="BI892" s="1"/>
      <c r="BJ892" s="1"/>
      <c r="BK892" s="1"/>
    </row>
    <row r="893" spans="39:63">
      <c r="AM893" s="1"/>
      <c r="AN893" s="1"/>
      <c r="AO893" s="1"/>
      <c r="AP893" s="1"/>
      <c r="AQ893" s="1"/>
      <c r="AR893" s="1"/>
      <c r="AT893" s="1"/>
      <c r="AU893" s="1"/>
      <c r="AV893" s="1"/>
      <c r="BC893" s="1"/>
      <c r="BD893" s="1"/>
      <c r="BE893" s="1"/>
      <c r="BI893" s="1"/>
      <c r="BJ893" s="1"/>
      <c r="BK893" s="1"/>
    </row>
    <row r="894" spans="39:63">
      <c r="AM894" s="1"/>
      <c r="AN894" s="1"/>
      <c r="AO894" s="1"/>
      <c r="AP894" s="1"/>
      <c r="AQ894" s="1"/>
      <c r="AR894" s="1"/>
      <c r="AT894" s="1"/>
      <c r="AU894" s="1"/>
      <c r="AV894" s="1"/>
      <c r="BC894" s="1"/>
      <c r="BD894" s="1"/>
      <c r="BE894" s="1"/>
      <c r="BI894" s="1"/>
      <c r="BJ894" s="1"/>
      <c r="BK894" s="1"/>
    </row>
    <row r="895" spans="39:63">
      <c r="AM895" s="1"/>
      <c r="AN895" s="1"/>
      <c r="AO895" s="1"/>
      <c r="AP895" s="1"/>
      <c r="AQ895" s="1"/>
      <c r="AR895" s="1"/>
      <c r="AT895" s="1"/>
      <c r="AU895" s="1"/>
      <c r="AV895" s="1"/>
      <c r="BC895" s="1"/>
      <c r="BD895" s="1"/>
      <c r="BE895" s="1"/>
      <c r="BI895" s="1"/>
      <c r="BJ895" s="1"/>
      <c r="BK895" s="1"/>
    </row>
    <row r="896" spans="39:63">
      <c r="AM896" s="1"/>
      <c r="AN896" s="1"/>
      <c r="AO896" s="1"/>
      <c r="AP896" s="1"/>
      <c r="AQ896" s="1"/>
      <c r="AR896" s="1"/>
      <c r="AT896" s="1"/>
      <c r="AU896" s="1"/>
      <c r="AV896" s="1"/>
      <c r="BC896" s="1"/>
      <c r="BD896" s="1"/>
      <c r="BE896" s="1"/>
      <c r="BI896" s="1"/>
      <c r="BJ896" s="1"/>
      <c r="BK896" s="1"/>
    </row>
    <row r="897" spans="39:63">
      <c r="AM897" s="1"/>
      <c r="AN897" s="1"/>
      <c r="AO897" s="1"/>
      <c r="AP897" s="1"/>
      <c r="AQ897" s="1"/>
      <c r="AR897" s="1"/>
      <c r="AT897" s="1"/>
      <c r="AU897" s="1"/>
      <c r="AV897" s="1"/>
      <c r="BC897" s="1"/>
      <c r="BD897" s="1"/>
      <c r="BE897" s="1"/>
      <c r="BI897" s="1"/>
      <c r="BJ897" s="1"/>
      <c r="BK897" s="1"/>
    </row>
    <row r="898" spans="39:63">
      <c r="AM898" s="1"/>
      <c r="AN898" s="1"/>
      <c r="AO898" s="1"/>
      <c r="AP898" s="1"/>
      <c r="AQ898" s="1"/>
      <c r="AR898" s="1"/>
      <c r="AT898" s="1"/>
      <c r="AU898" s="1"/>
      <c r="AV898" s="1"/>
      <c r="BC898" s="1"/>
      <c r="BD898" s="1"/>
      <c r="BE898" s="1"/>
      <c r="BI898" s="1"/>
      <c r="BJ898" s="1"/>
      <c r="BK898" s="1"/>
    </row>
    <row r="899" spans="39:63">
      <c r="AM899" s="1"/>
      <c r="AN899" s="1"/>
      <c r="AO899" s="1"/>
      <c r="AP899" s="1"/>
      <c r="AQ899" s="1"/>
      <c r="AR899" s="1"/>
      <c r="AT899" s="1"/>
      <c r="AU899" s="1"/>
      <c r="AV899" s="1"/>
      <c r="BC899" s="1"/>
      <c r="BD899" s="1"/>
      <c r="BE899" s="1"/>
      <c r="BI899" s="1"/>
      <c r="BJ899" s="1"/>
      <c r="BK899" s="1"/>
    </row>
    <row r="900" spans="39:63">
      <c r="AM900" s="1"/>
      <c r="AN900" s="1"/>
      <c r="AO900" s="1"/>
      <c r="AP900" s="1"/>
      <c r="AQ900" s="1"/>
      <c r="AR900" s="1"/>
      <c r="AT900" s="1"/>
      <c r="AU900" s="1"/>
      <c r="AV900" s="1"/>
      <c r="BC900" s="1"/>
      <c r="BD900" s="1"/>
      <c r="BE900" s="1"/>
      <c r="BI900" s="1"/>
      <c r="BJ900" s="1"/>
      <c r="BK900" s="1"/>
    </row>
    <row r="901" spans="39:63">
      <c r="AM901" s="1"/>
      <c r="AN901" s="1"/>
      <c r="AO901" s="1"/>
      <c r="AP901" s="1"/>
      <c r="AQ901" s="1"/>
      <c r="AR901" s="1"/>
      <c r="AT901" s="1"/>
      <c r="AU901" s="1"/>
      <c r="AV901" s="1"/>
      <c r="BC901" s="1"/>
      <c r="BD901" s="1"/>
      <c r="BE901" s="1"/>
      <c r="BI901" s="1"/>
      <c r="BJ901" s="1"/>
      <c r="BK901" s="1"/>
    </row>
    <row r="902" spans="39:63">
      <c r="AM902" s="1"/>
      <c r="AN902" s="1"/>
      <c r="AO902" s="1"/>
      <c r="AP902" s="1"/>
      <c r="AQ902" s="1"/>
      <c r="AR902" s="1"/>
      <c r="AT902" s="1"/>
      <c r="AU902" s="1"/>
      <c r="AV902" s="1"/>
      <c r="BC902" s="1"/>
      <c r="BD902" s="1"/>
      <c r="BE902" s="1"/>
      <c r="BI902" s="1"/>
      <c r="BJ902" s="1"/>
      <c r="BK902" s="1"/>
    </row>
    <row r="903" spans="39:63">
      <c r="AM903" s="1"/>
      <c r="AN903" s="1"/>
      <c r="AO903" s="1"/>
      <c r="AP903" s="1"/>
      <c r="AQ903" s="1"/>
      <c r="AR903" s="1"/>
      <c r="AT903" s="1"/>
      <c r="AU903" s="1"/>
      <c r="AV903" s="1"/>
      <c r="BC903" s="1"/>
      <c r="BD903" s="1"/>
      <c r="BE903" s="1"/>
      <c r="BI903" s="1"/>
      <c r="BJ903" s="1"/>
      <c r="BK903" s="1"/>
    </row>
    <row r="904" spans="39:63">
      <c r="AM904" s="1"/>
      <c r="AN904" s="1"/>
      <c r="AO904" s="1"/>
      <c r="AP904" s="1"/>
      <c r="AQ904" s="1"/>
      <c r="AR904" s="1"/>
      <c r="AT904" s="1"/>
      <c r="AU904" s="1"/>
      <c r="AV904" s="1"/>
      <c r="BC904" s="1"/>
      <c r="BD904" s="1"/>
      <c r="BE904" s="1"/>
      <c r="BI904" s="1"/>
      <c r="BJ904" s="1"/>
      <c r="BK904" s="1"/>
    </row>
    <row r="905" spans="39:63">
      <c r="AM905" s="1"/>
      <c r="AN905" s="1"/>
      <c r="AO905" s="1"/>
      <c r="AP905" s="1"/>
      <c r="AQ905" s="1"/>
      <c r="AR905" s="1"/>
      <c r="AT905" s="1"/>
      <c r="AU905" s="1"/>
      <c r="AV905" s="1"/>
      <c r="BC905" s="1"/>
      <c r="BD905" s="1"/>
      <c r="BE905" s="1"/>
      <c r="BI905" s="1"/>
      <c r="BJ905" s="1"/>
      <c r="BK905" s="1"/>
    </row>
    <row r="906" spans="39:63">
      <c r="AM906" s="1"/>
      <c r="AN906" s="1"/>
      <c r="AO906" s="1"/>
      <c r="AP906" s="1"/>
      <c r="AQ906" s="1"/>
      <c r="AR906" s="1"/>
      <c r="AT906" s="1"/>
      <c r="AU906" s="1"/>
      <c r="AV906" s="1"/>
      <c r="BC906" s="1"/>
      <c r="BD906" s="1"/>
      <c r="BE906" s="1"/>
      <c r="BI906" s="1"/>
      <c r="BJ906" s="1"/>
      <c r="BK906" s="1"/>
    </row>
    <row r="907" spans="39:63">
      <c r="AM907" s="1"/>
      <c r="AN907" s="1"/>
      <c r="AO907" s="1"/>
      <c r="AP907" s="1"/>
      <c r="AQ907" s="1"/>
      <c r="AR907" s="1"/>
      <c r="AT907" s="1"/>
      <c r="AU907" s="1"/>
      <c r="AV907" s="1"/>
      <c r="BC907" s="1"/>
      <c r="BD907" s="1"/>
      <c r="BE907" s="1"/>
      <c r="BI907" s="1"/>
      <c r="BJ907" s="1"/>
      <c r="BK907" s="1"/>
    </row>
    <row r="908" spans="39:63">
      <c r="AM908" s="1"/>
      <c r="AN908" s="1"/>
      <c r="AO908" s="1"/>
      <c r="AP908" s="1"/>
      <c r="AQ908" s="1"/>
      <c r="AR908" s="1"/>
      <c r="AT908" s="1"/>
      <c r="AU908" s="1"/>
      <c r="AV908" s="1"/>
      <c r="BC908" s="1"/>
      <c r="BD908" s="1"/>
      <c r="BE908" s="1"/>
      <c r="BI908" s="1"/>
      <c r="BJ908" s="1"/>
      <c r="BK908" s="1"/>
    </row>
    <row r="909" spans="39:63">
      <c r="AM909" s="1"/>
      <c r="AN909" s="1"/>
      <c r="AO909" s="1"/>
      <c r="AP909" s="1"/>
      <c r="AQ909" s="1"/>
      <c r="AR909" s="1"/>
      <c r="AT909" s="1"/>
      <c r="AU909" s="1"/>
      <c r="AV909" s="1"/>
      <c r="BC909" s="1"/>
      <c r="BD909" s="1"/>
      <c r="BE909" s="1"/>
      <c r="BI909" s="1"/>
      <c r="BJ909" s="1"/>
      <c r="BK909" s="1"/>
    </row>
    <row r="910" spans="39:63">
      <c r="AM910" s="1"/>
      <c r="AN910" s="1"/>
      <c r="AO910" s="1"/>
      <c r="AP910" s="1"/>
      <c r="AQ910" s="1"/>
      <c r="AR910" s="1"/>
      <c r="AT910" s="1"/>
      <c r="AU910" s="1"/>
      <c r="AV910" s="1"/>
      <c r="BC910" s="1"/>
      <c r="BD910" s="1"/>
      <c r="BE910" s="1"/>
      <c r="BI910" s="1"/>
      <c r="BJ910" s="1"/>
      <c r="BK910" s="1"/>
    </row>
    <row r="911" spans="39:63">
      <c r="AM911" s="1"/>
      <c r="AN911" s="1"/>
      <c r="AO911" s="1"/>
      <c r="AP911" s="1"/>
      <c r="AQ911" s="1"/>
      <c r="AR911" s="1"/>
      <c r="AT911" s="1"/>
      <c r="AU911" s="1"/>
      <c r="AV911" s="1"/>
      <c r="BC911" s="1"/>
      <c r="BD911" s="1"/>
      <c r="BE911" s="1"/>
      <c r="BI911" s="1"/>
      <c r="BJ911" s="1"/>
      <c r="BK911" s="1"/>
    </row>
    <row r="912" spans="39:63">
      <c r="AM912" s="1"/>
      <c r="AN912" s="1"/>
      <c r="AO912" s="1"/>
      <c r="AP912" s="1"/>
      <c r="AQ912" s="1"/>
      <c r="AR912" s="1"/>
      <c r="AT912" s="1"/>
      <c r="AU912" s="1"/>
      <c r="AV912" s="1"/>
      <c r="BC912" s="1"/>
      <c r="BD912" s="1"/>
      <c r="BE912" s="1"/>
      <c r="BI912" s="1"/>
      <c r="BJ912" s="1"/>
      <c r="BK912" s="1"/>
    </row>
    <row r="913" spans="39:63">
      <c r="AM913" s="1"/>
      <c r="AN913" s="1"/>
      <c r="AO913" s="1"/>
      <c r="AP913" s="1"/>
      <c r="AQ913" s="1"/>
      <c r="AR913" s="1"/>
      <c r="AT913" s="1"/>
      <c r="AU913" s="1"/>
      <c r="AV913" s="1"/>
      <c r="BC913" s="1"/>
      <c r="BD913" s="1"/>
      <c r="BE913" s="1"/>
      <c r="BI913" s="1"/>
      <c r="BJ913" s="1"/>
      <c r="BK913" s="1"/>
    </row>
    <row r="914" spans="39:63">
      <c r="AM914" s="1"/>
      <c r="AN914" s="1"/>
      <c r="AO914" s="1"/>
      <c r="AP914" s="1"/>
      <c r="AQ914" s="1"/>
      <c r="AR914" s="1"/>
      <c r="AT914" s="1"/>
      <c r="AU914" s="1"/>
      <c r="AV914" s="1"/>
      <c r="BC914" s="1"/>
      <c r="BD914" s="1"/>
      <c r="BE914" s="1"/>
      <c r="BI914" s="1"/>
      <c r="BJ914" s="1"/>
      <c r="BK914" s="1"/>
    </row>
    <row r="915" spans="39:63">
      <c r="AM915" s="1"/>
      <c r="AN915" s="1"/>
      <c r="AO915" s="1"/>
      <c r="AP915" s="1"/>
      <c r="AQ915" s="1"/>
      <c r="AR915" s="1"/>
      <c r="AT915" s="1"/>
      <c r="AU915" s="1"/>
      <c r="AV915" s="1"/>
      <c r="BC915" s="1"/>
      <c r="BD915" s="1"/>
      <c r="BE915" s="1"/>
      <c r="BI915" s="1"/>
      <c r="BJ915" s="1"/>
      <c r="BK915" s="1"/>
    </row>
    <row r="916" spans="39:63">
      <c r="AM916" s="1"/>
      <c r="AN916" s="1"/>
      <c r="AO916" s="1"/>
      <c r="AP916" s="1"/>
      <c r="AQ916" s="1"/>
      <c r="AR916" s="1"/>
      <c r="AT916" s="1"/>
      <c r="AU916" s="1"/>
      <c r="AV916" s="1"/>
      <c r="BC916" s="1"/>
      <c r="BD916" s="1"/>
      <c r="BE916" s="1"/>
      <c r="BI916" s="1"/>
      <c r="BJ916" s="1"/>
      <c r="BK916" s="1"/>
    </row>
    <row r="917" spans="39:63">
      <c r="AM917" s="1"/>
      <c r="AN917" s="1"/>
      <c r="AO917" s="1"/>
      <c r="AP917" s="1"/>
      <c r="AQ917" s="1"/>
      <c r="AR917" s="1"/>
      <c r="AT917" s="1"/>
      <c r="AU917" s="1"/>
      <c r="AV917" s="1"/>
      <c r="BC917" s="1"/>
      <c r="BD917" s="1"/>
      <c r="BE917" s="1"/>
      <c r="BI917" s="1"/>
      <c r="BJ917" s="1"/>
      <c r="BK917" s="1"/>
    </row>
    <row r="918" spans="39:63">
      <c r="AM918" s="1"/>
      <c r="AN918" s="1"/>
      <c r="AO918" s="1"/>
      <c r="AP918" s="1"/>
      <c r="AQ918" s="1"/>
      <c r="AR918" s="1"/>
      <c r="AT918" s="1"/>
      <c r="AU918" s="1"/>
      <c r="AV918" s="1"/>
      <c r="BC918" s="1"/>
      <c r="BD918" s="1"/>
      <c r="BE918" s="1"/>
      <c r="BI918" s="1"/>
      <c r="BJ918" s="1"/>
      <c r="BK918" s="1"/>
    </row>
    <row r="919" spans="39:63">
      <c r="AM919" s="1"/>
      <c r="AN919" s="1"/>
      <c r="AO919" s="1"/>
      <c r="AP919" s="1"/>
      <c r="AQ919" s="1"/>
      <c r="AR919" s="1"/>
      <c r="AT919" s="1"/>
      <c r="AU919" s="1"/>
      <c r="AV919" s="1"/>
      <c r="BC919" s="1"/>
      <c r="BD919" s="1"/>
      <c r="BE919" s="1"/>
      <c r="BI919" s="1"/>
      <c r="BJ919" s="1"/>
      <c r="BK919" s="1"/>
    </row>
    <row r="920" spans="39:63">
      <c r="AM920" s="1"/>
      <c r="AN920" s="1"/>
      <c r="AO920" s="1"/>
      <c r="AP920" s="1"/>
      <c r="AQ920" s="1"/>
      <c r="AR920" s="1"/>
      <c r="AT920" s="1"/>
      <c r="AU920" s="1"/>
      <c r="AV920" s="1"/>
      <c r="BC920" s="1"/>
      <c r="BD920" s="1"/>
      <c r="BE920" s="1"/>
      <c r="BI920" s="1"/>
      <c r="BJ920" s="1"/>
      <c r="BK920" s="1"/>
    </row>
    <row r="921" spans="39:63">
      <c r="AM921" s="1"/>
      <c r="AN921" s="1"/>
      <c r="AO921" s="1"/>
      <c r="AP921" s="1"/>
      <c r="AQ921" s="1"/>
      <c r="AR921" s="1"/>
      <c r="AT921" s="1"/>
      <c r="AU921" s="1"/>
      <c r="AV921" s="1"/>
      <c r="BC921" s="1"/>
      <c r="BD921" s="1"/>
      <c r="BE921" s="1"/>
      <c r="BI921" s="1"/>
      <c r="BJ921" s="1"/>
      <c r="BK921" s="1"/>
    </row>
    <row r="922" spans="39:63">
      <c r="AM922" s="1"/>
      <c r="AN922" s="1"/>
      <c r="AO922" s="1"/>
      <c r="AP922" s="1"/>
      <c r="AQ922" s="1"/>
      <c r="AR922" s="1"/>
      <c r="AT922" s="1"/>
      <c r="AU922" s="1"/>
      <c r="AV922" s="1"/>
      <c r="BC922" s="1"/>
      <c r="BD922" s="1"/>
      <c r="BE922" s="1"/>
      <c r="BI922" s="1"/>
      <c r="BJ922" s="1"/>
      <c r="BK922" s="1"/>
    </row>
    <row r="923" spans="39:63">
      <c r="AM923" s="1"/>
      <c r="AN923" s="1"/>
      <c r="AO923" s="1"/>
      <c r="AP923" s="1"/>
      <c r="AQ923" s="1"/>
      <c r="AR923" s="1"/>
      <c r="AT923" s="1"/>
      <c r="AU923" s="1"/>
      <c r="AV923" s="1"/>
      <c r="BC923" s="1"/>
      <c r="BD923" s="1"/>
      <c r="BE923" s="1"/>
      <c r="BI923" s="1"/>
      <c r="BJ923" s="1"/>
      <c r="BK923" s="1"/>
    </row>
    <row r="924" spans="39:63">
      <c r="AM924" s="1"/>
      <c r="AN924" s="1"/>
      <c r="AO924" s="1"/>
      <c r="AP924" s="1"/>
      <c r="AQ924" s="1"/>
      <c r="AR924" s="1"/>
      <c r="AT924" s="1"/>
      <c r="AU924" s="1"/>
      <c r="AV924" s="1"/>
      <c r="BC924" s="1"/>
      <c r="BD924" s="1"/>
      <c r="BE924" s="1"/>
      <c r="BI924" s="1"/>
      <c r="BJ924" s="1"/>
      <c r="BK924" s="1"/>
    </row>
    <row r="925" spans="39:63">
      <c r="AM925" s="1"/>
      <c r="AN925" s="1"/>
      <c r="AO925" s="1"/>
      <c r="AP925" s="1"/>
      <c r="AQ925" s="1"/>
      <c r="AR925" s="1"/>
      <c r="AT925" s="1"/>
      <c r="AU925" s="1"/>
      <c r="AV925" s="1"/>
      <c r="BC925" s="1"/>
      <c r="BD925" s="1"/>
      <c r="BE925" s="1"/>
      <c r="BI925" s="1"/>
      <c r="BJ925" s="1"/>
      <c r="BK925" s="1"/>
    </row>
    <row r="926" spans="39:63">
      <c r="AM926" s="1"/>
      <c r="AN926" s="1"/>
      <c r="AO926" s="1"/>
      <c r="AP926" s="1"/>
      <c r="AQ926" s="1"/>
      <c r="AR926" s="1"/>
      <c r="AT926" s="1"/>
      <c r="AU926" s="1"/>
      <c r="AV926" s="1"/>
      <c r="BC926" s="1"/>
      <c r="BD926" s="1"/>
      <c r="BE926" s="1"/>
      <c r="BI926" s="1"/>
      <c r="BJ926" s="1"/>
      <c r="BK926" s="1"/>
    </row>
    <row r="927" spans="39:63">
      <c r="AM927" s="1"/>
      <c r="AN927" s="1"/>
      <c r="AO927" s="1"/>
      <c r="AP927" s="1"/>
      <c r="AQ927" s="1"/>
      <c r="AR927" s="1"/>
      <c r="AT927" s="1"/>
      <c r="AU927" s="1"/>
      <c r="AV927" s="1"/>
      <c r="BC927" s="1"/>
      <c r="BD927" s="1"/>
      <c r="BE927" s="1"/>
      <c r="BI927" s="1"/>
      <c r="BJ927" s="1"/>
      <c r="BK927" s="1"/>
    </row>
    <row r="928" spans="39:63">
      <c r="AM928" s="1"/>
      <c r="AN928" s="1"/>
      <c r="AO928" s="1"/>
      <c r="AP928" s="1"/>
      <c r="AQ928" s="1"/>
      <c r="AR928" s="1"/>
      <c r="AT928" s="1"/>
      <c r="AU928" s="1"/>
      <c r="AV928" s="1"/>
      <c r="BC928" s="1"/>
      <c r="BD928" s="1"/>
      <c r="BE928" s="1"/>
      <c r="BI928" s="1"/>
      <c r="BJ928" s="1"/>
      <c r="BK928" s="1"/>
    </row>
    <row r="929" spans="39:63">
      <c r="AM929" s="1"/>
      <c r="AN929" s="1"/>
      <c r="AO929" s="1"/>
      <c r="AP929" s="1"/>
      <c r="AQ929" s="1"/>
      <c r="AR929" s="1"/>
      <c r="AT929" s="1"/>
      <c r="AU929" s="1"/>
      <c r="AV929" s="1"/>
      <c r="BC929" s="1"/>
      <c r="BD929" s="1"/>
      <c r="BE929" s="1"/>
      <c r="BI929" s="1"/>
      <c r="BJ929" s="1"/>
      <c r="BK929" s="1"/>
    </row>
    <row r="930" spans="39:63">
      <c r="AM930" s="1"/>
      <c r="AN930" s="1"/>
      <c r="AO930" s="1"/>
      <c r="AP930" s="1"/>
      <c r="AQ930" s="1"/>
      <c r="AR930" s="1"/>
      <c r="AT930" s="1"/>
      <c r="AU930" s="1"/>
      <c r="AV930" s="1"/>
      <c r="BC930" s="1"/>
      <c r="BD930" s="1"/>
      <c r="BE930" s="1"/>
      <c r="BI930" s="1"/>
      <c r="BJ930" s="1"/>
      <c r="BK930" s="1"/>
    </row>
    <row r="931" spans="39:63">
      <c r="AM931" s="1"/>
      <c r="AN931" s="1"/>
      <c r="AO931" s="1"/>
      <c r="AP931" s="1"/>
      <c r="AQ931" s="1"/>
      <c r="AR931" s="1"/>
      <c r="AT931" s="1"/>
      <c r="AU931" s="1"/>
      <c r="AV931" s="1"/>
      <c r="BC931" s="1"/>
      <c r="BD931" s="1"/>
      <c r="BE931" s="1"/>
      <c r="BI931" s="1"/>
      <c r="BJ931" s="1"/>
      <c r="BK931" s="1"/>
    </row>
    <row r="932" spans="39:63">
      <c r="AM932" s="1"/>
      <c r="AN932" s="1"/>
      <c r="AO932" s="1"/>
      <c r="AP932" s="1"/>
      <c r="AQ932" s="1"/>
      <c r="AR932" s="1"/>
      <c r="AT932" s="1"/>
      <c r="AU932" s="1"/>
      <c r="AV932" s="1"/>
      <c r="BC932" s="1"/>
      <c r="BD932" s="1"/>
      <c r="BE932" s="1"/>
      <c r="BI932" s="1"/>
      <c r="BJ932" s="1"/>
      <c r="BK932" s="1"/>
    </row>
    <row r="933" spans="39:63">
      <c r="AM933" s="1"/>
      <c r="AN933" s="1"/>
      <c r="AO933" s="1"/>
      <c r="AP933" s="1"/>
      <c r="AQ933" s="1"/>
      <c r="AR933" s="1"/>
      <c r="AT933" s="1"/>
      <c r="AU933" s="1"/>
      <c r="AV933" s="1"/>
      <c r="BC933" s="1"/>
      <c r="BD933" s="1"/>
      <c r="BE933" s="1"/>
      <c r="BI933" s="1"/>
      <c r="BJ933" s="1"/>
      <c r="BK933" s="1"/>
    </row>
    <row r="934" spans="39:63">
      <c r="AM934" s="1"/>
      <c r="AN934" s="1"/>
      <c r="AO934" s="1"/>
      <c r="AP934" s="1"/>
      <c r="AQ934" s="1"/>
      <c r="AR934" s="1"/>
      <c r="AT934" s="1"/>
      <c r="AU934" s="1"/>
      <c r="AV934" s="1"/>
      <c r="BC934" s="1"/>
      <c r="BD934" s="1"/>
      <c r="BE934" s="1"/>
      <c r="BI934" s="1"/>
      <c r="BJ934" s="1"/>
      <c r="BK934" s="1"/>
    </row>
    <row r="935" spans="39:63">
      <c r="AM935" s="1"/>
      <c r="AN935" s="1"/>
      <c r="AO935" s="1"/>
      <c r="AP935" s="1"/>
      <c r="AQ935" s="1"/>
      <c r="AR935" s="1"/>
      <c r="AT935" s="1"/>
      <c r="AU935" s="1"/>
      <c r="AV935" s="1"/>
      <c r="BC935" s="1"/>
      <c r="BD935" s="1"/>
      <c r="BE935" s="1"/>
      <c r="BI935" s="1"/>
      <c r="BJ935" s="1"/>
      <c r="BK935" s="1"/>
    </row>
    <row r="936" spans="39:63">
      <c r="AM936" s="1"/>
      <c r="AN936" s="1"/>
      <c r="AO936" s="1"/>
      <c r="AP936" s="1"/>
      <c r="AQ936" s="1"/>
      <c r="AR936" s="1"/>
      <c r="AT936" s="1"/>
      <c r="AU936" s="1"/>
      <c r="AV936" s="1"/>
      <c r="BC936" s="1"/>
      <c r="BD936" s="1"/>
      <c r="BE936" s="1"/>
      <c r="BI936" s="1"/>
      <c r="BJ936" s="1"/>
      <c r="BK936" s="1"/>
    </row>
    <row r="937" spans="39:63">
      <c r="AM937" s="1"/>
      <c r="AN937" s="1"/>
      <c r="AO937" s="1"/>
      <c r="AP937" s="1"/>
      <c r="AQ937" s="1"/>
      <c r="AR937" s="1"/>
      <c r="AT937" s="1"/>
      <c r="AU937" s="1"/>
      <c r="AV937" s="1"/>
      <c r="BC937" s="1"/>
      <c r="BD937" s="1"/>
      <c r="BE937" s="1"/>
      <c r="BI937" s="1"/>
      <c r="BJ937" s="1"/>
      <c r="BK937" s="1"/>
    </row>
    <row r="938" spans="39:63">
      <c r="AM938" s="1"/>
      <c r="AN938" s="1"/>
      <c r="AO938" s="1"/>
      <c r="AP938" s="1"/>
      <c r="AQ938" s="1"/>
      <c r="AR938" s="1"/>
      <c r="AT938" s="1"/>
      <c r="AU938" s="1"/>
      <c r="AV938" s="1"/>
      <c r="BC938" s="1"/>
      <c r="BD938" s="1"/>
      <c r="BE938" s="1"/>
      <c r="BI938" s="1"/>
      <c r="BJ938" s="1"/>
      <c r="BK938" s="1"/>
    </row>
    <row r="939" spans="39:63">
      <c r="AM939" s="1"/>
      <c r="AN939" s="1"/>
      <c r="AO939" s="1"/>
      <c r="AP939" s="1"/>
      <c r="AQ939" s="1"/>
      <c r="AR939" s="1"/>
      <c r="AT939" s="1"/>
      <c r="AU939" s="1"/>
      <c r="AV939" s="1"/>
      <c r="BC939" s="1"/>
      <c r="BD939" s="1"/>
      <c r="BE939" s="1"/>
      <c r="BI939" s="1"/>
      <c r="BJ939" s="1"/>
      <c r="BK939" s="1"/>
    </row>
    <row r="940" spans="39:63">
      <c r="AM940" s="1"/>
      <c r="AN940" s="1"/>
      <c r="AO940" s="1"/>
      <c r="AP940" s="1"/>
      <c r="AQ940" s="1"/>
      <c r="AR940" s="1"/>
      <c r="AT940" s="1"/>
      <c r="AU940" s="1"/>
      <c r="AV940" s="1"/>
      <c r="BC940" s="1"/>
      <c r="BD940" s="1"/>
      <c r="BE940" s="1"/>
      <c r="BI940" s="1"/>
      <c r="BJ940" s="1"/>
      <c r="BK940" s="1"/>
    </row>
    <row r="941" spans="39:63">
      <c r="AM941" s="1"/>
      <c r="AN941" s="1"/>
      <c r="AO941" s="1"/>
      <c r="AP941" s="1"/>
      <c r="AQ941" s="1"/>
      <c r="AR941" s="1"/>
      <c r="AT941" s="1"/>
      <c r="AU941" s="1"/>
      <c r="AV941" s="1"/>
      <c r="BC941" s="1"/>
      <c r="BD941" s="1"/>
      <c r="BE941" s="1"/>
      <c r="BI941" s="1"/>
      <c r="BJ941" s="1"/>
      <c r="BK941" s="1"/>
    </row>
    <row r="942" spans="39:63">
      <c r="AM942" s="1"/>
      <c r="AN942" s="1"/>
      <c r="AO942" s="1"/>
      <c r="AP942" s="1"/>
      <c r="AQ942" s="1"/>
      <c r="AR942" s="1"/>
      <c r="AT942" s="1"/>
      <c r="AU942" s="1"/>
      <c r="AV942" s="1"/>
      <c r="BC942" s="1"/>
      <c r="BD942" s="1"/>
      <c r="BE942" s="1"/>
      <c r="BI942" s="1"/>
      <c r="BJ942" s="1"/>
      <c r="BK942" s="1"/>
    </row>
    <row r="943" spans="39:63">
      <c r="AM943" s="1"/>
      <c r="AN943" s="1"/>
      <c r="AO943" s="1"/>
      <c r="AP943" s="1"/>
      <c r="AQ943" s="1"/>
      <c r="AR943" s="1"/>
      <c r="AT943" s="1"/>
      <c r="AU943" s="1"/>
      <c r="AV943" s="1"/>
      <c r="BC943" s="1"/>
      <c r="BD943" s="1"/>
      <c r="BE943" s="1"/>
      <c r="BI943" s="1"/>
      <c r="BJ943" s="1"/>
      <c r="BK943" s="1"/>
    </row>
    <row r="944" spans="39:63">
      <c r="AM944" s="1"/>
      <c r="AN944" s="1"/>
      <c r="AO944" s="1"/>
      <c r="AP944" s="1"/>
      <c r="AQ944" s="1"/>
      <c r="AR944" s="1"/>
      <c r="AT944" s="1"/>
      <c r="AU944" s="1"/>
      <c r="AV944" s="1"/>
      <c r="BC944" s="1"/>
      <c r="BD944" s="1"/>
      <c r="BE944" s="1"/>
      <c r="BI944" s="1"/>
      <c r="BJ944" s="1"/>
      <c r="BK944" s="1"/>
    </row>
    <row r="945" spans="39:63">
      <c r="AM945" s="1"/>
      <c r="AN945" s="1"/>
      <c r="AO945" s="1"/>
      <c r="AP945" s="1"/>
      <c r="AQ945" s="1"/>
      <c r="AR945" s="1"/>
      <c r="AT945" s="1"/>
      <c r="AU945" s="1"/>
      <c r="AV945" s="1"/>
      <c r="BC945" s="1"/>
      <c r="BD945" s="1"/>
      <c r="BE945" s="1"/>
      <c r="BI945" s="1"/>
      <c r="BJ945" s="1"/>
      <c r="BK945" s="1"/>
    </row>
    <row r="946" spans="39:63">
      <c r="AM946" s="1"/>
      <c r="AN946" s="1"/>
      <c r="AO946" s="1"/>
      <c r="AP946" s="1"/>
      <c r="AQ946" s="1"/>
      <c r="AR946" s="1"/>
      <c r="AT946" s="1"/>
      <c r="AU946" s="1"/>
      <c r="AV946" s="1"/>
      <c r="BC946" s="1"/>
      <c r="BD946" s="1"/>
      <c r="BE946" s="1"/>
      <c r="BI946" s="1"/>
      <c r="BJ946" s="1"/>
      <c r="BK946" s="1"/>
    </row>
    <row r="947" spans="39:63">
      <c r="AM947" s="1"/>
      <c r="AN947" s="1"/>
      <c r="AO947" s="1"/>
      <c r="AP947" s="1"/>
      <c r="AQ947" s="1"/>
      <c r="AR947" s="1"/>
      <c r="AT947" s="1"/>
      <c r="AU947" s="1"/>
      <c r="AV947" s="1"/>
      <c r="BC947" s="1"/>
      <c r="BD947" s="1"/>
      <c r="BE947" s="1"/>
      <c r="BI947" s="1"/>
      <c r="BJ947" s="1"/>
      <c r="BK947" s="1"/>
    </row>
    <row r="948" spans="39:63">
      <c r="AM948" s="1"/>
      <c r="AN948" s="1"/>
      <c r="AO948" s="1"/>
      <c r="AP948" s="1"/>
      <c r="AQ948" s="1"/>
      <c r="AR948" s="1"/>
      <c r="AT948" s="1"/>
      <c r="AU948" s="1"/>
      <c r="AV948" s="1"/>
      <c r="BC948" s="1"/>
      <c r="BD948" s="1"/>
      <c r="BE948" s="1"/>
      <c r="BI948" s="1"/>
      <c r="BJ948" s="1"/>
      <c r="BK948" s="1"/>
    </row>
    <row r="949" spans="39:63">
      <c r="AM949" s="1"/>
      <c r="AN949" s="1"/>
      <c r="AO949" s="1"/>
      <c r="AP949" s="1"/>
      <c r="AQ949" s="1"/>
      <c r="AR949" s="1"/>
      <c r="AT949" s="1"/>
      <c r="AU949" s="1"/>
      <c r="AV949" s="1"/>
      <c r="BC949" s="1"/>
      <c r="BD949" s="1"/>
      <c r="BE949" s="1"/>
      <c r="BI949" s="1"/>
      <c r="BJ949" s="1"/>
      <c r="BK949" s="1"/>
    </row>
    <row r="950" spans="39:63">
      <c r="AM950" s="1"/>
      <c r="AN950" s="1"/>
      <c r="AO950" s="1"/>
      <c r="AP950" s="1"/>
      <c r="AQ950" s="1"/>
      <c r="AR950" s="1"/>
      <c r="AT950" s="1"/>
      <c r="AU950" s="1"/>
      <c r="AV950" s="1"/>
      <c r="BC950" s="1"/>
      <c r="BD950" s="1"/>
      <c r="BE950" s="1"/>
      <c r="BI950" s="1"/>
      <c r="BJ950" s="1"/>
      <c r="BK950" s="1"/>
    </row>
    <row r="951" spans="39:63">
      <c r="AM951" s="1"/>
      <c r="AN951" s="1"/>
      <c r="AO951" s="1"/>
      <c r="AP951" s="1"/>
      <c r="AQ951" s="1"/>
      <c r="AR951" s="1"/>
      <c r="AT951" s="1"/>
      <c r="AU951" s="1"/>
      <c r="AV951" s="1"/>
      <c r="BC951" s="1"/>
      <c r="BD951" s="1"/>
      <c r="BE951" s="1"/>
      <c r="BI951" s="1"/>
      <c r="BJ951" s="1"/>
      <c r="BK951" s="1"/>
    </row>
    <row r="952" spans="39:63">
      <c r="AM952" s="1"/>
      <c r="AN952" s="1"/>
      <c r="AO952" s="1"/>
      <c r="AP952" s="1"/>
      <c r="AQ952" s="1"/>
      <c r="AR952" s="1"/>
      <c r="AT952" s="1"/>
      <c r="AU952" s="1"/>
      <c r="AV952" s="1"/>
      <c r="BC952" s="1"/>
      <c r="BD952" s="1"/>
      <c r="BE952" s="1"/>
      <c r="BI952" s="1"/>
      <c r="BJ952" s="1"/>
      <c r="BK952" s="1"/>
    </row>
    <row r="953" spans="39:63">
      <c r="AM953" s="1"/>
      <c r="AN953" s="1"/>
      <c r="AO953" s="1"/>
      <c r="AP953" s="1"/>
      <c r="AQ953" s="1"/>
      <c r="AR953" s="1"/>
      <c r="AT953" s="1"/>
      <c r="AU953" s="1"/>
      <c r="AV953" s="1"/>
      <c r="BC953" s="1"/>
      <c r="BD953" s="1"/>
      <c r="BE953" s="1"/>
      <c r="BI953" s="1"/>
      <c r="BJ953" s="1"/>
      <c r="BK953" s="1"/>
    </row>
    <row r="954" spans="39:63">
      <c r="AM954" s="1"/>
      <c r="AN954" s="1"/>
      <c r="AO954" s="1"/>
      <c r="AP954" s="1"/>
      <c r="AQ954" s="1"/>
      <c r="AR954" s="1"/>
      <c r="AT954" s="1"/>
      <c r="AU954" s="1"/>
      <c r="AV954" s="1"/>
      <c r="BC954" s="1"/>
      <c r="BD954" s="1"/>
      <c r="BE954" s="1"/>
      <c r="BI954" s="1"/>
      <c r="BJ954" s="1"/>
      <c r="BK954" s="1"/>
    </row>
    <row r="955" spans="39:63">
      <c r="AM955" s="1"/>
      <c r="AN955" s="1"/>
      <c r="AO955" s="1"/>
      <c r="AP955" s="1"/>
      <c r="AQ955" s="1"/>
      <c r="AR955" s="1"/>
      <c r="AT955" s="1"/>
      <c r="AU955" s="1"/>
      <c r="AV955" s="1"/>
      <c r="BC955" s="1"/>
      <c r="BD955" s="1"/>
      <c r="BE955" s="1"/>
      <c r="BI955" s="1"/>
      <c r="BJ955" s="1"/>
      <c r="BK955" s="1"/>
    </row>
    <row r="956" spans="39:63">
      <c r="AM956" s="1"/>
      <c r="AN956" s="1"/>
      <c r="AO956" s="1"/>
      <c r="AP956" s="1"/>
      <c r="AQ956" s="1"/>
      <c r="AR956" s="1"/>
      <c r="AT956" s="1"/>
      <c r="AU956" s="1"/>
      <c r="AV956" s="1"/>
      <c r="BC956" s="1"/>
      <c r="BD956" s="1"/>
      <c r="BE956" s="1"/>
      <c r="BI956" s="1"/>
      <c r="BJ956" s="1"/>
      <c r="BK956" s="1"/>
    </row>
    <row r="957" spans="39:63">
      <c r="AM957" s="1"/>
      <c r="AN957" s="1"/>
      <c r="AO957" s="1"/>
      <c r="AP957" s="1"/>
      <c r="AQ957" s="1"/>
      <c r="AR957" s="1"/>
      <c r="AT957" s="1"/>
      <c r="AU957" s="1"/>
      <c r="AV957" s="1"/>
      <c r="BC957" s="1"/>
      <c r="BD957" s="1"/>
      <c r="BE957" s="1"/>
      <c r="BI957" s="1"/>
      <c r="BJ957" s="1"/>
      <c r="BK957" s="1"/>
    </row>
    <row r="958" spans="39:63">
      <c r="AM958" s="1"/>
      <c r="AN958" s="1"/>
      <c r="AO958" s="1"/>
      <c r="AP958" s="1"/>
      <c r="AQ958" s="1"/>
      <c r="AR958" s="1"/>
      <c r="AT958" s="1"/>
      <c r="AU958" s="1"/>
      <c r="AV958" s="1"/>
      <c r="BC958" s="1"/>
      <c r="BD958" s="1"/>
      <c r="BE958" s="1"/>
      <c r="BI958" s="1"/>
      <c r="BJ958" s="1"/>
      <c r="BK958" s="1"/>
    </row>
    <row r="959" spans="39:63">
      <c r="AM959" s="1"/>
      <c r="AN959" s="1"/>
      <c r="AO959" s="1"/>
      <c r="AP959" s="1"/>
      <c r="AQ959" s="1"/>
      <c r="AR959" s="1"/>
      <c r="AT959" s="1"/>
      <c r="AU959" s="1"/>
      <c r="AV959" s="1"/>
      <c r="BC959" s="1"/>
      <c r="BD959" s="1"/>
      <c r="BE959" s="1"/>
      <c r="BI959" s="1"/>
      <c r="BJ959" s="1"/>
      <c r="BK959" s="1"/>
    </row>
    <row r="960" spans="39:63">
      <c r="AM960" s="1"/>
      <c r="AN960" s="1"/>
      <c r="AO960" s="1"/>
      <c r="AP960" s="1"/>
      <c r="AQ960" s="1"/>
      <c r="AR960" s="1"/>
      <c r="AT960" s="1"/>
      <c r="AU960" s="1"/>
      <c r="AV960" s="1"/>
      <c r="BC960" s="1"/>
      <c r="BD960" s="1"/>
      <c r="BE960" s="1"/>
      <c r="BI960" s="1"/>
      <c r="BJ960" s="1"/>
      <c r="BK960" s="1"/>
    </row>
    <row r="961" spans="39:63">
      <c r="AM961" s="1"/>
      <c r="AN961" s="1"/>
      <c r="AO961" s="1"/>
      <c r="AP961" s="1"/>
      <c r="AQ961" s="1"/>
      <c r="AR961" s="1"/>
      <c r="AT961" s="1"/>
      <c r="AU961" s="1"/>
      <c r="AV961" s="1"/>
      <c r="BC961" s="1"/>
      <c r="BD961" s="1"/>
      <c r="BE961" s="1"/>
      <c r="BI961" s="1"/>
      <c r="BJ961" s="1"/>
      <c r="BK961" s="1"/>
    </row>
    <row r="962" spans="39:63">
      <c r="AM962" s="1"/>
      <c r="AN962" s="1"/>
      <c r="AO962" s="1"/>
      <c r="AP962" s="1"/>
      <c r="AQ962" s="1"/>
      <c r="AR962" s="1"/>
      <c r="AT962" s="1"/>
      <c r="AU962" s="1"/>
      <c r="AV962" s="1"/>
      <c r="BC962" s="1"/>
      <c r="BD962" s="1"/>
      <c r="BE962" s="1"/>
      <c r="BI962" s="1"/>
      <c r="BJ962" s="1"/>
      <c r="BK962" s="1"/>
    </row>
    <row r="963" spans="39:63">
      <c r="AM963" s="1"/>
      <c r="AN963" s="1"/>
      <c r="AO963" s="1"/>
      <c r="AP963" s="1"/>
      <c r="AQ963" s="1"/>
      <c r="AR963" s="1"/>
      <c r="AT963" s="1"/>
      <c r="AU963" s="1"/>
      <c r="AV963" s="1"/>
      <c r="BC963" s="1"/>
      <c r="BD963" s="1"/>
      <c r="BE963" s="1"/>
      <c r="BI963" s="1"/>
      <c r="BJ963" s="1"/>
      <c r="BK963" s="1"/>
    </row>
    <row r="964" spans="39:63">
      <c r="AM964" s="1"/>
      <c r="AN964" s="1"/>
      <c r="AO964" s="1"/>
      <c r="AP964" s="1"/>
      <c r="AQ964" s="1"/>
      <c r="AR964" s="1"/>
      <c r="AT964" s="1"/>
      <c r="AU964" s="1"/>
      <c r="AV964" s="1"/>
      <c r="BC964" s="1"/>
      <c r="BD964" s="1"/>
      <c r="BE964" s="1"/>
      <c r="BI964" s="1"/>
      <c r="BJ964" s="1"/>
      <c r="BK964" s="1"/>
    </row>
    <row r="965" spans="39:63">
      <c r="AM965" s="1"/>
      <c r="AN965" s="1"/>
      <c r="AO965" s="1"/>
      <c r="AP965" s="1"/>
      <c r="AQ965" s="1"/>
      <c r="AR965" s="1"/>
      <c r="AT965" s="1"/>
      <c r="AU965" s="1"/>
      <c r="AV965" s="1"/>
      <c r="BC965" s="1"/>
      <c r="BD965" s="1"/>
      <c r="BE965" s="1"/>
      <c r="BI965" s="1"/>
      <c r="BJ965" s="1"/>
      <c r="BK965" s="1"/>
    </row>
    <row r="966" spans="39:63">
      <c r="AM966" s="1"/>
      <c r="AN966" s="1"/>
      <c r="AO966" s="1"/>
      <c r="AP966" s="1"/>
      <c r="AQ966" s="1"/>
      <c r="AR966" s="1"/>
      <c r="AT966" s="1"/>
      <c r="AU966" s="1"/>
      <c r="AV966" s="1"/>
      <c r="BC966" s="1"/>
      <c r="BD966" s="1"/>
      <c r="BE966" s="1"/>
      <c r="BI966" s="1"/>
      <c r="BJ966" s="1"/>
      <c r="BK966" s="1"/>
    </row>
    <row r="967" spans="39:63">
      <c r="AM967" s="1"/>
      <c r="AN967" s="1"/>
      <c r="AO967" s="1"/>
      <c r="AP967" s="1"/>
      <c r="AQ967" s="1"/>
      <c r="AR967" s="1"/>
      <c r="AT967" s="1"/>
      <c r="AU967" s="1"/>
      <c r="AV967" s="1"/>
      <c r="BC967" s="1"/>
      <c r="BD967" s="1"/>
      <c r="BE967" s="1"/>
      <c r="BI967" s="1"/>
      <c r="BJ967" s="1"/>
      <c r="BK967" s="1"/>
    </row>
    <row r="968" spans="39:63">
      <c r="AM968" s="1"/>
      <c r="AN968" s="1"/>
      <c r="AO968" s="1"/>
      <c r="AP968" s="1"/>
      <c r="AQ968" s="1"/>
      <c r="AR968" s="1"/>
      <c r="AT968" s="1"/>
      <c r="AU968" s="1"/>
      <c r="AV968" s="1"/>
      <c r="BC968" s="1"/>
      <c r="BD968" s="1"/>
      <c r="BE968" s="1"/>
      <c r="BI968" s="1"/>
      <c r="BJ968" s="1"/>
      <c r="BK968" s="1"/>
    </row>
    <row r="969" spans="39:63">
      <c r="AM969" s="1"/>
      <c r="AN969" s="1"/>
      <c r="AO969" s="1"/>
      <c r="AP969" s="1"/>
      <c r="AQ969" s="1"/>
      <c r="AR969" s="1"/>
      <c r="AT969" s="1"/>
      <c r="AU969" s="1"/>
      <c r="AV969" s="1"/>
      <c r="BC969" s="1"/>
      <c r="BD969" s="1"/>
      <c r="BE969" s="1"/>
      <c r="BI969" s="1"/>
      <c r="BJ969" s="1"/>
      <c r="BK969" s="1"/>
    </row>
    <row r="970" spans="39:63">
      <c r="AM970" s="1"/>
      <c r="AN970" s="1"/>
      <c r="AO970" s="1"/>
      <c r="AP970" s="1"/>
      <c r="AQ970" s="1"/>
      <c r="AR970" s="1"/>
      <c r="AT970" s="1"/>
      <c r="AU970" s="1"/>
      <c r="AV970" s="1"/>
      <c r="BC970" s="1"/>
      <c r="BD970" s="1"/>
      <c r="BE970" s="1"/>
      <c r="BI970" s="1"/>
      <c r="BJ970" s="1"/>
      <c r="BK970" s="1"/>
    </row>
    <row r="971" spans="39:63">
      <c r="AM971" s="1"/>
      <c r="AN971" s="1"/>
      <c r="AO971" s="1"/>
      <c r="AP971" s="1"/>
      <c r="AQ971" s="1"/>
      <c r="AR971" s="1"/>
      <c r="AT971" s="1"/>
      <c r="AU971" s="1"/>
      <c r="AV971" s="1"/>
      <c r="BC971" s="1"/>
      <c r="BD971" s="1"/>
      <c r="BE971" s="1"/>
      <c r="BI971" s="1"/>
      <c r="BJ971" s="1"/>
      <c r="BK971" s="1"/>
    </row>
    <row r="972" spans="39:63">
      <c r="AM972" s="1"/>
      <c r="AN972" s="1"/>
      <c r="AO972" s="1"/>
      <c r="AP972" s="1"/>
      <c r="AQ972" s="1"/>
      <c r="AR972" s="1"/>
      <c r="AT972" s="1"/>
      <c r="AU972" s="1"/>
      <c r="AV972" s="1"/>
      <c r="BC972" s="1"/>
      <c r="BD972" s="1"/>
      <c r="BE972" s="1"/>
      <c r="BI972" s="1"/>
      <c r="BJ972" s="1"/>
      <c r="BK972" s="1"/>
    </row>
    <row r="973" spans="39:63">
      <c r="AM973" s="1"/>
      <c r="AN973" s="1"/>
      <c r="AO973" s="1"/>
      <c r="AP973" s="1"/>
      <c r="AQ973" s="1"/>
      <c r="AR973" s="1"/>
      <c r="AT973" s="1"/>
      <c r="AU973" s="1"/>
      <c r="AV973" s="1"/>
      <c r="BC973" s="1"/>
      <c r="BD973" s="1"/>
      <c r="BE973" s="1"/>
      <c r="BI973" s="1"/>
      <c r="BJ973" s="1"/>
      <c r="BK973" s="1"/>
    </row>
    <row r="974" spans="39:63">
      <c r="AM974" s="1"/>
      <c r="AN974" s="1"/>
      <c r="AO974" s="1"/>
      <c r="AP974" s="1"/>
      <c r="AQ974" s="1"/>
      <c r="AR974" s="1"/>
      <c r="AT974" s="1"/>
      <c r="AU974" s="1"/>
      <c r="AV974" s="1"/>
      <c r="BC974" s="1"/>
      <c r="BD974" s="1"/>
      <c r="BE974" s="1"/>
      <c r="BI974" s="1"/>
      <c r="BJ974" s="1"/>
      <c r="BK974" s="1"/>
    </row>
    <row r="975" spans="39:63">
      <c r="AM975" s="1"/>
      <c r="AN975" s="1"/>
      <c r="AO975" s="1"/>
      <c r="AP975" s="1"/>
      <c r="AQ975" s="1"/>
      <c r="AR975" s="1"/>
      <c r="AT975" s="1"/>
      <c r="AU975" s="1"/>
      <c r="AV975" s="1"/>
      <c r="BC975" s="1"/>
      <c r="BD975" s="1"/>
      <c r="BE975" s="1"/>
      <c r="BI975" s="1"/>
      <c r="BJ975" s="1"/>
      <c r="BK975" s="1"/>
    </row>
    <row r="976" spans="39:63">
      <c r="AM976" s="1"/>
      <c r="AN976" s="1"/>
      <c r="AO976" s="1"/>
      <c r="AP976" s="1"/>
      <c r="AQ976" s="1"/>
      <c r="AR976" s="1"/>
      <c r="AT976" s="1"/>
      <c r="AU976" s="1"/>
      <c r="AV976" s="1"/>
      <c r="BC976" s="1"/>
      <c r="BD976" s="1"/>
      <c r="BE976" s="1"/>
      <c r="BI976" s="1"/>
      <c r="BJ976" s="1"/>
      <c r="BK976" s="1"/>
    </row>
    <row r="977" spans="39:63">
      <c r="AM977" s="1"/>
      <c r="AN977" s="1"/>
      <c r="AO977" s="1"/>
      <c r="AP977" s="1"/>
      <c r="AQ977" s="1"/>
      <c r="AR977" s="1"/>
      <c r="AT977" s="1"/>
      <c r="AU977" s="1"/>
      <c r="AV977" s="1"/>
      <c r="BC977" s="1"/>
      <c r="BD977" s="1"/>
      <c r="BE977" s="1"/>
      <c r="BI977" s="1"/>
      <c r="BJ977" s="1"/>
      <c r="BK977" s="1"/>
    </row>
    <row r="978" spans="39:63">
      <c r="AM978" s="1"/>
      <c r="AN978" s="1"/>
      <c r="AO978" s="1"/>
      <c r="AP978" s="1"/>
      <c r="AQ978" s="1"/>
      <c r="AR978" s="1"/>
      <c r="AT978" s="1"/>
      <c r="AU978" s="1"/>
      <c r="AV978" s="1"/>
      <c r="BC978" s="1"/>
      <c r="BD978" s="1"/>
      <c r="BE978" s="1"/>
      <c r="BI978" s="1"/>
      <c r="BJ978" s="1"/>
      <c r="BK978" s="1"/>
    </row>
    <row r="979" spans="39:63">
      <c r="AM979" s="1"/>
      <c r="AN979" s="1"/>
      <c r="AO979" s="1"/>
      <c r="AP979" s="1"/>
      <c r="AQ979" s="1"/>
      <c r="AR979" s="1"/>
      <c r="AT979" s="1"/>
      <c r="AU979" s="1"/>
      <c r="AV979" s="1"/>
      <c r="BC979" s="1"/>
      <c r="BD979" s="1"/>
      <c r="BE979" s="1"/>
      <c r="BI979" s="1"/>
      <c r="BJ979" s="1"/>
      <c r="BK979" s="1"/>
    </row>
    <row r="980" spans="39:63">
      <c r="AM980" s="1"/>
      <c r="AN980" s="1"/>
      <c r="AO980" s="1"/>
      <c r="AP980" s="1"/>
      <c r="AQ980" s="1"/>
      <c r="AR980" s="1"/>
      <c r="AT980" s="1"/>
      <c r="AU980" s="1"/>
      <c r="AV980" s="1"/>
      <c r="BC980" s="1"/>
      <c r="BD980" s="1"/>
      <c r="BE980" s="1"/>
      <c r="BI980" s="1"/>
      <c r="BJ980" s="1"/>
      <c r="BK980" s="1"/>
    </row>
    <row r="981" spans="39:63">
      <c r="AM981" s="1"/>
      <c r="AN981" s="1"/>
      <c r="AO981" s="1"/>
      <c r="AP981" s="1"/>
      <c r="AQ981" s="1"/>
      <c r="AR981" s="1"/>
      <c r="AT981" s="1"/>
      <c r="AU981" s="1"/>
      <c r="AV981" s="1"/>
      <c r="BC981" s="1"/>
      <c r="BD981" s="1"/>
      <c r="BE981" s="1"/>
      <c r="BI981" s="1"/>
      <c r="BJ981" s="1"/>
      <c r="BK981" s="1"/>
    </row>
    <row r="982" spans="39:63">
      <c r="AM982" s="1"/>
      <c r="AN982" s="1"/>
      <c r="AO982" s="1"/>
      <c r="AP982" s="1"/>
      <c r="AQ982" s="1"/>
      <c r="AR982" s="1"/>
      <c r="AT982" s="1"/>
      <c r="AU982" s="1"/>
      <c r="AV982" s="1"/>
      <c r="BC982" s="1"/>
      <c r="BD982" s="1"/>
      <c r="BE982" s="1"/>
      <c r="BI982" s="1"/>
      <c r="BJ982" s="1"/>
      <c r="BK982" s="1"/>
    </row>
    <row r="983" spans="39:63">
      <c r="AM983" s="1"/>
      <c r="AN983" s="1"/>
      <c r="AO983" s="1"/>
      <c r="AP983" s="1"/>
      <c r="AQ983" s="1"/>
      <c r="AR983" s="1"/>
      <c r="AT983" s="1"/>
      <c r="AU983" s="1"/>
      <c r="AV983" s="1"/>
      <c r="BC983" s="1"/>
      <c r="BD983" s="1"/>
      <c r="BE983" s="1"/>
      <c r="BI983" s="1"/>
      <c r="BJ983" s="1"/>
      <c r="BK983" s="1"/>
    </row>
    <row r="984" spans="39:63">
      <c r="AM984" s="1"/>
      <c r="AN984" s="1"/>
      <c r="AO984" s="1"/>
      <c r="AP984" s="1"/>
      <c r="AQ984" s="1"/>
      <c r="AR984" s="1"/>
      <c r="AT984" s="1"/>
      <c r="AU984" s="1"/>
      <c r="AV984" s="1"/>
      <c r="BC984" s="1"/>
      <c r="BD984" s="1"/>
      <c r="BE984" s="1"/>
      <c r="BI984" s="1"/>
      <c r="BJ984" s="1"/>
      <c r="BK984" s="1"/>
    </row>
    <row r="985" spans="39:63">
      <c r="AM985" s="1"/>
      <c r="AN985" s="1"/>
      <c r="AO985" s="1"/>
      <c r="AP985" s="1"/>
      <c r="AQ985" s="1"/>
      <c r="AR985" s="1"/>
      <c r="AT985" s="1"/>
      <c r="AU985" s="1"/>
      <c r="AV985" s="1"/>
      <c r="BC985" s="1"/>
      <c r="BD985" s="1"/>
      <c r="BE985" s="1"/>
      <c r="BI985" s="1"/>
      <c r="BJ985" s="1"/>
      <c r="BK985" s="1"/>
    </row>
    <row r="986" spans="39:63">
      <c r="AM986" s="1"/>
      <c r="AN986" s="1"/>
      <c r="AO986" s="1"/>
      <c r="AP986" s="1"/>
      <c r="AQ986" s="1"/>
      <c r="AR986" s="1"/>
      <c r="AT986" s="1"/>
      <c r="AU986" s="1"/>
      <c r="AV986" s="1"/>
      <c r="BC986" s="1"/>
      <c r="BD986" s="1"/>
      <c r="BE986" s="1"/>
      <c r="BI986" s="1"/>
      <c r="BJ986" s="1"/>
      <c r="BK986" s="1"/>
    </row>
    <row r="987" spans="39:63">
      <c r="AM987" s="1"/>
      <c r="AN987" s="1"/>
      <c r="AO987" s="1"/>
      <c r="AP987" s="1"/>
      <c r="AQ987" s="1"/>
      <c r="AR987" s="1"/>
      <c r="AT987" s="1"/>
      <c r="AU987" s="1"/>
      <c r="AV987" s="1"/>
      <c r="BC987" s="1"/>
      <c r="BD987" s="1"/>
      <c r="BE987" s="1"/>
      <c r="BI987" s="1"/>
      <c r="BJ987" s="1"/>
      <c r="BK987" s="1"/>
    </row>
    <row r="988" spans="39:63">
      <c r="AM988" s="1"/>
      <c r="AN988" s="1"/>
      <c r="AO988" s="1"/>
      <c r="AP988" s="1"/>
      <c r="AQ988" s="1"/>
      <c r="AR988" s="1"/>
      <c r="AT988" s="1"/>
      <c r="AU988" s="1"/>
      <c r="AV988" s="1"/>
      <c r="BC988" s="1"/>
      <c r="BD988" s="1"/>
      <c r="BE988" s="1"/>
      <c r="BI988" s="1"/>
      <c r="BJ988" s="1"/>
      <c r="BK988" s="1"/>
    </row>
    <row r="989" spans="39:63">
      <c r="AM989" s="1"/>
      <c r="AN989" s="1"/>
      <c r="AO989" s="1"/>
      <c r="AP989" s="1"/>
      <c r="AQ989" s="1"/>
      <c r="AR989" s="1"/>
      <c r="AT989" s="1"/>
      <c r="AU989" s="1"/>
      <c r="AV989" s="1"/>
      <c r="BC989" s="1"/>
      <c r="BD989" s="1"/>
      <c r="BE989" s="1"/>
      <c r="BI989" s="1"/>
      <c r="BJ989" s="1"/>
      <c r="BK989" s="1"/>
    </row>
    <row r="990" spans="39:63">
      <c r="AM990" s="1"/>
      <c r="AN990" s="1"/>
      <c r="AO990" s="1"/>
      <c r="AP990" s="1"/>
      <c r="AQ990" s="1"/>
      <c r="AR990" s="1"/>
      <c r="AT990" s="1"/>
      <c r="AU990" s="1"/>
      <c r="AV990" s="1"/>
      <c r="BC990" s="1"/>
      <c r="BD990" s="1"/>
      <c r="BE990" s="1"/>
      <c r="BI990" s="1"/>
      <c r="BJ990" s="1"/>
      <c r="BK990" s="1"/>
    </row>
    <row r="991" spans="39:63">
      <c r="AM991" s="1"/>
      <c r="AN991" s="1"/>
      <c r="AO991" s="1"/>
      <c r="AP991" s="1"/>
      <c r="AQ991" s="1"/>
      <c r="AR991" s="1"/>
      <c r="AT991" s="1"/>
      <c r="AU991" s="1"/>
      <c r="AV991" s="1"/>
      <c r="BC991" s="1"/>
      <c r="BD991" s="1"/>
      <c r="BE991" s="1"/>
      <c r="BI991" s="1"/>
      <c r="BJ991" s="1"/>
      <c r="BK991" s="1"/>
    </row>
    <row r="992" spans="39:63">
      <c r="AM992" s="1"/>
      <c r="AN992" s="1"/>
      <c r="AO992" s="1"/>
      <c r="AP992" s="1"/>
      <c r="AQ992" s="1"/>
      <c r="AR992" s="1"/>
      <c r="AT992" s="1"/>
      <c r="AU992" s="1"/>
      <c r="AV992" s="1"/>
      <c r="BC992" s="1"/>
      <c r="BD992" s="1"/>
      <c r="BE992" s="1"/>
      <c r="BI992" s="1"/>
      <c r="BJ992" s="1"/>
      <c r="BK992" s="1"/>
    </row>
  </sheetData>
  <mergeCells count="2">
    <mergeCell ref="R4:T4"/>
    <mergeCell ref="I4:J4"/>
  </mergeCells>
  <phoneticPr fontId="12" type="noConversion"/>
  <conditionalFormatting sqref="T10:T61">
    <cfRule type="cellIs" dxfId="185" priority="37" operator="lessThan">
      <formula>0</formula>
    </cfRule>
    <cfRule type="cellIs" dxfId="184" priority="38" operator="greaterThan">
      <formula>0</formula>
    </cfRule>
  </conditionalFormatting>
  <conditionalFormatting sqref="G10:G61">
    <cfRule type="cellIs" dxfId="183" priority="35" operator="lessThan">
      <formula>0</formula>
    </cfRule>
    <cfRule type="cellIs" dxfId="182" priority="36" operator="greaterThan">
      <formula>0</formula>
    </cfRule>
  </conditionalFormatting>
  <conditionalFormatting sqref="Z10:Z61">
    <cfRule type="cellIs" dxfId="181" priority="31" operator="lessThan">
      <formula>0</formula>
    </cfRule>
    <cfRule type="cellIs" dxfId="180" priority="32" operator="greaterThan">
      <formula>0</formula>
    </cfRule>
    <cfRule type="cellIs" dxfId="179" priority="33" operator="lessThan">
      <formula>0</formula>
    </cfRule>
    <cfRule type="cellIs" dxfId="178" priority="34" operator="greaterThan">
      <formula>0</formula>
    </cfRule>
  </conditionalFormatting>
  <conditionalFormatting sqref="M10:M61">
    <cfRule type="cellIs" dxfId="177" priority="27" operator="lessThan">
      <formula>0</formula>
    </cfRule>
    <cfRule type="cellIs" dxfId="176" priority="28" operator="greaterThan">
      <formula>0</formula>
    </cfRule>
    <cfRule type="cellIs" dxfId="175" priority="29" operator="lessThan">
      <formula>0</formula>
    </cfRule>
    <cfRule type="cellIs" dxfId="174" priority="30" operator="greaterThan">
      <formula>0</formula>
    </cfRule>
  </conditionalFormatting>
  <conditionalFormatting sqref="AC10:AC61">
    <cfRule type="cellIs" dxfId="173" priority="19" operator="lessThan">
      <formula>0</formula>
    </cfRule>
    <cfRule type="cellIs" dxfId="172" priority="20" operator="greaterThan">
      <formula>0</formula>
    </cfRule>
    <cfRule type="cellIs" dxfId="171" priority="21" operator="lessThan">
      <formula>0</formula>
    </cfRule>
    <cfRule type="cellIs" dxfId="170" priority="22" operator="greaterThan">
      <formula>0</formula>
    </cfRule>
  </conditionalFormatting>
  <conditionalFormatting sqref="E10:E61">
    <cfRule type="cellIs" dxfId="169" priority="9" operator="lessThan">
      <formula>0</formula>
    </cfRule>
    <cfRule type="cellIs" dxfId="168" priority="10" operator="greaterThan">
      <formula>0</formula>
    </cfRule>
  </conditionalFormatting>
  <conditionalFormatting sqref="I10:I61">
    <cfRule type="cellIs" dxfId="167" priority="5" operator="lessThan">
      <formula>0</formula>
    </cfRule>
    <cfRule type="cellIs" dxfId="166" priority="6" operator="greaterThan">
      <formula>0</formula>
    </cfRule>
    <cfRule type="cellIs" dxfId="165" priority="7" operator="lessThan">
      <formula>0</formula>
    </cfRule>
    <cfRule type="cellIs" dxfId="164" priority="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45"/>
  <sheetViews>
    <sheetView defaultGridColor="0" topLeftCell="A106" colorId="22" zoomScale="91" zoomScaleNormal="91" workbookViewId="0">
      <selection activeCell="Z121" sqref="Z121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89" customWidth="1"/>
    <col min="11" max="11" width="7.90625" customWidth="1"/>
    <col min="12" max="12" width="6.6328125" customWidth="1"/>
    <col min="13" max="13" width="5.81640625" customWidth="1"/>
    <col min="14" max="14" width="8.6328125" style="89" customWidth="1"/>
    <col min="15" max="15" width="6.36328125" style="89" customWidth="1"/>
    <col min="16" max="16" width="8.81640625" style="89" customWidth="1"/>
    <col min="17" max="17" width="6.36328125" style="89" customWidth="1"/>
    <col min="18" max="18" width="5.1796875" customWidth="1"/>
    <col min="19" max="19" width="6.90625" customWidth="1"/>
    <col min="20" max="20" width="7.90625" style="89" customWidth="1"/>
    <col min="21" max="21" width="10.1796875" style="89" customWidth="1"/>
    <col min="22" max="22" width="8.54296875" style="89" customWidth="1"/>
    <col min="23" max="23" width="8" customWidth="1"/>
    <col min="24" max="24" width="6.453125" customWidth="1"/>
    <col min="25" max="25" width="6.26953125" customWidth="1"/>
    <col min="26" max="26" width="5.54296875" customWidth="1"/>
  </cols>
  <sheetData>
    <row r="1" spans="10:25">
      <c r="J1"/>
      <c r="N1"/>
      <c r="O1"/>
      <c r="P1"/>
      <c r="Q1"/>
      <c r="T1"/>
      <c r="U1"/>
      <c r="V1"/>
    </row>
    <row r="2" spans="10:25">
      <c r="J2"/>
      <c r="N2"/>
      <c r="O2"/>
      <c r="P2"/>
      <c r="Q2"/>
      <c r="T2"/>
      <c r="U2"/>
      <c r="V2"/>
    </row>
    <row r="3" spans="10:25" ht="18" customHeight="1">
      <c r="J3"/>
      <c r="N3"/>
      <c r="O3"/>
      <c r="P3"/>
      <c r="Q3"/>
      <c r="T3"/>
      <c r="U3"/>
      <c r="V3"/>
    </row>
    <row r="4" spans="10:25">
      <c r="J4"/>
      <c r="N4"/>
      <c r="O4"/>
      <c r="P4"/>
      <c r="Q4"/>
      <c r="T4"/>
      <c r="U4"/>
      <c r="V4"/>
    </row>
    <row r="5" spans="10:25">
      <c r="J5"/>
      <c r="N5"/>
      <c r="O5"/>
      <c r="P5"/>
      <c r="Q5"/>
      <c r="T5"/>
      <c r="U5"/>
      <c r="V5"/>
    </row>
    <row r="6" spans="10:25" ht="14.25" customHeight="1">
      <c r="J6"/>
      <c r="N6"/>
      <c r="O6"/>
      <c r="P6"/>
      <c r="Q6"/>
      <c r="T6"/>
      <c r="U6"/>
      <c r="V6"/>
    </row>
    <row r="7" spans="10:25">
      <c r="J7"/>
      <c r="N7"/>
      <c r="O7"/>
      <c r="P7"/>
      <c r="Q7"/>
      <c r="T7"/>
      <c r="U7"/>
      <c r="V7"/>
    </row>
    <row r="8" spans="10:25">
      <c r="J8"/>
      <c r="N8"/>
      <c r="O8"/>
      <c r="P8"/>
      <c r="Q8"/>
      <c r="T8"/>
      <c r="U8"/>
      <c r="V8"/>
    </row>
    <row r="9" spans="10:25">
      <c r="J9"/>
      <c r="N9"/>
      <c r="O9"/>
      <c r="P9"/>
      <c r="Q9"/>
      <c r="T9"/>
      <c r="U9"/>
      <c r="V9"/>
    </row>
    <row r="10" spans="10:25">
      <c r="J10"/>
      <c r="N10"/>
      <c r="O10"/>
      <c r="P10"/>
      <c r="Q10"/>
      <c r="T10"/>
      <c r="U10"/>
      <c r="V10"/>
    </row>
    <row r="11" spans="10:25">
      <c r="J11"/>
      <c r="N11"/>
      <c r="O11"/>
      <c r="P11"/>
      <c r="Q11"/>
      <c r="T11"/>
      <c r="U11"/>
      <c r="V11"/>
    </row>
    <row r="12" spans="10:25">
      <c r="J12"/>
      <c r="N12"/>
      <c r="O12"/>
      <c r="P12"/>
      <c r="Q12"/>
      <c r="T12"/>
      <c r="U12"/>
      <c r="V12"/>
    </row>
    <row r="13" spans="10:25">
      <c r="J13"/>
      <c r="N13"/>
      <c r="O13"/>
      <c r="P13"/>
      <c r="Q13"/>
      <c r="T13"/>
      <c r="U13"/>
      <c r="V13"/>
    </row>
    <row r="14" spans="10:25">
      <c r="J14"/>
      <c r="N14"/>
      <c r="O14"/>
      <c r="P14"/>
      <c r="Q14"/>
      <c r="T14"/>
      <c r="U14"/>
      <c r="V14"/>
      <c r="Y14" s="3" t="s">
        <v>615</v>
      </c>
    </row>
    <row r="15" spans="10:25">
      <c r="J15"/>
      <c r="N15"/>
      <c r="O15"/>
      <c r="P15"/>
      <c r="Q15"/>
      <c r="T15"/>
      <c r="U15"/>
      <c r="V15"/>
    </row>
    <row r="16" spans="10:25">
      <c r="J16"/>
      <c r="N16"/>
      <c r="O16"/>
      <c r="P16"/>
      <c r="Q16"/>
      <c r="T16"/>
      <c r="U16"/>
      <c r="V16"/>
      <c r="Y16" s="3" t="s">
        <v>616</v>
      </c>
    </row>
    <row r="17" spans="10:25">
      <c r="J17"/>
      <c r="N17"/>
      <c r="O17"/>
      <c r="P17"/>
      <c r="Q17"/>
      <c r="T17"/>
      <c r="U17"/>
      <c r="V17"/>
      <c r="Y17" s="3" t="s">
        <v>617</v>
      </c>
    </row>
    <row r="18" spans="10:25">
      <c r="J18"/>
      <c r="N18"/>
      <c r="O18"/>
      <c r="P18"/>
      <c r="Q18"/>
      <c r="T18"/>
      <c r="U18"/>
      <c r="V18"/>
    </row>
    <row r="19" spans="10:25">
      <c r="J19"/>
      <c r="N19"/>
      <c r="O19"/>
      <c r="P19"/>
      <c r="Q19"/>
      <c r="T19"/>
      <c r="U19"/>
      <c r="V19"/>
    </row>
    <row r="20" spans="10:25">
      <c r="J20"/>
      <c r="N20"/>
      <c r="O20"/>
      <c r="P20"/>
      <c r="Q20"/>
      <c r="T20"/>
      <c r="U20"/>
      <c r="V20"/>
    </row>
    <row r="21" spans="10:25">
      <c r="J21"/>
      <c r="N21"/>
      <c r="O21"/>
      <c r="P21"/>
      <c r="Q21"/>
      <c r="T21"/>
      <c r="U21"/>
      <c r="V21"/>
    </row>
    <row r="22" spans="10:25">
      <c r="J22"/>
      <c r="N22"/>
      <c r="O22"/>
      <c r="P22"/>
      <c r="Q22"/>
      <c r="T22"/>
      <c r="U22"/>
      <c r="V22"/>
    </row>
    <row r="23" spans="10:25">
      <c r="J23"/>
      <c r="N23"/>
      <c r="O23"/>
      <c r="P23"/>
      <c r="Q23"/>
      <c r="T23"/>
      <c r="U23"/>
      <c r="V23"/>
    </row>
    <row r="24" spans="10:25">
      <c r="J24"/>
      <c r="N24"/>
      <c r="O24"/>
      <c r="P24"/>
      <c r="Q24"/>
      <c r="T24"/>
      <c r="U24"/>
      <c r="V24"/>
    </row>
    <row r="25" spans="10:25">
      <c r="J25"/>
      <c r="N25"/>
      <c r="O25"/>
      <c r="P25"/>
      <c r="Q25"/>
      <c r="T25"/>
      <c r="U25"/>
      <c r="V25"/>
    </row>
    <row r="26" spans="10:25">
      <c r="J26"/>
      <c r="N26"/>
      <c r="O26"/>
      <c r="P26"/>
      <c r="Q26"/>
      <c r="T26"/>
      <c r="U26"/>
      <c r="V26"/>
    </row>
    <row r="27" spans="10:25">
      <c r="J27"/>
      <c r="N27"/>
      <c r="O27"/>
      <c r="P27"/>
      <c r="Q27"/>
      <c r="T27"/>
      <c r="U27"/>
      <c r="V27"/>
    </row>
    <row r="28" spans="10:25">
      <c r="J28"/>
      <c r="N28"/>
      <c r="O28"/>
      <c r="P28"/>
      <c r="Q28"/>
      <c r="T28"/>
      <c r="U28"/>
      <c r="V28"/>
    </row>
    <row r="29" spans="10:25">
      <c r="J29"/>
      <c r="N29"/>
      <c r="O29"/>
      <c r="P29"/>
      <c r="Q29"/>
      <c r="T29"/>
      <c r="U29"/>
      <c r="V29"/>
    </row>
    <row r="30" spans="10:25">
      <c r="J30"/>
      <c r="N30"/>
      <c r="O30"/>
      <c r="P30"/>
      <c r="Q30"/>
      <c r="T30"/>
      <c r="U30"/>
      <c r="V30"/>
    </row>
    <row r="31" spans="10:25">
      <c r="J31"/>
      <c r="N31"/>
      <c r="O31"/>
      <c r="P31"/>
      <c r="Q31"/>
      <c r="T31"/>
      <c r="U31"/>
      <c r="V31"/>
    </row>
    <row r="32" spans="10:25">
      <c r="J32"/>
      <c r="N32"/>
      <c r="O32"/>
      <c r="P32"/>
      <c r="Q32"/>
      <c r="T32"/>
      <c r="U32"/>
      <c r="V32"/>
    </row>
    <row r="33" spans="20:20" customFormat="1"/>
    <row r="34" spans="20:20" customFormat="1"/>
    <row r="35" spans="20:20" customFormat="1"/>
    <row r="36" spans="20:20" customFormat="1"/>
    <row r="37" spans="20:20" customFormat="1"/>
    <row r="38" spans="20:20" customFormat="1"/>
    <row r="39" spans="20:20" customFormat="1"/>
    <row r="40" spans="20:20" customFormat="1">
      <c r="T40" s="89"/>
    </row>
    <row r="41" spans="20:20" customFormat="1">
      <c r="T41" s="89"/>
    </row>
    <row r="42" spans="20:20" customFormat="1">
      <c r="T42" s="89"/>
    </row>
    <row r="43" spans="20:20" customFormat="1">
      <c r="T43" s="89"/>
    </row>
    <row r="44" spans="20:20" customFormat="1">
      <c r="T44" s="89"/>
    </row>
    <row r="45" spans="20:20" s="3" customFormat="1"/>
    <row r="46" spans="20:20" s="3" customFormat="1"/>
    <row r="47" spans="20:20" s="3" customFormat="1"/>
    <row r="48" spans="20:20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5">
      <c r="J65"/>
      <c r="N65"/>
      <c r="O65"/>
      <c r="P65"/>
      <c r="Q65"/>
      <c r="T65"/>
      <c r="U65"/>
      <c r="V65"/>
    </row>
    <row r="66" spans="10:25">
      <c r="J66"/>
      <c r="N66"/>
      <c r="O66"/>
      <c r="P66"/>
      <c r="Q66"/>
      <c r="T66"/>
      <c r="U66"/>
      <c r="V66"/>
    </row>
    <row r="67" spans="10:25">
      <c r="J67"/>
      <c r="N67"/>
      <c r="O67"/>
      <c r="P67"/>
      <c r="Q67"/>
      <c r="T67"/>
      <c r="U67"/>
      <c r="V67"/>
    </row>
    <row r="68" spans="10:25" s="2" customFormat="1" ht="15.6"/>
    <row r="69" spans="10:25" s="2" customFormat="1" ht="15.6"/>
    <row r="70" spans="10:25" s="3" customFormat="1"/>
    <row r="71" spans="10:25">
      <c r="J71"/>
      <c r="N71"/>
      <c r="O71"/>
      <c r="P71"/>
      <c r="Q71"/>
      <c r="T71"/>
      <c r="U71"/>
      <c r="V71"/>
    </row>
    <row r="72" spans="10:25">
      <c r="J72"/>
      <c r="N72"/>
      <c r="O72"/>
      <c r="P72"/>
      <c r="Q72"/>
      <c r="T72"/>
      <c r="U72"/>
      <c r="V72"/>
    </row>
    <row r="73" spans="10:25">
      <c r="J73"/>
      <c r="N73"/>
      <c r="O73"/>
      <c r="P73"/>
      <c r="Q73"/>
      <c r="T73"/>
      <c r="U73"/>
      <c r="V73"/>
    </row>
    <row r="74" spans="10:25">
      <c r="J74"/>
      <c r="N74"/>
      <c r="O74"/>
      <c r="P74"/>
      <c r="Q74"/>
      <c r="T74"/>
      <c r="U74"/>
      <c r="V74"/>
    </row>
    <row r="75" spans="10:25">
      <c r="J75"/>
      <c r="N75"/>
      <c r="O75"/>
      <c r="P75"/>
      <c r="Q75"/>
      <c r="T75"/>
      <c r="U75"/>
      <c r="V75"/>
    </row>
    <row r="76" spans="10:25">
      <c r="J76"/>
      <c r="N76"/>
      <c r="O76"/>
      <c r="P76"/>
      <c r="Q76"/>
      <c r="T76"/>
      <c r="U76"/>
      <c r="V76"/>
    </row>
    <row r="77" spans="10:25">
      <c r="J77"/>
      <c r="N77"/>
      <c r="O77"/>
      <c r="P77"/>
      <c r="Q77"/>
      <c r="T77"/>
      <c r="U77"/>
      <c r="V77"/>
    </row>
    <row r="78" spans="10:25">
      <c r="J78"/>
      <c r="N78"/>
      <c r="O78"/>
      <c r="P78"/>
      <c r="Q78"/>
      <c r="T78"/>
      <c r="U78"/>
      <c r="V78"/>
      <c r="X78">
        <v>3</v>
      </c>
      <c r="Y78" s="3" t="s">
        <v>30</v>
      </c>
    </row>
    <row r="79" spans="10:25">
      <c r="J79"/>
      <c r="N79"/>
      <c r="O79"/>
      <c r="P79"/>
      <c r="Q79"/>
      <c r="T79"/>
      <c r="U79"/>
      <c r="V79"/>
      <c r="X79">
        <v>4</v>
      </c>
      <c r="Y79" s="3" t="s">
        <v>31</v>
      </c>
    </row>
    <row r="80" spans="10:25">
      <c r="J80"/>
      <c r="N80"/>
      <c r="O80"/>
      <c r="P80"/>
      <c r="Q80"/>
      <c r="T80"/>
      <c r="U80"/>
      <c r="V80"/>
      <c r="X80">
        <v>5</v>
      </c>
      <c r="Y80" s="3" t="s">
        <v>396</v>
      </c>
    </row>
    <row r="81" spans="10:25">
      <c r="J81"/>
      <c r="N81"/>
      <c r="O81"/>
      <c r="P81"/>
      <c r="Q81"/>
      <c r="T81"/>
      <c r="U81"/>
      <c r="V81"/>
      <c r="X81">
        <v>6</v>
      </c>
      <c r="Y81" s="3" t="s">
        <v>32</v>
      </c>
    </row>
    <row r="82" spans="10:25">
      <c r="J82"/>
      <c r="N82"/>
      <c r="O82"/>
      <c r="P82"/>
      <c r="Q82"/>
      <c r="T82"/>
      <c r="U82"/>
      <c r="V82"/>
      <c r="X82">
        <v>7</v>
      </c>
      <c r="Y82" s="3" t="s">
        <v>33</v>
      </c>
    </row>
    <row r="83" spans="10:25">
      <c r="J83"/>
      <c r="N83"/>
      <c r="O83"/>
      <c r="P83"/>
      <c r="Q83"/>
      <c r="T83"/>
      <c r="U83"/>
      <c r="V83"/>
    </row>
    <row r="84" spans="10:25">
      <c r="J84"/>
      <c r="N84"/>
      <c r="O84"/>
      <c r="P84"/>
      <c r="Q84"/>
      <c r="T84"/>
      <c r="U84"/>
      <c r="V84"/>
    </row>
    <row r="85" spans="10:25">
      <c r="J85"/>
      <c r="N85"/>
      <c r="O85"/>
      <c r="P85"/>
      <c r="Q85"/>
      <c r="T85"/>
      <c r="U85"/>
      <c r="V85"/>
    </row>
    <row r="86" spans="10:25">
      <c r="J86"/>
      <c r="N86"/>
      <c r="O86"/>
      <c r="P86"/>
      <c r="Q86"/>
      <c r="T86"/>
      <c r="U86"/>
      <c r="V86"/>
    </row>
    <row r="87" spans="10:25">
      <c r="J87"/>
      <c r="N87"/>
      <c r="O87"/>
      <c r="P87"/>
      <c r="Q87"/>
      <c r="T87"/>
      <c r="U87"/>
      <c r="V87"/>
    </row>
    <row r="88" spans="10:25">
      <c r="J88"/>
      <c r="N88"/>
      <c r="O88"/>
      <c r="P88"/>
      <c r="Q88"/>
      <c r="T88"/>
      <c r="U88"/>
      <c r="V88"/>
    </row>
    <row r="89" spans="10:25">
      <c r="J89"/>
      <c r="N89"/>
      <c r="O89"/>
      <c r="P89"/>
      <c r="Q89"/>
      <c r="T89"/>
      <c r="U89"/>
      <c r="V89"/>
    </row>
    <row r="90" spans="10:25">
      <c r="J90"/>
      <c r="N90"/>
      <c r="O90"/>
      <c r="P90"/>
      <c r="Q90"/>
      <c r="T90"/>
      <c r="U90"/>
      <c r="V90"/>
    </row>
    <row r="91" spans="10:25">
      <c r="J91"/>
      <c r="N91"/>
      <c r="O91"/>
      <c r="P91"/>
      <c r="Q91"/>
      <c r="T91"/>
      <c r="U91"/>
      <c r="V91"/>
    </row>
    <row r="92" spans="10:25">
      <c r="J92"/>
      <c r="N92"/>
      <c r="O92"/>
      <c r="P92"/>
      <c r="Q92"/>
      <c r="T92"/>
      <c r="U92"/>
      <c r="V92"/>
    </row>
    <row r="93" spans="10:25">
      <c r="J93"/>
      <c r="N93"/>
      <c r="O93"/>
      <c r="P93"/>
      <c r="Q93"/>
      <c r="T93"/>
      <c r="U93"/>
      <c r="V93"/>
    </row>
    <row r="94" spans="10:25">
      <c r="J94"/>
      <c r="N94"/>
      <c r="O94"/>
      <c r="P94"/>
      <c r="Q94"/>
      <c r="T94"/>
      <c r="U94"/>
      <c r="V94"/>
    </row>
    <row r="95" spans="10:25">
      <c r="J95"/>
      <c r="N95"/>
      <c r="O95"/>
      <c r="P95"/>
      <c r="Q95"/>
      <c r="T95"/>
      <c r="U95"/>
      <c r="V95"/>
    </row>
    <row r="96" spans="10:25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s="498" customFormat="1"/>
    <row r="108" s="498" customFormat="1"/>
    <row r="109" s="498" customFormat="1"/>
    <row r="110" s="498" customFormat="1"/>
    <row r="111" s="498" customFormat="1"/>
    <row r="112" s="498" customFormat="1"/>
    <row r="113" s="498" customFormat="1"/>
    <row r="114" s="498" customFormat="1"/>
    <row r="115" s="498" customFormat="1"/>
    <row r="116" s="498" customFormat="1"/>
    <row r="117" s="498" customFormat="1"/>
    <row r="118" s="498" customFormat="1"/>
    <row r="119" s="498" customFormat="1"/>
    <row r="120" s="498" customFormat="1"/>
    <row r="121" s="498" customFormat="1"/>
    <row r="122" s="498" customFormat="1"/>
    <row r="123" s="498" customFormat="1"/>
    <row r="124" s="498" customFormat="1"/>
    <row r="125" s="498" customFormat="1"/>
    <row r="126" s="498" customFormat="1"/>
    <row r="127" s="498" customFormat="1"/>
    <row r="128" s="498" customFormat="1"/>
    <row r="129" s="498" customFormat="1"/>
    <row r="130" s="498" customFormat="1"/>
    <row r="131" s="498" customFormat="1"/>
    <row r="132" s="498" customFormat="1"/>
    <row r="133" s="498" customFormat="1"/>
    <row r="134" s="498" customFormat="1"/>
    <row r="135" s="498" customFormat="1"/>
    <row r="136" s="498" customFormat="1"/>
    <row r="137" s="498" customFormat="1"/>
    <row r="138" s="498" customFormat="1"/>
    <row r="139" s="498" customFormat="1"/>
    <row r="140" s="498" customFormat="1"/>
    <row r="141" customFormat="1"/>
    <row r="142" s="498" customFormat="1"/>
    <row r="143" s="498" customFormat="1"/>
    <row r="144" s="498" customFormat="1"/>
    <row r="145" s="498" customFormat="1"/>
    <row r="146" s="498" customFormat="1"/>
    <row r="147" s="498" customFormat="1"/>
    <row r="148" s="498" customFormat="1"/>
    <row r="149" s="498" customFormat="1"/>
    <row r="150" s="498" customFormat="1"/>
    <row r="151" s="498" customFormat="1"/>
    <row r="152" s="498" customFormat="1"/>
    <row r="153" s="498" customFormat="1"/>
    <row r="154" s="498" customFormat="1"/>
    <row r="155" s="498" customFormat="1"/>
    <row r="156" s="498" customFormat="1"/>
    <row r="157" s="498" customFormat="1"/>
    <row r="158" s="498" customFormat="1"/>
    <row r="159" s="498" customFormat="1"/>
    <row r="160" s="498" customFormat="1"/>
    <row r="161" spans="10:25" s="498" customFormat="1"/>
    <row r="162" spans="10:25" s="498" customFormat="1"/>
    <row r="163" spans="10:25" s="498" customFormat="1"/>
    <row r="164" spans="10:25" s="498" customFormat="1"/>
    <row r="165" spans="10:25" s="498" customFormat="1"/>
    <row r="166" spans="10:25" s="498" customFormat="1"/>
    <row r="167" spans="10:25" s="498" customFormat="1"/>
    <row r="168" spans="10:25" s="498" customFormat="1"/>
    <row r="169" spans="10:25" s="498" customFormat="1"/>
    <row r="170" spans="10:25" s="498" customFormat="1"/>
    <row r="171" spans="10:25" s="498" customFormat="1"/>
    <row r="172" spans="10:25" s="498" customFormat="1"/>
    <row r="173" spans="10:25" s="498" customFormat="1"/>
    <row r="174" spans="10:25" s="498" customFormat="1"/>
    <row r="175" spans="10:25" s="498" customFormat="1"/>
    <row r="176" spans="10:25">
      <c r="J176"/>
      <c r="N176"/>
      <c r="O176"/>
      <c r="P176"/>
      <c r="Q176"/>
      <c r="T176"/>
      <c r="U176"/>
      <c r="V176"/>
      <c r="X176">
        <v>2</v>
      </c>
      <c r="Y176" s="263" t="s">
        <v>89</v>
      </c>
    </row>
    <row r="177" spans="10:25">
      <c r="J177"/>
      <c r="N177"/>
      <c r="O177"/>
      <c r="P177"/>
      <c r="Q177"/>
      <c r="T177"/>
      <c r="U177"/>
      <c r="V177"/>
      <c r="X177">
        <v>3</v>
      </c>
      <c r="Y177" s="3" t="s">
        <v>90</v>
      </c>
    </row>
    <row r="178" spans="10:25">
      <c r="J178"/>
      <c r="N178"/>
      <c r="O178"/>
      <c r="P178"/>
      <c r="Q178"/>
      <c r="T178"/>
      <c r="U178"/>
      <c r="V178"/>
      <c r="X178">
        <v>4</v>
      </c>
      <c r="Y178" s="3" t="s">
        <v>91</v>
      </c>
    </row>
    <row r="179" spans="10:25">
      <c r="J179"/>
      <c r="N179"/>
      <c r="O179"/>
      <c r="P179"/>
      <c r="Q179"/>
      <c r="T179"/>
      <c r="U179"/>
      <c r="V179"/>
      <c r="X179">
        <v>5</v>
      </c>
      <c r="Y179" s="263" t="s">
        <v>92</v>
      </c>
    </row>
    <row r="180" spans="10:25">
      <c r="J180"/>
      <c r="N180"/>
      <c r="O180"/>
      <c r="P180"/>
      <c r="Q180"/>
      <c r="T180"/>
      <c r="U180"/>
      <c r="V180"/>
      <c r="X180">
        <v>6</v>
      </c>
      <c r="Y180" s="3" t="s">
        <v>93</v>
      </c>
    </row>
    <row r="181" spans="10:25">
      <c r="J181"/>
      <c r="N181"/>
      <c r="O181"/>
      <c r="P181"/>
      <c r="Q181"/>
      <c r="T181"/>
      <c r="U181"/>
      <c r="V181"/>
    </row>
    <row r="182" spans="10:25">
      <c r="J182"/>
      <c r="N182"/>
      <c r="O182"/>
      <c r="P182"/>
      <c r="Q182"/>
      <c r="T182"/>
      <c r="U182"/>
      <c r="V182"/>
    </row>
    <row r="183" spans="10:25">
      <c r="J183"/>
      <c r="N183"/>
      <c r="O183"/>
      <c r="P183"/>
      <c r="Q183"/>
      <c r="T183"/>
      <c r="U183"/>
      <c r="V183"/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spans="25:25" customFormat="1">
      <c r="Y193" s="3" t="s">
        <v>618</v>
      </c>
    </row>
    <row r="194" spans="25:25" customFormat="1"/>
    <row r="195" spans="25:25" customFormat="1"/>
    <row r="196" spans="25:25" customFormat="1"/>
    <row r="197" spans="25:25" customFormat="1"/>
    <row r="198" spans="25:25" customFormat="1"/>
    <row r="199" spans="25:25" customFormat="1"/>
    <row r="200" spans="25:25" customFormat="1"/>
    <row r="201" spans="25:25" customFormat="1"/>
    <row r="202" spans="25:25" customFormat="1"/>
    <row r="203" spans="25:25" customFormat="1"/>
    <row r="204" spans="25:25" customFormat="1"/>
    <row r="205" spans="25:25" customFormat="1"/>
    <row r="206" spans="25:25" customFormat="1"/>
    <row r="207" spans="25:25" customFormat="1"/>
    <row r="208" spans="25:25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5">
      <c r="J225"/>
      <c r="N225"/>
      <c r="O225"/>
      <c r="P225"/>
      <c r="Q225"/>
      <c r="T225"/>
      <c r="U225"/>
      <c r="V225"/>
    </row>
    <row r="226" spans="10:25">
      <c r="J226"/>
      <c r="N226"/>
      <c r="O226"/>
      <c r="P226"/>
      <c r="Q226"/>
      <c r="T226"/>
      <c r="U226"/>
      <c r="V226"/>
    </row>
    <row r="227" spans="10:25">
      <c r="J227"/>
      <c r="N227"/>
      <c r="O227"/>
      <c r="P227"/>
      <c r="Q227"/>
      <c r="T227"/>
      <c r="U227"/>
      <c r="V227"/>
      <c r="Y227" s="3"/>
    </row>
    <row r="228" spans="10:25">
      <c r="J228"/>
      <c r="N228"/>
      <c r="O228"/>
      <c r="P228"/>
      <c r="Q228"/>
      <c r="T228"/>
      <c r="U228"/>
      <c r="V228"/>
    </row>
    <row r="229" spans="10:25">
      <c r="J229"/>
      <c r="N229"/>
      <c r="O229"/>
      <c r="P229"/>
      <c r="Q229"/>
      <c r="T229"/>
      <c r="U229"/>
      <c r="V229"/>
    </row>
    <row r="230" spans="10:25">
      <c r="J230"/>
      <c r="N230"/>
      <c r="O230"/>
      <c r="P230"/>
      <c r="Q230"/>
      <c r="T230"/>
      <c r="U230"/>
      <c r="V230"/>
    </row>
    <row r="231" spans="10:25">
      <c r="J231"/>
      <c r="N231"/>
      <c r="O231"/>
      <c r="P231"/>
      <c r="Q231"/>
      <c r="T231"/>
      <c r="U231"/>
      <c r="V231"/>
    </row>
    <row r="232" spans="10:25">
      <c r="J232"/>
      <c r="N232"/>
      <c r="O232"/>
      <c r="P232"/>
      <c r="Q232"/>
      <c r="T232"/>
      <c r="U232"/>
      <c r="V232"/>
    </row>
    <row r="233" spans="10:25">
      <c r="J233"/>
      <c r="N233"/>
      <c r="O233"/>
      <c r="P233"/>
      <c r="Q233"/>
      <c r="T233"/>
      <c r="U233"/>
      <c r="V233"/>
    </row>
    <row r="234" spans="10:25">
      <c r="J234"/>
      <c r="N234"/>
      <c r="O234"/>
      <c r="P234"/>
      <c r="Q234"/>
      <c r="T234"/>
      <c r="U234"/>
      <c r="V234"/>
    </row>
    <row r="235" spans="10:25">
      <c r="J235"/>
      <c r="N235"/>
      <c r="O235"/>
      <c r="P235"/>
      <c r="Q235"/>
      <c r="T235"/>
      <c r="U235"/>
      <c r="V235"/>
    </row>
    <row r="236" spans="10:25">
      <c r="J236"/>
      <c r="N236"/>
      <c r="O236"/>
      <c r="P236"/>
      <c r="Q236"/>
      <c r="T236"/>
      <c r="U236"/>
      <c r="V236"/>
    </row>
    <row r="237" spans="10:25">
      <c r="J237"/>
      <c r="N237"/>
      <c r="O237"/>
      <c r="P237"/>
      <c r="Q237"/>
      <c r="T237"/>
      <c r="U237"/>
      <c r="V237"/>
    </row>
    <row r="238" spans="10:25">
      <c r="J238"/>
      <c r="N238"/>
      <c r="O238"/>
      <c r="P238"/>
      <c r="Q238"/>
      <c r="T238"/>
      <c r="U238"/>
      <c r="V238"/>
    </row>
    <row r="239" spans="10:25">
      <c r="J239"/>
      <c r="N239"/>
      <c r="O239"/>
      <c r="P239"/>
      <c r="Q239"/>
      <c r="T239"/>
      <c r="U239"/>
      <c r="V239"/>
    </row>
    <row r="240" spans="10:25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s="17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311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/>
    </sheetView>
  </sheetViews>
  <sheetFormatPr baseColWidth="10" defaultRowHeight="15"/>
  <cols>
    <col min="1" max="1" width="1.08984375" customWidth="1"/>
    <col min="2" max="2" width="5.1796875" customWidth="1"/>
    <col min="3" max="3" width="2.7265625" customWidth="1"/>
    <col min="4" max="4" width="5.26953125" customWidth="1"/>
    <col min="5" max="5" width="6.81640625" customWidth="1"/>
    <col min="6" max="6" width="4.36328125" customWidth="1"/>
    <col min="7" max="7" width="6.7265625" style="296" customWidth="1"/>
    <col min="8" max="8" width="6.08984375" customWidth="1"/>
    <col min="9" max="9" width="6" style="89" customWidth="1"/>
    <col min="10" max="10" width="5" style="89" customWidth="1"/>
    <col min="11" max="11" width="5.54296875" style="89" customWidth="1"/>
    <col min="12" max="12" width="5.90625" style="492" customWidth="1"/>
    <col min="13" max="13" width="1.1796875" style="89" customWidth="1"/>
    <col min="14" max="14" width="5.90625" style="89" customWidth="1"/>
    <col min="15" max="15" width="1.08984375" style="89" customWidth="1"/>
    <col min="16" max="16" width="6.1796875" style="1" customWidth="1"/>
    <col min="17" max="17" width="5.1796875" customWidth="1"/>
    <col min="18" max="18" width="1.90625" customWidth="1"/>
    <col min="19" max="19" width="6.54296875" customWidth="1"/>
    <col min="20" max="20" width="1.7265625" customWidth="1"/>
    <col min="21" max="21" width="7.453125" customWidth="1"/>
    <col min="22" max="22" width="1.54296875" customWidth="1"/>
    <col min="23" max="23" width="7.54296875" customWidth="1"/>
    <col min="24" max="24" width="5" customWidth="1"/>
    <col min="25" max="25" width="1.7265625" customWidth="1"/>
    <col min="26" max="26" width="6.90625" customWidth="1"/>
    <col min="27" max="27" width="5.1796875" customWidth="1"/>
    <col min="28" max="28" width="6.54296875" style="89" customWidth="1"/>
    <col min="29" max="29" width="3" style="89" customWidth="1"/>
    <col min="30" max="30" width="5.6328125" customWidth="1"/>
    <col min="31" max="31" width="4.54296875" customWidth="1"/>
    <col min="32" max="32" width="5.453125" customWidth="1"/>
    <col min="33" max="33" width="7.453125" customWidth="1"/>
    <col min="34" max="34" width="8.1796875" style="11" customWidth="1"/>
    <col min="35" max="35" width="9" customWidth="1"/>
    <col min="36" max="37" width="10.6328125" customWidth="1"/>
    <col min="38" max="38" width="9.54296875" customWidth="1"/>
    <col min="39" max="39" width="7.6328125" customWidth="1"/>
    <col min="41" max="41" width="12.453125" customWidth="1"/>
    <col min="42" max="42" width="13.36328125" customWidth="1"/>
  </cols>
  <sheetData>
    <row r="1" spans="1:54">
      <c r="A1" s="45"/>
      <c r="B1" s="45"/>
      <c r="C1" s="45"/>
      <c r="D1" s="45"/>
      <c r="E1" s="45"/>
      <c r="F1" s="45"/>
      <c r="G1" s="310"/>
      <c r="H1" s="45"/>
      <c r="I1" s="87"/>
      <c r="J1" s="87"/>
      <c r="K1" s="87"/>
      <c r="L1" s="310"/>
      <c r="M1" s="87"/>
      <c r="N1" s="87"/>
      <c r="O1" s="87"/>
      <c r="P1" s="142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87"/>
      <c r="AC1" s="87"/>
      <c r="AD1" s="45"/>
      <c r="AE1" s="45"/>
      <c r="AF1" s="45"/>
      <c r="AG1" s="45"/>
      <c r="AH1" s="69"/>
      <c r="AI1" s="45"/>
      <c r="AJ1" s="22"/>
      <c r="AK1" s="22"/>
      <c r="AL1" s="22"/>
    </row>
    <row r="2" spans="1:54" ht="31.8">
      <c r="A2" s="45"/>
      <c r="B2" s="45"/>
      <c r="C2" s="131" t="s">
        <v>421</v>
      </c>
      <c r="D2" s="131"/>
      <c r="E2" s="131"/>
      <c r="F2" s="131"/>
      <c r="G2" s="326"/>
      <c r="H2" s="131" t="str">
        <f>+År!B2</f>
        <v>KJE</v>
      </c>
      <c r="I2" s="87"/>
      <c r="J2" s="87"/>
      <c r="K2" s="87"/>
      <c r="L2" s="310"/>
      <c r="M2" s="87"/>
      <c r="N2" s="87"/>
      <c r="O2" s="87"/>
      <c r="P2" s="142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87"/>
      <c r="AC2" s="87"/>
      <c r="AD2" s="45"/>
      <c r="AE2" s="45"/>
      <c r="AF2" s="45"/>
      <c r="AG2" s="45"/>
      <c r="AH2" s="69"/>
      <c r="AI2" s="45"/>
      <c r="AJ2" s="22"/>
      <c r="AK2" s="22"/>
      <c r="AL2" s="22"/>
    </row>
    <row r="3" spans="1:54" ht="19.5" customHeight="1">
      <c r="A3" s="45"/>
      <c r="B3" s="45"/>
      <c r="C3" s="131"/>
      <c r="D3" s="131"/>
      <c r="E3" s="131"/>
      <c r="F3" s="131"/>
      <c r="G3" s="326"/>
      <c r="H3" s="131"/>
      <c r="I3" s="87"/>
      <c r="J3" s="87"/>
      <c r="K3" s="87"/>
      <c r="L3" s="310"/>
      <c r="M3" s="87"/>
      <c r="N3" s="87"/>
      <c r="O3" s="87"/>
      <c r="P3" s="142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87"/>
      <c r="AC3" s="87"/>
      <c r="AD3" s="45"/>
      <c r="AE3" s="45"/>
      <c r="AF3" s="45"/>
      <c r="AG3" s="45"/>
      <c r="AH3" s="69"/>
      <c r="AI3" s="45"/>
      <c r="AJ3" s="22"/>
      <c r="AK3" s="22"/>
      <c r="AL3" s="22"/>
    </row>
    <row r="4" spans="1:54">
      <c r="A4" s="45"/>
      <c r="B4" s="45"/>
      <c r="C4" s="45"/>
      <c r="D4" s="45"/>
      <c r="E4" s="45"/>
      <c r="F4" s="45"/>
      <c r="G4" s="310"/>
      <c r="H4" s="45"/>
      <c r="I4" s="87"/>
      <c r="J4" s="87"/>
      <c r="K4" s="87"/>
      <c r="L4" s="310"/>
      <c r="M4" s="87"/>
      <c r="N4" s="87"/>
      <c r="O4" s="87"/>
      <c r="P4" s="142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87"/>
      <c r="AC4" s="87"/>
      <c r="AD4" s="45"/>
      <c r="AE4" s="45"/>
      <c r="AF4" s="45"/>
      <c r="AG4" s="45"/>
      <c r="AH4" s="69"/>
      <c r="AI4" s="45"/>
      <c r="AJ4" s="22"/>
      <c r="AK4" s="22"/>
      <c r="AL4" s="22"/>
    </row>
    <row r="5" spans="1:54" ht="24.6">
      <c r="A5" s="45"/>
      <c r="B5" s="45"/>
      <c r="C5" s="45"/>
      <c r="D5" s="45"/>
      <c r="E5" s="134" t="s">
        <v>5</v>
      </c>
      <c r="F5" s="134"/>
      <c r="G5" s="397">
        <f>+År!P2</f>
        <v>52</v>
      </c>
      <c r="H5" s="133"/>
      <c r="I5" s="136"/>
      <c r="J5" s="137"/>
      <c r="K5" s="137"/>
      <c r="L5" s="327" t="s">
        <v>422</v>
      </c>
      <c r="M5" s="136"/>
      <c r="N5" s="136"/>
      <c r="O5" s="136"/>
      <c r="P5" s="143"/>
      <c r="Q5" s="133"/>
      <c r="R5" s="133"/>
      <c r="S5" s="133"/>
      <c r="T5" s="133"/>
      <c r="U5" s="133"/>
      <c r="V5" s="518">
        <f>SUM(G10:G13)</f>
        <v>16562</v>
      </c>
      <c r="W5" s="519"/>
      <c r="X5" s="519"/>
      <c r="Y5" s="519"/>
      <c r="Z5" s="69"/>
      <c r="AA5" s="69"/>
      <c r="AB5" s="87"/>
      <c r="AC5" s="45"/>
      <c r="AD5" s="69"/>
      <c r="AE5" s="69"/>
      <c r="AF5" s="69"/>
      <c r="AG5" s="69"/>
      <c r="AH5" s="69"/>
      <c r="AI5" s="69"/>
      <c r="AJ5" s="22"/>
      <c r="AK5" s="22"/>
      <c r="BA5" s="22"/>
      <c r="BB5" s="22"/>
    </row>
    <row r="6" spans="1:54" ht="19.5" customHeight="1">
      <c r="A6" s="45"/>
      <c r="B6" s="45"/>
      <c r="C6" s="45"/>
      <c r="D6" s="46"/>
      <c r="E6" s="46"/>
      <c r="F6" s="46"/>
      <c r="G6" s="398"/>
      <c r="H6" s="46"/>
      <c r="I6" s="138"/>
      <c r="J6" s="138"/>
      <c r="K6" s="138"/>
      <c r="L6" s="398"/>
      <c r="M6" s="138"/>
      <c r="N6" s="138"/>
      <c r="O6" s="138"/>
      <c r="P6" s="144"/>
      <c r="Q6" s="45"/>
      <c r="R6" s="45"/>
      <c r="S6" s="45"/>
      <c r="T6" s="45"/>
      <c r="U6" s="45"/>
      <c r="V6" s="45"/>
      <c r="W6" s="45"/>
      <c r="X6" s="76"/>
      <c r="Y6" s="76"/>
      <c r="Z6" s="45"/>
      <c r="AA6" s="45"/>
      <c r="AB6" s="87"/>
      <c r="AC6" s="45"/>
      <c r="AD6" s="45"/>
      <c r="AE6" s="45"/>
      <c r="AF6" s="45"/>
      <c r="AG6" s="45"/>
      <c r="AH6" s="69"/>
      <c r="AI6" s="45"/>
      <c r="AJ6" s="22"/>
      <c r="AK6" s="22"/>
      <c r="AL6" s="22"/>
      <c r="AO6">
        <v>2</v>
      </c>
      <c r="AP6" s="3" t="s">
        <v>104</v>
      </c>
    </row>
    <row r="7" spans="1:54" ht="16.05" customHeight="1">
      <c r="A7" s="45"/>
      <c r="B7" s="44"/>
      <c r="C7" s="44"/>
      <c r="D7" s="44"/>
      <c r="E7" s="94" t="s">
        <v>2</v>
      </c>
      <c r="F7" s="44"/>
      <c r="G7" s="324"/>
      <c r="H7" s="44"/>
      <c r="I7" s="99"/>
      <c r="J7" s="99"/>
      <c r="K7" s="99"/>
      <c r="L7" s="493"/>
      <c r="M7" s="138"/>
      <c r="N7" s="359"/>
      <c r="O7" s="138"/>
      <c r="P7" s="94" t="s">
        <v>22</v>
      </c>
      <c r="Q7" s="44"/>
      <c r="R7" s="45"/>
      <c r="S7" s="44"/>
      <c r="T7" s="45"/>
      <c r="U7" s="44"/>
      <c r="V7" s="45"/>
      <c r="W7" s="94" t="s">
        <v>22</v>
      </c>
      <c r="X7" s="44"/>
      <c r="Y7" s="76"/>
      <c r="Z7" s="44"/>
      <c r="AA7" s="44"/>
      <c r="AB7" s="99"/>
      <c r="AC7" s="45"/>
      <c r="AD7" s="94" t="s">
        <v>409</v>
      </c>
      <c r="AE7" s="44"/>
      <c r="AF7" s="44"/>
      <c r="AG7" s="94" t="s">
        <v>76</v>
      </c>
      <c r="AH7" s="101" t="s">
        <v>2</v>
      </c>
      <c r="AI7" s="45"/>
      <c r="AJ7" s="22"/>
      <c r="AK7" s="22"/>
      <c r="AL7" s="22"/>
      <c r="AO7">
        <v>3</v>
      </c>
      <c r="AP7" s="3" t="s">
        <v>557</v>
      </c>
    </row>
    <row r="8" spans="1:54" ht="16.05" customHeight="1">
      <c r="A8" s="45"/>
      <c r="B8" s="44"/>
      <c r="C8" s="44"/>
      <c r="D8" s="44"/>
      <c r="E8" s="94" t="s">
        <v>462</v>
      </c>
      <c r="F8" s="44"/>
      <c r="G8" s="338" t="s">
        <v>2</v>
      </c>
      <c r="H8" s="44"/>
      <c r="I8" s="96" t="s">
        <v>2</v>
      </c>
      <c r="J8" s="99"/>
      <c r="K8" s="96" t="s">
        <v>1</v>
      </c>
      <c r="L8" s="494" t="s">
        <v>2</v>
      </c>
      <c r="M8" s="138"/>
      <c r="N8" s="360" t="s">
        <v>400</v>
      </c>
      <c r="O8" s="138"/>
      <c r="P8" s="279" t="s">
        <v>460</v>
      </c>
      <c r="Q8" s="44"/>
      <c r="R8" s="45"/>
      <c r="S8" s="94" t="s">
        <v>22</v>
      </c>
      <c r="T8" s="49"/>
      <c r="U8" s="94" t="s">
        <v>22</v>
      </c>
      <c r="V8" s="45"/>
      <c r="W8" s="94" t="s">
        <v>464</v>
      </c>
      <c r="X8" s="44"/>
      <c r="Y8" s="76"/>
      <c r="Z8" s="94" t="s">
        <v>22</v>
      </c>
      <c r="AA8" s="44"/>
      <c r="AB8" s="96" t="s">
        <v>492</v>
      </c>
      <c r="AC8" s="45"/>
      <c r="AD8" s="94"/>
      <c r="AE8" s="94" t="s">
        <v>460</v>
      </c>
      <c r="AF8" s="94" t="s">
        <v>410</v>
      </c>
      <c r="AG8" s="94" t="s">
        <v>459</v>
      </c>
      <c r="AH8" s="101" t="s">
        <v>427</v>
      </c>
      <c r="AI8" s="45"/>
      <c r="AJ8" s="22"/>
      <c r="AK8" s="22"/>
      <c r="AL8" s="22"/>
      <c r="AO8">
        <v>4</v>
      </c>
      <c r="AP8" s="3" t="s">
        <v>105</v>
      </c>
    </row>
    <row r="9" spans="1:54" ht="16.05" customHeight="1">
      <c r="A9" s="45"/>
      <c r="B9" s="94" t="s">
        <v>85</v>
      </c>
      <c r="C9" s="94" t="s">
        <v>421</v>
      </c>
      <c r="D9" s="280"/>
      <c r="E9" s="281" t="s">
        <v>463</v>
      </c>
      <c r="F9" s="237" t="s">
        <v>465</v>
      </c>
      <c r="G9" s="399" t="s">
        <v>8</v>
      </c>
      <c r="H9" s="237" t="s">
        <v>465</v>
      </c>
      <c r="I9" s="282" t="s">
        <v>400</v>
      </c>
      <c r="J9" s="283" t="s">
        <v>465</v>
      </c>
      <c r="K9" s="282" t="s">
        <v>400</v>
      </c>
      <c r="L9" s="495" t="s">
        <v>637</v>
      </c>
      <c r="M9" s="138"/>
      <c r="N9" s="361" t="s">
        <v>637</v>
      </c>
      <c r="O9" s="138"/>
      <c r="P9" s="284" t="s">
        <v>461</v>
      </c>
      <c r="Q9" s="237" t="s">
        <v>465</v>
      </c>
      <c r="R9" s="45"/>
      <c r="S9" s="237" t="s">
        <v>637</v>
      </c>
      <c r="T9" s="45"/>
      <c r="U9" s="237" t="s">
        <v>644</v>
      </c>
      <c r="V9" s="45"/>
      <c r="W9" s="281" t="s">
        <v>411</v>
      </c>
      <c r="X9" s="237" t="s">
        <v>465</v>
      </c>
      <c r="Y9" s="76"/>
      <c r="Z9" s="281" t="s">
        <v>44</v>
      </c>
      <c r="AA9" s="237" t="s">
        <v>465</v>
      </c>
      <c r="AB9" s="282" t="s">
        <v>467</v>
      </c>
      <c r="AC9" s="45"/>
      <c r="AD9" s="281" t="s">
        <v>1</v>
      </c>
      <c r="AE9" s="281" t="s">
        <v>461</v>
      </c>
      <c r="AF9" s="281" t="s">
        <v>493</v>
      </c>
      <c r="AG9" s="281" t="s">
        <v>43</v>
      </c>
      <c r="AH9" s="285" t="s">
        <v>516</v>
      </c>
      <c r="AI9" s="45"/>
      <c r="AJ9" s="22"/>
      <c r="AK9" s="22"/>
      <c r="AL9" s="22"/>
      <c r="AS9" s="4"/>
    </row>
    <row r="10" spans="1:54" ht="16.05" customHeight="1">
      <c r="A10" s="45"/>
      <c r="B10" s="85">
        <f>+'Ark1'!C171</f>
        <v>2024</v>
      </c>
      <c r="C10" s="85">
        <f>+'Ark1'!G171</f>
        <v>1</v>
      </c>
      <c r="D10" s="86" t="str">
        <f>VLOOKUP(C10,RNR!$D$7:$E$10,2)</f>
        <v>Øst</v>
      </c>
      <c r="E10" s="85">
        <f>+'Ark1'!Q171</f>
        <v>203</v>
      </c>
      <c r="F10" s="93">
        <f>+E10-E16</f>
        <v>-13</v>
      </c>
      <c r="G10" s="400">
        <f>+'Ark1'!R171</f>
        <v>6653</v>
      </c>
      <c r="H10" s="93">
        <f>+G10-G16</f>
        <v>1383</v>
      </c>
      <c r="I10" s="88">
        <f>+'Ark1'!AG171</f>
        <v>37.577727643361513</v>
      </c>
      <c r="J10" s="139">
        <f>+I10-I16</f>
        <v>8.1218211759394876</v>
      </c>
      <c r="K10" s="88">
        <f>+'Ark1'!AH171</f>
        <v>3.3067788967383143</v>
      </c>
      <c r="L10" s="496">
        <f>+'Ark1'!AI171</f>
        <v>6600</v>
      </c>
      <c r="M10" s="138"/>
      <c r="N10" s="396">
        <f>100*L10/G10</f>
        <v>99.203366902149412</v>
      </c>
      <c r="O10" s="138"/>
      <c r="P10" s="86">
        <f>+'Ark1'!S171</f>
        <v>5.678941830753045</v>
      </c>
      <c r="Q10" s="112">
        <f>+P10-P16</f>
        <v>0.34383746642666946</v>
      </c>
      <c r="R10" s="45"/>
      <c r="S10" s="396">
        <f>+IF(L10=0,"",'Ark1'!AJ171)</f>
        <v>79.6966363636365</v>
      </c>
      <c r="T10" s="87"/>
      <c r="U10" s="396">
        <f>+IF(L10=0,"",'Ark1'!AK171)</f>
        <v>14.718912557428387</v>
      </c>
      <c r="V10" s="45"/>
      <c r="W10" s="86">
        <f>+'Ark1'!T171</f>
        <v>4.8618668269953398</v>
      </c>
      <c r="X10" s="112">
        <f>+W10-W16</f>
        <v>0.5569332406575791</v>
      </c>
      <c r="Y10" s="76"/>
      <c r="Z10" s="86">
        <f>+'Ark1'!U171</f>
        <v>7.7235983766722018</v>
      </c>
      <c r="AA10" s="112">
        <f>+Z10-Z16</f>
        <v>-0.11957050378320488</v>
      </c>
      <c r="AB10" s="88">
        <f>+'Ark1'!W171</f>
        <v>4.5092439500976994E-2</v>
      </c>
      <c r="AC10" s="45"/>
      <c r="AD10" s="86">
        <f>+'Ark1'!Z171</f>
        <v>3.2329269218491641</v>
      </c>
      <c r="AE10" s="86">
        <f>+'Ark1'!AA171</f>
        <v>1.3461604160344141</v>
      </c>
      <c r="AF10" s="86">
        <f>+'Ark1'!AB171</f>
        <v>1.3770605463760459</v>
      </c>
      <c r="AG10" s="86">
        <f>+Z10/P10</f>
        <v>1.3600418188555436</v>
      </c>
      <c r="AH10" s="135">
        <f>+G10/E10</f>
        <v>32.773399014778327</v>
      </c>
      <c r="AI10" s="45"/>
      <c r="AJ10" s="22"/>
      <c r="AK10" s="22"/>
      <c r="AL10" s="22"/>
      <c r="AS10" s="47"/>
    </row>
    <row r="11" spans="1:54" ht="16.05" customHeight="1">
      <c r="A11" s="45"/>
      <c r="B11" s="85">
        <f>+'Ark1'!C172</f>
        <v>2024</v>
      </c>
      <c r="C11" s="85">
        <f>+'Ark1'!G172</f>
        <v>2</v>
      </c>
      <c r="D11" s="86" t="str">
        <f>VLOOKUP(C11,RNR!$D$7:$E$10,2)</f>
        <v>Vest</v>
      </c>
      <c r="E11" s="85">
        <f>+'Ark1'!Q172</f>
        <v>233</v>
      </c>
      <c r="F11" s="93">
        <f>+E11-E17</f>
        <v>120</v>
      </c>
      <c r="G11" s="400">
        <f>+'Ark1'!R172</f>
        <v>4872</v>
      </c>
      <c r="H11" s="93">
        <f>+G11-G17</f>
        <v>2093</v>
      </c>
      <c r="I11" s="88">
        <f>+'Ark1'!AG172</f>
        <v>29.278393488538793</v>
      </c>
      <c r="J11" s="139">
        <f>+I11-I17</f>
        <v>13.284542146673292</v>
      </c>
      <c r="K11" s="88">
        <f>+'Ark1'!AH172</f>
        <v>0.75944170771756947</v>
      </c>
      <c r="L11" s="496">
        <f>+'Ark1'!AI172</f>
        <v>4567</v>
      </c>
      <c r="M11" s="138"/>
      <c r="N11" s="396">
        <f>100*L11/G11</f>
        <v>93.739737274220033</v>
      </c>
      <c r="O11" s="138"/>
      <c r="P11" s="86">
        <f>+'Ark1'!S172</f>
        <v>5.4821428571428559</v>
      </c>
      <c r="Q11" s="112">
        <f>+P11-P17</f>
        <v>0.65306765023389701</v>
      </c>
      <c r="R11" s="45"/>
      <c r="S11" s="396">
        <f>+IF(L11=0,"",'Ark1'!AJ172)</f>
        <v>81.058200131377319</v>
      </c>
      <c r="T11" s="87"/>
      <c r="U11" s="396">
        <f>+IF(L11=0,"",'Ark1'!AK172)</f>
        <v>14.985567821359876</v>
      </c>
      <c r="V11" s="45"/>
      <c r="W11" s="86">
        <f>+'Ark1'!T172</f>
        <v>4.235837438423645</v>
      </c>
      <c r="X11" s="112">
        <f>+W11-W17</f>
        <v>0.19049738804581207</v>
      </c>
      <c r="Y11" s="76"/>
      <c r="Z11" s="86">
        <f>+'Ark1'!U172</f>
        <v>8.2176313628900086</v>
      </c>
      <c r="AA11" s="112">
        <f>+Z11-Z17</f>
        <v>0.14166878642366854</v>
      </c>
      <c r="AB11" s="88">
        <f>+'Ark1'!W172</f>
        <v>6.1576354679802957E-2</v>
      </c>
      <c r="AC11" s="45"/>
      <c r="AD11" s="86">
        <f>+'Ark1'!Z172</f>
        <v>3.0556038678322026</v>
      </c>
      <c r="AE11" s="86">
        <f>+'Ark1'!AA172</f>
        <v>1.502628131998385</v>
      </c>
      <c r="AF11" s="86">
        <f>+'Ark1'!AB172</f>
        <v>1.3562800762255975</v>
      </c>
      <c r="AG11" s="86">
        <f t="shared" ref="AG11:AG79" si="0">+Z11/P11</f>
        <v>1.4989816166835199</v>
      </c>
      <c r="AH11" s="135">
        <f t="shared" ref="AH11:AH79" si="1">+G11/E11</f>
        <v>20.909871244635195</v>
      </c>
      <c r="AI11" s="45"/>
      <c r="AJ11" s="22"/>
      <c r="AK11" s="22"/>
      <c r="AL11" s="22"/>
      <c r="AS11" s="47"/>
    </row>
    <row r="12" spans="1:54" ht="16.05" customHeight="1">
      <c r="A12" s="45"/>
      <c r="B12" s="85">
        <f>+'Ark1'!C173</f>
        <v>2024</v>
      </c>
      <c r="C12" s="85">
        <f>+'Ark1'!G173</f>
        <v>3</v>
      </c>
      <c r="D12" s="86" t="str">
        <f>VLOOKUP(C12,RNR!$D$7:$E$10,2)</f>
        <v>Midt</v>
      </c>
      <c r="E12" s="85">
        <f>+'Ark1'!Q173</f>
        <v>135</v>
      </c>
      <c r="F12" s="93">
        <f>+E12-E18</f>
        <v>45</v>
      </c>
      <c r="G12" s="400">
        <f>+'Ark1'!R173</f>
        <v>3109</v>
      </c>
      <c r="H12" s="93">
        <f>+G12-G18</f>
        <v>1021</v>
      </c>
      <c r="I12" s="88">
        <f>+'Ark1'!AG173</f>
        <v>19.42571310519325</v>
      </c>
      <c r="J12" s="139">
        <f>+I12-I18</f>
        <v>5.6474596006077888</v>
      </c>
      <c r="K12" s="88">
        <f>+'Ark1'!AH173</f>
        <v>1.2544226439369577</v>
      </c>
      <c r="L12" s="496">
        <f>+'Ark1'!AI173</f>
        <v>2074</v>
      </c>
      <c r="M12" s="138"/>
      <c r="N12" s="396">
        <f>100*L12/G12</f>
        <v>66.709552910903824</v>
      </c>
      <c r="O12" s="138"/>
      <c r="P12" s="86">
        <f>+'Ark1'!S173</f>
        <v>5.2643936957220951</v>
      </c>
      <c r="Q12" s="112">
        <f>+P12-P18</f>
        <v>9.2937757024776246E-2</v>
      </c>
      <c r="R12" s="45"/>
      <c r="S12" s="396">
        <f>+IF(L12=0,"",'Ark1'!AJ173)</f>
        <v>85.653085824493886</v>
      </c>
      <c r="T12" s="87"/>
      <c r="U12" s="396">
        <f>+IF(L12=0,"",'Ark1'!AK173)</f>
        <v>14.385558457958339</v>
      </c>
      <c r="V12" s="45"/>
      <c r="W12" s="86">
        <f>+'Ark1'!T173</f>
        <v>4.2405918301704739</v>
      </c>
      <c r="X12" s="112">
        <f>+W12-W18</f>
        <v>0.2089826347681738</v>
      </c>
      <c r="Y12" s="76"/>
      <c r="Z12" s="86">
        <f>+'Ark1'!U173</f>
        <v>8.544033451270499</v>
      </c>
      <c r="AA12" s="112">
        <f>+Z12-Z18</f>
        <v>-0.7155929855110994</v>
      </c>
      <c r="AB12" s="88">
        <f>+'Ark1'!W173</f>
        <v>0</v>
      </c>
      <c r="AC12" s="45"/>
      <c r="AD12" s="86">
        <f>+'Ark1'!Z173</f>
        <v>3.6258445548721072</v>
      </c>
      <c r="AE12" s="86">
        <f>+'Ark1'!AA173</f>
        <v>1.4680765497437489</v>
      </c>
      <c r="AF12" s="86">
        <f>+'Ark1'!AB173</f>
        <v>1.4244157454323061</v>
      </c>
      <c r="AG12" s="86">
        <f t="shared" si="0"/>
        <v>1.6229852752489762</v>
      </c>
      <c r="AH12" s="135">
        <f t="shared" si="1"/>
        <v>23.029629629629628</v>
      </c>
      <c r="AI12" s="45"/>
      <c r="AJ12" s="22"/>
      <c r="AK12" s="22"/>
      <c r="AL12" s="22"/>
      <c r="AS12" s="47"/>
    </row>
    <row r="13" spans="1:54" ht="16.05" customHeight="1">
      <c r="A13" s="45"/>
      <c r="B13" s="85">
        <f>+'Ark1'!C174</f>
        <v>2024</v>
      </c>
      <c r="C13" s="85">
        <f>+'Ark1'!G174</f>
        <v>4</v>
      </c>
      <c r="D13" s="86" t="str">
        <f>VLOOKUP(C13,RNR!$D$7:$E$10,2)</f>
        <v>Nord</v>
      </c>
      <c r="E13" s="85">
        <f>+'Ark1'!Q174</f>
        <v>78</v>
      </c>
      <c r="F13" s="93">
        <f>+E13-E20</f>
        <v>-113</v>
      </c>
      <c r="G13" s="400">
        <f>+'Ark1'!R174</f>
        <v>1928</v>
      </c>
      <c r="H13" s="93">
        <f>+G13-G20</f>
        <v>-5444</v>
      </c>
      <c r="I13" s="88">
        <f>+'Ark1'!AG174</f>
        <v>13.718165762906436</v>
      </c>
      <c r="J13" s="139">
        <f>+I13-I20</f>
        <v>-27.608565788106752</v>
      </c>
      <c r="K13" s="88">
        <f>+'Ark1'!AH174</f>
        <v>0.88174273858921182</v>
      </c>
      <c r="L13" s="496">
        <f>+'Ark1'!AI174</f>
        <v>1538</v>
      </c>
      <c r="M13" s="138"/>
      <c r="N13" s="396">
        <f>100*L13/G13</f>
        <v>79.77178423236515</v>
      </c>
      <c r="O13" s="138"/>
      <c r="P13" s="86">
        <f>+'Ark1'!S174</f>
        <v>5.6706431535269717</v>
      </c>
      <c r="Q13" s="112">
        <f>+P13-P20</f>
        <v>0.1003772826642475</v>
      </c>
      <c r="R13" s="45"/>
      <c r="S13" s="396">
        <f>+IF(L13=0,"",'Ark1'!AJ174)</f>
        <v>87.716644993497951</v>
      </c>
      <c r="T13" s="87"/>
      <c r="U13" s="396">
        <f>+IF(L13=0,"",'Ark1'!AK174)</f>
        <v>15.00639011700032</v>
      </c>
      <c r="V13" s="45"/>
      <c r="W13" s="86">
        <f>+'Ark1'!T174</f>
        <v>4.1592323651452272</v>
      </c>
      <c r="X13" s="112">
        <f>+W13-W20</f>
        <v>-0.60473941998770897</v>
      </c>
      <c r="Y13" s="76"/>
      <c r="Z13" s="86">
        <f>+'Ark1'!U174</f>
        <v>9.7296161825726166</v>
      </c>
      <c r="AA13" s="112">
        <f>+Z13-Z20</f>
        <v>1.9350963779063139</v>
      </c>
      <c r="AB13" s="88">
        <f>+'Ark1'!W174</f>
        <v>0</v>
      </c>
      <c r="AC13" s="45"/>
      <c r="AD13" s="86">
        <f>+'Ark1'!Z174</f>
        <v>3.088502547427201</v>
      </c>
      <c r="AE13" s="86">
        <f>+'Ark1'!AA174</f>
        <v>1.4525443413307435</v>
      </c>
      <c r="AF13" s="86">
        <f>+'Ark1'!AB174</f>
        <v>1.311478937725546</v>
      </c>
      <c r="AG13" s="86">
        <f t="shared" si="0"/>
        <v>1.7157870666788624</v>
      </c>
      <c r="AH13" s="135">
        <f t="shared" si="1"/>
        <v>24.717948717948719</v>
      </c>
      <c r="AI13" s="45"/>
      <c r="AJ13" s="22"/>
      <c r="AK13" s="22"/>
      <c r="AL13" s="22"/>
      <c r="AS13" s="47"/>
    </row>
    <row r="14" spans="1:54" ht="16.05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310"/>
      <c r="M14" s="138"/>
      <c r="N14" s="87"/>
      <c r="O14" s="138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22"/>
      <c r="AK14" s="22"/>
      <c r="AL14" s="22"/>
      <c r="AS14" s="47"/>
    </row>
    <row r="15" spans="1:54" ht="16.05" customHeight="1">
      <c r="A15" s="45"/>
      <c r="B15" s="85">
        <f>+'Ark1'!C175</f>
        <v>2023</v>
      </c>
      <c r="C15" s="85">
        <f>+'Ark1'!G175</f>
        <v>1</v>
      </c>
      <c r="D15" s="86" t="str">
        <f>VLOOKUP(C15,RNR!$D$7:$E$10,2)</f>
        <v>Øst</v>
      </c>
      <c r="E15" s="85">
        <f>+'Ark1'!Q175</f>
        <v>211</v>
      </c>
      <c r="F15" s="93">
        <f>+E15-E21</f>
        <v>6</v>
      </c>
      <c r="G15" s="400">
        <f>+'Ark1'!R175</f>
        <v>7392</v>
      </c>
      <c r="H15" s="93">
        <f>+G15-G21</f>
        <v>2428</v>
      </c>
      <c r="I15" s="88">
        <f>+'Ark1'!AG175</f>
        <v>40.771988686127024</v>
      </c>
      <c r="J15" s="139">
        <f>+I15-I21</f>
        <v>12.226249306932765</v>
      </c>
      <c r="K15" s="88">
        <f>+'Ark1'!AH175</f>
        <v>1.8533549783549783</v>
      </c>
      <c r="L15" s="496">
        <f>+'Ark1'!AI175</f>
        <v>2149</v>
      </c>
      <c r="M15" s="138"/>
      <c r="N15" s="396">
        <f>100*L15/G15</f>
        <v>29.071969696969695</v>
      </c>
      <c r="O15" s="138"/>
      <c r="P15" s="86">
        <f>+'Ark1'!S175</f>
        <v>5.5435606060606064</v>
      </c>
      <c r="Q15" s="112">
        <f>+P15-P21</f>
        <v>0.29899976802676242</v>
      </c>
      <c r="R15" s="45"/>
      <c r="S15" s="396">
        <f>+IF(L15=0,"",'Ark1'!AJ175)</f>
        <v>84.156212191716861</v>
      </c>
      <c r="T15" s="87"/>
      <c r="U15" s="396">
        <f>+IF(L15=0,"",'Ark1'!AK175)</f>
        <v>14.11076080902448</v>
      </c>
      <c r="V15" s="45"/>
      <c r="W15" s="86">
        <f>+'Ark1'!T175</f>
        <v>4.7280844155844148</v>
      </c>
      <c r="X15" s="112">
        <f>+W15-W21</f>
        <v>0.22546555982293093</v>
      </c>
      <c r="Y15" s="76"/>
      <c r="Z15" s="86">
        <f>+'Ark1'!U175</f>
        <v>7.7397997835497936</v>
      </c>
      <c r="AA15" s="112">
        <f>+Z15-Z21</f>
        <v>-0.25583881435511824</v>
      </c>
      <c r="AB15" s="88">
        <f>+'Ark1'!W175</f>
        <v>0.18939393939393939</v>
      </c>
      <c r="AC15" s="45"/>
      <c r="AD15" s="86">
        <f>+'Ark1'!Z175</f>
        <v>2.9735188322301926</v>
      </c>
      <c r="AE15" s="86">
        <f>+'Ark1'!AA175</f>
        <v>1.4688308089977893</v>
      </c>
      <c r="AF15" s="86">
        <f>+'Ark1'!AB175</f>
        <v>1.5665887919586483</v>
      </c>
      <c r="AG15" s="86">
        <f t="shared" si="0"/>
        <v>1.3961784372102122</v>
      </c>
      <c r="AH15" s="135">
        <f t="shared" si="1"/>
        <v>35.03317535545024</v>
      </c>
      <c r="AI15" s="45"/>
      <c r="AJ15" s="22"/>
      <c r="AK15" s="22"/>
      <c r="AL15" s="22"/>
      <c r="AS15" s="47"/>
    </row>
    <row r="16" spans="1:54" ht="16.05" customHeight="1">
      <c r="A16" s="45"/>
      <c r="B16" s="85">
        <f>+'Ark1'!C176</f>
        <v>2023</v>
      </c>
      <c r="C16" s="85">
        <f>+'Ark1'!G176</f>
        <v>2</v>
      </c>
      <c r="D16" s="86" t="str">
        <f>VLOOKUP(C16,RNR!$D$7:$E$10,2)</f>
        <v>Vest</v>
      </c>
      <c r="E16" s="85">
        <f>+'Ark1'!Q176</f>
        <v>216</v>
      </c>
      <c r="F16" s="93">
        <f>+E16-E22</f>
        <v>106</v>
      </c>
      <c r="G16" s="400">
        <f>+'Ark1'!R176</f>
        <v>5270</v>
      </c>
      <c r="H16" s="93">
        <f>+G16-G22</f>
        <v>2448</v>
      </c>
      <c r="I16" s="88">
        <f>+'Ark1'!AG176</f>
        <v>29.455906467422025</v>
      </c>
      <c r="J16" s="139">
        <f>+I16-I22</f>
        <v>12.305131632560062</v>
      </c>
      <c r="K16" s="88">
        <f>+'Ark1'!AH176</f>
        <v>0.1328273244781783</v>
      </c>
      <c r="L16" s="496">
        <f>+'Ark1'!AI176</f>
        <v>237</v>
      </c>
      <c r="M16" s="138"/>
      <c r="N16" s="396">
        <f>100*L16/G16</f>
        <v>4.4971537001897532</v>
      </c>
      <c r="O16" s="138"/>
      <c r="P16" s="86">
        <f>+'Ark1'!S176</f>
        <v>5.3351043643263756</v>
      </c>
      <c r="Q16" s="112">
        <f>+P16-P22</f>
        <v>0.64268763859994227</v>
      </c>
      <c r="R16" s="45"/>
      <c r="S16" s="396">
        <f>+IF(L16=0,"",'Ark1'!AJ176)</f>
        <v>85.533755274261523</v>
      </c>
      <c r="T16" s="87"/>
      <c r="U16" s="396">
        <f>+IF(L16=0,"",'Ark1'!AK176)</f>
        <v>15.150060542310277</v>
      </c>
      <c r="V16" s="45"/>
      <c r="W16" s="86">
        <f>+'Ark1'!T176</f>
        <v>4.3049335863377607</v>
      </c>
      <c r="X16" s="112">
        <f>+W16-W22</f>
        <v>0.16425321780480573</v>
      </c>
      <c r="Y16" s="76"/>
      <c r="Z16" s="86">
        <f>+'Ark1'!U176</f>
        <v>7.8431688804554067</v>
      </c>
      <c r="AA16" s="112">
        <f>+Z16-Z22</f>
        <v>-0.60709688850279164</v>
      </c>
      <c r="AB16" s="88">
        <f>+'Ark1'!W176</f>
        <v>0</v>
      </c>
      <c r="AC16" s="45"/>
      <c r="AD16" s="86">
        <f>+'Ark1'!Z176</f>
        <v>2.9842301865630456</v>
      </c>
      <c r="AE16" s="86">
        <f>+'Ark1'!AA176</f>
        <v>1.3696497213255157</v>
      </c>
      <c r="AF16" s="86">
        <f>+'Ark1'!AB176</f>
        <v>1.6283174705698644</v>
      </c>
      <c r="AG16" s="86">
        <f t="shared" si="0"/>
        <v>1.4701059894721864</v>
      </c>
      <c r="AH16" s="135">
        <f t="shared" si="1"/>
        <v>24.398148148148149</v>
      </c>
      <c r="AI16" s="45"/>
      <c r="AJ16" s="22"/>
      <c r="AK16" s="22"/>
      <c r="AL16" s="22"/>
      <c r="AS16" s="47"/>
    </row>
    <row r="17" spans="1:45" ht="16.05" customHeight="1">
      <c r="A17" s="45"/>
      <c r="B17" s="85">
        <f>+'Ark1'!C177</f>
        <v>2023</v>
      </c>
      <c r="C17" s="85">
        <f>+'Ark1'!G177</f>
        <v>3</v>
      </c>
      <c r="D17" s="86" t="str">
        <f>VLOOKUP(C17,RNR!$D$7:$E$10,2)</f>
        <v>Midt</v>
      </c>
      <c r="E17" s="85">
        <f>+'Ark1'!Q177</f>
        <v>113</v>
      </c>
      <c r="F17" s="93">
        <f>+E17-E23</f>
        <v>32</v>
      </c>
      <c r="G17" s="400">
        <f>+'Ark1'!R177</f>
        <v>2779</v>
      </c>
      <c r="H17" s="93">
        <f>+G17-G23</f>
        <v>745</v>
      </c>
      <c r="I17" s="88">
        <f>+'Ark1'!AG177</f>
        <v>15.993851341865501</v>
      </c>
      <c r="J17" s="139">
        <f>+I17-I23</f>
        <v>3.0170971069349157</v>
      </c>
      <c r="K17" s="88">
        <f>+'Ark1'!AH177</f>
        <v>0.25188916876574302</v>
      </c>
      <c r="L17" s="496">
        <f>+'Ark1'!AI177</f>
        <v>0</v>
      </c>
      <c r="M17" s="138"/>
      <c r="N17" s="396">
        <f>100*L17/G17</f>
        <v>0</v>
      </c>
      <c r="O17" s="138"/>
      <c r="P17" s="86">
        <f>+'Ark1'!S177</f>
        <v>4.8290752069089589</v>
      </c>
      <c r="Q17" s="112">
        <f>+P17-P23</f>
        <v>0.12061896305448538</v>
      </c>
      <c r="R17" s="45"/>
      <c r="S17" s="396" t="str">
        <f>+IF(L17=0,"",'Ark1'!AJ177)</f>
        <v/>
      </c>
      <c r="T17" s="87"/>
      <c r="U17" s="396" t="str">
        <f>+IF(L17=0,"",'Ark1'!AK177)</f>
        <v/>
      </c>
      <c r="V17" s="45"/>
      <c r="W17" s="86">
        <f>+'Ark1'!T177</f>
        <v>4.045340050377833</v>
      </c>
      <c r="X17" s="112">
        <f>+W17-W23</f>
        <v>0.62203621556957289</v>
      </c>
      <c r="Y17" s="76"/>
      <c r="Z17" s="86">
        <f>+'Ark1'!U177</f>
        <v>8.0759625764663401</v>
      </c>
      <c r="AA17" s="112">
        <f>+Z17-Z23</f>
        <v>-0.79475522097711959</v>
      </c>
      <c r="AB17" s="88">
        <f>+'Ark1'!W177</f>
        <v>0</v>
      </c>
      <c r="AC17" s="45"/>
      <c r="AD17" s="86">
        <f>+'Ark1'!Z177</f>
        <v>3.5923409340079662</v>
      </c>
      <c r="AE17" s="86">
        <f>+'Ark1'!AA177</f>
        <v>1.5429336916587253</v>
      </c>
      <c r="AF17" s="86">
        <f>+'Ark1'!AB177</f>
        <v>1.5805455389410854</v>
      </c>
      <c r="AG17" s="86">
        <f t="shared" si="0"/>
        <v>1.6723621460506679</v>
      </c>
      <c r="AH17" s="135">
        <f t="shared" si="1"/>
        <v>24.592920353982301</v>
      </c>
      <c r="AI17" s="45"/>
      <c r="AJ17" s="22"/>
      <c r="AK17" s="22"/>
      <c r="AL17" s="22"/>
      <c r="AS17" s="47"/>
    </row>
    <row r="18" spans="1:45" ht="16.05" customHeight="1">
      <c r="A18" s="45"/>
      <c r="B18" s="85">
        <f>+'Ark1'!C178</f>
        <v>2023</v>
      </c>
      <c r="C18" s="85">
        <f>+'Ark1'!G178</f>
        <v>4</v>
      </c>
      <c r="D18" s="86" t="str">
        <f>VLOOKUP(C18,RNR!$D$7:$E$10,2)</f>
        <v>Nord</v>
      </c>
      <c r="E18" s="85">
        <f>+'Ark1'!Q178</f>
        <v>90</v>
      </c>
      <c r="F18" s="93">
        <f>+E18-E25</f>
        <v>-102</v>
      </c>
      <c r="G18" s="400">
        <f>+'Ark1'!R178</f>
        <v>2088</v>
      </c>
      <c r="H18" s="93">
        <f>+G18-G25</f>
        <v>-5154.8999999999996</v>
      </c>
      <c r="I18" s="88">
        <f>+'Ark1'!AG178</f>
        <v>13.778253504585461</v>
      </c>
      <c r="J18" s="139">
        <f>+I18-I25</f>
        <v>-25.001360336459324</v>
      </c>
      <c r="K18" s="88">
        <f>+'Ark1'!AH178</f>
        <v>0</v>
      </c>
      <c r="L18" s="496">
        <f>+'Ark1'!AI178</f>
        <v>5</v>
      </c>
      <c r="M18" s="138"/>
      <c r="N18" s="396">
        <f>100*L18/G18</f>
        <v>0.23946360153256704</v>
      </c>
      <c r="O18" s="138"/>
      <c r="P18" s="86">
        <f>+'Ark1'!S178</f>
        <v>5.1714559386973189</v>
      </c>
      <c r="Q18" s="112">
        <f>+P18-P25</f>
        <v>-0.11519719747741863</v>
      </c>
      <c r="R18" s="45"/>
      <c r="S18" s="396">
        <f>+IF(L18=0,"",'Ark1'!AJ178)</f>
        <v>80.319999999999993</v>
      </c>
      <c r="T18" s="87"/>
      <c r="U18" s="396">
        <f>+IF(L18=0,"",'Ark1'!AK178)</f>
        <v>13.697433569673173</v>
      </c>
      <c r="V18" s="45"/>
      <c r="W18" s="86">
        <f>+'Ark1'!T178</f>
        <v>4.0316091954023001</v>
      </c>
      <c r="X18" s="112">
        <f>+W18-W25</f>
        <v>-0.64207123646891162</v>
      </c>
      <c r="Y18" s="76"/>
      <c r="Z18" s="86">
        <f>+'Ark1'!U178</f>
        <v>9.2596264367815984</v>
      </c>
      <c r="AA18" s="112">
        <f>+Z18-Z25</f>
        <v>1.5651559898611582</v>
      </c>
      <c r="AB18" s="88">
        <f>+'Ark1'!W178</f>
        <v>0</v>
      </c>
      <c r="AC18" s="45"/>
      <c r="AD18" s="86">
        <f>+'Ark1'!Z178</f>
        <v>3.0725492140421946</v>
      </c>
      <c r="AE18" s="86">
        <f>+'Ark1'!AA178</f>
        <v>1.2754344864730045</v>
      </c>
      <c r="AF18" s="86">
        <f>+'Ark1'!AB178</f>
        <v>1.5161824718300869</v>
      </c>
      <c r="AG18" s="86">
        <f t="shared" si="0"/>
        <v>1.7905260233376528</v>
      </c>
      <c r="AH18" s="135">
        <f t="shared" si="1"/>
        <v>23.2</v>
      </c>
      <c r="AI18" s="45"/>
      <c r="AJ18" s="22"/>
      <c r="AK18" s="22"/>
      <c r="AL18" s="22"/>
      <c r="AS18" s="47"/>
    </row>
    <row r="19" spans="1:45" ht="16.05" customHeight="1">
      <c r="A19" s="45"/>
      <c r="B19" s="45"/>
      <c r="C19" s="45"/>
      <c r="D19" s="45"/>
      <c r="E19" s="45"/>
      <c r="F19" s="45"/>
      <c r="G19" s="310"/>
      <c r="H19" s="45"/>
      <c r="I19" s="45"/>
      <c r="J19" s="45"/>
      <c r="K19" s="45"/>
      <c r="L19" s="310"/>
      <c r="M19" s="138"/>
      <c r="N19" s="45"/>
      <c r="O19" s="138"/>
      <c r="P19" s="45"/>
      <c r="Q19" s="45"/>
      <c r="R19" s="45"/>
      <c r="S19" s="45"/>
      <c r="T19" s="45"/>
      <c r="U19" s="45"/>
      <c r="V19" s="45"/>
      <c r="W19" s="45"/>
      <c r="X19" s="45"/>
      <c r="Y19" s="76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22"/>
      <c r="AK19" s="22"/>
      <c r="AL19" s="22"/>
      <c r="AS19" s="47"/>
    </row>
    <row r="20" spans="1:45" ht="16.05" customHeight="1">
      <c r="A20" s="45"/>
      <c r="B20" s="85">
        <f>+'Ark1'!C179</f>
        <v>2022</v>
      </c>
      <c r="C20" s="85">
        <f>+'Ark1'!G179</f>
        <v>1</v>
      </c>
      <c r="D20" s="86" t="str">
        <f>VLOOKUP(C20,RNR!$D$7:$E$10,2)</f>
        <v>Øst</v>
      </c>
      <c r="E20" s="85">
        <f>+'Ark1'!Q179</f>
        <v>191</v>
      </c>
      <c r="F20" s="93">
        <f>+E20-E26</f>
        <v>-8</v>
      </c>
      <c r="G20" s="400">
        <f>+'Ark1'!R179</f>
        <v>7372</v>
      </c>
      <c r="H20" s="93">
        <f>+G20-G26</f>
        <v>2636</v>
      </c>
      <c r="I20" s="88">
        <f>+'Ark1'!AG179</f>
        <v>41.326731551013189</v>
      </c>
      <c r="J20" s="139">
        <f>+I20-I26</f>
        <v>14.379036449237223</v>
      </c>
      <c r="K20" s="88">
        <f>+'Ark1'!AH179</f>
        <v>1.5192620727075423</v>
      </c>
      <c r="L20" s="310"/>
      <c r="M20" s="138"/>
      <c r="N20" s="45"/>
      <c r="O20" s="45"/>
      <c r="P20" s="86">
        <f>+'Ark1'!S179</f>
        <v>5.5702658708627242</v>
      </c>
      <c r="Q20" s="112">
        <f>+P20-P26</f>
        <v>0.43660877626812855</v>
      </c>
      <c r="R20" s="45"/>
      <c r="S20" s="112"/>
      <c r="T20" s="45"/>
      <c r="U20" s="112"/>
      <c r="V20" s="45"/>
      <c r="W20" s="86">
        <f>+'Ark1'!T179</f>
        <v>4.7639717851329362</v>
      </c>
      <c r="X20" s="112">
        <f>+W20-W26</f>
        <v>0.3613113121599616</v>
      </c>
      <c r="Y20" s="76"/>
      <c r="Z20" s="86">
        <f>+'Ark1'!U179</f>
        <v>7.7945198046663027</v>
      </c>
      <c r="AA20" s="112">
        <f>+Z20-Z26</f>
        <v>-0.38254945209044955</v>
      </c>
      <c r="AB20" s="88">
        <f>+'Ark1'!W179</f>
        <v>2.7129679869777528E-2</v>
      </c>
      <c r="AC20" s="45"/>
      <c r="AD20" s="86">
        <f>+'Ark1'!Z179</f>
        <v>3.1272804723087502</v>
      </c>
      <c r="AE20" s="86">
        <f>+'Ark1'!AA179</f>
        <v>1.4992583751238053</v>
      </c>
      <c r="AF20" s="86">
        <f>+'Ark1'!AB179</f>
        <v>1.7196050800475855</v>
      </c>
      <c r="AG20" s="86">
        <f t="shared" si="0"/>
        <v>1.3993083966491326</v>
      </c>
      <c r="AH20" s="135">
        <f t="shared" si="1"/>
        <v>38.596858638743456</v>
      </c>
      <c r="AI20" s="45"/>
      <c r="AJ20" s="22"/>
      <c r="AK20" s="22"/>
      <c r="AL20" s="22"/>
      <c r="AS20" s="47"/>
    </row>
    <row r="21" spans="1:45" ht="16.05" customHeight="1">
      <c r="A21" s="45"/>
      <c r="B21" s="85">
        <f>+'Ark1'!C180</f>
        <v>2022</v>
      </c>
      <c r="C21" s="85">
        <f>+'Ark1'!G180</f>
        <v>2</v>
      </c>
      <c r="D21" s="86" t="str">
        <f>VLOOKUP(C21,RNR!$D$7:$E$10,2)</f>
        <v>Vest</v>
      </c>
      <c r="E21" s="85">
        <f>+'Ark1'!Q180</f>
        <v>205</v>
      </c>
      <c r="F21" s="93">
        <f>+E21-E27</f>
        <v>96</v>
      </c>
      <c r="G21" s="400">
        <f>+'Ark1'!R180</f>
        <v>4964</v>
      </c>
      <c r="H21" s="93">
        <f>+G21-G27</f>
        <v>1554</v>
      </c>
      <c r="I21" s="88">
        <f>+'Ark1'!AG180</f>
        <v>28.545739379194259</v>
      </c>
      <c r="J21" s="139">
        <f>+I21-I27</f>
        <v>9.0466291904638219</v>
      </c>
      <c r="K21" s="88">
        <f>+'Ark1'!AH180</f>
        <v>0.26188557614826752</v>
      </c>
      <c r="L21" s="310"/>
      <c r="M21" s="45"/>
      <c r="N21" s="45"/>
      <c r="O21" s="45"/>
      <c r="P21" s="86">
        <f>+'Ark1'!S180</f>
        <v>5.244560838033844</v>
      </c>
      <c r="Q21" s="112">
        <f>+P21-P27</f>
        <v>0.47652564741800774</v>
      </c>
      <c r="R21" s="45"/>
      <c r="S21" s="112"/>
      <c r="T21" s="45"/>
      <c r="U21" s="112"/>
      <c r="V21" s="45"/>
      <c r="W21" s="86">
        <f>+'Ark1'!T180</f>
        <v>4.5026188557614839</v>
      </c>
      <c r="X21" s="112">
        <f>+W21-W27</f>
        <v>0.3603901167585537</v>
      </c>
      <c r="Y21" s="76"/>
      <c r="Z21" s="86">
        <f>+'Ark1'!U180</f>
        <v>7.9956385979049118</v>
      </c>
      <c r="AA21" s="112">
        <f>+Z21-Z27</f>
        <v>-0.22202122614200004</v>
      </c>
      <c r="AB21" s="88">
        <f>+'Ark1'!W180</f>
        <v>4.0290088638195005E-2</v>
      </c>
      <c r="AC21" s="45"/>
      <c r="AD21" s="86">
        <f>+'Ark1'!Z180</f>
        <v>3.1885082825069886</v>
      </c>
      <c r="AE21" s="86">
        <f>+'Ark1'!AA180</f>
        <v>1.1812992838869352</v>
      </c>
      <c r="AF21" s="86">
        <f>+'Ark1'!AB180</f>
        <v>1.2757395001074421</v>
      </c>
      <c r="AG21" s="86">
        <f t="shared" si="0"/>
        <v>1.5245582699546738</v>
      </c>
      <c r="AH21" s="135">
        <f t="shared" si="1"/>
        <v>24.214634146341464</v>
      </c>
      <c r="AI21" s="45"/>
      <c r="AJ21" s="22"/>
      <c r="AK21" s="22"/>
      <c r="AL21" s="22"/>
      <c r="AS21" s="47"/>
    </row>
    <row r="22" spans="1:45" ht="16.05" customHeight="1">
      <c r="A22" s="45"/>
      <c r="B22" s="85">
        <f>+'Ark1'!C181</f>
        <v>2022</v>
      </c>
      <c r="C22" s="85">
        <f>+'Ark1'!G181</f>
        <v>3</v>
      </c>
      <c r="D22" s="86" t="str">
        <f>VLOOKUP(C22,RNR!$D$7:$E$10,2)</f>
        <v>Midt</v>
      </c>
      <c r="E22" s="85">
        <f>+'Ark1'!Q181</f>
        <v>110</v>
      </c>
      <c r="F22" s="93">
        <f>+E22-E28</f>
        <v>30</v>
      </c>
      <c r="G22" s="400">
        <f>+'Ark1'!R181</f>
        <v>2822</v>
      </c>
      <c r="H22" s="93">
        <f>+G22-G28</f>
        <v>530</v>
      </c>
      <c r="I22" s="88">
        <f>+'Ark1'!AG181</f>
        <v>17.150774834861963</v>
      </c>
      <c r="J22" s="139">
        <f>+I22-I28</f>
        <v>2.3771939664131434</v>
      </c>
      <c r="K22" s="88">
        <f>+'Ark1'!AH181</f>
        <v>0</v>
      </c>
      <c r="L22" s="310"/>
      <c r="M22" s="45"/>
      <c r="N22" s="45"/>
      <c r="O22" s="45"/>
      <c r="P22" s="86">
        <f>+'Ark1'!S181</f>
        <v>4.6924167257264333</v>
      </c>
      <c r="Q22" s="112">
        <f>+P22-P28</f>
        <v>-0.45461643308683097</v>
      </c>
      <c r="R22" s="45"/>
      <c r="S22" s="112"/>
      <c r="T22" s="45"/>
      <c r="U22" s="112"/>
      <c r="V22" s="45"/>
      <c r="W22" s="86">
        <f>+'Ark1'!T181</f>
        <v>4.140680368532955</v>
      </c>
      <c r="X22" s="112">
        <f>+W22-W28</f>
        <v>0.52811492350677725</v>
      </c>
      <c r="Y22" s="76"/>
      <c r="Z22" s="86">
        <f>+'Ark1'!U181</f>
        <v>8.4502657689581984</v>
      </c>
      <c r="AA22" s="112">
        <f>+Z22-Z28</f>
        <v>-0.81288868130356562</v>
      </c>
      <c r="AB22" s="88">
        <f>+'Ark1'!W181</f>
        <v>0</v>
      </c>
      <c r="AC22" s="45"/>
      <c r="AD22" s="86">
        <f>+'Ark1'!Z181</f>
        <v>3.6280651793576304</v>
      </c>
      <c r="AE22" s="86">
        <f>+'Ark1'!AA181</f>
        <v>1.5737276162604876</v>
      </c>
      <c r="AF22" s="86">
        <f>+'Ark1'!AB181</f>
        <v>1.5119591645042627</v>
      </c>
      <c r="AG22" s="86">
        <f t="shared" si="0"/>
        <v>1.8008344660927387</v>
      </c>
      <c r="AH22" s="135">
        <f t="shared" si="1"/>
        <v>25.654545454545456</v>
      </c>
      <c r="AI22" s="45"/>
      <c r="AJ22" s="22"/>
      <c r="AK22" s="22"/>
      <c r="AL22" s="22"/>
      <c r="AS22" s="47"/>
    </row>
    <row r="23" spans="1:45" ht="16.05" customHeight="1">
      <c r="A23" s="45"/>
      <c r="B23" s="85">
        <f>+'Ark1'!C182</f>
        <v>2022</v>
      </c>
      <c r="C23" s="85">
        <f>+'Ark1'!G182</f>
        <v>4</v>
      </c>
      <c r="D23" s="86" t="str">
        <f>VLOOKUP(C23,RNR!$D$7:$E$10,2)</f>
        <v>Nord</v>
      </c>
      <c r="E23" s="85">
        <f>+'Ark1'!Q182</f>
        <v>81</v>
      </c>
      <c r="F23" s="93">
        <f>+E23-E30</f>
        <v>-121</v>
      </c>
      <c r="G23" s="400">
        <f>+'Ark1'!R182</f>
        <v>2034</v>
      </c>
      <c r="H23" s="93">
        <f>+G23-G30</f>
        <v>-5276</v>
      </c>
      <c r="I23" s="88">
        <f>+'Ark1'!AG182</f>
        <v>12.976754234930585</v>
      </c>
      <c r="J23" s="139">
        <f>+I23-I30</f>
        <v>-26.376813373035422</v>
      </c>
      <c r="K23" s="88">
        <f>+'Ark1'!AH182</f>
        <v>0</v>
      </c>
      <c r="L23" s="310"/>
      <c r="M23" s="45"/>
      <c r="N23" s="45"/>
      <c r="O23" s="45"/>
      <c r="P23" s="86">
        <f>+'Ark1'!S182</f>
        <v>4.7084562438544735</v>
      </c>
      <c r="Q23" s="112">
        <f>+P23-P30</f>
        <v>-0.68921817475017644</v>
      </c>
      <c r="R23" s="45"/>
      <c r="S23" s="112"/>
      <c r="T23" s="45"/>
      <c r="U23" s="112"/>
      <c r="V23" s="45"/>
      <c r="W23" s="86">
        <f>+'Ark1'!T182</f>
        <v>3.4233038348082601</v>
      </c>
      <c r="X23" s="112">
        <f>+W23-W30</f>
        <v>-1.6858616918675282</v>
      </c>
      <c r="Y23" s="76"/>
      <c r="Z23" s="86">
        <f>+'Ark1'!U182</f>
        <v>8.8707177974434597</v>
      </c>
      <c r="AA23" s="112">
        <f>+Z23-Z30</f>
        <v>1.3231008343791411</v>
      </c>
      <c r="AB23" s="88">
        <f>+'Ark1'!W182</f>
        <v>0</v>
      </c>
      <c r="AC23" s="45"/>
      <c r="AD23" s="86">
        <f>+'Ark1'!Z182</f>
        <v>2.9053618549787714</v>
      </c>
      <c r="AE23" s="86">
        <f>+'Ark1'!AA182</f>
        <v>1.4183990020129575</v>
      </c>
      <c r="AF23" s="86">
        <f>+'Ark1'!AB182</f>
        <v>1.555991275260681</v>
      </c>
      <c r="AG23" s="86">
        <f t="shared" si="0"/>
        <v>1.8839970763287042</v>
      </c>
      <c r="AH23" s="135">
        <f t="shared" si="1"/>
        <v>25.111111111111111</v>
      </c>
      <c r="AI23" s="45"/>
      <c r="AJ23" s="22"/>
      <c r="AK23" s="22"/>
      <c r="AL23" s="22"/>
      <c r="AS23" s="47"/>
    </row>
    <row r="24" spans="1:45" ht="16.05" customHeight="1">
      <c r="A24" s="45"/>
      <c r="B24" s="45"/>
      <c r="C24" s="45"/>
      <c r="D24" s="45"/>
      <c r="E24" s="45"/>
      <c r="F24" s="45"/>
      <c r="G24" s="310"/>
      <c r="H24" s="45"/>
      <c r="I24" s="45"/>
      <c r="J24" s="45"/>
      <c r="K24" s="45"/>
      <c r="L24" s="310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76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22"/>
      <c r="AK24" s="22"/>
      <c r="AL24" s="22"/>
      <c r="AS24" s="47"/>
    </row>
    <row r="25" spans="1:45" ht="16.05" customHeight="1">
      <c r="A25" s="45"/>
      <c r="B25" s="85">
        <f>+'Ark1'!C183</f>
        <v>2021</v>
      </c>
      <c r="C25" s="85">
        <f>+'Ark1'!G183</f>
        <v>1</v>
      </c>
      <c r="D25" s="86" t="str">
        <f>VLOOKUP(C25,RNR!$D$7:$E$10,2)</f>
        <v>Øst</v>
      </c>
      <c r="E25" s="85">
        <f>+'Ark1'!Q183</f>
        <v>192</v>
      </c>
      <c r="F25" s="93">
        <f>+E25-E31</f>
        <v>3</v>
      </c>
      <c r="G25" s="400">
        <f>+'Ark1'!R183</f>
        <v>7242.9</v>
      </c>
      <c r="H25" s="93">
        <f>+G25-G31</f>
        <v>2326.8999999999996</v>
      </c>
      <c r="I25" s="88">
        <f>+'Ark1'!AG183</f>
        <v>38.779613841044785</v>
      </c>
      <c r="J25" s="139">
        <f>+I25-I31</f>
        <v>12.058777757442755</v>
      </c>
      <c r="K25" s="88">
        <f>+'Ark1'!AH183</f>
        <v>1.477308812768366</v>
      </c>
      <c r="L25" s="310"/>
      <c r="M25" s="45"/>
      <c r="N25" s="45"/>
      <c r="O25" s="45"/>
      <c r="P25" s="86">
        <f>+'Ark1'!S183</f>
        <v>5.2866531361747375</v>
      </c>
      <c r="Q25" s="112">
        <f>+P25-P31</f>
        <v>0.21993222486472863</v>
      </c>
      <c r="R25" s="45"/>
      <c r="S25" s="112"/>
      <c r="T25" s="45"/>
      <c r="U25" s="112"/>
      <c r="V25" s="45"/>
      <c r="W25" s="86">
        <f>+'Ark1'!T183</f>
        <v>4.6736804318712117</v>
      </c>
      <c r="X25" s="112">
        <f>+W25-W31</f>
        <v>0.36713039118772794</v>
      </c>
      <c r="Y25" s="76"/>
      <c r="Z25" s="86">
        <f>+'Ark1'!U183</f>
        <v>7.6944704469204401</v>
      </c>
      <c r="AA25" s="112">
        <f>+Z25-Z31</f>
        <v>7.4008689394011284E-2</v>
      </c>
      <c r="AB25" s="88">
        <f>+'Ark1'!W183</f>
        <v>0</v>
      </c>
      <c r="AC25" s="45"/>
      <c r="AD25" s="86">
        <f>+'Ark1'!Z183</f>
        <v>3.3256961354718553</v>
      </c>
      <c r="AE25" s="86">
        <f>+'Ark1'!AA183</f>
        <v>1.581889643479353</v>
      </c>
      <c r="AF25" s="86">
        <f>+'Ark1'!AB183</f>
        <v>2.0053574394114282</v>
      </c>
      <c r="AG25" s="86">
        <f t="shared" si="0"/>
        <v>1.4554521071696274</v>
      </c>
      <c r="AH25" s="135">
        <f t="shared" si="1"/>
        <v>37.723437499999996</v>
      </c>
      <c r="AI25" s="45"/>
      <c r="AJ25" s="22"/>
      <c r="AK25" s="22"/>
      <c r="AL25" s="22"/>
      <c r="AS25" s="47"/>
    </row>
    <row r="26" spans="1:45" ht="16.05" customHeight="1">
      <c r="A26" s="45"/>
      <c r="B26" s="85">
        <f>+'Ark1'!C184</f>
        <v>2021</v>
      </c>
      <c r="C26" s="85">
        <f>+'Ark1'!G184</f>
        <v>2</v>
      </c>
      <c r="D26" s="86" t="str">
        <f>VLOOKUP(C26,RNR!$D$7:$E$10,2)</f>
        <v>Vest</v>
      </c>
      <c r="E26" s="85">
        <f>+'Ark1'!Q184</f>
        <v>199</v>
      </c>
      <c r="F26" s="93">
        <f>+E26-E32</f>
        <v>100</v>
      </c>
      <c r="G26" s="400">
        <f>+'Ark1'!R184</f>
        <v>4736</v>
      </c>
      <c r="H26" s="93">
        <f>+G26-G32</f>
        <v>1345</v>
      </c>
      <c r="I26" s="88">
        <f>+'Ark1'!AG184</f>
        <v>26.947695101775967</v>
      </c>
      <c r="J26" s="139">
        <f>+I26-I32</f>
        <v>8.5085429344405803</v>
      </c>
      <c r="K26" s="88">
        <f>+'Ark1'!AH184</f>
        <v>0.25337837837837845</v>
      </c>
      <c r="L26" s="310"/>
      <c r="M26" s="45"/>
      <c r="N26" s="45"/>
      <c r="O26" s="45"/>
      <c r="P26" s="86">
        <f>+'Ark1'!S184</f>
        <v>5.1336570945945956</v>
      </c>
      <c r="Q26" s="112">
        <f>+P26-P32</f>
        <v>0.30794196631385251</v>
      </c>
      <c r="R26" s="45"/>
      <c r="S26" s="112"/>
      <c r="T26" s="45"/>
      <c r="U26" s="112"/>
      <c r="V26" s="45"/>
      <c r="W26" s="86">
        <f>+'Ark1'!T184</f>
        <v>4.4026604729729746</v>
      </c>
      <c r="X26" s="112">
        <f>+W26-W32</f>
        <v>0.4014808799325742</v>
      </c>
      <c r="Y26" s="76"/>
      <c r="Z26" s="86">
        <f>+'Ark1'!U184</f>
        <v>8.1770692567567522</v>
      </c>
      <c r="AA26" s="112">
        <f>+Z26-Z32</f>
        <v>0.55353637560076052</v>
      </c>
      <c r="AB26" s="88">
        <f>+'Ark1'!W184</f>
        <v>2.1114864864864871E-2</v>
      </c>
      <c r="AC26" s="45"/>
      <c r="AD26" s="86">
        <f>+'Ark1'!Z184</f>
        <v>3.1541574452554633</v>
      </c>
      <c r="AE26" s="86">
        <f>+'Ark1'!AA184</f>
        <v>1.1699354498177261</v>
      </c>
      <c r="AF26" s="86">
        <f>+'Ark1'!AB184</f>
        <v>1.4318061794101431</v>
      </c>
      <c r="AG26" s="86">
        <f t="shared" si="0"/>
        <v>1.5928351087895352</v>
      </c>
      <c r="AH26" s="135">
        <f t="shared" si="1"/>
        <v>23.798994974874372</v>
      </c>
      <c r="AI26" s="45"/>
      <c r="AJ26" s="22"/>
      <c r="AK26" s="22"/>
      <c r="AL26" s="22"/>
      <c r="AS26" s="47"/>
    </row>
    <row r="27" spans="1:45" ht="16.05" customHeight="1">
      <c r="A27" s="45"/>
      <c r="B27" s="85">
        <f>+'Ark1'!C185</f>
        <v>2021</v>
      </c>
      <c r="C27" s="85">
        <f>+'Ark1'!G185</f>
        <v>3</v>
      </c>
      <c r="D27" s="86" t="str">
        <f>VLOOKUP(C27,RNR!$D$7:$E$10,2)</f>
        <v>Midt</v>
      </c>
      <c r="E27" s="85">
        <f>+'Ark1'!Q185</f>
        <v>109</v>
      </c>
      <c r="F27" s="93">
        <f>+E27-E33</f>
        <v>23</v>
      </c>
      <c r="G27" s="400">
        <f>+'Ark1'!R185</f>
        <v>3410</v>
      </c>
      <c r="H27" s="93">
        <f>+G27-G33</f>
        <v>1125</v>
      </c>
      <c r="I27" s="88">
        <f>+'Ark1'!AG185</f>
        <v>19.499110188730437</v>
      </c>
      <c r="J27" s="139">
        <f>+I27-I33</f>
        <v>4.0126660476338731</v>
      </c>
      <c r="K27" s="88">
        <f>+'Ark1'!AH185</f>
        <v>0</v>
      </c>
      <c r="L27" s="310"/>
      <c r="M27" s="45"/>
      <c r="N27" s="45"/>
      <c r="O27" s="45"/>
      <c r="P27" s="86">
        <f>+'Ark1'!S185</f>
        <v>4.7680351906158362</v>
      </c>
      <c r="Q27" s="112">
        <f>+P27-P33</f>
        <v>-0.45691010478897987</v>
      </c>
      <c r="R27" s="45"/>
      <c r="S27" s="112"/>
      <c r="T27" s="45"/>
      <c r="U27" s="112"/>
      <c r="V27" s="45"/>
      <c r="W27" s="86">
        <f>+'Ark1'!T185</f>
        <v>4.1422287390029302</v>
      </c>
      <c r="X27" s="112">
        <f>+W27-W33</f>
        <v>0.28971232762437493</v>
      </c>
      <c r="Y27" s="76"/>
      <c r="Z27" s="86">
        <f>+'Ark1'!U185</f>
        <v>8.2176598240469119</v>
      </c>
      <c r="AA27" s="112">
        <f>+Z27-Z33</f>
        <v>-1.2842001321893921</v>
      </c>
      <c r="AB27" s="88">
        <f>+'Ark1'!W185</f>
        <v>2.932551319648094E-2</v>
      </c>
      <c r="AC27" s="45"/>
      <c r="AD27" s="86">
        <f>+'Ark1'!Z185</f>
        <v>3.674051848697828</v>
      </c>
      <c r="AE27" s="86">
        <f>+'Ark1'!AA185</f>
        <v>1.5559474238734401</v>
      </c>
      <c r="AF27" s="86">
        <f>+'Ark1'!AB185</f>
        <v>1.5668878564583328</v>
      </c>
      <c r="AG27" s="86">
        <f t="shared" si="0"/>
        <v>1.7234897595178034</v>
      </c>
      <c r="AH27" s="135">
        <f t="shared" si="1"/>
        <v>31.284403669724771</v>
      </c>
      <c r="AI27" s="45"/>
      <c r="AJ27" s="22"/>
      <c r="AK27" s="22"/>
      <c r="AL27" s="22"/>
      <c r="AS27" s="47"/>
    </row>
    <row r="28" spans="1:45" ht="16.05" customHeight="1">
      <c r="A28" s="45"/>
      <c r="B28" s="85">
        <f>+'Ark1'!C186</f>
        <v>2021</v>
      </c>
      <c r="C28" s="85">
        <f>+'Ark1'!G186</f>
        <v>4</v>
      </c>
      <c r="D28" s="86" t="str">
        <f>VLOOKUP(C28,RNR!$D$7:$E$10,2)</f>
        <v>Nord</v>
      </c>
      <c r="E28" s="85">
        <f>+'Ark1'!Q186</f>
        <v>80</v>
      </c>
      <c r="F28" s="93">
        <f>+E28-E34</f>
        <v>-100</v>
      </c>
      <c r="G28" s="400">
        <f>+'Ark1'!R186</f>
        <v>2292</v>
      </c>
      <c r="H28" s="93">
        <f>+G28-G34</f>
        <v>-5016</v>
      </c>
      <c r="I28" s="88">
        <f>+'Ark1'!AG186</f>
        <v>14.773580868448819</v>
      </c>
      <c r="J28" s="139">
        <f>+I28-I34</f>
        <v>-23.659356958163279</v>
      </c>
      <c r="K28" s="88">
        <f>+'Ark1'!AH186</f>
        <v>0</v>
      </c>
      <c r="L28" s="310"/>
      <c r="M28" s="45"/>
      <c r="N28" s="45"/>
      <c r="O28" s="45"/>
      <c r="P28" s="86">
        <f>+'Ark1'!S186</f>
        <v>5.1470331588132643</v>
      </c>
      <c r="Q28" s="112">
        <f>+P28-P34</f>
        <v>-0.14470192602526755</v>
      </c>
      <c r="R28" s="45"/>
      <c r="S28" s="112"/>
      <c r="T28" s="45"/>
      <c r="U28" s="112"/>
      <c r="V28" s="45"/>
      <c r="W28" s="86">
        <f>+'Ark1'!T186</f>
        <v>3.6125654450261777</v>
      </c>
      <c r="X28" s="112">
        <f>+W28-W34</f>
        <v>-1.1360661915364929</v>
      </c>
      <c r="Y28" s="76"/>
      <c r="Z28" s="86">
        <f>+'Ark1'!U186</f>
        <v>9.263154450261764</v>
      </c>
      <c r="AA28" s="112">
        <f>+Z28-Z34</f>
        <v>1.5893668202672231</v>
      </c>
      <c r="AB28" s="88">
        <f>+'Ark1'!W186</f>
        <v>4.3630017452006994E-2</v>
      </c>
      <c r="AC28" s="45"/>
      <c r="AD28" s="86">
        <f>+'Ark1'!Z186</f>
        <v>3.2422502509726923</v>
      </c>
      <c r="AE28" s="86">
        <f>+'Ark1'!AA186</f>
        <v>1.3686609909506671</v>
      </c>
      <c r="AF28" s="86">
        <f>+'Ark1'!AB186</f>
        <v>1.6718016161084139</v>
      </c>
      <c r="AG28" s="86">
        <f t="shared" si="0"/>
        <v>1.7997075527676494</v>
      </c>
      <c r="AH28" s="135">
        <f t="shared" si="1"/>
        <v>28.65</v>
      </c>
      <c r="AI28" s="45"/>
      <c r="AJ28" s="22"/>
      <c r="AK28" s="22"/>
      <c r="AL28" s="22"/>
      <c r="AS28" s="47"/>
    </row>
    <row r="29" spans="1:45" ht="15" customHeight="1">
      <c r="A29" s="45"/>
      <c r="B29" s="45"/>
      <c r="C29" s="45"/>
      <c r="D29" s="45"/>
      <c r="E29" s="45"/>
      <c r="F29" s="45"/>
      <c r="G29" s="310"/>
      <c r="H29" s="45"/>
      <c r="I29" s="45"/>
      <c r="J29" s="45"/>
      <c r="K29" s="45"/>
      <c r="L29" s="310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76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22"/>
      <c r="AK29" s="22"/>
      <c r="AL29" s="22"/>
      <c r="AS29" s="47"/>
    </row>
    <row r="30" spans="1:45" ht="16.05" customHeight="1">
      <c r="A30" s="45"/>
      <c r="B30" s="85">
        <f>+'Ark1'!C187</f>
        <v>2020</v>
      </c>
      <c r="C30" s="85">
        <f>+'Ark1'!G187</f>
        <v>1</v>
      </c>
      <c r="D30" s="86" t="str">
        <f>VLOOKUP(C30,RNR!$D$7:$E$10,2)</f>
        <v>Øst</v>
      </c>
      <c r="E30" s="85">
        <f>+'Ark1'!Q187</f>
        <v>202</v>
      </c>
      <c r="F30" s="93">
        <f t="shared" ref="F30:F79" si="2">+E30-E35</f>
        <v>-7</v>
      </c>
      <c r="G30" s="400">
        <f>+'Ark1'!R187</f>
        <v>7310</v>
      </c>
      <c r="H30" s="93">
        <f t="shared" ref="H30:H79" si="3">+G30-G35</f>
        <v>2062</v>
      </c>
      <c r="I30" s="88">
        <f>+'Ark1'!AG187</f>
        <v>39.353567607966006</v>
      </c>
      <c r="J30" s="139">
        <f t="shared" ref="J30:J79" si="4">+I30-I35</f>
        <v>11.989623229049879</v>
      </c>
      <c r="K30" s="88">
        <f>+'Ark1'!AH187</f>
        <v>1.3816689466484264</v>
      </c>
      <c r="L30" s="310"/>
      <c r="M30" s="45"/>
      <c r="N30" s="45"/>
      <c r="O30" s="45"/>
      <c r="P30" s="86">
        <f>+'Ark1'!S187</f>
        <v>5.3976744186046499</v>
      </c>
      <c r="Q30" s="112">
        <f t="shared" ref="Q30:Q79" si="5">+P30-P35</f>
        <v>0.6234747234826985</v>
      </c>
      <c r="R30" s="45"/>
      <c r="S30" s="112"/>
      <c r="T30" s="45"/>
      <c r="U30" s="112"/>
      <c r="V30" s="45"/>
      <c r="W30" s="86">
        <f>+'Ark1'!T187</f>
        <v>5.1091655266757883</v>
      </c>
      <c r="X30" s="112">
        <f t="shared" ref="X30:X79" si="6">+W30-W35</f>
        <v>0.97463808765139781</v>
      </c>
      <c r="Y30" s="76"/>
      <c r="Z30" s="86">
        <f>+'Ark1'!U187</f>
        <v>7.5476169630643186</v>
      </c>
      <c r="AA30" s="112">
        <f t="shared" ref="AA30:AA79" si="7">+Z30-Z35</f>
        <v>-6.0717640594218913E-2</v>
      </c>
      <c r="AB30" s="88">
        <f>+'Ark1'!W187</f>
        <v>5.4719562243502037E-2</v>
      </c>
      <c r="AC30" s="45"/>
      <c r="AD30" s="86">
        <f>+'Ark1'!Z187</f>
        <v>3.1365123766454439</v>
      </c>
      <c r="AE30" s="86">
        <f>+'Ark1'!AA187</f>
        <v>1.5346860752405083</v>
      </c>
      <c r="AF30" s="86">
        <f>+'Ark1'!AB187</f>
        <v>1.9410916129218381</v>
      </c>
      <c r="AG30" s="86">
        <f t="shared" si="0"/>
        <v>1.3983090452898137</v>
      </c>
      <c r="AH30" s="135">
        <f t="shared" si="1"/>
        <v>36.188118811881189</v>
      </c>
      <c r="AI30" s="45"/>
      <c r="AJ30" s="22"/>
      <c r="AK30" s="22"/>
      <c r="AL30" s="22"/>
      <c r="AS30" s="19"/>
    </row>
    <row r="31" spans="1:45" ht="16.05" customHeight="1">
      <c r="A31" s="45"/>
      <c r="B31" s="85">
        <f>+'Ark1'!C188</f>
        <v>2020</v>
      </c>
      <c r="C31" s="85">
        <f>+'Ark1'!G188</f>
        <v>2</v>
      </c>
      <c r="D31" s="86" t="str">
        <f>VLOOKUP(C31,RNR!$D$7:$E$10,2)</f>
        <v>Vest</v>
      </c>
      <c r="E31" s="85">
        <f>+'Ark1'!Q188</f>
        <v>189</v>
      </c>
      <c r="F31" s="93">
        <f t="shared" si="2"/>
        <v>94</v>
      </c>
      <c r="G31" s="400">
        <f>+'Ark1'!R188</f>
        <v>4916</v>
      </c>
      <c r="H31" s="93">
        <f t="shared" si="3"/>
        <v>1551</v>
      </c>
      <c r="I31" s="88">
        <f>+'Ark1'!AG188</f>
        <v>26.72083608360203</v>
      </c>
      <c r="J31" s="139">
        <f t="shared" si="4"/>
        <v>8.3694229031560354</v>
      </c>
      <c r="K31" s="88">
        <f>+'Ark1'!AH188</f>
        <v>0.24410089503661503</v>
      </c>
      <c r="L31" s="310"/>
      <c r="M31" s="45"/>
      <c r="N31" s="45"/>
      <c r="O31" s="45"/>
      <c r="P31" s="86">
        <f>+'Ark1'!S188</f>
        <v>5.0667209113100089</v>
      </c>
      <c r="Q31" s="112">
        <f t="shared" si="5"/>
        <v>9.2872471488314901E-2</v>
      </c>
      <c r="R31" s="45"/>
      <c r="S31" s="112"/>
      <c r="T31" s="45"/>
      <c r="U31" s="112"/>
      <c r="V31" s="45"/>
      <c r="W31" s="86">
        <f>+'Ark1'!T188</f>
        <v>4.3065500406834838</v>
      </c>
      <c r="X31" s="112">
        <f t="shared" si="6"/>
        <v>0.31397946118868481</v>
      </c>
      <c r="Y31" s="76"/>
      <c r="Z31" s="86">
        <f>+'Ark1'!U188</f>
        <v>7.6204617575264288</v>
      </c>
      <c r="AA31" s="112">
        <f t="shared" si="7"/>
        <v>-0.33726781156718033</v>
      </c>
      <c r="AB31" s="88">
        <f>+'Ark1'!W188</f>
        <v>0</v>
      </c>
      <c r="AC31" s="45"/>
      <c r="AD31" s="86">
        <f>+'Ark1'!Z188</f>
        <v>3.0879231295202914</v>
      </c>
      <c r="AE31" s="86">
        <f>+'Ark1'!AA188</f>
        <v>1.3394644756725564</v>
      </c>
      <c r="AF31" s="86">
        <f>+'Ark1'!AB188</f>
        <v>1.5659510928510436</v>
      </c>
      <c r="AG31" s="86">
        <f t="shared" si="0"/>
        <v>1.5040224024409796</v>
      </c>
      <c r="AH31" s="135">
        <f t="shared" si="1"/>
        <v>26.010582010582009</v>
      </c>
      <c r="AI31" s="45"/>
      <c r="AJ31" s="22"/>
      <c r="AK31" s="22"/>
      <c r="AL31" s="22"/>
      <c r="AS31" s="19"/>
    </row>
    <row r="32" spans="1:45" ht="16.05" customHeight="1">
      <c r="A32" s="45"/>
      <c r="B32" s="85">
        <f>+'Ark1'!C189</f>
        <v>2020</v>
      </c>
      <c r="C32" s="85">
        <f>+'Ark1'!G189</f>
        <v>3</v>
      </c>
      <c r="D32" s="86" t="str">
        <f>VLOOKUP(C32,RNR!$D$7:$E$10,2)</f>
        <v>Midt</v>
      </c>
      <c r="E32" s="85">
        <f>+'Ark1'!Q189</f>
        <v>99</v>
      </c>
      <c r="F32" s="93">
        <f t="shared" si="2"/>
        <v>9</v>
      </c>
      <c r="G32" s="400">
        <f>+'Ark1'!R189</f>
        <v>3391</v>
      </c>
      <c r="H32" s="93">
        <f t="shared" si="3"/>
        <v>1005</v>
      </c>
      <c r="I32" s="88">
        <f>+'Ark1'!AG189</f>
        <v>18.439152167335386</v>
      </c>
      <c r="J32" s="139">
        <f t="shared" si="4"/>
        <v>2.5874475533095911</v>
      </c>
      <c r="K32" s="88">
        <f>+'Ark1'!AH189</f>
        <v>8.846947803007961E-2</v>
      </c>
      <c r="L32" s="310"/>
      <c r="M32" s="45"/>
      <c r="N32" s="45"/>
      <c r="O32" s="45"/>
      <c r="P32" s="86">
        <f>+'Ark1'!S189</f>
        <v>4.8257151282807431</v>
      </c>
      <c r="Q32" s="112">
        <f t="shared" si="5"/>
        <v>-0.42365620449377595</v>
      </c>
      <c r="R32" s="45"/>
      <c r="S32" s="112"/>
      <c r="T32" s="45"/>
      <c r="U32" s="112"/>
      <c r="V32" s="45"/>
      <c r="W32" s="86">
        <f>+'Ark1'!T189</f>
        <v>4.0011795930404004</v>
      </c>
      <c r="X32" s="112">
        <f t="shared" si="6"/>
        <v>-8.5995595559766436E-2</v>
      </c>
      <c r="Y32" s="76"/>
      <c r="Z32" s="86">
        <f>+'Ark1'!U189</f>
        <v>7.6235328811559917</v>
      </c>
      <c r="AA32" s="112">
        <f t="shared" si="7"/>
        <v>-2.0706288958767196</v>
      </c>
      <c r="AB32" s="88">
        <f>+'Ark1'!W189</f>
        <v>0</v>
      </c>
      <c r="AC32" s="45"/>
      <c r="AD32" s="86">
        <f>+'Ark1'!Z189</f>
        <v>3.1863695381118862</v>
      </c>
      <c r="AE32" s="86">
        <f>+'Ark1'!AA189</f>
        <v>1.4656187194664452</v>
      </c>
      <c r="AF32" s="86">
        <f>+'Ark1'!AB189</f>
        <v>1.5390326291815872</v>
      </c>
      <c r="AG32" s="86">
        <f t="shared" si="0"/>
        <v>1.5797726717184044</v>
      </c>
      <c r="AH32" s="135">
        <f t="shared" si="1"/>
        <v>34.252525252525253</v>
      </c>
      <c r="AI32" s="45"/>
      <c r="AJ32" s="22"/>
      <c r="AK32" s="22"/>
      <c r="AL32" s="22"/>
      <c r="AS32" s="19"/>
    </row>
    <row r="33" spans="1:45" ht="16.05" customHeight="1">
      <c r="A33" s="45"/>
      <c r="B33" s="85">
        <f>+'Ark1'!C190</f>
        <v>2020</v>
      </c>
      <c r="C33" s="85">
        <f>+'Ark1'!G190</f>
        <v>4</v>
      </c>
      <c r="D33" s="86" t="str">
        <f>VLOOKUP(C33,RNR!$D$7:$E$10,2)</f>
        <v>Nord</v>
      </c>
      <c r="E33" s="85">
        <f>+'Ark1'!Q190</f>
        <v>86</v>
      </c>
      <c r="F33" s="93">
        <f t="shared" si="2"/>
        <v>-115</v>
      </c>
      <c r="G33" s="400">
        <f>+'Ark1'!R190</f>
        <v>2285</v>
      </c>
      <c r="H33" s="93">
        <f t="shared" si="3"/>
        <v>-5578</v>
      </c>
      <c r="I33" s="88">
        <f>+'Ark1'!AG190</f>
        <v>15.486444141096564</v>
      </c>
      <c r="J33" s="139">
        <f t="shared" si="4"/>
        <v>-24.833340481151247</v>
      </c>
      <c r="K33" s="88">
        <f>+'Ark1'!AH190</f>
        <v>0</v>
      </c>
      <c r="L33" s="310"/>
      <c r="M33" s="45"/>
      <c r="N33" s="45"/>
      <c r="O33" s="45"/>
      <c r="P33" s="86">
        <f>+'Ark1'!S190</f>
        <v>5.2249452954048161</v>
      </c>
      <c r="Q33" s="112">
        <f t="shared" si="5"/>
        <v>-0.31517933895865902</v>
      </c>
      <c r="R33" s="45"/>
      <c r="S33" s="112"/>
      <c r="T33" s="45"/>
      <c r="U33" s="112"/>
      <c r="V33" s="45"/>
      <c r="W33" s="86">
        <f>+'Ark1'!T190</f>
        <v>3.8525164113785553</v>
      </c>
      <c r="X33" s="112">
        <f t="shared" si="6"/>
        <v>-0.64881895680152946</v>
      </c>
      <c r="Y33" s="76"/>
      <c r="Z33" s="86">
        <f>+'Ark1'!U190</f>
        <v>9.501859956236304</v>
      </c>
      <c r="AA33" s="112">
        <f t="shared" si="7"/>
        <v>1.9429981986373983</v>
      </c>
      <c r="AB33" s="88">
        <f>+'Ark1'!W190</f>
        <v>4.3763676148796497E-2</v>
      </c>
      <c r="AC33" s="45"/>
      <c r="AD33" s="86">
        <f>+'Ark1'!Z190</f>
        <v>3.0928257348806323</v>
      </c>
      <c r="AE33" s="86">
        <f>+'Ark1'!AA190</f>
        <v>1.4872732334604883</v>
      </c>
      <c r="AF33" s="86">
        <f>+'Ark1'!AB190</f>
        <v>1.6458020373090907</v>
      </c>
      <c r="AG33" s="86">
        <f t="shared" si="0"/>
        <v>1.8185568305553184</v>
      </c>
      <c r="AH33" s="135">
        <f t="shared" si="1"/>
        <v>26.569767441860463</v>
      </c>
      <c r="AI33" s="45"/>
      <c r="AJ33" s="22"/>
      <c r="AK33" s="22"/>
      <c r="AL33" s="22"/>
      <c r="AS33" s="19"/>
    </row>
    <row r="34" spans="1:45" ht="16.05" customHeight="1">
      <c r="A34" s="45"/>
      <c r="B34" s="85">
        <f>+'Ark1'!C191</f>
        <v>2019</v>
      </c>
      <c r="C34" s="85">
        <f>+'Ark1'!G191</f>
        <v>1</v>
      </c>
      <c r="D34" s="86" t="str">
        <f>VLOOKUP(C34,RNR!$D$7:$E$10,2)</f>
        <v>Øst</v>
      </c>
      <c r="E34" s="85">
        <f>+'Ark1'!Q191</f>
        <v>180</v>
      </c>
      <c r="F34" s="93">
        <f t="shared" si="2"/>
        <v>-39</v>
      </c>
      <c r="G34" s="400">
        <f>+'Ark1'!R191</f>
        <v>7308</v>
      </c>
      <c r="H34" s="93">
        <f t="shared" si="3"/>
        <v>2231</v>
      </c>
      <c r="I34" s="88">
        <f>+'Ark1'!AG191</f>
        <v>38.432937826612097</v>
      </c>
      <c r="J34" s="139">
        <f t="shared" si="4"/>
        <v>12.46974568150161</v>
      </c>
      <c r="K34" s="88">
        <f>+'Ark1'!AH191</f>
        <v>1.4504652435686918</v>
      </c>
      <c r="L34" s="310"/>
      <c r="M34" s="45"/>
      <c r="N34" s="45"/>
      <c r="O34" s="45"/>
      <c r="P34" s="86">
        <f>+'Ark1'!S191</f>
        <v>5.2917350848385318</v>
      </c>
      <c r="Q34" s="112">
        <f t="shared" si="5"/>
        <v>0.21038783252417304</v>
      </c>
      <c r="R34" s="45"/>
      <c r="S34" s="112"/>
      <c r="T34" s="45"/>
      <c r="U34" s="112"/>
      <c r="V34" s="45"/>
      <c r="W34" s="86">
        <f>+'Ark1'!T191</f>
        <v>4.7486316365626706</v>
      </c>
      <c r="X34" s="112">
        <f t="shared" si="6"/>
        <v>0.63242127611358612</v>
      </c>
      <c r="Y34" s="76"/>
      <c r="Z34" s="86">
        <f>+'Ark1'!U191</f>
        <v>7.6737876299945409</v>
      </c>
      <c r="AA34" s="112">
        <f t="shared" si="7"/>
        <v>0.13541851437508345</v>
      </c>
      <c r="AB34" s="88">
        <f>+'Ark1'!W191</f>
        <v>1.3683634373289543E-2</v>
      </c>
      <c r="AC34" s="45"/>
      <c r="AD34" s="86">
        <f>+'Ark1'!Z191</f>
        <v>3.3271756333949409</v>
      </c>
      <c r="AE34" s="86">
        <f>+'Ark1'!AA191</f>
        <v>1.4930976385261781</v>
      </c>
      <c r="AF34" s="86">
        <f>+'Ark1'!AB191</f>
        <v>1.6932702817042529</v>
      </c>
      <c r="AG34" s="86">
        <f t="shared" si="0"/>
        <v>1.4501458419528372</v>
      </c>
      <c r="AH34" s="135">
        <f t="shared" si="1"/>
        <v>40.6</v>
      </c>
      <c r="AI34" s="45"/>
      <c r="AJ34" s="22"/>
      <c r="AK34" s="22"/>
      <c r="AL34" s="22"/>
      <c r="AS34" s="19"/>
    </row>
    <row r="35" spans="1:45" ht="16.05" customHeight="1">
      <c r="A35" s="45"/>
      <c r="B35" s="85">
        <f>+'Ark1'!C192</f>
        <v>2019</v>
      </c>
      <c r="C35" s="85">
        <f>+'Ark1'!G192</f>
        <v>2</v>
      </c>
      <c r="D35" s="86" t="str">
        <f>VLOOKUP(C35,RNR!$D$7:$E$10,2)</f>
        <v>Vest</v>
      </c>
      <c r="E35" s="85">
        <f>+'Ark1'!Q192</f>
        <v>209</v>
      </c>
      <c r="F35" s="93">
        <f t="shared" si="2"/>
        <v>128</v>
      </c>
      <c r="G35" s="400">
        <f>+'Ark1'!R192</f>
        <v>5248</v>
      </c>
      <c r="H35" s="93">
        <f t="shared" si="3"/>
        <v>1912</v>
      </c>
      <c r="I35" s="88">
        <f>+'Ark1'!AG192</f>
        <v>27.363944378916127</v>
      </c>
      <c r="J35" s="139">
        <f t="shared" si="4"/>
        <v>10.370906465029279</v>
      </c>
      <c r="K35" s="88">
        <f>+'Ark1'!AH192</f>
        <v>0.64786585365853644</v>
      </c>
      <c r="L35" s="310"/>
      <c r="M35" s="45"/>
      <c r="N35" s="45"/>
      <c r="O35" s="45"/>
      <c r="P35" s="86">
        <f>+'Ark1'!S192</f>
        <v>4.7741996951219514</v>
      </c>
      <c r="Q35" s="112">
        <f t="shared" si="5"/>
        <v>-8.1315892408024837E-2</v>
      </c>
      <c r="R35" s="45"/>
      <c r="S35" s="112"/>
      <c r="T35" s="45"/>
      <c r="U35" s="112"/>
      <c r="V35" s="45"/>
      <c r="W35" s="86">
        <f>+'Ark1'!T192</f>
        <v>4.1345274390243905</v>
      </c>
      <c r="X35" s="112">
        <f t="shared" si="6"/>
        <v>0.24543871000760475</v>
      </c>
      <c r="Y35" s="76"/>
      <c r="Z35" s="86">
        <f>+'Ark1'!U192</f>
        <v>7.6083346036585375</v>
      </c>
      <c r="AA35" s="112">
        <f t="shared" si="7"/>
        <v>9.9518656416337947E-2</v>
      </c>
      <c r="AB35" s="88">
        <f>+'Ark1'!W192</f>
        <v>0</v>
      </c>
      <c r="AC35" s="45"/>
      <c r="AD35" s="86">
        <f>+'Ark1'!Z192</f>
        <v>3.2094364260881374</v>
      </c>
      <c r="AE35" s="86">
        <f>+'Ark1'!AA192</f>
        <v>1.324705633338934</v>
      </c>
      <c r="AF35" s="86">
        <f>+'Ark1'!AB192</f>
        <v>1.6077309195300531</v>
      </c>
      <c r="AG35" s="86">
        <f t="shared" si="0"/>
        <v>1.5936356016763122</v>
      </c>
      <c r="AH35" s="135">
        <f t="shared" si="1"/>
        <v>25.110047846889952</v>
      </c>
      <c r="AI35" s="45"/>
      <c r="AJ35" s="22"/>
      <c r="AK35" s="22"/>
      <c r="AL35" s="22"/>
      <c r="AS35" s="19"/>
    </row>
    <row r="36" spans="1:45" ht="16.05" customHeight="1">
      <c r="A36" s="45"/>
      <c r="B36" s="85">
        <f>+'Ark1'!C193</f>
        <v>2019</v>
      </c>
      <c r="C36" s="85">
        <f>+'Ark1'!G193</f>
        <v>3</v>
      </c>
      <c r="D36" s="86" t="str">
        <f>VLOOKUP(C36,RNR!$D$7:$E$10,2)</f>
        <v>Midt</v>
      </c>
      <c r="E36" s="85">
        <f>+'Ark1'!Q193</f>
        <v>95</v>
      </c>
      <c r="F36" s="93">
        <f t="shared" si="2"/>
        <v>10</v>
      </c>
      <c r="G36" s="400">
        <f>+'Ark1'!R193</f>
        <v>3365</v>
      </c>
      <c r="H36" s="93">
        <f t="shared" si="3"/>
        <v>771</v>
      </c>
      <c r="I36" s="88">
        <f>+'Ark1'!AG193</f>
        <v>18.351413180445995</v>
      </c>
      <c r="J36" s="139">
        <f t="shared" si="4"/>
        <v>1.6274278616911459</v>
      </c>
      <c r="K36" s="88">
        <f>+'Ark1'!AH193</f>
        <v>0</v>
      </c>
      <c r="L36" s="310"/>
      <c r="M36" s="45"/>
      <c r="N36" s="45"/>
      <c r="O36" s="45"/>
      <c r="P36" s="86">
        <f>+'Ark1'!S193</f>
        <v>4.973848439821694</v>
      </c>
      <c r="Q36" s="112">
        <f t="shared" si="5"/>
        <v>5.788853234289526E-2</v>
      </c>
      <c r="R36" s="45"/>
      <c r="S36" s="112"/>
      <c r="T36" s="45"/>
      <c r="U36" s="112"/>
      <c r="V36" s="45"/>
      <c r="W36" s="86">
        <f>+'Ark1'!T193</f>
        <v>3.992570579494799</v>
      </c>
      <c r="X36" s="112">
        <f t="shared" si="6"/>
        <v>-7.2965272471276155E-2</v>
      </c>
      <c r="Y36" s="76"/>
      <c r="Z36" s="86">
        <f>+'Ark1'!U193</f>
        <v>7.9577295690936092</v>
      </c>
      <c r="AA36" s="112">
        <f t="shared" si="7"/>
        <v>-1.5460483800197471</v>
      </c>
      <c r="AB36" s="88">
        <f>+'Ark1'!W193</f>
        <v>0</v>
      </c>
      <c r="AC36" s="45"/>
      <c r="AD36" s="86">
        <f>+'Ark1'!Z193</f>
        <v>3.7723146891648094</v>
      </c>
      <c r="AE36" s="86">
        <f>+'Ark1'!AA193</f>
        <v>1.4629346905035925</v>
      </c>
      <c r="AF36" s="86">
        <f>+'Ark1'!AB193</f>
        <v>1.6276597174672249</v>
      </c>
      <c r="AG36" s="86">
        <f t="shared" si="0"/>
        <v>1.5999139630758197</v>
      </c>
      <c r="AH36" s="135">
        <f t="shared" si="1"/>
        <v>35.421052631578945</v>
      </c>
      <c r="AI36" s="45"/>
      <c r="AJ36" s="22"/>
      <c r="AK36" s="22"/>
      <c r="AL36" s="22"/>
      <c r="AS36" s="19"/>
    </row>
    <row r="37" spans="1:45" ht="16.05" customHeight="1">
      <c r="A37" s="45"/>
      <c r="B37" s="85">
        <f>+'Ark1'!C194</f>
        <v>2019</v>
      </c>
      <c r="C37" s="85">
        <f>+'Ark1'!G194</f>
        <v>4</v>
      </c>
      <c r="D37" s="86" t="str">
        <f>VLOOKUP(C37,RNR!$D$7:$E$10,2)</f>
        <v>Nord</v>
      </c>
      <c r="E37" s="85">
        <f>+'Ark1'!Q194</f>
        <v>90</v>
      </c>
      <c r="F37" s="93">
        <f t="shared" si="2"/>
        <v>-120</v>
      </c>
      <c r="G37" s="400">
        <f>+'Ark1'!R194</f>
        <v>2386</v>
      </c>
      <c r="H37" s="93">
        <f t="shared" si="3"/>
        <v>-5523</v>
      </c>
      <c r="I37" s="88">
        <f>+'Ark1'!AG194</f>
        <v>15.851704614025795</v>
      </c>
      <c r="J37" s="139">
        <f t="shared" si="4"/>
        <v>-27.863863660547455</v>
      </c>
      <c r="K37" s="88">
        <f>+'Ark1'!AH194</f>
        <v>0</v>
      </c>
      <c r="L37" s="310"/>
      <c r="M37" s="45"/>
      <c r="N37" s="45"/>
      <c r="O37" s="45"/>
      <c r="P37" s="86">
        <f>+'Ark1'!S194</f>
        <v>5.2493713327745191</v>
      </c>
      <c r="Q37" s="112">
        <f t="shared" si="5"/>
        <v>-0.12678241611914576</v>
      </c>
      <c r="R37" s="45"/>
      <c r="S37" s="112"/>
      <c r="T37" s="45"/>
      <c r="U37" s="112"/>
      <c r="V37" s="45"/>
      <c r="W37" s="86">
        <f>+'Ark1'!T194</f>
        <v>4.0871751886001668</v>
      </c>
      <c r="X37" s="112">
        <f t="shared" si="6"/>
        <v>-0.17214963122534854</v>
      </c>
      <c r="Y37" s="76"/>
      <c r="Z37" s="86">
        <f>+'Ark1'!U194</f>
        <v>9.6941617770327113</v>
      </c>
      <c r="AA37" s="112">
        <f t="shared" si="7"/>
        <v>2.4010905923064234</v>
      </c>
      <c r="AB37" s="88">
        <f>+'Ark1'!W194</f>
        <v>8.3822296730930432E-2</v>
      </c>
      <c r="AC37" s="45"/>
      <c r="AD37" s="86">
        <f>+'Ark1'!Z194</f>
        <v>3.0129900917843551</v>
      </c>
      <c r="AE37" s="86">
        <f>+'Ark1'!AA194</f>
        <v>1.3039086345131981</v>
      </c>
      <c r="AF37" s="86">
        <f>+'Ark1'!AB194</f>
        <v>1.6854323271521581</v>
      </c>
      <c r="AG37" s="86">
        <f t="shared" si="0"/>
        <v>1.8467281437125784</v>
      </c>
      <c r="AH37" s="135">
        <f t="shared" si="1"/>
        <v>26.511111111111113</v>
      </c>
      <c r="AI37" s="45"/>
      <c r="AJ37" s="22"/>
      <c r="AK37" s="22"/>
      <c r="AL37" s="22"/>
      <c r="AS37" s="19"/>
    </row>
    <row r="38" spans="1:45" ht="16.05" customHeight="1">
      <c r="A38" s="45"/>
      <c r="B38" s="85">
        <f>+'Ark1'!C195</f>
        <v>2018</v>
      </c>
      <c r="C38" s="85">
        <f>+'Ark1'!G195</f>
        <v>1</v>
      </c>
      <c r="D38" s="86" t="str">
        <f>VLOOKUP(C38,RNR!$D$7:$E$10,2)</f>
        <v>Øst</v>
      </c>
      <c r="E38" s="85">
        <f>+'Ark1'!Q195</f>
        <v>201</v>
      </c>
      <c r="F38" s="93">
        <f t="shared" si="2"/>
        <v>-17</v>
      </c>
      <c r="G38" s="400">
        <f>+'Ark1'!R195</f>
        <v>7863</v>
      </c>
      <c r="H38" s="93">
        <f t="shared" si="3"/>
        <v>2806</v>
      </c>
      <c r="I38" s="88">
        <f>+'Ark1'!AG195</f>
        <v>40.319784622247809</v>
      </c>
      <c r="J38" s="139">
        <f t="shared" si="4"/>
        <v>12.376892876464122</v>
      </c>
      <c r="K38" s="88">
        <f>+'Ark1'!AH195</f>
        <v>1.5134172707617952</v>
      </c>
      <c r="L38" s="310"/>
      <c r="M38" s="45"/>
      <c r="N38" s="45"/>
      <c r="O38" s="45"/>
      <c r="P38" s="86">
        <f>+'Ark1'!S195</f>
        <v>5.5401246343634751</v>
      </c>
      <c r="Q38" s="112">
        <f t="shared" si="5"/>
        <v>1.0509017749606659</v>
      </c>
      <c r="R38" s="45"/>
      <c r="S38" s="112"/>
      <c r="T38" s="45"/>
      <c r="U38" s="112"/>
      <c r="V38" s="45"/>
      <c r="W38" s="86">
        <f>+'Ark1'!T195</f>
        <v>4.5013353681800847</v>
      </c>
      <c r="X38" s="112">
        <f t="shared" si="6"/>
        <v>0.57588549671478972</v>
      </c>
      <c r="Y38" s="76"/>
      <c r="Z38" s="86">
        <f>+'Ark1'!U195</f>
        <v>7.5588617575989057</v>
      </c>
      <c r="AA38" s="112">
        <f t="shared" si="7"/>
        <v>0.26807670717374688</v>
      </c>
      <c r="AB38" s="88">
        <f>+'Ark1'!W195</f>
        <v>3.8153376573826787E-2</v>
      </c>
      <c r="AC38" s="45"/>
      <c r="AD38" s="86">
        <f>+'Ark1'!Z195</f>
        <v>3.3115674908088182</v>
      </c>
      <c r="AE38" s="86">
        <f>+'Ark1'!AA195</f>
        <v>1.4632333537829276</v>
      </c>
      <c r="AF38" s="86">
        <f>+'Ark1'!AB195</f>
        <v>1.4925196489611723</v>
      </c>
      <c r="AG38" s="86">
        <f t="shared" si="0"/>
        <v>1.3643847849042787</v>
      </c>
      <c r="AH38" s="135">
        <f t="shared" si="1"/>
        <v>39.119402985074629</v>
      </c>
      <c r="AI38" s="45"/>
      <c r="AJ38" s="22"/>
      <c r="AK38" s="22"/>
      <c r="AL38" s="22"/>
      <c r="AS38" s="19"/>
    </row>
    <row r="39" spans="1:45" ht="16.05" customHeight="1">
      <c r="A39" s="45"/>
      <c r="B39" s="85">
        <f>+'Ark1'!C196</f>
        <v>2018</v>
      </c>
      <c r="C39" s="85">
        <f>+'Ark1'!G196</f>
        <v>2</v>
      </c>
      <c r="D39" s="86" t="str">
        <f>VLOOKUP(C39,RNR!$D$7:$E$10,2)</f>
        <v>Vest</v>
      </c>
      <c r="E39" s="85">
        <f>+'Ark1'!Q196</f>
        <v>219</v>
      </c>
      <c r="F39" s="93">
        <f t="shared" si="2"/>
        <v>141</v>
      </c>
      <c r="G39" s="400">
        <f>+'Ark1'!R196</f>
        <v>5077</v>
      </c>
      <c r="H39" s="93">
        <f t="shared" si="3"/>
        <v>2492</v>
      </c>
      <c r="I39" s="88">
        <f>+'Ark1'!AG196</f>
        <v>25.963192145110487</v>
      </c>
      <c r="J39" s="139">
        <f t="shared" si="4"/>
        <v>10.812816119785008</v>
      </c>
      <c r="K39" s="88">
        <f>+'Ark1'!AH196</f>
        <v>0.47272011030135919</v>
      </c>
      <c r="L39" s="310"/>
      <c r="M39" s="45"/>
      <c r="N39" s="45"/>
      <c r="O39" s="45"/>
      <c r="P39" s="86">
        <f>+'Ark1'!S196</f>
        <v>5.0813472523143588</v>
      </c>
      <c r="Q39" s="112">
        <f t="shared" si="5"/>
        <v>-0.10433940145740017</v>
      </c>
      <c r="R39" s="45"/>
      <c r="S39" s="112"/>
      <c r="T39" s="45"/>
      <c r="U39" s="112"/>
      <c r="V39" s="45"/>
      <c r="W39" s="86">
        <f>+'Ark1'!T196</f>
        <v>4.1162103604490845</v>
      </c>
      <c r="X39" s="112">
        <f t="shared" si="6"/>
        <v>0.15760301035237267</v>
      </c>
      <c r="Y39" s="76"/>
      <c r="Z39" s="86">
        <f>+'Ark1'!U196</f>
        <v>7.5383691156194574</v>
      </c>
      <c r="AA39" s="112">
        <f t="shared" si="7"/>
        <v>-0.19482237374222766</v>
      </c>
      <c r="AB39" s="88">
        <f>+'Ark1'!W196</f>
        <v>1.9696671262556625E-2</v>
      </c>
      <c r="AC39" s="45"/>
      <c r="AD39" s="86">
        <f>+'Ark1'!Z196</f>
        <v>3.2130355949086131</v>
      </c>
      <c r="AE39" s="86">
        <f>+'Ark1'!AA196</f>
        <v>1.2952393540199905</v>
      </c>
      <c r="AF39" s="86">
        <f>+'Ark1'!AB196</f>
        <v>1.5171163081073245</v>
      </c>
      <c r="AG39" s="86">
        <f t="shared" si="0"/>
        <v>1.4835374835258541</v>
      </c>
      <c r="AH39" s="135">
        <f t="shared" si="1"/>
        <v>23.182648401826484</v>
      </c>
      <c r="AI39" s="45"/>
      <c r="AJ39" s="22"/>
      <c r="AK39" s="22"/>
      <c r="AL39" s="22"/>
      <c r="AS39" s="48"/>
    </row>
    <row r="40" spans="1:45" ht="16.05" customHeight="1">
      <c r="A40" s="45"/>
      <c r="B40" s="85">
        <f>+'Ark1'!C197</f>
        <v>2018</v>
      </c>
      <c r="C40" s="85">
        <f>+'Ark1'!G197</f>
        <v>3</v>
      </c>
      <c r="D40" s="86" t="str">
        <f>VLOOKUP(C40,RNR!$D$7:$E$10,2)</f>
        <v>Midt</v>
      </c>
      <c r="E40" s="85">
        <f>+'Ark1'!Q197</f>
        <v>81</v>
      </c>
      <c r="F40" s="93">
        <f t="shared" si="2"/>
        <v>7</v>
      </c>
      <c r="G40" s="400">
        <f>+'Ark1'!R197</f>
        <v>3336</v>
      </c>
      <c r="H40" s="93">
        <f t="shared" si="3"/>
        <v>1399</v>
      </c>
      <c r="I40" s="88">
        <f>+'Ark1'!AG197</f>
        <v>16.993037913886848</v>
      </c>
      <c r="J40" s="139">
        <f t="shared" si="4"/>
        <v>3.8018739595692495</v>
      </c>
      <c r="K40" s="88">
        <f>+'Ark1'!AH197</f>
        <v>2.9976019184652276E-2</v>
      </c>
      <c r="L40" s="310"/>
      <c r="M40" s="45"/>
      <c r="N40" s="45"/>
      <c r="O40" s="45"/>
      <c r="P40" s="86">
        <f>+'Ark1'!S197</f>
        <v>4.8555155875299763</v>
      </c>
      <c r="Q40" s="112">
        <f t="shared" si="5"/>
        <v>0.35577371866059071</v>
      </c>
      <c r="R40" s="45"/>
      <c r="S40" s="112"/>
      <c r="T40" s="45"/>
      <c r="U40" s="112"/>
      <c r="V40" s="45"/>
      <c r="W40" s="86">
        <f>+'Ark1'!T197</f>
        <v>3.8890887290167857</v>
      </c>
      <c r="X40" s="112">
        <f t="shared" si="6"/>
        <v>0.41929007129866491</v>
      </c>
      <c r="Y40" s="76"/>
      <c r="Z40" s="86">
        <f>+'Ark1'!U197</f>
        <v>7.5088159472421996</v>
      </c>
      <c r="AA40" s="112">
        <f t="shared" si="7"/>
        <v>-1.4768319618956252</v>
      </c>
      <c r="AB40" s="88">
        <f>+'Ark1'!W197</f>
        <v>0</v>
      </c>
      <c r="AC40" s="45"/>
      <c r="AD40" s="86">
        <f>+'Ark1'!Z197</f>
        <v>3.3539004827423029</v>
      </c>
      <c r="AE40" s="86">
        <f>+'Ark1'!AA197</f>
        <v>1.6445497617347364</v>
      </c>
      <c r="AF40" s="86">
        <f>+'Ark1'!AB197</f>
        <v>1.5936928698310038</v>
      </c>
      <c r="AG40" s="86">
        <f t="shared" si="0"/>
        <v>1.5464507963946152</v>
      </c>
      <c r="AH40" s="135">
        <f t="shared" si="1"/>
        <v>41.185185185185183</v>
      </c>
      <c r="AI40" s="45"/>
      <c r="AJ40" s="22"/>
      <c r="AK40" s="22"/>
      <c r="AL40" s="22"/>
      <c r="AP40" s="1"/>
      <c r="AQ40" s="1"/>
      <c r="AR40" s="1"/>
    </row>
    <row r="41" spans="1:45" ht="16.05" customHeight="1">
      <c r="A41" s="45"/>
      <c r="B41" s="85">
        <f>+'Ark1'!C198</f>
        <v>2018</v>
      </c>
      <c r="C41" s="85">
        <f>+'Ark1'!G198</f>
        <v>4</v>
      </c>
      <c r="D41" s="86" t="str">
        <f>VLOOKUP(C41,RNR!$D$7:$E$10,2)</f>
        <v>Nord</v>
      </c>
      <c r="E41" s="85">
        <f>+'Ark1'!Q198</f>
        <v>85</v>
      </c>
      <c r="F41" s="93">
        <f t="shared" si="2"/>
        <v>-93</v>
      </c>
      <c r="G41" s="400">
        <f>+'Ark1'!R198</f>
        <v>2594</v>
      </c>
      <c r="H41" s="93">
        <f t="shared" si="3"/>
        <v>-4086</v>
      </c>
      <c r="I41" s="88">
        <f>+'Ark1'!AG198</f>
        <v>16.723985318754849</v>
      </c>
      <c r="J41" s="139">
        <f t="shared" si="4"/>
        <v>-27.25413359470047</v>
      </c>
      <c r="K41" s="88">
        <f>+'Ark1'!AH198</f>
        <v>0</v>
      </c>
      <c r="L41" s="310"/>
      <c r="M41" s="45"/>
      <c r="N41" s="45"/>
      <c r="O41" s="45"/>
      <c r="P41" s="86">
        <f>+'Ark1'!S198</f>
        <v>4.9159599074787987</v>
      </c>
      <c r="Q41" s="112">
        <f t="shared" si="5"/>
        <v>-0.59811194880862661</v>
      </c>
      <c r="R41" s="45"/>
      <c r="S41" s="112"/>
      <c r="T41" s="45"/>
      <c r="U41" s="112"/>
      <c r="V41" s="45"/>
      <c r="W41" s="86">
        <f>+'Ark1'!T198</f>
        <v>4.0655358519660751</v>
      </c>
      <c r="X41" s="112">
        <f t="shared" si="6"/>
        <v>-0.26126055521955482</v>
      </c>
      <c r="Y41" s="76"/>
      <c r="Z41" s="86">
        <f>+'Ark1'!U198</f>
        <v>9.5037779491133563</v>
      </c>
      <c r="AA41" s="112">
        <f t="shared" si="7"/>
        <v>2.1045713622869977</v>
      </c>
      <c r="AB41" s="88">
        <f>+'Ark1'!W198</f>
        <v>0</v>
      </c>
      <c r="AC41" s="45"/>
      <c r="AD41" s="86">
        <f>+'Ark1'!Z198</f>
        <v>2.8560843476895603</v>
      </c>
      <c r="AE41" s="86">
        <f>+'Ark1'!AA198</f>
        <v>1.4957765341725804</v>
      </c>
      <c r="AF41" s="86">
        <f>+'Ark1'!AB198</f>
        <v>1.4623070492841748</v>
      </c>
      <c r="AG41" s="86">
        <f t="shared" si="0"/>
        <v>1.933249686323717</v>
      </c>
      <c r="AH41" s="135">
        <f t="shared" si="1"/>
        <v>30.517647058823531</v>
      </c>
      <c r="AI41" s="45"/>
      <c r="AJ41" s="22"/>
      <c r="AK41" s="22"/>
      <c r="AL41" s="22"/>
    </row>
    <row r="42" spans="1:45" ht="16.05" customHeight="1">
      <c r="A42" s="45"/>
      <c r="B42" s="85">
        <f>+'Ark1'!C199</f>
        <v>2017</v>
      </c>
      <c r="C42" s="85">
        <f>+'Ark1'!G199</f>
        <v>1</v>
      </c>
      <c r="D42" s="86" t="str">
        <f>VLOOKUP(C42,RNR!$D$7:$E$10,2)</f>
        <v>Øst</v>
      </c>
      <c r="E42" s="85">
        <f>+'Ark1'!Q199</f>
        <v>210</v>
      </c>
      <c r="F42" s="93">
        <f t="shared" si="2"/>
        <v>-16</v>
      </c>
      <c r="G42" s="400">
        <f>+'Ark1'!R199</f>
        <v>7909</v>
      </c>
      <c r="H42" s="93">
        <f t="shared" si="3"/>
        <v>3490</v>
      </c>
      <c r="I42" s="88">
        <f>+'Ark1'!AG199</f>
        <v>43.715568274573251</v>
      </c>
      <c r="J42" s="139">
        <f t="shared" si="4"/>
        <v>14.116576199704909</v>
      </c>
      <c r="K42" s="88">
        <f>+'Ark1'!AH199</f>
        <v>1.0367935263623718</v>
      </c>
      <c r="L42" s="310"/>
      <c r="M42" s="45"/>
      <c r="N42" s="45"/>
      <c r="O42" s="45"/>
      <c r="P42" s="86">
        <f>+'Ark1'!S199</f>
        <v>5.3761537488936648</v>
      </c>
      <c r="Q42" s="112">
        <f t="shared" si="5"/>
        <v>0.70948708222699697</v>
      </c>
      <c r="R42" s="45"/>
      <c r="S42" s="112"/>
      <c r="T42" s="45"/>
      <c r="U42" s="112"/>
      <c r="V42" s="45"/>
      <c r="W42" s="86">
        <f>+'Ark1'!T199</f>
        <v>4.2593248198255154</v>
      </c>
      <c r="X42" s="112">
        <f t="shared" si="6"/>
        <v>0.45484416809435624</v>
      </c>
      <c r="Y42" s="76"/>
      <c r="Z42" s="86">
        <f>+'Ark1'!U199</f>
        <v>7.2930711847262879</v>
      </c>
      <c r="AA42" s="112">
        <f t="shared" si="7"/>
        <v>-0.23489894426217806</v>
      </c>
      <c r="AB42" s="88">
        <f>+'Ark1'!W199</f>
        <v>0</v>
      </c>
      <c r="AC42" s="45"/>
      <c r="AD42" s="86">
        <f>+'Ark1'!Z199</f>
        <v>3.0560246933562074</v>
      </c>
      <c r="AE42" s="86">
        <f>+'Ark1'!AA199</f>
        <v>2.3473753470594487</v>
      </c>
      <c r="AF42" s="86">
        <f>+'Ark1'!AB199</f>
        <v>1.4564580481742428</v>
      </c>
      <c r="AG42" s="86">
        <f t="shared" si="0"/>
        <v>1.3565592662276627</v>
      </c>
      <c r="AH42" s="135">
        <f t="shared" si="1"/>
        <v>37.661904761904765</v>
      </c>
      <c r="AI42" s="45"/>
      <c r="AJ42" s="22"/>
      <c r="AK42" s="22"/>
      <c r="AL42" s="22"/>
    </row>
    <row r="43" spans="1:45" ht="16.05" customHeight="1">
      <c r="A43" s="45"/>
      <c r="B43" s="85">
        <f>+'Ark1'!C200</f>
        <v>2017</v>
      </c>
      <c r="C43" s="85">
        <f>+'Ark1'!G200</f>
        <v>2</v>
      </c>
      <c r="D43" s="86" t="str">
        <f>VLOOKUP(C43,RNR!$D$7:$E$10,2)</f>
        <v>Vest</v>
      </c>
      <c r="E43" s="85">
        <f>+'Ark1'!Q200</f>
        <v>218</v>
      </c>
      <c r="F43" s="93">
        <f t="shared" si="2"/>
        <v>152</v>
      </c>
      <c r="G43" s="400">
        <f>+'Ark1'!R200</f>
        <v>5057</v>
      </c>
      <c r="H43" s="93">
        <f t="shared" si="3"/>
        <v>2928</v>
      </c>
      <c r="I43" s="88">
        <f>+'Ark1'!AG200</f>
        <v>27.942891745783687</v>
      </c>
      <c r="J43" s="139">
        <f t="shared" si="4"/>
        <v>13.986580958190938</v>
      </c>
      <c r="K43" s="88">
        <f>+'Ark1'!AH200</f>
        <v>0.53391338738382443</v>
      </c>
      <c r="L43" s="310"/>
      <c r="M43" s="45"/>
      <c r="N43" s="45"/>
      <c r="O43" s="45"/>
      <c r="P43" s="86">
        <f>+'Ark1'!S200</f>
        <v>4.4892228594028092</v>
      </c>
      <c r="Q43" s="112">
        <f t="shared" si="5"/>
        <v>-0.94807164505937891</v>
      </c>
      <c r="R43" s="45"/>
      <c r="S43" s="112"/>
      <c r="T43" s="45"/>
      <c r="U43" s="112"/>
      <c r="V43" s="45"/>
      <c r="W43" s="86">
        <f>+'Ark1'!T200</f>
        <v>3.925449871465295</v>
      </c>
      <c r="X43" s="112">
        <f t="shared" si="6"/>
        <v>0.25142450744462774</v>
      </c>
      <c r="Y43" s="76"/>
      <c r="Z43" s="86">
        <f>+'Ark1'!U200</f>
        <v>7.2907850504251588</v>
      </c>
      <c r="AA43" s="112">
        <f t="shared" si="7"/>
        <v>-7.6711426794187076E-2</v>
      </c>
      <c r="AB43" s="88">
        <f>+'Ark1'!W200</f>
        <v>3.9549139806209221E-2</v>
      </c>
      <c r="AC43" s="45"/>
      <c r="AD43" s="86">
        <f>+'Ark1'!Z200</f>
        <v>3.1040963890630517</v>
      </c>
      <c r="AE43" s="86">
        <f>+'Ark1'!AA200</f>
        <v>1.226048976876257</v>
      </c>
      <c r="AF43" s="86">
        <f>+'Ark1'!AB200</f>
        <v>1.6416623556634471</v>
      </c>
      <c r="AG43" s="86">
        <f t="shared" si="0"/>
        <v>1.624063959122545</v>
      </c>
      <c r="AH43" s="135">
        <f t="shared" si="1"/>
        <v>23.197247706422019</v>
      </c>
      <c r="AI43" s="45"/>
      <c r="AJ43" s="22"/>
      <c r="AK43" s="22"/>
      <c r="AL43" s="22"/>
    </row>
    <row r="44" spans="1:45" ht="16.05" customHeight="1">
      <c r="A44" s="45"/>
      <c r="B44" s="85">
        <f>+'Ark1'!C201</f>
        <v>2017</v>
      </c>
      <c r="C44" s="85">
        <f>+'Ark1'!G201</f>
        <v>3</v>
      </c>
      <c r="D44" s="86" t="str">
        <f>VLOOKUP(C44,RNR!$D$7:$E$10,2)</f>
        <v>Midt</v>
      </c>
      <c r="E44" s="85">
        <f>+'Ark1'!Q201</f>
        <v>78</v>
      </c>
      <c r="F44" s="93">
        <f t="shared" si="2"/>
        <v>5</v>
      </c>
      <c r="G44" s="400">
        <f>+'Ark1'!R201</f>
        <v>2585</v>
      </c>
      <c r="H44" s="93">
        <f t="shared" si="3"/>
        <v>1064</v>
      </c>
      <c r="I44" s="88">
        <f>+'Ark1'!AG201</f>
        <v>15.150376025325478</v>
      </c>
      <c r="J44" s="139">
        <f t="shared" si="4"/>
        <v>2.6837978012418766</v>
      </c>
      <c r="K44" s="88">
        <f>+'Ark1'!AH201</f>
        <v>3.8684719535783361E-2</v>
      </c>
      <c r="L44" s="310"/>
      <c r="M44" s="45"/>
      <c r="N44" s="45"/>
      <c r="O44" s="45"/>
      <c r="P44" s="86">
        <f>+'Ark1'!S201</f>
        <v>5.185686653771759</v>
      </c>
      <c r="Q44" s="112">
        <f t="shared" si="5"/>
        <v>0.6393355689591349</v>
      </c>
      <c r="R44" s="45"/>
      <c r="S44" s="112"/>
      <c r="T44" s="45"/>
      <c r="U44" s="112"/>
      <c r="V44" s="45"/>
      <c r="W44" s="86">
        <f>+'Ark1'!T201</f>
        <v>3.9586073500967118</v>
      </c>
      <c r="X44" s="112">
        <f t="shared" si="6"/>
        <v>0.45170399703951247</v>
      </c>
      <c r="Y44" s="76"/>
      <c r="Z44" s="86">
        <f>+'Ark1'!U201</f>
        <v>7.7331914893616851</v>
      </c>
      <c r="AA44" s="112">
        <f t="shared" si="7"/>
        <v>-1.4785770839453534</v>
      </c>
      <c r="AB44" s="88">
        <f>+'Ark1'!W201</f>
        <v>0</v>
      </c>
      <c r="AC44" s="45"/>
      <c r="AD44" s="86">
        <f>+'Ark1'!Z201</f>
        <v>3.305203222855821</v>
      </c>
      <c r="AE44" s="86">
        <f>+'Ark1'!AA201</f>
        <v>1.4985318935712124</v>
      </c>
      <c r="AF44" s="86">
        <f>+'Ark1'!AB201</f>
        <v>1.698852837028626</v>
      </c>
      <c r="AG44" s="86">
        <f t="shared" si="0"/>
        <v>1.4912569936590796</v>
      </c>
      <c r="AH44" s="135">
        <f t="shared" si="1"/>
        <v>33.141025641025642</v>
      </c>
      <c r="AI44" s="45"/>
      <c r="AJ44" s="22"/>
      <c r="AK44" s="22"/>
      <c r="AL44" s="22"/>
    </row>
    <row r="45" spans="1:45" ht="16.05" customHeight="1">
      <c r="A45" s="45"/>
      <c r="B45" s="85">
        <f>+'Ark1'!C202</f>
        <v>2017</v>
      </c>
      <c r="C45" s="85">
        <f>+'Ark1'!G202</f>
        <v>4</v>
      </c>
      <c r="D45" s="86" t="str">
        <f>VLOOKUP(C45,RNR!$D$7:$E$10,2)</f>
        <v>Nord</v>
      </c>
      <c r="E45" s="85">
        <f>+'Ark1'!Q202</f>
        <v>74</v>
      </c>
      <c r="F45" s="93">
        <f t="shared" si="2"/>
        <v>-99</v>
      </c>
      <c r="G45" s="400">
        <f>+'Ark1'!R202</f>
        <v>1937</v>
      </c>
      <c r="H45" s="93">
        <f t="shared" si="3"/>
        <v>-3876</v>
      </c>
      <c r="I45" s="88">
        <f>+'Ark1'!AG202</f>
        <v>13.191163954317599</v>
      </c>
      <c r="J45" s="139">
        <f t="shared" si="4"/>
        <v>-23.619195077932527</v>
      </c>
      <c r="K45" s="88">
        <f>+'Ark1'!AH202</f>
        <v>0</v>
      </c>
      <c r="L45" s="310"/>
      <c r="M45" s="45"/>
      <c r="N45" s="45"/>
      <c r="O45" s="45"/>
      <c r="P45" s="86">
        <f>+'Ark1'!S202</f>
        <v>4.4997418688693855</v>
      </c>
      <c r="Q45" s="112">
        <f t="shared" si="5"/>
        <v>-0.96817486947570242</v>
      </c>
      <c r="R45" s="45"/>
      <c r="S45" s="112"/>
      <c r="T45" s="45"/>
      <c r="U45" s="112"/>
      <c r="V45" s="45"/>
      <c r="W45" s="86">
        <f>+'Ark1'!T202</f>
        <v>3.4697986577181208</v>
      </c>
      <c r="X45" s="112">
        <f t="shared" si="6"/>
        <v>-0.55634963060116149</v>
      </c>
      <c r="Y45" s="76"/>
      <c r="Z45" s="86">
        <f>+'Ark1'!U202</f>
        <v>8.9856479091378247</v>
      </c>
      <c r="AA45" s="112">
        <f t="shared" si="7"/>
        <v>1.7606350070218859</v>
      </c>
      <c r="AB45" s="88">
        <f>+'Ark1'!W202</f>
        <v>0</v>
      </c>
      <c r="AC45" s="45"/>
      <c r="AD45" s="86">
        <f>+'Ark1'!Z202</f>
        <v>2.736296972416719</v>
      </c>
      <c r="AE45" s="86">
        <f>+'Ark1'!AA202</f>
        <v>1.6236268366738069</v>
      </c>
      <c r="AF45" s="86">
        <f>+'Ark1'!AB202</f>
        <v>1.6416876903436817</v>
      </c>
      <c r="AG45" s="86">
        <f t="shared" si="0"/>
        <v>1.9969251950435942</v>
      </c>
      <c r="AH45" s="135">
        <f t="shared" si="1"/>
        <v>26.175675675675677</v>
      </c>
      <c r="AI45" s="45"/>
      <c r="AJ45" s="22"/>
      <c r="AK45" s="22"/>
      <c r="AL45" s="22"/>
    </row>
    <row r="46" spans="1:45" ht="16.05" customHeight="1">
      <c r="A46" s="45"/>
      <c r="B46" s="85">
        <f>+'Ark1'!C203</f>
        <v>2016</v>
      </c>
      <c r="C46" s="85">
        <f>+'Ark1'!G203</f>
        <v>1</v>
      </c>
      <c r="D46" s="86" t="str">
        <f>VLOOKUP(C46,RNR!$D$7:$E$10,2)</f>
        <v>Øst</v>
      </c>
      <c r="E46" s="85">
        <f>+'Ark1'!Q203</f>
        <v>178</v>
      </c>
      <c r="F46" s="93">
        <f t="shared" si="2"/>
        <v>-39</v>
      </c>
      <c r="G46" s="400">
        <f>+'Ark1'!R203</f>
        <v>6680</v>
      </c>
      <c r="H46" s="93">
        <f t="shared" si="3"/>
        <v>1525</v>
      </c>
      <c r="I46" s="88">
        <f>+'Ark1'!AG203</f>
        <v>43.978118913455319</v>
      </c>
      <c r="J46" s="139">
        <f t="shared" si="4"/>
        <v>11.481072576874446</v>
      </c>
      <c r="K46" s="88">
        <f>+'Ark1'!AH203</f>
        <v>0.76347305389221565</v>
      </c>
      <c r="L46" s="310"/>
      <c r="M46" s="45"/>
      <c r="N46" s="45"/>
      <c r="O46" s="45"/>
      <c r="P46" s="86">
        <f>+'Ark1'!S203</f>
        <v>5.5140718562874254</v>
      </c>
      <c r="Q46" s="112">
        <f t="shared" si="5"/>
        <v>1.0374472200119644</v>
      </c>
      <c r="R46" s="45"/>
      <c r="S46" s="112"/>
      <c r="T46" s="45"/>
      <c r="U46" s="112"/>
      <c r="V46" s="45"/>
      <c r="W46" s="86">
        <f>+'Ark1'!T203</f>
        <v>4.32679640718563</v>
      </c>
      <c r="X46" s="112">
        <f t="shared" si="6"/>
        <v>0.53184005413034363</v>
      </c>
      <c r="Y46" s="76"/>
      <c r="Z46" s="86">
        <f>+'Ark1'!U203</f>
        <v>7.3992065868263586</v>
      </c>
      <c r="AA46" s="112">
        <f t="shared" si="7"/>
        <v>0.20663626674877289</v>
      </c>
      <c r="AB46" s="88">
        <f>+'Ark1'!W203</f>
        <v>4.4910179640718563E-2</v>
      </c>
      <c r="AC46" s="45"/>
      <c r="AD46" s="86">
        <f>+'Ark1'!Z203</f>
        <v>3.1412411682457995</v>
      </c>
      <c r="AE46" s="86">
        <f>+'Ark1'!AA203</f>
        <v>1.5172006430409453</v>
      </c>
      <c r="AF46" s="86">
        <f>+'Ark1'!AB203</f>
        <v>1.519907982713175</v>
      </c>
      <c r="AG46" s="86">
        <f t="shared" si="0"/>
        <v>1.3418770700982807</v>
      </c>
      <c r="AH46" s="135">
        <f t="shared" si="1"/>
        <v>37.528089887640448</v>
      </c>
      <c r="AI46" s="45"/>
      <c r="AJ46" s="22"/>
      <c r="AK46" s="22"/>
      <c r="AL46" s="22"/>
    </row>
    <row r="47" spans="1:45" ht="16.05" customHeight="1">
      <c r="A47" s="45"/>
      <c r="B47" s="85">
        <f>+'Ark1'!C204</f>
        <v>2016</v>
      </c>
      <c r="C47" s="85">
        <f>+'Ark1'!G204</f>
        <v>2</v>
      </c>
      <c r="D47" s="86" t="str">
        <f>VLOOKUP(C47,RNR!$D$7:$E$10,2)</f>
        <v>Vest</v>
      </c>
      <c r="E47" s="85">
        <f>+'Ark1'!Q204</f>
        <v>226</v>
      </c>
      <c r="F47" s="93">
        <f t="shared" si="2"/>
        <v>166</v>
      </c>
      <c r="G47" s="400">
        <f>+'Ark1'!R204</f>
        <v>4419</v>
      </c>
      <c r="H47" s="93">
        <f t="shared" si="3"/>
        <v>2273</v>
      </c>
      <c r="I47" s="88">
        <f>+'Ark1'!AG204</f>
        <v>29.598992074868342</v>
      </c>
      <c r="J47" s="139">
        <f t="shared" si="4"/>
        <v>16.875451465063911</v>
      </c>
      <c r="K47" s="88">
        <f>+'Ark1'!AH204</f>
        <v>0.58836840914234001</v>
      </c>
      <c r="L47" s="310"/>
      <c r="M47" s="45"/>
      <c r="N47" s="45"/>
      <c r="O47" s="45"/>
      <c r="P47" s="86">
        <f>+'Ark1'!S204</f>
        <v>4.6666666666666679</v>
      </c>
      <c r="Q47" s="112">
        <f t="shared" si="5"/>
        <v>-0.25784405094749818</v>
      </c>
      <c r="R47" s="45"/>
      <c r="S47" s="112"/>
      <c r="T47" s="45"/>
      <c r="U47" s="112"/>
      <c r="V47" s="45"/>
      <c r="W47" s="86">
        <f>+'Ark1'!T204</f>
        <v>3.8044806517311591</v>
      </c>
      <c r="X47" s="112">
        <f t="shared" si="6"/>
        <v>-1.8445722919353535E-2</v>
      </c>
      <c r="Y47" s="76"/>
      <c r="Z47" s="86">
        <f>+'Ark1'!U204</f>
        <v>7.527970128988466</v>
      </c>
      <c r="AA47" s="112">
        <f t="shared" si="7"/>
        <v>0.76329165741343452</v>
      </c>
      <c r="AB47" s="88">
        <f>+'Ark1'!W204</f>
        <v>2.2629554197782304E-2</v>
      </c>
      <c r="AC47" s="45"/>
      <c r="AD47" s="86">
        <f>+'Ark1'!Z204</f>
        <v>3.3211455016795042</v>
      </c>
      <c r="AE47" s="86">
        <f>+'Ark1'!AA204</f>
        <v>1.2727228643649231</v>
      </c>
      <c r="AF47" s="86">
        <f>+'Ark1'!AB204</f>
        <v>1.5324114885208378</v>
      </c>
      <c r="AG47" s="86">
        <f t="shared" si="0"/>
        <v>1.6131364562118138</v>
      </c>
      <c r="AH47" s="135">
        <f t="shared" si="1"/>
        <v>19.553097345132745</v>
      </c>
      <c r="AI47" s="45"/>
      <c r="AJ47" s="22"/>
      <c r="AK47" s="22"/>
      <c r="AL47" s="22"/>
    </row>
    <row r="48" spans="1:45" ht="16.05" customHeight="1">
      <c r="A48" s="45"/>
      <c r="B48" s="85">
        <f>+'Ark1'!C205</f>
        <v>2016</v>
      </c>
      <c r="C48" s="85">
        <f>+'Ark1'!G205</f>
        <v>3</v>
      </c>
      <c r="D48" s="86" t="str">
        <f>VLOOKUP(C48,RNR!$D$7:$E$10,2)</f>
        <v>Midt</v>
      </c>
      <c r="E48" s="85">
        <f>+'Ark1'!Q205</f>
        <v>66</v>
      </c>
      <c r="F48" s="93">
        <f t="shared" si="2"/>
        <v>-17</v>
      </c>
      <c r="G48" s="400">
        <f>+'Ark1'!R205</f>
        <v>2129</v>
      </c>
      <c r="H48" s="93">
        <f t="shared" si="3"/>
        <v>-145</v>
      </c>
      <c r="I48" s="88">
        <f>+'Ark1'!AG205</f>
        <v>13.956310787592749</v>
      </c>
      <c r="J48" s="139">
        <f t="shared" si="4"/>
        <v>-4.0127432337718147</v>
      </c>
      <c r="K48" s="88">
        <f>+'Ark1'!AH205</f>
        <v>9.394081728511039E-2</v>
      </c>
      <c r="L48" s="310"/>
      <c r="M48" s="45"/>
      <c r="N48" s="45"/>
      <c r="O48" s="45"/>
      <c r="P48" s="86">
        <f>+'Ark1'!S205</f>
        <v>5.4372945044621881</v>
      </c>
      <c r="Q48" s="112">
        <f t="shared" si="5"/>
        <v>0.77678439012621592</v>
      </c>
      <c r="R48" s="45"/>
      <c r="S48" s="112"/>
      <c r="T48" s="45"/>
      <c r="U48" s="112"/>
      <c r="V48" s="45"/>
      <c r="W48" s="86">
        <f>+'Ark1'!T205</f>
        <v>3.6740253640206673</v>
      </c>
      <c r="X48" s="112">
        <f t="shared" si="6"/>
        <v>0.25054251441644748</v>
      </c>
      <c r="Y48" s="76"/>
      <c r="Z48" s="86">
        <f>+'Ark1'!U205</f>
        <v>7.3674964772193459</v>
      </c>
      <c r="AA48" s="112">
        <f t="shared" si="7"/>
        <v>-1.6482906819715168</v>
      </c>
      <c r="AB48" s="88">
        <f>+'Ark1'!W205</f>
        <v>0</v>
      </c>
      <c r="AC48" s="45"/>
      <c r="AD48" s="86">
        <f>+'Ark1'!Z205</f>
        <v>3.4695772849883606</v>
      </c>
      <c r="AE48" s="86">
        <f>+'Ark1'!AA205</f>
        <v>1.5866811219597103</v>
      </c>
      <c r="AF48" s="86">
        <f>+'Ark1'!AB205</f>
        <v>1.7850395464922513</v>
      </c>
      <c r="AG48" s="86">
        <f t="shared" si="0"/>
        <v>1.3549930891499646</v>
      </c>
      <c r="AH48" s="135">
        <f t="shared" si="1"/>
        <v>32.257575757575758</v>
      </c>
      <c r="AI48" s="45"/>
      <c r="AJ48" s="22"/>
      <c r="AK48" s="22"/>
      <c r="AL48" s="22"/>
    </row>
    <row r="49" spans="1:38" ht="16.05" customHeight="1">
      <c r="A49" s="45"/>
      <c r="B49" s="85">
        <f>+'Ark1'!C206</f>
        <v>2016</v>
      </c>
      <c r="C49" s="85">
        <f>+'Ark1'!G206</f>
        <v>4</v>
      </c>
      <c r="D49" s="86" t="str">
        <f>VLOOKUP(C49,RNR!$D$7:$E$10,2)</f>
        <v>Nord</v>
      </c>
      <c r="E49" s="85">
        <f>+'Ark1'!Q206</f>
        <v>73</v>
      </c>
      <c r="F49" s="93">
        <f t="shared" si="2"/>
        <v>-81</v>
      </c>
      <c r="G49" s="400">
        <f>+'Ark1'!R206</f>
        <v>1521</v>
      </c>
      <c r="H49" s="93">
        <f t="shared" si="3"/>
        <v>-3058</v>
      </c>
      <c r="I49" s="88">
        <f>+'Ark1'!AG206</f>
        <v>12.466578224083602</v>
      </c>
      <c r="J49" s="139">
        <f t="shared" si="4"/>
        <v>-27.162524377253344</v>
      </c>
      <c r="K49" s="88">
        <f>+'Ark1'!AH206</f>
        <v>0</v>
      </c>
      <c r="L49" s="310"/>
      <c r="M49" s="45"/>
      <c r="N49" s="45"/>
      <c r="O49" s="45"/>
      <c r="P49" s="86">
        <f>+'Ark1'!S206</f>
        <v>4.5463510848126241</v>
      </c>
      <c r="Q49" s="112">
        <f t="shared" si="5"/>
        <v>-0.77446131964249787</v>
      </c>
      <c r="R49" s="45"/>
      <c r="S49" s="112"/>
      <c r="T49" s="45"/>
      <c r="U49" s="112"/>
      <c r="V49" s="45"/>
      <c r="W49" s="86">
        <f>+'Ark1'!T206</f>
        <v>3.5069033530571994</v>
      </c>
      <c r="X49" s="112">
        <f t="shared" si="6"/>
        <v>-0.69401387777922663</v>
      </c>
      <c r="Y49" s="76"/>
      <c r="Z49" s="86">
        <f>+'Ark1'!U206</f>
        <v>9.2117685733070385</v>
      </c>
      <c r="AA49" s="112">
        <f t="shared" si="7"/>
        <v>2.0897550332327901</v>
      </c>
      <c r="AB49" s="88">
        <f>+'Ark1'!W206</f>
        <v>0.13149243918474687</v>
      </c>
      <c r="AC49" s="45"/>
      <c r="AD49" s="86">
        <f>+'Ark1'!Z206</f>
        <v>3.5633294994967808</v>
      </c>
      <c r="AE49" s="86">
        <f>+'Ark1'!AA206</f>
        <v>1.5301016988285003</v>
      </c>
      <c r="AF49" s="86">
        <f>+'Ark1'!AB206</f>
        <v>1.6285942427817597</v>
      </c>
      <c r="AG49" s="86">
        <f t="shared" si="0"/>
        <v>2.026189443239335</v>
      </c>
      <c r="AH49" s="135">
        <f t="shared" si="1"/>
        <v>20.835616438356166</v>
      </c>
      <c r="AI49" s="45"/>
      <c r="AJ49" s="22"/>
      <c r="AK49" s="22"/>
      <c r="AL49" s="22"/>
    </row>
    <row r="50" spans="1:38" ht="16.05" customHeight="1">
      <c r="A50" s="45"/>
      <c r="B50" s="85">
        <f>+'Ark1'!C207</f>
        <v>2015</v>
      </c>
      <c r="C50" s="85">
        <f>+'Ark1'!G207</f>
        <v>1</v>
      </c>
      <c r="D50" s="86" t="str">
        <f>VLOOKUP(C50,RNR!$D$7:$E$10,2)</f>
        <v>Øst</v>
      </c>
      <c r="E50" s="85">
        <f>+'Ark1'!Q207</f>
        <v>173</v>
      </c>
      <c r="F50" s="93">
        <f t="shared" si="2"/>
        <v>-31</v>
      </c>
      <c r="G50" s="400">
        <f>+'Ark1'!R207</f>
        <v>5813</v>
      </c>
      <c r="H50" s="93">
        <f t="shared" si="3"/>
        <v>2672</v>
      </c>
      <c r="I50" s="88">
        <f>+'Ark1'!AG207</f>
        <v>36.810359032250126</v>
      </c>
      <c r="J50" s="139">
        <f t="shared" si="4"/>
        <v>7.0219098091758099</v>
      </c>
      <c r="K50" s="88">
        <f>+'Ark1'!AH207</f>
        <v>0.65370720798210891</v>
      </c>
      <c r="L50" s="310"/>
      <c r="M50" s="45"/>
      <c r="N50" s="45"/>
      <c r="O50" s="45"/>
      <c r="P50" s="86">
        <f>+'Ark1'!S207</f>
        <v>5.467916738345088</v>
      </c>
      <c r="Q50" s="112">
        <f t="shared" si="5"/>
        <v>1.0228355540088883</v>
      </c>
      <c r="R50" s="45"/>
      <c r="S50" s="112"/>
      <c r="T50" s="45"/>
      <c r="U50" s="112"/>
      <c r="V50" s="45"/>
      <c r="W50" s="86">
        <f>+'Ark1'!T207</f>
        <v>4.0261482883192823</v>
      </c>
      <c r="X50" s="112">
        <f t="shared" si="6"/>
        <v>0.35470607246445818</v>
      </c>
      <c r="Y50" s="76"/>
      <c r="Z50" s="86">
        <f>+'Ark1'!U207</f>
        <v>7.2250129021159388</v>
      </c>
      <c r="AA50" s="112">
        <f t="shared" si="7"/>
        <v>-0.57938060313715578</v>
      </c>
      <c r="AB50" s="88">
        <f>+'Ark1'!W207</f>
        <v>1.7202821262687077E-2</v>
      </c>
      <c r="AC50" s="45"/>
      <c r="AD50" s="86">
        <f>+'Ark1'!Z207</f>
        <v>2.9814814390352051</v>
      </c>
      <c r="AE50" s="86">
        <f>+'Ark1'!AA207</f>
        <v>1.425557826400502</v>
      </c>
      <c r="AF50" s="86">
        <f>+'Ark1'!AB207</f>
        <v>1.5934681666858277</v>
      </c>
      <c r="AG50" s="86">
        <f t="shared" si="0"/>
        <v>1.3213465471134169</v>
      </c>
      <c r="AH50" s="135">
        <f t="shared" si="1"/>
        <v>33.601156069364158</v>
      </c>
      <c r="AI50" s="45"/>
      <c r="AJ50" s="22"/>
      <c r="AK50" s="22"/>
      <c r="AL50" s="22"/>
    </row>
    <row r="51" spans="1:38" ht="16.05" customHeight="1">
      <c r="A51" s="45"/>
      <c r="B51" s="85">
        <f>+'Ark1'!C208</f>
        <v>2015</v>
      </c>
      <c r="C51" s="85">
        <f>+'Ark1'!G208</f>
        <v>2</v>
      </c>
      <c r="D51" s="86" t="str">
        <f>VLOOKUP(C51,RNR!$D$7:$E$10,2)</f>
        <v>Vest</v>
      </c>
      <c r="E51" s="85">
        <f>+'Ark1'!Q208</f>
        <v>217</v>
      </c>
      <c r="F51" s="93">
        <f t="shared" si="2"/>
        <v>166</v>
      </c>
      <c r="G51" s="400">
        <f>+'Ark1'!R208</f>
        <v>5155</v>
      </c>
      <c r="H51" s="93">
        <f t="shared" si="3"/>
        <v>3407</v>
      </c>
      <c r="I51" s="88">
        <f>+'Ark1'!AG208</f>
        <v>32.497046336580873</v>
      </c>
      <c r="J51" s="139">
        <f t="shared" si="4"/>
        <v>19.771068328917927</v>
      </c>
      <c r="K51" s="88">
        <f>+'Ark1'!AH208</f>
        <v>0.29097963142580024</v>
      </c>
      <c r="L51" s="310"/>
      <c r="M51" s="45"/>
      <c r="N51" s="45"/>
      <c r="O51" s="45"/>
      <c r="P51" s="86">
        <f>+'Ark1'!S208</f>
        <v>4.4766246362754609</v>
      </c>
      <c r="Q51" s="112">
        <f t="shared" si="5"/>
        <v>-0.15838680537213712</v>
      </c>
      <c r="R51" s="45"/>
      <c r="S51" s="112"/>
      <c r="T51" s="45"/>
      <c r="U51" s="112"/>
      <c r="V51" s="45"/>
      <c r="W51" s="86">
        <f>+'Ark1'!T208</f>
        <v>3.7949563530552863</v>
      </c>
      <c r="X51" s="112">
        <f t="shared" si="6"/>
        <v>-7.117637005684152E-2</v>
      </c>
      <c r="Y51" s="76"/>
      <c r="Z51" s="86">
        <f>+'Ark1'!U208</f>
        <v>7.1925703200775857</v>
      </c>
      <c r="AA51" s="112">
        <f t="shared" si="7"/>
        <v>1.2014375969654578</v>
      </c>
      <c r="AB51" s="88">
        <f>+'Ark1'!W208</f>
        <v>0</v>
      </c>
      <c r="AC51" s="45"/>
      <c r="AD51" s="86">
        <f>+'Ark1'!Z208</f>
        <v>3.4443945224434729</v>
      </c>
      <c r="AE51" s="86">
        <f>+'Ark1'!AA208</f>
        <v>1.3017881657367372</v>
      </c>
      <c r="AF51" s="86">
        <f>+'Ark1'!AB208</f>
        <v>1.536385018906383</v>
      </c>
      <c r="AG51" s="86">
        <f t="shared" si="0"/>
        <v>1.6066949776834056</v>
      </c>
      <c r="AH51" s="135">
        <f t="shared" si="1"/>
        <v>23.755760368663594</v>
      </c>
      <c r="AI51" s="45"/>
      <c r="AJ51" s="22"/>
      <c r="AK51" s="22"/>
      <c r="AL51" s="22"/>
    </row>
    <row r="52" spans="1:38" ht="15" customHeight="1">
      <c r="A52" s="45"/>
      <c r="B52" s="85">
        <f>+'Ark1'!C209</f>
        <v>2015</v>
      </c>
      <c r="C52" s="85">
        <f>+'Ark1'!G209</f>
        <v>3</v>
      </c>
      <c r="D52" s="86" t="str">
        <f>VLOOKUP(C52,RNR!$D$7:$E$10,2)</f>
        <v>Midt</v>
      </c>
      <c r="E52" s="85">
        <f>+'Ark1'!Q209</f>
        <v>60</v>
      </c>
      <c r="F52" s="93">
        <f t="shared" si="2"/>
        <v>-9</v>
      </c>
      <c r="G52" s="400">
        <f>+'Ark1'!R209</f>
        <v>2146</v>
      </c>
      <c r="H52" s="93">
        <f t="shared" si="3"/>
        <v>622</v>
      </c>
      <c r="I52" s="88">
        <f>+'Ark1'!AG209</f>
        <v>12.723540609804431</v>
      </c>
      <c r="J52" s="139">
        <f t="shared" si="4"/>
        <v>-5.1329295581213685</v>
      </c>
      <c r="K52" s="88">
        <f>+'Ark1'!AH209</f>
        <v>0</v>
      </c>
      <c r="L52" s="310"/>
      <c r="M52" s="45"/>
      <c r="N52" s="45"/>
      <c r="O52" s="45"/>
      <c r="P52" s="86">
        <f>+'Ark1'!S209</f>
        <v>4.924510717614166</v>
      </c>
      <c r="Q52" s="112">
        <f t="shared" si="5"/>
        <v>3.4746938086606782E-2</v>
      </c>
      <c r="R52" s="45"/>
      <c r="S52" s="112"/>
      <c r="T52" s="45"/>
      <c r="U52" s="112"/>
      <c r="V52" s="45"/>
      <c r="W52" s="86">
        <f>+'Ark1'!T209</f>
        <v>3.8229263746505127</v>
      </c>
      <c r="X52" s="112">
        <f t="shared" si="6"/>
        <v>8.6049734230565278E-2</v>
      </c>
      <c r="Y52" s="76"/>
      <c r="Z52" s="86">
        <f>+'Ark1'!U209</f>
        <v>6.7646784715750314</v>
      </c>
      <c r="AA52" s="112">
        <f t="shared" si="7"/>
        <v>-2.8773818958790329</v>
      </c>
      <c r="AB52" s="88">
        <f>+'Ark1'!W209</f>
        <v>0</v>
      </c>
      <c r="AC52" s="45"/>
      <c r="AD52" s="86">
        <f>+'Ark1'!Z209</f>
        <v>2.9646883153462551</v>
      </c>
      <c r="AE52" s="86">
        <f>+'Ark1'!AA209</f>
        <v>1.4716600133519671</v>
      </c>
      <c r="AF52" s="86">
        <f>+'Ark1'!AB209</f>
        <v>1.7334911660359555</v>
      </c>
      <c r="AG52" s="86">
        <f t="shared" si="0"/>
        <v>1.3736752460257398</v>
      </c>
      <c r="AH52" s="135">
        <f t="shared" si="1"/>
        <v>35.766666666666666</v>
      </c>
      <c r="AI52" s="45"/>
      <c r="AJ52" s="22"/>
      <c r="AK52" s="22"/>
      <c r="AL52" s="22"/>
    </row>
    <row r="53" spans="1:38" ht="15" customHeight="1">
      <c r="A53" s="45"/>
      <c r="B53" s="85">
        <f>+'Ark1'!C210</f>
        <v>2015</v>
      </c>
      <c r="C53" s="85">
        <f>+'Ark1'!G210</f>
        <v>4</v>
      </c>
      <c r="D53" s="86" t="str">
        <f>VLOOKUP(C53,RNR!$D$7:$E$10,2)</f>
        <v>Nord</v>
      </c>
      <c r="E53" s="85">
        <f>+'Ark1'!Q210</f>
        <v>83</v>
      </c>
      <c r="F53" s="93">
        <f t="shared" si="2"/>
        <v>-59</v>
      </c>
      <c r="G53" s="400">
        <f>+'Ark1'!R210</f>
        <v>2274</v>
      </c>
      <c r="H53" s="93">
        <f t="shared" si="3"/>
        <v>-1568</v>
      </c>
      <c r="I53" s="88">
        <f>+'Ark1'!AG210</f>
        <v>17.969054021364563</v>
      </c>
      <c r="J53" s="139">
        <f t="shared" si="4"/>
        <v>-22.584569427065446</v>
      </c>
      <c r="K53" s="88">
        <f>+'Ark1'!AH210</f>
        <v>0</v>
      </c>
      <c r="L53" s="310"/>
      <c r="M53" s="45"/>
      <c r="N53" s="45"/>
      <c r="O53" s="45"/>
      <c r="P53" s="86">
        <f>+'Ark1'!S210</f>
        <v>4.6605101143359722</v>
      </c>
      <c r="Q53" s="112">
        <f t="shared" si="5"/>
        <v>-0.68982825109869683</v>
      </c>
      <c r="R53" s="45"/>
      <c r="S53" s="112"/>
      <c r="T53" s="45"/>
      <c r="U53" s="112"/>
      <c r="V53" s="45"/>
      <c r="W53" s="86">
        <f>+'Ark1'!T210</f>
        <v>3.4234828496042198</v>
      </c>
      <c r="X53" s="112">
        <f t="shared" si="6"/>
        <v>-0.86074411551811281</v>
      </c>
      <c r="Y53" s="76"/>
      <c r="Z53" s="86">
        <f>+'Ark1'!U210</f>
        <v>9.0157871591908627</v>
      </c>
      <c r="AA53" s="112">
        <f t="shared" si="7"/>
        <v>2.2266408812106535</v>
      </c>
      <c r="AB53" s="88">
        <f>+'Ark1'!W210</f>
        <v>0</v>
      </c>
      <c r="AC53" s="45"/>
      <c r="AD53" s="86">
        <f>+'Ark1'!Z210</f>
        <v>3.0261047788137345</v>
      </c>
      <c r="AE53" s="86">
        <f>+'Ark1'!AA210</f>
        <v>1.4302784643577977</v>
      </c>
      <c r="AF53" s="86">
        <f>+'Ark1'!AB210</f>
        <v>1.5753133479295371</v>
      </c>
      <c r="AG53" s="86">
        <f t="shared" si="0"/>
        <v>1.9345065106623911</v>
      </c>
      <c r="AH53" s="135">
        <f t="shared" si="1"/>
        <v>27.397590361445783</v>
      </c>
      <c r="AI53" s="45"/>
      <c r="AJ53" s="22"/>
      <c r="AK53" s="22"/>
      <c r="AL53" s="22"/>
    </row>
    <row r="54" spans="1:38" ht="15" customHeight="1">
      <c r="A54" s="45"/>
      <c r="B54" s="85">
        <f>+'Ark1'!C211</f>
        <v>2014</v>
      </c>
      <c r="C54" s="85">
        <f>+'Ark1'!G211</f>
        <v>1</v>
      </c>
      <c r="D54" s="86" t="str">
        <f>VLOOKUP(C54,RNR!$D$7:$E$10,2)</f>
        <v>Øst</v>
      </c>
      <c r="E54" s="85">
        <f>+'Ark1'!Q211</f>
        <v>154</v>
      </c>
      <c r="F54" s="93">
        <f t="shared" si="2"/>
        <v>-47</v>
      </c>
      <c r="G54" s="400">
        <f>+'Ark1'!R211</f>
        <v>4579</v>
      </c>
      <c r="H54" s="93">
        <f t="shared" si="3"/>
        <v>1659</v>
      </c>
      <c r="I54" s="88">
        <f>+'Ark1'!AG211</f>
        <v>39.629102601336946</v>
      </c>
      <c r="J54" s="139">
        <f t="shared" si="4"/>
        <v>5.3561065144562932</v>
      </c>
      <c r="K54" s="88">
        <f>+'Ark1'!AH211</f>
        <v>1.2448132780082983</v>
      </c>
      <c r="L54" s="310"/>
      <c r="M54" s="45"/>
      <c r="N54" s="45"/>
      <c r="O54" s="45"/>
      <c r="P54" s="86">
        <f>+'Ark1'!S211</f>
        <v>5.3208124044551219</v>
      </c>
      <c r="Q54" s="112">
        <f t="shared" si="5"/>
        <v>0.8941000756879971</v>
      </c>
      <c r="R54" s="45"/>
      <c r="S54" s="112"/>
      <c r="T54" s="45"/>
      <c r="U54" s="112"/>
      <c r="V54" s="45"/>
      <c r="W54" s="86">
        <f>+'Ark1'!T211</f>
        <v>4.200917230836426</v>
      </c>
      <c r="X54" s="112">
        <f t="shared" si="6"/>
        <v>0.40160216234327573</v>
      </c>
      <c r="Y54" s="76"/>
      <c r="Z54" s="86">
        <f>+'Ark1'!U211</f>
        <v>7.1220135400742484</v>
      </c>
      <c r="AA54" s="112">
        <f t="shared" si="7"/>
        <v>-0.42738029554219636</v>
      </c>
      <c r="AB54" s="88">
        <f>+'Ark1'!W211</f>
        <v>0</v>
      </c>
      <c r="AC54" s="45"/>
      <c r="AD54" s="86">
        <f>+'Ark1'!Z211</f>
        <v>3.1035594833211353</v>
      </c>
      <c r="AE54" s="86">
        <f>+'Ark1'!AA211</f>
        <v>1.4392955389228697</v>
      </c>
      <c r="AF54" s="86">
        <f>+'Ark1'!AB211</f>
        <v>1.5222852205022619</v>
      </c>
      <c r="AG54" s="86">
        <f t="shared" si="0"/>
        <v>1.3385199474634699</v>
      </c>
      <c r="AH54" s="135">
        <f t="shared" si="1"/>
        <v>29.733766233766232</v>
      </c>
      <c r="AI54" s="45"/>
      <c r="AJ54" s="22"/>
      <c r="AK54" s="22"/>
      <c r="AL54" s="22"/>
    </row>
    <row r="55" spans="1:38" ht="15" customHeight="1">
      <c r="A55" s="45"/>
      <c r="B55" s="85">
        <f>+'Ark1'!C212</f>
        <v>2014</v>
      </c>
      <c r="C55" s="85">
        <f>+'Ark1'!G212</f>
        <v>2</v>
      </c>
      <c r="D55" s="86" t="str">
        <f>VLOOKUP(C55,RNR!$D$7:$E$10,2)</f>
        <v>Vest</v>
      </c>
      <c r="E55" s="85">
        <f>+'Ark1'!Q212</f>
        <v>204</v>
      </c>
      <c r="F55" s="93">
        <f t="shared" si="2"/>
        <v>157</v>
      </c>
      <c r="G55" s="400">
        <f>+'Ark1'!R212</f>
        <v>3141</v>
      </c>
      <c r="H55" s="93">
        <f t="shared" si="3"/>
        <v>1998</v>
      </c>
      <c r="I55" s="88">
        <f>+'Ark1'!AG212</f>
        <v>29.788449223074316</v>
      </c>
      <c r="J55" s="139">
        <f t="shared" si="4"/>
        <v>19.09434122819313</v>
      </c>
      <c r="K55" s="88">
        <f>+'Ark1'!AH212</f>
        <v>0.79592486469277313</v>
      </c>
      <c r="L55" s="310"/>
      <c r="M55" s="45"/>
      <c r="N55" s="45"/>
      <c r="O55" s="45"/>
      <c r="P55" s="86">
        <f>+'Ark1'!S212</f>
        <v>4.4450811843361997</v>
      </c>
      <c r="Q55" s="112">
        <f t="shared" si="5"/>
        <v>-0.545295018638428</v>
      </c>
      <c r="R55" s="45"/>
      <c r="S55" s="112"/>
      <c r="T55" s="45"/>
      <c r="U55" s="112"/>
      <c r="V55" s="45"/>
      <c r="W55" s="86">
        <f>+'Ark1'!T212</f>
        <v>3.6714422158548241</v>
      </c>
      <c r="X55" s="112">
        <f t="shared" si="6"/>
        <v>-0.40467326970947992</v>
      </c>
      <c r="Y55" s="76"/>
      <c r="Z55" s="86">
        <f>+'Ark1'!U212</f>
        <v>7.8043935052530946</v>
      </c>
      <c r="AA55" s="112">
        <f t="shared" si="7"/>
        <v>1.7865457362242223</v>
      </c>
      <c r="AB55" s="88">
        <f>+'Ark1'!W212</f>
        <v>6.3673989175421844E-2</v>
      </c>
      <c r="AC55" s="45"/>
      <c r="AD55" s="86">
        <f>+'Ark1'!Z212</f>
        <v>3.703728615505657</v>
      </c>
      <c r="AE55" s="86">
        <f>+'Ark1'!AA212</f>
        <v>1.4665729439858075</v>
      </c>
      <c r="AF55" s="86">
        <f>+'Ark1'!AB212</f>
        <v>1.5627517553831949</v>
      </c>
      <c r="AG55" s="86">
        <f t="shared" si="0"/>
        <v>1.7557370004297352</v>
      </c>
      <c r="AH55" s="135">
        <f t="shared" si="1"/>
        <v>15.397058823529411</v>
      </c>
      <c r="AI55" s="45"/>
      <c r="AJ55" s="22"/>
      <c r="AK55" s="22"/>
      <c r="AL55" s="22"/>
    </row>
    <row r="56" spans="1:38" ht="15" customHeight="1">
      <c r="A56" s="45"/>
      <c r="B56" s="85">
        <f>+'Ark1'!C213</f>
        <v>2014</v>
      </c>
      <c r="C56" s="85">
        <f>+'Ark1'!G213</f>
        <v>3</v>
      </c>
      <c r="D56" s="86" t="str">
        <f>VLOOKUP(C56,RNR!$D$7:$E$10,2)</f>
        <v>Midt</v>
      </c>
      <c r="E56" s="85">
        <f>+'Ark1'!Q213</f>
        <v>51</v>
      </c>
      <c r="F56" s="93">
        <f t="shared" si="2"/>
        <v>-25</v>
      </c>
      <c r="G56" s="400">
        <f>+'Ark1'!R213</f>
        <v>1748</v>
      </c>
      <c r="H56" s="93">
        <f t="shared" si="3"/>
        <v>595</v>
      </c>
      <c r="I56" s="88">
        <f>+'Ark1'!AG213</f>
        <v>12.725978007662944</v>
      </c>
      <c r="J56" s="139">
        <f t="shared" si="4"/>
        <v>-1.7532944621452202</v>
      </c>
      <c r="K56" s="88">
        <f>+'Ark1'!AH213</f>
        <v>0</v>
      </c>
      <c r="L56" s="310"/>
      <c r="M56" s="45"/>
      <c r="N56" s="45"/>
      <c r="O56" s="45"/>
      <c r="P56" s="86">
        <f>+'Ark1'!S213</f>
        <v>4.635011441647598</v>
      </c>
      <c r="Q56" s="112">
        <f t="shared" si="5"/>
        <v>9.64164720031917E-2</v>
      </c>
      <c r="R56" s="45"/>
      <c r="S56" s="112"/>
      <c r="T56" s="45"/>
      <c r="U56" s="112"/>
      <c r="V56" s="45"/>
      <c r="W56" s="86">
        <f>+'Ark1'!T213</f>
        <v>3.8661327231121279</v>
      </c>
      <c r="X56" s="112">
        <f t="shared" si="6"/>
        <v>0.30585518625176222</v>
      </c>
      <c r="Y56" s="76"/>
      <c r="Z56" s="86">
        <f>+'Ark1'!U213</f>
        <v>5.9911327231121279</v>
      </c>
      <c r="AA56" s="112">
        <f t="shared" si="7"/>
        <v>-2.0860572161766848</v>
      </c>
      <c r="AB56" s="88">
        <f>+'Ark1'!W213</f>
        <v>0</v>
      </c>
      <c r="AC56" s="45"/>
      <c r="AD56" s="86">
        <f>+'Ark1'!Z213</f>
        <v>2.8814260149116699</v>
      </c>
      <c r="AE56" s="86">
        <f>+'Ark1'!AA213</f>
        <v>1.5414073667754533</v>
      </c>
      <c r="AF56" s="86">
        <f>+'Ark1'!AB213</f>
        <v>1.6726831815567564</v>
      </c>
      <c r="AG56" s="86">
        <f t="shared" si="0"/>
        <v>1.2925820784991358</v>
      </c>
      <c r="AH56" s="135">
        <f t="shared" si="1"/>
        <v>34.274509803921568</v>
      </c>
      <c r="AI56" s="45"/>
      <c r="AJ56" s="22"/>
      <c r="AK56" s="22"/>
      <c r="AL56" s="22"/>
    </row>
    <row r="57" spans="1:38" ht="15" customHeight="1">
      <c r="A57" s="45"/>
      <c r="B57" s="85">
        <f>+'Ark1'!C214</f>
        <v>2014</v>
      </c>
      <c r="C57" s="85">
        <f>+'Ark1'!G214</f>
        <v>4</v>
      </c>
      <c r="D57" s="86" t="str">
        <f>VLOOKUP(C57,RNR!$D$7:$E$10,2)</f>
        <v>Nord</v>
      </c>
      <c r="E57" s="85">
        <f>+'Ark1'!Q214</f>
        <v>69</v>
      </c>
      <c r="F57" s="93">
        <f>+E57-E63</f>
        <v>-72</v>
      </c>
      <c r="G57" s="400">
        <f>+'Ark1'!R214</f>
        <v>1524</v>
      </c>
      <c r="H57" s="93">
        <f>+G57-G63</f>
        <v>-1869</v>
      </c>
      <c r="I57" s="88">
        <f>+'Ark1'!AG214</f>
        <v>17.856470167925799</v>
      </c>
      <c r="J57" s="139">
        <f>+I57-I63</f>
        <v>-17.974887273717201</v>
      </c>
      <c r="K57" s="88">
        <f>+'Ark1'!AH214</f>
        <v>0</v>
      </c>
      <c r="L57" s="310"/>
      <c r="M57" s="45"/>
      <c r="N57" s="45"/>
      <c r="O57" s="45"/>
      <c r="P57" s="86">
        <f>+'Ark1'!S214</f>
        <v>4.8897637795275593</v>
      </c>
      <c r="Q57" s="112">
        <f>+P57-P63</f>
        <v>-0.45742160214058103</v>
      </c>
      <c r="R57" s="45"/>
      <c r="S57" s="112"/>
      <c r="T57" s="45"/>
      <c r="U57" s="112"/>
      <c r="V57" s="45"/>
      <c r="W57" s="86">
        <f>+'Ark1'!T214</f>
        <v>3.7368766404199474</v>
      </c>
      <c r="X57" s="112">
        <f>+W57-W63</f>
        <v>-0.35124596494403759</v>
      </c>
      <c r="Y57" s="76"/>
      <c r="Z57" s="86">
        <f>+'Ark1'!U214</f>
        <v>9.6420603674540644</v>
      </c>
      <c r="AA57" s="112">
        <f>+Z57-Z63</f>
        <v>3.1260863032041328</v>
      </c>
      <c r="AB57" s="88">
        <f>+'Ark1'!W214</f>
        <v>0</v>
      </c>
      <c r="AC57" s="45"/>
      <c r="AD57" s="86">
        <f>+'Ark1'!Z214</f>
        <v>4.1890397181377264</v>
      </c>
      <c r="AE57" s="86">
        <f>+'Ark1'!AA214</f>
        <v>1.7052259329067316</v>
      </c>
      <c r="AF57" s="86">
        <f>+'Ark1'!AB214</f>
        <v>1.8738929422623456</v>
      </c>
      <c r="AG57" s="86">
        <f t="shared" si="0"/>
        <v>1.9718867418142771</v>
      </c>
      <c r="AH57" s="135">
        <f t="shared" si="1"/>
        <v>22.086956521739129</v>
      </c>
      <c r="AI57" s="45"/>
      <c r="AJ57" s="22"/>
      <c r="AK57" s="22"/>
      <c r="AL57" s="22"/>
    </row>
    <row r="58" spans="1:38" ht="15" customHeight="1">
      <c r="A58" s="45"/>
      <c r="B58" s="85">
        <f>+'Ark1'!C215</f>
        <v>2013</v>
      </c>
      <c r="C58" s="85">
        <f>+'Ark1'!G215</f>
        <v>1</v>
      </c>
      <c r="D58" s="86" t="str">
        <f>VLOOKUP(C58,RNR!$D$7:$E$10,2)</f>
        <v>Øst</v>
      </c>
      <c r="E58" s="85">
        <f>+'Ark1'!Q215</f>
        <v>142</v>
      </c>
      <c r="F58" s="93">
        <f>+E58-E64</f>
        <v>-46</v>
      </c>
      <c r="G58" s="400">
        <f>+'Ark1'!R215</f>
        <v>3842</v>
      </c>
      <c r="H58" s="93">
        <f>+G58-G64</f>
        <v>402</v>
      </c>
      <c r="I58" s="88">
        <f>+'Ark1'!AG215</f>
        <v>40.55362344843001</v>
      </c>
      <c r="J58" s="139">
        <f>+I58-I64</f>
        <v>0.55628138065597454</v>
      </c>
      <c r="K58" s="88">
        <f>+'Ark1'!AH215</f>
        <v>0.59864653826132219</v>
      </c>
      <c r="L58" s="310"/>
      <c r="M58" s="45"/>
      <c r="N58" s="45"/>
      <c r="O58" s="45"/>
      <c r="P58" s="86">
        <f>+'Ark1'!S215</f>
        <v>5.350338365434669</v>
      </c>
      <c r="Q58" s="112">
        <f>+P58-P64</f>
        <v>0.73260580729513691</v>
      </c>
      <c r="R58" s="45"/>
      <c r="S58" s="112"/>
      <c r="T58" s="45"/>
      <c r="U58" s="112"/>
      <c r="V58" s="45"/>
      <c r="W58" s="86">
        <f>+'Ark1'!T215</f>
        <v>4.2842269651223326</v>
      </c>
      <c r="X58" s="112">
        <f>+W58-W64</f>
        <v>0.44004091861070682</v>
      </c>
      <c r="Y58" s="76"/>
      <c r="Z58" s="86">
        <f>+'Ark1'!U215</f>
        <v>6.7891462779802092</v>
      </c>
      <c r="AA58" s="112">
        <f>+Z58-Z64</f>
        <v>-0.38503976853142241</v>
      </c>
      <c r="AB58" s="88">
        <f>+'Ark1'!W215</f>
        <v>0</v>
      </c>
      <c r="AC58" s="45"/>
      <c r="AD58" s="86">
        <f>+'Ark1'!Z215</f>
        <v>3.2238326055097577</v>
      </c>
      <c r="AE58" s="86">
        <f>+'Ark1'!AA215</f>
        <v>1.4477220578280019</v>
      </c>
      <c r="AF58" s="86">
        <f>+'Ark1'!AB215</f>
        <v>1.4404385208141639</v>
      </c>
      <c r="AG58" s="86">
        <f t="shared" si="0"/>
        <v>1.2689190503989087</v>
      </c>
      <c r="AH58" s="135">
        <f t="shared" si="1"/>
        <v>27.056338028169016</v>
      </c>
      <c r="AI58" s="45"/>
      <c r="AJ58" s="22"/>
      <c r="AK58" s="22"/>
      <c r="AL58" s="22"/>
    </row>
    <row r="59" spans="1:38" ht="15" customHeight="1">
      <c r="A59" s="45"/>
      <c r="B59" s="85">
        <f>+'Ark1'!C216</f>
        <v>2013</v>
      </c>
      <c r="C59" s="85">
        <f>+'Ark1'!G216</f>
        <v>2</v>
      </c>
      <c r="D59" s="86" t="str">
        <f>VLOOKUP(C59,RNR!$D$7:$E$10,2)</f>
        <v>Vest</v>
      </c>
      <c r="E59" s="85">
        <f>+'Ark1'!Q216</f>
        <v>201</v>
      </c>
      <c r="F59" s="93">
        <f>+E59-E65</f>
        <v>136</v>
      </c>
      <c r="G59" s="400">
        <f>+'Ark1'!R216</f>
        <v>2920</v>
      </c>
      <c r="H59" s="93">
        <f>+G59-G65</f>
        <v>2111</v>
      </c>
      <c r="I59" s="88">
        <f>+'Ark1'!AG216</f>
        <v>34.272996086880653</v>
      </c>
      <c r="J59" s="139">
        <f>+I59-I65</f>
        <v>26.012661349489214</v>
      </c>
      <c r="K59" s="88">
        <f>+'Ark1'!AH216</f>
        <v>0.6164383561643838</v>
      </c>
      <c r="L59" s="310"/>
      <c r="M59" s="45"/>
      <c r="N59" s="45"/>
      <c r="O59" s="45"/>
      <c r="P59" s="86">
        <f>+'Ark1'!S216</f>
        <v>4.4267123287671248</v>
      </c>
      <c r="Q59" s="112">
        <f>+P59-P65</f>
        <v>-0.25437543390283679</v>
      </c>
      <c r="R59" s="45"/>
      <c r="S59" s="112"/>
      <c r="T59" s="45"/>
      <c r="U59" s="112"/>
      <c r="V59" s="45"/>
      <c r="W59" s="86">
        <f>+'Ark1'!T216</f>
        <v>3.7993150684931503</v>
      </c>
      <c r="X59" s="112">
        <f>+W59-W65</f>
        <v>0.33825202770205021</v>
      </c>
      <c r="Y59" s="76"/>
      <c r="Z59" s="86">
        <f>+'Ark1'!U216</f>
        <v>7.5493938356164447</v>
      </c>
      <c r="AA59" s="112">
        <f>+Z59-Z65</f>
        <v>1.2492702262221256</v>
      </c>
      <c r="AB59" s="88">
        <f>+'Ark1'!W216</f>
        <v>0</v>
      </c>
      <c r="AC59" s="45"/>
      <c r="AD59" s="86">
        <f>+'Ark1'!Z216</f>
        <v>3.6178520848574114</v>
      </c>
      <c r="AE59" s="86">
        <f>+'Ark1'!AA216</f>
        <v>1.5863627345170588</v>
      </c>
      <c r="AF59" s="86">
        <f>+'Ark1'!AB216</f>
        <v>1.58118200001461</v>
      </c>
      <c r="AG59" s="86">
        <f t="shared" si="0"/>
        <v>1.7054177626489255</v>
      </c>
      <c r="AH59" s="135">
        <f t="shared" si="1"/>
        <v>14.527363184079602</v>
      </c>
      <c r="AI59" s="45"/>
      <c r="AJ59" s="22"/>
      <c r="AK59" s="22"/>
      <c r="AL59" s="22"/>
    </row>
    <row r="60" spans="1:38" ht="15" customHeight="1">
      <c r="A60" s="45"/>
      <c r="B60" s="85">
        <f>+'Ark1'!C217</f>
        <v>2013</v>
      </c>
      <c r="C60" s="85">
        <f>+'Ark1'!G217</f>
        <v>3</v>
      </c>
      <c r="D60" s="86" t="str">
        <f>VLOOKUP(C60,RNR!$D$7:$E$10,2)</f>
        <v>Midt</v>
      </c>
      <c r="E60" s="85">
        <f>+'Ark1'!Q217</f>
        <v>47</v>
      </c>
      <c r="F60" s="93">
        <f>+E60-E66</f>
        <v>-21</v>
      </c>
      <c r="G60" s="400">
        <f>+'Ark1'!R217</f>
        <v>1143</v>
      </c>
      <c r="H60" s="93">
        <f>+G60-G66</f>
        <v>-106</v>
      </c>
      <c r="I60" s="88">
        <f>+'Ark1'!AG217</f>
        <v>10.694107994881184</v>
      </c>
      <c r="J60" s="139">
        <f>+I60-I66</f>
        <v>-5.2168577583103453</v>
      </c>
      <c r="K60" s="88">
        <f>+'Ark1'!AH217</f>
        <v>0.69991251093613283</v>
      </c>
      <c r="L60" s="310"/>
      <c r="M60" s="45"/>
      <c r="N60" s="45"/>
      <c r="O60" s="45"/>
      <c r="P60" s="86">
        <f>+'Ark1'!S217</f>
        <v>4.9903762029746277</v>
      </c>
      <c r="Q60" s="112">
        <f>+P60-P66</f>
        <v>0.17852672339095932</v>
      </c>
      <c r="R60" s="45"/>
      <c r="S60" s="112"/>
      <c r="T60" s="45"/>
      <c r="U60" s="112"/>
      <c r="V60" s="45"/>
      <c r="W60" s="86">
        <f>+'Ark1'!T217</f>
        <v>4.076115485564304</v>
      </c>
      <c r="X60" s="112">
        <f>+W60-W66</f>
        <v>0.79509066570842002</v>
      </c>
      <c r="Y60" s="76"/>
      <c r="Z60" s="86">
        <f>+'Ark1'!U217</f>
        <v>6.0178477690288723</v>
      </c>
      <c r="AA60" s="112">
        <f>+Z60-Z66</f>
        <v>-1.8423603975043532</v>
      </c>
      <c r="AB60" s="88">
        <f>+'Ark1'!W217</f>
        <v>0</v>
      </c>
      <c r="AC60" s="45"/>
      <c r="AD60" s="86">
        <f>+'Ark1'!Z217</f>
        <v>3.0063182089852201</v>
      </c>
      <c r="AE60" s="86">
        <f>+'Ark1'!AA217</f>
        <v>1.575982838014238</v>
      </c>
      <c r="AF60" s="86">
        <f>+'Ark1'!AB217</f>
        <v>1.5863530956705076</v>
      </c>
      <c r="AG60" s="86">
        <f t="shared" si="0"/>
        <v>1.2058906030855543</v>
      </c>
      <c r="AH60" s="135">
        <f t="shared" si="1"/>
        <v>24.319148936170212</v>
      </c>
      <c r="AI60" s="45"/>
      <c r="AJ60" s="22"/>
      <c r="AK60" s="22"/>
      <c r="AL60" s="22"/>
    </row>
    <row r="61" spans="1:38" ht="15" customHeight="1">
      <c r="A61" s="45"/>
      <c r="B61" s="85">
        <f>+'Ark1'!C218</f>
        <v>2013</v>
      </c>
      <c r="C61" s="85">
        <f>+'Ark1'!G218</f>
        <v>4</v>
      </c>
      <c r="D61" s="86" t="str">
        <f>VLOOKUP(C61,RNR!$D$7:$E$10,2)</f>
        <v>Nord</v>
      </c>
      <c r="E61" s="85">
        <f>+'Ark1'!Q218</f>
        <v>76</v>
      </c>
      <c r="F61" s="93">
        <f>+E61-E67</f>
        <v>-71</v>
      </c>
      <c r="G61" s="400">
        <f>+'Ark1'!R218</f>
        <v>1153</v>
      </c>
      <c r="H61" s="93">
        <f>+G61-G67</f>
        <v>-2356</v>
      </c>
      <c r="I61" s="88">
        <f>+'Ark1'!AG218</f>
        <v>14.479272469808164</v>
      </c>
      <c r="J61" s="139">
        <f>+I61-I67</f>
        <v>-22.122053256028011</v>
      </c>
      <c r="K61" s="88">
        <f>+'Ark1'!AH218</f>
        <v>0</v>
      </c>
      <c r="L61" s="310"/>
      <c r="M61" s="45"/>
      <c r="N61" s="45"/>
      <c r="O61" s="45"/>
      <c r="P61" s="86">
        <f>+'Ark1'!S218</f>
        <v>4.5385949696444063</v>
      </c>
      <c r="Q61" s="112">
        <f>+P61-P67</f>
        <v>-0.54718445469301091</v>
      </c>
      <c r="R61" s="45"/>
      <c r="S61" s="112"/>
      <c r="T61" s="45"/>
      <c r="U61" s="112"/>
      <c r="V61" s="45"/>
      <c r="W61" s="86">
        <f>+'Ark1'!T218</f>
        <v>3.5602775368603656</v>
      </c>
      <c r="X61" s="112">
        <f>+W61-W67</f>
        <v>-0.55029527590680294</v>
      </c>
      <c r="Y61" s="76"/>
      <c r="Z61" s="86">
        <f>+'Ark1'!U218</f>
        <v>8.0771899392888127</v>
      </c>
      <c r="AA61" s="112">
        <f>+Z61-Z67</f>
        <v>1.6040978902719987</v>
      </c>
      <c r="AB61" s="88">
        <f>+'Ark1'!W218</f>
        <v>0</v>
      </c>
      <c r="AC61" s="45"/>
      <c r="AD61" s="86">
        <f>+'Ark1'!Z218</f>
        <v>3.2199144665775927</v>
      </c>
      <c r="AE61" s="86">
        <f>+'Ark1'!AA218</f>
        <v>1.6488142665443315</v>
      </c>
      <c r="AF61" s="86">
        <f>+'Ark1'!AB218</f>
        <v>1.5875875623598723</v>
      </c>
      <c r="AG61" s="86">
        <f t="shared" si="0"/>
        <v>1.7796674947448883</v>
      </c>
      <c r="AH61" s="135">
        <f t="shared" si="1"/>
        <v>15.171052631578947</v>
      </c>
      <c r="AI61" s="45"/>
      <c r="AJ61" s="22"/>
      <c r="AK61" s="22"/>
      <c r="AL61" s="22"/>
    </row>
    <row r="62" spans="1:38" ht="15" customHeight="1">
      <c r="A62" s="45"/>
      <c r="B62" s="45"/>
      <c r="C62" s="45"/>
      <c r="D62" s="45"/>
      <c r="E62" s="45"/>
      <c r="F62" s="45"/>
      <c r="G62" s="310"/>
      <c r="H62" s="45"/>
      <c r="I62" s="45"/>
      <c r="J62" s="45"/>
      <c r="K62" s="45"/>
      <c r="L62" s="310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76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22"/>
      <c r="AK62" s="22"/>
      <c r="AL62" s="22"/>
    </row>
    <row r="63" spans="1:38" ht="15" customHeight="1">
      <c r="A63" s="45"/>
      <c r="B63" s="85">
        <f>+'Ark1'!C219</f>
        <v>2012</v>
      </c>
      <c r="C63" s="85">
        <f>+'Ark1'!G219</f>
        <v>1</v>
      </c>
      <c r="D63" s="86" t="str">
        <f>VLOOKUP(C63,RNR!$D$7:$E$10,2)</f>
        <v>Øst</v>
      </c>
      <c r="E63" s="85">
        <f>+'Ark1'!Q219</f>
        <v>141</v>
      </c>
      <c r="F63" s="93">
        <f t="shared" si="2"/>
        <v>-53</v>
      </c>
      <c r="G63" s="400">
        <f>+'Ark1'!R219</f>
        <v>3393</v>
      </c>
      <c r="H63" s="93">
        <f t="shared" si="3"/>
        <v>-62</v>
      </c>
      <c r="I63" s="88">
        <f>+'Ark1'!AG219</f>
        <v>35.831357441643</v>
      </c>
      <c r="J63" s="139">
        <f t="shared" si="4"/>
        <v>-1.4427573875621889</v>
      </c>
      <c r="K63" s="88">
        <f>+'Ark1'!AH219</f>
        <v>0.64839375184202774</v>
      </c>
      <c r="L63" s="310"/>
      <c r="M63" s="45"/>
      <c r="N63" s="45"/>
      <c r="O63" s="45"/>
      <c r="P63" s="86">
        <f>+'Ark1'!S219</f>
        <v>5.3471853816681403</v>
      </c>
      <c r="Q63" s="112">
        <f t="shared" si="5"/>
        <v>1.3179523860096749</v>
      </c>
      <c r="R63" s="45"/>
      <c r="S63" s="112"/>
      <c r="T63" s="45"/>
      <c r="U63" s="112"/>
      <c r="V63" s="45"/>
      <c r="W63" s="86">
        <f>+'Ark1'!T219</f>
        <v>4.088122605363985</v>
      </c>
      <c r="X63" s="112">
        <f t="shared" si="6"/>
        <v>0.57263780073301529</v>
      </c>
      <c r="Y63" s="76"/>
      <c r="Z63" s="86">
        <f>+'Ark1'!U219</f>
        <v>6.5159740642499315</v>
      </c>
      <c r="AA63" s="112">
        <f t="shared" si="7"/>
        <v>-0.17913447410029182</v>
      </c>
      <c r="AB63" s="88">
        <f>+'Ark1'!W219</f>
        <v>0</v>
      </c>
      <c r="AC63" s="45"/>
      <c r="AD63" s="86">
        <f>+'Ark1'!Z219</f>
        <v>2.7006801932029312</v>
      </c>
      <c r="AE63" s="86">
        <f>+'Ark1'!AA219</f>
        <v>1.4298629280609421</v>
      </c>
      <c r="AF63" s="86">
        <f>+'Ark1'!AB219</f>
        <v>1.4951194144163276</v>
      </c>
      <c r="AG63" s="86">
        <f t="shared" si="0"/>
        <v>1.2185801686600903</v>
      </c>
      <c r="AH63" s="135">
        <f t="shared" si="1"/>
        <v>24.063829787234042</v>
      </c>
      <c r="AI63" s="45"/>
      <c r="AJ63" s="22"/>
      <c r="AK63" s="22"/>
      <c r="AL63" s="22"/>
    </row>
    <row r="64" spans="1:38" ht="15" customHeight="1">
      <c r="A64" s="45"/>
      <c r="B64" s="85">
        <f>+'Ark1'!C220</f>
        <v>2012</v>
      </c>
      <c r="C64" s="85">
        <f>+'Ark1'!G220</f>
        <v>2</v>
      </c>
      <c r="D64" s="86" t="str">
        <f>VLOOKUP(C64,RNR!$D$7:$E$10,2)</f>
        <v>Vest</v>
      </c>
      <c r="E64" s="85">
        <f>+'Ark1'!Q220</f>
        <v>188</v>
      </c>
      <c r="F64" s="93">
        <f t="shared" si="2"/>
        <v>125</v>
      </c>
      <c r="G64" s="400">
        <f>+'Ark1'!R220</f>
        <v>3440</v>
      </c>
      <c r="H64" s="93">
        <f t="shared" si="3"/>
        <v>1880</v>
      </c>
      <c r="I64" s="88">
        <f>+'Ark1'!AG220</f>
        <v>39.997342067774035</v>
      </c>
      <c r="J64" s="139">
        <f t="shared" si="4"/>
        <v>26.697059493772404</v>
      </c>
      <c r="K64" s="88">
        <f>+'Ark1'!AH220</f>
        <v>0.377906976744186</v>
      </c>
      <c r="L64" s="310"/>
      <c r="M64" s="45"/>
      <c r="N64" s="45"/>
      <c r="O64" s="45"/>
      <c r="P64" s="86">
        <f>+'Ark1'!S220</f>
        <v>4.6177325581395321</v>
      </c>
      <c r="Q64" s="112">
        <f t="shared" si="5"/>
        <v>0.30747614788312205</v>
      </c>
      <c r="R64" s="45"/>
      <c r="S64" s="112"/>
      <c r="T64" s="45"/>
      <c r="U64" s="112"/>
      <c r="V64" s="45"/>
      <c r="W64" s="86">
        <f>+'Ark1'!T220</f>
        <v>3.8441860465116258</v>
      </c>
      <c r="X64" s="112">
        <f t="shared" si="6"/>
        <v>8.5852713178291573E-2</v>
      </c>
      <c r="Y64" s="76"/>
      <c r="Z64" s="86">
        <f>+'Ark1'!U220</f>
        <v>7.1741860465116316</v>
      </c>
      <c r="AA64" s="112">
        <f t="shared" si="7"/>
        <v>1.8832245080500964</v>
      </c>
      <c r="AB64" s="88">
        <f>+'Ark1'!W220</f>
        <v>0</v>
      </c>
      <c r="AC64" s="45"/>
      <c r="AD64" s="86">
        <f>+'Ark1'!Z220</f>
        <v>3.4508108130861497</v>
      </c>
      <c r="AE64" s="86">
        <f>+'Ark1'!AA220</f>
        <v>1.5198606034950204</v>
      </c>
      <c r="AF64" s="86">
        <f>+'Ark1'!AB220</f>
        <v>1.5773177594333689</v>
      </c>
      <c r="AG64" s="86">
        <f t="shared" si="0"/>
        <v>1.5536166194523153</v>
      </c>
      <c r="AH64" s="135">
        <f t="shared" si="1"/>
        <v>18.297872340425531</v>
      </c>
      <c r="AI64" s="45"/>
      <c r="AJ64" s="22"/>
      <c r="AK64" s="22"/>
      <c r="AL64" s="22"/>
    </row>
    <row r="65" spans="1:38" ht="15" customHeight="1">
      <c r="A65" s="45"/>
      <c r="B65" s="85">
        <f>+'Ark1'!C221</f>
        <v>2012</v>
      </c>
      <c r="C65" s="85">
        <f>+'Ark1'!G221</f>
        <v>3</v>
      </c>
      <c r="D65" s="86" t="str">
        <f>VLOOKUP(C65,RNR!$D$7:$E$10,2)</f>
        <v>Midt</v>
      </c>
      <c r="E65" s="85">
        <f>+'Ark1'!Q221</f>
        <v>65</v>
      </c>
      <c r="F65" s="93">
        <f t="shared" si="2"/>
        <v>-13</v>
      </c>
      <c r="G65" s="400">
        <f>+'Ark1'!R221</f>
        <v>809</v>
      </c>
      <c r="H65" s="93">
        <f t="shared" si="3"/>
        <v>-243</v>
      </c>
      <c r="I65" s="88">
        <f>+'Ark1'!AG221</f>
        <v>8.2603347373914389</v>
      </c>
      <c r="J65" s="139">
        <f t="shared" si="4"/>
        <v>-4.5639421335655808</v>
      </c>
      <c r="K65" s="88">
        <f>+'Ark1'!AH221</f>
        <v>0</v>
      </c>
      <c r="L65" s="310"/>
      <c r="M65" s="45"/>
      <c r="N65" s="45"/>
      <c r="O65" s="45"/>
      <c r="P65" s="86">
        <f>+'Ark1'!S221</f>
        <v>4.6810877626699616</v>
      </c>
      <c r="Q65" s="112">
        <f t="shared" si="5"/>
        <v>0.54895848510342127</v>
      </c>
      <c r="R65" s="45"/>
      <c r="S65" s="112"/>
      <c r="T65" s="45"/>
      <c r="U65" s="112"/>
      <c r="V65" s="45"/>
      <c r="W65" s="86">
        <f>+'Ark1'!T221</f>
        <v>3.4610630407911001</v>
      </c>
      <c r="X65" s="112">
        <f t="shared" si="6"/>
        <v>0.86220372520174626</v>
      </c>
      <c r="Y65" s="76"/>
      <c r="Z65" s="86">
        <f>+'Ark1'!U221</f>
        <v>6.3001236093943191</v>
      </c>
      <c r="AA65" s="112">
        <f t="shared" si="7"/>
        <v>-1.2649904590467509</v>
      </c>
      <c r="AB65" s="88">
        <f>+'Ark1'!W221</f>
        <v>0</v>
      </c>
      <c r="AC65" s="45"/>
      <c r="AD65" s="86">
        <f>+'Ark1'!Z221</f>
        <v>3.1271627843621927</v>
      </c>
      <c r="AE65" s="86">
        <f>+'Ark1'!AA221</f>
        <v>1.7606187257929875</v>
      </c>
      <c r="AF65" s="86">
        <f>+'Ark1'!AB221</f>
        <v>1.6835653958952037</v>
      </c>
      <c r="AG65" s="86">
        <f t="shared" si="0"/>
        <v>1.3458674412463707</v>
      </c>
      <c r="AH65" s="135">
        <f t="shared" si="1"/>
        <v>12.446153846153846</v>
      </c>
      <c r="AI65" s="45"/>
      <c r="AJ65" s="22"/>
      <c r="AK65" s="22"/>
      <c r="AL65" s="22"/>
    </row>
    <row r="66" spans="1:38" ht="15" customHeight="1">
      <c r="A66" s="45"/>
      <c r="B66" s="85">
        <f>+'Ark1'!C222</f>
        <v>2012</v>
      </c>
      <c r="C66" s="85">
        <f>+'Ark1'!G222</f>
        <v>4</v>
      </c>
      <c r="D66" s="86" t="str">
        <f>VLOOKUP(C66,RNR!$D$7:$E$10,2)</f>
        <v>Nord</v>
      </c>
      <c r="E66" s="85">
        <f>+'Ark1'!Q222</f>
        <v>68</v>
      </c>
      <c r="F66" s="93">
        <f t="shared" si="2"/>
        <v>-77</v>
      </c>
      <c r="G66" s="400">
        <f>+'Ark1'!R222</f>
        <v>1249</v>
      </c>
      <c r="H66" s="93">
        <f t="shared" si="3"/>
        <v>-2207</v>
      </c>
      <c r="I66" s="88">
        <f>+'Ark1'!AG222</f>
        <v>15.91096575319153</v>
      </c>
      <c r="J66" s="139">
        <f t="shared" si="4"/>
        <v>-15.49895765096559</v>
      </c>
      <c r="K66" s="88">
        <f>+'Ark1'!AH222</f>
        <v>0</v>
      </c>
      <c r="L66" s="310"/>
      <c r="M66" s="45"/>
      <c r="N66" s="45"/>
      <c r="O66" s="45"/>
      <c r="P66" s="86">
        <f>+'Ark1'!S222</f>
        <v>4.8118494795836684</v>
      </c>
      <c r="Q66" s="112">
        <f t="shared" si="5"/>
        <v>-0.6184167241200349</v>
      </c>
      <c r="R66" s="45"/>
      <c r="S66" s="112"/>
      <c r="T66" s="45"/>
      <c r="U66" s="112"/>
      <c r="V66" s="45"/>
      <c r="W66" s="86">
        <f>+'Ark1'!T222</f>
        <v>3.281024819855884</v>
      </c>
      <c r="X66" s="112">
        <f t="shared" si="6"/>
        <v>-0.41978536532930155</v>
      </c>
      <c r="Y66" s="76"/>
      <c r="Z66" s="86">
        <f>+'Ark1'!U222</f>
        <v>7.8602081665332255</v>
      </c>
      <c r="AA66" s="112">
        <f t="shared" si="7"/>
        <v>1.561973212829515</v>
      </c>
      <c r="AB66" s="88">
        <f>+'Ark1'!W222</f>
        <v>0</v>
      </c>
      <c r="AC66" s="45"/>
      <c r="AD66" s="86">
        <f>+'Ark1'!Z222</f>
        <v>2.8157188237991995</v>
      </c>
      <c r="AE66" s="86">
        <f>+'Ark1'!AA222</f>
        <v>1.627620047731519</v>
      </c>
      <c r="AF66" s="86">
        <f>+'Ark1'!AB222</f>
        <v>1.563791733656841</v>
      </c>
      <c r="AG66" s="86">
        <f t="shared" si="0"/>
        <v>1.6335108153078195</v>
      </c>
      <c r="AH66" s="135">
        <f t="shared" si="1"/>
        <v>18.367647058823529</v>
      </c>
      <c r="AI66" s="45"/>
      <c r="AJ66" s="22"/>
      <c r="AK66" s="22"/>
      <c r="AL66" s="22"/>
    </row>
    <row r="67" spans="1:38" ht="15" customHeight="1">
      <c r="A67" s="45"/>
      <c r="B67" s="85">
        <f>+'Ark1'!C223</f>
        <v>2011</v>
      </c>
      <c r="C67" s="85">
        <f>+'Ark1'!G223</f>
        <v>1</v>
      </c>
      <c r="D67" s="86" t="str">
        <f>VLOOKUP(C67,RNR!$D$7:$E$10,2)</f>
        <v>Øst</v>
      </c>
      <c r="E67" s="85">
        <f>+'Ark1'!Q223</f>
        <v>147</v>
      </c>
      <c r="F67" s="93">
        <f t="shared" si="2"/>
        <v>-55</v>
      </c>
      <c r="G67" s="400">
        <f>+'Ark1'!R223</f>
        <v>3509</v>
      </c>
      <c r="H67" s="93">
        <f t="shared" si="3"/>
        <v>-663</v>
      </c>
      <c r="I67" s="88">
        <f>+'Ark1'!AG223</f>
        <v>36.601325725836176</v>
      </c>
      <c r="J67" s="139">
        <f t="shared" si="4"/>
        <v>-1.4727823395271074</v>
      </c>
      <c r="K67" s="88">
        <f>+'Ark1'!AH223</f>
        <v>0.39897406668566526</v>
      </c>
      <c r="L67" s="310"/>
      <c r="M67" s="45"/>
      <c r="N67" s="45"/>
      <c r="O67" s="45"/>
      <c r="P67" s="86">
        <f>+'Ark1'!S223</f>
        <v>5.0857794243374173</v>
      </c>
      <c r="Q67" s="112">
        <f t="shared" si="5"/>
        <v>0.70898172539206694</v>
      </c>
      <c r="R67" s="45"/>
      <c r="S67" s="112"/>
      <c r="T67" s="45"/>
      <c r="U67" s="112"/>
      <c r="V67" s="45"/>
      <c r="W67" s="86">
        <f>+'Ark1'!T223</f>
        <v>4.1105728127671686</v>
      </c>
      <c r="X67" s="112">
        <f t="shared" si="6"/>
        <v>0.7100454877431992</v>
      </c>
      <c r="Y67" s="76"/>
      <c r="Z67" s="86">
        <f>+'Ark1'!U223</f>
        <v>6.473092049016814</v>
      </c>
      <c r="AA67" s="112">
        <f t="shared" si="7"/>
        <v>0.14881112859496959</v>
      </c>
      <c r="AB67" s="88">
        <f>+'Ark1'!W223</f>
        <v>0</v>
      </c>
      <c r="AC67" s="45"/>
      <c r="AD67" s="86">
        <f>+'Ark1'!Z223</f>
        <v>2.6798791008610339</v>
      </c>
      <c r="AE67" s="86">
        <f>+'Ark1'!AA223</f>
        <v>1.4729614343502189</v>
      </c>
      <c r="AF67" s="86">
        <f>+'Ark1'!AB223</f>
        <v>1.561606335934751</v>
      </c>
      <c r="AG67" s="86">
        <f t="shared" si="0"/>
        <v>1.2727826964025555</v>
      </c>
      <c r="AH67" s="135">
        <f t="shared" si="1"/>
        <v>23.870748299319729</v>
      </c>
      <c r="AI67" s="45"/>
      <c r="AJ67" s="22"/>
      <c r="AK67" s="22"/>
      <c r="AL67" s="22"/>
    </row>
    <row r="68" spans="1:38" ht="15" customHeight="1">
      <c r="A68" s="45"/>
      <c r="B68" s="85">
        <f>+'Ark1'!C224</f>
        <v>2011</v>
      </c>
      <c r="C68" s="85">
        <f>+'Ark1'!G224</f>
        <v>2</v>
      </c>
      <c r="D68" s="86" t="str">
        <f>VLOOKUP(C68,RNR!$D$7:$E$10,2)</f>
        <v>Vest</v>
      </c>
      <c r="E68" s="85">
        <f>+'Ark1'!Q224</f>
        <v>194</v>
      </c>
      <c r="F68" s="93">
        <f t="shared" si="2"/>
        <v>115</v>
      </c>
      <c r="G68" s="400">
        <f>+'Ark1'!R224</f>
        <v>3455</v>
      </c>
      <c r="H68" s="93">
        <f t="shared" si="3"/>
        <v>1032</v>
      </c>
      <c r="I68" s="88">
        <f>+'Ark1'!AG224</f>
        <v>37.274114829205189</v>
      </c>
      <c r="J68" s="139">
        <f t="shared" si="4"/>
        <v>18.453731215058927</v>
      </c>
      <c r="K68" s="88">
        <f>+'Ark1'!AH224</f>
        <v>0.28943560057887113</v>
      </c>
      <c r="L68" s="310"/>
      <c r="M68" s="45"/>
      <c r="N68" s="45"/>
      <c r="O68" s="45"/>
      <c r="P68" s="86">
        <f>+'Ark1'!S224</f>
        <v>4.0292329956584654</v>
      </c>
      <c r="Q68" s="112">
        <f t="shared" si="5"/>
        <v>-0.55805548969027718</v>
      </c>
      <c r="R68" s="45"/>
      <c r="S68" s="112"/>
      <c r="T68" s="45"/>
      <c r="U68" s="112"/>
      <c r="V68" s="45"/>
      <c r="W68" s="86">
        <f>+'Ark1'!T224</f>
        <v>3.5154848046309697</v>
      </c>
      <c r="X68" s="112">
        <f t="shared" si="6"/>
        <v>-0.31406533981806062</v>
      </c>
      <c r="Y68" s="76"/>
      <c r="Z68" s="86">
        <f>+'Ark1'!U224</f>
        <v>6.6951085383502233</v>
      </c>
      <c r="AA68" s="112">
        <f t="shared" si="7"/>
        <v>1.3124011508141207</v>
      </c>
      <c r="AB68" s="88">
        <f>+'Ark1'!W224</f>
        <v>0</v>
      </c>
      <c r="AC68" s="45"/>
      <c r="AD68" s="86">
        <f>+'Ark1'!Z224</f>
        <v>3.2733846375464397</v>
      </c>
      <c r="AE68" s="86">
        <f>+'Ark1'!AA224</f>
        <v>1.5061905510604421</v>
      </c>
      <c r="AF68" s="86">
        <f>+'Ark1'!AB224</f>
        <v>1.5043517735065051</v>
      </c>
      <c r="AG68" s="86">
        <f t="shared" si="0"/>
        <v>1.6616335033402791</v>
      </c>
      <c r="AH68" s="135">
        <f t="shared" si="1"/>
        <v>17.809278350515463</v>
      </c>
      <c r="AI68" s="45"/>
      <c r="AJ68" s="22"/>
      <c r="AK68" s="22"/>
      <c r="AL68" s="22"/>
    </row>
    <row r="69" spans="1:38" ht="15" customHeight="1">
      <c r="A69" s="45"/>
      <c r="B69" s="85">
        <f>+'Ark1'!C225</f>
        <v>2011</v>
      </c>
      <c r="C69" s="85">
        <f>+'Ark1'!G225</f>
        <v>3</v>
      </c>
      <c r="D69" s="86" t="str">
        <f>VLOOKUP(C69,RNR!$D$7:$E$10,2)</f>
        <v>Midt</v>
      </c>
      <c r="E69" s="85">
        <f>+'Ark1'!Q225</f>
        <v>63</v>
      </c>
      <c r="F69" s="93">
        <f t="shared" si="2"/>
        <v>-32</v>
      </c>
      <c r="G69" s="400">
        <f>+'Ark1'!R225</f>
        <v>1560</v>
      </c>
      <c r="H69" s="93">
        <f t="shared" si="3"/>
        <v>488</v>
      </c>
      <c r="I69" s="88">
        <f>+'Ark1'!AG225</f>
        <v>13.300282574001631</v>
      </c>
      <c r="J69" s="139">
        <f t="shared" si="4"/>
        <v>1.6046976576682841</v>
      </c>
      <c r="K69" s="88">
        <f>+'Ark1'!AH225</f>
        <v>0.57692307692307687</v>
      </c>
      <c r="L69" s="310"/>
      <c r="M69" s="45"/>
      <c r="N69" s="45"/>
      <c r="O69" s="45"/>
      <c r="P69" s="86">
        <f>+'Ark1'!S225</f>
        <v>4.31025641025641</v>
      </c>
      <c r="Q69" s="112">
        <f t="shared" si="5"/>
        <v>-0.75784060466896186</v>
      </c>
      <c r="R69" s="45"/>
      <c r="S69" s="112"/>
      <c r="T69" s="45"/>
      <c r="U69" s="112"/>
      <c r="V69" s="45"/>
      <c r="W69" s="86">
        <f>+'Ark1'!T225</f>
        <v>3.7583333333333342</v>
      </c>
      <c r="X69" s="112">
        <f t="shared" si="6"/>
        <v>1.0717661691542286</v>
      </c>
      <c r="Y69" s="76"/>
      <c r="Z69" s="86">
        <f>+'Ark1'!U225</f>
        <v>5.2909615384615352</v>
      </c>
      <c r="AA69" s="112">
        <f t="shared" si="7"/>
        <v>-2.2695795063145932</v>
      </c>
      <c r="AB69" s="88">
        <f>+'Ark1'!W225</f>
        <v>0</v>
      </c>
      <c r="AC69" s="45"/>
      <c r="AD69" s="86">
        <f>+'Ark1'!Z225</f>
        <v>2.6114371912127079</v>
      </c>
      <c r="AE69" s="86">
        <f>+'Ark1'!AA225</f>
        <v>1.89023060210271</v>
      </c>
      <c r="AF69" s="86">
        <f>+'Ark1'!AB225</f>
        <v>1.5920257347703077</v>
      </c>
      <c r="AG69" s="86">
        <f t="shared" si="0"/>
        <v>1.2275282569898862</v>
      </c>
      <c r="AH69" s="135">
        <f t="shared" si="1"/>
        <v>24.761904761904763</v>
      </c>
      <c r="AI69" s="45"/>
      <c r="AJ69" s="22"/>
      <c r="AK69" s="22"/>
      <c r="AL69" s="22"/>
    </row>
    <row r="70" spans="1:38" ht="15" customHeight="1">
      <c r="A70" s="45"/>
      <c r="B70" s="85">
        <f>+'Ark1'!C226</f>
        <v>2011</v>
      </c>
      <c r="C70" s="85">
        <f>+'Ark1'!G226</f>
        <v>4</v>
      </c>
      <c r="D70" s="86" t="str">
        <f>VLOOKUP(C70,RNR!$D$7:$E$10,2)</f>
        <v>Nord</v>
      </c>
      <c r="E70" s="85">
        <f>+'Ark1'!Q226</f>
        <v>78</v>
      </c>
      <c r="F70" s="93">
        <f t="shared" si="2"/>
        <v>-73</v>
      </c>
      <c r="G70" s="400">
        <f>+'Ark1'!R226</f>
        <v>1052</v>
      </c>
      <c r="H70" s="93">
        <f t="shared" si="3"/>
        <v>-2868</v>
      </c>
      <c r="I70" s="88">
        <f>+'Ark1'!AG226</f>
        <v>12.82427687095702</v>
      </c>
      <c r="J70" s="139">
        <f t="shared" si="4"/>
        <v>-20.093011662801608</v>
      </c>
      <c r="K70" s="88">
        <f>+'Ark1'!AH226</f>
        <v>0</v>
      </c>
      <c r="L70" s="310"/>
      <c r="M70" s="45"/>
      <c r="N70" s="45"/>
      <c r="O70" s="45"/>
      <c r="P70" s="86">
        <f>+'Ark1'!S226</f>
        <v>4.1321292775665404</v>
      </c>
      <c r="Q70" s="112">
        <f t="shared" si="5"/>
        <v>-0.73853398773958112</v>
      </c>
      <c r="R70" s="45"/>
      <c r="S70" s="112"/>
      <c r="T70" s="45"/>
      <c r="U70" s="112"/>
      <c r="V70" s="45"/>
      <c r="W70" s="86">
        <f>+'Ark1'!T226</f>
        <v>2.5988593155893538</v>
      </c>
      <c r="X70" s="112">
        <f t="shared" si="6"/>
        <v>-1.2062427252269727</v>
      </c>
      <c r="Y70" s="76"/>
      <c r="Z70" s="86">
        <f>+'Ark1'!U226</f>
        <v>7.56511406844107</v>
      </c>
      <c r="AA70" s="112">
        <f t="shared" si="7"/>
        <v>1.3310834561961729</v>
      </c>
      <c r="AB70" s="88">
        <f>+'Ark1'!W226</f>
        <v>0</v>
      </c>
      <c r="AC70" s="45"/>
      <c r="AD70" s="86">
        <f>+'Ark1'!Z226</f>
        <v>2.8418065945501287</v>
      </c>
      <c r="AE70" s="86">
        <f>+'Ark1'!AA226</f>
        <v>1.5250238514678589</v>
      </c>
      <c r="AF70" s="86">
        <f>+'Ark1'!AB226</f>
        <v>1.2819004098666404</v>
      </c>
      <c r="AG70" s="86">
        <f t="shared" si="0"/>
        <v>1.8308028525419842</v>
      </c>
      <c r="AH70" s="135">
        <f t="shared" si="1"/>
        <v>13.487179487179487</v>
      </c>
      <c r="AI70" s="45"/>
      <c r="AJ70" s="22"/>
      <c r="AK70" s="22"/>
      <c r="AL70" s="22"/>
    </row>
    <row r="71" spans="1:38" ht="15" customHeight="1">
      <c r="A71" s="45"/>
      <c r="B71" s="85">
        <f>+'Ark1'!C227</f>
        <v>2010</v>
      </c>
      <c r="C71" s="85">
        <f>+'Ark1'!G227</f>
        <v>1</v>
      </c>
      <c r="D71" s="86" t="str">
        <f>VLOOKUP(C71,RNR!$D$7:$E$10,2)</f>
        <v>Øst</v>
      </c>
      <c r="E71" s="85">
        <f>+'Ark1'!Q227</f>
        <v>145</v>
      </c>
      <c r="F71" s="93">
        <f t="shared" si="2"/>
        <v>-37</v>
      </c>
      <c r="G71" s="400">
        <f>+'Ark1'!R227</f>
        <v>3456</v>
      </c>
      <c r="H71" s="93">
        <f t="shared" si="3"/>
        <v>-863</v>
      </c>
      <c r="I71" s="88">
        <f>+'Ark1'!AG227</f>
        <v>31.409923404157119</v>
      </c>
      <c r="J71" s="139">
        <f t="shared" si="4"/>
        <v>-4.8549407908460651</v>
      </c>
      <c r="K71" s="88">
        <f>+'Ark1'!AH227</f>
        <v>0.37615740740740738</v>
      </c>
      <c r="L71" s="310"/>
      <c r="M71" s="45"/>
      <c r="N71" s="45"/>
      <c r="O71" s="45"/>
      <c r="P71" s="86">
        <f>+'Ark1'!S227</f>
        <v>5.4302662037037033</v>
      </c>
      <c r="Q71" s="112">
        <f t="shared" si="5"/>
        <v>1.0292474493624182</v>
      </c>
      <c r="R71" s="45"/>
      <c r="S71" s="112"/>
      <c r="T71" s="45"/>
      <c r="U71" s="112"/>
      <c r="V71" s="45"/>
      <c r="W71" s="86">
        <f>+'Ark1'!T227</f>
        <v>3.7008101851851856</v>
      </c>
      <c r="X71" s="112">
        <f t="shared" si="6"/>
        <v>0.22130103954962177</v>
      </c>
      <c r="Y71" s="76"/>
      <c r="Z71" s="86">
        <f>+'Ark1'!U227</f>
        <v>6.2982349537037106</v>
      </c>
      <c r="AA71" s="112">
        <f t="shared" si="7"/>
        <v>6.4708674472400141E-2</v>
      </c>
      <c r="AB71" s="88">
        <f>+'Ark1'!W227</f>
        <v>2.8935185185185192E-2</v>
      </c>
      <c r="AC71" s="45"/>
      <c r="AD71" s="86">
        <f>+'Ark1'!Z227</f>
        <v>2.8065100428686609</v>
      </c>
      <c r="AE71" s="86">
        <f>+'Ark1'!AA227</f>
        <v>0.71386608705463883</v>
      </c>
      <c r="AF71" s="86">
        <f>+'Ark1'!AB227</f>
        <v>1.5810141761165355</v>
      </c>
      <c r="AG71" s="86">
        <f t="shared" si="0"/>
        <v>1.1598390792348285</v>
      </c>
      <c r="AH71" s="135">
        <f t="shared" si="1"/>
        <v>23.834482758620691</v>
      </c>
      <c r="AI71" s="45"/>
      <c r="AJ71" s="22"/>
      <c r="AK71" s="22"/>
      <c r="AL71" s="22"/>
    </row>
    <row r="72" spans="1:38" ht="15" customHeight="1">
      <c r="A72" s="45"/>
      <c r="B72" s="85">
        <f>+'Ark1'!C228</f>
        <v>2010</v>
      </c>
      <c r="C72" s="85">
        <f>+'Ark1'!G228</f>
        <v>2</v>
      </c>
      <c r="D72" s="86" t="str">
        <f>VLOOKUP(C72,RNR!$D$7:$E$10,2)</f>
        <v>Vest</v>
      </c>
      <c r="E72" s="85">
        <f>+'Ark1'!Q228</f>
        <v>202</v>
      </c>
      <c r="F72" s="93">
        <f t="shared" si="2"/>
        <v>139</v>
      </c>
      <c r="G72" s="400">
        <f>+'Ark1'!R228</f>
        <v>4172</v>
      </c>
      <c r="H72" s="93">
        <f t="shared" si="3"/>
        <v>1762</v>
      </c>
      <c r="I72" s="88">
        <f>+'Ark1'!AG228</f>
        <v>38.074108065363284</v>
      </c>
      <c r="J72" s="139">
        <f t="shared" si="4"/>
        <v>21.407890400207073</v>
      </c>
      <c r="K72" s="88">
        <f>+'Ark1'!AH228</f>
        <v>0.3116011505273249</v>
      </c>
      <c r="L72" s="310"/>
      <c r="M72" s="45"/>
      <c r="N72" s="45"/>
      <c r="O72" s="45"/>
      <c r="P72" s="86">
        <f>+'Ark1'!S228</f>
        <v>4.3767976989453503</v>
      </c>
      <c r="Q72" s="112">
        <f t="shared" si="5"/>
        <v>2.1610976953650329E-2</v>
      </c>
      <c r="R72" s="45"/>
      <c r="S72" s="112"/>
      <c r="T72" s="45"/>
      <c r="U72" s="112"/>
      <c r="V72" s="45"/>
      <c r="W72" s="86">
        <f>+'Ark1'!T228</f>
        <v>3.4005273250239694</v>
      </c>
      <c r="X72" s="112">
        <f t="shared" si="6"/>
        <v>-0.36088346335777377</v>
      </c>
      <c r="Y72" s="76"/>
      <c r="Z72" s="86">
        <f>+'Ark1'!U228</f>
        <v>6.3242809204218444</v>
      </c>
      <c r="AA72" s="112">
        <f t="shared" si="7"/>
        <v>1.190339011708156</v>
      </c>
      <c r="AB72" s="88">
        <f>+'Ark1'!W228</f>
        <v>0</v>
      </c>
      <c r="AC72" s="45"/>
      <c r="AD72" s="86">
        <f>+'Ark1'!Z228</f>
        <v>3.2527652644288718</v>
      </c>
      <c r="AE72" s="86">
        <f>+'Ark1'!AA228</f>
        <v>1.1300474303905936</v>
      </c>
      <c r="AF72" s="86">
        <f>+'Ark1'!AB228</f>
        <v>1.5447711916294411</v>
      </c>
      <c r="AG72" s="86">
        <f t="shared" si="0"/>
        <v>1.4449561883899196</v>
      </c>
      <c r="AH72" s="135">
        <f t="shared" si="1"/>
        <v>20.653465346534652</v>
      </c>
      <c r="AI72" s="45"/>
      <c r="AJ72" s="22"/>
      <c r="AK72" s="22"/>
      <c r="AL72" s="22"/>
    </row>
    <row r="73" spans="1:38" ht="15" customHeight="1">
      <c r="A73" s="45"/>
      <c r="B73" s="85">
        <f>+'Ark1'!C229</f>
        <v>2010</v>
      </c>
      <c r="C73" s="85">
        <f>+'Ark1'!G229</f>
        <v>3</v>
      </c>
      <c r="D73" s="86" t="str">
        <f>VLOOKUP(C73,RNR!$D$7:$E$10,2)</f>
        <v>Midt</v>
      </c>
      <c r="E73" s="85">
        <f>+'Ark1'!Q229</f>
        <v>79</v>
      </c>
      <c r="F73" s="93">
        <f t="shared" si="2"/>
        <v>-2</v>
      </c>
      <c r="G73" s="400">
        <f>+'Ark1'!R229</f>
        <v>2423</v>
      </c>
      <c r="H73" s="93">
        <f t="shared" si="3"/>
        <v>1042</v>
      </c>
      <c r="I73" s="88">
        <f>+'Ark1'!AG229</f>
        <v>18.820383614146262</v>
      </c>
      <c r="J73" s="139">
        <f t="shared" si="4"/>
        <v>4.6687540080642904</v>
      </c>
      <c r="K73" s="88">
        <f>+'Ark1'!AH229</f>
        <v>0</v>
      </c>
      <c r="L73" s="310"/>
      <c r="M73" s="45"/>
      <c r="N73" s="45"/>
      <c r="O73" s="45"/>
      <c r="P73" s="86">
        <f>+'Ark1'!S229</f>
        <v>4.5872884853487426</v>
      </c>
      <c r="Q73" s="112">
        <f t="shared" si="5"/>
        <v>0.45187936152542729</v>
      </c>
      <c r="R73" s="45"/>
      <c r="S73" s="112"/>
      <c r="T73" s="45"/>
      <c r="U73" s="112"/>
      <c r="V73" s="45"/>
      <c r="W73" s="86">
        <f>+'Ark1'!T229</f>
        <v>3.8295501444490303</v>
      </c>
      <c r="X73" s="112">
        <f t="shared" si="6"/>
        <v>0.72238142612897249</v>
      </c>
      <c r="Y73" s="76"/>
      <c r="Z73" s="86">
        <f>+'Ark1'!U229</f>
        <v>5.3827073875361027</v>
      </c>
      <c r="AA73" s="112">
        <f t="shared" si="7"/>
        <v>-2.2248233872647578</v>
      </c>
      <c r="AB73" s="88">
        <f>+'Ark1'!W229</f>
        <v>4.1271151465125874E-2</v>
      </c>
      <c r="AC73" s="45"/>
      <c r="AD73" s="86">
        <f>+'Ark1'!Z229</f>
        <v>2.2317231672657596</v>
      </c>
      <c r="AE73" s="86">
        <f>+'Ark1'!AA229</f>
        <v>1.74821275227525</v>
      </c>
      <c r="AF73" s="86">
        <f>+'Ark1'!AB229</f>
        <v>1.5768397282355855</v>
      </c>
      <c r="AG73" s="86">
        <f t="shared" si="0"/>
        <v>1.1733963112910457</v>
      </c>
      <c r="AH73" s="135">
        <f t="shared" si="1"/>
        <v>30.670886075949365</v>
      </c>
      <c r="AI73" s="45"/>
      <c r="AJ73" s="22"/>
      <c r="AK73" s="22"/>
      <c r="AL73" s="22"/>
    </row>
    <row r="74" spans="1:38" ht="15" customHeight="1">
      <c r="A74" s="45"/>
      <c r="B74" s="85">
        <f>+'Ark1'!C230</f>
        <v>2010</v>
      </c>
      <c r="C74" s="85">
        <f>+'Ark1'!G230</f>
        <v>4</v>
      </c>
      <c r="D74" s="86" t="str">
        <f>VLOOKUP(C74,RNR!$D$7:$E$10,2)</f>
        <v>Nord</v>
      </c>
      <c r="E74" s="85">
        <f>+'Ark1'!Q230</f>
        <v>95</v>
      </c>
      <c r="F74" s="93">
        <f t="shared" si="2"/>
        <v>-60</v>
      </c>
      <c r="G74" s="400">
        <f>+'Ark1'!R230</f>
        <v>1072</v>
      </c>
      <c r="H74" s="93">
        <f t="shared" si="3"/>
        <v>-2535</v>
      </c>
      <c r="I74" s="88">
        <f>+'Ark1'!AG230</f>
        <v>11.695584916333347</v>
      </c>
      <c r="J74" s="139">
        <f t="shared" si="4"/>
        <v>-23.375235138399212</v>
      </c>
      <c r="K74" s="88">
        <f>+'Ark1'!AH230</f>
        <v>0</v>
      </c>
      <c r="L74" s="310"/>
      <c r="M74" s="45"/>
      <c r="N74" s="45"/>
      <c r="O74" s="45"/>
      <c r="P74" s="86">
        <f>+'Ark1'!S230</f>
        <v>5.0680970149253719</v>
      </c>
      <c r="Q74" s="112">
        <f t="shared" si="5"/>
        <v>-3.9471601653503718E-2</v>
      </c>
      <c r="R74" s="45"/>
      <c r="S74" s="112"/>
      <c r="T74" s="45"/>
      <c r="U74" s="112"/>
      <c r="V74" s="45"/>
      <c r="W74" s="86">
        <f>+'Ark1'!T230</f>
        <v>2.6865671641791056</v>
      </c>
      <c r="X74" s="112">
        <f t="shared" si="6"/>
        <v>-1.0772254612714072</v>
      </c>
      <c r="Y74" s="76"/>
      <c r="Z74" s="86">
        <f>+'Ark1'!U230</f>
        <v>7.5605410447761283</v>
      </c>
      <c r="AA74" s="112">
        <f t="shared" si="7"/>
        <v>1.2114975182998391</v>
      </c>
      <c r="AB74" s="88">
        <f>+'Ark1'!W230</f>
        <v>0</v>
      </c>
      <c r="AC74" s="45"/>
      <c r="AD74" s="86">
        <f>+'Ark1'!Z230</f>
        <v>2.6409167206068633</v>
      </c>
      <c r="AE74" s="86">
        <f>+'Ark1'!AA230</f>
        <v>0</v>
      </c>
      <c r="AF74" s="86">
        <f>+'Ark1'!AB230</f>
        <v>1.6036009406433562</v>
      </c>
      <c r="AG74" s="86">
        <f t="shared" si="0"/>
        <v>1.4917909074176352</v>
      </c>
      <c r="AH74" s="135">
        <f t="shared" si="1"/>
        <v>11.284210526315789</v>
      </c>
      <c r="AI74" s="45"/>
      <c r="AJ74" s="22"/>
      <c r="AK74" s="22"/>
      <c r="AL74" s="22"/>
    </row>
    <row r="75" spans="1:38" ht="15" customHeight="1">
      <c r="A75" s="45"/>
      <c r="B75" s="85">
        <f>+'Ark1'!C231</f>
        <v>2009</v>
      </c>
      <c r="C75" s="85">
        <f>+'Ark1'!G231</f>
        <v>1</v>
      </c>
      <c r="D75" s="86" t="str">
        <f>VLOOKUP(C75,RNR!$D$7:$E$10,2)</f>
        <v>Øst</v>
      </c>
      <c r="E75" s="85">
        <f>+'Ark1'!Q231</f>
        <v>151</v>
      </c>
      <c r="F75" s="93">
        <f t="shared" si="2"/>
        <v>-29</v>
      </c>
      <c r="G75" s="400">
        <f>+'Ark1'!R231</f>
        <v>3920</v>
      </c>
      <c r="H75" s="93">
        <f t="shared" si="3"/>
        <v>311</v>
      </c>
      <c r="I75" s="88">
        <f>+'Ark1'!AG231</f>
        <v>32.917288533758629</v>
      </c>
      <c r="J75" s="139">
        <f t="shared" si="4"/>
        <v>0.42949769985988695</v>
      </c>
      <c r="K75" s="88">
        <f>+'Ark1'!AH231</f>
        <v>0</v>
      </c>
      <c r="L75" s="310"/>
      <c r="M75" s="45"/>
      <c r="N75" s="45"/>
      <c r="O75" s="45"/>
      <c r="P75" s="86">
        <f>+'Ark1'!S231</f>
        <v>4.8706632653061215</v>
      </c>
      <c r="Q75" s="112">
        <f t="shared" si="5"/>
        <v>0.84073807827370217</v>
      </c>
      <c r="R75" s="45"/>
      <c r="S75" s="112"/>
      <c r="T75" s="45"/>
      <c r="U75" s="112"/>
      <c r="V75" s="45"/>
      <c r="W75" s="86">
        <f>+'Ark1'!T231</f>
        <v>3.8051020408163265</v>
      </c>
      <c r="X75" s="112">
        <f t="shared" si="6"/>
        <v>0.30246973269773436</v>
      </c>
      <c r="Y75" s="76"/>
      <c r="Z75" s="86">
        <f>+'Ark1'!U231</f>
        <v>6.2340306122448972</v>
      </c>
      <c r="AA75" s="112">
        <f t="shared" si="7"/>
        <v>0.35586491537594345</v>
      </c>
      <c r="AB75" s="88">
        <f>+'Ark1'!W231</f>
        <v>0</v>
      </c>
      <c r="AC75" s="45"/>
      <c r="AD75" s="86">
        <f>+'Ark1'!Z231</f>
        <v>2.4494699716305983</v>
      </c>
      <c r="AE75" s="86">
        <f>+'Ark1'!AA231</f>
        <v>1.6581144223575628</v>
      </c>
      <c r="AF75" s="86">
        <f>+'Ark1'!AB231</f>
        <v>1.4975403268039222</v>
      </c>
      <c r="AG75" s="86">
        <f t="shared" si="0"/>
        <v>1.2799141046456817</v>
      </c>
      <c r="AH75" s="135">
        <f t="shared" si="1"/>
        <v>25.960264900662253</v>
      </c>
      <c r="AI75" s="45"/>
      <c r="AJ75" s="22"/>
      <c r="AK75" s="22"/>
      <c r="AL75" s="22"/>
    </row>
    <row r="76" spans="1:38" ht="15" customHeight="1">
      <c r="A76" s="45"/>
      <c r="B76" s="85">
        <f>+'Ark1'!C232</f>
        <v>2009</v>
      </c>
      <c r="C76" s="85">
        <f>+'Ark1'!G232</f>
        <v>2</v>
      </c>
      <c r="D76" s="86" t="str">
        <f>VLOOKUP(C76,RNR!$D$7:$E$10,2)</f>
        <v>Vest</v>
      </c>
      <c r="E76" s="85">
        <f>+'Ark1'!Q232</f>
        <v>182</v>
      </c>
      <c r="F76" s="93">
        <f t="shared" si="2"/>
        <v>119</v>
      </c>
      <c r="G76" s="400">
        <f>+'Ark1'!R232</f>
        <v>4319</v>
      </c>
      <c r="H76" s="93">
        <f t="shared" si="3"/>
        <v>1714</v>
      </c>
      <c r="I76" s="88">
        <f>+'Ark1'!AG232</f>
        <v>36.264864195003184</v>
      </c>
      <c r="J76" s="139">
        <f t="shared" si="4"/>
        <v>17.584572063234557</v>
      </c>
      <c r="K76" s="88">
        <f>+'Ark1'!AH232</f>
        <v>0.4399166473720767</v>
      </c>
      <c r="L76" s="310"/>
      <c r="M76" s="45"/>
      <c r="N76" s="45"/>
      <c r="O76" s="45"/>
      <c r="P76" s="86">
        <f>+'Ark1'!S232</f>
        <v>4.4010187543412851</v>
      </c>
      <c r="Q76" s="112">
        <f t="shared" si="5"/>
        <v>0.3242433224794814</v>
      </c>
      <c r="R76" s="45"/>
      <c r="S76" s="112"/>
      <c r="T76" s="45"/>
      <c r="U76" s="112"/>
      <c r="V76" s="45"/>
      <c r="W76" s="86">
        <f>+'Ark1'!T232</f>
        <v>3.4795091456355638</v>
      </c>
      <c r="X76" s="112">
        <f t="shared" si="6"/>
        <v>-0.32509738027614343</v>
      </c>
      <c r="Y76" s="76"/>
      <c r="Z76" s="86">
        <f>+'Ark1'!U232</f>
        <v>6.2335262792313104</v>
      </c>
      <c r="AA76" s="112">
        <f t="shared" si="7"/>
        <v>1.5509543022639427</v>
      </c>
      <c r="AB76" s="88">
        <f>+'Ark1'!W232</f>
        <v>0</v>
      </c>
      <c r="AC76" s="45"/>
      <c r="AD76" s="86">
        <f>+'Ark1'!Z232</f>
        <v>3.069616181907671</v>
      </c>
      <c r="AE76" s="86">
        <f>+'Ark1'!AA232</f>
        <v>1.4391602087279756</v>
      </c>
      <c r="AF76" s="86">
        <f>+'Ark1'!AB232</f>
        <v>1.5175088773141308</v>
      </c>
      <c r="AG76" s="86">
        <f t="shared" si="0"/>
        <v>1.4163825757575765</v>
      </c>
      <c r="AH76" s="135">
        <f t="shared" si="1"/>
        <v>23.73076923076923</v>
      </c>
      <c r="AI76" s="45"/>
      <c r="AJ76" s="22"/>
      <c r="AK76" s="22"/>
      <c r="AL76" s="22"/>
    </row>
    <row r="77" spans="1:38" ht="15" customHeight="1">
      <c r="A77" s="45"/>
      <c r="B77" s="85">
        <f>+'Ark1'!C233</f>
        <v>2009</v>
      </c>
      <c r="C77" s="85">
        <f>+'Ark1'!G233</f>
        <v>3</v>
      </c>
      <c r="D77" s="86" t="str">
        <f>VLOOKUP(C77,RNR!$D$7:$E$10,2)</f>
        <v>Midt</v>
      </c>
      <c r="E77" s="85">
        <f>+'Ark1'!Q233</f>
        <v>63</v>
      </c>
      <c r="F77" s="93">
        <f t="shared" si="2"/>
        <v>-10</v>
      </c>
      <c r="G77" s="400">
        <f>+'Ark1'!R233</f>
        <v>2410</v>
      </c>
      <c r="H77" s="93">
        <f t="shared" si="3"/>
        <v>1074</v>
      </c>
      <c r="I77" s="88">
        <f>+'Ark1'!AG233</f>
        <v>16.666217665156211</v>
      </c>
      <c r="J77" s="139">
        <f t="shared" si="4"/>
        <v>2.9051206855561329</v>
      </c>
      <c r="K77" s="88">
        <f>+'Ark1'!AH233</f>
        <v>8.29875518672199E-2</v>
      </c>
      <c r="L77" s="310"/>
      <c r="M77" s="45"/>
      <c r="N77" s="45"/>
      <c r="O77" s="45"/>
      <c r="P77" s="86">
        <f>+'Ark1'!S233</f>
        <v>4.3551867219917</v>
      </c>
      <c r="Q77" s="112">
        <f t="shared" si="5"/>
        <v>0.44575558426714856</v>
      </c>
      <c r="R77" s="45"/>
      <c r="S77" s="112"/>
      <c r="T77" s="45"/>
      <c r="U77" s="112"/>
      <c r="V77" s="45"/>
      <c r="W77" s="86">
        <f>+'Ark1'!T233</f>
        <v>3.7614107883817431</v>
      </c>
      <c r="X77" s="112">
        <f t="shared" si="6"/>
        <v>0.88641078838174314</v>
      </c>
      <c r="Y77" s="76"/>
      <c r="Z77" s="86">
        <f>+'Ark1'!U233</f>
        <v>5.1339419087136884</v>
      </c>
      <c r="AA77" s="112">
        <f t="shared" si="7"/>
        <v>-1.5920311451785247</v>
      </c>
      <c r="AB77" s="88">
        <f>+'Ark1'!W233</f>
        <v>0</v>
      </c>
      <c r="AC77" s="45"/>
      <c r="AD77" s="86">
        <f>+'Ark1'!Z233</f>
        <v>2.4309538752336328</v>
      </c>
      <c r="AE77" s="86">
        <f>+'Ark1'!AA233</f>
        <v>1.9864645888223813</v>
      </c>
      <c r="AF77" s="86">
        <f>+'Ark1'!AB233</f>
        <v>1.5004579112011436</v>
      </c>
      <c r="AG77" s="86">
        <f t="shared" si="0"/>
        <v>1.1788109756097553</v>
      </c>
      <c r="AH77" s="135">
        <f t="shared" si="1"/>
        <v>38.253968253968253</v>
      </c>
      <c r="AI77" s="45"/>
      <c r="AJ77" s="22"/>
      <c r="AK77" s="22"/>
      <c r="AL77" s="22"/>
    </row>
    <row r="78" spans="1:38" ht="15" customHeight="1">
      <c r="A78" s="45"/>
      <c r="B78" s="85">
        <f>+'Ark1'!C234</f>
        <v>2009</v>
      </c>
      <c r="C78" s="85">
        <f>+'Ark1'!G234</f>
        <v>4</v>
      </c>
      <c r="D78" s="86" t="str">
        <f>VLOOKUP(C78,RNR!$D$7:$E$10,2)</f>
        <v>Nord</v>
      </c>
      <c r="E78" s="85">
        <f>+'Ark1'!Q234</f>
        <v>81</v>
      </c>
      <c r="F78" s="93">
        <f t="shared" si="2"/>
        <v>-54</v>
      </c>
      <c r="G78" s="400">
        <f>+'Ark1'!R234</f>
        <v>1381</v>
      </c>
      <c r="H78" s="93">
        <f t="shared" si="3"/>
        <v>-1564</v>
      </c>
      <c r="I78" s="88">
        <f>+'Ark1'!AG234</f>
        <v>14.151629606081972</v>
      </c>
      <c r="J78" s="139">
        <f t="shared" si="4"/>
        <v>-19.186666277930723</v>
      </c>
      <c r="K78" s="88">
        <f>+'Ark1'!AH234</f>
        <v>0</v>
      </c>
      <c r="L78" s="310"/>
      <c r="M78" s="45"/>
      <c r="N78" s="45"/>
      <c r="O78" s="45"/>
      <c r="P78" s="86">
        <f>+'Ark1'!S234</f>
        <v>4.1354091238233153</v>
      </c>
      <c r="Q78" s="112">
        <f t="shared" si="5"/>
        <v>-0.71246863509009639</v>
      </c>
      <c r="R78" s="45"/>
      <c r="S78" s="112"/>
      <c r="T78" s="45"/>
      <c r="U78" s="112"/>
      <c r="V78" s="45"/>
      <c r="W78" s="86">
        <f>+'Ark1'!T234</f>
        <v>3.1071687183200578</v>
      </c>
      <c r="X78" s="112">
        <f t="shared" si="6"/>
        <v>-0.25106557709590183</v>
      </c>
      <c r="Y78" s="76"/>
      <c r="Z78" s="86">
        <f>+'Ark1'!U234</f>
        <v>7.6075307748008605</v>
      </c>
      <c r="AA78" s="112">
        <f t="shared" si="7"/>
        <v>1.2963592977210547</v>
      </c>
      <c r="AB78" s="88">
        <f>+'Ark1'!W234</f>
        <v>0</v>
      </c>
      <c r="AC78" s="45"/>
      <c r="AD78" s="86">
        <f>+'Ark1'!Z234</f>
        <v>2.5002333967724266</v>
      </c>
      <c r="AE78" s="86">
        <f>+'Ark1'!AA234</f>
        <v>1.6385292352962095</v>
      </c>
      <c r="AF78" s="86">
        <f>+'Ark1'!AB234</f>
        <v>1.4694915871676268</v>
      </c>
      <c r="AG78" s="86">
        <f t="shared" si="0"/>
        <v>1.839607774470319</v>
      </c>
      <c r="AH78" s="135">
        <f t="shared" si="1"/>
        <v>17.049382716049383</v>
      </c>
      <c r="AI78" s="45"/>
      <c r="AJ78" s="22"/>
      <c r="AK78" s="22"/>
      <c r="AL78" s="22"/>
    </row>
    <row r="79" spans="1:38" ht="15" customHeight="1">
      <c r="A79" s="45"/>
      <c r="B79" s="85">
        <f>+'Ark1'!C235</f>
        <v>2008</v>
      </c>
      <c r="C79" s="85">
        <f>+'Ark1'!G235</f>
        <v>1</v>
      </c>
      <c r="D79" s="86" t="str">
        <f>VLOOKUP(C79,RNR!$D$7:$E$10,2)</f>
        <v>Øst</v>
      </c>
      <c r="E79" s="85">
        <f>+'Ark1'!Q235</f>
        <v>155</v>
      </c>
      <c r="F79" s="93">
        <f t="shared" si="2"/>
        <v>-12</v>
      </c>
      <c r="G79" s="400">
        <f>+'Ark1'!R235</f>
        <v>3607</v>
      </c>
      <c r="H79" s="93">
        <f t="shared" si="3"/>
        <v>247</v>
      </c>
      <c r="I79" s="88">
        <f>+'Ark1'!AG235</f>
        <v>35.070820054732557</v>
      </c>
      <c r="J79" s="139">
        <f t="shared" si="4"/>
        <v>-2.2507299112769275</v>
      </c>
      <c r="K79" s="88">
        <f>+'Ark1'!AH235</f>
        <v>0</v>
      </c>
      <c r="L79" s="310"/>
      <c r="M79" s="45"/>
      <c r="N79" s="45"/>
      <c r="O79" s="45"/>
      <c r="P79" s="86">
        <f>+'Ark1'!S235</f>
        <v>5.1075686165788756</v>
      </c>
      <c r="Q79" s="112">
        <f t="shared" si="5"/>
        <v>1.2754257594360197</v>
      </c>
      <c r="R79" s="45"/>
      <c r="S79" s="112"/>
      <c r="T79" s="45"/>
      <c r="U79" s="112"/>
      <c r="V79" s="45"/>
      <c r="W79" s="86">
        <f>+'Ark1'!T235</f>
        <v>3.7637926254505127</v>
      </c>
      <c r="X79" s="112">
        <f t="shared" si="6"/>
        <v>0.54980453021241882</v>
      </c>
      <c r="Y79" s="76"/>
      <c r="Z79" s="86">
        <f>+'Ark1'!U235</f>
        <v>6.3490435264762892</v>
      </c>
      <c r="AA79" s="112">
        <f t="shared" si="7"/>
        <v>0.15645424076200953</v>
      </c>
      <c r="AB79" s="88">
        <f>+'Ark1'!W235</f>
        <v>2.772387025228722E-2</v>
      </c>
      <c r="AC79" s="45"/>
      <c r="AD79" s="86">
        <f>+'Ark1'!Z235</f>
        <v>2.6614600531821559</v>
      </c>
      <c r="AE79" s="86">
        <f>+'Ark1'!AA235</f>
        <v>1.5414307311242628</v>
      </c>
      <c r="AF79" s="86">
        <f>+'Ark1'!AB235</f>
        <v>1.5403951149977069</v>
      </c>
      <c r="AG79" s="86">
        <f t="shared" si="0"/>
        <v>1.2430657330510759</v>
      </c>
      <c r="AH79" s="135">
        <f t="shared" si="1"/>
        <v>23.270967741935483</v>
      </c>
      <c r="AI79" s="45"/>
      <c r="AJ79" s="22"/>
      <c r="AK79" s="22"/>
      <c r="AL79" s="22"/>
    </row>
    <row r="80" spans="1:38" ht="15" customHeight="1">
      <c r="A80" s="45"/>
      <c r="B80" s="85">
        <f>+'Ark1'!C236</f>
        <v>2008</v>
      </c>
      <c r="C80" s="85">
        <f>+'Ark1'!G236</f>
        <v>2</v>
      </c>
      <c r="D80" s="86" t="str">
        <f>VLOOKUP(C80,RNR!$D$7:$E$10,2)</f>
        <v>Vest</v>
      </c>
      <c r="E80" s="85">
        <f>+'Ark1'!Q236</f>
        <v>180</v>
      </c>
      <c r="F80" s="93">
        <f t="shared" ref="F80:F110" si="8">+E80-E85</f>
        <v>124</v>
      </c>
      <c r="G80" s="400">
        <f>+'Ark1'!R236</f>
        <v>3609</v>
      </c>
      <c r="H80" s="93">
        <f t="shared" ref="H80:H109" si="9">+G80-G85</f>
        <v>1888</v>
      </c>
      <c r="I80" s="88">
        <f>+'Ark1'!AG236</f>
        <v>32.487790833898742</v>
      </c>
      <c r="J80" s="139">
        <f t="shared" ref="J80:J109" si="10">+I80-I85</f>
        <v>18.138246700978918</v>
      </c>
      <c r="K80" s="88">
        <f>+'Ark1'!AH236</f>
        <v>0.24937655860349123</v>
      </c>
      <c r="L80" s="310"/>
      <c r="M80" s="45"/>
      <c r="N80" s="45"/>
      <c r="O80" s="45"/>
      <c r="P80" s="86">
        <f>+'Ark1'!S236</f>
        <v>4.0299251870324193</v>
      </c>
      <c r="Q80" s="112">
        <f t="shared" ref="Q80:Q109" si="11">+P80-P85</f>
        <v>-0.34078951372295574</v>
      </c>
      <c r="R80" s="45"/>
      <c r="S80" s="112"/>
      <c r="T80" s="45"/>
      <c r="U80" s="112"/>
      <c r="V80" s="45"/>
      <c r="W80" s="86">
        <f>+'Ark1'!T236</f>
        <v>3.5026323081185922</v>
      </c>
      <c r="X80" s="112">
        <f t="shared" ref="X80:X109" si="12">+W80-W85</f>
        <v>-0.22427065527478529</v>
      </c>
      <c r="Y80" s="76"/>
      <c r="Z80" s="86">
        <f>+'Ark1'!U236</f>
        <v>5.8781656968689537</v>
      </c>
      <c r="AA80" s="112">
        <f t="shared" ref="AA80:AA109" si="13">+Z80-Z85</f>
        <v>1.2297054993093948</v>
      </c>
      <c r="AB80" s="88">
        <f>+'Ark1'!W236</f>
        <v>0</v>
      </c>
      <c r="AC80" s="45"/>
      <c r="AD80" s="86">
        <f>+'Ark1'!Z236</f>
        <v>3.2225393978875245</v>
      </c>
      <c r="AE80" s="86">
        <f>+'Ark1'!AA236</f>
        <v>1.2590231911681675</v>
      </c>
      <c r="AF80" s="86">
        <f>+'Ark1'!AB236</f>
        <v>1.5305356848836864</v>
      </c>
      <c r="AG80" s="86">
        <f t="shared" ref="AG80:AG114" si="14">+Z80/P80</f>
        <v>1.4586289878987935</v>
      </c>
      <c r="AH80" s="135">
        <f t="shared" ref="AH80:AH114" si="15">+G80/E80</f>
        <v>20.05</v>
      </c>
      <c r="AI80" s="45"/>
      <c r="AJ80" s="22"/>
      <c r="AK80" s="22"/>
      <c r="AL80" s="22"/>
    </row>
    <row r="81" spans="1:38" ht="15" customHeight="1">
      <c r="A81" s="45"/>
      <c r="B81" s="85">
        <f>+'Ark1'!C237</f>
        <v>2008</v>
      </c>
      <c r="C81" s="85">
        <f>+'Ark1'!G237</f>
        <v>3</v>
      </c>
      <c r="D81" s="86" t="str">
        <f>VLOOKUP(C81,RNR!$D$7:$E$10,2)</f>
        <v>Midt</v>
      </c>
      <c r="E81" s="85">
        <f>+'Ark1'!Q237</f>
        <v>63</v>
      </c>
      <c r="F81" s="93">
        <f t="shared" si="8"/>
        <v>-8</v>
      </c>
      <c r="G81" s="400">
        <f>+'Ark1'!R237</f>
        <v>2605</v>
      </c>
      <c r="H81" s="93">
        <f t="shared" si="9"/>
        <v>1478</v>
      </c>
      <c r="I81" s="88">
        <f>+'Ark1'!AG237</f>
        <v>18.680292131768628</v>
      </c>
      <c r="J81" s="139">
        <f t="shared" si="10"/>
        <v>3.6896821147106085</v>
      </c>
      <c r="K81" s="88">
        <f>+'Ark1'!AH237</f>
        <v>0</v>
      </c>
      <c r="L81" s="310"/>
      <c r="M81" s="45"/>
      <c r="N81" s="45"/>
      <c r="O81" s="45"/>
      <c r="P81" s="86">
        <f>+'Ark1'!S237</f>
        <v>4.0767754318618037</v>
      </c>
      <c r="Q81" s="112">
        <f t="shared" si="11"/>
        <v>-0.21869927976197623</v>
      </c>
      <c r="R81" s="45"/>
      <c r="S81" s="112"/>
      <c r="T81" s="45"/>
      <c r="U81" s="112"/>
      <c r="V81" s="45"/>
      <c r="W81" s="86">
        <f>+'Ark1'!T237</f>
        <v>3.8046065259117072</v>
      </c>
      <c r="X81" s="112">
        <f t="shared" si="12"/>
        <v>0.84364822954968366</v>
      </c>
      <c r="Y81" s="76"/>
      <c r="Z81" s="86">
        <f>+'Ark1'!U237</f>
        <v>4.6825719769673677</v>
      </c>
      <c r="AA81" s="112">
        <f t="shared" si="13"/>
        <v>-2.7330447044878197</v>
      </c>
      <c r="AB81" s="88">
        <f>+'Ark1'!W237</f>
        <v>0</v>
      </c>
      <c r="AC81" s="45"/>
      <c r="AD81" s="86">
        <f>+'Ark1'!Z237</f>
        <v>2.2162399005168063</v>
      </c>
      <c r="AE81" s="86">
        <f>+'Ark1'!AA237</f>
        <v>1.517984939906889</v>
      </c>
      <c r="AF81" s="86">
        <f>+'Ark1'!AB237</f>
        <v>1.4895083785804775</v>
      </c>
      <c r="AG81" s="86">
        <f t="shared" si="14"/>
        <v>1.1485969868173254</v>
      </c>
      <c r="AH81" s="135">
        <f t="shared" si="15"/>
        <v>41.349206349206348</v>
      </c>
      <c r="AI81" s="45"/>
      <c r="AJ81" s="22"/>
      <c r="AK81" s="22"/>
      <c r="AL81" s="22"/>
    </row>
    <row r="82" spans="1:38" ht="15" customHeight="1">
      <c r="A82" s="45"/>
      <c r="B82" s="85">
        <f>+'Ark1'!C238</f>
        <v>2008</v>
      </c>
      <c r="C82" s="85">
        <f>+'Ark1'!G238</f>
        <v>4</v>
      </c>
      <c r="D82" s="86" t="str">
        <f>VLOOKUP(C82,RNR!$D$7:$E$10,2)</f>
        <v>Nord</v>
      </c>
      <c r="E82" s="85">
        <f>+'Ark1'!Q238</f>
        <v>73</v>
      </c>
      <c r="F82" s="93">
        <f t="shared" si="8"/>
        <v>-47</v>
      </c>
      <c r="G82" s="400">
        <f>+'Ark1'!R238</f>
        <v>1336</v>
      </c>
      <c r="H82" s="93">
        <f t="shared" si="9"/>
        <v>-1531</v>
      </c>
      <c r="I82" s="88">
        <f>+'Ark1'!AG238</f>
        <v>13.761096979600078</v>
      </c>
      <c r="J82" s="139">
        <f t="shared" si="10"/>
        <v>-16.35583017331593</v>
      </c>
      <c r="K82" s="88">
        <f>+'Ark1'!AH238</f>
        <v>0</v>
      </c>
      <c r="L82" s="310"/>
      <c r="M82" s="45"/>
      <c r="N82" s="45"/>
      <c r="O82" s="45"/>
      <c r="P82" s="86">
        <f>+'Ark1'!S238</f>
        <v>3.9094311377245514</v>
      </c>
      <c r="Q82" s="112">
        <f t="shared" si="11"/>
        <v>-0.75363129687607699</v>
      </c>
      <c r="R82" s="45"/>
      <c r="S82" s="112"/>
      <c r="T82" s="45"/>
      <c r="U82" s="112"/>
      <c r="V82" s="45"/>
      <c r="W82" s="86">
        <f>+'Ark1'!T238</f>
        <v>2.875</v>
      </c>
      <c r="X82" s="112">
        <f t="shared" si="12"/>
        <v>0.21821590512731026</v>
      </c>
      <c r="Y82" s="76"/>
      <c r="Z82" s="86">
        <f>+'Ark1'!U238</f>
        <v>6.7259730538922131</v>
      </c>
      <c r="AA82" s="112">
        <f t="shared" si="13"/>
        <v>1.1433431271395129</v>
      </c>
      <c r="AB82" s="88">
        <f>+'Ark1'!W238</f>
        <v>0</v>
      </c>
      <c r="AC82" s="45"/>
      <c r="AD82" s="86">
        <f>+'Ark1'!Z238</f>
        <v>2.4196378358669719</v>
      </c>
      <c r="AE82" s="86">
        <f>+'Ark1'!AA238</f>
        <v>1.6691192161834445</v>
      </c>
      <c r="AF82" s="86">
        <f>+'Ark1'!AB238</f>
        <v>1.3739789349813389</v>
      </c>
      <c r="AG82" s="86">
        <f t="shared" si="14"/>
        <v>1.7204480183802404</v>
      </c>
      <c r="AH82" s="135">
        <f t="shared" si="15"/>
        <v>18.301369863013697</v>
      </c>
      <c r="AI82" s="45"/>
      <c r="AJ82" s="22"/>
      <c r="AK82" s="22"/>
      <c r="AL82" s="22"/>
    </row>
    <row r="83" spans="1:38" ht="15" customHeight="1">
      <c r="A83" s="45"/>
      <c r="B83" s="85">
        <f>+'Ark1'!C239</f>
        <v>2007</v>
      </c>
      <c r="C83" s="85">
        <f>+'Ark1'!G239</f>
        <v>1</v>
      </c>
      <c r="D83" s="86" t="str">
        <f>VLOOKUP(C83,RNR!$D$7:$E$10,2)</f>
        <v>Øst</v>
      </c>
      <c r="E83" s="85">
        <f>+'Ark1'!Q239</f>
        <v>135</v>
      </c>
      <c r="F83" s="93">
        <f t="shared" si="8"/>
        <v>-44</v>
      </c>
      <c r="G83" s="400">
        <f>+'Ark1'!R239</f>
        <v>2945</v>
      </c>
      <c r="H83" s="93">
        <f t="shared" si="9"/>
        <v>-457</v>
      </c>
      <c r="I83" s="88">
        <f>+'Ark1'!AG239</f>
        <v>33.338295884012695</v>
      </c>
      <c r="J83" s="139">
        <f t="shared" si="10"/>
        <v>-3.309165174767017</v>
      </c>
      <c r="K83" s="88">
        <f>+'Ark1'!AH239</f>
        <v>0.20373514431239392</v>
      </c>
      <c r="L83" s="310"/>
      <c r="M83" s="45"/>
      <c r="N83" s="45"/>
      <c r="O83" s="45"/>
      <c r="P83" s="86">
        <f>+'Ark1'!S239</f>
        <v>4.8478777589134117</v>
      </c>
      <c r="Q83" s="112">
        <f t="shared" si="11"/>
        <v>1.3669841669087068</v>
      </c>
      <c r="R83" s="45"/>
      <c r="S83" s="112"/>
      <c r="T83" s="45"/>
      <c r="U83" s="112"/>
      <c r="V83" s="45"/>
      <c r="W83" s="86">
        <f>+'Ark1'!T239</f>
        <v>3.3582342954159596</v>
      </c>
      <c r="X83" s="112">
        <f t="shared" si="12"/>
        <v>0.3015029609068467</v>
      </c>
      <c r="Y83" s="76"/>
      <c r="Z83" s="86">
        <f>+'Ark1'!U239</f>
        <v>6.3111714770798057</v>
      </c>
      <c r="AA83" s="112">
        <f t="shared" si="13"/>
        <v>0.58630375221207931</v>
      </c>
      <c r="AB83" s="88">
        <f>+'Ark1'!W239</f>
        <v>0</v>
      </c>
      <c r="AC83" s="45"/>
      <c r="AD83" s="86">
        <f>+'Ark1'!Z239</f>
        <v>2.8147153012271482</v>
      </c>
      <c r="AE83" s="86">
        <f>+'Ark1'!AA239</f>
        <v>1.6522710856802365</v>
      </c>
      <c r="AF83" s="86">
        <f>+'Ark1'!AB239</f>
        <v>1.5796953154825812</v>
      </c>
      <c r="AG83" s="86">
        <f t="shared" si="14"/>
        <v>1.3018421236954565</v>
      </c>
      <c r="AH83" s="135">
        <f t="shared" si="15"/>
        <v>21.814814814814813</v>
      </c>
      <c r="AI83" s="45"/>
      <c r="AJ83" s="22"/>
      <c r="AK83" s="22"/>
      <c r="AL83" s="22"/>
    </row>
    <row r="84" spans="1:38" ht="15" customHeight="1">
      <c r="A84" s="45"/>
      <c r="B84" s="85">
        <f>+'Ark1'!C240</f>
        <v>2007</v>
      </c>
      <c r="C84" s="85">
        <f>+'Ark1'!G240</f>
        <v>2</v>
      </c>
      <c r="D84" s="86" t="str">
        <f>VLOOKUP(C84,RNR!$D$7:$E$10,2)</f>
        <v>Vest</v>
      </c>
      <c r="E84" s="85">
        <f>+'Ark1'!Q240</f>
        <v>167</v>
      </c>
      <c r="F84" s="93">
        <f t="shared" si="8"/>
        <v>113</v>
      </c>
      <c r="G84" s="400">
        <f>+'Ark1'!R240</f>
        <v>3360</v>
      </c>
      <c r="H84" s="93">
        <f t="shared" si="9"/>
        <v>1583</v>
      </c>
      <c r="I84" s="88">
        <f>+'Ark1'!AG240</f>
        <v>37.321549966009485</v>
      </c>
      <c r="J84" s="139">
        <f t="shared" si="10"/>
        <v>22.092042324535903</v>
      </c>
      <c r="K84" s="88">
        <f>+'Ark1'!AH240</f>
        <v>0.68452380952380953</v>
      </c>
      <c r="L84" s="310"/>
      <c r="M84" s="45"/>
      <c r="N84" s="45"/>
      <c r="O84" s="45"/>
      <c r="P84" s="86">
        <f>+'Ark1'!S240</f>
        <v>3.832142857142856</v>
      </c>
      <c r="Q84" s="112">
        <f t="shared" si="11"/>
        <v>-0.33105354128145548</v>
      </c>
      <c r="R84" s="45"/>
      <c r="S84" s="112"/>
      <c r="T84" s="45"/>
      <c r="U84" s="112"/>
      <c r="V84" s="45"/>
      <c r="W84" s="86">
        <f>+'Ark1'!T240</f>
        <v>3.2139880952380939</v>
      </c>
      <c r="X84" s="112">
        <f t="shared" si="12"/>
        <v>-0.93120042473939657</v>
      </c>
      <c r="Y84" s="76"/>
      <c r="Z84" s="86">
        <f>+'Ark1'!U240</f>
        <v>6.1925892857142797</v>
      </c>
      <c r="AA84" s="112">
        <f t="shared" si="13"/>
        <v>1.6379466295522063</v>
      </c>
      <c r="AB84" s="88">
        <f>+'Ark1'!W240</f>
        <v>0</v>
      </c>
      <c r="AC84" s="45"/>
      <c r="AD84" s="86">
        <f>+'Ark1'!Z240</f>
        <v>3.0112460575995974</v>
      </c>
      <c r="AE84" s="86">
        <f>+'Ark1'!AA240</f>
        <v>1.4050640312714531</v>
      </c>
      <c r="AF84" s="86">
        <f>+'Ark1'!AB240</f>
        <v>1.4923557758668138</v>
      </c>
      <c r="AG84" s="86">
        <f t="shared" si="14"/>
        <v>1.6159599254426831</v>
      </c>
      <c r="AH84" s="135">
        <f t="shared" si="15"/>
        <v>20.119760479041915</v>
      </c>
      <c r="AI84" s="45"/>
      <c r="AJ84" s="22"/>
      <c r="AK84" s="22"/>
      <c r="AL84" s="22"/>
    </row>
    <row r="85" spans="1:38" ht="15" customHeight="1">
      <c r="A85" s="45"/>
      <c r="B85" s="85">
        <f>+'Ark1'!C241</f>
        <v>2007</v>
      </c>
      <c r="C85" s="85">
        <f>+'Ark1'!G241</f>
        <v>3</v>
      </c>
      <c r="D85" s="86" t="str">
        <f>VLOOKUP(C85,RNR!$D$7:$E$10,2)</f>
        <v>Midt</v>
      </c>
      <c r="E85" s="85">
        <f>+'Ark1'!Q241</f>
        <v>56</v>
      </c>
      <c r="F85" s="93">
        <f t="shared" si="8"/>
        <v>-24</v>
      </c>
      <c r="G85" s="400">
        <f>+'Ark1'!R241</f>
        <v>1721</v>
      </c>
      <c r="H85" s="93">
        <f t="shared" si="9"/>
        <v>362</v>
      </c>
      <c r="I85" s="88">
        <f>+'Ark1'!AG241</f>
        <v>14.349544132919824</v>
      </c>
      <c r="J85" s="139">
        <f t="shared" si="10"/>
        <v>-3.6565600139108696</v>
      </c>
      <c r="K85" s="88">
        <f>+'Ark1'!AH241</f>
        <v>0</v>
      </c>
      <c r="L85" s="310"/>
      <c r="M85" s="45"/>
      <c r="N85" s="45"/>
      <c r="O85" s="45"/>
      <c r="P85" s="86">
        <f>+'Ark1'!S241</f>
        <v>4.370714700755375</v>
      </c>
      <c r="Q85" s="112">
        <f t="shared" si="11"/>
        <v>0.35231882143234472</v>
      </c>
      <c r="R85" s="45"/>
      <c r="S85" s="112"/>
      <c r="T85" s="45"/>
      <c r="U85" s="112"/>
      <c r="V85" s="45"/>
      <c r="W85" s="86">
        <f>+'Ark1'!T241</f>
        <v>3.7269029633933775</v>
      </c>
      <c r="X85" s="112">
        <f t="shared" si="12"/>
        <v>0.75118552409977823</v>
      </c>
      <c r="Y85" s="76"/>
      <c r="Z85" s="86">
        <f>+'Ark1'!U241</f>
        <v>4.648460197559559</v>
      </c>
      <c r="AA85" s="112">
        <f t="shared" si="13"/>
        <v>-2.3928937391586187</v>
      </c>
      <c r="AB85" s="88">
        <f>+'Ark1'!W241</f>
        <v>0</v>
      </c>
      <c r="AC85" s="45"/>
      <c r="AD85" s="86">
        <f>+'Ark1'!Z241</f>
        <v>2.0082511984206319</v>
      </c>
      <c r="AE85" s="86">
        <f>+'Ark1'!AA241</f>
        <v>1.4842743412574004</v>
      </c>
      <c r="AF85" s="86">
        <f>+'Ark1'!AB241</f>
        <v>1.6344711286238705</v>
      </c>
      <c r="AG85" s="86">
        <f t="shared" si="14"/>
        <v>1.0635469290082427</v>
      </c>
      <c r="AH85" s="135">
        <f t="shared" si="15"/>
        <v>30.732142857142858</v>
      </c>
      <c r="AI85" s="45"/>
      <c r="AJ85" s="22"/>
      <c r="AK85" s="22"/>
      <c r="AL85" s="22"/>
    </row>
    <row r="86" spans="1:38" ht="15" customHeight="1">
      <c r="A86" s="45"/>
      <c r="B86" s="85">
        <f>+'Ark1'!C242</f>
        <v>2007</v>
      </c>
      <c r="C86" s="85">
        <f>+'Ark1'!G242</f>
        <v>4</v>
      </c>
      <c r="D86" s="86" t="str">
        <f>VLOOKUP(C86,RNR!$D$7:$E$10,2)</f>
        <v>Nord</v>
      </c>
      <c r="E86" s="85">
        <f>+'Ark1'!Q242</f>
        <v>71</v>
      </c>
      <c r="F86" s="93">
        <f t="shared" si="8"/>
        <v>-57</v>
      </c>
      <c r="G86" s="400">
        <f>+'Ark1'!R242</f>
        <v>1127</v>
      </c>
      <c r="H86" s="93">
        <f t="shared" si="9"/>
        <v>-1788</v>
      </c>
      <c r="I86" s="88">
        <f>+'Ark1'!AG242</f>
        <v>14.990610017058019</v>
      </c>
      <c r="J86" s="139">
        <f t="shared" si="10"/>
        <v>-17.466132800417554</v>
      </c>
      <c r="K86" s="88">
        <f>+'Ark1'!AH242</f>
        <v>0</v>
      </c>
      <c r="L86" s="310"/>
      <c r="M86" s="45"/>
      <c r="N86" s="45"/>
      <c r="O86" s="45"/>
      <c r="P86" s="86">
        <f>+'Ark1'!S242</f>
        <v>4.2954747116237799</v>
      </c>
      <c r="Q86" s="112">
        <f t="shared" si="11"/>
        <v>-0.27811019403659643</v>
      </c>
      <c r="R86" s="45"/>
      <c r="S86" s="112"/>
      <c r="T86" s="45"/>
      <c r="U86" s="112"/>
      <c r="V86" s="45"/>
      <c r="W86" s="86">
        <f>+'Ark1'!T242</f>
        <v>2.9609582963620236</v>
      </c>
      <c r="X86" s="112">
        <f t="shared" si="12"/>
        <v>0.50401146960387555</v>
      </c>
      <c r="Y86" s="76"/>
      <c r="Z86" s="86">
        <f>+'Ark1'!U242</f>
        <v>7.4156166814551874</v>
      </c>
      <c r="AA86" s="112">
        <f t="shared" si="13"/>
        <v>1.3686527020383856</v>
      </c>
      <c r="AB86" s="88">
        <f>+'Ark1'!W242</f>
        <v>0</v>
      </c>
      <c r="AC86" s="45"/>
      <c r="AD86" s="86">
        <f>+'Ark1'!Z242</f>
        <v>2.5873943868053262</v>
      </c>
      <c r="AE86" s="86">
        <f>+'Ark1'!AA242</f>
        <v>1.6273524153631205</v>
      </c>
      <c r="AF86" s="86">
        <f>+'Ark1'!AB242</f>
        <v>1.405491247846383</v>
      </c>
      <c r="AG86" s="86">
        <f t="shared" si="14"/>
        <v>1.726378847345589</v>
      </c>
      <c r="AH86" s="135">
        <f t="shared" si="15"/>
        <v>15.873239436619718</v>
      </c>
      <c r="AI86" s="45"/>
      <c r="AJ86" s="22"/>
      <c r="AK86" s="22"/>
      <c r="AL86" s="22"/>
    </row>
    <row r="87" spans="1:38" ht="15" customHeight="1">
      <c r="A87" s="45"/>
      <c r="B87" s="85">
        <f>+'Ark1'!C243</f>
        <v>2006</v>
      </c>
      <c r="C87" s="85">
        <f>+'Ark1'!G243</f>
        <v>1</v>
      </c>
      <c r="D87" s="86" t="str">
        <f>VLOOKUP(C87,RNR!$D$7:$E$10,2)</f>
        <v>Øst</v>
      </c>
      <c r="E87" s="85">
        <f>+'Ark1'!Q243</f>
        <v>120</v>
      </c>
      <c r="F87" s="93">
        <f t="shared" si="8"/>
        <v>-68</v>
      </c>
      <c r="G87" s="400">
        <f>+'Ark1'!R243</f>
        <v>2867</v>
      </c>
      <c r="H87" s="93">
        <f t="shared" si="9"/>
        <v>-653</v>
      </c>
      <c r="I87" s="88">
        <f>+'Ark1'!AG243</f>
        <v>30.116927152916009</v>
      </c>
      <c r="J87" s="139">
        <f t="shared" si="10"/>
        <v>-8.2460299314660865</v>
      </c>
      <c r="K87" s="88">
        <f>+'Ark1'!AH243</f>
        <v>0</v>
      </c>
      <c r="L87" s="310"/>
      <c r="M87" s="45"/>
      <c r="N87" s="45"/>
      <c r="O87" s="45"/>
      <c r="P87" s="86">
        <f>+'Ark1'!S243</f>
        <v>4.6630624346006284</v>
      </c>
      <c r="Q87" s="112">
        <f t="shared" si="11"/>
        <v>1.390619252782447</v>
      </c>
      <c r="R87" s="45"/>
      <c r="S87" s="112"/>
      <c r="T87" s="45"/>
      <c r="U87" s="112"/>
      <c r="V87" s="45"/>
      <c r="W87" s="86">
        <f>+'Ark1'!T243</f>
        <v>2.6567840948726897</v>
      </c>
      <c r="X87" s="112">
        <f t="shared" si="12"/>
        <v>-0.19776135967276565</v>
      </c>
      <c r="Y87" s="76"/>
      <c r="Z87" s="86">
        <f>+'Ark1'!U243</f>
        <v>5.5826299267527002</v>
      </c>
      <c r="AA87" s="112">
        <f t="shared" si="13"/>
        <v>-0.33626211870183553</v>
      </c>
      <c r="AB87" s="88">
        <f>+'Ark1'!W243</f>
        <v>0</v>
      </c>
      <c r="AC87" s="45"/>
      <c r="AD87" s="86">
        <f>+'Ark1'!Z243</f>
        <v>2.3405924150264847</v>
      </c>
      <c r="AE87" s="86">
        <f>+'Ark1'!AA243</f>
        <v>1.4852510931975478</v>
      </c>
      <c r="AF87" s="86">
        <f>+'Ark1'!AB243</f>
        <v>1.277679318121846</v>
      </c>
      <c r="AG87" s="86">
        <f t="shared" si="14"/>
        <v>1.1972024833570192</v>
      </c>
      <c r="AH87" s="135">
        <f t="shared" si="15"/>
        <v>23.891666666666666</v>
      </c>
      <c r="AI87" s="45"/>
      <c r="AJ87" s="22"/>
      <c r="AK87" s="22"/>
      <c r="AL87" s="22"/>
    </row>
    <row r="88" spans="1:38" ht="15" customHeight="1">
      <c r="A88" s="45"/>
      <c r="B88" s="85">
        <f>+'Ark1'!C244</f>
        <v>2006</v>
      </c>
      <c r="C88" s="85">
        <f>+'Ark1'!G244</f>
        <v>2</v>
      </c>
      <c r="D88" s="86" t="str">
        <f>VLOOKUP(C88,RNR!$D$7:$E$10,2)</f>
        <v>Vest</v>
      </c>
      <c r="E88" s="85">
        <f>+'Ark1'!Q244</f>
        <v>179</v>
      </c>
      <c r="F88" s="93">
        <f t="shared" si="8"/>
        <v>131</v>
      </c>
      <c r="G88" s="400">
        <f>+'Ark1'!R244</f>
        <v>3402</v>
      </c>
      <c r="H88" s="93">
        <f t="shared" si="9"/>
        <v>1165</v>
      </c>
      <c r="I88" s="88">
        <f>+'Ark1'!AG244</f>
        <v>36.647461058779712</v>
      </c>
      <c r="J88" s="139">
        <f t="shared" si="10"/>
        <v>19.052739015063093</v>
      </c>
      <c r="K88" s="88">
        <f>+'Ark1'!AH244</f>
        <v>0.23515579071134624</v>
      </c>
      <c r="L88" s="310"/>
      <c r="M88" s="45"/>
      <c r="N88" s="45"/>
      <c r="O88" s="45"/>
      <c r="P88" s="86">
        <f>+'Ark1'!S244</f>
        <v>3.4808935920047048</v>
      </c>
      <c r="Q88" s="112">
        <f t="shared" si="11"/>
        <v>-1.2638538375884991</v>
      </c>
      <c r="R88" s="45"/>
      <c r="S88" s="112"/>
      <c r="T88" s="45"/>
      <c r="U88" s="112"/>
      <c r="V88" s="45"/>
      <c r="W88" s="86">
        <f>+'Ark1'!T244</f>
        <v>3.0567313345091129</v>
      </c>
      <c r="X88" s="112">
        <f t="shared" si="12"/>
        <v>-1.2687045170778326</v>
      </c>
      <c r="Y88" s="76"/>
      <c r="Z88" s="86">
        <f>+'Ark1'!U244</f>
        <v>5.7248677248677264</v>
      </c>
      <c r="AA88" s="112">
        <f t="shared" si="13"/>
        <v>1.4532986591547168</v>
      </c>
      <c r="AB88" s="88">
        <f>+'Ark1'!W244</f>
        <v>0</v>
      </c>
      <c r="AC88" s="45"/>
      <c r="AD88" s="86">
        <f>+'Ark1'!Z244</f>
        <v>3.2029250754490999</v>
      </c>
      <c r="AE88" s="86">
        <f>+'Ark1'!AA244</f>
        <v>1.3598831609691515</v>
      </c>
      <c r="AF88" s="86">
        <f>+'Ark1'!AB244</f>
        <v>1.4513521085883947</v>
      </c>
      <c r="AG88" s="86">
        <f t="shared" si="14"/>
        <v>1.6446546191521698</v>
      </c>
      <c r="AH88" s="135">
        <f t="shared" si="15"/>
        <v>19.005586592178769</v>
      </c>
      <c r="AI88" s="45"/>
      <c r="AJ88" s="22"/>
      <c r="AK88" s="22"/>
      <c r="AL88" s="22"/>
    </row>
    <row r="89" spans="1:38" ht="15" customHeight="1">
      <c r="A89" s="45"/>
      <c r="B89" s="85">
        <f>+'Ark1'!C245</f>
        <v>2006</v>
      </c>
      <c r="C89" s="85">
        <f>+'Ark1'!G245</f>
        <v>3</v>
      </c>
      <c r="D89" s="86" t="str">
        <f>VLOOKUP(C89,RNR!$D$7:$E$10,2)</f>
        <v>Midt</v>
      </c>
      <c r="E89" s="85">
        <f>+'Ark1'!Q245</f>
        <v>54</v>
      </c>
      <c r="F89" s="93">
        <f t="shared" si="8"/>
        <v>-22</v>
      </c>
      <c r="G89" s="400">
        <f>+'Ark1'!R245</f>
        <v>1777</v>
      </c>
      <c r="H89" s="93">
        <f t="shared" si="9"/>
        <v>855</v>
      </c>
      <c r="I89" s="88">
        <f>+'Ark1'!AG245</f>
        <v>15.229507641473583</v>
      </c>
      <c r="J89" s="139">
        <f t="shared" si="10"/>
        <v>3.6439295870478716</v>
      </c>
      <c r="K89" s="88">
        <f>+'Ark1'!AH245</f>
        <v>0</v>
      </c>
      <c r="L89" s="310"/>
      <c r="M89" s="45"/>
      <c r="N89" s="45"/>
      <c r="O89" s="45"/>
      <c r="P89" s="86">
        <f>+'Ark1'!S245</f>
        <v>4.1631963984243114</v>
      </c>
      <c r="Q89" s="112">
        <f t="shared" si="11"/>
        <v>0.13282763486682647</v>
      </c>
      <c r="R89" s="45"/>
      <c r="S89" s="112"/>
      <c r="T89" s="45"/>
      <c r="U89" s="112"/>
      <c r="V89" s="45"/>
      <c r="W89" s="86">
        <f>+'Ark1'!T245</f>
        <v>4.1451885199774905</v>
      </c>
      <c r="X89" s="112">
        <f t="shared" si="12"/>
        <v>1.4759911230143672</v>
      </c>
      <c r="Y89" s="76"/>
      <c r="Z89" s="86">
        <f>+'Ark1'!U245</f>
        <v>4.5546426561620734</v>
      </c>
      <c r="AA89" s="112">
        <f t="shared" si="13"/>
        <v>-2.2696523546839122</v>
      </c>
      <c r="AB89" s="88">
        <f>+'Ark1'!W245</f>
        <v>0</v>
      </c>
      <c r="AC89" s="45"/>
      <c r="AD89" s="86">
        <f>+'Ark1'!Z245</f>
        <v>2.2575109672096438</v>
      </c>
      <c r="AE89" s="86">
        <f>+'Ark1'!AA245</f>
        <v>1.4015573467817579</v>
      </c>
      <c r="AF89" s="86">
        <f>+'Ark1'!AB245</f>
        <v>1.549146362472305</v>
      </c>
      <c r="AG89" s="86">
        <f t="shared" si="14"/>
        <v>1.0940254122735877</v>
      </c>
      <c r="AH89" s="135">
        <f t="shared" si="15"/>
        <v>32.907407407407405</v>
      </c>
      <c r="AI89" s="45"/>
      <c r="AJ89" s="22"/>
      <c r="AK89" s="22"/>
      <c r="AL89" s="22"/>
    </row>
    <row r="90" spans="1:38" ht="15" customHeight="1">
      <c r="A90" s="45"/>
      <c r="B90" s="85">
        <f>+'Ark1'!C246</f>
        <v>2006</v>
      </c>
      <c r="C90" s="85">
        <f>+'Ark1'!G246</f>
        <v>4</v>
      </c>
      <c r="D90" s="86" t="str">
        <f>VLOOKUP(C90,RNR!$D$7:$E$10,2)</f>
        <v>Nord</v>
      </c>
      <c r="E90" s="85">
        <f>+'Ark1'!Q246</f>
        <v>80</v>
      </c>
      <c r="F90" s="93">
        <f t="shared" si="8"/>
        <v>-46</v>
      </c>
      <c r="G90" s="400">
        <f>+'Ark1'!R246</f>
        <v>1359</v>
      </c>
      <c r="H90" s="93">
        <f t="shared" si="9"/>
        <v>-1278</v>
      </c>
      <c r="I90" s="88">
        <f>+'Ark1'!AG246</f>
        <v>18.006104146830694</v>
      </c>
      <c r="J90" s="139">
        <f t="shared" si="10"/>
        <v>-10.176390877724383</v>
      </c>
      <c r="K90" s="88">
        <f>+'Ark1'!AH246</f>
        <v>0</v>
      </c>
      <c r="L90" s="310"/>
      <c r="M90" s="45"/>
      <c r="N90" s="45"/>
      <c r="O90" s="45"/>
      <c r="P90" s="86">
        <f>+'Ark1'!S246</f>
        <v>4.0183958793230303</v>
      </c>
      <c r="Q90" s="112">
        <f t="shared" si="11"/>
        <v>-0.28877135617185168</v>
      </c>
      <c r="R90" s="45"/>
      <c r="S90" s="112"/>
      <c r="T90" s="45"/>
      <c r="U90" s="112"/>
      <c r="V90" s="45"/>
      <c r="W90" s="86">
        <f>+'Ark1'!T246</f>
        <v>2.9757174392935992</v>
      </c>
      <c r="X90" s="112">
        <f t="shared" si="12"/>
        <v>0.73529271422723586</v>
      </c>
      <c r="Y90" s="76"/>
      <c r="Z90" s="86">
        <f>+'Ark1'!U246</f>
        <v>7.0413539367181777</v>
      </c>
      <c r="AA90" s="112">
        <f t="shared" si="13"/>
        <v>1.0698711911740011</v>
      </c>
      <c r="AB90" s="88">
        <f>+'Ark1'!W246</f>
        <v>0</v>
      </c>
      <c r="AC90" s="45"/>
      <c r="AD90" s="86">
        <f>+'Ark1'!Z246</f>
        <v>2.54920321256514</v>
      </c>
      <c r="AE90" s="86">
        <f>+'Ark1'!AA246</f>
        <v>1.512892862889502</v>
      </c>
      <c r="AF90" s="86">
        <f>+'Ark1'!AB246</f>
        <v>1.380031745989452</v>
      </c>
      <c r="AG90" s="86">
        <f t="shared" si="14"/>
        <v>1.7522798022340242</v>
      </c>
      <c r="AH90" s="135">
        <f t="shared" si="15"/>
        <v>16.987500000000001</v>
      </c>
      <c r="AI90" s="45"/>
      <c r="AJ90" s="22"/>
      <c r="AK90" s="22"/>
      <c r="AL90" s="22"/>
    </row>
    <row r="91" spans="1:38" ht="15" customHeight="1">
      <c r="A91" s="45"/>
      <c r="B91" s="85">
        <f>+'Ark1'!C247</f>
        <v>2005</v>
      </c>
      <c r="C91" s="85">
        <f>+'Ark1'!G247</f>
        <v>1</v>
      </c>
      <c r="D91" s="86" t="str">
        <f>VLOOKUP(C91,RNR!$D$7:$E$10,2)</f>
        <v>Øst</v>
      </c>
      <c r="E91" s="85">
        <f>+'Ark1'!Q247</f>
        <v>128</v>
      </c>
      <c r="F91" s="93">
        <f t="shared" si="8"/>
        <v>-69</v>
      </c>
      <c r="G91" s="400">
        <f>+'Ark1'!R247</f>
        <v>2915</v>
      </c>
      <c r="H91" s="93">
        <f t="shared" si="9"/>
        <v>-724</v>
      </c>
      <c r="I91" s="88">
        <f>+'Ark1'!AG247</f>
        <v>32.456742817475572</v>
      </c>
      <c r="J91" s="139">
        <f t="shared" si="10"/>
        <v>-5.4103304754815014</v>
      </c>
      <c r="K91" s="88">
        <f>+'Ark1'!AH247</f>
        <v>0.13722126929674097</v>
      </c>
      <c r="L91" s="310"/>
      <c r="M91" s="45"/>
      <c r="N91" s="45"/>
      <c r="O91" s="45"/>
      <c r="P91" s="86">
        <f>+'Ark1'!S247</f>
        <v>4.5735849056603763</v>
      </c>
      <c r="Q91" s="112">
        <f t="shared" si="11"/>
        <v>1.2581136223407836</v>
      </c>
      <c r="R91" s="45"/>
      <c r="S91" s="112"/>
      <c r="T91" s="45"/>
      <c r="U91" s="112"/>
      <c r="V91" s="45"/>
      <c r="W91" s="86">
        <f>+'Ark1'!T247</f>
        <v>2.456946826758148</v>
      </c>
      <c r="X91" s="112">
        <f t="shared" si="12"/>
        <v>-0.45319332163426784</v>
      </c>
      <c r="Y91" s="76"/>
      <c r="Z91" s="86">
        <f>+'Ark1'!U247</f>
        <v>6.0469639794168017</v>
      </c>
      <c r="AA91" s="112">
        <f t="shared" si="13"/>
        <v>0.23272929955970056</v>
      </c>
      <c r="AB91" s="88">
        <f>+'Ark1'!W247</f>
        <v>0</v>
      </c>
      <c r="AC91" s="45"/>
      <c r="AD91" s="86">
        <f>+'Ark1'!Z247</f>
        <v>2.5970877363958924</v>
      </c>
      <c r="AE91" s="86">
        <f>+'Ark1'!AA247</f>
        <v>1.6060526637514112</v>
      </c>
      <c r="AF91" s="86">
        <f>+'Ark1'!AB247</f>
        <v>1.2550203577525316</v>
      </c>
      <c r="AG91" s="86">
        <f t="shared" si="14"/>
        <v>1.3221497149714958</v>
      </c>
      <c r="AH91" s="135">
        <f t="shared" si="15"/>
        <v>22.7734375</v>
      </c>
      <c r="AI91" s="45"/>
      <c r="AJ91" s="22"/>
      <c r="AK91" s="22"/>
      <c r="AL91" s="22"/>
    </row>
    <row r="92" spans="1:38" ht="15" customHeight="1">
      <c r="A92" s="45"/>
      <c r="B92" s="85">
        <f>+'Ark1'!C248</f>
        <v>2005</v>
      </c>
      <c r="C92" s="85">
        <f>+'Ark1'!G248</f>
        <v>2</v>
      </c>
      <c r="D92" s="86" t="str">
        <f>VLOOKUP(C92,RNR!$D$7:$E$10,2)</f>
        <v>Vest</v>
      </c>
      <c r="E92" s="85">
        <f>+'Ark1'!Q248</f>
        <v>188</v>
      </c>
      <c r="F92" s="93">
        <f t="shared" si="8"/>
        <v>126</v>
      </c>
      <c r="G92" s="400">
        <f>+'Ark1'!R248</f>
        <v>3520</v>
      </c>
      <c r="H92" s="93">
        <f t="shared" si="9"/>
        <v>1411</v>
      </c>
      <c r="I92" s="88">
        <f>+'Ark1'!AG248</f>
        <v>38.362957084382096</v>
      </c>
      <c r="J92" s="139">
        <f t="shared" si="10"/>
        <v>21.749803296600916</v>
      </c>
      <c r="K92" s="88">
        <f>+'Ark1'!AH248</f>
        <v>0.45454545454545447</v>
      </c>
      <c r="L92" s="310"/>
      <c r="M92" s="45"/>
      <c r="N92" s="45"/>
      <c r="O92" s="45"/>
      <c r="P92" s="86">
        <f>+'Ark1'!S248</f>
        <v>3.2724431818181814</v>
      </c>
      <c r="Q92" s="112">
        <f t="shared" si="11"/>
        <v>-1.1282206398982715</v>
      </c>
      <c r="R92" s="45"/>
      <c r="S92" s="112"/>
      <c r="T92" s="45"/>
      <c r="U92" s="112"/>
      <c r="V92" s="45"/>
      <c r="W92" s="86">
        <f>+'Ark1'!T248</f>
        <v>2.8545454545454554</v>
      </c>
      <c r="X92" s="112">
        <f t="shared" si="12"/>
        <v>-1.2620975042027673</v>
      </c>
      <c r="Y92" s="76"/>
      <c r="Z92" s="86">
        <f>+'Ark1'!U248</f>
        <v>5.9188920454545357</v>
      </c>
      <c r="AA92" s="112">
        <f t="shared" si="13"/>
        <v>1.5175169861847388</v>
      </c>
      <c r="AB92" s="88">
        <f>+'Ark1'!W248</f>
        <v>0</v>
      </c>
      <c r="AC92" s="45"/>
      <c r="AD92" s="86">
        <f>+'Ark1'!Z248</f>
        <v>3.2506613697244191</v>
      </c>
      <c r="AE92" s="86">
        <f>+'Ark1'!AA248</f>
        <v>1.2012927445611787</v>
      </c>
      <c r="AF92" s="86">
        <f>+'Ark1'!AB248</f>
        <v>1.3682195706056939</v>
      </c>
      <c r="AG92" s="86">
        <f t="shared" si="14"/>
        <v>1.80870735306884</v>
      </c>
      <c r="AH92" s="135">
        <f t="shared" si="15"/>
        <v>18.723404255319149</v>
      </c>
      <c r="AI92" s="45"/>
      <c r="AJ92" s="22"/>
      <c r="AK92" s="22"/>
      <c r="AL92" s="22"/>
    </row>
    <row r="93" spans="1:38" ht="15" customHeight="1">
      <c r="A93" s="45"/>
      <c r="B93" s="85">
        <f>+'Ark1'!C249</f>
        <v>2005</v>
      </c>
      <c r="C93" s="85">
        <f>+'Ark1'!G249</f>
        <v>3</v>
      </c>
      <c r="D93" s="86" t="str">
        <f>VLOOKUP(C93,RNR!$D$7:$E$10,2)</f>
        <v>Midt</v>
      </c>
      <c r="E93" s="85">
        <f>+'Ark1'!Q249</f>
        <v>48</v>
      </c>
      <c r="F93" s="93">
        <f t="shared" si="8"/>
        <v>-44</v>
      </c>
      <c r="G93" s="400">
        <f>+'Ark1'!R249</f>
        <v>2237</v>
      </c>
      <c r="H93" s="93">
        <f t="shared" si="9"/>
        <v>789</v>
      </c>
      <c r="I93" s="88">
        <f>+'Ark1'!AG249</f>
        <v>17.594722043716619</v>
      </c>
      <c r="J93" s="139">
        <f t="shared" si="10"/>
        <v>0.25744414900992751</v>
      </c>
      <c r="K93" s="88">
        <f>+'Ark1'!AH249</f>
        <v>0</v>
      </c>
      <c r="L93" s="310"/>
      <c r="M93" s="45"/>
      <c r="N93" s="45"/>
      <c r="O93" s="45"/>
      <c r="P93" s="86">
        <f>+'Ark1'!S249</f>
        <v>4.7447474295932039</v>
      </c>
      <c r="Q93" s="112">
        <f t="shared" si="11"/>
        <v>0.27927781633353632</v>
      </c>
      <c r="R93" s="45"/>
      <c r="S93" s="112"/>
      <c r="T93" s="45"/>
      <c r="U93" s="112"/>
      <c r="V93" s="45"/>
      <c r="W93" s="86">
        <f>+'Ark1'!T249</f>
        <v>4.3254358515869455</v>
      </c>
      <c r="X93" s="112">
        <f t="shared" si="12"/>
        <v>1.2453253543493776</v>
      </c>
      <c r="Y93" s="76"/>
      <c r="Z93" s="86">
        <f>+'Ark1'!U249</f>
        <v>4.2715690657130096</v>
      </c>
      <c r="AA93" s="112">
        <f t="shared" si="13"/>
        <v>-2.4184171221322881</v>
      </c>
      <c r="AB93" s="88">
        <f>+'Ark1'!W249</f>
        <v>0</v>
      </c>
      <c r="AC93" s="45"/>
      <c r="AD93" s="86">
        <f>+'Ark1'!Z249</f>
        <v>1.7102326595886621</v>
      </c>
      <c r="AE93" s="86">
        <f>+'Ark1'!AA249</f>
        <v>1.6671174631098635</v>
      </c>
      <c r="AF93" s="86">
        <f>+'Ark1'!AB249</f>
        <v>1.3840335311681304</v>
      </c>
      <c r="AG93" s="86">
        <f t="shared" si="14"/>
        <v>0.90027322404371635</v>
      </c>
      <c r="AH93" s="135">
        <f t="shared" si="15"/>
        <v>46.604166666666664</v>
      </c>
      <c r="AI93" s="45"/>
      <c r="AJ93" s="22"/>
      <c r="AK93" s="22"/>
      <c r="AL93" s="22"/>
    </row>
    <row r="94" spans="1:38" ht="15" customHeight="1">
      <c r="A94" s="45"/>
      <c r="B94" s="85">
        <f>+'Ark1'!C250</f>
        <v>2005</v>
      </c>
      <c r="C94" s="85">
        <f>+'Ark1'!G250</f>
        <v>4</v>
      </c>
      <c r="D94" s="86" t="str">
        <f>VLOOKUP(C94,RNR!$D$7:$E$10,2)</f>
        <v>Nord</v>
      </c>
      <c r="E94" s="85">
        <f>+'Ark1'!Q250</f>
        <v>76</v>
      </c>
      <c r="F94" s="93">
        <f t="shared" si="8"/>
        <v>-21</v>
      </c>
      <c r="G94" s="400">
        <f>+'Ark1'!R250</f>
        <v>922</v>
      </c>
      <c r="H94" s="93">
        <f t="shared" si="9"/>
        <v>-1426</v>
      </c>
      <c r="I94" s="88">
        <f>+'Ark1'!AG250</f>
        <v>11.585578054425712</v>
      </c>
      <c r="J94" s="139">
        <f t="shared" si="10"/>
        <v>-13.509110338424088</v>
      </c>
      <c r="K94" s="88">
        <f>+'Ark1'!AH250</f>
        <v>0</v>
      </c>
      <c r="L94" s="310"/>
      <c r="M94" s="45"/>
      <c r="N94" s="45"/>
      <c r="O94" s="45"/>
      <c r="P94" s="86">
        <f>+'Ark1'!S250</f>
        <v>4.030368763557485</v>
      </c>
      <c r="Q94" s="112">
        <f t="shared" si="11"/>
        <v>-0.36187995875937951</v>
      </c>
      <c r="R94" s="45"/>
      <c r="S94" s="112"/>
      <c r="T94" s="45"/>
      <c r="U94" s="112"/>
      <c r="V94" s="45"/>
      <c r="W94" s="86">
        <f>+'Ark1'!T250</f>
        <v>2.6691973969631233</v>
      </c>
      <c r="X94" s="112">
        <f t="shared" si="12"/>
        <v>-0.11530004767060786</v>
      </c>
      <c r="Y94" s="76"/>
      <c r="Z94" s="86">
        <f>+'Ark1'!U250</f>
        <v>6.8242950108459857</v>
      </c>
      <c r="AA94" s="112">
        <f t="shared" si="13"/>
        <v>1.6321740568425769</v>
      </c>
      <c r="AB94" s="88">
        <f>+'Ark1'!W250</f>
        <v>0</v>
      </c>
      <c r="AC94" s="45"/>
      <c r="AD94" s="86">
        <f>+'Ark1'!Z250</f>
        <v>2.5156291916082232</v>
      </c>
      <c r="AE94" s="86">
        <f>+'Ark1'!AA250</f>
        <v>1.6854454391114773</v>
      </c>
      <c r="AF94" s="86">
        <f>+'Ark1'!AB250</f>
        <v>1.3879342184966541</v>
      </c>
      <c r="AG94" s="86">
        <f t="shared" si="14"/>
        <v>1.6932185145317538</v>
      </c>
      <c r="AH94" s="135">
        <f t="shared" si="15"/>
        <v>12.131578947368421</v>
      </c>
      <c r="AI94" s="45"/>
      <c r="AJ94" s="22"/>
      <c r="AK94" s="22"/>
      <c r="AL94" s="22"/>
    </row>
    <row r="95" spans="1:38" ht="15" customHeight="1">
      <c r="A95" s="45"/>
      <c r="B95" s="85">
        <f>+'Ark1'!C251</f>
        <v>2004</v>
      </c>
      <c r="C95" s="85">
        <f>+'Ark1'!G251</f>
        <v>1</v>
      </c>
      <c r="D95" s="86" t="str">
        <f>VLOOKUP(C95,RNR!$D$7:$E$10,2)</f>
        <v>Øst</v>
      </c>
      <c r="E95" s="85">
        <f>+'Ark1'!Q251</f>
        <v>126</v>
      </c>
      <c r="F95" s="93">
        <f t="shared" si="8"/>
        <v>-55</v>
      </c>
      <c r="G95" s="400">
        <f>+'Ark1'!R251</f>
        <v>2637</v>
      </c>
      <c r="H95" s="93">
        <f t="shared" si="9"/>
        <v>-666</v>
      </c>
      <c r="I95" s="88">
        <f>+'Ark1'!AG251</f>
        <v>28.182495024555077</v>
      </c>
      <c r="J95" s="139">
        <f t="shared" si="10"/>
        <v>-11.962913411769019</v>
      </c>
      <c r="K95" s="88">
        <f>+'Ark1'!AH251</f>
        <v>0.37921880925293888</v>
      </c>
      <c r="L95" s="310"/>
      <c r="M95" s="45"/>
      <c r="N95" s="45"/>
      <c r="O95" s="45"/>
      <c r="P95" s="86">
        <f>+'Ark1'!S251</f>
        <v>4.307167235494882</v>
      </c>
      <c r="Q95" s="112">
        <f t="shared" si="11"/>
        <v>0.98170553401138205</v>
      </c>
      <c r="R95" s="45"/>
      <c r="S95" s="112"/>
      <c r="T95" s="45"/>
      <c r="U95" s="112"/>
      <c r="V95" s="45"/>
      <c r="W95" s="86">
        <f>+'Ark1'!T251</f>
        <v>2.2404247250663634</v>
      </c>
      <c r="X95" s="112">
        <f t="shared" si="12"/>
        <v>-0.41110418804293181</v>
      </c>
      <c r="Y95" s="76"/>
      <c r="Z95" s="86">
        <f>+'Ark1'!U251</f>
        <v>5.9714827455441766</v>
      </c>
      <c r="AA95" s="112">
        <f t="shared" si="13"/>
        <v>6.6911143969851317E-2</v>
      </c>
      <c r="AB95" s="88">
        <f>+'Ark1'!W251</f>
        <v>0</v>
      </c>
      <c r="AC95" s="45"/>
      <c r="AD95" s="86">
        <f>+'Ark1'!Z251</f>
        <v>2.634629474831192</v>
      </c>
      <c r="AE95" s="86">
        <f>+'Ark1'!AA251</f>
        <v>1.4245257531034299</v>
      </c>
      <c r="AF95" s="86">
        <f>+'Ark1'!AB251</f>
        <v>0.9586780503445016</v>
      </c>
      <c r="AG95" s="86">
        <f t="shared" si="14"/>
        <v>1.3864060574044716</v>
      </c>
      <c r="AH95" s="135">
        <f t="shared" si="15"/>
        <v>20.928571428571427</v>
      </c>
      <c r="AI95" s="45"/>
      <c r="AJ95" s="22"/>
      <c r="AK95" s="22"/>
      <c r="AL95" s="22"/>
    </row>
    <row r="96" spans="1:38" ht="15" customHeight="1">
      <c r="A96" s="45"/>
      <c r="B96" s="85">
        <f>+'Ark1'!C252</f>
        <v>2004</v>
      </c>
      <c r="C96" s="85">
        <f>+'Ark1'!G252</f>
        <v>2</v>
      </c>
      <c r="D96" s="86" t="str">
        <f>VLOOKUP(C96,RNR!$D$7:$E$10,2)</f>
        <v>Vest</v>
      </c>
      <c r="E96" s="85">
        <f>+'Ark1'!Q252</f>
        <v>197</v>
      </c>
      <c r="F96" s="93">
        <f t="shared" si="8"/>
        <v>141</v>
      </c>
      <c r="G96" s="400">
        <f>+'Ark1'!R252</f>
        <v>3639</v>
      </c>
      <c r="H96" s="93">
        <f t="shared" si="9"/>
        <v>1639</v>
      </c>
      <c r="I96" s="88">
        <f>+'Ark1'!AG252</f>
        <v>37.867073292957073</v>
      </c>
      <c r="J96" s="139">
        <f t="shared" si="10"/>
        <v>21.101669961572394</v>
      </c>
      <c r="K96" s="88">
        <f>+'Ark1'!AH252</f>
        <v>0.85188238527067872</v>
      </c>
      <c r="L96" s="310"/>
      <c r="M96" s="45"/>
      <c r="N96" s="45"/>
      <c r="O96" s="45"/>
      <c r="P96" s="86">
        <f>+'Ark1'!S252</f>
        <v>3.3154712833195927</v>
      </c>
      <c r="Q96" s="112">
        <f t="shared" si="11"/>
        <v>-0.36602871668040793</v>
      </c>
      <c r="R96" s="45"/>
      <c r="S96" s="112"/>
      <c r="T96" s="45"/>
      <c r="U96" s="112"/>
      <c r="V96" s="45"/>
      <c r="W96" s="86">
        <f>+'Ark1'!T252</f>
        <v>2.9101401483924159</v>
      </c>
      <c r="X96" s="112">
        <f t="shared" si="12"/>
        <v>-1.026859851607584</v>
      </c>
      <c r="Y96" s="76"/>
      <c r="Z96" s="86">
        <f>+'Ark1'!U252</f>
        <v>5.8142346798571012</v>
      </c>
      <c r="AA96" s="112">
        <f t="shared" si="13"/>
        <v>1.7418846798571002</v>
      </c>
      <c r="AB96" s="88">
        <f>+'Ark1'!W252</f>
        <v>0</v>
      </c>
      <c r="AC96" s="45"/>
      <c r="AD96" s="86">
        <f>+'Ark1'!Z252</f>
        <v>3.2771688766368299</v>
      </c>
      <c r="AE96" s="86">
        <f>+'Ark1'!AA252</f>
        <v>1.230267607484703</v>
      </c>
      <c r="AF96" s="86">
        <f>+'Ark1'!AB252</f>
        <v>1.3950030389114652</v>
      </c>
      <c r="AG96" s="86">
        <f t="shared" si="14"/>
        <v>1.7536676336510564</v>
      </c>
      <c r="AH96" s="135">
        <f t="shared" si="15"/>
        <v>18.472081218274113</v>
      </c>
      <c r="AI96" s="45"/>
      <c r="AJ96" s="22"/>
      <c r="AK96" s="22"/>
      <c r="AL96" s="22"/>
    </row>
    <row r="97" spans="1:46" ht="15" customHeight="1">
      <c r="A97" s="45"/>
      <c r="B97" s="85">
        <f>+'Ark1'!C253</f>
        <v>2004</v>
      </c>
      <c r="C97" s="85">
        <f>+'Ark1'!G253</f>
        <v>3</v>
      </c>
      <c r="D97" s="86" t="str">
        <f>VLOOKUP(C97,RNR!$D$7:$E$10,2)</f>
        <v>Midt</v>
      </c>
      <c r="E97" s="85">
        <f>+'Ark1'!Q253</f>
        <v>62</v>
      </c>
      <c r="F97" s="93">
        <f t="shared" si="8"/>
        <v>1</v>
      </c>
      <c r="G97" s="400">
        <f>+'Ark1'!R253</f>
        <v>2109</v>
      </c>
      <c r="H97" s="93">
        <f t="shared" si="9"/>
        <v>704</v>
      </c>
      <c r="I97" s="88">
        <f>+'Ark1'!AG253</f>
        <v>16.613153787781179</v>
      </c>
      <c r="J97" s="139">
        <f t="shared" si="10"/>
        <v>-1.3813460516602518</v>
      </c>
      <c r="K97" s="88">
        <f>+'Ark1'!AH253</f>
        <v>4.7415836889521112E-2</v>
      </c>
      <c r="L97" s="310"/>
      <c r="M97" s="45"/>
      <c r="N97" s="45"/>
      <c r="O97" s="45"/>
      <c r="P97" s="86">
        <f>+'Ark1'!S253</f>
        <v>4.4006638217164529</v>
      </c>
      <c r="Q97" s="112">
        <f t="shared" si="11"/>
        <v>5.1197629545633561E-2</v>
      </c>
      <c r="R97" s="45"/>
      <c r="S97" s="112"/>
      <c r="T97" s="45"/>
      <c r="U97" s="112"/>
      <c r="V97" s="45"/>
      <c r="W97" s="86">
        <f>+'Ark1'!T253</f>
        <v>4.1166429587482227</v>
      </c>
      <c r="X97" s="112">
        <f t="shared" si="12"/>
        <v>0.91735470252046492</v>
      </c>
      <c r="Y97" s="76"/>
      <c r="Z97" s="86">
        <f>+'Ark1'!U253</f>
        <v>4.4013750592697969</v>
      </c>
      <c r="AA97" s="112">
        <f t="shared" si="13"/>
        <v>-1.8205466489152604</v>
      </c>
      <c r="AB97" s="88">
        <f>+'Ark1'!W253</f>
        <v>0</v>
      </c>
      <c r="AC97" s="45"/>
      <c r="AD97" s="86">
        <f>+'Ark1'!Z253</f>
        <v>2.038441144789807</v>
      </c>
      <c r="AE97" s="86">
        <f>+'Ark1'!AA253</f>
        <v>1.5996145621935323</v>
      </c>
      <c r="AF97" s="86">
        <f>+'Ark1'!AB253</f>
        <v>1.4033263052099572</v>
      </c>
      <c r="AG97" s="86">
        <f t="shared" si="14"/>
        <v>1.000161620515031</v>
      </c>
      <c r="AH97" s="135">
        <f t="shared" si="15"/>
        <v>34.016129032258064</v>
      </c>
      <c r="AI97" s="45"/>
      <c r="AJ97" s="22"/>
      <c r="AK97" s="22"/>
      <c r="AL97" s="22"/>
    </row>
    <row r="98" spans="1:46" ht="15" customHeight="1">
      <c r="A98" s="45"/>
      <c r="B98" s="85">
        <f>+'Ark1'!C254</f>
        <v>2004</v>
      </c>
      <c r="C98" s="85">
        <f>+'Ark1'!G254</f>
        <v>4</v>
      </c>
      <c r="D98" s="86" t="str">
        <f>VLOOKUP(C98,RNR!$D$7:$E$10,2)</f>
        <v>Nord</v>
      </c>
      <c r="E98" s="85">
        <f>+'Ark1'!Q254</f>
        <v>92</v>
      </c>
      <c r="F98" s="93">
        <f t="shared" si="8"/>
        <v>-2</v>
      </c>
      <c r="G98" s="400">
        <f>+'Ark1'!R254</f>
        <v>1448</v>
      </c>
      <c r="H98" s="93">
        <f t="shared" si="9"/>
        <v>-556</v>
      </c>
      <c r="I98" s="88">
        <f>+'Ark1'!AG254</f>
        <v>17.337277894706691</v>
      </c>
      <c r="J98" s="139">
        <f t="shared" si="10"/>
        <v>-4.4558232268512974</v>
      </c>
      <c r="K98" s="88">
        <f>+'Ark1'!AH254</f>
        <v>0</v>
      </c>
      <c r="L98" s="310"/>
      <c r="M98" s="45"/>
      <c r="N98" s="45"/>
      <c r="O98" s="45"/>
      <c r="P98" s="86">
        <f>+'Ark1'!S254</f>
        <v>4.4654696132596676</v>
      </c>
      <c r="Q98" s="112">
        <f t="shared" si="11"/>
        <v>0.20548957333950835</v>
      </c>
      <c r="R98" s="45"/>
      <c r="S98" s="112"/>
      <c r="T98" s="45"/>
      <c r="U98" s="112"/>
      <c r="V98" s="45"/>
      <c r="W98" s="86">
        <f>+'Ark1'!T254</f>
        <v>3.0801104972375679</v>
      </c>
      <c r="X98" s="112">
        <f t="shared" si="12"/>
        <v>0.55166738346511268</v>
      </c>
      <c r="Y98" s="76"/>
      <c r="Z98" s="86">
        <f>+'Ark1'!U254</f>
        <v>6.6899861878452977</v>
      </c>
      <c r="AA98" s="112">
        <f t="shared" si="13"/>
        <v>1.5326009583043874</v>
      </c>
      <c r="AB98" s="88">
        <f>+'Ark1'!W254</f>
        <v>0</v>
      </c>
      <c r="AC98" s="45"/>
      <c r="AD98" s="86">
        <f>+'Ark1'!Z254</f>
        <v>2.3343733409283312</v>
      </c>
      <c r="AE98" s="86">
        <f>+'Ark1'!AA254</f>
        <v>1.6819388067433172</v>
      </c>
      <c r="AF98" s="86">
        <f>+'Ark1'!AB254</f>
        <v>1.449115557639407</v>
      </c>
      <c r="AG98" s="86">
        <f t="shared" si="14"/>
        <v>1.4981596040828942</v>
      </c>
      <c r="AH98" s="135">
        <f t="shared" si="15"/>
        <v>15.739130434782609</v>
      </c>
      <c r="AI98" s="45"/>
      <c r="AJ98" s="22"/>
      <c r="AK98" s="22"/>
      <c r="AL98" s="22"/>
    </row>
    <row r="99" spans="1:46" ht="15" customHeight="1">
      <c r="A99" s="45"/>
      <c r="B99" s="85">
        <f>+'Ark1'!C255</f>
        <v>2003</v>
      </c>
      <c r="C99" s="85">
        <f>+'Ark1'!G255</f>
        <v>1</v>
      </c>
      <c r="D99" s="86" t="str">
        <f>VLOOKUP(C99,RNR!$D$7:$E$10,2)</f>
        <v>Øst</v>
      </c>
      <c r="E99" s="85">
        <f>+'Ark1'!Q255</f>
        <v>97</v>
      </c>
      <c r="F99" s="93">
        <f t="shared" si="8"/>
        <v>-72</v>
      </c>
      <c r="G99" s="400">
        <f>+'Ark1'!R255</f>
        <v>2348</v>
      </c>
      <c r="H99" s="93">
        <f t="shared" si="9"/>
        <v>-1333</v>
      </c>
      <c r="I99" s="88">
        <f>+'Ark1'!AG255</f>
        <v>25.0946883928498</v>
      </c>
      <c r="J99" s="139">
        <f t="shared" si="10"/>
        <v>-20.273059909209639</v>
      </c>
      <c r="K99" s="88">
        <f>+'Ark1'!AH255</f>
        <v>4.2589437819420782E-2</v>
      </c>
      <c r="L99" s="310"/>
      <c r="M99" s="45"/>
      <c r="N99" s="45"/>
      <c r="O99" s="45"/>
      <c r="P99" s="86">
        <f>+'Ark1'!S255</f>
        <v>4.3922487223168645</v>
      </c>
      <c r="Q99" s="112">
        <f t="shared" si="11"/>
        <v>0.93123269406367148</v>
      </c>
      <c r="R99" s="45"/>
      <c r="S99" s="112"/>
      <c r="T99" s="45"/>
      <c r="U99" s="112"/>
      <c r="V99" s="45"/>
      <c r="W99" s="86">
        <f>+'Ark1'!T255</f>
        <v>2.7844974446337312</v>
      </c>
      <c r="X99" s="112">
        <f t="shared" si="12"/>
        <v>-0.32172369092725761</v>
      </c>
      <c r="Y99" s="76"/>
      <c r="Z99" s="86">
        <f>+'Ark1'!U255</f>
        <v>5.1921209540034088</v>
      </c>
      <c r="AA99" s="112">
        <f t="shared" si="13"/>
        <v>-0.65294832065021069</v>
      </c>
      <c r="AB99" s="88">
        <f>+'Ark1'!W255</f>
        <v>0</v>
      </c>
      <c r="AC99" s="45"/>
      <c r="AD99" s="86">
        <f>+'Ark1'!Z255</f>
        <v>2.0058288398075033</v>
      </c>
      <c r="AE99" s="86">
        <f>+'Ark1'!AA255</f>
        <v>1.5262801378158644</v>
      </c>
      <c r="AF99" s="86">
        <f>+'Ark1'!AB255</f>
        <v>1.3477465113485083</v>
      </c>
      <c r="AG99" s="86">
        <f t="shared" si="14"/>
        <v>1.1821099583050525</v>
      </c>
      <c r="AH99" s="135">
        <f t="shared" si="15"/>
        <v>24.206185567010309</v>
      </c>
      <c r="AI99" s="45"/>
      <c r="AJ99" s="22"/>
      <c r="AK99" s="22"/>
      <c r="AL99" s="22"/>
    </row>
    <row r="100" spans="1:46" ht="15" customHeight="1">
      <c r="A100" s="45"/>
      <c r="B100" s="85">
        <f>+'Ark1'!C256</f>
        <v>2003</v>
      </c>
      <c r="C100" s="85">
        <f>+'Ark1'!G256</f>
        <v>2</v>
      </c>
      <c r="D100" s="86" t="str">
        <f>VLOOKUP(C100,RNR!$D$7:$E$10,2)</f>
        <v>Vest</v>
      </c>
      <c r="E100" s="85">
        <f>+'Ark1'!Q256</f>
        <v>181</v>
      </c>
      <c r="F100" s="93">
        <f t="shared" si="8"/>
        <v>120</v>
      </c>
      <c r="G100" s="400">
        <f>+'Ark1'!R256</f>
        <v>3303</v>
      </c>
      <c r="H100" s="93">
        <f t="shared" si="9"/>
        <v>1174</v>
      </c>
      <c r="I100" s="88">
        <f>+'Ark1'!AG256</f>
        <v>40.145408436324097</v>
      </c>
      <c r="J100" s="139">
        <f t="shared" si="10"/>
        <v>20.664374131704808</v>
      </c>
      <c r="K100" s="88">
        <f>+'Ark1'!AH256</f>
        <v>0.57523463518013951</v>
      </c>
      <c r="L100" s="310"/>
      <c r="M100" s="45"/>
      <c r="N100" s="45"/>
      <c r="O100" s="45"/>
      <c r="P100" s="86">
        <f>+'Ark1'!S256</f>
        <v>3.3254617014835</v>
      </c>
      <c r="Q100" s="112">
        <f t="shared" si="11"/>
        <v>-0.90563270903787219</v>
      </c>
      <c r="R100" s="45"/>
      <c r="S100" s="112"/>
      <c r="T100" s="45"/>
      <c r="U100" s="112"/>
      <c r="V100" s="45"/>
      <c r="W100" s="86">
        <f>+'Ark1'!T256</f>
        <v>2.6515289131092952</v>
      </c>
      <c r="X100" s="112">
        <f t="shared" si="12"/>
        <v>-1.6744457228700367</v>
      </c>
      <c r="Y100" s="76"/>
      <c r="Z100" s="86">
        <f>+'Ark1'!U256</f>
        <v>5.9045716015743253</v>
      </c>
      <c r="AA100" s="112">
        <f t="shared" si="13"/>
        <v>1.5650225174972947</v>
      </c>
      <c r="AB100" s="88">
        <f>+'Ark1'!W256</f>
        <v>0</v>
      </c>
      <c r="AC100" s="45"/>
      <c r="AD100" s="86">
        <f>+'Ark1'!Z256</f>
        <v>3.0909437202395393</v>
      </c>
      <c r="AE100" s="86">
        <f>+'Ark1'!AA256</f>
        <v>1.2191241118244938</v>
      </c>
      <c r="AF100" s="86">
        <f>+'Ark1'!AB256</f>
        <v>1.2479362047451679</v>
      </c>
      <c r="AG100" s="86">
        <f t="shared" si="14"/>
        <v>1.7755644573925706</v>
      </c>
      <c r="AH100" s="135">
        <f t="shared" si="15"/>
        <v>18.248618784530386</v>
      </c>
      <c r="AI100" s="45"/>
      <c r="AJ100" s="22"/>
      <c r="AK100" s="22"/>
      <c r="AL100" s="22"/>
    </row>
    <row r="101" spans="1:46" ht="15" customHeight="1">
      <c r="A101" s="45"/>
      <c r="B101" s="85">
        <f>+'Ark1'!C257</f>
        <v>2003</v>
      </c>
      <c r="C101" s="85">
        <f>+'Ark1'!G257</f>
        <v>3</v>
      </c>
      <c r="D101" s="86" t="str">
        <f>VLOOKUP(C101,RNR!$D$7:$E$10,2)</f>
        <v>Midt</v>
      </c>
      <c r="E101" s="85">
        <f>+'Ark1'!Q257</f>
        <v>56</v>
      </c>
      <c r="F101" s="93">
        <f t="shared" si="8"/>
        <v>-6</v>
      </c>
      <c r="G101" s="400">
        <f>+'Ark1'!R257</f>
        <v>2000</v>
      </c>
      <c r="H101" s="93">
        <f t="shared" si="9"/>
        <v>1080</v>
      </c>
      <c r="I101" s="88">
        <f>+'Ark1'!AG257</f>
        <v>16.765403331384679</v>
      </c>
      <c r="J101" s="139">
        <f t="shared" si="10"/>
        <v>3.4072870596213995</v>
      </c>
      <c r="K101" s="88">
        <f>+'Ark1'!AH257</f>
        <v>0.2</v>
      </c>
      <c r="L101" s="310"/>
      <c r="M101" s="45"/>
      <c r="N101" s="45"/>
      <c r="O101" s="45"/>
      <c r="P101" s="86">
        <f>+'Ark1'!S257</f>
        <v>3.6815000000000007</v>
      </c>
      <c r="Q101" s="112">
        <f t="shared" si="11"/>
        <v>-0.18154347826086914</v>
      </c>
      <c r="R101" s="45"/>
      <c r="S101" s="112"/>
      <c r="T101" s="45"/>
      <c r="U101" s="112"/>
      <c r="V101" s="45"/>
      <c r="W101" s="86">
        <f>+'Ark1'!T257</f>
        <v>3.9369999999999998</v>
      </c>
      <c r="X101" s="112">
        <f t="shared" si="12"/>
        <v>0.85113043478260852</v>
      </c>
      <c r="Y101" s="76"/>
      <c r="Z101" s="86">
        <f>+'Ark1'!U257</f>
        <v>4.072350000000001</v>
      </c>
      <c r="AA101" s="112">
        <f t="shared" si="13"/>
        <v>-2.8136282608695682</v>
      </c>
      <c r="AB101" s="88">
        <f>+'Ark1'!W257</f>
        <v>0</v>
      </c>
      <c r="AC101" s="45"/>
      <c r="AD101" s="86">
        <f>+'Ark1'!Z257</f>
        <v>1.8639099971565141</v>
      </c>
      <c r="AE101" s="86">
        <f>+'Ark1'!AA257</f>
        <v>1.4560418091524698</v>
      </c>
      <c r="AF101" s="86">
        <f>+'Ark1'!AB257</f>
        <v>1.5582140417798829</v>
      </c>
      <c r="AG101" s="86">
        <f t="shared" si="14"/>
        <v>1.1061659649599349</v>
      </c>
      <c r="AH101" s="135">
        <f t="shared" si="15"/>
        <v>35.714285714285715</v>
      </c>
      <c r="AI101" s="45"/>
      <c r="AJ101" s="22"/>
      <c r="AK101" s="22"/>
      <c r="AL101" s="22"/>
    </row>
    <row r="102" spans="1:46" ht="15" customHeight="1">
      <c r="A102" s="45"/>
      <c r="B102" s="85">
        <f>+'Ark1'!C258</f>
        <v>2003</v>
      </c>
      <c r="C102" s="85">
        <f>+'Ark1'!G258</f>
        <v>4</v>
      </c>
      <c r="D102" s="86" t="str">
        <f>VLOOKUP(C102,RNR!$D$7:$E$10,2)</f>
        <v>Nord</v>
      </c>
      <c r="E102" s="85">
        <f>+'Ark1'!Q258</f>
        <v>61</v>
      </c>
      <c r="F102" s="93">
        <f t="shared" si="8"/>
        <v>-33</v>
      </c>
      <c r="G102" s="400">
        <f>+'Ark1'!R258</f>
        <v>1405</v>
      </c>
      <c r="H102" s="93">
        <f t="shared" si="9"/>
        <v>-422</v>
      </c>
      <c r="I102" s="88">
        <f>+'Ark1'!AG258</f>
        <v>17.994499839441431</v>
      </c>
      <c r="J102" s="139">
        <f t="shared" si="10"/>
        <v>-2.2863138427666918</v>
      </c>
      <c r="K102" s="88">
        <f>+'Ark1'!AH258</f>
        <v>0</v>
      </c>
      <c r="L102" s="310"/>
      <c r="M102" s="45"/>
      <c r="N102" s="45"/>
      <c r="O102" s="45"/>
      <c r="P102" s="86">
        <f>+'Ark1'!S258</f>
        <v>4.3494661921708193</v>
      </c>
      <c r="Q102" s="112">
        <f t="shared" si="11"/>
        <v>0.6028871007641432</v>
      </c>
      <c r="R102" s="45"/>
      <c r="S102" s="112"/>
      <c r="T102" s="45"/>
      <c r="U102" s="112"/>
      <c r="V102" s="45"/>
      <c r="W102" s="86">
        <f>+'Ark1'!T258</f>
        <v>3.1992882562277578</v>
      </c>
      <c r="X102" s="112">
        <f t="shared" si="12"/>
        <v>0.4795290881927281</v>
      </c>
      <c r="Y102" s="76"/>
      <c r="Z102" s="86">
        <f>+'Ark1'!U258</f>
        <v>6.2219217081850573</v>
      </c>
      <c r="AA102" s="112">
        <f t="shared" si="13"/>
        <v>1.273536377041105</v>
      </c>
      <c r="AB102" s="88">
        <f>+'Ark1'!W258</f>
        <v>0</v>
      </c>
      <c r="AC102" s="45"/>
      <c r="AD102" s="86">
        <f>+'Ark1'!Z258</f>
        <v>2.2076161941728536</v>
      </c>
      <c r="AE102" s="86">
        <f>+'Ark1'!AA258</f>
        <v>1.6248541351766941</v>
      </c>
      <c r="AF102" s="86">
        <f>+'Ark1'!AB258</f>
        <v>1.4835274132780611</v>
      </c>
      <c r="AG102" s="86">
        <f t="shared" si="14"/>
        <v>1.4305023727704147</v>
      </c>
      <c r="AH102" s="135">
        <f t="shared" si="15"/>
        <v>23.032786885245901</v>
      </c>
      <c r="AI102" s="45"/>
      <c r="AJ102" s="22"/>
      <c r="AK102" s="22"/>
      <c r="AL102" s="22"/>
    </row>
    <row r="103" spans="1:46" ht="15" customHeight="1">
      <c r="A103" s="45"/>
      <c r="B103" s="85">
        <f>+'Ark1'!C259</f>
        <v>2002</v>
      </c>
      <c r="C103" s="85">
        <f>+'Ark1'!G259</f>
        <v>1</v>
      </c>
      <c r="D103" s="86" t="str">
        <f>VLOOKUP(C103,RNR!$D$7:$E$10,2)</f>
        <v>Øst</v>
      </c>
      <c r="E103" s="85">
        <f>+'Ark1'!Q259</f>
        <v>94</v>
      </c>
      <c r="F103" s="93">
        <f t="shared" si="8"/>
        <v>-98</v>
      </c>
      <c r="G103" s="400">
        <f>+'Ark1'!R259</f>
        <v>2004</v>
      </c>
      <c r="H103" s="93">
        <f t="shared" si="9"/>
        <v>-1734</v>
      </c>
      <c r="I103" s="88">
        <f>+'Ark1'!AG259</f>
        <v>21.793101121557989</v>
      </c>
      <c r="J103" s="139">
        <f t="shared" si="10"/>
        <v>-24.735873071758817</v>
      </c>
      <c r="K103" s="88">
        <f>+'Ark1'!AH259</f>
        <v>0</v>
      </c>
      <c r="L103" s="310"/>
      <c r="M103" s="45"/>
      <c r="N103" s="45"/>
      <c r="O103" s="45"/>
      <c r="P103" s="86">
        <f>+'Ark1'!S259</f>
        <v>4.2599800399201593</v>
      </c>
      <c r="Q103" s="112">
        <f t="shared" si="11"/>
        <v>0.72546960653332171</v>
      </c>
      <c r="R103" s="45"/>
      <c r="S103" s="112"/>
      <c r="T103" s="45"/>
      <c r="U103" s="112"/>
      <c r="V103" s="45"/>
      <c r="W103" s="86">
        <f>+'Ark1'!T259</f>
        <v>2.5284431137724552</v>
      </c>
      <c r="X103" s="112">
        <f t="shared" si="12"/>
        <v>-0.76101649029389051</v>
      </c>
      <c r="Y103" s="76"/>
      <c r="Z103" s="86">
        <f>+'Ark1'!U259</f>
        <v>5.1573852295409104</v>
      </c>
      <c r="AA103" s="112">
        <f t="shared" si="13"/>
        <v>-0.39143767040557798</v>
      </c>
      <c r="AB103" s="88">
        <f>+'Ark1'!W259</f>
        <v>0</v>
      </c>
      <c r="AC103" s="45"/>
      <c r="AD103" s="86">
        <f>+'Ark1'!Z259</f>
        <v>1.9688062254560963</v>
      </c>
      <c r="AE103" s="86">
        <f>+'Ark1'!AA259</f>
        <v>1.6805138933401835</v>
      </c>
      <c r="AF103" s="86">
        <f>+'Ark1'!AB259</f>
        <v>1.1623198339805423</v>
      </c>
      <c r="AG103" s="86">
        <f t="shared" si="14"/>
        <v>1.2106594822537173</v>
      </c>
      <c r="AH103" s="135">
        <f t="shared" si="15"/>
        <v>21.319148936170212</v>
      </c>
      <c r="AI103" s="45"/>
      <c r="AJ103" s="22"/>
      <c r="AK103" s="22"/>
      <c r="AL103" s="22"/>
    </row>
    <row r="104" spans="1:46" ht="15" customHeight="1">
      <c r="A104" s="45"/>
      <c r="B104" s="85">
        <f>+'Ark1'!C260</f>
        <v>2002</v>
      </c>
      <c r="C104" s="85">
        <f>+'Ark1'!G260</f>
        <v>2</v>
      </c>
      <c r="D104" s="86" t="str">
        <f>VLOOKUP(C104,RNR!$D$7:$E$10,2)</f>
        <v>Vest</v>
      </c>
      <c r="E104" s="85">
        <f>+'Ark1'!Q260</f>
        <v>169</v>
      </c>
      <c r="F104" s="93">
        <f t="shared" si="8"/>
        <v>86</v>
      </c>
      <c r="G104" s="400">
        <f>+'Ark1'!R260</f>
        <v>3681</v>
      </c>
      <c r="H104" s="93">
        <f t="shared" si="9"/>
        <v>1078</v>
      </c>
      <c r="I104" s="88">
        <f>+'Ark1'!AG260</f>
        <v>45.367748302059439</v>
      </c>
      <c r="J104" s="139">
        <f t="shared" si="10"/>
        <v>21.151774359989883</v>
      </c>
      <c r="K104" s="88">
        <f>+'Ark1'!AH260</f>
        <v>0.81499592502037488</v>
      </c>
      <c r="L104" s="310"/>
      <c r="M104" s="45"/>
      <c r="N104" s="45"/>
      <c r="O104" s="45"/>
      <c r="P104" s="86">
        <f>+'Ark1'!S260</f>
        <v>3.461016028253193</v>
      </c>
      <c r="Q104" s="112">
        <f t="shared" si="11"/>
        <v>-0.24547648039067882</v>
      </c>
      <c r="R104" s="45"/>
      <c r="S104" s="112"/>
      <c r="T104" s="45"/>
      <c r="U104" s="112"/>
      <c r="V104" s="45"/>
      <c r="W104" s="86">
        <f>+'Ark1'!T260</f>
        <v>3.1062211355609888</v>
      </c>
      <c r="X104" s="112">
        <f t="shared" si="12"/>
        <v>-0.80119338614473534</v>
      </c>
      <c r="Y104" s="76"/>
      <c r="Z104" s="86">
        <f>+'Ark1'!U260</f>
        <v>5.8450692746536195</v>
      </c>
      <c r="AA104" s="112">
        <f t="shared" si="13"/>
        <v>1.6979697740773627</v>
      </c>
      <c r="AB104" s="88">
        <f>+'Ark1'!W260</f>
        <v>0</v>
      </c>
      <c r="AC104" s="45"/>
      <c r="AD104" s="86">
        <f>+'Ark1'!Z260</f>
        <v>2.9814582765584396</v>
      </c>
      <c r="AE104" s="86">
        <f>+'Ark1'!AA260</f>
        <v>1.1776068494586676</v>
      </c>
      <c r="AF104" s="86">
        <f>+'Ark1'!AB260</f>
        <v>1.4767479281707503</v>
      </c>
      <c r="AG104" s="86">
        <f t="shared" si="14"/>
        <v>1.6888304552590241</v>
      </c>
      <c r="AH104" s="135">
        <f t="shared" si="15"/>
        <v>21.781065088757398</v>
      </c>
      <c r="AI104" s="45"/>
      <c r="AJ104" s="22"/>
      <c r="AK104" s="22"/>
      <c r="AL104" s="22"/>
    </row>
    <row r="105" spans="1:46" ht="15" customHeight="1">
      <c r="A105" s="45"/>
      <c r="B105" s="85">
        <f>+'Ark1'!C261</f>
        <v>2002</v>
      </c>
      <c r="C105" s="85">
        <f>+'Ark1'!G261</f>
        <v>3</v>
      </c>
      <c r="D105" s="86" t="str">
        <f>VLOOKUP(C105,RNR!$D$7:$E$10,2)</f>
        <v>Midt</v>
      </c>
      <c r="E105" s="85">
        <f>+'Ark1'!Q261</f>
        <v>61</v>
      </c>
      <c r="F105" s="93">
        <f t="shared" si="8"/>
        <v>14</v>
      </c>
      <c r="G105" s="400">
        <f>+'Ark1'!R261</f>
        <v>2129</v>
      </c>
      <c r="H105" s="93">
        <f t="shared" si="9"/>
        <v>1441</v>
      </c>
      <c r="I105" s="88">
        <f>+'Ark1'!AG261</f>
        <v>19.481034304619289</v>
      </c>
      <c r="J105" s="139">
        <f t="shared" si="10"/>
        <v>10.506796122213771</v>
      </c>
      <c r="K105" s="88">
        <f>+'Ark1'!AH261</f>
        <v>0.28182245185533122</v>
      </c>
      <c r="L105" s="310"/>
      <c r="M105" s="45"/>
      <c r="N105" s="45"/>
      <c r="O105" s="45"/>
      <c r="P105" s="86">
        <f>+'Ark1'!S261</f>
        <v>4.2310944105213721</v>
      </c>
      <c r="Q105" s="112">
        <f t="shared" si="11"/>
        <v>0.63080371284695413</v>
      </c>
      <c r="R105" s="45"/>
      <c r="S105" s="112"/>
      <c r="T105" s="45"/>
      <c r="U105" s="112"/>
      <c r="V105" s="45"/>
      <c r="W105" s="86">
        <f>+'Ark1'!T261</f>
        <v>4.3259746359793319</v>
      </c>
      <c r="X105" s="112">
        <f t="shared" si="12"/>
        <v>1.4756839383049138</v>
      </c>
      <c r="Y105" s="76"/>
      <c r="Z105" s="86">
        <f>+'Ark1'!U261</f>
        <v>4.3395490840770305</v>
      </c>
      <c r="AA105" s="112">
        <f t="shared" si="13"/>
        <v>-1.4751311484811138</v>
      </c>
      <c r="AB105" s="88">
        <f>+'Ark1'!W261</f>
        <v>4.6970408642555195E-2</v>
      </c>
      <c r="AC105" s="45"/>
      <c r="AD105" s="86">
        <f>+'Ark1'!Z261</f>
        <v>1.8642302999205125</v>
      </c>
      <c r="AE105" s="86">
        <f>+'Ark1'!AA261</f>
        <v>1.421551483091984</v>
      </c>
      <c r="AF105" s="86">
        <f>+'Ark1'!AB261</f>
        <v>1.3028446678603955</v>
      </c>
      <c r="AG105" s="86">
        <f t="shared" si="14"/>
        <v>1.0256327708703372</v>
      </c>
      <c r="AH105" s="135">
        <f t="shared" si="15"/>
        <v>34.901639344262293</v>
      </c>
      <c r="AI105" s="45"/>
      <c r="AJ105" s="22"/>
      <c r="AK105" s="22"/>
      <c r="AL105" s="22"/>
    </row>
    <row r="106" spans="1:46" ht="15" customHeight="1">
      <c r="A106" s="45"/>
      <c r="B106" s="85">
        <f>+'Ark1'!C262</f>
        <v>2002</v>
      </c>
      <c r="C106" s="85">
        <f>+'Ark1'!G262</f>
        <v>4</v>
      </c>
      <c r="D106" s="86" t="str">
        <f>VLOOKUP(C106,RNR!$D$7:$E$10,2)</f>
        <v>Nord</v>
      </c>
      <c r="E106" s="85">
        <f>+'Ark1'!Q262</f>
        <v>62</v>
      </c>
      <c r="F106" s="93">
        <f t="shared" si="8"/>
        <v>-51</v>
      </c>
      <c r="G106" s="400">
        <f>+'Ark1'!R262</f>
        <v>920</v>
      </c>
      <c r="H106" s="93">
        <f t="shared" si="9"/>
        <v>-865</v>
      </c>
      <c r="I106" s="88">
        <f>+'Ark1'!AG262</f>
        <v>13.358116271763279</v>
      </c>
      <c r="J106" s="139">
        <f t="shared" si="10"/>
        <v>-6.8437930628653554</v>
      </c>
      <c r="K106" s="88">
        <f>+'Ark1'!AH262</f>
        <v>0</v>
      </c>
      <c r="L106" s="310"/>
      <c r="M106" s="45"/>
      <c r="N106" s="45"/>
      <c r="O106" s="45"/>
      <c r="P106" s="86">
        <f>+'Ark1'!S262</f>
        <v>3.8630434782608698</v>
      </c>
      <c r="Q106" s="112">
        <f t="shared" si="11"/>
        <v>8.9934234563391335E-2</v>
      </c>
      <c r="R106" s="45"/>
      <c r="S106" s="112"/>
      <c r="T106" s="45"/>
      <c r="U106" s="112"/>
      <c r="V106" s="45"/>
      <c r="W106" s="86">
        <f>+'Ark1'!T262</f>
        <v>3.0858695652173913</v>
      </c>
      <c r="X106" s="112">
        <f t="shared" si="12"/>
        <v>3.6009621239801781E-2</v>
      </c>
      <c r="Y106" s="76"/>
      <c r="Z106" s="86">
        <f>+'Ark1'!U262</f>
        <v>6.8859782608695692</v>
      </c>
      <c r="AA106" s="112">
        <f t="shared" si="13"/>
        <v>2.0396477286566874</v>
      </c>
      <c r="AB106" s="88">
        <f>+'Ark1'!W262</f>
        <v>0</v>
      </c>
      <c r="AC106" s="45"/>
      <c r="AD106" s="86">
        <f>+'Ark1'!Z262</f>
        <v>1.8984230067534715</v>
      </c>
      <c r="AE106" s="86">
        <f>+'Ark1'!AA262</f>
        <v>1.640103217278422</v>
      </c>
      <c r="AF106" s="86">
        <f>+'Ark1'!AB262</f>
        <v>1.5478653970337979</v>
      </c>
      <c r="AG106" s="86">
        <f t="shared" si="14"/>
        <v>1.7825267304445704</v>
      </c>
      <c r="AH106" s="135">
        <f t="shared" si="15"/>
        <v>14.838709677419354</v>
      </c>
      <c r="AI106" s="45"/>
      <c r="AJ106" s="22"/>
      <c r="AK106" s="22"/>
      <c r="AL106" s="22"/>
      <c r="AT106" s="1"/>
    </row>
    <row r="107" spans="1:46" ht="15" customHeight="1">
      <c r="A107" s="45"/>
      <c r="B107" s="85">
        <f>+'Ark1'!C263</f>
        <v>2001</v>
      </c>
      <c r="C107" s="85">
        <f>+'Ark1'!G263</f>
        <v>1</v>
      </c>
      <c r="D107" s="86" t="str">
        <f>VLOOKUP(C107,RNR!$D$7:$E$10,2)</f>
        <v>Øst</v>
      </c>
      <c r="E107" s="85">
        <f>+'Ark1'!Q263</f>
        <v>94</v>
      </c>
      <c r="F107" s="93">
        <f t="shared" si="8"/>
        <v>-114</v>
      </c>
      <c r="G107" s="400">
        <f>+'Ark1'!R263</f>
        <v>1827</v>
      </c>
      <c r="H107" s="93">
        <f t="shared" si="9"/>
        <v>-2386</v>
      </c>
      <c r="I107" s="88">
        <f>+'Ark1'!AG263</f>
        <v>20.280813682208123</v>
      </c>
      <c r="J107" s="139">
        <f t="shared" si="10"/>
        <v>-29.288558497926946</v>
      </c>
      <c r="K107" s="88">
        <f>+'Ark1'!AH263</f>
        <v>0.27367268746579099</v>
      </c>
      <c r="L107" s="310"/>
      <c r="M107" s="45"/>
      <c r="N107" s="45"/>
      <c r="O107" s="45"/>
      <c r="P107" s="86">
        <f>+'Ark1'!S263</f>
        <v>3.7465790914066761</v>
      </c>
      <c r="Q107" s="112">
        <f t="shared" si="11"/>
        <v>0.10024631191462907</v>
      </c>
      <c r="R107" s="45"/>
      <c r="S107" s="112"/>
      <c r="T107" s="45"/>
      <c r="U107" s="112"/>
      <c r="V107" s="45"/>
      <c r="W107" s="86">
        <f>+'Ark1'!T263</f>
        <v>2.7197591680350297</v>
      </c>
      <c r="X107" s="112">
        <f t="shared" si="12"/>
        <v>-0.7711024507639257</v>
      </c>
      <c r="Y107" s="76"/>
      <c r="Z107" s="86">
        <f>+'Ark1'!U263</f>
        <v>4.9483853311439523</v>
      </c>
      <c r="AA107" s="112">
        <f t="shared" si="13"/>
        <v>-8.9877189625099163E-2</v>
      </c>
      <c r="AB107" s="88">
        <f>+'Ark1'!W263</f>
        <v>0</v>
      </c>
      <c r="AC107" s="45"/>
      <c r="AD107" s="86">
        <f>+'Ark1'!Z263</f>
        <v>1.8813407999754788</v>
      </c>
      <c r="AE107" s="86">
        <f>+'Ark1'!AA263</f>
        <v>1.3377730106340922</v>
      </c>
      <c r="AF107" s="86">
        <f>+'Ark1'!AB263</f>
        <v>1.307323628879294</v>
      </c>
      <c r="AG107" s="86">
        <f t="shared" si="14"/>
        <v>1.3207742878013156</v>
      </c>
      <c r="AH107" s="135">
        <f t="shared" si="15"/>
        <v>19.436170212765958</v>
      </c>
      <c r="AI107" s="45"/>
      <c r="AJ107" s="22"/>
      <c r="AK107" s="22"/>
      <c r="AL107" s="22"/>
      <c r="AT107" s="1"/>
    </row>
    <row r="108" spans="1:46" ht="15" customHeight="1">
      <c r="A108" s="45"/>
      <c r="B108" s="85">
        <f>+'Ark1'!C264</f>
        <v>2001</v>
      </c>
      <c r="C108" s="85">
        <f>+'Ark1'!G264</f>
        <v>2</v>
      </c>
      <c r="D108" s="86" t="str">
        <f>VLOOKUP(C108,RNR!$D$7:$E$10,2)</f>
        <v>Vest</v>
      </c>
      <c r="E108" s="85">
        <f>+'Ark1'!Q264</f>
        <v>192</v>
      </c>
      <c r="F108" s="93">
        <f t="shared" si="8"/>
        <v>114</v>
      </c>
      <c r="G108" s="400">
        <f>+'Ark1'!R264</f>
        <v>3738</v>
      </c>
      <c r="H108" s="93">
        <f t="shared" si="9"/>
        <v>1268</v>
      </c>
      <c r="I108" s="88">
        <f>+'Ark1'!AG264</f>
        <v>46.528974193316806</v>
      </c>
      <c r="J108" s="139">
        <f t="shared" si="10"/>
        <v>22.696853654891903</v>
      </c>
      <c r="K108" s="88">
        <f>+'Ark1'!AH264</f>
        <v>0.64205457463884441</v>
      </c>
      <c r="L108" s="310"/>
      <c r="M108" s="45"/>
      <c r="N108" s="45"/>
      <c r="O108" s="45"/>
      <c r="P108" s="86">
        <f>+'Ark1'!S264</f>
        <v>3.5345104333868376</v>
      </c>
      <c r="Q108" s="112">
        <f t="shared" si="11"/>
        <v>-0.34281750183583437</v>
      </c>
      <c r="R108" s="45"/>
      <c r="S108" s="112"/>
      <c r="T108" s="45"/>
      <c r="U108" s="112"/>
      <c r="V108" s="45"/>
      <c r="W108" s="86">
        <f>+'Ark1'!T264</f>
        <v>3.2894596040663457</v>
      </c>
      <c r="X108" s="112">
        <f t="shared" si="12"/>
        <v>-0.77450800726968838</v>
      </c>
      <c r="Y108" s="76"/>
      <c r="Z108" s="86">
        <f>+'Ark1'!U264</f>
        <v>5.5488228999464884</v>
      </c>
      <c r="AA108" s="112">
        <f t="shared" si="13"/>
        <v>1.4171629809181461</v>
      </c>
      <c r="AB108" s="88">
        <f>+'Ark1'!W264</f>
        <v>0</v>
      </c>
      <c r="AC108" s="45"/>
      <c r="AD108" s="86">
        <f>+'Ark1'!Z264</f>
        <v>2.7775055603382621</v>
      </c>
      <c r="AE108" s="86">
        <f>+'Ark1'!AA264</f>
        <v>1.2054859613094422</v>
      </c>
      <c r="AF108" s="86">
        <f>+'Ark1'!AB264</f>
        <v>1.5064339194485499</v>
      </c>
      <c r="AG108" s="86">
        <f t="shared" si="14"/>
        <v>1.5698985770511638</v>
      </c>
      <c r="AH108" s="135">
        <f t="shared" si="15"/>
        <v>19.46875</v>
      </c>
      <c r="AI108" s="45"/>
      <c r="AJ108" s="22"/>
      <c r="AK108" s="22"/>
      <c r="AL108" s="22"/>
      <c r="AT108" s="1"/>
    </row>
    <row r="109" spans="1:46" ht="15" customHeight="1">
      <c r="A109" s="45"/>
      <c r="B109" s="85">
        <f>+'Ark1'!C265</f>
        <v>2001</v>
      </c>
      <c r="C109" s="85">
        <f>+'Ark1'!G265</f>
        <v>3</v>
      </c>
      <c r="D109" s="86" t="str">
        <f>VLOOKUP(C109,RNR!$D$7:$E$10,2)</f>
        <v>Midt</v>
      </c>
      <c r="E109" s="85">
        <f>+'Ark1'!Q265</f>
        <v>83</v>
      </c>
      <c r="F109" s="93">
        <f t="shared" si="8"/>
        <v>37</v>
      </c>
      <c r="G109" s="400">
        <f>+'Ark1'!R265</f>
        <v>2603</v>
      </c>
      <c r="H109" s="93">
        <f t="shared" si="9"/>
        <v>2132</v>
      </c>
      <c r="I109" s="88">
        <f>+'Ark1'!AG265</f>
        <v>24.215973942069557</v>
      </c>
      <c r="J109" s="139">
        <f t="shared" si="10"/>
        <v>17.819375995258163</v>
      </c>
      <c r="K109" s="88">
        <f>+'Ark1'!AH265</f>
        <v>0.19208605455243943</v>
      </c>
      <c r="L109" s="310"/>
      <c r="M109" s="45"/>
      <c r="N109" s="45"/>
      <c r="O109" s="45"/>
      <c r="P109" s="86">
        <f>+'Ark1'!S265</f>
        <v>3.7064925086438718</v>
      </c>
      <c r="Q109" s="112">
        <f t="shared" si="11"/>
        <v>-8.9685835305172823E-2</v>
      </c>
      <c r="R109" s="45"/>
      <c r="S109" s="112"/>
      <c r="T109" s="45"/>
      <c r="U109" s="112"/>
      <c r="V109" s="45"/>
      <c r="W109" s="86">
        <f>+'Ark1'!T265</f>
        <v>3.9074145217057241</v>
      </c>
      <c r="X109" s="112">
        <f t="shared" si="12"/>
        <v>1.0772659017481874</v>
      </c>
      <c r="Y109" s="76"/>
      <c r="Z109" s="86">
        <f>+'Ark1'!U265</f>
        <v>4.1470995005762568</v>
      </c>
      <c r="AA109" s="112">
        <f t="shared" si="13"/>
        <v>-1.6683994378526217</v>
      </c>
      <c r="AB109" s="88">
        <f>+'Ark1'!W265</f>
        <v>0</v>
      </c>
      <c r="AC109" s="45"/>
      <c r="AD109" s="86">
        <f>+'Ark1'!Z265</f>
        <v>1.5648125577361585</v>
      </c>
      <c r="AE109" s="86">
        <f>+'Ark1'!AA265</f>
        <v>1.3994346419801109</v>
      </c>
      <c r="AF109" s="86">
        <f>+'Ark1'!AB265</f>
        <v>1.5981990079610449</v>
      </c>
      <c r="AG109" s="86">
        <f t="shared" si="14"/>
        <v>1.1188743781094526</v>
      </c>
      <c r="AH109" s="135">
        <f t="shared" si="15"/>
        <v>31.361445783132531</v>
      </c>
      <c r="AI109" s="45"/>
      <c r="AJ109" s="22"/>
      <c r="AK109" s="22"/>
      <c r="AL109" s="22"/>
    </row>
    <row r="110" spans="1:46" ht="15" customHeight="1">
      <c r="A110" s="45"/>
      <c r="B110" s="85">
        <f>+'Ark1'!C266</f>
        <v>2001</v>
      </c>
      <c r="C110" s="85">
        <f>+'Ark1'!G266</f>
        <v>4</v>
      </c>
      <c r="D110" s="86" t="str">
        <f>VLOOKUP(C110,RNR!$D$7:$E$10,2)</f>
        <v>Nord</v>
      </c>
      <c r="E110" s="85">
        <f>+'Ark1'!Q266</f>
        <v>47</v>
      </c>
      <c r="F110" s="93">
        <f t="shared" si="8"/>
        <v>47</v>
      </c>
      <c r="G110" s="400">
        <f>+'Ark1'!R266</f>
        <v>688</v>
      </c>
      <c r="H110" s="45"/>
      <c r="I110" s="88">
        <f>+'Ark1'!AG266</f>
        <v>8.974238182405518</v>
      </c>
      <c r="J110" s="45"/>
      <c r="K110" s="88">
        <f>+'Ark1'!AH266</f>
        <v>0</v>
      </c>
      <c r="L110" s="310"/>
      <c r="M110" s="45"/>
      <c r="N110" s="45"/>
      <c r="O110" s="45"/>
      <c r="P110" s="86">
        <f>+'Ark1'!S266</f>
        <v>3.600290697674418</v>
      </c>
      <c r="Q110" s="45"/>
      <c r="R110" s="45"/>
      <c r="S110" s="45"/>
      <c r="T110" s="45"/>
      <c r="U110" s="45"/>
      <c r="V110" s="45"/>
      <c r="W110" s="86">
        <f>+'Ark1'!T266</f>
        <v>2.850290697674418</v>
      </c>
      <c r="X110" s="45"/>
      <c r="Y110" s="76"/>
      <c r="Z110" s="86">
        <f>+'Ark1'!U266</f>
        <v>5.8146802325581444</v>
      </c>
      <c r="AA110" s="45"/>
      <c r="AB110" s="88">
        <f>+'Ark1'!W266</f>
        <v>0</v>
      </c>
      <c r="AC110" s="45"/>
      <c r="AD110" s="86">
        <f>+'Ark1'!Z266</f>
        <v>1.7141857386485113</v>
      </c>
      <c r="AE110" s="86">
        <f>+'Ark1'!AA266</f>
        <v>1.5092158472645316</v>
      </c>
      <c r="AF110" s="86">
        <f>+'Ark1'!AB266</f>
        <v>1.3658947690602037</v>
      </c>
      <c r="AG110" s="86">
        <f t="shared" si="14"/>
        <v>1.6150585385547049</v>
      </c>
      <c r="AH110" s="135">
        <f t="shared" si="15"/>
        <v>14.638297872340425</v>
      </c>
      <c r="AI110" s="45"/>
      <c r="AJ110" s="22"/>
      <c r="AK110" s="22"/>
      <c r="AL110" s="22"/>
      <c r="AT110" s="1"/>
    </row>
    <row r="111" spans="1:46" ht="15" customHeight="1">
      <c r="A111" s="45"/>
      <c r="B111" s="85">
        <f>+'Ark1'!C267</f>
        <v>2000</v>
      </c>
      <c r="C111" s="85">
        <f>+'Ark1'!G267</f>
        <v>1</v>
      </c>
      <c r="D111" s="86" t="str">
        <f>VLOOKUP(C111,RNR!$D$7:$E$10,2)</f>
        <v>Øst</v>
      </c>
      <c r="E111" s="85">
        <f>+'Ark1'!Q267</f>
        <v>113</v>
      </c>
      <c r="F111" s="45"/>
      <c r="G111" s="400">
        <f>+'Ark1'!R267</f>
        <v>1785</v>
      </c>
      <c r="H111" s="45"/>
      <c r="I111" s="88">
        <f>+'Ark1'!AG267</f>
        <v>20.201909334628635</v>
      </c>
      <c r="J111" s="45"/>
      <c r="K111" s="88">
        <f>+'Ark1'!AH267</f>
        <v>0.33613445378151258</v>
      </c>
      <c r="L111" s="310"/>
      <c r="M111" s="45"/>
      <c r="N111" s="45"/>
      <c r="O111" s="45"/>
      <c r="P111" s="86">
        <f>+'Ark1'!S267</f>
        <v>3.7731092436974785</v>
      </c>
      <c r="Q111" s="45"/>
      <c r="R111" s="45"/>
      <c r="S111" s="45"/>
      <c r="T111" s="45"/>
      <c r="U111" s="45"/>
      <c r="V111" s="45"/>
      <c r="W111" s="86">
        <f>+'Ark1'!T267</f>
        <v>3.0498599439775895</v>
      </c>
      <c r="X111" s="45"/>
      <c r="Y111" s="76"/>
      <c r="Z111" s="86">
        <f>+'Ark1'!U267</f>
        <v>4.8463305322128818</v>
      </c>
      <c r="AA111" s="45"/>
      <c r="AB111" s="88">
        <f>+'Ark1'!W267</f>
        <v>0</v>
      </c>
      <c r="AC111" s="45"/>
      <c r="AD111" s="86">
        <f>+'Ark1'!Z267</f>
        <v>1.7219359935312646</v>
      </c>
      <c r="AE111" s="86">
        <f>+'Ark1'!AA267</f>
        <v>1.4699814674602052</v>
      </c>
      <c r="AF111" s="86">
        <f>+'Ark1'!AB267</f>
        <v>1.4989375256742714</v>
      </c>
      <c r="AG111" s="86">
        <f t="shared" si="14"/>
        <v>1.2844394951744611</v>
      </c>
      <c r="AH111" s="135">
        <f t="shared" si="15"/>
        <v>15.79646017699115</v>
      </c>
      <c r="AI111" s="45"/>
      <c r="AJ111" s="22"/>
      <c r="AK111" s="22"/>
      <c r="AL111" s="22"/>
      <c r="AT111" s="1"/>
    </row>
    <row r="112" spans="1:46" ht="15" customHeight="1">
      <c r="A112" s="45"/>
      <c r="B112" s="85">
        <f>+'Ark1'!C268</f>
        <v>2000</v>
      </c>
      <c r="C112" s="85">
        <f>+'Ark1'!G268</f>
        <v>2</v>
      </c>
      <c r="D112" s="86" t="str">
        <f>VLOOKUP(C112,RNR!$D$7:$E$10,2)</f>
        <v>Vest</v>
      </c>
      <c r="E112" s="85">
        <f>+'Ark1'!Q268</f>
        <v>208</v>
      </c>
      <c r="F112" s="45"/>
      <c r="G112" s="400">
        <f>+'Ark1'!R268</f>
        <v>4213</v>
      </c>
      <c r="H112" s="45"/>
      <c r="I112" s="88">
        <f>+'Ark1'!AG268</f>
        <v>49.569372180135069</v>
      </c>
      <c r="J112" s="45"/>
      <c r="K112" s="88">
        <f>+'Ark1'!AH268</f>
        <v>0.80702587230002387</v>
      </c>
      <c r="L112" s="310"/>
      <c r="M112" s="45"/>
      <c r="N112" s="45"/>
      <c r="O112" s="45"/>
      <c r="P112" s="86">
        <f>+'Ark1'!S268</f>
        <v>3.646332779492047</v>
      </c>
      <c r="Q112" s="45"/>
      <c r="R112" s="45"/>
      <c r="S112" s="45"/>
      <c r="T112" s="45"/>
      <c r="U112" s="45"/>
      <c r="V112" s="45"/>
      <c r="W112" s="86">
        <f>+'Ark1'!T268</f>
        <v>3.4908616187989554</v>
      </c>
      <c r="X112" s="45"/>
      <c r="Y112" s="76"/>
      <c r="Z112" s="86">
        <f>+'Ark1'!U268</f>
        <v>5.0382625207690515</v>
      </c>
      <c r="AA112" s="45"/>
      <c r="AB112" s="88">
        <f>+'Ark1'!W268</f>
        <v>0</v>
      </c>
      <c r="AC112" s="45"/>
      <c r="AD112" s="86">
        <f>+'Ark1'!Z268</f>
        <v>2.4663398398176168</v>
      </c>
      <c r="AE112" s="86">
        <f>+'Ark1'!AA268</f>
        <v>1.2356977501988355</v>
      </c>
      <c r="AF112" s="86">
        <f>+'Ark1'!AB268</f>
        <v>1.5189989279959131</v>
      </c>
      <c r="AG112" s="86">
        <f t="shared" si="14"/>
        <v>1.3817341491993245</v>
      </c>
      <c r="AH112" s="135">
        <f t="shared" si="15"/>
        <v>20.254807692307693</v>
      </c>
      <c r="AI112" s="45"/>
      <c r="AJ112" s="22"/>
      <c r="AK112" s="22"/>
      <c r="AL112" s="22"/>
      <c r="AT112" s="1"/>
    </row>
    <row r="113" spans="1:46" ht="15" customHeight="1">
      <c r="A113" s="45"/>
      <c r="B113" s="85">
        <f>+'Ark1'!C269</f>
        <v>2000</v>
      </c>
      <c r="C113" s="85">
        <f>+'Ark1'!G269</f>
        <v>3</v>
      </c>
      <c r="D113" s="86" t="str">
        <f>VLOOKUP(C113,RNR!$D$7:$E$10,2)</f>
        <v>Midt</v>
      </c>
      <c r="E113" s="85">
        <f>+'Ark1'!Q269</f>
        <v>78</v>
      </c>
      <c r="F113" s="45"/>
      <c r="G113" s="400">
        <f>+'Ark1'!R269</f>
        <v>2470</v>
      </c>
      <c r="H113" s="45"/>
      <c r="I113" s="88">
        <f>+'Ark1'!AG269</f>
        <v>23.832120538424903</v>
      </c>
      <c r="J113" s="45"/>
      <c r="K113" s="88">
        <f>+'Ark1'!AH269</f>
        <v>8.0971659919028313E-2</v>
      </c>
      <c r="L113" s="310"/>
      <c r="M113" s="45"/>
      <c r="N113" s="45"/>
      <c r="O113" s="45"/>
      <c r="P113" s="86">
        <f>+'Ark1'!S269</f>
        <v>3.8773279352226719</v>
      </c>
      <c r="Q113" s="45"/>
      <c r="R113" s="45"/>
      <c r="S113" s="45"/>
      <c r="T113" s="45"/>
      <c r="U113" s="45"/>
      <c r="V113" s="45"/>
      <c r="W113" s="86">
        <f>+'Ark1'!T269</f>
        <v>4.0639676113360341</v>
      </c>
      <c r="X113" s="45"/>
      <c r="Y113" s="45"/>
      <c r="Z113" s="86">
        <f>+'Ark1'!U269</f>
        <v>4.1316599190283423</v>
      </c>
      <c r="AA113" s="45"/>
      <c r="AB113" s="88">
        <f>+'Ark1'!W269</f>
        <v>0</v>
      </c>
      <c r="AC113" s="45"/>
      <c r="AD113" s="86">
        <f>+'Ark1'!Z269</f>
        <v>1.535109247761719</v>
      </c>
      <c r="AE113" s="86">
        <f>+'Ark1'!AA269</f>
        <v>1.4938240421738795</v>
      </c>
      <c r="AF113" s="86">
        <f>+'Ark1'!AB269</f>
        <v>1.4318376852303163</v>
      </c>
      <c r="AG113" s="86">
        <f t="shared" si="14"/>
        <v>1.0655946538582026</v>
      </c>
      <c r="AH113" s="135">
        <f t="shared" si="15"/>
        <v>31.666666666666668</v>
      </c>
      <c r="AI113" s="45"/>
      <c r="AJ113" s="22"/>
      <c r="AK113" s="22"/>
      <c r="AL113" s="22"/>
      <c r="AT113" s="1"/>
    </row>
    <row r="114" spans="1:46" ht="15" customHeight="1">
      <c r="A114" s="45"/>
      <c r="B114" s="85">
        <f>+'Ark1'!C270</f>
        <v>2000</v>
      </c>
      <c r="C114" s="85">
        <f>+'Ark1'!G270</f>
        <v>4</v>
      </c>
      <c r="D114" s="86" t="str">
        <f>VLOOKUP(C114,RNR!$D$7:$E$10,2)</f>
        <v>Nord</v>
      </c>
      <c r="E114" s="85">
        <f>+'Ark1'!Q270</f>
        <v>46</v>
      </c>
      <c r="F114" s="45"/>
      <c r="G114" s="400">
        <f>+'Ark1'!R270</f>
        <v>471</v>
      </c>
      <c r="H114" s="45"/>
      <c r="I114" s="88">
        <f>+'Ark1'!AG270</f>
        <v>6.3965979468113945</v>
      </c>
      <c r="J114" s="45"/>
      <c r="K114" s="88">
        <f>+'Ark1'!AH270</f>
        <v>0</v>
      </c>
      <c r="L114" s="310"/>
      <c r="M114" s="45"/>
      <c r="N114" s="45"/>
      <c r="O114" s="45"/>
      <c r="P114" s="86">
        <f>+'Ark1'!S270</f>
        <v>3.7961783439490446</v>
      </c>
      <c r="Q114" s="45"/>
      <c r="R114" s="45"/>
      <c r="S114" s="45"/>
      <c r="T114" s="45"/>
      <c r="U114" s="45"/>
      <c r="V114" s="45"/>
      <c r="W114" s="86">
        <f>+'Ark1'!T270</f>
        <v>2.8301486199575367</v>
      </c>
      <c r="X114" s="45"/>
      <c r="Y114" s="45"/>
      <c r="Z114" s="86">
        <f>+'Ark1'!U270</f>
        <v>5.8154989384288784</v>
      </c>
      <c r="AA114" s="45"/>
      <c r="AB114" s="88">
        <f>+'Ark1'!W270</f>
        <v>0</v>
      </c>
      <c r="AC114" s="45"/>
      <c r="AD114" s="86">
        <f>+'Ark1'!Z270</f>
        <v>1.5604295081799862</v>
      </c>
      <c r="AE114" s="86">
        <f>+'Ark1'!AA270</f>
        <v>1.7020239737616063</v>
      </c>
      <c r="AF114" s="86">
        <f>+'Ark1'!AB270</f>
        <v>1.3640920466266451</v>
      </c>
      <c r="AG114" s="86">
        <f t="shared" si="14"/>
        <v>1.5319351230425065</v>
      </c>
      <c r="AH114" s="135">
        <f t="shared" si="15"/>
        <v>10.239130434782609</v>
      </c>
      <c r="AI114" s="45"/>
      <c r="AJ114" s="22"/>
      <c r="AK114" s="22"/>
      <c r="AL114" s="22"/>
    </row>
    <row r="115" spans="1:46">
      <c r="A115" s="45"/>
      <c r="B115" s="45"/>
      <c r="C115" s="45"/>
      <c r="D115" s="45"/>
      <c r="E115" s="45"/>
      <c r="F115" s="45"/>
      <c r="G115" s="310"/>
      <c r="H115" s="45"/>
      <c r="I115" s="45"/>
      <c r="J115" s="45"/>
      <c r="K115" s="45"/>
      <c r="L115" s="310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3"/>
      <c r="AK115" s="3"/>
      <c r="AL115" s="22"/>
      <c r="AM115" s="3"/>
      <c r="AN115" s="3"/>
      <c r="AO115" s="3"/>
      <c r="AP115" s="3"/>
      <c r="AQ115" s="3"/>
      <c r="AR115" s="3"/>
    </row>
    <row r="116" spans="1:46">
      <c r="A116" s="45"/>
      <c r="B116" s="45"/>
      <c r="C116" s="45"/>
      <c r="D116" s="45"/>
      <c r="E116" s="45"/>
      <c r="F116" s="45"/>
      <c r="G116" s="310"/>
      <c r="H116" s="45"/>
      <c r="I116" s="45"/>
      <c r="J116" s="45"/>
      <c r="K116" s="45"/>
      <c r="L116" s="310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3"/>
      <c r="AK116" s="3"/>
      <c r="AL116" s="22"/>
      <c r="AM116" s="3"/>
      <c r="AN116" s="3"/>
      <c r="AO116" s="3"/>
      <c r="AP116" s="3"/>
      <c r="AQ116" s="3"/>
      <c r="AR116" s="3"/>
    </row>
    <row r="117" spans="1:46">
      <c r="A117" s="45"/>
      <c r="B117" s="45"/>
      <c r="C117" s="45"/>
      <c r="D117" s="45"/>
      <c r="E117" s="45"/>
      <c r="F117" s="45"/>
      <c r="G117" s="310"/>
      <c r="H117" s="45"/>
      <c r="I117" s="45"/>
      <c r="J117" s="45"/>
      <c r="K117" s="45"/>
      <c r="L117" s="310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3"/>
      <c r="AK117" s="3"/>
      <c r="AL117" s="22"/>
      <c r="AM117" s="3"/>
      <c r="AN117" s="3"/>
      <c r="AO117" s="3"/>
      <c r="AP117" s="3"/>
      <c r="AQ117" s="3"/>
      <c r="AR117" s="3"/>
    </row>
    <row r="118" spans="1:46">
      <c r="A118" s="3"/>
      <c r="B118" s="3"/>
      <c r="C118" s="3"/>
      <c r="D118" s="3"/>
      <c r="E118" s="3"/>
      <c r="F118" s="3"/>
      <c r="G118" s="401"/>
      <c r="H118" s="3"/>
      <c r="I118" s="3"/>
      <c r="J118" s="3"/>
      <c r="K118" s="3"/>
      <c r="L118" s="401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22"/>
      <c r="AM118" s="3"/>
      <c r="AN118" s="3"/>
      <c r="AO118" s="3"/>
      <c r="AP118" s="3"/>
      <c r="AQ118" s="3"/>
      <c r="AR118" s="3"/>
    </row>
    <row r="119" spans="1:46">
      <c r="A119" s="3"/>
      <c r="B119" s="3"/>
      <c r="C119" s="3"/>
      <c r="D119" s="3"/>
      <c r="E119" s="3"/>
      <c r="F119" s="3"/>
      <c r="G119" s="401"/>
      <c r="H119" s="3"/>
      <c r="I119" s="3"/>
      <c r="J119" s="3"/>
      <c r="K119" s="3"/>
      <c r="L119" s="401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22"/>
      <c r="AM119" s="3"/>
      <c r="AN119" s="3"/>
      <c r="AO119" s="3"/>
      <c r="AP119" s="3"/>
      <c r="AQ119" s="3"/>
      <c r="AR119" s="3"/>
    </row>
    <row r="120" spans="1:46">
      <c r="A120" s="3"/>
      <c r="B120" s="3"/>
      <c r="C120" s="3"/>
      <c r="D120" s="3"/>
      <c r="E120" s="3"/>
      <c r="F120" s="3"/>
      <c r="G120" s="401"/>
      <c r="H120" s="3"/>
      <c r="I120" s="3"/>
      <c r="J120" s="3"/>
      <c r="K120" s="3"/>
      <c r="L120" s="401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22"/>
      <c r="AM120" s="3"/>
      <c r="AN120" s="3"/>
      <c r="AO120" s="3"/>
      <c r="AP120" s="3"/>
      <c r="AQ120" s="3"/>
      <c r="AR120" s="3"/>
    </row>
    <row r="121" spans="1:46">
      <c r="A121" s="3"/>
      <c r="B121" s="3"/>
      <c r="C121" s="3"/>
      <c r="D121" s="3"/>
      <c r="E121" s="3"/>
      <c r="F121" s="3"/>
      <c r="G121" s="401"/>
      <c r="H121" s="3"/>
      <c r="I121" s="3"/>
      <c r="J121" s="3"/>
      <c r="K121" s="3"/>
      <c r="L121" s="401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22"/>
      <c r="AM121" s="3"/>
      <c r="AN121" s="3"/>
      <c r="AO121" s="3"/>
      <c r="AP121" s="3"/>
      <c r="AQ121" s="3"/>
      <c r="AR121" s="3"/>
    </row>
    <row r="122" spans="1:46">
      <c r="A122" s="3"/>
      <c r="B122" s="3"/>
      <c r="C122" s="3"/>
      <c r="D122" s="3"/>
      <c r="E122" s="3"/>
      <c r="F122" s="3"/>
      <c r="G122" s="401"/>
      <c r="H122" s="3"/>
      <c r="I122" s="3"/>
      <c r="J122" s="3"/>
      <c r="K122" s="3"/>
      <c r="L122" s="401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22"/>
      <c r="AM122" s="3"/>
      <c r="AN122" s="3"/>
      <c r="AO122" s="3"/>
      <c r="AP122" s="3"/>
      <c r="AQ122" s="3"/>
      <c r="AR122" s="3"/>
    </row>
    <row r="123" spans="1:46">
      <c r="A123" s="3"/>
      <c r="B123" s="3"/>
      <c r="C123" s="3"/>
      <c r="D123" s="3"/>
      <c r="E123" s="3"/>
      <c r="F123" s="3"/>
      <c r="G123" s="401"/>
      <c r="H123" s="3"/>
      <c r="I123" s="3"/>
      <c r="J123" s="3"/>
      <c r="K123" s="3"/>
      <c r="L123" s="401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22"/>
      <c r="AM123" s="3"/>
      <c r="AN123" s="3"/>
      <c r="AO123" s="3"/>
      <c r="AP123" s="3"/>
      <c r="AQ123" s="3"/>
      <c r="AR123" s="3"/>
    </row>
    <row r="124" spans="1:46">
      <c r="A124" s="3"/>
      <c r="B124" s="3"/>
      <c r="C124" s="3"/>
      <c r="D124" s="3"/>
      <c r="E124" s="3"/>
      <c r="F124" s="3"/>
      <c r="G124" s="401"/>
      <c r="H124" s="3"/>
      <c r="I124" s="3"/>
      <c r="J124" s="3"/>
      <c r="K124" s="3"/>
      <c r="L124" s="401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22"/>
      <c r="AM124" s="3"/>
      <c r="AN124" s="3"/>
      <c r="AO124" s="3"/>
      <c r="AP124" s="3"/>
      <c r="AQ124" s="3"/>
      <c r="AR124" s="3"/>
    </row>
    <row r="125" spans="1:46">
      <c r="A125" s="3"/>
      <c r="B125" s="3"/>
      <c r="C125" s="3"/>
      <c r="D125" s="3"/>
      <c r="E125" s="3"/>
      <c r="F125" s="3"/>
      <c r="G125" s="401"/>
      <c r="H125" s="3"/>
      <c r="I125" s="3"/>
      <c r="J125" s="3"/>
      <c r="K125" s="3"/>
      <c r="L125" s="401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22"/>
      <c r="AM125" s="3"/>
      <c r="AN125" s="3"/>
      <c r="AO125" s="3"/>
      <c r="AP125" s="3"/>
      <c r="AQ125" s="3"/>
      <c r="AR125" s="3"/>
    </row>
    <row r="126" spans="1:46"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56"/>
      <c r="AC126" s="56"/>
      <c r="AD126" s="3"/>
      <c r="AE126" s="3"/>
      <c r="AF126" s="3"/>
      <c r="AG126" s="3"/>
      <c r="AH126" s="16"/>
      <c r="AI126" s="3"/>
      <c r="AJ126" s="3"/>
      <c r="AK126" s="3"/>
      <c r="AL126" s="22"/>
      <c r="AM126" s="3"/>
      <c r="AN126" s="3"/>
      <c r="AO126" s="3"/>
      <c r="AP126" s="3"/>
      <c r="AQ126" s="3"/>
      <c r="AR126" s="3"/>
    </row>
    <row r="127" spans="1:46"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56"/>
      <c r="AC127" s="56"/>
      <c r="AD127" s="3"/>
      <c r="AE127" s="3"/>
      <c r="AF127" s="3"/>
      <c r="AG127" s="3"/>
      <c r="AH127" s="16"/>
      <c r="AI127" s="3"/>
      <c r="AJ127" s="3"/>
      <c r="AK127" s="3"/>
      <c r="AL127" s="22"/>
      <c r="AM127" s="3"/>
      <c r="AN127" s="3"/>
      <c r="AO127" s="3"/>
      <c r="AP127" s="3"/>
      <c r="AQ127" s="3"/>
      <c r="AR127" s="3"/>
    </row>
    <row r="128" spans="1:46"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56"/>
      <c r="AC128" s="56"/>
      <c r="AD128" s="3"/>
      <c r="AE128" s="3"/>
      <c r="AF128" s="3"/>
      <c r="AG128" s="3"/>
      <c r="AH128" s="16"/>
      <c r="AI128" s="3"/>
      <c r="AJ128" s="3"/>
      <c r="AK128" s="3"/>
      <c r="AL128" s="22"/>
      <c r="AM128" s="3"/>
      <c r="AN128" s="3"/>
      <c r="AO128" s="3"/>
      <c r="AP128" s="3"/>
      <c r="AQ128" s="3"/>
      <c r="AR128" s="3"/>
    </row>
    <row r="129" spans="17:44"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56"/>
      <c r="AC129" s="56"/>
      <c r="AD129" s="3"/>
      <c r="AE129" s="3"/>
      <c r="AF129" s="3"/>
      <c r="AG129" s="3"/>
      <c r="AH129" s="16"/>
      <c r="AI129" s="3"/>
      <c r="AJ129" s="3"/>
      <c r="AK129" s="3"/>
      <c r="AL129" s="22"/>
      <c r="AM129" s="3"/>
      <c r="AN129" s="3"/>
      <c r="AO129" s="3"/>
      <c r="AP129" s="3"/>
      <c r="AQ129" s="3"/>
      <c r="AR129" s="3"/>
    </row>
    <row r="130" spans="17:44"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56"/>
      <c r="AC130" s="56"/>
      <c r="AD130" s="3"/>
      <c r="AE130" s="3"/>
      <c r="AF130" s="3"/>
      <c r="AG130" s="3"/>
      <c r="AH130" s="16"/>
      <c r="AI130" s="3"/>
      <c r="AJ130" s="3"/>
      <c r="AK130" s="3"/>
      <c r="AL130" s="22"/>
      <c r="AM130" s="3"/>
      <c r="AN130" s="3"/>
      <c r="AO130" s="3"/>
      <c r="AP130" s="3"/>
      <c r="AQ130" s="3"/>
      <c r="AR130" s="3"/>
    </row>
    <row r="131" spans="17:44"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56"/>
      <c r="AC131" s="56"/>
      <c r="AD131" s="3"/>
      <c r="AE131" s="3"/>
      <c r="AF131" s="3"/>
      <c r="AG131" s="3"/>
      <c r="AH131" s="16"/>
      <c r="AI131" s="3"/>
      <c r="AJ131" s="3"/>
      <c r="AK131" s="3"/>
      <c r="AL131" s="22"/>
      <c r="AM131" s="3"/>
      <c r="AN131" s="3"/>
      <c r="AO131" s="3"/>
      <c r="AP131" s="3"/>
      <c r="AQ131" s="3"/>
      <c r="AR131" s="3"/>
    </row>
    <row r="132" spans="17:44"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56"/>
      <c r="AC132" s="56"/>
      <c r="AD132" s="3"/>
      <c r="AE132" s="3"/>
      <c r="AF132" s="3"/>
      <c r="AG132" s="3"/>
      <c r="AH132" s="16"/>
      <c r="AI132" s="3"/>
      <c r="AJ132" s="3"/>
      <c r="AK132" s="3"/>
      <c r="AL132" s="22"/>
      <c r="AM132" s="3"/>
      <c r="AN132" s="3"/>
      <c r="AO132" s="3"/>
      <c r="AP132" s="3"/>
      <c r="AQ132" s="3"/>
      <c r="AR132" s="3"/>
    </row>
    <row r="133" spans="17:44"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56"/>
      <c r="AC133" s="56"/>
      <c r="AD133" s="3"/>
      <c r="AE133" s="3"/>
      <c r="AF133" s="3"/>
      <c r="AG133" s="3"/>
      <c r="AH133" s="16"/>
      <c r="AI133" s="3"/>
      <c r="AJ133" s="3"/>
      <c r="AK133" s="3"/>
      <c r="AL133" s="22"/>
      <c r="AM133" s="3"/>
      <c r="AN133" s="3"/>
      <c r="AO133" s="3"/>
      <c r="AP133" s="3"/>
      <c r="AQ133" s="3"/>
      <c r="AR133" s="3"/>
    </row>
    <row r="134" spans="17:44"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6"/>
      <c r="AC134" s="56"/>
      <c r="AD134" s="3"/>
      <c r="AE134" s="3"/>
      <c r="AF134" s="3"/>
      <c r="AG134" s="3"/>
      <c r="AH134" s="16"/>
      <c r="AI134" s="3"/>
      <c r="AJ134" s="3"/>
      <c r="AK134" s="3"/>
      <c r="AL134" s="22"/>
      <c r="AM134" s="3"/>
      <c r="AN134" s="3"/>
      <c r="AO134" s="3"/>
      <c r="AP134" s="3"/>
      <c r="AQ134" s="3"/>
      <c r="AR134" s="3"/>
    </row>
    <row r="135" spans="17:44"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56"/>
      <c r="AC135" s="56"/>
      <c r="AD135" s="3"/>
      <c r="AE135" s="3"/>
      <c r="AF135" s="3"/>
      <c r="AG135" s="3"/>
      <c r="AH135" s="16"/>
      <c r="AI135" s="3"/>
      <c r="AJ135" s="3"/>
      <c r="AK135" s="3"/>
      <c r="AL135" s="22"/>
      <c r="AM135" s="3"/>
      <c r="AN135" s="3"/>
      <c r="AO135" s="3"/>
      <c r="AP135" s="3"/>
      <c r="AQ135" s="3"/>
      <c r="AR135" s="3"/>
    </row>
    <row r="136" spans="17:44"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56"/>
      <c r="AC136" s="56"/>
      <c r="AD136" s="3"/>
      <c r="AE136" s="3"/>
      <c r="AF136" s="3"/>
      <c r="AG136" s="3"/>
      <c r="AH136" s="16"/>
      <c r="AI136" s="3"/>
      <c r="AJ136" s="3"/>
      <c r="AK136" s="3"/>
      <c r="AL136" s="22"/>
      <c r="AM136" s="3"/>
      <c r="AN136" s="3"/>
      <c r="AO136" s="3"/>
      <c r="AP136" s="3"/>
      <c r="AQ136" s="3"/>
      <c r="AR136" s="3"/>
    </row>
    <row r="137" spans="17:44"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56"/>
      <c r="AC137" s="56"/>
      <c r="AD137" s="3"/>
      <c r="AE137" s="3"/>
      <c r="AF137" s="3"/>
      <c r="AG137" s="3"/>
      <c r="AH137" s="16"/>
      <c r="AI137" s="3"/>
      <c r="AJ137" s="3"/>
      <c r="AK137" s="3"/>
      <c r="AL137" s="22"/>
      <c r="AM137" s="3"/>
      <c r="AN137" s="3"/>
      <c r="AO137" s="3"/>
      <c r="AP137" s="3"/>
      <c r="AQ137" s="3"/>
      <c r="AR137" s="3"/>
    </row>
    <row r="138" spans="17:44"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56"/>
      <c r="AC138" s="56"/>
      <c r="AD138" s="3"/>
      <c r="AE138" s="3"/>
      <c r="AF138" s="3"/>
      <c r="AG138" s="3"/>
      <c r="AH138" s="16"/>
      <c r="AI138" s="3"/>
      <c r="AJ138" s="3"/>
      <c r="AK138" s="3"/>
      <c r="AL138" s="22"/>
      <c r="AM138" s="3"/>
      <c r="AN138" s="3"/>
      <c r="AO138" s="3"/>
      <c r="AP138" s="3"/>
      <c r="AQ138" s="3"/>
      <c r="AR138" s="3"/>
    </row>
    <row r="139" spans="17:44"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56"/>
      <c r="AC139" s="56"/>
      <c r="AD139" s="3"/>
      <c r="AE139" s="3"/>
      <c r="AF139" s="3"/>
      <c r="AG139" s="3"/>
      <c r="AH139" s="16"/>
      <c r="AI139" s="3"/>
      <c r="AJ139" s="3"/>
      <c r="AK139" s="3"/>
      <c r="AL139" s="22"/>
      <c r="AM139" s="3"/>
      <c r="AN139" s="3"/>
      <c r="AO139" s="3"/>
      <c r="AP139" s="3"/>
      <c r="AQ139" s="3"/>
      <c r="AR139" s="3"/>
    </row>
    <row r="140" spans="17:44"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56"/>
      <c r="AC140" s="56"/>
      <c r="AD140" s="3"/>
      <c r="AE140" s="3"/>
      <c r="AF140" s="3"/>
      <c r="AG140" s="3"/>
      <c r="AH140" s="16"/>
      <c r="AI140" s="3"/>
      <c r="AJ140" s="3"/>
      <c r="AK140" s="3"/>
      <c r="AL140" s="22"/>
      <c r="AM140" s="3"/>
      <c r="AN140" s="3"/>
      <c r="AO140" s="3"/>
      <c r="AP140" s="3"/>
      <c r="AQ140" s="3"/>
      <c r="AR140" s="3"/>
    </row>
    <row r="141" spans="17:44"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56"/>
      <c r="AC141" s="56"/>
      <c r="AD141" s="3"/>
      <c r="AE141" s="3"/>
      <c r="AF141" s="3"/>
      <c r="AG141" s="3"/>
      <c r="AH141" s="16"/>
      <c r="AI141" s="3"/>
      <c r="AJ141" s="3"/>
      <c r="AK141" s="3"/>
      <c r="AL141" s="22"/>
      <c r="AM141" s="3"/>
      <c r="AN141" s="3"/>
      <c r="AO141" s="3"/>
      <c r="AP141" s="3"/>
      <c r="AQ141" s="3"/>
      <c r="AR141" s="3"/>
    </row>
    <row r="142" spans="17:44"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56"/>
      <c r="AC142" s="56"/>
      <c r="AD142" s="3"/>
      <c r="AE142" s="3"/>
      <c r="AF142" s="3"/>
      <c r="AG142" s="3"/>
      <c r="AH142" s="16"/>
      <c r="AI142" s="3"/>
      <c r="AJ142" s="3"/>
      <c r="AK142" s="3"/>
      <c r="AL142" s="22"/>
      <c r="AM142" s="3"/>
      <c r="AN142" s="3"/>
      <c r="AO142" s="3"/>
      <c r="AP142" s="3"/>
      <c r="AQ142" s="3"/>
      <c r="AR142" s="3"/>
    </row>
    <row r="143" spans="17:44"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56"/>
      <c r="AC143" s="56"/>
      <c r="AD143" s="3"/>
      <c r="AE143" s="3"/>
      <c r="AF143" s="3"/>
      <c r="AG143" s="3"/>
      <c r="AH143" s="16"/>
      <c r="AI143" s="3"/>
      <c r="AJ143" s="3"/>
      <c r="AK143" s="3"/>
      <c r="AL143" s="22"/>
      <c r="AM143" s="3"/>
      <c r="AN143" s="3"/>
      <c r="AO143" s="3"/>
      <c r="AP143" s="3"/>
      <c r="AQ143" s="3"/>
      <c r="AR143" s="3"/>
    </row>
    <row r="144" spans="17:44"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56"/>
      <c r="AC144" s="56"/>
      <c r="AD144" s="3"/>
      <c r="AE144" s="3"/>
      <c r="AF144" s="3"/>
      <c r="AG144" s="3"/>
      <c r="AH144" s="16"/>
      <c r="AI144" s="3"/>
      <c r="AJ144" s="3"/>
      <c r="AK144" s="3"/>
      <c r="AL144" s="22"/>
      <c r="AM144" s="3"/>
      <c r="AN144" s="3"/>
      <c r="AO144" s="3"/>
      <c r="AP144" s="3"/>
      <c r="AQ144" s="3"/>
      <c r="AR144" s="3"/>
    </row>
    <row r="145" spans="17:44"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56"/>
      <c r="AC145" s="56"/>
      <c r="AD145" s="3"/>
      <c r="AE145" s="3"/>
      <c r="AF145" s="3"/>
      <c r="AG145" s="3"/>
      <c r="AH145" s="16"/>
      <c r="AI145" s="3"/>
      <c r="AJ145" s="3"/>
      <c r="AK145" s="3"/>
      <c r="AL145" s="22"/>
      <c r="AM145" s="3"/>
      <c r="AN145" s="3"/>
      <c r="AO145" s="3"/>
      <c r="AP145" s="3"/>
      <c r="AQ145" s="3"/>
      <c r="AR145" s="3"/>
    </row>
    <row r="146" spans="17:44"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56"/>
      <c r="AC146" s="56"/>
      <c r="AD146" s="3"/>
      <c r="AE146" s="3"/>
      <c r="AF146" s="3"/>
      <c r="AG146" s="3"/>
      <c r="AH146" s="16"/>
      <c r="AI146" s="3"/>
      <c r="AJ146" s="3"/>
      <c r="AK146" s="3"/>
      <c r="AL146" s="22"/>
      <c r="AM146" s="3"/>
      <c r="AN146" s="3"/>
      <c r="AO146" s="3"/>
      <c r="AP146" s="3"/>
      <c r="AQ146" s="3"/>
      <c r="AR146" s="3"/>
    </row>
    <row r="147" spans="17:44"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6"/>
      <c r="AC147" s="56"/>
      <c r="AD147" s="3"/>
      <c r="AE147" s="3"/>
      <c r="AF147" s="3"/>
      <c r="AG147" s="3"/>
      <c r="AH147" s="16"/>
      <c r="AI147" s="3"/>
      <c r="AJ147" s="3"/>
      <c r="AK147" s="3"/>
      <c r="AL147" s="22"/>
      <c r="AM147" s="3"/>
      <c r="AN147" s="3"/>
      <c r="AO147" s="3"/>
      <c r="AP147" s="3"/>
      <c r="AQ147" s="3"/>
      <c r="AR147" s="3"/>
    </row>
    <row r="148" spans="17:44"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56"/>
      <c r="AC148" s="56"/>
      <c r="AD148" s="3"/>
      <c r="AE148" s="3"/>
      <c r="AF148" s="3"/>
      <c r="AG148" s="3"/>
      <c r="AH148" s="16"/>
      <c r="AI148" s="3"/>
      <c r="AJ148" s="3"/>
      <c r="AK148" s="3"/>
      <c r="AL148" s="22"/>
      <c r="AM148" s="3"/>
      <c r="AN148" s="3"/>
      <c r="AO148" s="3"/>
      <c r="AP148" s="3"/>
      <c r="AQ148" s="3"/>
      <c r="AR148" s="3"/>
    </row>
    <row r="149" spans="17:44"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56"/>
      <c r="AC149" s="56"/>
      <c r="AD149" s="3"/>
      <c r="AE149" s="3"/>
      <c r="AF149" s="3"/>
      <c r="AG149" s="3"/>
      <c r="AH149" s="16"/>
      <c r="AI149" s="3"/>
      <c r="AJ149" s="3"/>
      <c r="AK149" s="3"/>
      <c r="AL149" s="22"/>
      <c r="AM149" s="3"/>
      <c r="AN149" s="3"/>
      <c r="AO149" s="3"/>
      <c r="AP149" s="3"/>
      <c r="AQ149" s="3"/>
      <c r="AR149" s="3"/>
    </row>
    <row r="150" spans="17:44"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56"/>
      <c r="AC150" s="56"/>
      <c r="AD150" s="3"/>
      <c r="AE150" s="3"/>
      <c r="AF150" s="3"/>
      <c r="AG150" s="3"/>
      <c r="AH150" s="16"/>
      <c r="AI150" s="3"/>
      <c r="AJ150" s="3"/>
      <c r="AK150" s="3"/>
      <c r="AL150" s="22"/>
      <c r="AM150" s="3"/>
      <c r="AN150" s="3"/>
      <c r="AO150" s="3"/>
      <c r="AP150" s="3"/>
      <c r="AQ150" s="3"/>
      <c r="AR150" s="3"/>
    </row>
    <row r="151" spans="17:44"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56"/>
      <c r="AC151" s="56"/>
      <c r="AD151" s="3"/>
      <c r="AE151" s="3"/>
      <c r="AF151" s="3"/>
      <c r="AG151" s="3"/>
      <c r="AH151" s="16"/>
      <c r="AI151" s="3"/>
      <c r="AJ151" s="3"/>
      <c r="AK151" s="3"/>
      <c r="AL151" s="22"/>
      <c r="AM151" s="3"/>
      <c r="AN151" s="3"/>
      <c r="AO151" s="3"/>
      <c r="AP151" s="3"/>
      <c r="AQ151" s="3"/>
      <c r="AR151" s="3"/>
    </row>
    <row r="152" spans="17:44"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56"/>
      <c r="AC152" s="56"/>
      <c r="AD152" s="3"/>
      <c r="AE152" s="3"/>
      <c r="AF152" s="3"/>
      <c r="AG152" s="3"/>
      <c r="AH152" s="16"/>
      <c r="AI152" s="3"/>
      <c r="AJ152" s="3"/>
      <c r="AK152" s="3"/>
      <c r="AL152" s="22"/>
      <c r="AM152" s="3"/>
      <c r="AN152" s="3"/>
      <c r="AO152" s="3"/>
      <c r="AP152" s="3"/>
      <c r="AQ152" s="3"/>
      <c r="AR152" s="3"/>
    </row>
    <row r="153" spans="17:44"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56"/>
      <c r="AC153" s="56"/>
      <c r="AD153" s="3"/>
      <c r="AE153" s="3"/>
      <c r="AF153" s="3"/>
      <c r="AG153" s="3"/>
      <c r="AH153" s="16"/>
      <c r="AI153" s="3"/>
      <c r="AJ153" s="3"/>
      <c r="AK153" s="3"/>
      <c r="AL153" s="22"/>
      <c r="AM153" s="3"/>
      <c r="AN153" s="3"/>
      <c r="AO153" s="3"/>
      <c r="AP153" s="3"/>
      <c r="AQ153" s="3"/>
      <c r="AR153" s="3"/>
    </row>
    <row r="154" spans="17:44"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56"/>
      <c r="AC154" s="56"/>
      <c r="AD154" s="3"/>
      <c r="AE154" s="3"/>
      <c r="AF154" s="3"/>
      <c r="AG154" s="3"/>
      <c r="AH154" s="16"/>
      <c r="AI154" s="3"/>
      <c r="AJ154" s="3"/>
      <c r="AK154" s="3"/>
      <c r="AL154" s="22"/>
      <c r="AM154" s="3"/>
      <c r="AN154" s="3"/>
      <c r="AO154" s="3"/>
      <c r="AP154" s="3"/>
      <c r="AQ154" s="3"/>
      <c r="AR154" s="3"/>
    </row>
    <row r="155" spans="17:44"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56"/>
      <c r="AC155" s="56"/>
      <c r="AD155" s="3"/>
      <c r="AE155" s="3"/>
      <c r="AF155" s="3"/>
      <c r="AG155" s="3"/>
      <c r="AH155" s="16"/>
      <c r="AI155" s="3"/>
      <c r="AJ155" s="3"/>
      <c r="AK155" s="3"/>
      <c r="AL155" s="22"/>
      <c r="AM155" s="3"/>
      <c r="AN155" s="3"/>
      <c r="AO155" s="3"/>
      <c r="AP155" s="3"/>
      <c r="AQ155" s="3"/>
      <c r="AR155" s="3"/>
    </row>
    <row r="156" spans="17:44"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56"/>
      <c r="AC156" s="56"/>
      <c r="AD156" s="3"/>
      <c r="AE156" s="3"/>
      <c r="AF156" s="3"/>
      <c r="AG156" s="3"/>
      <c r="AH156" s="16"/>
      <c r="AI156" s="3"/>
      <c r="AJ156" s="3"/>
      <c r="AK156" s="3"/>
      <c r="AL156" s="22"/>
      <c r="AM156" s="3"/>
      <c r="AN156" s="3"/>
      <c r="AO156" s="3"/>
      <c r="AP156" s="3"/>
      <c r="AQ156" s="3"/>
      <c r="AR156" s="3"/>
    </row>
    <row r="157" spans="17:44"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56"/>
      <c r="AC157" s="56"/>
      <c r="AD157" s="3"/>
      <c r="AE157" s="3"/>
      <c r="AF157" s="3"/>
      <c r="AG157" s="3"/>
      <c r="AH157" s="16"/>
      <c r="AI157" s="3"/>
      <c r="AJ157" s="3"/>
      <c r="AK157" s="3"/>
      <c r="AL157" s="22"/>
      <c r="AM157" s="3"/>
      <c r="AN157" s="3"/>
      <c r="AO157" s="3"/>
      <c r="AP157" s="3"/>
      <c r="AQ157" s="3"/>
      <c r="AR157" s="3"/>
    </row>
    <row r="158" spans="17:44"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56"/>
      <c r="AC158" s="56"/>
      <c r="AD158" s="3"/>
      <c r="AE158" s="3"/>
      <c r="AF158" s="3"/>
      <c r="AG158" s="3"/>
      <c r="AH158" s="16"/>
      <c r="AI158" s="3"/>
      <c r="AJ158" s="3"/>
      <c r="AK158" s="3"/>
      <c r="AL158" s="22"/>
      <c r="AM158" s="3"/>
      <c r="AN158" s="3"/>
      <c r="AO158" s="3"/>
      <c r="AP158" s="3"/>
      <c r="AQ158" s="3"/>
      <c r="AR158" s="3"/>
    </row>
    <row r="159" spans="17:44"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56"/>
      <c r="AC159" s="56"/>
      <c r="AD159" s="3"/>
      <c r="AE159" s="3"/>
      <c r="AF159" s="3"/>
      <c r="AG159" s="3"/>
      <c r="AH159" s="16"/>
      <c r="AI159" s="3"/>
      <c r="AJ159" s="3"/>
      <c r="AK159" s="3"/>
      <c r="AL159" s="22"/>
      <c r="AM159" s="3"/>
      <c r="AN159" s="3"/>
      <c r="AO159" s="3"/>
      <c r="AP159" s="3"/>
      <c r="AQ159" s="3"/>
      <c r="AR159" s="3"/>
    </row>
    <row r="160" spans="17:44"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56"/>
      <c r="AC160" s="56"/>
      <c r="AD160" s="3"/>
      <c r="AE160" s="3"/>
      <c r="AF160" s="3"/>
      <c r="AG160" s="3"/>
      <c r="AH160" s="16"/>
      <c r="AI160" s="3"/>
      <c r="AJ160" s="3"/>
      <c r="AK160" s="3"/>
      <c r="AL160" s="22"/>
      <c r="AM160" s="3"/>
      <c r="AN160" s="3"/>
      <c r="AO160" s="3"/>
      <c r="AP160" s="3"/>
      <c r="AQ160" s="3"/>
      <c r="AR160" s="3"/>
    </row>
    <row r="161" spans="17:46"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56"/>
      <c r="AC161" s="56"/>
      <c r="AD161" s="3"/>
      <c r="AE161" s="3"/>
      <c r="AF161" s="3"/>
      <c r="AG161" s="3"/>
      <c r="AH161" s="16"/>
      <c r="AI161" s="3"/>
      <c r="AJ161" s="3"/>
      <c r="AK161" s="3"/>
      <c r="AL161" s="22"/>
      <c r="AM161" s="3"/>
      <c r="AN161" s="3"/>
      <c r="AO161" s="3"/>
      <c r="AP161" s="3"/>
      <c r="AQ161" s="3"/>
      <c r="AR161" s="3"/>
    </row>
    <row r="162" spans="17:46"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56"/>
      <c r="AC162" s="56"/>
      <c r="AD162" s="3"/>
      <c r="AE162" s="3"/>
      <c r="AF162" s="3"/>
      <c r="AG162" s="3"/>
      <c r="AH162" s="16"/>
      <c r="AI162" s="3"/>
      <c r="AJ162" s="3"/>
      <c r="AK162" s="3"/>
      <c r="AL162" s="22"/>
      <c r="AM162" s="3"/>
      <c r="AN162" s="3"/>
      <c r="AO162" s="3"/>
      <c r="AP162" s="3"/>
      <c r="AQ162" s="3"/>
      <c r="AR162" s="3"/>
    </row>
    <row r="163" spans="17:46"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56"/>
      <c r="AC163" s="56"/>
      <c r="AD163" s="3"/>
      <c r="AE163" s="3"/>
      <c r="AF163" s="3"/>
      <c r="AG163" s="3"/>
      <c r="AH163" s="16"/>
      <c r="AI163" s="3"/>
      <c r="AJ163" s="3"/>
      <c r="AK163" s="3"/>
      <c r="AL163" s="22"/>
      <c r="AM163" s="3"/>
      <c r="AN163" s="3"/>
      <c r="AO163" s="3"/>
      <c r="AP163" s="3"/>
      <c r="AQ163" s="3"/>
      <c r="AR163" s="3"/>
    </row>
    <row r="164" spans="17:46"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56"/>
      <c r="AC164" s="56"/>
      <c r="AD164" s="3"/>
      <c r="AE164" s="3"/>
      <c r="AF164" s="3"/>
      <c r="AG164" s="3"/>
      <c r="AH164" s="16"/>
      <c r="AI164" s="3"/>
      <c r="AJ164" s="3"/>
      <c r="AK164" s="3"/>
      <c r="AL164" s="22"/>
      <c r="AM164" s="3"/>
      <c r="AN164" s="3"/>
      <c r="AO164" s="3"/>
      <c r="AP164" s="3"/>
      <c r="AQ164" s="3"/>
      <c r="AR164" s="3"/>
    </row>
    <row r="165" spans="17:46"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56"/>
      <c r="AC165" s="56"/>
      <c r="AD165" s="3"/>
      <c r="AE165" s="3"/>
      <c r="AF165" s="3"/>
      <c r="AG165" s="3"/>
      <c r="AH165" s="16"/>
      <c r="AI165" s="3"/>
      <c r="AJ165" s="3"/>
      <c r="AK165" s="3"/>
      <c r="AL165" s="22"/>
      <c r="AM165" s="3"/>
      <c r="AN165" s="3"/>
      <c r="AO165" s="3"/>
      <c r="AP165" s="3"/>
      <c r="AQ165" s="3"/>
      <c r="AR165" s="3"/>
    </row>
    <row r="166" spans="17:46"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56"/>
      <c r="AC166" s="56"/>
      <c r="AD166" s="3"/>
      <c r="AE166" s="3"/>
      <c r="AF166" s="3"/>
      <c r="AG166" s="3"/>
      <c r="AH166" s="16"/>
      <c r="AI166" s="3"/>
      <c r="AJ166" s="3"/>
      <c r="AK166" s="3"/>
      <c r="AL166" s="22"/>
      <c r="AM166" s="3"/>
      <c r="AN166" s="3"/>
      <c r="AO166" s="3"/>
      <c r="AP166" s="3"/>
      <c r="AQ166" s="3"/>
      <c r="AR166" s="3"/>
      <c r="AT166" s="22"/>
    </row>
    <row r="167" spans="17:46"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56"/>
      <c r="AC167" s="56"/>
      <c r="AD167" s="3"/>
      <c r="AE167" s="3"/>
      <c r="AF167" s="3"/>
      <c r="AG167" s="3"/>
      <c r="AH167" s="16"/>
      <c r="AI167" s="3"/>
      <c r="AJ167" s="3"/>
      <c r="AK167" s="3"/>
      <c r="AL167" s="22"/>
      <c r="AM167" s="3"/>
      <c r="AN167" s="3"/>
      <c r="AO167" s="3"/>
      <c r="AP167" s="3"/>
      <c r="AQ167" s="3"/>
      <c r="AR167" s="3"/>
      <c r="AT167" s="22"/>
    </row>
    <row r="168" spans="17:46" ht="12.75" customHeight="1"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56"/>
      <c r="AC168" s="56"/>
      <c r="AD168" s="3"/>
      <c r="AE168" s="3"/>
      <c r="AF168" s="3"/>
      <c r="AG168" s="3"/>
      <c r="AH168" s="16"/>
      <c r="AI168" s="3"/>
      <c r="AJ168" s="3"/>
      <c r="AK168" s="3"/>
      <c r="AL168" s="22"/>
      <c r="AM168" s="3"/>
      <c r="AN168" s="3"/>
      <c r="AO168" s="3"/>
      <c r="AP168" s="3"/>
      <c r="AQ168" s="3"/>
      <c r="AR168" s="3"/>
      <c r="AT168" s="22"/>
    </row>
    <row r="169" spans="17:46"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56"/>
      <c r="AC169" s="56"/>
      <c r="AD169" s="3"/>
      <c r="AE169" s="3"/>
      <c r="AF169" s="3"/>
      <c r="AG169" s="3"/>
      <c r="AH169" s="16"/>
      <c r="AI169" s="3"/>
      <c r="AJ169" s="3"/>
      <c r="AK169" s="3"/>
      <c r="AL169" s="22"/>
      <c r="AM169" s="3"/>
      <c r="AN169" s="3"/>
      <c r="AO169" s="3"/>
      <c r="AP169" s="3"/>
      <c r="AQ169" s="3"/>
      <c r="AR169" s="3"/>
      <c r="AT169" s="22"/>
    </row>
    <row r="170" spans="17:46"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56"/>
      <c r="AC170" s="56"/>
      <c r="AD170" s="3"/>
      <c r="AE170" s="3"/>
      <c r="AF170" s="3"/>
      <c r="AG170" s="3"/>
      <c r="AH170" s="16"/>
      <c r="AI170" s="3"/>
      <c r="AJ170" s="3"/>
      <c r="AK170" s="3"/>
      <c r="AL170" s="22"/>
      <c r="AM170" s="3"/>
      <c r="AN170" s="3"/>
      <c r="AO170" s="3"/>
      <c r="AP170" s="3"/>
      <c r="AQ170" s="3"/>
      <c r="AR170" s="3"/>
      <c r="AT170" s="22"/>
    </row>
    <row r="171" spans="17:46"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56"/>
      <c r="AC171" s="56"/>
      <c r="AD171" s="3"/>
      <c r="AE171" s="3"/>
      <c r="AF171" s="3"/>
      <c r="AG171" s="3"/>
      <c r="AH171" s="16"/>
      <c r="AI171" s="3"/>
      <c r="AJ171" s="3"/>
      <c r="AK171" s="3"/>
      <c r="AL171" s="22"/>
      <c r="AM171" s="3"/>
      <c r="AN171" s="3"/>
      <c r="AO171" s="3"/>
      <c r="AP171" s="3"/>
      <c r="AQ171" s="3"/>
      <c r="AR171" s="3"/>
      <c r="AT171" s="22"/>
    </row>
    <row r="172" spans="17:46"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56"/>
      <c r="AC172" s="56"/>
      <c r="AD172" s="3"/>
      <c r="AE172" s="3"/>
      <c r="AF172" s="3"/>
      <c r="AG172" s="3"/>
      <c r="AH172" s="16"/>
      <c r="AI172" s="3"/>
      <c r="AJ172" s="3"/>
      <c r="AK172" s="3"/>
      <c r="AL172" s="22"/>
      <c r="AM172" s="3"/>
      <c r="AN172" s="3"/>
      <c r="AO172" s="3"/>
      <c r="AP172" s="3"/>
      <c r="AQ172" s="3"/>
      <c r="AR172" s="3"/>
      <c r="AT172" s="22"/>
    </row>
    <row r="173" spans="17:46"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56"/>
      <c r="AC173" s="56"/>
      <c r="AD173" s="3"/>
      <c r="AE173" s="3"/>
      <c r="AF173" s="3"/>
      <c r="AG173" s="3"/>
      <c r="AH173" s="16"/>
      <c r="AI173" s="3"/>
      <c r="AJ173" s="3"/>
      <c r="AK173" s="3"/>
      <c r="AL173" s="22"/>
      <c r="AM173" s="3"/>
      <c r="AN173" s="3"/>
      <c r="AO173" s="3"/>
      <c r="AP173" s="3"/>
      <c r="AQ173" s="3"/>
      <c r="AR173" s="3"/>
      <c r="AT173" s="22"/>
    </row>
    <row r="174" spans="17:46"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56"/>
      <c r="AC174" s="56"/>
      <c r="AD174" s="3"/>
      <c r="AE174" s="3"/>
      <c r="AF174" s="3"/>
      <c r="AG174" s="3"/>
      <c r="AH174" s="16"/>
      <c r="AI174" s="3"/>
      <c r="AJ174" s="3"/>
      <c r="AK174" s="3"/>
      <c r="AL174" s="22"/>
      <c r="AM174" s="3"/>
      <c r="AN174" s="3"/>
      <c r="AO174" s="3"/>
      <c r="AP174" s="3"/>
      <c r="AQ174" s="3"/>
      <c r="AR174" s="3"/>
      <c r="AT174" s="22"/>
    </row>
    <row r="175" spans="17:46"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56"/>
      <c r="AC175" s="56"/>
      <c r="AD175" s="3"/>
      <c r="AE175" s="3"/>
      <c r="AF175" s="3"/>
      <c r="AG175" s="3"/>
      <c r="AH175" s="16"/>
      <c r="AI175" s="3"/>
      <c r="AJ175" s="3"/>
      <c r="AK175" s="3"/>
      <c r="AL175" s="22"/>
      <c r="AM175" s="3"/>
      <c r="AN175" s="3"/>
      <c r="AO175" s="3"/>
      <c r="AP175" s="3"/>
      <c r="AQ175" s="3"/>
      <c r="AR175" s="3"/>
      <c r="AT175" s="22"/>
    </row>
    <row r="176" spans="17:46"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56"/>
      <c r="AC176" s="56"/>
      <c r="AD176" s="3"/>
      <c r="AE176" s="3"/>
      <c r="AF176" s="3"/>
      <c r="AG176" s="3"/>
      <c r="AH176" s="16"/>
      <c r="AI176" s="3"/>
      <c r="AJ176" s="3"/>
      <c r="AK176" s="3"/>
      <c r="AL176" s="22"/>
      <c r="AM176" s="3"/>
      <c r="AN176" s="3"/>
      <c r="AO176" s="3"/>
      <c r="AP176" s="3"/>
      <c r="AQ176" s="3"/>
      <c r="AR176" s="3"/>
      <c r="AT176" s="22"/>
    </row>
    <row r="177" spans="17:46"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56"/>
      <c r="AC177" s="56"/>
      <c r="AD177" s="3"/>
      <c r="AE177" s="3"/>
      <c r="AF177" s="3"/>
      <c r="AG177" s="3"/>
      <c r="AH177" s="16"/>
      <c r="AI177" s="3"/>
      <c r="AJ177" s="3"/>
      <c r="AK177" s="3"/>
      <c r="AL177" s="22"/>
      <c r="AM177" s="3"/>
      <c r="AN177" s="3"/>
      <c r="AO177" s="3"/>
      <c r="AP177" s="3"/>
      <c r="AQ177" s="3"/>
      <c r="AR177" s="3"/>
      <c r="AT177" s="22"/>
    </row>
    <row r="178" spans="17:46"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56"/>
      <c r="AC178" s="56"/>
      <c r="AD178" s="3"/>
      <c r="AE178" s="3"/>
      <c r="AF178" s="3"/>
      <c r="AG178" s="3"/>
      <c r="AH178" s="16"/>
      <c r="AI178" s="3"/>
      <c r="AJ178" s="3"/>
      <c r="AK178" s="3"/>
      <c r="AL178" s="22"/>
      <c r="AM178" s="3"/>
      <c r="AN178" s="3"/>
      <c r="AO178" s="3"/>
      <c r="AP178" s="3"/>
      <c r="AQ178" s="3"/>
      <c r="AR178" s="3"/>
      <c r="AT178" s="22"/>
    </row>
    <row r="179" spans="17:46"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56"/>
      <c r="AC179" s="56"/>
      <c r="AD179" s="3"/>
      <c r="AE179" s="3"/>
      <c r="AF179" s="3"/>
      <c r="AG179" s="3"/>
      <c r="AH179" s="16"/>
      <c r="AI179" s="3"/>
      <c r="AJ179" s="3"/>
      <c r="AK179" s="3"/>
      <c r="AL179" s="22"/>
      <c r="AM179" s="3"/>
      <c r="AN179" s="3"/>
      <c r="AO179" s="3"/>
      <c r="AP179" s="3"/>
      <c r="AQ179" s="3"/>
      <c r="AR179" s="3"/>
      <c r="AT179" s="22"/>
    </row>
    <row r="180" spans="17:46"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56"/>
      <c r="AC180" s="56"/>
      <c r="AD180" s="3"/>
      <c r="AE180" s="3"/>
      <c r="AF180" s="3"/>
      <c r="AG180" s="3"/>
      <c r="AH180" s="16"/>
      <c r="AI180" s="3"/>
      <c r="AJ180" s="3"/>
      <c r="AK180" s="3"/>
      <c r="AL180" s="22"/>
      <c r="AM180" s="3"/>
      <c r="AN180" s="3"/>
      <c r="AO180" s="3"/>
      <c r="AP180" s="3"/>
      <c r="AQ180" s="3"/>
      <c r="AR180" s="3"/>
      <c r="AT180" s="22"/>
    </row>
    <row r="181" spans="17:46"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56"/>
      <c r="AC181" s="56"/>
      <c r="AD181" s="3"/>
      <c r="AE181" s="3"/>
      <c r="AF181" s="3"/>
      <c r="AG181" s="3"/>
      <c r="AH181" s="16"/>
      <c r="AI181" s="3"/>
      <c r="AJ181" s="3"/>
      <c r="AK181" s="3"/>
      <c r="AL181" s="22"/>
      <c r="AM181" s="3"/>
      <c r="AN181" s="3"/>
      <c r="AO181" s="3"/>
      <c r="AP181" s="3"/>
      <c r="AQ181" s="3"/>
      <c r="AR181" s="3"/>
      <c r="AT181" s="22"/>
    </row>
    <row r="182" spans="17:46"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56"/>
      <c r="AC182" s="56"/>
      <c r="AD182" s="3"/>
      <c r="AE182" s="3"/>
      <c r="AF182" s="3"/>
      <c r="AG182" s="3"/>
      <c r="AH182" s="16"/>
      <c r="AI182" s="3"/>
      <c r="AJ182" s="3"/>
      <c r="AK182" s="3"/>
      <c r="AL182" s="22"/>
      <c r="AM182" s="3"/>
      <c r="AN182" s="3"/>
      <c r="AO182" s="3"/>
      <c r="AP182" s="3"/>
      <c r="AQ182" s="3"/>
      <c r="AR182" s="3"/>
      <c r="AT182" s="22"/>
    </row>
    <row r="183" spans="17:46"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56"/>
      <c r="AC183" s="56"/>
      <c r="AD183" s="3"/>
      <c r="AE183" s="3"/>
      <c r="AF183" s="3"/>
      <c r="AG183" s="3"/>
      <c r="AH183" s="16"/>
      <c r="AI183" s="3"/>
      <c r="AJ183" s="3"/>
      <c r="AK183" s="3"/>
      <c r="AL183" s="22"/>
      <c r="AM183" s="3"/>
      <c r="AN183" s="3"/>
      <c r="AO183" s="3"/>
      <c r="AP183" s="3"/>
      <c r="AQ183" s="3"/>
      <c r="AR183" s="3"/>
      <c r="AT183" s="22"/>
    </row>
    <row r="184" spans="17:46"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56"/>
      <c r="AC184" s="56"/>
      <c r="AD184" s="3"/>
      <c r="AE184" s="3"/>
      <c r="AF184" s="3"/>
      <c r="AG184" s="3"/>
      <c r="AH184" s="16"/>
      <c r="AI184" s="3"/>
      <c r="AJ184" s="3"/>
      <c r="AK184" s="3"/>
      <c r="AL184" s="22"/>
      <c r="AM184" s="3"/>
      <c r="AN184" s="3"/>
      <c r="AO184" s="3"/>
      <c r="AP184" s="3"/>
      <c r="AQ184" s="3"/>
      <c r="AR184" s="3"/>
      <c r="AT184" s="22"/>
    </row>
    <row r="185" spans="17:46"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56"/>
      <c r="AC185" s="56"/>
      <c r="AD185" s="3"/>
      <c r="AE185" s="3"/>
      <c r="AF185" s="3"/>
      <c r="AG185" s="3"/>
      <c r="AH185" s="16"/>
      <c r="AI185" s="3"/>
      <c r="AJ185" s="3"/>
      <c r="AK185" s="3"/>
      <c r="AL185" s="22"/>
      <c r="AM185" s="3"/>
      <c r="AN185" s="3"/>
      <c r="AO185" s="3"/>
      <c r="AP185" s="3"/>
      <c r="AQ185" s="3"/>
      <c r="AR185" s="3"/>
      <c r="AT185" s="22"/>
    </row>
    <row r="186" spans="17:46"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56"/>
      <c r="AC186" s="56"/>
      <c r="AD186" s="3"/>
      <c r="AE186" s="3"/>
      <c r="AF186" s="3"/>
      <c r="AG186" s="3"/>
      <c r="AH186" s="16"/>
      <c r="AI186" s="3"/>
      <c r="AJ186" s="3"/>
      <c r="AK186" s="3"/>
      <c r="AL186" s="22"/>
      <c r="AM186" s="3"/>
      <c r="AN186" s="3"/>
      <c r="AO186" s="3"/>
      <c r="AP186" s="3"/>
      <c r="AQ186" s="3"/>
      <c r="AR186" s="3"/>
      <c r="AT186" s="22"/>
    </row>
    <row r="187" spans="17:46"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56"/>
      <c r="AC187" s="56"/>
      <c r="AD187" s="3"/>
      <c r="AE187" s="3"/>
      <c r="AF187" s="3"/>
      <c r="AG187" s="3"/>
      <c r="AH187" s="16"/>
      <c r="AI187" s="3"/>
      <c r="AJ187" s="3"/>
      <c r="AK187" s="3"/>
      <c r="AL187" s="22"/>
      <c r="AM187" s="3"/>
      <c r="AN187" s="3"/>
      <c r="AO187" s="3"/>
      <c r="AP187" s="3"/>
      <c r="AQ187" s="3"/>
      <c r="AR187" s="3"/>
      <c r="AT187" s="22"/>
    </row>
    <row r="188" spans="17:46"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56"/>
      <c r="AC188" s="56"/>
      <c r="AD188" s="3"/>
      <c r="AE188" s="3"/>
      <c r="AF188" s="3"/>
      <c r="AG188" s="3"/>
      <c r="AH188" s="16"/>
      <c r="AI188" s="3"/>
      <c r="AJ188" s="3"/>
      <c r="AK188" s="3"/>
      <c r="AL188" s="22"/>
      <c r="AM188" s="3"/>
      <c r="AN188" s="3"/>
      <c r="AO188" s="3"/>
      <c r="AP188" s="3"/>
      <c r="AQ188" s="3"/>
      <c r="AR188" s="3"/>
      <c r="AT188" s="22"/>
    </row>
    <row r="189" spans="17:46"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56"/>
      <c r="AC189" s="56"/>
      <c r="AD189" s="3"/>
      <c r="AE189" s="3"/>
      <c r="AF189" s="3"/>
      <c r="AG189" s="3"/>
      <c r="AH189" s="16"/>
      <c r="AI189" s="3"/>
      <c r="AJ189" s="3"/>
      <c r="AK189" s="3"/>
      <c r="AL189" s="22"/>
      <c r="AM189" s="3"/>
      <c r="AN189" s="3"/>
      <c r="AO189" s="3"/>
      <c r="AP189" s="3"/>
      <c r="AQ189" s="3"/>
      <c r="AR189" s="3"/>
      <c r="AT189" s="22"/>
    </row>
    <row r="190" spans="17:46"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56"/>
      <c r="AC190" s="56"/>
      <c r="AD190" s="3"/>
      <c r="AE190" s="3"/>
      <c r="AF190" s="3"/>
      <c r="AG190" s="3"/>
      <c r="AH190" s="16"/>
      <c r="AI190" s="3"/>
      <c r="AJ190" s="3"/>
      <c r="AK190" s="3"/>
      <c r="AL190" s="22"/>
      <c r="AM190" s="3"/>
      <c r="AN190" s="3"/>
      <c r="AO190" s="3"/>
      <c r="AP190" s="3"/>
      <c r="AQ190" s="3"/>
      <c r="AR190" s="3"/>
      <c r="AT190" s="22"/>
    </row>
    <row r="191" spans="17:46"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56"/>
      <c r="AC191" s="56"/>
      <c r="AD191" s="3"/>
      <c r="AE191" s="3"/>
      <c r="AF191" s="3"/>
      <c r="AG191" s="3"/>
      <c r="AH191" s="16"/>
      <c r="AI191" s="3"/>
      <c r="AJ191" s="3"/>
      <c r="AK191" s="3"/>
      <c r="AL191" s="22"/>
      <c r="AM191" s="3"/>
      <c r="AN191" s="3"/>
      <c r="AO191" s="3"/>
      <c r="AP191" s="3"/>
      <c r="AQ191" s="3"/>
      <c r="AR191" s="3"/>
      <c r="AT191" s="22"/>
    </row>
    <row r="192" spans="17:46"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56"/>
      <c r="AC192" s="56"/>
      <c r="AD192" s="3"/>
      <c r="AE192" s="3"/>
      <c r="AF192" s="3"/>
      <c r="AG192" s="3"/>
      <c r="AH192" s="16"/>
      <c r="AI192" s="3"/>
      <c r="AJ192" s="3"/>
      <c r="AK192" s="3"/>
      <c r="AL192" s="22"/>
      <c r="AM192" s="3"/>
      <c r="AN192" s="3"/>
      <c r="AO192" s="3"/>
      <c r="AP192" s="3"/>
      <c r="AQ192" s="3"/>
      <c r="AR192" s="3"/>
      <c r="AT192" s="22"/>
    </row>
    <row r="193" spans="17:46"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56"/>
      <c r="AC193" s="56"/>
      <c r="AD193" s="3"/>
      <c r="AE193" s="3"/>
      <c r="AF193" s="3"/>
      <c r="AG193" s="3"/>
      <c r="AH193" s="16"/>
      <c r="AI193" s="3"/>
      <c r="AJ193" s="3"/>
      <c r="AK193" s="3"/>
      <c r="AL193" s="22"/>
      <c r="AM193" s="3"/>
      <c r="AN193" s="3"/>
      <c r="AO193" s="3"/>
      <c r="AP193" s="3"/>
      <c r="AQ193" s="3"/>
      <c r="AR193" s="3"/>
      <c r="AT193" s="22"/>
    </row>
    <row r="194" spans="17:46"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56"/>
      <c r="AC194" s="56"/>
      <c r="AD194" s="3"/>
      <c r="AE194" s="3"/>
      <c r="AF194" s="3"/>
      <c r="AG194" s="3"/>
      <c r="AH194" s="16"/>
      <c r="AI194" s="3"/>
      <c r="AJ194" s="3"/>
      <c r="AK194" s="3"/>
      <c r="AL194" s="22"/>
      <c r="AM194" s="3"/>
      <c r="AN194" s="3"/>
      <c r="AO194" s="3"/>
      <c r="AP194" s="3"/>
      <c r="AQ194" s="3"/>
      <c r="AR194" s="3"/>
      <c r="AT194" s="22"/>
    </row>
    <row r="195" spans="17:46"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56"/>
      <c r="AC195" s="56"/>
      <c r="AD195" s="3"/>
      <c r="AE195" s="3"/>
      <c r="AF195" s="3"/>
      <c r="AG195" s="3"/>
      <c r="AH195" s="16"/>
      <c r="AI195" s="3"/>
      <c r="AJ195" s="3"/>
      <c r="AK195" s="3"/>
      <c r="AL195" s="22"/>
      <c r="AM195" s="3"/>
      <c r="AN195" s="3"/>
      <c r="AO195" s="3"/>
      <c r="AP195" s="3"/>
      <c r="AQ195" s="3"/>
      <c r="AR195" s="3"/>
      <c r="AT195" s="22"/>
    </row>
    <row r="196" spans="17:46"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56"/>
      <c r="AC196" s="56"/>
      <c r="AD196" s="3"/>
      <c r="AE196" s="3"/>
      <c r="AF196" s="3"/>
      <c r="AG196" s="3"/>
      <c r="AH196" s="16"/>
      <c r="AI196" s="3"/>
      <c r="AJ196" s="3"/>
      <c r="AK196" s="3"/>
      <c r="AL196" s="22"/>
      <c r="AM196" s="3"/>
      <c r="AN196" s="3"/>
      <c r="AO196" s="3"/>
      <c r="AP196" s="3"/>
      <c r="AQ196" s="3"/>
      <c r="AR196" s="3"/>
      <c r="AT196" s="22"/>
    </row>
    <row r="197" spans="17:46"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56"/>
      <c r="AC197" s="56"/>
      <c r="AD197" s="3"/>
      <c r="AE197" s="3"/>
      <c r="AF197" s="3"/>
      <c r="AG197" s="3"/>
      <c r="AH197" s="16"/>
      <c r="AI197" s="3"/>
      <c r="AJ197" s="3"/>
      <c r="AK197" s="3"/>
      <c r="AL197" s="22"/>
      <c r="AM197" s="3"/>
      <c r="AN197" s="3"/>
      <c r="AO197" s="3"/>
      <c r="AP197" s="3"/>
      <c r="AQ197" s="3"/>
      <c r="AR197" s="3"/>
      <c r="AT197" s="22"/>
    </row>
    <row r="198" spans="17:46"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56"/>
      <c r="AC198" s="56"/>
      <c r="AD198" s="3"/>
      <c r="AE198" s="3"/>
      <c r="AF198" s="3"/>
      <c r="AG198" s="3"/>
      <c r="AH198" s="16"/>
      <c r="AI198" s="3"/>
      <c r="AJ198" s="3"/>
      <c r="AK198" s="3"/>
      <c r="AL198" s="22"/>
      <c r="AM198" s="3"/>
      <c r="AN198" s="3"/>
      <c r="AO198" s="3"/>
      <c r="AP198" s="3"/>
      <c r="AQ198" s="3"/>
      <c r="AR198" s="3"/>
      <c r="AT198" s="22"/>
    </row>
    <row r="199" spans="17:46"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56"/>
      <c r="AC199" s="56"/>
      <c r="AD199" s="3"/>
      <c r="AE199" s="3"/>
      <c r="AF199" s="3"/>
      <c r="AG199" s="3"/>
      <c r="AH199" s="16"/>
      <c r="AI199" s="3"/>
      <c r="AJ199" s="3"/>
      <c r="AK199" s="3"/>
      <c r="AL199" s="22"/>
      <c r="AM199" s="3"/>
      <c r="AN199" s="3"/>
      <c r="AO199" s="3"/>
      <c r="AP199" s="3"/>
      <c r="AQ199" s="3"/>
      <c r="AR199" s="3"/>
      <c r="AT199" s="22"/>
    </row>
    <row r="200" spans="17:46"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56"/>
      <c r="AC200" s="56"/>
      <c r="AD200" s="3"/>
      <c r="AE200" s="3"/>
      <c r="AF200" s="3"/>
      <c r="AG200" s="3"/>
      <c r="AH200" s="16"/>
      <c r="AI200" s="3"/>
      <c r="AJ200" s="3"/>
      <c r="AK200" s="3"/>
      <c r="AL200" s="22"/>
      <c r="AM200" s="3"/>
      <c r="AN200" s="3"/>
      <c r="AO200" s="3"/>
      <c r="AP200" s="3"/>
      <c r="AQ200" s="3"/>
      <c r="AR200" s="3"/>
      <c r="AT200" s="22"/>
    </row>
    <row r="201" spans="17:46"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56"/>
      <c r="AC201" s="56"/>
      <c r="AD201" s="3"/>
      <c r="AE201" s="3"/>
      <c r="AF201" s="3"/>
      <c r="AG201" s="3"/>
      <c r="AH201" s="16"/>
      <c r="AI201" s="3"/>
      <c r="AJ201" s="3"/>
      <c r="AK201" s="3"/>
      <c r="AL201" s="22"/>
      <c r="AM201" s="3"/>
      <c r="AN201" s="3"/>
      <c r="AO201" s="3"/>
      <c r="AP201" s="3"/>
      <c r="AQ201" s="3"/>
      <c r="AR201" s="3"/>
      <c r="AT201" s="22"/>
    </row>
    <row r="202" spans="17:46"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56"/>
      <c r="AC202" s="56"/>
      <c r="AD202" s="3"/>
      <c r="AE202" s="3"/>
      <c r="AF202" s="3"/>
      <c r="AG202" s="3"/>
      <c r="AH202" s="16"/>
      <c r="AI202" s="3"/>
      <c r="AJ202" s="3"/>
      <c r="AK202" s="3"/>
      <c r="AL202" s="22"/>
      <c r="AM202" s="3"/>
      <c r="AN202" s="3"/>
      <c r="AO202" s="3"/>
      <c r="AP202" s="3"/>
      <c r="AQ202" s="3"/>
      <c r="AR202" s="3"/>
      <c r="AT202" s="22"/>
    </row>
    <row r="203" spans="17:46"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56"/>
      <c r="AC203" s="56"/>
      <c r="AD203" s="3"/>
      <c r="AE203" s="3"/>
      <c r="AF203" s="3"/>
      <c r="AG203" s="3"/>
      <c r="AH203" s="16"/>
      <c r="AI203" s="3"/>
      <c r="AJ203" s="3"/>
      <c r="AK203" s="3"/>
      <c r="AL203" s="22"/>
      <c r="AM203" s="3"/>
      <c r="AN203" s="3"/>
      <c r="AO203" s="3"/>
      <c r="AP203" s="3"/>
      <c r="AQ203" s="3"/>
      <c r="AR203" s="3"/>
      <c r="AT203" s="22"/>
    </row>
    <row r="204" spans="17:46"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56"/>
      <c r="AC204" s="56"/>
      <c r="AD204" s="3"/>
      <c r="AE204" s="3"/>
      <c r="AF204" s="3"/>
      <c r="AG204" s="3"/>
      <c r="AH204" s="16"/>
      <c r="AI204" s="3"/>
      <c r="AJ204" s="3"/>
      <c r="AK204" s="3"/>
      <c r="AL204" s="22"/>
      <c r="AM204" s="3"/>
      <c r="AN204" s="3"/>
      <c r="AO204" s="3"/>
      <c r="AP204" s="3"/>
      <c r="AQ204" s="3"/>
      <c r="AR204" s="3"/>
      <c r="AT204" s="22"/>
    </row>
    <row r="205" spans="17:46"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56"/>
      <c r="AC205" s="56"/>
      <c r="AD205" s="3"/>
      <c r="AE205" s="3"/>
      <c r="AF205" s="3"/>
      <c r="AG205" s="3"/>
      <c r="AH205" s="16"/>
      <c r="AI205" s="3"/>
      <c r="AJ205" s="3"/>
      <c r="AK205" s="3"/>
      <c r="AL205" s="22"/>
      <c r="AM205" s="3"/>
      <c r="AN205" s="3"/>
      <c r="AO205" s="3"/>
      <c r="AP205" s="3"/>
      <c r="AQ205" s="3"/>
      <c r="AR205" s="3"/>
      <c r="AT205" s="22"/>
    </row>
    <row r="206" spans="17:46"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56"/>
      <c r="AC206" s="56"/>
      <c r="AD206" s="3"/>
      <c r="AE206" s="3"/>
      <c r="AF206" s="3"/>
      <c r="AG206" s="3"/>
      <c r="AH206" s="16"/>
      <c r="AI206" s="3"/>
      <c r="AJ206" s="3"/>
      <c r="AK206" s="3"/>
      <c r="AL206" s="22"/>
      <c r="AM206" s="3"/>
      <c r="AN206" s="3"/>
      <c r="AO206" s="3"/>
      <c r="AP206" s="3"/>
      <c r="AQ206" s="3"/>
      <c r="AR206" s="3"/>
      <c r="AT206" s="22"/>
    </row>
    <row r="207" spans="17:46"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56"/>
      <c r="AC207" s="56"/>
      <c r="AD207" s="3"/>
      <c r="AE207" s="3"/>
      <c r="AF207" s="3"/>
      <c r="AG207" s="3"/>
      <c r="AH207" s="16"/>
      <c r="AI207" s="3"/>
      <c r="AJ207" s="3"/>
      <c r="AK207" s="3"/>
      <c r="AL207" s="22"/>
      <c r="AM207" s="3"/>
      <c r="AN207" s="3"/>
      <c r="AO207" s="3"/>
      <c r="AP207" s="3"/>
      <c r="AQ207" s="3"/>
      <c r="AR207" s="3"/>
      <c r="AT207" s="22"/>
    </row>
    <row r="208" spans="17:46"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56"/>
      <c r="AC208" s="56"/>
      <c r="AD208" s="3"/>
      <c r="AE208" s="3"/>
      <c r="AF208" s="3"/>
      <c r="AG208" s="3"/>
      <c r="AH208" s="16"/>
      <c r="AI208" s="3"/>
      <c r="AJ208" s="3"/>
      <c r="AK208" s="3"/>
      <c r="AL208" s="22"/>
      <c r="AM208" s="3"/>
      <c r="AN208" s="3"/>
      <c r="AO208" s="3"/>
      <c r="AP208" s="3"/>
      <c r="AQ208" s="3"/>
      <c r="AR208" s="3"/>
      <c r="AT208" s="22"/>
    </row>
    <row r="209" spans="10:46"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56"/>
      <c r="AC209" s="56"/>
      <c r="AD209" s="3"/>
      <c r="AE209" s="3"/>
      <c r="AF209" s="3"/>
      <c r="AG209" s="3"/>
      <c r="AH209" s="16"/>
      <c r="AI209" s="3"/>
      <c r="AJ209" s="3"/>
      <c r="AK209" s="3"/>
      <c r="AL209" s="22"/>
      <c r="AM209" s="3"/>
      <c r="AN209" s="3"/>
      <c r="AO209" s="3"/>
      <c r="AP209" s="3"/>
      <c r="AQ209" s="3"/>
      <c r="AR209" s="3"/>
      <c r="AT209" s="22"/>
    </row>
    <row r="210" spans="10:46"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56"/>
      <c r="AC210" s="56"/>
      <c r="AD210" s="3"/>
      <c r="AE210" s="3"/>
      <c r="AF210" s="3"/>
      <c r="AG210" s="3"/>
      <c r="AH210" s="16"/>
      <c r="AI210" s="3"/>
      <c r="AJ210" s="3"/>
      <c r="AK210" s="3"/>
      <c r="AL210" s="22"/>
      <c r="AM210" s="3"/>
      <c r="AN210" s="3"/>
      <c r="AO210" s="3"/>
      <c r="AP210" s="3"/>
      <c r="AQ210" s="3"/>
      <c r="AR210" s="3"/>
      <c r="AT210" s="22"/>
    </row>
    <row r="211" spans="10:46"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56"/>
      <c r="AC211" s="56"/>
      <c r="AD211" s="3"/>
      <c r="AE211" s="3"/>
      <c r="AF211" s="3"/>
      <c r="AG211" s="3"/>
      <c r="AH211" s="16"/>
      <c r="AI211" s="3"/>
      <c r="AJ211" s="3"/>
      <c r="AK211" s="3"/>
      <c r="AL211" s="22"/>
      <c r="AM211" s="3"/>
      <c r="AN211" s="3"/>
      <c r="AO211" s="3"/>
      <c r="AP211" s="3"/>
      <c r="AQ211" s="3"/>
      <c r="AR211" s="3"/>
      <c r="AT211" s="22"/>
    </row>
    <row r="212" spans="10:46"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56"/>
      <c r="AC212" s="56"/>
      <c r="AD212" s="3"/>
      <c r="AE212" s="3"/>
      <c r="AF212" s="3"/>
      <c r="AG212" s="3"/>
      <c r="AH212" s="16"/>
      <c r="AI212" s="3"/>
      <c r="AJ212" s="3"/>
      <c r="AK212" s="3"/>
      <c r="AL212" s="22"/>
      <c r="AM212" s="3"/>
      <c r="AN212" s="3"/>
      <c r="AO212" s="3"/>
      <c r="AP212" s="3"/>
      <c r="AQ212" s="3"/>
      <c r="AR212" s="3"/>
      <c r="AT212" s="22"/>
    </row>
    <row r="213" spans="10:46"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56"/>
      <c r="AC213" s="56"/>
      <c r="AD213" s="3"/>
      <c r="AE213" s="3"/>
      <c r="AF213" s="3"/>
      <c r="AG213" s="3"/>
      <c r="AH213" s="16"/>
      <c r="AI213" s="3"/>
      <c r="AJ213" s="3"/>
      <c r="AK213" s="3"/>
      <c r="AL213" s="22"/>
      <c r="AM213" s="3"/>
      <c r="AN213" s="3"/>
      <c r="AO213" s="3"/>
      <c r="AP213" s="3"/>
      <c r="AQ213" s="3"/>
      <c r="AR213" s="3"/>
      <c r="AT213" s="22"/>
    </row>
    <row r="214" spans="10:46"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56"/>
      <c r="AC214" s="56"/>
      <c r="AD214" s="3"/>
      <c r="AE214" s="3"/>
      <c r="AF214" s="3"/>
      <c r="AG214" s="3"/>
      <c r="AH214" s="16"/>
      <c r="AI214" s="3"/>
      <c r="AJ214" s="3"/>
      <c r="AK214" s="3"/>
      <c r="AL214" s="22"/>
      <c r="AM214" s="3"/>
      <c r="AN214" s="3"/>
      <c r="AO214" s="3"/>
      <c r="AP214" s="3"/>
      <c r="AQ214" s="3"/>
      <c r="AR214" s="3"/>
      <c r="AT214" s="22"/>
    </row>
    <row r="215" spans="10:46"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56"/>
      <c r="AC215" s="56"/>
      <c r="AD215" s="3"/>
      <c r="AE215" s="3"/>
      <c r="AF215" s="3"/>
      <c r="AG215" s="3"/>
      <c r="AH215" s="16"/>
      <c r="AI215" s="3"/>
      <c r="AJ215" s="3"/>
      <c r="AK215" s="3"/>
      <c r="AL215" s="22"/>
      <c r="AM215" s="3"/>
      <c r="AN215" s="3"/>
      <c r="AO215" s="3"/>
      <c r="AP215" s="3"/>
      <c r="AQ215" s="3"/>
      <c r="AR215" s="3"/>
      <c r="AT215" s="22"/>
    </row>
    <row r="216" spans="10:46"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56"/>
      <c r="AC216" s="56"/>
      <c r="AD216" s="3"/>
      <c r="AE216" s="3"/>
      <c r="AF216" s="3"/>
      <c r="AG216" s="3"/>
      <c r="AH216" s="16"/>
      <c r="AI216" s="3"/>
      <c r="AJ216" s="3"/>
      <c r="AK216" s="3"/>
      <c r="AL216" s="22"/>
      <c r="AM216" s="3"/>
      <c r="AN216" s="3"/>
      <c r="AO216" s="3"/>
      <c r="AP216" s="3"/>
      <c r="AQ216" s="3"/>
      <c r="AR216" s="3"/>
      <c r="AT216" s="22"/>
    </row>
    <row r="217" spans="10:46"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56"/>
      <c r="AC217" s="56"/>
      <c r="AD217" s="3"/>
      <c r="AE217" s="3"/>
      <c r="AF217" s="3"/>
      <c r="AG217" s="3"/>
      <c r="AH217" s="16"/>
      <c r="AI217" s="3"/>
      <c r="AJ217" s="3"/>
      <c r="AK217" s="3"/>
      <c r="AL217" s="22"/>
      <c r="AM217" s="3"/>
      <c r="AN217" s="3"/>
      <c r="AO217" s="3"/>
      <c r="AP217" s="3"/>
      <c r="AQ217" s="3"/>
      <c r="AR217" s="3"/>
      <c r="AT217" s="22"/>
    </row>
    <row r="218" spans="10:46">
      <c r="J218" s="140"/>
      <c r="K218" s="141"/>
      <c r="L218" s="497"/>
      <c r="M218" s="141"/>
      <c r="N218" s="141"/>
      <c r="O218" s="141"/>
      <c r="P218" s="22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56"/>
      <c r="AC218" s="56"/>
      <c r="AD218" s="3"/>
      <c r="AE218" s="3"/>
      <c r="AF218" s="3"/>
      <c r="AG218" s="3"/>
      <c r="AH218" s="16"/>
      <c r="AI218" s="3"/>
      <c r="AJ218" s="3"/>
      <c r="AK218" s="3"/>
      <c r="AL218" s="22"/>
      <c r="AM218" s="3"/>
      <c r="AN218" s="3"/>
      <c r="AO218" s="3"/>
      <c r="AP218" s="3"/>
      <c r="AQ218" s="3"/>
      <c r="AR218" s="3"/>
      <c r="AS218" s="22"/>
      <c r="AT218" s="22"/>
    </row>
    <row r="219" spans="10:46">
      <c r="J219" s="140"/>
      <c r="K219" s="141"/>
      <c r="L219" s="497"/>
      <c r="M219" s="141"/>
      <c r="N219" s="141"/>
      <c r="O219" s="141"/>
      <c r="P219" s="22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56"/>
      <c r="AC219" s="56"/>
      <c r="AD219" s="3"/>
      <c r="AE219" s="3"/>
      <c r="AF219" s="3"/>
      <c r="AG219" s="3"/>
      <c r="AH219" s="16"/>
      <c r="AI219" s="3"/>
      <c r="AJ219" s="3"/>
      <c r="AK219" s="3"/>
      <c r="AL219" s="22"/>
      <c r="AM219" s="3"/>
      <c r="AN219" s="3"/>
      <c r="AO219" s="3"/>
      <c r="AP219" s="3"/>
      <c r="AQ219" s="3"/>
      <c r="AR219" s="3"/>
      <c r="AS219" s="22"/>
      <c r="AT219" s="22"/>
    </row>
    <row r="220" spans="10:46">
      <c r="J220" s="140"/>
      <c r="K220" s="141"/>
      <c r="L220" s="497"/>
      <c r="M220" s="141"/>
      <c r="N220" s="141"/>
      <c r="O220" s="141"/>
      <c r="P220" s="22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56"/>
      <c r="AC220" s="56"/>
      <c r="AD220" s="3"/>
      <c r="AE220" s="3"/>
      <c r="AF220" s="3"/>
      <c r="AG220" s="3"/>
      <c r="AH220" s="16"/>
      <c r="AI220" s="3"/>
      <c r="AJ220" s="3"/>
      <c r="AK220" s="3"/>
      <c r="AL220" s="22"/>
      <c r="AM220" s="3"/>
      <c r="AN220" s="3"/>
      <c r="AO220" s="3"/>
      <c r="AP220" s="3"/>
      <c r="AQ220" s="3"/>
      <c r="AR220" s="3"/>
      <c r="AS220" s="22"/>
      <c r="AT220" s="22"/>
    </row>
    <row r="221" spans="10:46">
      <c r="J221" s="140"/>
      <c r="K221" s="141"/>
      <c r="L221" s="497"/>
      <c r="M221" s="141"/>
      <c r="N221" s="141"/>
      <c r="O221" s="141"/>
      <c r="P221" s="22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56"/>
      <c r="AC221" s="56"/>
      <c r="AD221" s="3"/>
      <c r="AE221" s="3"/>
      <c r="AF221" s="3"/>
      <c r="AG221" s="3"/>
      <c r="AH221" s="16"/>
      <c r="AI221" s="3"/>
      <c r="AJ221" s="3"/>
      <c r="AK221" s="3"/>
      <c r="AL221" s="22"/>
      <c r="AM221" s="3"/>
      <c r="AN221" s="3"/>
      <c r="AO221" s="3"/>
      <c r="AP221" s="3"/>
      <c r="AQ221" s="3"/>
      <c r="AR221" s="3"/>
      <c r="AS221" s="22"/>
      <c r="AT221" s="22"/>
    </row>
    <row r="222" spans="10:46">
      <c r="J222" s="140"/>
      <c r="K222" s="141"/>
      <c r="L222" s="497"/>
      <c r="M222" s="141"/>
      <c r="N222" s="141"/>
      <c r="O222" s="141"/>
      <c r="P222" s="22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56"/>
      <c r="AC222" s="56"/>
      <c r="AD222" s="3"/>
      <c r="AE222" s="3"/>
      <c r="AF222" s="3"/>
      <c r="AG222" s="3"/>
      <c r="AH222" s="16"/>
      <c r="AI222" s="3"/>
      <c r="AJ222" s="3"/>
      <c r="AK222" s="3"/>
      <c r="AL222" s="22"/>
      <c r="AM222" s="3"/>
      <c r="AN222" s="3"/>
      <c r="AO222" s="3"/>
      <c r="AP222" s="3"/>
      <c r="AQ222" s="3"/>
      <c r="AR222" s="3"/>
      <c r="AS222" s="22"/>
      <c r="AT222" s="22"/>
    </row>
    <row r="223" spans="10:46">
      <c r="J223" s="140"/>
      <c r="K223" s="141"/>
      <c r="L223" s="497"/>
      <c r="M223" s="141"/>
      <c r="N223" s="141"/>
      <c r="O223" s="141"/>
      <c r="P223" s="22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56"/>
      <c r="AC223" s="56"/>
      <c r="AD223" s="3"/>
      <c r="AE223" s="3"/>
      <c r="AF223" s="3"/>
      <c r="AG223" s="3"/>
      <c r="AH223" s="16"/>
      <c r="AI223" s="3"/>
      <c r="AJ223" s="3"/>
      <c r="AK223" s="3"/>
      <c r="AL223" s="22"/>
      <c r="AM223" s="3"/>
      <c r="AN223" s="3"/>
      <c r="AO223" s="3"/>
      <c r="AP223" s="3"/>
      <c r="AQ223" s="3"/>
      <c r="AR223" s="3"/>
      <c r="AS223" s="22"/>
      <c r="AT223" s="22"/>
    </row>
    <row r="224" spans="10:46">
      <c r="J224" s="140"/>
      <c r="K224" s="141"/>
      <c r="L224" s="497"/>
      <c r="M224" s="141"/>
      <c r="N224" s="141"/>
      <c r="O224" s="141"/>
      <c r="P224" s="22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56"/>
      <c r="AC224" s="56"/>
      <c r="AD224" s="3"/>
      <c r="AE224" s="3"/>
      <c r="AF224" s="3"/>
      <c r="AG224" s="3"/>
      <c r="AH224" s="16"/>
      <c r="AI224" s="3"/>
      <c r="AJ224" s="3"/>
      <c r="AK224" s="3"/>
      <c r="AL224" s="22"/>
      <c r="AM224" s="3"/>
      <c r="AN224" s="3"/>
      <c r="AO224" s="3"/>
      <c r="AP224" s="3"/>
      <c r="AQ224" s="3"/>
      <c r="AR224" s="3"/>
      <c r="AS224" s="22"/>
      <c r="AT224" s="22"/>
    </row>
    <row r="225" spans="10:46">
      <c r="J225" s="140"/>
      <c r="K225" s="141"/>
      <c r="L225" s="497"/>
      <c r="M225" s="141"/>
      <c r="N225" s="141"/>
      <c r="O225" s="141"/>
      <c r="P225" s="22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56"/>
      <c r="AC225" s="56"/>
      <c r="AD225" s="3"/>
      <c r="AE225" s="3"/>
      <c r="AF225" s="3"/>
      <c r="AG225" s="3"/>
      <c r="AH225" s="16"/>
      <c r="AI225" s="3"/>
      <c r="AJ225" s="3"/>
      <c r="AK225" s="3"/>
      <c r="AL225" s="22"/>
      <c r="AM225" s="3"/>
      <c r="AN225" s="3"/>
      <c r="AO225" s="3"/>
      <c r="AP225" s="3"/>
      <c r="AQ225" s="3"/>
      <c r="AR225" s="3"/>
      <c r="AS225" s="22"/>
      <c r="AT225" s="22"/>
    </row>
    <row r="226" spans="10:46">
      <c r="J226" s="140"/>
      <c r="K226" s="141"/>
      <c r="L226" s="497"/>
      <c r="M226" s="141"/>
      <c r="N226" s="141"/>
      <c r="O226" s="141"/>
      <c r="P226" s="22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56"/>
      <c r="AC226" s="56"/>
      <c r="AD226" s="3"/>
      <c r="AE226" s="3"/>
      <c r="AF226" s="3"/>
      <c r="AG226" s="3"/>
      <c r="AH226" s="16"/>
      <c r="AI226" s="3"/>
      <c r="AJ226" s="3"/>
      <c r="AK226" s="3"/>
      <c r="AL226" s="22"/>
      <c r="AM226" s="3"/>
      <c r="AN226" s="3"/>
      <c r="AO226" s="3"/>
      <c r="AP226" s="3"/>
      <c r="AQ226" s="3"/>
      <c r="AR226" s="3"/>
      <c r="AS226" s="22"/>
      <c r="AT226" s="22"/>
    </row>
    <row r="227" spans="10:46">
      <c r="J227" s="140"/>
      <c r="K227" s="141"/>
      <c r="L227" s="497"/>
      <c r="M227" s="141"/>
      <c r="N227" s="141"/>
      <c r="O227" s="141"/>
      <c r="P227" s="22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56"/>
      <c r="AC227" s="56"/>
      <c r="AD227" s="3"/>
      <c r="AE227" s="3"/>
      <c r="AF227" s="3"/>
      <c r="AG227" s="3"/>
      <c r="AH227" s="16"/>
      <c r="AI227" s="3"/>
      <c r="AJ227" s="3"/>
      <c r="AK227" s="3"/>
      <c r="AL227" s="22"/>
      <c r="AM227" s="3"/>
      <c r="AN227" s="3"/>
      <c r="AO227" s="3"/>
      <c r="AP227" s="3"/>
      <c r="AQ227" s="3"/>
      <c r="AR227" s="3"/>
      <c r="AS227" s="22"/>
      <c r="AT227" s="22"/>
    </row>
    <row r="228" spans="10:46">
      <c r="J228" s="140"/>
      <c r="K228" s="141"/>
      <c r="L228" s="497"/>
      <c r="M228" s="141"/>
      <c r="N228" s="141"/>
      <c r="O228" s="141"/>
      <c r="P228" s="22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56"/>
      <c r="AC228" s="56"/>
      <c r="AD228" s="3"/>
      <c r="AE228" s="3"/>
      <c r="AF228" s="3"/>
      <c r="AG228" s="3"/>
      <c r="AH228" s="16"/>
      <c r="AI228" s="3"/>
      <c r="AJ228" s="3"/>
      <c r="AK228" s="3"/>
      <c r="AL228" s="22"/>
      <c r="AM228" s="3"/>
      <c r="AN228" s="3"/>
      <c r="AO228" s="3"/>
      <c r="AP228" s="3"/>
      <c r="AQ228" s="3"/>
      <c r="AR228" s="3"/>
      <c r="AS228" s="22"/>
      <c r="AT228" s="22"/>
    </row>
    <row r="229" spans="10:46">
      <c r="J229" s="140"/>
      <c r="K229" s="141"/>
      <c r="L229" s="497"/>
      <c r="M229" s="141"/>
      <c r="N229" s="141"/>
      <c r="O229" s="141"/>
      <c r="P229" s="22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56"/>
      <c r="AC229" s="56"/>
      <c r="AD229" s="3"/>
      <c r="AE229" s="3"/>
      <c r="AF229" s="3"/>
      <c r="AG229" s="3"/>
      <c r="AH229" s="16"/>
      <c r="AI229" s="3"/>
      <c r="AJ229" s="3"/>
      <c r="AK229" s="3"/>
      <c r="AL229" s="22"/>
      <c r="AM229" s="3"/>
      <c r="AN229" s="3"/>
      <c r="AO229" s="3"/>
      <c r="AP229" s="3"/>
      <c r="AQ229" s="3"/>
      <c r="AR229" s="3"/>
      <c r="AS229" s="22"/>
      <c r="AT229" s="22"/>
    </row>
    <row r="230" spans="10:46">
      <c r="J230" s="140"/>
      <c r="K230" s="141"/>
      <c r="L230" s="497"/>
      <c r="M230" s="141"/>
      <c r="N230" s="141"/>
      <c r="O230" s="141"/>
      <c r="P230" s="22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56"/>
      <c r="AC230" s="56"/>
      <c r="AD230" s="3"/>
      <c r="AE230" s="3"/>
      <c r="AF230" s="3"/>
      <c r="AG230" s="3"/>
      <c r="AH230" s="16"/>
      <c r="AI230" s="3"/>
      <c r="AJ230" s="3"/>
      <c r="AK230" s="3"/>
      <c r="AL230" s="22"/>
      <c r="AM230" s="3"/>
      <c r="AN230" s="3"/>
      <c r="AO230" s="3"/>
      <c r="AP230" s="3"/>
      <c r="AQ230" s="3"/>
      <c r="AR230" s="3"/>
      <c r="AS230" s="22"/>
      <c r="AT230" s="22"/>
    </row>
    <row r="231" spans="10:46">
      <c r="J231" s="140"/>
      <c r="K231" s="141"/>
      <c r="L231" s="497"/>
      <c r="M231" s="141"/>
      <c r="N231" s="141"/>
      <c r="O231" s="141"/>
      <c r="P231" s="22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56"/>
      <c r="AC231" s="56"/>
      <c r="AD231" s="3"/>
      <c r="AE231" s="3"/>
      <c r="AF231" s="3"/>
      <c r="AG231" s="3"/>
      <c r="AH231" s="16"/>
      <c r="AI231" s="3"/>
      <c r="AJ231" s="3"/>
      <c r="AK231" s="3"/>
      <c r="AL231" s="22"/>
      <c r="AM231" s="3"/>
      <c r="AN231" s="3"/>
      <c r="AO231" s="3"/>
      <c r="AP231" s="3"/>
      <c r="AQ231" s="3"/>
      <c r="AR231" s="3"/>
      <c r="AS231" s="22"/>
      <c r="AT231" s="22"/>
    </row>
    <row r="232" spans="10:46">
      <c r="J232" s="140"/>
      <c r="K232" s="141"/>
      <c r="L232" s="497"/>
      <c r="M232" s="141"/>
      <c r="N232" s="141"/>
      <c r="O232" s="141"/>
      <c r="P232" s="22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56"/>
      <c r="AC232" s="56"/>
      <c r="AD232" s="3"/>
      <c r="AE232" s="3"/>
      <c r="AF232" s="3"/>
      <c r="AG232" s="3"/>
      <c r="AH232" s="16"/>
      <c r="AI232" s="3"/>
      <c r="AJ232" s="3"/>
      <c r="AK232" s="3"/>
      <c r="AL232" s="22"/>
      <c r="AM232" s="3"/>
      <c r="AN232" s="3"/>
      <c r="AO232" s="3"/>
      <c r="AP232" s="3"/>
      <c r="AQ232" s="3"/>
      <c r="AR232" s="3"/>
      <c r="AS232" s="22"/>
      <c r="AT232" s="22"/>
    </row>
    <row r="233" spans="10:46">
      <c r="J233" s="140"/>
      <c r="K233" s="141"/>
      <c r="L233" s="497"/>
      <c r="M233" s="141"/>
      <c r="N233" s="141"/>
      <c r="O233" s="141"/>
      <c r="P233" s="22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56"/>
      <c r="AC233" s="56"/>
      <c r="AD233" s="3"/>
      <c r="AE233" s="3"/>
      <c r="AF233" s="3"/>
      <c r="AG233" s="3"/>
      <c r="AH233" s="16"/>
      <c r="AI233" s="3"/>
      <c r="AJ233" s="3"/>
      <c r="AK233" s="3"/>
      <c r="AL233" s="22"/>
      <c r="AM233" s="3"/>
      <c r="AN233" s="3"/>
      <c r="AO233" s="3"/>
      <c r="AP233" s="3"/>
      <c r="AQ233" s="3"/>
      <c r="AR233" s="3"/>
      <c r="AS233" s="22"/>
      <c r="AT233" s="22"/>
    </row>
    <row r="234" spans="10:46">
      <c r="J234" s="140"/>
      <c r="K234" s="141"/>
      <c r="L234" s="497"/>
      <c r="M234" s="141"/>
      <c r="N234" s="141"/>
      <c r="O234" s="141"/>
      <c r="P234" s="22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56"/>
      <c r="AC234" s="56"/>
      <c r="AD234" s="3"/>
      <c r="AE234" s="3"/>
      <c r="AF234" s="3"/>
      <c r="AG234" s="3"/>
      <c r="AH234" s="16"/>
      <c r="AI234" s="3"/>
      <c r="AJ234" s="3"/>
      <c r="AK234" s="3"/>
      <c r="AL234" s="22"/>
      <c r="AM234" s="3"/>
      <c r="AN234" s="3"/>
      <c r="AO234" s="3"/>
      <c r="AP234" s="3"/>
      <c r="AQ234" s="3"/>
      <c r="AR234" s="3"/>
      <c r="AS234" s="22"/>
      <c r="AT234" s="22"/>
    </row>
    <row r="235" spans="10:46">
      <c r="J235" s="140"/>
      <c r="K235" s="141"/>
      <c r="L235" s="497"/>
      <c r="M235" s="141"/>
      <c r="N235" s="141"/>
      <c r="O235" s="141"/>
      <c r="P235" s="22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56"/>
      <c r="AC235" s="56"/>
      <c r="AD235" s="3"/>
      <c r="AE235" s="3"/>
      <c r="AF235" s="3"/>
      <c r="AG235" s="3"/>
      <c r="AH235" s="16"/>
      <c r="AI235" s="3"/>
      <c r="AJ235" s="3"/>
      <c r="AK235" s="3"/>
      <c r="AL235" s="22"/>
      <c r="AM235" s="3"/>
      <c r="AN235" s="3"/>
      <c r="AO235" s="3"/>
      <c r="AP235" s="3"/>
      <c r="AQ235" s="3"/>
      <c r="AR235" s="3"/>
      <c r="AS235" s="22"/>
      <c r="AT235" s="22"/>
    </row>
    <row r="236" spans="10:46">
      <c r="J236" s="140"/>
      <c r="K236" s="141"/>
      <c r="L236" s="497"/>
      <c r="M236" s="141"/>
      <c r="N236" s="141"/>
      <c r="O236" s="141"/>
      <c r="P236" s="22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56"/>
      <c r="AC236" s="56"/>
      <c r="AD236" s="3"/>
      <c r="AE236" s="3"/>
      <c r="AF236" s="3"/>
      <c r="AG236" s="3"/>
      <c r="AH236" s="16"/>
      <c r="AI236" s="3"/>
      <c r="AJ236" s="3"/>
      <c r="AK236" s="3"/>
      <c r="AL236" s="22"/>
      <c r="AM236" s="3"/>
      <c r="AN236" s="3"/>
      <c r="AO236" s="3"/>
      <c r="AP236" s="3"/>
      <c r="AQ236" s="3"/>
      <c r="AR236" s="3"/>
      <c r="AS236" s="22"/>
      <c r="AT236" s="22"/>
    </row>
    <row r="237" spans="10:46">
      <c r="J237" s="140"/>
      <c r="K237" s="141"/>
      <c r="L237" s="497"/>
      <c r="M237" s="141"/>
      <c r="N237" s="141"/>
      <c r="O237" s="141"/>
      <c r="P237" s="22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56"/>
      <c r="AC237" s="56"/>
      <c r="AD237" s="3"/>
      <c r="AE237" s="3"/>
      <c r="AF237" s="3"/>
      <c r="AG237" s="3"/>
      <c r="AH237" s="16"/>
      <c r="AI237" s="3"/>
      <c r="AJ237" s="3"/>
      <c r="AK237" s="3"/>
      <c r="AL237" s="22"/>
      <c r="AM237" s="3"/>
      <c r="AN237" s="3"/>
      <c r="AO237" s="3"/>
      <c r="AP237" s="3"/>
      <c r="AQ237" s="3"/>
      <c r="AR237" s="3"/>
      <c r="AS237" s="22"/>
      <c r="AT237" s="22"/>
    </row>
    <row r="238" spans="10:46">
      <c r="J238" s="140"/>
      <c r="K238" s="141"/>
      <c r="L238" s="497"/>
      <c r="M238" s="141"/>
      <c r="N238" s="141"/>
      <c r="O238" s="141"/>
      <c r="P238" s="22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56"/>
      <c r="AC238" s="56"/>
      <c r="AD238" s="3"/>
      <c r="AE238" s="3"/>
      <c r="AF238" s="3"/>
      <c r="AG238" s="3"/>
      <c r="AH238" s="16"/>
      <c r="AI238" s="3"/>
      <c r="AJ238" s="3"/>
      <c r="AK238" s="3"/>
      <c r="AL238" s="22"/>
      <c r="AM238" s="3"/>
      <c r="AN238" s="3"/>
      <c r="AO238" s="3"/>
      <c r="AP238" s="3"/>
      <c r="AQ238" s="3"/>
      <c r="AR238" s="3"/>
      <c r="AS238" s="22"/>
      <c r="AT238" s="22"/>
    </row>
    <row r="239" spans="10:46">
      <c r="J239" s="140"/>
      <c r="K239" s="141"/>
      <c r="L239" s="497"/>
      <c r="M239" s="141"/>
      <c r="N239" s="141"/>
      <c r="O239" s="141"/>
      <c r="P239" s="22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56"/>
      <c r="AC239" s="56"/>
      <c r="AD239" s="3"/>
      <c r="AE239" s="3"/>
      <c r="AF239" s="3"/>
      <c r="AG239" s="3"/>
      <c r="AH239" s="16"/>
      <c r="AI239" s="3"/>
      <c r="AJ239" s="3"/>
      <c r="AK239" s="3"/>
      <c r="AL239" s="22"/>
      <c r="AM239" s="3"/>
      <c r="AN239" s="3"/>
      <c r="AO239" s="3"/>
      <c r="AP239" s="3"/>
      <c r="AQ239" s="3"/>
      <c r="AR239" s="3"/>
      <c r="AS239" s="22"/>
      <c r="AT239" s="22"/>
    </row>
    <row r="240" spans="10:46">
      <c r="J240" s="140"/>
      <c r="K240" s="141"/>
      <c r="L240" s="497"/>
      <c r="M240" s="141"/>
      <c r="N240" s="141"/>
      <c r="O240" s="141"/>
      <c r="P240" s="22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56"/>
      <c r="AC240" s="56"/>
      <c r="AD240" s="3"/>
      <c r="AE240" s="3"/>
      <c r="AF240" s="3"/>
      <c r="AG240" s="3"/>
      <c r="AH240" s="16"/>
      <c r="AI240" s="3"/>
      <c r="AJ240" s="3"/>
      <c r="AK240" s="3"/>
      <c r="AL240" s="22"/>
      <c r="AM240" s="3"/>
      <c r="AN240" s="3"/>
      <c r="AO240" s="3"/>
      <c r="AP240" s="3"/>
      <c r="AQ240" s="3"/>
      <c r="AR240" s="3"/>
      <c r="AS240" s="22"/>
      <c r="AT240" s="22"/>
    </row>
    <row r="241" spans="10:46">
      <c r="J241" s="140"/>
      <c r="K241" s="141"/>
      <c r="L241" s="497"/>
      <c r="M241" s="141"/>
      <c r="N241" s="141"/>
      <c r="O241" s="141"/>
      <c r="P241" s="22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56"/>
      <c r="AC241" s="56"/>
      <c r="AD241" s="3"/>
      <c r="AE241" s="3"/>
      <c r="AF241" s="3"/>
      <c r="AG241" s="3"/>
      <c r="AH241" s="16"/>
      <c r="AI241" s="3"/>
      <c r="AJ241" s="3"/>
      <c r="AK241" s="3"/>
      <c r="AL241" s="22"/>
      <c r="AM241" s="3"/>
      <c r="AN241" s="3"/>
      <c r="AO241" s="3"/>
      <c r="AP241" s="3"/>
      <c r="AQ241" s="3"/>
      <c r="AR241" s="3"/>
      <c r="AS241" s="22"/>
      <c r="AT241" s="22"/>
    </row>
    <row r="242" spans="10:46">
      <c r="J242" s="140"/>
      <c r="K242" s="141"/>
      <c r="L242" s="497"/>
      <c r="M242" s="141"/>
      <c r="N242" s="141"/>
      <c r="O242" s="141"/>
      <c r="P242" s="22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56"/>
      <c r="AC242" s="56"/>
      <c r="AD242" s="3"/>
      <c r="AE242" s="3"/>
      <c r="AF242" s="3"/>
      <c r="AG242" s="3"/>
      <c r="AH242" s="16"/>
      <c r="AI242" s="3"/>
      <c r="AJ242" s="3"/>
      <c r="AK242" s="3"/>
      <c r="AL242" s="22"/>
      <c r="AM242" s="3"/>
      <c r="AN242" s="3"/>
      <c r="AO242" s="3"/>
      <c r="AP242" s="3"/>
      <c r="AQ242" s="3"/>
      <c r="AR242" s="3"/>
      <c r="AS242" s="22"/>
      <c r="AT242" s="22"/>
    </row>
    <row r="243" spans="10:46">
      <c r="J243" s="140"/>
      <c r="K243" s="141"/>
      <c r="L243" s="497"/>
      <c r="M243" s="141"/>
      <c r="N243" s="141"/>
      <c r="O243" s="141"/>
      <c r="P243" s="22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56"/>
      <c r="AC243" s="56"/>
      <c r="AD243" s="3"/>
      <c r="AE243" s="3"/>
      <c r="AF243" s="3"/>
      <c r="AG243" s="3"/>
      <c r="AH243" s="16"/>
      <c r="AI243" s="3"/>
      <c r="AJ243" s="3"/>
      <c r="AK243" s="3"/>
      <c r="AL243" s="22"/>
      <c r="AM243" s="3"/>
      <c r="AN243" s="3"/>
      <c r="AO243" s="3"/>
      <c r="AP243" s="3"/>
      <c r="AQ243" s="3"/>
      <c r="AR243" s="3"/>
      <c r="AS243" s="22"/>
      <c r="AT243" s="22"/>
    </row>
    <row r="244" spans="10:46">
      <c r="J244" s="140"/>
      <c r="K244" s="141"/>
      <c r="L244" s="497"/>
      <c r="M244" s="141"/>
      <c r="N244" s="141"/>
      <c r="O244" s="141"/>
      <c r="P244" s="22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56"/>
      <c r="AC244" s="56"/>
      <c r="AD244" s="3"/>
      <c r="AE244" s="3"/>
      <c r="AF244" s="3"/>
      <c r="AG244" s="3"/>
      <c r="AH244" s="16"/>
      <c r="AI244" s="3"/>
      <c r="AJ244" s="3"/>
      <c r="AK244" s="3"/>
      <c r="AL244" s="22"/>
      <c r="AM244" s="3"/>
      <c r="AN244" s="3"/>
      <c r="AO244" s="3"/>
      <c r="AP244" s="3"/>
      <c r="AQ244" s="3"/>
      <c r="AR244" s="3"/>
      <c r="AS244" s="22"/>
      <c r="AT244" s="22"/>
    </row>
    <row r="245" spans="10:46">
      <c r="J245" s="140"/>
      <c r="K245" s="141"/>
      <c r="L245" s="497"/>
      <c r="M245" s="141"/>
      <c r="N245" s="141"/>
      <c r="O245" s="141"/>
      <c r="P245" s="22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56"/>
      <c r="AC245" s="56"/>
      <c r="AD245" s="3"/>
      <c r="AE245" s="3"/>
      <c r="AF245" s="3"/>
      <c r="AG245" s="3"/>
      <c r="AH245" s="16"/>
      <c r="AI245" s="3"/>
      <c r="AJ245" s="3"/>
      <c r="AK245" s="3"/>
      <c r="AL245" s="22"/>
      <c r="AM245" s="3"/>
      <c r="AN245" s="3"/>
      <c r="AO245" s="3"/>
      <c r="AP245" s="3"/>
      <c r="AQ245" s="3"/>
      <c r="AR245" s="3"/>
      <c r="AS245" s="22"/>
      <c r="AT245" s="22"/>
    </row>
    <row r="246" spans="10:46">
      <c r="J246" s="140"/>
      <c r="K246" s="141"/>
      <c r="L246" s="497"/>
      <c r="M246" s="141"/>
      <c r="N246" s="141"/>
      <c r="O246" s="141"/>
      <c r="P246" s="22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56"/>
      <c r="AC246" s="56"/>
      <c r="AD246" s="3"/>
      <c r="AE246" s="3"/>
      <c r="AF246" s="3"/>
      <c r="AG246" s="3"/>
      <c r="AH246" s="16"/>
      <c r="AI246" s="3"/>
      <c r="AJ246" s="3"/>
      <c r="AK246" s="3"/>
      <c r="AL246" s="22"/>
      <c r="AM246" s="3"/>
      <c r="AN246" s="3"/>
      <c r="AO246" s="3"/>
      <c r="AP246" s="3"/>
      <c r="AQ246" s="3"/>
      <c r="AR246" s="3"/>
      <c r="AS246" s="22"/>
      <c r="AT246" s="22"/>
    </row>
    <row r="247" spans="10:46">
      <c r="J247" s="140"/>
      <c r="K247" s="141"/>
      <c r="L247" s="497"/>
      <c r="M247" s="141"/>
      <c r="N247" s="141"/>
      <c r="O247" s="141"/>
      <c r="P247" s="22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56"/>
      <c r="AC247" s="56"/>
      <c r="AD247" s="3"/>
      <c r="AE247" s="3"/>
      <c r="AF247" s="3"/>
      <c r="AG247" s="3"/>
      <c r="AH247" s="16"/>
      <c r="AI247" s="3"/>
      <c r="AJ247" s="3"/>
      <c r="AK247" s="3"/>
      <c r="AL247" s="22"/>
      <c r="AM247" s="3"/>
      <c r="AN247" s="3"/>
      <c r="AO247" s="3"/>
      <c r="AP247" s="3"/>
      <c r="AQ247" s="3"/>
      <c r="AR247" s="3"/>
      <c r="AS247" s="22"/>
      <c r="AT247" s="22"/>
    </row>
    <row r="248" spans="10:46">
      <c r="J248" s="140"/>
      <c r="K248" s="141"/>
      <c r="L248" s="497"/>
      <c r="M248" s="141"/>
      <c r="N248" s="141"/>
      <c r="O248" s="141"/>
      <c r="P248" s="22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56"/>
      <c r="AC248" s="56"/>
      <c r="AD248" s="3"/>
      <c r="AE248" s="3"/>
      <c r="AF248" s="3"/>
      <c r="AG248" s="3"/>
      <c r="AH248" s="16"/>
      <c r="AI248" s="3"/>
      <c r="AJ248" s="3"/>
      <c r="AK248" s="3"/>
      <c r="AL248" s="22"/>
      <c r="AM248" s="3"/>
      <c r="AN248" s="3"/>
      <c r="AO248" s="3"/>
      <c r="AP248" s="3"/>
      <c r="AQ248" s="3"/>
      <c r="AR248" s="3"/>
      <c r="AS248" s="22"/>
      <c r="AT248" s="22"/>
    </row>
    <row r="249" spans="10:46">
      <c r="J249" s="140"/>
      <c r="K249" s="141"/>
      <c r="L249" s="497"/>
      <c r="M249" s="141"/>
      <c r="N249" s="141"/>
      <c r="O249" s="141"/>
      <c r="P249" s="22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56"/>
      <c r="AC249" s="56"/>
      <c r="AD249" s="3"/>
      <c r="AE249" s="3"/>
      <c r="AF249" s="3"/>
      <c r="AG249" s="3"/>
      <c r="AH249" s="16"/>
      <c r="AI249" s="3"/>
      <c r="AJ249" s="3"/>
      <c r="AK249" s="3"/>
      <c r="AL249" s="22"/>
      <c r="AM249" s="3"/>
      <c r="AN249" s="3"/>
      <c r="AO249" s="3"/>
      <c r="AP249" s="3"/>
      <c r="AQ249" s="3"/>
      <c r="AR249" s="3"/>
      <c r="AS249" s="22"/>
      <c r="AT249" s="22"/>
    </row>
    <row r="250" spans="10:46">
      <c r="J250" s="140"/>
      <c r="K250" s="141"/>
      <c r="L250" s="497"/>
      <c r="M250" s="141"/>
      <c r="N250" s="141"/>
      <c r="O250" s="141"/>
      <c r="P250" s="22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56"/>
      <c r="AC250" s="56"/>
      <c r="AD250" s="3"/>
      <c r="AE250" s="3"/>
      <c r="AF250" s="3"/>
      <c r="AG250" s="3"/>
      <c r="AH250" s="16"/>
      <c r="AI250" s="3"/>
      <c r="AJ250" s="3"/>
      <c r="AK250" s="3"/>
      <c r="AL250" s="22"/>
      <c r="AM250" s="3"/>
      <c r="AN250" s="3"/>
      <c r="AO250" s="3"/>
      <c r="AP250" s="3"/>
      <c r="AQ250" s="3"/>
      <c r="AR250" s="3"/>
      <c r="AS250" s="22"/>
      <c r="AT250" s="22"/>
    </row>
    <row r="251" spans="10:46">
      <c r="J251" s="140"/>
      <c r="K251" s="141"/>
      <c r="L251" s="497"/>
      <c r="M251" s="141"/>
      <c r="N251" s="141"/>
      <c r="O251" s="141"/>
      <c r="P251" s="22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56"/>
      <c r="AC251" s="56"/>
      <c r="AD251" s="3"/>
      <c r="AE251" s="3"/>
      <c r="AF251" s="3"/>
      <c r="AG251" s="3"/>
      <c r="AH251" s="16"/>
      <c r="AI251" s="3"/>
      <c r="AJ251" s="3"/>
      <c r="AK251" s="3"/>
      <c r="AL251" s="22"/>
      <c r="AM251" s="3"/>
      <c r="AN251" s="3"/>
      <c r="AO251" s="3"/>
      <c r="AP251" s="3"/>
      <c r="AQ251" s="3"/>
      <c r="AR251" s="3"/>
      <c r="AS251" s="22"/>
      <c r="AT251" s="22"/>
    </row>
    <row r="252" spans="10:46">
      <c r="J252" s="140"/>
      <c r="K252" s="141"/>
      <c r="L252" s="497"/>
      <c r="M252" s="141"/>
      <c r="N252" s="141"/>
      <c r="O252" s="141"/>
      <c r="P252" s="22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56"/>
      <c r="AC252" s="56"/>
      <c r="AD252" s="3"/>
      <c r="AE252" s="3"/>
      <c r="AF252" s="3"/>
      <c r="AG252" s="3"/>
      <c r="AH252" s="16"/>
      <c r="AI252" s="3"/>
      <c r="AJ252" s="3"/>
      <c r="AK252" s="3"/>
      <c r="AL252" s="22"/>
      <c r="AM252" s="3"/>
      <c r="AN252" s="3"/>
      <c r="AO252" s="3"/>
      <c r="AP252" s="3"/>
      <c r="AQ252" s="3"/>
      <c r="AR252" s="3"/>
      <c r="AS252" s="22"/>
      <c r="AT252" s="22"/>
    </row>
    <row r="253" spans="10:46">
      <c r="J253" s="140"/>
      <c r="K253" s="141"/>
      <c r="L253" s="497"/>
      <c r="M253" s="141"/>
      <c r="N253" s="141"/>
      <c r="O253" s="141"/>
      <c r="P253" s="22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56"/>
      <c r="AC253" s="56"/>
      <c r="AD253" s="3"/>
      <c r="AE253" s="3"/>
      <c r="AF253" s="3"/>
      <c r="AG253" s="3"/>
      <c r="AH253" s="16"/>
      <c r="AI253" s="3"/>
      <c r="AJ253" s="3"/>
      <c r="AK253" s="3"/>
      <c r="AL253" s="22"/>
      <c r="AM253" s="3"/>
      <c r="AN253" s="3"/>
      <c r="AO253" s="3"/>
      <c r="AP253" s="3"/>
      <c r="AQ253" s="3"/>
      <c r="AR253" s="3"/>
      <c r="AS253" s="22"/>
      <c r="AT253" s="22"/>
    </row>
    <row r="254" spans="10:46">
      <c r="J254" s="140"/>
      <c r="K254" s="141"/>
      <c r="L254" s="497"/>
      <c r="M254" s="141"/>
      <c r="N254" s="141"/>
      <c r="O254" s="141"/>
      <c r="P254" s="22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56"/>
      <c r="AC254" s="56"/>
      <c r="AD254" s="3"/>
      <c r="AE254" s="3"/>
      <c r="AF254" s="3"/>
      <c r="AG254" s="3"/>
      <c r="AH254" s="16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22"/>
      <c r="AT254" s="22"/>
    </row>
    <row r="255" spans="10:46">
      <c r="J255" s="140"/>
      <c r="K255" s="141"/>
      <c r="L255" s="497"/>
      <c r="M255" s="141"/>
      <c r="N255" s="141"/>
      <c r="O255" s="141"/>
      <c r="P255" s="22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56"/>
      <c r="AC255" s="56"/>
      <c r="AD255" s="3"/>
      <c r="AE255" s="3"/>
      <c r="AF255" s="3"/>
      <c r="AG255" s="3"/>
      <c r="AH255" s="16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22"/>
      <c r="AT255" s="22"/>
    </row>
    <row r="256" spans="10:46">
      <c r="J256" s="140"/>
      <c r="K256" s="141"/>
      <c r="L256" s="497"/>
      <c r="M256" s="141"/>
      <c r="N256" s="141"/>
      <c r="O256" s="141"/>
      <c r="P256" s="22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56"/>
      <c r="AC256" s="56"/>
      <c r="AD256" s="3"/>
      <c r="AE256" s="3"/>
      <c r="AF256" s="3"/>
      <c r="AG256" s="3"/>
      <c r="AH256" s="16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22"/>
      <c r="AT256" s="22"/>
    </row>
    <row r="257" spans="10:46">
      <c r="J257" s="140"/>
      <c r="K257" s="141"/>
      <c r="L257" s="497"/>
      <c r="M257" s="141"/>
      <c r="N257" s="141"/>
      <c r="O257" s="141"/>
      <c r="P257" s="22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56"/>
      <c r="AC257" s="56"/>
      <c r="AD257" s="3"/>
      <c r="AE257" s="3"/>
      <c r="AF257" s="3"/>
      <c r="AG257" s="3"/>
      <c r="AH257" s="16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22"/>
      <c r="AT257" s="22"/>
    </row>
    <row r="258" spans="10:46">
      <c r="J258" s="140"/>
      <c r="K258" s="141"/>
      <c r="L258" s="497"/>
      <c r="M258" s="141"/>
      <c r="N258" s="141"/>
      <c r="O258" s="141"/>
      <c r="P258" s="22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56"/>
      <c r="AC258" s="56"/>
      <c r="AD258" s="3"/>
      <c r="AE258" s="3"/>
      <c r="AF258" s="3"/>
      <c r="AG258" s="3"/>
      <c r="AH258" s="16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22"/>
      <c r="AT258" s="22"/>
    </row>
    <row r="259" spans="10:46">
      <c r="J259" s="140"/>
      <c r="K259" s="141"/>
      <c r="L259" s="497"/>
      <c r="M259" s="141"/>
      <c r="N259" s="141"/>
      <c r="O259" s="141"/>
      <c r="P259" s="22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56"/>
      <c r="AC259" s="56"/>
      <c r="AD259" s="3"/>
      <c r="AE259" s="3"/>
      <c r="AF259" s="3"/>
      <c r="AG259" s="3"/>
      <c r="AH259" s="16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22"/>
      <c r="AT259" s="22"/>
    </row>
    <row r="260" spans="10:46">
      <c r="J260" s="140"/>
      <c r="K260" s="141"/>
      <c r="L260" s="497"/>
      <c r="M260" s="141"/>
      <c r="N260" s="141"/>
      <c r="O260" s="141"/>
      <c r="P260" s="22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56"/>
      <c r="AC260" s="56"/>
      <c r="AD260" s="3"/>
      <c r="AE260" s="3"/>
      <c r="AF260" s="3"/>
      <c r="AG260" s="3"/>
      <c r="AH260" s="16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22"/>
      <c r="AT260" s="22"/>
    </row>
    <row r="261" spans="10:46">
      <c r="J261" s="140"/>
      <c r="K261" s="141"/>
      <c r="L261" s="497"/>
      <c r="M261" s="141"/>
      <c r="N261" s="141"/>
      <c r="O261" s="141"/>
      <c r="P261" s="22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56"/>
      <c r="AC261" s="56"/>
      <c r="AD261" s="3"/>
      <c r="AE261" s="3"/>
      <c r="AF261" s="3"/>
      <c r="AG261" s="3"/>
      <c r="AH261" s="16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22"/>
      <c r="AT261" s="22"/>
    </row>
    <row r="262" spans="10:46">
      <c r="J262" s="140"/>
      <c r="K262" s="141"/>
      <c r="L262" s="497"/>
      <c r="M262" s="141"/>
      <c r="N262" s="141"/>
      <c r="O262" s="141"/>
      <c r="P262" s="22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56"/>
      <c r="AC262" s="56"/>
      <c r="AD262" s="3"/>
      <c r="AE262" s="3"/>
      <c r="AF262" s="3"/>
      <c r="AG262" s="3"/>
      <c r="AH262" s="16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22"/>
      <c r="AT262" s="22"/>
    </row>
    <row r="263" spans="10:46">
      <c r="J263" s="140"/>
      <c r="K263" s="141"/>
      <c r="L263" s="497"/>
      <c r="M263" s="141"/>
      <c r="N263" s="141"/>
      <c r="O263" s="141"/>
      <c r="P263" s="22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56"/>
      <c r="AC263" s="56"/>
      <c r="AD263" s="3"/>
      <c r="AE263" s="3"/>
      <c r="AF263" s="3"/>
      <c r="AG263" s="3"/>
      <c r="AH263" s="16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22"/>
      <c r="AT263" s="22"/>
    </row>
    <row r="264" spans="10:46">
      <c r="J264" s="140"/>
      <c r="K264" s="141"/>
      <c r="L264" s="497"/>
      <c r="M264" s="141"/>
      <c r="N264" s="141"/>
      <c r="O264" s="141"/>
      <c r="P264" s="22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56"/>
      <c r="AC264" s="56"/>
      <c r="AD264" s="3"/>
      <c r="AE264" s="3"/>
      <c r="AF264" s="3"/>
      <c r="AG264" s="3"/>
      <c r="AH264" s="16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22"/>
      <c r="AT264" s="22"/>
    </row>
    <row r="265" spans="10:46">
      <c r="J265" s="140"/>
      <c r="K265" s="141"/>
      <c r="L265" s="497"/>
      <c r="M265" s="141"/>
      <c r="N265" s="141"/>
      <c r="O265" s="141"/>
      <c r="P265" s="22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56"/>
      <c r="AC265" s="56"/>
      <c r="AD265" s="3"/>
      <c r="AE265" s="3"/>
      <c r="AF265" s="3"/>
      <c r="AG265" s="3"/>
      <c r="AH265" s="16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22"/>
      <c r="AT265" s="22"/>
    </row>
    <row r="266" spans="10:46">
      <c r="J266" s="140"/>
      <c r="K266" s="141"/>
      <c r="L266" s="497"/>
      <c r="M266" s="141"/>
      <c r="N266" s="141"/>
      <c r="O266" s="141"/>
      <c r="P266" s="22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56"/>
      <c r="AC266" s="56"/>
      <c r="AD266" s="3"/>
      <c r="AE266" s="3"/>
      <c r="AF266" s="3"/>
      <c r="AG266" s="3"/>
      <c r="AH266" s="16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22"/>
    </row>
    <row r="267" spans="10:46">
      <c r="J267" s="140"/>
      <c r="K267" s="141"/>
      <c r="L267" s="497"/>
      <c r="M267" s="141"/>
      <c r="N267" s="141"/>
      <c r="O267" s="141"/>
      <c r="P267" s="22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56"/>
      <c r="AC267" s="56"/>
      <c r="AD267" s="3"/>
      <c r="AE267" s="3"/>
      <c r="AF267" s="3"/>
      <c r="AG267" s="3"/>
      <c r="AH267" s="16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22"/>
    </row>
    <row r="268" spans="10:46">
      <c r="J268" s="140"/>
      <c r="K268" s="141"/>
      <c r="L268" s="497"/>
      <c r="M268" s="141"/>
      <c r="N268" s="141"/>
      <c r="O268" s="141"/>
      <c r="P268" s="22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56"/>
      <c r="AC268" s="56"/>
      <c r="AD268" s="3"/>
      <c r="AE268" s="3"/>
      <c r="AF268" s="3"/>
      <c r="AG268" s="3"/>
      <c r="AH268" s="16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22"/>
    </row>
    <row r="269" spans="10:46">
      <c r="J269" s="140"/>
      <c r="K269" s="141"/>
      <c r="L269" s="497"/>
      <c r="M269" s="141"/>
      <c r="N269" s="141"/>
      <c r="O269" s="141"/>
      <c r="P269" s="22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56"/>
      <c r="AC269" s="56"/>
      <c r="AD269" s="3"/>
      <c r="AE269" s="3"/>
      <c r="AF269" s="3"/>
      <c r="AG269" s="3"/>
      <c r="AH269" s="16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22"/>
    </row>
    <row r="270" spans="10:46">
      <c r="J270" s="140"/>
      <c r="K270" s="141"/>
      <c r="L270" s="497"/>
      <c r="M270" s="141"/>
      <c r="N270" s="141"/>
      <c r="O270" s="141"/>
      <c r="P270" s="22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56"/>
      <c r="AC270" s="56"/>
      <c r="AD270" s="3"/>
      <c r="AE270" s="3"/>
      <c r="AF270" s="3"/>
      <c r="AG270" s="3"/>
      <c r="AH270" s="16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22"/>
    </row>
    <row r="271" spans="10:46">
      <c r="J271" s="140"/>
      <c r="K271" s="141"/>
      <c r="L271" s="497"/>
      <c r="M271" s="141"/>
      <c r="N271" s="141"/>
      <c r="O271" s="141"/>
      <c r="P271" s="22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56"/>
      <c r="AC271" s="56"/>
      <c r="AD271" s="3"/>
      <c r="AE271" s="3"/>
      <c r="AF271" s="3"/>
      <c r="AG271" s="3"/>
      <c r="AH271" s="16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22"/>
    </row>
    <row r="272" spans="10:46">
      <c r="J272" s="140"/>
      <c r="K272" s="141"/>
      <c r="L272" s="497"/>
      <c r="M272" s="141"/>
      <c r="N272" s="141"/>
      <c r="O272" s="141"/>
      <c r="P272" s="22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56"/>
      <c r="AC272" s="56"/>
      <c r="AD272" s="3"/>
      <c r="AE272" s="3"/>
      <c r="AF272" s="3"/>
      <c r="AG272" s="3"/>
      <c r="AH272" s="16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22"/>
    </row>
    <row r="273" spans="10:45">
      <c r="J273" s="140"/>
      <c r="K273" s="141"/>
      <c r="L273" s="497"/>
      <c r="M273" s="141"/>
      <c r="N273" s="141"/>
      <c r="O273" s="141"/>
      <c r="P273" s="22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56"/>
      <c r="AC273" s="56"/>
      <c r="AD273" s="3"/>
      <c r="AE273" s="3"/>
      <c r="AF273" s="3"/>
      <c r="AG273" s="3"/>
      <c r="AH273" s="16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22"/>
    </row>
    <row r="274" spans="10:45">
      <c r="J274" s="140"/>
      <c r="K274" s="141"/>
      <c r="L274" s="497"/>
      <c r="M274" s="141"/>
      <c r="N274" s="141"/>
      <c r="O274" s="141"/>
      <c r="P274" s="22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56"/>
      <c r="AC274" s="56"/>
      <c r="AD274" s="3"/>
      <c r="AE274" s="3"/>
      <c r="AF274" s="3"/>
      <c r="AG274" s="3"/>
      <c r="AH274" s="16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22"/>
    </row>
    <row r="275" spans="10:45">
      <c r="J275" s="140"/>
      <c r="K275" s="141"/>
      <c r="L275" s="497"/>
      <c r="M275" s="141"/>
      <c r="N275" s="141"/>
      <c r="O275" s="141"/>
      <c r="P275" s="22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56"/>
      <c r="AC275" s="56"/>
      <c r="AD275" s="3"/>
      <c r="AE275" s="3"/>
      <c r="AF275" s="3"/>
      <c r="AG275" s="3"/>
      <c r="AH275" s="16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22"/>
    </row>
    <row r="276" spans="10:45">
      <c r="J276" s="140"/>
      <c r="K276" s="141"/>
      <c r="L276" s="497"/>
      <c r="M276" s="141"/>
      <c r="N276" s="141"/>
      <c r="O276" s="141"/>
      <c r="P276" s="22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56"/>
      <c r="AC276" s="56"/>
      <c r="AD276" s="3"/>
      <c r="AE276" s="3"/>
      <c r="AF276" s="3"/>
      <c r="AG276" s="3"/>
      <c r="AH276" s="16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22"/>
    </row>
    <row r="277" spans="10:45">
      <c r="J277" s="140"/>
      <c r="K277" s="141"/>
      <c r="L277" s="497"/>
      <c r="M277" s="141"/>
      <c r="N277" s="141"/>
      <c r="O277" s="141"/>
      <c r="P277" s="22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56"/>
      <c r="AC277" s="56"/>
      <c r="AD277" s="3"/>
      <c r="AE277" s="3"/>
      <c r="AF277" s="3"/>
      <c r="AG277" s="3"/>
      <c r="AH277" s="16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22"/>
    </row>
    <row r="278" spans="10:45">
      <c r="J278" s="140"/>
      <c r="K278" s="141"/>
      <c r="L278" s="497"/>
      <c r="M278" s="141"/>
      <c r="N278" s="141"/>
      <c r="O278" s="141"/>
      <c r="P278" s="22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56"/>
      <c r="AC278" s="56"/>
      <c r="AD278" s="3"/>
      <c r="AE278" s="3"/>
      <c r="AF278" s="3"/>
      <c r="AG278" s="3"/>
      <c r="AH278" s="16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22"/>
    </row>
    <row r="279" spans="10:45">
      <c r="J279" s="140"/>
      <c r="K279" s="141"/>
      <c r="L279" s="497"/>
      <c r="M279" s="141"/>
      <c r="N279" s="141"/>
      <c r="O279" s="141"/>
      <c r="P279" s="22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56"/>
      <c r="AC279" s="56"/>
      <c r="AD279" s="3"/>
      <c r="AE279" s="3"/>
      <c r="AF279" s="3"/>
      <c r="AG279" s="3"/>
      <c r="AH279" s="16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22"/>
    </row>
    <row r="280" spans="10:45">
      <c r="J280" s="140"/>
      <c r="K280" s="141"/>
      <c r="L280" s="497"/>
      <c r="M280" s="141"/>
      <c r="N280" s="141"/>
      <c r="O280" s="141"/>
      <c r="P280" s="22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56"/>
      <c r="AC280" s="56"/>
      <c r="AD280" s="3"/>
      <c r="AE280" s="3"/>
      <c r="AF280" s="3"/>
      <c r="AG280" s="3"/>
      <c r="AH280" s="16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22"/>
    </row>
    <row r="281" spans="10:45">
      <c r="J281" s="140"/>
      <c r="K281" s="141"/>
      <c r="L281" s="497"/>
      <c r="M281" s="141"/>
      <c r="N281" s="141"/>
      <c r="O281" s="141"/>
      <c r="P281" s="22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56"/>
      <c r="AC281" s="56"/>
      <c r="AD281" s="3"/>
      <c r="AE281" s="3"/>
      <c r="AF281" s="3"/>
      <c r="AG281" s="3"/>
      <c r="AH281" s="16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22"/>
    </row>
    <row r="282" spans="10:45">
      <c r="J282" s="140"/>
      <c r="K282" s="141"/>
      <c r="L282" s="497"/>
      <c r="M282" s="141"/>
      <c r="N282" s="141"/>
      <c r="O282" s="141"/>
      <c r="P282" s="22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56"/>
      <c r="AC282" s="56"/>
      <c r="AD282" s="3"/>
      <c r="AE282" s="3"/>
      <c r="AF282" s="3"/>
      <c r="AG282" s="3"/>
      <c r="AH282" s="16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22"/>
    </row>
    <row r="283" spans="10:45">
      <c r="J283" s="140"/>
      <c r="K283" s="141"/>
      <c r="L283" s="497"/>
      <c r="M283" s="141"/>
      <c r="N283" s="141"/>
      <c r="O283" s="141"/>
      <c r="P283" s="22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56"/>
      <c r="AC283" s="56"/>
      <c r="AD283" s="3"/>
      <c r="AE283" s="3"/>
      <c r="AF283" s="3"/>
      <c r="AG283" s="3"/>
      <c r="AH283" s="16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22"/>
    </row>
    <row r="284" spans="10:45">
      <c r="J284" s="140"/>
      <c r="K284" s="141"/>
      <c r="L284" s="497"/>
      <c r="M284" s="141"/>
      <c r="N284" s="141"/>
      <c r="O284" s="141"/>
      <c r="P284" s="22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56"/>
      <c r="AC284" s="56"/>
      <c r="AD284" s="3"/>
      <c r="AE284" s="3"/>
      <c r="AF284" s="3"/>
      <c r="AG284" s="3"/>
      <c r="AH284" s="16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22"/>
    </row>
    <row r="285" spans="10:45">
      <c r="J285" s="140"/>
      <c r="K285" s="141"/>
      <c r="L285" s="497"/>
      <c r="M285" s="141"/>
      <c r="N285" s="141"/>
      <c r="O285" s="141"/>
      <c r="P285" s="22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56"/>
      <c r="AC285" s="56"/>
      <c r="AD285" s="3"/>
      <c r="AE285" s="3"/>
      <c r="AF285" s="3"/>
      <c r="AG285" s="3"/>
      <c r="AH285" s="16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22"/>
    </row>
    <row r="286" spans="10:45">
      <c r="J286" s="140"/>
      <c r="K286" s="141"/>
      <c r="L286" s="497"/>
      <c r="M286" s="141"/>
      <c r="N286" s="141"/>
      <c r="O286" s="141"/>
      <c r="P286" s="22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56"/>
      <c r="AC286" s="56"/>
      <c r="AD286" s="3"/>
      <c r="AE286" s="3"/>
      <c r="AF286" s="3"/>
      <c r="AG286" s="3"/>
      <c r="AH286" s="16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22"/>
    </row>
    <row r="287" spans="10:45">
      <c r="J287" s="140"/>
      <c r="K287" s="141"/>
      <c r="L287" s="497"/>
      <c r="M287" s="141"/>
      <c r="N287" s="141"/>
      <c r="O287" s="141"/>
      <c r="P287" s="22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56"/>
      <c r="AC287" s="56"/>
      <c r="AD287" s="3"/>
      <c r="AE287" s="3"/>
      <c r="AF287" s="3"/>
      <c r="AG287" s="3"/>
      <c r="AH287" s="16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22"/>
    </row>
    <row r="288" spans="10:45">
      <c r="J288" s="140"/>
      <c r="K288" s="141"/>
      <c r="L288" s="497"/>
      <c r="M288" s="141"/>
      <c r="N288" s="141"/>
      <c r="O288" s="141"/>
      <c r="P288" s="22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56"/>
      <c r="AC288" s="56"/>
      <c r="AD288" s="3"/>
      <c r="AE288" s="3"/>
      <c r="AF288" s="3"/>
      <c r="AG288" s="3"/>
      <c r="AH288" s="16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22"/>
    </row>
    <row r="289" spans="10:45">
      <c r="J289" s="140"/>
      <c r="K289" s="141"/>
      <c r="L289" s="497"/>
      <c r="M289" s="141"/>
      <c r="N289" s="141"/>
      <c r="O289" s="141"/>
      <c r="P289" s="22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56"/>
      <c r="AC289" s="56"/>
      <c r="AD289" s="3"/>
      <c r="AE289" s="3"/>
      <c r="AF289" s="3"/>
      <c r="AG289" s="3"/>
      <c r="AH289" s="16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22"/>
    </row>
    <row r="290" spans="10:45">
      <c r="J290" s="140"/>
      <c r="K290" s="141"/>
      <c r="L290" s="497"/>
      <c r="M290" s="141"/>
      <c r="N290" s="141"/>
      <c r="O290" s="141"/>
      <c r="P290" s="22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56"/>
      <c r="AC290" s="56"/>
      <c r="AD290" s="3"/>
      <c r="AE290" s="3"/>
      <c r="AF290" s="3"/>
      <c r="AG290" s="3"/>
      <c r="AH290" s="16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22"/>
    </row>
    <row r="291" spans="10:45">
      <c r="J291" s="140"/>
      <c r="K291" s="141"/>
      <c r="L291" s="497"/>
      <c r="M291" s="141"/>
      <c r="N291" s="141"/>
      <c r="O291" s="141"/>
      <c r="P291" s="22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56"/>
      <c r="AC291" s="56"/>
      <c r="AD291" s="3"/>
      <c r="AE291" s="3"/>
      <c r="AF291" s="3"/>
      <c r="AG291" s="3"/>
      <c r="AH291" s="16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22"/>
    </row>
    <row r="292" spans="10:45">
      <c r="J292" s="140"/>
      <c r="K292" s="141"/>
      <c r="L292" s="497"/>
      <c r="M292" s="141"/>
      <c r="N292" s="141"/>
      <c r="O292" s="141"/>
      <c r="P292" s="22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56"/>
      <c r="AC292" s="56"/>
      <c r="AD292" s="3"/>
      <c r="AE292" s="3"/>
      <c r="AF292" s="3"/>
      <c r="AG292" s="3"/>
      <c r="AH292" s="16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22"/>
    </row>
    <row r="293" spans="10:45">
      <c r="J293" s="140"/>
      <c r="K293" s="141"/>
      <c r="L293" s="497"/>
      <c r="M293" s="141"/>
      <c r="N293" s="141"/>
      <c r="O293" s="141"/>
      <c r="P293" s="22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56"/>
      <c r="AC293" s="56"/>
      <c r="AD293" s="3"/>
      <c r="AE293" s="3"/>
      <c r="AF293" s="3"/>
      <c r="AG293" s="3"/>
      <c r="AH293" s="16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22"/>
    </row>
    <row r="294" spans="10:45">
      <c r="J294" s="140"/>
      <c r="K294" s="141"/>
      <c r="L294" s="497"/>
      <c r="M294" s="141"/>
      <c r="N294" s="141"/>
      <c r="O294" s="141"/>
      <c r="P294" s="22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56"/>
      <c r="AC294" s="56"/>
      <c r="AD294" s="3"/>
      <c r="AE294" s="3"/>
      <c r="AF294" s="3"/>
      <c r="AG294" s="3"/>
      <c r="AH294" s="16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22"/>
    </row>
    <row r="295" spans="10:45">
      <c r="J295" s="140"/>
      <c r="K295" s="141"/>
      <c r="L295" s="497"/>
      <c r="M295" s="141"/>
      <c r="N295" s="141"/>
      <c r="O295" s="141"/>
      <c r="P295" s="22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56"/>
      <c r="AC295" s="56"/>
      <c r="AD295" s="3"/>
      <c r="AE295" s="3"/>
      <c r="AF295" s="3"/>
      <c r="AG295" s="3"/>
      <c r="AH295" s="16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22"/>
    </row>
    <row r="296" spans="10:45">
      <c r="J296" s="140"/>
      <c r="K296" s="141"/>
      <c r="L296" s="497"/>
      <c r="M296" s="141"/>
      <c r="N296" s="141"/>
      <c r="O296" s="141"/>
      <c r="P296" s="22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56"/>
      <c r="AC296" s="56"/>
      <c r="AD296" s="3"/>
      <c r="AE296" s="3"/>
      <c r="AF296" s="3"/>
      <c r="AG296" s="3"/>
      <c r="AH296" s="16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22"/>
    </row>
    <row r="297" spans="10:45">
      <c r="J297" s="140"/>
      <c r="K297" s="141"/>
      <c r="L297" s="497"/>
      <c r="M297" s="141"/>
      <c r="N297" s="141"/>
      <c r="O297" s="141"/>
      <c r="P297" s="22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56"/>
      <c r="AC297" s="56"/>
      <c r="AD297" s="3"/>
      <c r="AE297" s="3"/>
      <c r="AF297" s="3"/>
      <c r="AG297" s="3"/>
      <c r="AH297" s="16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22"/>
    </row>
    <row r="298" spans="10:45">
      <c r="J298" s="140"/>
      <c r="K298" s="141"/>
      <c r="L298" s="497"/>
      <c r="M298" s="141"/>
      <c r="N298" s="141"/>
      <c r="O298" s="141"/>
      <c r="P298" s="22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56"/>
      <c r="AC298" s="56"/>
      <c r="AD298" s="3"/>
      <c r="AE298" s="3"/>
      <c r="AF298" s="3"/>
      <c r="AG298" s="3"/>
      <c r="AH298" s="16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22"/>
    </row>
    <row r="299" spans="10:45">
      <c r="J299" s="140"/>
      <c r="K299" s="141"/>
      <c r="L299" s="497"/>
      <c r="M299" s="141"/>
      <c r="N299" s="141"/>
      <c r="O299" s="141"/>
      <c r="P299" s="22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56"/>
      <c r="AC299" s="56"/>
      <c r="AD299" s="3"/>
      <c r="AE299" s="3"/>
      <c r="AF299" s="3"/>
      <c r="AG299" s="3"/>
      <c r="AH299" s="16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22"/>
    </row>
    <row r="300" spans="10:45">
      <c r="J300" s="140"/>
      <c r="K300" s="141"/>
      <c r="L300" s="497"/>
      <c r="M300" s="141"/>
      <c r="N300" s="141"/>
      <c r="O300" s="141"/>
      <c r="P300" s="22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56"/>
      <c r="AC300" s="56"/>
      <c r="AD300" s="3"/>
      <c r="AE300" s="3"/>
      <c r="AF300" s="3"/>
      <c r="AG300" s="3"/>
      <c r="AH300" s="16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22"/>
    </row>
    <row r="301" spans="10:45">
      <c r="J301" s="140"/>
      <c r="K301" s="141"/>
      <c r="L301" s="497"/>
      <c r="M301" s="141"/>
      <c r="N301" s="141"/>
      <c r="O301" s="141"/>
      <c r="P301" s="22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56"/>
      <c r="AC301" s="56"/>
      <c r="AD301" s="3"/>
      <c r="AE301" s="3"/>
      <c r="AF301" s="3"/>
      <c r="AG301" s="3"/>
      <c r="AH301" s="16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22"/>
    </row>
    <row r="302" spans="10:45">
      <c r="J302" s="140"/>
      <c r="K302" s="141"/>
      <c r="L302" s="497"/>
      <c r="M302" s="141"/>
      <c r="N302" s="141"/>
      <c r="O302" s="141"/>
      <c r="P302" s="2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56"/>
      <c r="AC302" s="56"/>
      <c r="AD302" s="3"/>
      <c r="AE302" s="3"/>
      <c r="AF302" s="3"/>
      <c r="AG302" s="3"/>
      <c r="AH302" s="16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22"/>
    </row>
    <row r="303" spans="10:45">
      <c r="J303" s="140"/>
      <c r="K303" s="141"/>
      <c r="L303" s="497"/>
      <c r="M303" s="141"/>
      <c r="N303" s="141"/>
      <c r="O303" s="141"/>
      <c r="P303" s="22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56"/>
      <c r="AC303" s="56"/>
      <c r="AD303" s="3"/>
      <c r="AE303" s="3"/>
      <c r="AF303" s="3"/>
      <c r="AG303" s="3"/>
      <c r="AH303" s="16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22"/>
    </row>
    <row r="304" spans="10:45">
      <c r="J304" s="140"/>
      <c r="K304" s="141"/>
      <c r="L304" s="497"/>
      <c r="M304" s="141"/>
      <c r="N304" s="141"/>
      <c r="O304" s="141"/>
      <c r="P304" s="22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56"/>
      <c r="AC304" s="56"/>
      <c r="AD304" s="3"/>
      <c r="AE304" s="3"/>
      <c r="AF304" s="3"/>
      <c r="AG304" s="3"/>
      <c r="AH304" s="16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22"/>
    </row>
    <row r="305" spans="10:45">
      <c r="J305" s="140"/>
      <c r="K305" s="141"/>
      <c r="L305" s="497"/>
      <c r="M305" s="141"/>
      <c r="N305" s="141"/>
      <c r="O305" s="141"/>
      <c r="P305" s="22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56"/>
      <c r="AC305" s="56"/>
      <c r="AD305" s="3"/>
      <c r="AE305" s="3"/>
      <c r="AF305" s="3"/>
      <c r="AG305" s="3"/>
      <c r="AH305" s="16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22"/>
    </row>
    <row r="306" spans="10:45">
      <c r="J306" s="140"/>
      <c r="K306" s="141"/>
      <c r="L306" s="497"/>
      <c r="M306" s="141"/>
      <c r="N306" s="141"/>
      <c r="O306" s="141"/>
      <c r="P306" s="22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56"/>
      <c r="AC306" s="56"/>
      <c r="AD306" s="3"/>
      <c r="AE306" s="3"/>
      <c r="AF306" s="3"/>
      <c r="AG306" s="3"/>
      <c r="AH306" s="16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22"/>
    </row>
    <row r="307" spans="10:45">
      <c r="J307" s="140"/>
      <c r="K307" s="141"/>
      <c r="L307" s="497"/>
      <c r="M307" s="141"/>
      <c r="N307" s="141"/>
      <c r="O307" s="141"/>
      <c r="P307" s="22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56"/>
      <c r="AC307" s="56"/>
      <c r="AD307" s="3"/>
      <c r="AE307" s="3"/>
      <c r="AF307" s="3"/>
      <c r="AG307" s="3"/>
      <c r="AH307" s="16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22"/>
    </row>
    <row r="308" spans="10:45">
      <c r="J308" s="140"/>
      <c r="K308" s="141"/>
      <c r="L308" s="497"/>
      <c r="M308" s="141"/>
      <c r="N308" s="141"/>
      <c r="O308" s="141"/>
      <c r="P308" s="22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56"/>
      <c r="AC308" s="56"/>
      <c r="AD308" s="3"/>
      <c r="AE308" s="3"/>
      <c r="AF308" s="3"/>
      <c r="AG308" s="3"/>
      <c r="AH308" s="16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22"/>
    </row>
    <row r="309" spans="10:45">
      <c r="J309" s="140"/>
      <c r="K309" s="141"/>
      <c r="L309" s="497"/>
      <c r="M309" s="141"/>
      <c r="N309" s="141"/>
      <c r="O309" s="141"/>
      <c r="P309" s="22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56"/>
      <c r="AC309" s="56"/>
      <c r="AD309" s="3"/>
      <c r="AE309" s="3"/>
      <c r="AF309" s="3"/>
      <c r="AG309" s="3"/>
      <c r="AH309" s="16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22"/>
    </row>
    <row r="310" spans="10:45">
      <c r="J310" s="140"/>
      <c r="K310" s="141"/>
      <c r="L310" s="497"/>
      <c r="M310" s="141"/>
      <c r="N310" s="141"/>
      <c r="O310" s="141"/>
      <c r="P310" s="22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56"/>
      <c r="AC310" s="56"/>
      <c r="AD310" s="3"/>
      <c r="AE310" s="3"/>
      <c r="AF310" s="3"/>
      <c r="AG310" s="3"/>
      <c r="AH310" s="16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22"/>
    </row>
    <row r="311" spans="10:45">
      <c r="J311" s="140"/>
      <c r="K311" s="141"/>
      <c r="L311" s="497"/>
      <c r="M311" s="141"/>
      <c r="N311" s="141"/>
      <c r="O311" s="141"/>
      <c r="P311" s="22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56"/>
      <c r="AC311" s="56"/>
      <c r="AD311" s="3"/>
      <c r="AE311" s="3"/>
      <c r="AF311" s="3"/>
      <c r="AG311" s="3"/>
      <c r="AH311" s="16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22"/>
    </row>
  </sheetData>
  <mergeCells count="1">
    <mergeCell ref="V5:Y5"/>
  </mergeCells>
  <phoneticPr fontId="12" type="noConversion"/>
  <conditionalFormatting sqref="H20:H23 H63:H109 H25:H28 H30:H61 H10:H13 H15:H18">
    <cfRule type="cellIs" dxfId="163" priority="17" operator="lessThan">
      <formula>0</formula>
    </cfRule>
    <cfRule type="cellIs" dxfId="162" priority="18" operator="greaterThan">
      <formula>0</formula>
    </cfRule>
  </conditionalFormatting>
  <conditionalFormatting sqref="F20:F23 F63:F110 F25:F28 F30:F61 F10:F13 F15:F18">
    <cfRule type="cellIs" dxfId="161" priority="15" operator="lessThan">
      <formula>0</formula>
    </cfRule>
    <cfRule type="cellIs" dxfId="160" priority="16" operator="greaterThan">
      <formula>0</formula>
    </cfRule>
  </conditionalFormatting>
  <conditionalFormatting sqref="J20:J23 J63:J109 J25:J28 J30:J61 J10:J13 J15:J18">
    <cfRule type="cellIs" dxfId="159" priority="13" operator="lessThan">
      <formula>0</formula>
    </cfRule>
    <cfRule type="cellIs" dxfId="158" priority="14" operator="greaterThan">
      <formula>0</formula>
    </cfRule>
  </conditionalFormatting>
  <conditionalFormatting sqref="X20:X23 X63:X109 X25:X28 X30:X61 X10:X13 X15:X18">
    <cfRule type="cellIs" dxfId="157" priority="9" operator="lessThan">
      <formula>0</formula>
    </cfRule>
    <cfRule type="cellIs" dxfId="156" priority="10" operator="greaterThan">
      <formula>0</formula>
    </cfRule>
  </conditionalFormatting>
  <conditionalFormatting sqref="AA20:AA23 AA63:AA109 AA25:AA28 AA30:AA61 AA10:AA13 AA15:AA18">
    <cfRule type="cellIs" dxfId="155" priority="7" operator="lessThan">
      <formula>0</formula>
    </cfRule>
    <cfRule type="cellIs" dxfId="154" priority="8" operator="greaterThan">
      <formula>0</formula>
    </cfRule>
  </conditionalFormatting>
  <conditionalFormatting sqref="Q20:Q23 Q63:Q109 Q25:Q28 Q30:Q61 U30:U61 U25:U28 U63:U109 U20:U23 S30:S61 S25:S28 S63:S109 S20:S23 Q10:Q13 Q15:Q18">
    <cfRule type="cellIs" dxfId="153" priority="1" operator="lessThan">
      <formula>0</formula>
    </cfRule>
    <cfRule type="cellIs" dxfId="15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K307"/>
  <sheetViews>
    <sheetView zoomScale="99" zoomScaleNormal="99" workbookViewId="0">
      <selection activeCell="O14" sqref="O14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89" customWidth="1"/>
    <col min="43" max="43" width="5" style="89" customWidth="1"/>
    <col min="44" max="44" width="5.54296875" style="89" customWidth="1"/>
    <col min="45" max="45" width="4" style="89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89" customWidth="1"/>
    <col min="53" max="53" width="4.453125" style="89" customWidth="1"/>
    <col min="54" max="54" width="6.54296875" style="89" customWidth="1"/>
    <col min="55" max="55" width="4.90625" style="89" customWidth="1"/>
    <col min="56" max="56" width="5.08984375" style="11" customWidth="1"/>
    <col min="57" max="57" width="5" style="11" customWidth="1"/>
    <col min="58" max="58" width="5.08984375" style="89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47:70">
      <c r="AU1" s="3"/>
      <c r="AV1" s="3"/>
      <c r="AW1" s="3"/>
      <c r="AX1" s="3"/>
      <c r="AY1" s="3"/>
      <c r="AZ1" s="56"/>
      <c r="BA1" s="56"/>
      <c r="BB1" s="56"/>
      <c r="BC1" s="56"/>
      <c r="BD1" s="16"/>
      <c r="BE1" s="16"/>
      <c r="BF1" s="56"/>
      <c r="BG1" s="3"/>
      <c r="BH1" s="3"/>
      <c r="BI1" s="3"/>
      <c r="BJ1" s="16"/>
      <c r="BK1" s="16"/>
      <c r="BL1" s="16"/>
      <c r="BM1" s="3"/>
      <c r="BN1" s="16"/>
      <c r="BO1" s="3"/>
      <c r="BP1" s="22"/>
      <c r="BQ1" s="22"/>
      <c r="BR1" s="22"/>
    </row>
    <row r="2" spans="47:70">
      <c r="AU2" s="3"/>
      <c r="AV2" s="3"/>
      <c r="AW2" s="3"/>
      <c r="AX2" s="3"/>
      <c r="AY2" s="3"/>
      <c r="AZ2" s="56"/>
      <c r="BA2" s="56"/>
      <c r="BB2" s="56"/>
      <c r="BC2" s="56"/>
      <c r="BD2" s="16"/>
      <c r="BE2" s="16"/>
      <c r="BF2" s="56"/>
      <c r="BG2" s="3"/>
      <c r="BH2" s="3"/>
      <c r="BI2" s="3"/>
      <c r="BJ2" s="16"/>
      <c r="BK2" s="16"/>
      <c r="BL2" s="16"/>
      <c r="BM2" s="3"/>
      <c r="BN2" s="16"/>
      <c r="BO2" s="3"/>
      <c r="BP2" s="22"/>
      <c r="BQ2" s="22"/>
      <c r="BR2" s="22"/>
    </row>
    <row r="3" spans="47:70">
      <c r="AU3" s="3"/>
      <c r="AV3" s="3"/>
      <c r="AW3" s="3"/>
      <c r="AX3" s="3"/>
      <c r="AY3" s="3"/>
      <c r="AZ3" s="56"/>
      <c r="BA3" s="56"/>
      <c r="BB3" s="56"/>
      <c r="BC3" s="56"/>
      <c r="BD3" s="16"/>
      <c r="BE3" s="16"/>
      <c r="BF3" s="56"/>
      <c r="BG3" s="3"/>
      <c r="BH3" s="3"/>
      <c r="BI3" s="3"/>
      <c r="BJ3" s="16"/>
      <c r="BK3" s="16"/>
      <c r="BL3" s="16"/>
      <c r="BM3" s="3"/>
      <c r="BN3" s="16"/>
      <c r="BO3" s="3"/>
      <c r="BP3" s="22"/>
      <c r="BQ3" s="22"/>
      <c r="BR3" s="22"/>
    </row>
    <row r="4" spans="47:70">
      <c r="AU4" s="3"/>
      <c r="AV4" s="3"/>
      <c r="AW4" s="3"/>
      <c r="AX4" s="3"/>
      <c r="AY4" s="3"/>
      <c r="AZ4" s="56"/>
      <c r="BA4" s="56"/>
      <c r="BB4" s="56"/>
      <c r="BC4" s="56"/>
      <c r="BD4" s="16"/>
      <c r="BE4" s="16"/>
      <c r="BF4" s="56"/>
      <c r="BG4" s="3"/>
      <c r="BH4" s="3"/>
      <c r="BI4" s="3"/>
      <c r="BJ4" s="16"/>
      <c r="BK4" s="16"/>
      <c r="BL4" s="16"/>
      <c r="BM4" s="3"/>
      <c r="BN4" s="16"/>
      <c r="BO4" s="3"/>
      <c r="BP4" s="22"/>
      <c r="BQ4" s="22"/>
      <c r="BR4" s="22"/>
    </row>
    <row r="5" spans="47:70">
      <c r="AU5" s="3"/>
      <c r="AV5" s="3"/>
      <c r="AW5" s="3"/>
      <c r="AX5" s="3"/>
      <c r="AY5" s="3"/>
      <c r="AZ5" s="56"/>
      <c r="BA5" s="56"/>
      <c r="BB5" s="56"/>
      <c r="BC5" s="56"/>
      <c r="BD5" s="16"/>
      <c r="BE5" s="16"/>
      <c r="BF5" s="56"/>
      <c r="BG5" s="3"/>
      <c r="BH5" s="3"/>
      <c r="BI5" s="3"/>
      <c r="BJ5" s="16"/>
      <c r="BK5" s="16"/>
      <c r="BL5" s="16"/>
      <c r="BM5" s="3"/>
      <c r="BN5" s="16"/>
      <c r="BO5" s="3"/>
      <c r="BP5" s="22"/>
      <c r="BQ5" s="22"/>
      <c r="BR5" s="22"/>
    </row>
    <row r="6" spans="47:70">
      <c r="AU6" s="3"/>
      <c r="AV6" s="3"/>
      <c r="AW6" s="3"/>
      <c r="AX6" s="3"/>
      <c r="AY6" s="3"/>
      <c r="AZ6" s="56"/>
      <c r="BA6" s="56"/>
      <c r="BB6" s="56"/>
      <c r="BC6" s="56"/>
      <c r="BD6" s="16"/>
      <c r="BE6" s="16"/>
      <c r="BF6" s="56"/>
      <c r="BG6" s="3"/>
      <c r="BH6" s="3"/>
      <c r="BI6" s="3"/>
      <c r="BJ6" s="16"/>
      <c r="BK6" s="16"/>
      <c r="BL6" s="16"/>
      <c r="BM6" s="3"/>
      <c r="BN6" s="16"/>
      <c r="BO6" s="3"/>
      <c r="BP6" s="22"/>
      <c r="BQ6" s="22"/>
      <c r="BR6" s="22"/>
    </row>
    <row r="7" spans="47:70">
      <c r="AU7" s="3"/>
      <c r="AV7" s="3"/>
      <c r="AW7" s="3"/>
      <c r="AX7" s="3"/>
      <c r="AY7" s="3"/>
      <c r="AZ7" s="56"/>
      <c r="BA7" s="56"/>
      <c r="BB7" s="56"/>
      <c r="BC7" s="56"/>
      <c r="BD7" s="16"/>
      <c r="BE7" s="16"/>
      <c r="BF7" s="56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47:70">
      <c r="AU8" s="3"/>
      <c r="AV8" s="3"/>
      <c r="AW8" s="3"/>
      <c r="AX8" s="3"/>
      <c r="AY8" s="3"/>
      <c r="AZ8" s="56"/>
      <c r="BA8" s="56"/>
      <c r="BB8" s="56"/>
      <c r="BC8" s="56"/>
      <c r="BD8" s="16"/>
      <c r="BE8" s="16"/>
      <c r="BF8" s="56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47:70">
      <c r="AU9" s="3"/>
      <c r="AV9" s="3"/>
      <c r="AW9" s="3"/>
      <c r="AX9" s="3"/>
      <c r="AY9" s="3"/>
      <c r="AZ9" s="56"/>
      <c r="BA9" s="56"/>
      <c r="BB9" s="56"/>
      <c r="BC9" s="56"/>
      <c r="BD9" s="16"/>
      <c r="BE9" s="16"/>
      <c r="BF9" s="56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</row>
    <row r="10" spans="47:70">
      <c r="AU10" s="3"/>
      <c r="AV10" s="3"/>
      <c r="AW10" s="3"/>
      <c r="AX10" s="3"/>
      <c r="AY10" s="3"/>
      <c r="AZ10" s="56"/>
      <c r="BA10" s="56"/>
      <c r="BB10" s="56"/>
      <c r="BC10" s="56"/>
      <c r="BD10" s="16"/>
      <c r="BE10" s="16"/>
      <c r="BF10" s="56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</row>
    <row r="11" spans="47:70">
      <c r="AU11" s="3"/>
      <c r="AV11" s="3"/>
      <c r="AW11" s="3"/>
      <c r="AX11" s="3"/>
      <c r="AY11" s="3"/>
      <c r="AZ11" s="56"/>
      <c r="BA11" s="56"/>
      <c r="BB11" s="56"/>
      <c r="BC11" s="56"/>
      <c r="BD11" s="16"/>
      <c r="BE11" s="16"/>
      <c r="BF11" s="56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</row>
    <row r="12" spans="47:70">
      <c r="AU12" s="3"/>
      <c r="AV12" s="3"/>
      <c r="AW12" s="3"/>
      <c r="AX12" s="3"/>
      <c r="AY12" s="3"/>
      <c r="AZ12" s="56"/>
      <c r="BA12" s="56"/>
      <c r="BB12" s="56"/>
      <c r="BC12" s="56"/>
      <c r="BD12" s="16"/>
      <c r="BE12" s="16"/>
      <c r="BF12" s="56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</row>
    <row r="13" spans="47:70">
      <c r="AU13" s="3"/>
      <c r="AV13" s="3"/>
      <c r="AW13" s="3"/>
      <c r="AX13" s="3"/>
      <c r="AY13" s="3"/>
      <c r="AZ13" s="56"/>
      <c r="BA13" s="56"/>
      <c r="BB13" s="56"/>
      <c r="BC13" s="56"/>
      <c r="BD13" s="16"/>
      <c r="BE13" s="16"/>
      <c r="BF13" s="56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</row>
    <row r="14" spans="47:70">
      <c r="AU14" s="3"/>
      <c r="AV14" s="3"/>
      <c r="AW14" s="3"/>
      <c r="AX14" s="3"/>
      <c r="AY14" s="3"/>
      <c r="AZ14" s="56"/>
      <c r="BA14" s="56"/>
      <c r="BB14" s="56"/>
      <c r="BC14" s="56"/>
      <c r="BD14" s="16"/>
      <c r="BE14" s="16"/>
      <c r="BF14" s="56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</row>
    <row r="15" spans="47:70">
      <c r="AU15" s="3"/>
      <c r="AV15" s="3"/>
      <c r="AW15" s="3"/>
      <c r="AX15" s="3"/>
      <c r="AY15" s="3"/>
      <c r="AZ15" s="56"/>
      <c r="BA15" s="56"/>
      <c r="BB15" s="56"/>
      <c r="BC15" s="56"/>
      <c r="BD15" s="16"/>
      <c r="BE15" s="16"/>
      <c r="BF15" s="56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</row>
    <row r="16" spans="47:70">
      <c r="AU16" s="3"/>
      <c r="AV16" s="3"/>
      <c r="AW16" s="3"/>
      <c r="AX16" s="3"/>
      <c r="AY16" s="3"/>
      <c r="AZ16" s="56"/>
      <c r="BA16" s="56"/>
      <c r="BB16" s="56"/>
      <c r="BC16" s="56"/>
      <c r="BD16" s="16"/>
      <c r="BE16" s="16"/>
      <c r="BF16" s="56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</row>
    <row r="17" spans="47:70">
      <c r="AU17" s="3"/>
      <c r="AV17" s="3"/>
      <c r="AW17" s="3"/>
      <c r="AX17" s="3"/>
      <c r="AY17" s="3"/>
      <c r="AZ17" s="56"/>
      <c r="BA17" s="56"/>
      <c r="BB17" s="56"/>
      <c r="BC17" s="56"/>
      <c r="BD17" s="16"/>
      <c r="BE17" s="16"/>
      <c r="BF17" s="56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</row>
    <row r="18" spans="47:70">
      <c r="AU18" s="3"/>
      <c r="AV18" s="3"/>
      <c r="AW18" s="3"/>
      <c r="AX18" s="3"/>
      <c r="AY18" s="3"/>
      <c r="AZ18" s="56"/>
      <c r="BA18" s="56"/>
      <c r="BB18" s="56"/>
      <c r="BC18" s="56"/>
      <c r="BD18" s="16"/>
      <c r="BE18" s="16"/>
      <c r="BF18" s="56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</row>
    <row r="19" spans="47:70">
      <c r="AU19" s="3"/>
      <c r="AV19" s="3"/>
      <c r="AW19" s="3"/>
      <c r="AX19" s="3"/>
      <c r="AY19" s="3"/>
      <c r="AZ19" s="56"/>
      <c r="BA19" s="56"/>
      <c r="BB19" s="56"/>
      <c r="BC19" s="56"/>
      <c r="BD19" s="16"/>
      <c r="BE19" s="16"/>
      <c r="BF19" s="56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</row>
    <row r="20" spans="47:70">
      <c r="AU20" s="3"/>
      <c r="AV20" s="3"/>
      <c r="AW20" s="3"/>
      <c r="AX20" s="3"/>
      <c r="AY20" s="3"/>
      <c r="AZ20" s="56"/>
      <c r="BA20" s="56"/>
      <c r="BB20" s="56"/>
      <c r="BC20" s="56"/>
      <c r="BD20" s="16"/>
      <c r="BE20" s="16"/>
      <c r="BF20" s="56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</row>
    <row r="21" spans="47:70">
      <c r="AU21" s="3"/>
      <c r="AV21" s="3"/>
      <c r="AW21" s="3"/>
      <c r="AX21" s="3"/>
      <c r="AY21" s="3"/>
      <c r="AZ21" s="56"/>
      <c r="BA21" s="56"/>
      <c r="BB21" s="56"/>
      <c r="BC21" s="56"/>
      <c r="BD21" s="16"/>
      <c r="BE21" s="16"/>
      <c r="BF21" s="56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</row>
    <row r="22" spans="47:70">
      <c r="AU22" s="3"/>
      <c r="AV22" s="3"/>
      <c r="AW22" s="3"/>
      <c r="AX22" s="3"/>
      <c r="AY22" s="3"/>
      <c r="AZ22" s="56"/>
      <c r="BA22" s="56"/>
      <c r="BB22" s="56"/>
      <c r="BC22" s="56"/>
      <c r="BD22" s="16"/>
      <c r="BE22" s="16"/>
      <c r="BF22" s="56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</row>
    <row r="23" spans="47:70">
      <c r="AU23" s="3"/>
      <c r="AV23" s="3"/>
      <c r="AW23" s="3"/>
      <c r="AX23" s="3"/>
      <c r="AY23" s="3"/>
      <c r="AZ23" s="56"/>
      <c r="BA23" s="56"/>
      <c r="BB23" s="56"/>
      <c r="BC23" s="56"/>
      <c r="BD23" s="16"/>
      <c r="BE23" s="16"/>
      <c r="BF23" s="56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</row>
    <row r="24" spans="47:70">
      <c r="AU24" s="3"/>
      <c r="AV24" s="3"/>
      <c r="AW24" s="3"/>
      <c r="AX24" s="3"/>
      <c r="AY24" s="3"/>
      <c r="AZ24" s="56"/>
      <c r="BA24" s="56"/>
      <c r="BB24" s="56"/>
      <c r="BC24" s="56"/>
      <c r="BD24" s="16"/>
      <c r="BE24" s="16"/>
      <c r="BF24" s="56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</row>
    <row r="25" spans="47:70">
      <c r="AU25" s="3"/>
      <c r="AV25" s="3"/>
      <c r="AW25" s="3"/>
      <c r="AX25" s="3"/>
      <c r="AY25" s="3"/>
      <c r="AZ25" s="56"/>
      <c r="BA25" s="56"/>
      <c r="BB25" s="56"/>
      <c r="BC25" s="56"/>
      <c r="BD25" s="16"/>
      <c r="BE25" s="16"/>
      <c r="BF25" s="56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</row>
    <row r="26" spans="47:70">
      <c r="AU26" s="3"/>
      <c r="AV26" s="3"/>
      <c r="AW26" s="3"/>
      <c r="AX26" s="3"/>
      <c r="AY26" s="3"/>
      <c r="AZ26" s="56"/>
      <c r="BA26" s="56"/>
      <c r="BB26" s="56"/>
      <c r="BC26" s="56"/>
      <c r="BD26" s="16"/>
      <c r="BE26" s="16"/>
      <c r="BF26" s="56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</row>
    <row r="27" spans="47:70">
      <c r="AU27" s="3"/>
      <c r="AV27" s="3"/>
      <c r="AW27" s="3"/>
      <c r="AX27" s="3"/>
      <c r="AY27" s="3"/>
      <c r="AZ27" s="56"/>
      <c r="BA27" s="56"/>
      <c r="BB27" s="56"/>
      <c r="BC27" s="56"/>
      <c r="BD27" s="16"/>
      <c r="BE27" s="16"/>
      <c r="BF27" s="56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</row>
    <row r="28" spans="47:70">
      <c r="AU28" s="3"/>
      <c r="AV28" s="3"/>
      <c r="AW28" s="3"/>
      <c r="AX28" s="3"/>
      <c r="AY28" s="3"/>
      <c r="AZ28" s="56"/>
      <c r="BA28" s="56"/>
      <c r="BB28" s="56"/>
      <c r="BC28" s="56"/>
      <c r="BD28" s="16"/>
      <c r="BE28" s="16"/>
      <c r="BF28" s="56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0">
      <c r="AU29" s="3"/>
      <c r="AV29" s="3"/>
      <c r="AW29" s="3"/>
      <c r="AX29" s="3"/>
      <c r="AY29" s="3"/>
      <c r="AZ29" s="56"/>
      <c r="BA29" s="56"/>
      <c r="BB29" s="56"/>
      <c r="BC29" s="56"/>
      <c r="BD29" s="16"/>
      <c r="BE29" s="16"/>
      <c r="BF29" s="56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0">
      <c r="AU30" s="3"/>
      <c r="AV30" s="3"/>
      <c r="AW30" s="3"/>
      <c r="AX30" s="3"/>
      <c r="AY30" s="3"/>
      <c r="AZ30" s="56"/>
      <c r="BA30" s="56"/>
      <c r="BB30" s="56"/>
      <c r="BC30" s="56"/>
      <c r="BD30" s="16"/>
      <c r="BE30" s="16"/>
      <c r="BF30" s="56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0">
      <c r="AU31" s="3"/>
      <c r="AV31" s="3"/>
      <c r="AW31" s="3"/>
      <c r="AX31" s="3"/>
      <c r="AY31" s="3"/>
      <c r="AZ31" s="56"/>
      <c r="BA31" s="56"/>
      <c r="BB31" s="56"/>
      <c r="BC31" s="56"/>
      <c r="BD31" s="16"/>
      <c r="BE31" s="16"/>
      <c r="BF31" s="56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0">
      <c r="AU32" s="3"/>
      <c r="AV32" s="3"/>
      <c r="AW32" s="3"/>
      <c r="AX32" s="3"/>
      <c r="AY32" s="3"/>
      <c r="AZ32" s="56"/>
      <c r="BA32" s="56"/>
      <c r="BB32" s="56"/>
      <c r="BC32" s="56"/>
      <c r="BD32" s="16"/>
      <c r="BE32" s="16"/>
      <c r="BF32" s="56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89">
      <c r="AU33" s="3"/>
      <c r="AV33" s="3"/>
      <c r="AW33" s="3"/>
      <c r="AX33" s="3"/>
      <c r="AY33" s="3"/>
      <c r="AZ33" s="56"/>
      <c r="BA33" s="56"/>
      <c r="BB33" s="56"/>
      <c r="BC33" s="56"/>
      <c r="BD33" s="16"/>
      <c r="BE33" s="16"/>
      <c r="BF33" s="56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89">
      <c r="AU34" s="3"/>
      <c r="AV34" s="3"/>
      <c r="AW34" s="3"/>
      <c r="AX34" s="3"/>
      <c r="AY34" s="3"/>
      <c r="AZ34" s="56"/>
      <c r="BA34" s="56"/>
      <c r="BB34" s="56"/>
      <c r="BC34" s="56"/>
      <c r="BD34" s="16"/>
      <c r="BE34" s="16"/>
      <c r="BF34" s="56"/>
      <c r="BG34" s="3"/>
      <c r="BH34" s="3"/>
      <c r="BI34" s="3"/>
      <c r="BJ34" s="16"/>
      <c r="BK34" s="16"/>
      <c r="BL34" s="16"/>
      <c r="BM34" s="3"/>
      <c r="BN34" s="16"/>
      <c r="BO34" s="3"/>
      <c r="BP34" s="3"/>
      <c r="BQ34" s="3"/>
      <c r="BR34" s="22"/>
      <c r="BS34" s="3"/>
      <c r="BT34" s="3"/>
      <c r="BU34" s="3"/>
      <c r="BV34" s="3"/>
      <c r="BW34" s="3"/>
      <c r="BX34" s="3"/>
      <c r="CK34" s="1"/>
    </row>
    <row r="35" spans="47:89">
      <c r="AU35" s="3"/>
      <c r="AV35" s="3"/>
      <c r="AW35" s="3"/>
      <c r="AX35" s="3"/>
      <c r="AY35" s="3"/>
      <c r="AZ35" s="56"/>
      <c r="BA35" s="56"/>
      <c r="BB35" s="56"/>
      <c r="BC35" s="56"/>
      <c r="BD35" s="16"/>
      <c r="BE35" s="16"/>
      <c r="BF35" s="56"/>
      <c r="BG35" s="3"/>
      <c r="BH35" s="3"/>
      <c r="BI35" s="3"/>
      <c r="BJ35" s="16"/>
      <c r="BK35" s="16"/>
      <c r="BL35" s="16"/>
      <c r="BM35" s="3"/>
      <c r="BN35" s="16"/>
      <c r="BO35" s="3"/>
      <c r="BP35" s="3"/>
      <c r="BQ35" s="3"/>
      <c r="BR35" s="22"/>
      <c r="BS35" s="3"/>
      <c r="BT35" s="3"/>
      <c r="BU35" s="3"/>
      <c r="BV35" s="3"/>
      <c r="BW35" s="3"/>
      <c r="BX35" s="3"/>
      <c r="CK35" s="1"/>
    </row>
    <row r="36" spans="47:89">
      <c r="AU36" s="3"/>
      <c r="AV36" s="3"/>
      <c r="AW36" s="3"/>
      <c r="AX36" s="3"/>
      <c r="AY36" s="3"/>
      <c r="AZ36" s="56"/>
      <c r="BA36" s="56"/>
      <c r="BB36" s="56"/>
      <c r="BC36" s="56"/>
      <c r="BD36" s="16"/>
      <c r="BE36" s="16"/>
      <c r="BF36" s="56"/>
      <c r="BG36" s="3"/>
      <c r="BH36" s="3"/>
      <c r="BI36" s="3"/>
      <c r="BJ36" s="16"/>
      <c r="BK36" s="16"/>
      <c r="BL36" s="16"/>
      <c r="BM36" s="3"/>
      <c r="BN36" s="16"/>
      <c r="BO36" s="3"/>
      <c r="BP36" s="3"/>
      <c r="BQ36" s="3"/>
      <c r="BR36" s="22"/>
      <c r="BS36" s="3"/>
      <c r="BT36" s="3"/>
      <c r="BU36" s="3"/>
      <c r="BV36" s="3"/>
      <c r="BW36" s="3"/>
      <c r="BX36" s="3"/>
      <c r="CK36" s="1"/>
    </row>
    <row r="37" spans="47:89">
      <c r="AU37" s="3"/>
      <c r="AV37" s="3"/>
      <c r="AW37" s="3"/>
      <c r="AX37" s="3"/>
      <c r="AY37" s="3"/>
      <c r="AZ37" s="56"/>
      <c r="BA37" s="56"/>
      <c r="BB37" s="56"/>
      <c r="BC37" s="56"/>
      <c r="BD37" s="16"/>
      <c r="BE37" s="16"/>
      <c r="BF37" s="56"/>
      <c r="BG37" s="3"/>
      <c r="BH37" s="3"/>
      <c r="BI37" s="3"/>
      <c r="BJ37" s="16"/>
      <c r="BK37" s="16"/>
      <c r="BL37" s="16"/>
      <c r="BM37" s="3"/>
      <c r="BN37" s="16"/>
      <c r="BO37" s="3"/>
      <c r="BP37" s="3"/>
      <c r="BQ37" s="3"/>
      <c r="BR37" s="22"/>
      <c r="BS37" s="3"/>
      <c r="BT37" s="3"/>
      <c r="BU37" s="3"/>
      <c r="BV37" s="3"/>
      <c r="BW37" s="3"/>
      <c r="BX37" s="3"/>
    </row>
    <row r="38" spans="47:89">
      <c r="AU38" s="3"/>
      <c r="AV38" s="3"/>
      <c r="AW38" s="3"/>
      <c r="AX38" s="3"/>
      <c r="AY38" s="3"/>
      <c r="AZ38" s="56"/>
      <c r="BA38" s="56"/>
      <c r="BB38" s="56"/>
      <c r="BC38" s="56"/>
      <c r="BD38" s="16"/>
      <c r="BE38" s="16"/>
      <c r="BF38" s="56"/>
      <c r="BG38" s="3"/>
      <c r="BH38" s="3"/>
      <c r="BI38" s="3"/>
      <c r="BJ38" s="16"/>
      <c r="BK38" s="16"/>
      <c r="BL38" s="16"/>
      <c r="BM38" s="3"/>
      <c r="BN38" s="16"/>
      <c r="BO38" s="3"/>
      <c r="BP38" s="3"/>
      <c r="BQ38" s="3"/>
      <c r="BR38" s="22"/>
      <c r="BS38" s="3"/>
      <c r="BT38" s="3"/>
      <c r="BU38" s="3"/>
      <c r="BV38" s="3"/>
      <c r="BW38" s="3"/>
      <c r="BX38" s="3"/>
    </row>
    <row r="39" spans="47:89">
      <c r="AU39" s="3"/>
      <c r="AV39" s="3"/>
      <c r="AW39" s="3"/>
      <c r="AX39" s="3"/>
      <c r="AY39" s="3"/>
      <c r="AZ39" s="56"/>
      <c r="BA39" s="56"/>
      <c r="BB39" s="56"/>
      <c r="BC39" s="56"/>
      <c r="BD39" s="16"/>
      <c r="BE39" s="16"/>
      <c r="BF39" s="56"/>
      <c r="BG39" s="3"/>
      <c r="BH39" s="3"/>
      <c r="BI39" s="3"/>
      <c r="BJ39" s="16"/>
      <c r="BK39" s="16"/>
      <c r="BL39" s="16"/>
      <c r="BM39" s="3"/>
      <c r="BN39" s="16"/>
      <c r="BO39" s="3"/>
      <c r="BP39" s="3"/>
      <c r="BQ39" s="3"/>
      <c r="BR39" s="22"/>
      <c r="BS39" s="3"/>
      <c r="BT39" s="3"/>
      <c r="BU39" s="3"/>
      <c r="BV39" s="3"/>
      <c r="BW39" s="3"/>
      <c r="BX39" s="3"/>
    </row>
    <row r="40" spans="47:89">
      <c r="AU40" s="3"/>
      <c r="AV40" s="3"/>
      <c r="AW40" s="3"/>
      <c r="AX40" s="3"/>
      <c r="AY40" s="3"/>
      <c r="AZ40" s="56"/>
      <c r="BA40" s="56"/>
      <c r="BB40" s="56"/>
      <c r="BC40" s="56"/>
      <c r="BD40" s="16"/>
      <c r="BE40" s="16"/>
      <c r="BF40" s="56"/>
      <c r="BG40" s="3"/>
      <c r="BH40" s="3"/>
      <c r="BI40" s="3"/>
      <c r="BJ40" s="16"/>
      <c r="BK40" s="16"/>
      <c r="BL40" s="16"/>
      <c r="BM40" s="3"/>
      <c r="BN40" s="16"/>
      <c r="BO40" s="3"/>
      <c r="BP40" s="3"/>
      <c r="BQ40" s="3"/>
      <c r="BR40" s="22"/>
      <c r="BS40" s="3"/>
      <c r="BT40" s="3"/>
      <c r="BU40" s="3"/>
      <c r="BV40" s="3"/>
      <c r="BW40" s="3"/>
      <c r="BX40" s="3"/>
    </row>
    <row r="41" spans="47:89">
      <c r="AU41" s="3"/>
      <c r="AV41" s="3"/>
      <c r="AW41" s="3"/>
      <c r="AX41" s="3"/>
      <c r="AY41" s="3"/>
      <c r="AZ41" s="56"/>
      <c r="BA41" s="56"/>
      <c r="BB41" s="56"/>
      <c r="BC41" s="56"/>
      <c r="BD41" s="16"/>
      <c r="BE41" s="16"/>
      <c r="BF41" s="56"/>
      <c r="BG41" s="3"/>
      <c r="BH41" s="3"/>
      <c r="BI41" s="3"/>
      <c r="BJ41" s="16"/>
      <c r="BK41" s="16"/>
      <c r="BL41" s="16"/>
      <c r="BM41" s="3"/>
      <c r="BN41" s="16"/>
      <c r="BO41" s="3"/>
      <c r="BP41" s="3"/>
      <c r="BQ41" s="3"/>
      <c r="BR41" s="22"/>
      <c r="BS41" s="3"/>
      <c r="BT41" s="3"/>
      <c r="BU41" s="3"/>
      <c r="BV41" s="3"/>
      <c r="BW41" s="3"/>
      <c r="BX41" s="3"/>
    </row>
    <row r="42" spans="47:89">
      <c r="AU42" s="3"/>
      <c r="AV42" s="3"/>
      <c r="AW42" s="3"/>
      <c r="AX42" s="3"/>
      <c r="AY42" s="3"/>
      <c r="AZ42" s="56"/>
      <c r="BA42" s="56"/>
      <c r="BB42" s="56"/>
      <c r="BC42" s="56"/>
      <c r="BD42" s="16"/>
      <c r="BE42" s="16"/>
      <c r="BF42" s="56"/>
      <c r="BG42" s="3"/>
      <c r="BH42" s="3"/>
      <c r="BI42" s="3"/>
      <c r="BJ42" s="16"/>
      <c r="BK42" s="16"/>
      <c r="BL42" s="16"/>
      <c r="BM42" s="3"/>
      <c r="BN42" s="16"/>
      <c r="BO42" s="3"/>
      <c r="BP42" s="3"/>
      <c r="BQ42" s="3"/>
      <c r="BR42" s="22"/>
      <c r="BS42" s="3"/>
      <c r="BT42" s="3"/>
      <c r="BU42" s="3"/>
      <c r="BV42" s="3"/>
      <c r="BW42" s="3"/>
      <c r="BX42" s="3"/>
    </row>
    <row r="43" spans="47:89">
      <c r="AU43" s="3"/>
      <c r="AV43" s="3"/>
      <c r="AW43" s="3"/>
      <c r="AX43" s="3"/>
      <c r="AY43" s="3"/>
      <c r="AZ43" s="56"/>
      <c r="BA43" s="56"/>
      <c r="BB43" s="56"/>
      <c r="BC43" s="56"/>
      <c r="BD43" s="16"/>
      <c r="BE43" s="16"/>
      <c r="BF43" s="56"/>
      <c r="BG43" s="3"/>
      <c r="BH43" s="3"/>
      <c r="BI43" s="3"/>
      <c r="BJ43" s="16"/>
      <c r="BK43" s="16"/>
      <c r="BL43" s="16"/>
      <c r="BM43" s="3"/>
      <c r="BN43" s="16"/>
      <c r="BO43" s="3"/>
      <c r="BP43" s="3"/>
      <c r="BQ43" s="3"/>
      <c r="BR43" s="22"/>
      <c r="BS43" s="3"/>
      <c r="BT43" s="3"/>
      <c r="BU43" s="3"/>
      <c r="BV43" s="3"/>
      <c r="BW43" s="3"/>
      <c r="BX43" s="3"/>
    </row>
    <row r="44" spans="47:89">
      <c r="AU44" s="3"/>
      <c r="AV44" s="3"/>
      <c r="AW44" s="3"/>
      <c r="AX44" s="3"/>
      <c r="AY44" s="3"/>
      <c r="AZ44" s="56"/>
      <c r="BA44" s="56"/>
      <c r="BB44" s="56"/>
      <c r="BC44" s="56"/>
      <c r="BD44" s="16"/>
      <c r="BE44" s="16"/>
      <c r="BF44" s="56"/>
      <c r="BG44" s="3"/>
      <c r="BH44" s="3"/>
      <c r="BI44" s="3"/>
      <c r="BJ44" s="16"/>
      <c r="BK44" s="16"/>
      <c r="BL44" s="16"/>
      <c r="BM44" s="3"/>
      <c r="BN44" s="16"/>
      <c r="BO44" s="3"/>
      <c r="BP44" s="3"/>
      <c r="BQ44" s="3"/>
      <c r="BR44" s="22"/>
      <c r="BS44" s="3"/>
      <c r="BT44" s="3"/>
      <c r="BU44" s="3"/>
      <c r="BV44" s="3"/>
      <c r="BW44" s="3"/>
      <c r="BX44" s="3"/>
    </row>
    <row r="45" spans="47:89">
      <c r="AU45" s="3"/>
      <c r="AV45" s="3"/>
      <c r="AW45" s="3"/>
      <c r="AX45" s="3"/>
      <c r="AY45" s="3"/>
      <c r="AZ45" s="56"/>
      <c r="BA45" s="56"/>
      <c r="BB45" s="56"/>
      <c r="BC45" s="56"/>
      <c r="BD45" s="16"/>
      <c r="BE45" s="16"/>
      <c r="BF45" s="56"/>
      <c r="BG45" s="3"/>
      <c r="BH45" s="3"/>
      <c r="BI45" s="3"/>
      <c r="BJ45" s="16"/>
      <c r="BK45" s="16"/>
      <c r="BL45" s="16"/>
      <c r="BM45" s="3"/>
      <c r="BN45" s="16"/>
      <c r="BO45" s="3"/>
      <c r="BP45" s="3"/>
      <c r="BQ45" s="3"/>
      <c r="BR45" s="22"/>
      <c r="BS45" s="3"/>
      <c r="BT45" s="3"/>
      <c r="BU45" s="3"/>
      <c r="BV45" s="3"/>
      <c r="BW45" s="3"/>
      <c r="BX45" s="3"/>
    </row>
    <row r="46" spans="47:89">
      <c r="AU46" s="3"/>
      <c r="AV46" s="3"/>
      <c r="AW46" s="3"/>
      <c r="AX46" s="3"/>
      <c r="AY46" s="3"/>
      <c r="AZ46" s="56"/>
      <c r="BA46" s="56"/>
      <c r="BB46" s="56"/>
      <c r="BC46" s="56"/>
      <c r="BD46" s="16"/>
      <c r="BE46" s="16"/>
      <c r="BF46" s="56"/>
      <c r="BG46" s="3"/>
      <c r="BH46" s="3"/>
      <c r="BI46" s="3"/>
      <c r="BJ46" s="16"/>
      <c r="BK46" s="16"/>
      <c r="BL46" s="16"/>
      <c r="BM46" s="3"/>
      <c r="BN46" s="16"/>
      <c r="BO46" s="3"/>
      <c r="BP46" s="3"/>
      <c r="BQ46" s="3"/>
      <c r="BR46" s="22"/>
      <c r="BS46" s="3"/>
      <c r="BT46" s="3"/>
      <c r="BU46" s="3"/>
      <c r="BV46" s="3"/>
      <c r="BW46" s="3"/>
      <c r="BX46" s="3"/>
    </row>
    <row r="47" spans="47:89">
      <c r="AU47" s="3"/>
      <c r="AV47" s="3"/>
      <c r="AW47" s="3"/>
      <c r="AX47" s="3"/>
      <c r="AY47" s="3"/>
      <c r="AZ47" s="56"/>
      <c r="BA47" s="56"/>
      <c r="BB47" s="56"/>
      <c r="BC47" s="56"/>
      <c r="BD47" s="16"/>
      <c r="BE47" s="16"/>
      <c r="BF47" s="56"/>
      <c r="BG47" s="3"/>
      <c r="BH47" s="3"/>
      <c r="BI47" s="3"/>
      <c r="BJ47" s="16"/>
      <c r="BK47" s="16"/>
      <c r="BL47" s="16"/>
      <c r="BM47" s="3"/>
      <c r="BN47" s="16"/>
      <c r="BO47" s="3"/>
      <c r="BP47" s="3"/>
      <c r="BQ47" s="3"/>
      <c r="BR47" s="22"/>
      <c r="BS47" s="3"/>
      <c r="BT47" s="3"/>
      <c r="BU47" s="3"/>
      <c r="BV47" s="3"/>
      <c r="BW47" s="3"/>
      <c r="BX47" s="3"/>
    </row>
    <row r="48" spans="47:89">
      <c r="AU48" s="3"/>
      <c r="AV48" s="3"/>
      <c r="AW48" s="3"/>
      <c r="AX48" s="3"/>
      <c r="AY48" s="3"/>
      <c r="AZ48" s="56"/>
      <c r="BA48" s="56"/>
      <c r="BB48" s="56"/>
      <c r="BC48" s="56"/>
      <c r="BD48" s="16"/>
      <c r="BE48" s="16"/>
      <c r="BF48" s="56"/>
      <c r="BG48" s="3"/>
      <c r="BH48" s="3"/>
      <c r="BI48" s="3"/>
      <c r="BJ48" s="16"/>
      <c r="BK48" s="16"/>
      <c r="BL48" s="16"/>
      <c r="BM48" s="3"/>
      <c r="BN48" s="16"/>
      <c r="BO48" s="3"/>
      <c r="BP48" s="3"/>
      <c r="BQ48" s="3"/>
      <c r="BR48" s="22"/>
      <c r="BS48" s="3"/>
      <c r="BT48" s="3"/>
      <c r="BU48" s="3"/>
      <c r="BV48" s="3"/>
      <c r="BW48" s="3"/>
      <c r="BX48" s="3"/>
    </row>
    <row r="49" spans="47:76">
      <c r="AU49" s="3"/>
      <c r="AV49" s="3"/>
      <c r="AW49" s="3"/>
      <c r="AX49" s="3"/>
      <c r="AY49" s="3"/>
      <c r="AZ49" s="56"/>
      <c r="BA49" s="56"/>
      <c r="BB49" s="56"/>
      <c r="BC49" s="56"/>
      <c r="BD49" s="16"/>
      <c r="BE49" s="16"/>
      <c r="BF49" s="56"/>
      <c r="BG49" s="3"/>
      <c r="BH49" s="3"/>
      <c r="BI49" s="3"/>
      <c r="BJ49" s="16"/>
      <c r="BK49" s="16"/>
      <c r="BL49" s="16"/>
      <c r="BM49" s="3"/>
      <c r="BN49" s="16"/>
      <c r="BO49" s="3"/>
      <c r="BP49" s="3"/>
      <c r="BQ49" s="3"/>
      <c r="BR49" s="22"/>
      <c r="BS49" s="3"/>
      <c r="BT49" s="3"/>
      <c r="BU49" s="3"/>
      <c r="BV49" s="3"/>
      <c r="BW49" s="3"/>
      <c r="BX49" s="3"/>
    </row>
    <row r="50" spans="47:76">
      <c r="AU50" s="3"/>
      <c r="AV50" s="3"/>
      <c r="AW50" s="3"/>
      <c r="AX50" s="3"/>
      <c r="AY50" s="3"/>
      <c r="AZ50" s="56"/>
      <c r="BA50" s="56"/>
      <c r="BB50" s="56"/>
      <c r="BC50" s="56"/>
      <c r="BD50" s="16"/>
      <c r="BE50" s="16"/>
      <c r="BF50" s="56"/>
      <c r="BG50" s="3"/>
      <c r="BH50" s="3"/>
      <c r="BI50" s="3"/>
      <c r="BJ50" s="16"/>
      <c r="BK50" s="16"/>
      <c r="BL50" s="16"/>
      <c r="BM50" s="3"/>
      <c r="BN50" s="16"/>
      <c r="BO50" s="3"/>
      <c r="BP50" s="3"/>
      <c r="BQ50" s="3"/>
      <c r="BR50" s="22"/>
      <c r="BS50" s="3"/>
      <c r="BT50" s="3"/>
      <c r="BU50" s="3"/>
      <c r="BV50" s="3"/>
      <c r="BW50" s="3"/>
      <c r="BX50" s="3"/>
    </row>
    <row r="51" spans="47:76">
      <c r="AU51" s="3"/>
      <c r="AV51" s="3"/>
      <c r="AW51" s="3"/>
      <c r="AX51" s="3"/>
      <c r="AY51" s="3"/>
      <c r="AZ51" s="56"/>
      <c r="BA51" s="56"/>
      <c r="BB51" s="56"/>
      <c r="BC51" s="56"/>
      <c r="BD51" s="16"/>
      <c r="BE51" s="16"/>
      <c r="BF51" s="56"/>
      <c r="BG51" s="3"/>
      <c r="BH51" s="3"/>
      <c r="BI51" s="3"/>
      <c r="BJ51" s="16"/>
      <c r="BK51" s="16"/>
      <c r="BL51" s="16"/>
      <c r="BM51" s="3"/>
      <c r="BN51" s="16"/>
      <c r="BO51" s="3"/>
      <c r="BP51" s="3"/>
      <c r="BQ51" s="3"/>
      <c r="BR51" s="22"/>
      <c r="BS51" s="3"/>
      <c r="BT51" s="3"/>
      <c r="BU51" s="3"/>
      <c r="BV51" s="3"/>
      <c r="BW51" s="3"/>
      <c r="BX51" s="3"/>
    </row>
    <row r="52" spans="47:76">
      <c r="AU52" s="3"/>
      <c r="AV52" s="3"/>
      <c r="AW52" s="3"/>
      <c r="AX52" s="3"/>
      <c r="AY52" s="3"/>
      <c r="AZ52" s="56"/>
      <c r="BA52" s="56"/>
      <c r="BB52" s="56"/>
      <c r="BC52" s="56"/>
      <c r="BD52" s="16"/>
      <c r="BE52" s="16"/>
      <c r="BF52" s="56"/>
      <c r="BG52" s="3"/>
      <c r="BH52" s="3"/>
      <c r="BI52" s="3"/>
      <c r="BJ52" s="16"/>
      <c r="BK52" s="16"/>
      <c r="BL52" s="16"/>
      <c r="BM52" s="3"/>
      <c r="BN52" s="16"/>
      <c r="BO52" s="3"/>
      <c r="BP52" s="3"/>
      <c r="BQ52" s="3"/>
      <c r="BR52" s="22"/>
      <c r="BS52" s="3"/>
      <c r="BT52" s="3"/>
      <c r="BU52" s="3"/>
      <c r="BV52" s="3"/>
      <c r="BW52" s="3"/>
      <c r="BX52" s="3"/>
    </row>
    <row r="53" spans="47:76">
      <c r="AU53" s="3"/>
      <c r="AV53" s="3"/>
      <c r="AW53" s="3"/>
      <c r="AX53" s="3"/>
      <c r="AY53" s="3"/>
      <c r="AZ53" s="56"/>
      <c r="BA53" s="56"/>
      <c r="BB53" s="56"/>
      <c r="BC53" s="56"/>
      <c r="BD53" s="16"/>
      <c r="BE53" s="16"/>
      <c r="BF53" s="56"/>
      <c r="BG53" s="3"/>
      <c r="BH53" s="3"/>
      <c r="BI53" s="3"/>
      <c r="BJ53" s="16"/>
      <c r="BK53" s="16"/>
      <c r="BL53" s="16"/>
      <c r="BM53" s="3"/>
      <c r="BN53" s="16"/>
      <c r="BO53" s="3"/>
      <c r="BP53" s="3"/>
      <c r="BQ53" s="3"/>
      <c r="BR53" s="22"/>
      <c r="BS53" s="3"/>
      <c r="BT53" s="3"/>
      <c r="BU53" s="3"/>
      <c r="BV53" s="3"/>
      <c r="BW53" s="3"/>
      <c r="BX53" s="3"/>
    </row>
    <row r="54" spans="47:76">
      <c r="AU54" s="3"/>
      <c r="AV54" s="3"/>
      <c r="AW54" s="3"/>
      <c r="AX54" s="3"/>
      <c r="AY54" s="3"/>
      <c r="AZ54" s="56"/>
      <c r="BA54" s="56"/>
      <c r="BB54" s="56"/>
      <c r="BC54" s="56"/>
      <c r="BD54" s="16"/>
      <c r="BE54" s="16"/>
      <c r="BF54" s="56"/>
      <c r="BG54" s="3"/>
      <c r="BH54" s="3"/>
      <c r="BI54" s="3"/>
      <c r="BJ54" s="16"/>
      <c r="BK54" s="16"/>
      <c r="BL54" s="16"/>
      <c r="BM54" s="3"/>
      <c r="BN54" s="16"/>
      <c r="BO54" s="3"/>
      <c r="BP54" s="3"/>
      <c r="BQ54" s="3"/>
      <c r="BR54" s="22"/>
      <c r="BS54" s="3"/>
      <c r="BT54" s="3"/>
      <c r="BU54" s="3"/>
      <c r="BV54" s="3"/>
      <c r="BW54" s="3"/>
      <c r="BX54" s="3"/>
    </row>
    <row r="55" spans="47:76">
      <c r="AU55" s="3"/>
      <c r="AV55" s="3"/>
      <c r="AW55" s="3"/>
      <c r="AX55" s="3"/>
      <c r="AY55" s="3"/>
      <c r="AZ55" s="56"/>
      <c r="BA55" s="56"/>
      <c r="BB55" s="56"/>
      <c r="BC55" s="56"/>
      <c r="BD55" s="16"/>
      <c r="BE55" s="16"/>
      <c r="BF55" s="56"/>
      <c r="BG55" s="3"/>
      <c r="BH55" s="3"/>
      <c r="BI55" s="3"/>
      <c r="BJ55" s="16"/>
      <c r="BK55" s="16"/>
      <c r="BL55" s="16"/>
      <c r="BM55" s="3"/>
      <c r="BN55" s="16"/>
      <c r="BO55" s="3"/>
      <c r="BP55" s="3"/>
      <c r="BQ55" s="3"/>
      <c r="BR55" s="22"/>
      <c r="BS55" s="3"/>
      <c r="BT55" s="3"/>
      <c r="BU55" s="3"/>
      <c r="BV55" s="3"/>
      <c r="BW55" s="3"/>
      <c r="BX55" s="3"/>
    </row>
    <row r="56" spans="47:76">
      <c r="AU56" s="3"/>
      <c r="AV56" s="3"/>
      <c r="AW56" s="3"/>
      <c r="AX56" s="3"/>
      <c r="AY56" s="3"/>
      <c r="AZ56" s="56"/>
      <c r="BA56" s="56"/>
      <c r="BB56" s="56"/>
      <c r="BC56" s="56"/>
      <c r="BD56" s="16"/>
      <c r="BE56" s="16"/>
      <c r="BF56" s="56"/>
      <c r="BG56" s="3"/>
      <c r="BH56" s="3"/>
      <c r="BI56" s="3"/>
      <c r="BJ56" s="16"/>
      <c r="BK56" s="16"/>
      <c r="BL56" s="16"/>
      <c r="BM56" s="3"/>
      <c r="BN56" s="16"/>
      <c r="BO56" s="3"/>
      <c r="BP56" s="3"/>
      <c r="BQ56" s="3"/>
      <c r="BR56" s="22"/>
      <c r="BS56" s="3"/>
      <c r="BT56" s="3"/>
      <c r="BU56" s="3"/>
      <c r="BV56" s="3"/>
      <c r="BW56" s="3"/>
      <c r="BX56" s="3"/>
    </row>
    <row r="57" spans="47:76">
      <c r="AU57" s="3"/>
      <c r="AV57" s="3"/>
      <c r="AW57" s="3"/>
      <c r="AX57" s="3"/>
      <c r="AY57" s="3"/>
      <c r="AZ57" s="56"/>
      <c r="BA57" s="56"/>
      <c r="BB57" s="56"/>
      <c r="BC57" s="56"/>
      <c r="BD57" s="16"/>
      <c r="BE57" s="16"/>
      <c r="BF57" s="56"/>
      <c r="BG57" s="3"/>
      <c r="BH57" s="3"/>
      <c r="BI57" s="3"/>
      <c r="BJ57" s="16"/>
      <c r="BK57" s="16"/>
      <c r="BL57" s="16"/>
      <c r="BM57" s="3"/>
      <c r="BN57" s="16"/>
      <c r="BO57" s="3"/>
      <c r="BP57" s="3"/>
      <c r="BQ57" s="3"/>
      <c r="BR57" s="22"/>
      <c r="BS57" s="3"/>
      <c r="BT57" s="3"/>
      <c r="BU57" s="3"/>
      <c r="BV57" s="3"/>
      <c r="BW57" s="3"/>
      <c r="BX57" s="3"/>
    </row>
    <row r="58" spans="47:76">
      <c r="AU58" s="3"/>
      <c r="AV58" s="3"/>
      <c r="AW58" s="3"/>
      <c r="AX58" s="3"/>
      <c r="AY58" s="3"/>
      <c r="AZ58" s="56"/>
      <c r="BA58" s="56"/>
      <c r="BB58" s="56"/>
      <c r="BC58" s="56"/>
      <c r="BD58" s="16"/>
      <c r="BE58" s="16"/>
      <c r="BF58" s="56"/>
      <c r="BG58" s="3"/>
      <c r="BH58" s="3"/>
      <c r="BI58" s="3"/>
      <c r="BJ58" s="16"/>
      <c r="BK58" s="16"/>
      <c r="BL58" s="16"/>
      <c r="BM58" s="3"/>
      <c r="BN58" s="16"/>
      <c r="BO58" s="3"/>
      <c r="BP58" s="3"/>
      <c r="BQ58" s="3"/>
      <c r="BR58" s="22"/>
      <c r="BS58" s="3"/>
      <c r="BT58" s="3"/>
      <c r="BU58" s="3"/>
      <c r="BV58" s="3"/>
      <c r="BW58" s="3"/>
      <c r="BX58" s="3"/>
    </row>
    <row r="59" spans="47:76">
      <c r="AU59" s="3"/>
      <c r="AV59" s="3"/>
      <c r="AW59" s="3"/>
      <c r="AX59" s="3"/>
      <c r="AY59" s="3"/>
      <c r="AZ59" s="56"/>
      <c r="BA59" s="56"/>
      <c r="BB59" s="56"/>
      <c r="BC59" s="56"/>
      <c r="BD59" s="16"/>
      <c r="BE59" s="16"/>
      <c r="BF59" s="56"/>
      <c r="BG59" s="3"/>
      <c r="BH59" s="3"/>
      <c r="BI59" s="3"/>
      <c r="BJ59" s="16"/>
      <c r="BK59" s="16"/>
      <c r="BL59" s="16"/>
      <c r="BM59" s="3"/>
      <c r="BN59" s="16"/>
      <c r="BO59" s="3"/>
      <c r="BP59" s="3"/>
      <c r="BQ59" s="3"/>
      <c r="BR59" s="22"/>
      <c r="BS59" s="3"/>
      <c r="BT59" s="3"/>
      <c r="BU59" s="3"/>
      <c r="BV59" s="3"/>
      <c r="BW59" s="3"/>
      <c r="BX59" s="3"/>
    </row>
    <row r="60" spans="47:76">
      <c r="AU60" s="3"/>
      <c r="AV60" s="3"/>
      <c r="AW60" s="3"/>
      <c r="AX60" s="3"/>
      <c r="AY60" s="3"/>
      <c r="AZ60" s="56"/>
      <c r="BA60" s="56"/>
      <c r="BB60" s="56"/>
      <c r="BC60" s="56"/>
      <c r="BD60" s="16"/>
      <c r="BE60" s="16"/>
      <c r="BF60" s="56"/>
      <c r="BG60" s="3"/>
      <c r="BH60" s="3"/>
      <c r="BI60" s="3"/>
      <c r="BJ60" s="16"/>
      <c r="BK60" s="16"/>
      <c r="BL60" s="16"/>
      <c r="BM60" s="3"/>
      <c r="BN60" s="16"/>
      <c r="BO60" s="3"/>
      <c r="BP60" s="3"/>
      <c r="BQ60" s="3"/>
      <c r="BR60" s="22"/>
      <c r="BS60" s="3"/>
      <c r="BT60" s="3"/>
      <c r="BU60" s="3"/>
      <c r="BV60" s="3"/>
      <c r="BW60" s="3"/>
      <c r="BX60" s="3"/>
    </row>
    <row r="61" spans="47:76">
      <c r="AU61" s="3"/>
      <c r="AV61" s="3"/>
      <c r="AW61" s="3"/>
      <c r="AX61" s="3"/>
      <c r="AY61" s="3"/>
      <c r="AZ61" s="56"/>
      <c r="BA61" s="56"/>
      <c r="BB61" s="56"/>
      <c r="BC61" s="56"/>
      <c r="BD61" s="16"/>
      <c r="BE61" s="16"/>
      <c r="BF61" s="56"/>
      <c r="BG61" s="3"/>
      <c r="BH61" s="3"/>
      <c r="BI61" s="3"/>
      <c r="BJ61" s="16"/>
      <c r="BK61" s="16"/>
      <c r="BL61" s="16"/>
      <c r="BM61" s="3"/>
      <c r="BN61" s="16"/>
      <c r="BO61" s="3"/>
      <c r="BP61" s="3"/>
      <c r="BQ61" s="3"/>
      <c r="BR61" s="22"/>
      <c r="BS61" s="3"/>
      <c r="BT61" s="3"/>
      <c r="BU61" s="3"/>
      <c r="BV61" s="3"/>
      <c r="BW61" s="3"/>
      <c r="BX61" s="3"/>
    </row>
    <row r="62" spans="47:76">
      <c r="AU62" s="3"/>
      <c r="AV62" s="3"/>
      <c r="AW62" s="3"/>
      <c r="AX62" s="3"/>
      <c r="AY62" s="3"/>
      <c r="AZ62" s="56"/>
      <c r="BA62" s="56"/>
      <c r="BB62" s="56"/>
      <c r="BC62" s="56"/>
      <c r="BD62" s="16"/>
      <c r="BE62" s="16"/>
      <c r="BF62" s="56"/>
      <c r="BG62" s="3"/>
      <c r="BH62" s="3"/>
      <c r="BI62" s="3"/>
      <c r="BJ62" s="16"/>
      <c r="BK62" s="16"/>
      <c r="BL62" s="16"/>
      <c r="BM62" s="3"/>
      <c r="BN62" s="16"/>
      <c r="BO62" s="3"/>
      <c r="BP62" s="3"/>
      <c r="BQ62" s="3"/>
      <c r="BR62" s="22"/>
      <c r="BS62" s="3"/>
      <c r="BT62" s="3"/>
      <c r="BU62" s="3"/>
      <c r="BV62" s="3"/>
      <c r="BW62" s="3"/>
      <c r="BX62" s="3"/>
    </row>
    <row r="63" spans="47:76">
      <c r="AU63" s="3"/>
      <c r="AV63" s="3"/>
      <c r="AW63" s="3"/>
      <c r="AX63" s="3"/>
      <c r="AY63" s="3"/>
      <c r="AZ63" s="56"/>
      <c r="BA63" s="56"/>
      <c r="BB63" s="56"/>
      <c r="BC63" s="56"/>
      <c r="BD63" s="16"/>
      <c r="BE63" s="16"/>
      <c r="BF63" s="56"/>
      <c r="BG63" s="3"/>
      <c r="BH63" s="3"/>
      <c r="BI63" s="3"/>
      <c r="BJ63" s="16"/>
      <c r="BK63" s="16"/>
      <c r="BL63" s="16"/>
      <c r="BM63" s="3"/>
      <c r="BN63" s="16"/>
      <c r="BO63" s="3"/>
      <c r="BP63" s="3"/>
      <c r="BQ63" s="3"/>
      <c r="BR63" s="22"/>
      <c r="BS63" s="3"/>
      <c r="BT63" s="3"/>
      <c r="BU63" s="3"/>
      <c r="BV63" s="3"/>
      <c r="BW63" s="3"/>
      <c r="BX63" s="3"/>
    </row>
    <row r="64" spans="47:76">
      <c r="AU64" s="3"/>
      <c r="AV64" s="3"/>
      <c r="AW64" s="3"/>
      <c r="AX64" s="3"/>
      <c r="AY64" s="3"/>
      <c r="AZ64" s="56"/>
      <c r="BA64" s="56"/>
      <c r="BB64" s="56"/>
      <c r="BC64" s="56"/>
      <c r="BD64" s="16"/>
      <c r="BE64" s="16"/>
      <c r="BF64" s="56"/>
      <c r="BG64" s="3"/>
      <c r="BH64" s="3"/>
      <c r="BI64" s="3"/>
      <c r="BJ64" s="16"/>
      <c r="BK64" s="16"/>
      <c r="BL64" s="16"/>
      <c r="BM64" s="3"/>
      <c r="BN64" s="16"/>
      <c r="BO64" s="3"/>
      <c r="BP64" s="3"/>
      <c r="BQ64" s="3"/>
      <c r="BR64" s="22"/>
      <c r="BS64" s="3"/>
      <c r="BT64" s="3"/>
      <c r="BU64" s="3"/>
      <c r="BV64" s="3"/>
      <c r="BW64" s="3"/>
      <c r="BX64" s="3"/>
    </row>
    <row r="65" spans="47:78" ht="13.8" customHeight="1">
      <c r="AU65" s="3"/>
      <c r="AV65" s="3"/>
      <c r="AW65" s="3"/>
      <c r="AX65" s="3"/>
      <c r="AY65" s="3"/>
      <c r="AZ65" s="56"/>
      <c r="BA65" s="56"/>
      <c r="BB65" s="56"/>
      <c r="BC65" s="56"/>
      <c r="BD65" s="16"/>
      <c r="BE65" s="16"/>
      <c r="BF65" s="56"/>
      <c r="BG65" s="3"/>
      <c r="BH65" s="3"/>
      <c r="BI65" s="3"/>
      <c r="BJ65" s="16"/>
      <c r="BK65" s="16"/>
      <c r="BL65" s="16"/>
      <c r="BM65" s="3"/>
      <c r="BN65" s="16"/>
      <c r="BO65" s="3"/>
      <c r="BP65" s="3"/>
      <c r="BQ65" s="3"/>
      <c r="BR65" s="22"/>
      <c r="BS65" s="3"/>
      <c r="BT65" s="3"/>
      <c r="BU65" s="3"/>
      <c r="BV65" s="3"/>
      <c r="BW65" s="3"/>
      <c r="BX65" s="3"/>
    </row>
    <row r="66" spans="47:78">
      <c r="AU66" s="3"/>
      <c r="AV66" s="3"/>
      <c r="AW66" s="3"/>
      <c r="AX66" s="3"/>
      <c r="AY66" s="3"/>
      <c r="AZ66" s="56"/>
      <c r="BA66" s="56"/>
      <c r="BB66" s="56"/>
      <c r="BC66" s="56"/>
      <c r="BD66" s="16"/>
      <c r="BE66" s="16"/>
      <c r="BF66" s="56"/>
      <c r="BG66" s="3"/>
      <c r="BH66" s="3"/>
      <c r="BI66" s="3"/>
      <c r="BJ66" s="16"/>
      <c r="BK66" s="16"/>
      <c r="BL66" s="16"/>
      <c r="BM66" s="3"/>
      <c r="BN66" s="16"/>
      <c r="BO66" s="3"/>
      <c r="BP66" s="3"/>
      <c r="BQ66" s="3"/>
      <c r="BR66" s="22"/>
      <c r="BS66" s="3"/>
      <c r="BT66" s="3"/>
      <c r="BU66" s="3"/>
      <c r="BV66" s="3"/>
      <c r="BW66" s="3"/>
      <c r="BX66" s="3"/>
      <c r="BZ66" s="22"/>
    </row>
    <row r="67" spans="47:78">
      <c r="AU67" s="3"/>
      <c r="AV67" s="3"/>
      <c r="AW67" s="3"/>
      <c r="AX67" s="3"/>
      <c r="AY67" s="3"/>
      <c r="AZ67" s="56"/>
      <c r="BA67" s="56"/>
      <c r="BB67" s="56"/>
      <c r="BC67" s="56"/>
      <c r="BD67" s="16"/>
      <c r="BE67" s="16"/>
      <c r="BF67" s="56"/>
      <c r="BG67" s="3"/>
      <c r="BH67" s="3"/>
      <c r="BI67" s="3"/>
      <c r="BJ67" s="16"/>
      <c r="BK67" s="16"/>
      <c r="BL67" s="16"/>
      <c r="BM67" s="3"/>
      <c r="BN67" s="16"/>
      <c r="BO67" s="3"/>
      <c r="BP67" s="3"/>
      <c r="BQ67" s="3"/>
      <c r="BR67" s="22"/>
      <c r="BS67" s="3"/>
      <c r="BT67" s="3"/>
      <c r="BU67" s="3"/>
      <c r="BV67" s="3"/>
      <c r="BW67" s="3"/>
      <c r="BX67" s="3"/>
      <c r="BZ67" s="22"/>
    </row>
    <row r="68" spans="47:78">
      <c r="AU68" s="3"/>
      <c r="AV68" s="3"/>
      <c r="AW68" s="3"/>
      <c r="AX68" s="3"/>
      <c r="AY68" s="3"/>
      <c r="AZ68" s="56"/>
      <c r="BA68" s="56"/>
      <c r="BB68" s="56"/>
      <c r="BC68" s="56"/>
      <c r="BD68" s="16"/>
      <c r="BE68" s="16"/>
      <c r="BF68" s="56"/>
      <c r="BG68" s="3"/>
      <c r="BH68" s="3"/>
      <c r="BI68" s="3"/>
      <c r="BJ68" s="16"/>
      <c r="BK68" s="16"/>
      <c r="BL68" s="16"/>
      <c r="BM68" s="3"/>
      <c r="BN68" s="16"/>
      <c r="BO68" s="3"/>
      <c r="BP68" s="3"/>
      <c r="BQ68" s="3"/>
      <c r="BR68" s="22"/>
      <c r="BS68" s="3"/>
      <c r="BT68" s="3"/>
      <c r="BU68" s="3"/>
      <c r="BV68" s="3"/>
      <c r="BW68" s="3"/>
      <c r="BX68" s="3"/>
      <c r="BZ68" s="22"/>
    </row>
    <row r="69" spans="47:78">
      <c r="AU69" s="3"/>
      <c r="AV69" s="3"/>
      <c r="AW69" s="3"/>
      <c r="AX69" s="3"/>
      <c r="AY69" s="3"/>
      <c r="AZ69" s="56"/>
      <c r="BA69" s="56"/>
      <c r="BB69" s="56"/>
      <c r="BC69" s="56"/>
      <c r="BD69" s="16"/>
      <c r="BE69" s="16"/>
      <c r="BF69" s="56"/>
      <c r="BG69" s="3"/>
      <c r="BH69" s="3"/>
      <c r="BI69" s="3"/>
      <c r="BJ69" s="16"/>
      <c r="BK69" s="16"/>
      <c r="BL69" s="16"/>
      <c r="BM69" s="3"/>
      <c r="BN69" s="16"/>
      <c r="BO69" s="3"/>
      <c r="BP69" s="3"/>
      <c r="BQ69" s="3"/>
      <c r="BR69" s="22"/>
      <c r="BS69" s="3"/>
      <c r="BT69" s="3"/>
      <c r="BU69" s="3"/>
      <c r="BV69" s="3"/>
      <c r="BW69" s="3"/>
      <c r="BX69" s="3"/>
      <c r="BZ69" s="22"/>
    </row>
    <row r="70" spans="47:78">
      <c r="AU70" s="3"/>
      <c r="AV70" s="3"/>
      <c r="AW70" s="3"/>
      <c r="AX70" s="3"/>
      <c r="AY70" s="3"/>
      <c r="AZ70" s="56"/>
      <c r="BA70" s="56"/>
      <c r="BB70" s="56"/>
      <c r="BC70" s="56"/>
      <c r="BD70" s="16"/>
      <c r="BE70" s="16"/>
      <c r="BF70" s="56"/>
      <c r="BG70" s="3"/>
      <c r="BH70" s="3"/>
      <c r="BI70" s="3"/>
      <c r="BJ70" s="16"/>
      <c r="BK70" s="16"/>
      <c r="BL70" s="16"/>
      <c r="BM70" s="3"/>
      <c r="BN70" s="16"/>
      <c r="BO70" s="3"/>
      <c r="BP70" s="3"/>
      <c r="BQ70" s="3"/>
      <c r="BR70" s="22"/>
      <c r="BS70" s="3"/>
      <c r="BT70" s="3"/>
      <c r="BU70" s="3"/>
      <c r="BV70" s="3"/>
      <c r="BW70" s="3"/>
      <c r="BX70" s="3"/>
      <c r="BZ70" s="22"/>
    </row>
    <row r="71" spans="47:78">
      <c r="AU71" s="3"/>
      <c r="AV71" s="3"/>
      <c r="AW71" s="3"/>
      <c r="AX71" s="3"/>
      <c r="AY71" s="3"/>
      <c r="AZ71" s="56"/>
      <c r="BA71" s="56"/>
      <c r="BB71" s="56"/>
      <c r="BC71" s="56"/>
      <c r="BD71" s="16"/>
      <c r="BE71" s="16"/>
      <c r="BF71" s="56"/>
      <c r="BG71" s="3"/>
      <c r="BH71" s="3"/>
      <c r="BI71" s="3"/>
      <c r="BJ71" s="16"/>
      <c r="BK71" s="16"/>
      <c r="BL71" s="16"/>
      <c r="BM71" s="3"/>
      <c r="BN71" s="16"/>
      <c r="BO71" s="3"/>
      <c r="BP71" s="3"/>
      <c r="BQ71" s="3"/>
      <c r="BR71" s="22"/>
      <c r="BS71" s="3"/>
      <c r="BT71" s="3"/>
      <c r="BU71" s="3"/>
      <c r="BV71" s="3"/>
      <c r="BW71" s="3"/>
      <c r="BX71" s="3"/>
      <c r="BZ71" s="22"/>
    </row>
    <row r="72" spans="47:78">
      <c r="AU72" s="3"/>
      <c r="AV72" s="3"/>
      <c r="AW72" s="3"/>
      <c r="AX72" s="3"/>
      <c r="AY72" s="3"/>
      <c r="AZ72" s="56"/>
      <c r="BA72" s="56"/>
      <c r="BB72" s="56"/>
      <c r="BC72" s="56"/>
      <c r="BD72" s="16"/>
      <c r="BE72" s="16"/>
      <c r="BF72" s="56"/>
      <c r="BG72" s="3"/>
      <c r="BH72" s="3"/>
      <c r="BI72" s="3"/>
      <c r="BJ72" s="16"/>
      <c r="BK72" s="16"/>
      <c r="BL72" s="16"/>
      <c r="BM72" s="3"/>
      <c r="BN72" s="16"/>
      <c r="BO72" s="3"/>
      <c r="BP72" s="3"/>
      <c r="BQ72" s="3"/>
      <c r="BR72" s="22"/>
      <c r="BS72" s="3"/>
      <c r="BT72" s="3"/>
      <c r="BU72" s="3"/>
      <c r="BV72" s="3"/>
      <c r="BW72" s="3"/>
      <c r="BX72" s="3"/>
      <c r="BZ72" s="22"/>
    </row>
    <row r="73" spans="47:78">
      <c r="AU73" s="3"/>
      <c r="AV73" s="3"/>
      <c r="AW73" s="3"/>
      <c r="AX73" s="3"/>
      <c r="AY73" s="3"/>
      <c r="AZ73" s="56"/>
      <c r="BA73" s="56"/>
      <c r="BB73" s="56"/>
      <c r="BC73" s="56"/>
      <c r="BD73" s="16"/>
      <c r="BE73" s="16"/>
      <c r="BF73" s="56"/>
      <c r="BG73" s="3"/>
      <c r="BH73" s="3"/>
      <c r="BI73" s="3"/>
      <c r="BJ73" s="16"/>
      <c r="BK73" s="16"/>
      <c r="BL73" s="16"/>
      <c r="BM73" s="3"/>
      <c r="BN73" s="16"/>
      <c r="BO73" s="3"/>
      <c r="BP73" s="3"/>
      <c r="BQ73" s="3"/>
      <c r="BR73" s="22"/>
      <c r="BS73" s="3"/>
      <c r="BT73" s="3"/>
      <c r="BU73" s="3"/>
      <c r="BV73" s="3"/>
      <c r="BW73" s="3"/>
      <c r="BX73" s="3"/>
      <c r="BZ73" s="22"/>
    </row>
    <row r="74" spans="47:78">
      <c r="AU74" s="3"/>
      <c r="AV74" s="3"/>
      <c r="AW74" s="3"/>
      <c r="AX74" s="3"/>
      <c r="AY74" s="3"/>
      <c r="AZ74" s="56"/>
      <c r="BA74" s="56"/>
      <c r="BB74" s="56"/>
      <c r="BC74" s="56"/>
      <c r="BD74" s="16"/>
      <c r="BE74" s="16"/>
      <c r="BF74" s="56"/>
      <c r="BG74" s="3"/>
      <c r="BH74" s="3"/>
      <c r="BI74" s="3"/>
      <c r="BJ74" s="16"/>
      <c r="BK74" s="16"/>
      <c r="BL74" s="16"/>
      <c r="BM74" s="3"/>
      <c r="BN74" s="16"/>
      <c r="BO74" s="3"/>
      <c r="BP74" s="3"/>
      <c r="BQ74" s="3"/>
      <c r="BR74" s="22"/>
      <c r="BS74" s="3"/>
      <c r="BT74" s="3"/>
      <c r="BU74" s="3"/>
      <c r="BV74" s="3"/>
      <c r="BW74" s="3"/>
      <c r="BX74" s="3"/>
      <c r="BZ74" s="22"/>
    </row>
    <row r="75" spans="47:78">
      <c r="AU75" s="3"/>
      <c r="AV75" s="3"/>
      <c r="AW75" s="3"/>
      <c r="AX75" s="3"/>
      <c r="AY75" s="3"/>
      <c r="AZ75" s="56"/>
      <c r="BA75" s="56"/>
      <c r="BB75" s="56"/>
      <c r="BC75" s="56"/>
      <c r="BD75" s="16"/>
      <c r="BE75" s="16"/>
      <c r="BF75" s="56"/>
      <c r="BG75" s="3"/>
      <c r="BH75" s="3"/>
      <c r="BI75" s="3"/>
      <c r="BJ75" s="16"/>
      <c r="BK75" s="16"/>
      <c r="BL75" s="16"/>
      <c r="BM75" s="3"/>
      <c r="BN75" s="16"/>
      <c r="BO75" s="3"/>
      <c r="BP75" s="3"/>
      <c r="BQ75" s="3"/>
      <c r="BR75" s="22"/>
      <c r="BS75" s="3"/>
      <c r="BT75" s="3"/>
      <c r="BU75" s="3"/>
      <c r="BV75" s="3"/>
      <c r="BW75" s="3"/>
      <c r="BX75" s="3"/>
      <c r="BZ75" s="22"/>
    </row>
    <row r="76" spans="47:78">
      <c r="AU76" s="3"/>
      <c r="AV76" s="3"/>
      <c r="AW76" s="3"/>
      <c r="AX76" s="3"/>
      <c r="AY76" s="3"/>
      <c r="AZ76" s="56"/>
      <c r="BA76" s="56"/>
      <c r="BB76" s="56"/>
      <c r="BC76" s="56"/>
      <c r="BD76" s="16"/>
      <c r="BE76" s="16"/>
      <c r="BF76" s="56"/>
      <c r="BG76" s="3"/>
      <c r="BH76" s="3"/>
      <c r="BI76" s="3"/>
      <c r="BJ76" s="16"/>
      <c r="BK76" s="16"/>
      <c r="BL76" s="16"/>
      <c r="BM76" s="3"/>
      <c r="BN76" s="16"/>
      <c r="BO76" s="3"/>
      <c r="BP76" s="3"/>
      <c r="BQ76" s="3"/>
      <c r="BR76" s="22"/>
      <c r="BS76" s="3"/>
      <c r="BT76" s="3"/>
      <c r="BU76" s="3"/>
      <c r="BV76" s="3"/>
      <c r="BW76" s="3"/>
      <c r="BX76" s="3"/>
      <c r="BZ76" s="22"/>
    </row>
    <row r="77" spans="47:78">
      <c r="AU77" s="3"/>
      <c r="AV77" s="3"/>
      <c r="AW77" s="3"/>
      <c r="AX77" s="3"/>
      <c r="AY77" s="3"/>
      <c r="AZ77" s="56"/>
      <c r="BA77" s="56"/>
      <c r="BB77" s="56"/>
      <c r="BC77" s="56"/>
      <c r="BD77" s="16"/>
      <c r="BE77" s="16"/>
      <c r="BF77" s="56"/>
      <c r="BG77" s="3"/>
      <c r="BH77" s="3"/>
      <c r="BI77" s="3"/>
      <c r="BJ77" s="16"/>
      <c r="BK77" s="16"/>
      <c r="BL77" s="16"/>
      <c r="BM77" s="3"/>
      <c r="BN77" s="16"/>
      <c r="BO77" s="3"/>
      <c r="BP77" s="3"/>
      <c r="BQ77" s="3"/>
      <c r="BR77" s="22"/>
      <c r="BS77" s="3"/>
      <c r="BT77" s="3"/>
      <c r="BU77" s="3"/>
      <c r="BV77" s="3"/>
      <c r="BW77" s="3"/>
      <c r="BX77" s="3"/>
      <c r="BZ77" s="22"/>
    </row>
    <row r="78" spans="47:78">
      <c r="AU78" s="3"/>
      <c r="AV78" s="3"/>
      <c r="AW78" s="3"/>
      <c r="AX78" s="3"/>
      <c r="AY78" s="3"/>
      <c r="AZ78" s="56"/>
      <c r="BA78" s="56"/>
      <c r="BB78" s="56"/>
      <c r="BC78" s="56"/>
      <c r="BD78" s="16"/>
      <c r="BE78" s="16"/>
      <c r="BF78" s="56"/>
      <c r="BG78" s="3"/>
      <c r="BH78" s="3"/>
      <c r="BI78" s="3"/>
      <c r="BJ78" s="16"/>
      <c r="BK78" s="16"/>
      <c r="BL78" s="16"/>
      <c r="BM78" s="3"/>
      <c r="BN78" s="16"/>
      <c r="BO78" s="3"/>
      <c r="BP78" s="3"/>
      <c r="BQ78" s="3"/>
      <c r="BR78" s="22"/>
      <c r="BS78" s="3"/>
      <c r="BT78" s="3"/>
      <c r="BU78" s="3"/>
      <c r="BV78" s="3"/>
      <c r="BW78" s="3"/>
      <c r="BX78" s="3"/>
      <c r="BZ78" s="22"/>
    </row>
    <row r="79" spans="47:78">
      <c r="AU79" s="3"/>
      <c r="AV79" s="3"/>
      <c r="AW79" s="3"/>
      <c r="AX79" s="3"/>
      <c r="AY79" s="3"/>
      <c r="AZ79" s="56"/>
      <c r="BA79" s="56"/>
      <c r="BB79" s="56"/>
      <c r="BC79" s="56"/>
      <c r="BD79" s="16"/>
      <c r="BE79" s="16"/>
      <c r="BF79" s="56"/>
      <c r="BG79" s="3"/>
      <c r="BH79" s="3"/>
      <c r="BI79" s="3"/>
      <c r="BJ79" s="16"/>
      <c r="BK79" s="16"/>
      <c r="BL79" s="16"/>
      <c r="BM79" s="3"/>
      <c r="BN79" s="16"/>
      <c r="BO79" s="3"/>
      <c r="BP79" s="3"/>
      <c r="BQ79" s="3"/>
      <c r="BR79" s="22"/>
      <c r="BS79" s="3"/>
      <c r="BT79" s="3"/>
      <c r="BU79" s="3"/>
      <c r="BV79" s="3"/>
      <c r="BW79" s="3"/>
      <c r="BX79" s="3"/>
      <c r="BZ79" s="22"/>
    </row>
    <row r="80" spans="47:78">
      <c r="AU80" s="3"/>
      <c r="AV80" s="3"/>
      <c r="AW80" s="3"/>
      <c r="AX80" s="3"/>
      <c r="AY80" s="3"/>
      <c r="AZ80" s="56"/>
      <c r="BA80" s="56"/>
      <c r="BB80" s="56"/>
      <c r="BC80" s="56"/>
      <c r="BD80" s="16"/>
      <c r="BE80" s="16"/>
      <c r="BF80" s="56"/>
      <c r="BG80" s="3"/>
      <c r="BH80" s="3"/>
      <c r="BI80" s="3"/>
      <c r="BJ80" s="16"/>
      <c r="BK80" s="16"/>
      <c r="BL80" s="16"/>
      <c r="BM80" s="3"/>
      <c r="BN80" s="16"/>
      <c r="BO80" s="3"/>
      <c r="BP80" s="3"/>
      <c r="BQ80" s="3"/>
      <c r="BR80" s="22"/>
      <c r="BS80" s="3"/>
      <c r="BT80" s="3"/>
      <c r="BU80" s="3"/>
      <c r="BV80" s="3"/>
      <c r="BW80" s="3"/>
      <c r="BX80" s="3"/>
      <c r="BZ80" s="22"/>
    </row>
    <row r="81" spans="47:78">
      <c r="AU81" s="3"/>
      <c r="AV81" s="3"/>
      <c r="AW81" s="3"/>
      <c r="AX81" s="3"/>
      <c r="AY81" s="3"/>
      <c r="AZ81" s="56"/>
      <c r="BA81" s="56"/>
      <c r="BB81" s="56"/>
      <c r="BC81" s="56"/>
      <c r="BD81" s="16"/>
      <c r="BE81" s="16"/>
      <c r="BF81" s="56"/>
      <c r="BG81" s="3"/>
      <c r="BH81" s="3"/>
      <c r="BI81" s="3"/>
      <c r="BJ81" s="16"/>
      <c r="BK81" s="16"/>
      <c r="BL81" s="16"/>
      <c r="BM81" s="3"/>
      <c r="BN81" s="16"/>
      <c r="BO81" s="3"/>
      <c r="BP81" s="3"/>
      <c r="BQ81" s="3"/>
      <c r="BR81" s="22"/>
      <c r="BS81" s="3"/>
      <c r="BT81" s="3"/>
      <c r="BU81" s="3"/>
      <c r="BV81" s="3"/>
      <c r="BW81" s="3"/>
      <c r="BX81" s="3"/>
      <c r="BZ81" s="22"/>
    </row>
    <row r="82" spans="47:78">
      <c r="AU82" s="3"/>
      <c r="AV82" s="3"/>
      <c r="AW82" s="3"/>
      <c r="AX82" s="3"/>
      <c r="AY82" s="3"/>
      <c r="AZ82" s="56"/>
      <c r="BA82" s="56"/>
      <c r="BB82" s="56"/>
      <c r="BC82" s="56"/>
      <c r="BD82" s="16"/>
      <c r="BE82" s="16"/>
      <c r="BF82" s="56"/>
      <c r="BG82" s="3"/>
      <c r="BH82" s="3"/>
      <c r="BI82" s="3"/>
      <c r="BJ82" s="16"/>
      <c r="BK82" s="16"/>
      <c r="BL82" s="16"/>
      <c r="BM82" s="3"/>
      <c r="BN82" s="16"/>
      <c r="BO82" s="3"/>
      <c r="BP82" s="3"/>
      <c r="BQ82" s="3"/>
      <c r="BR82" s="22"/>
      <c r="BS82" s="3"/>
      <c r="BT82" s="3"/>
      <c r="BU82" s="3"/>
      <c r="BV82" s="3"/>
      <c r="BW82" s="3"/>
      <c r="BX82" s="3"/>
      <c r="BZ82" s="22"/>
    </row>
    <row r="83" spans="47:78">
      <c r="AU83" s="3"/>
      <c r="AV83" s="3"/>
      <c r="AW83" s="3"/>
      <c r="AX83" s="3"/>
      <c r="AY83" s="3"/>
      <c r="AZ83" s="56"/>
      <c r="BA83" s="56"/>
      <c r="BB83" s="56"/>
      <c r="BC83" s="56"/>
      <c r="BD83" s="16"/>
      <c r="BE83" s="16"/>
      <c r="BF83" s="56"/>
      <c r="BG83" s="3"/>
      <c r="BH83" s="3"/>
      <c r="BI83" s="3"/>
      <c r="BJ83" s="16"/>
      <c r="BK83" s="16"/>
      <c r="BL83" s="16"/>
      <c r="BM83" s="3"/>
      <c r="BN83" s="16"/>
      <c r="BO83" s="3"/>
      <c r="BP83" s="3"/>
      <c r="BQ83" s="3"/>
      <c r="BR83" s="22"/>
      <c r="BS83" s="3"/>
      <c r="BT83" s="3"/>
      <c r="BU83" s="3"/>
      <c r="BV83" s="3"/>
      <c r="BW83" s="3"/>
      <c r="BX83" s="3"/>
      <c r="BZ83" s="22"/>
    </row>
    <row r="84" spans="47:78">
      <c r="AU84" s="3"/>
      <c r="AV84" s="3"/>
      <c r="AW84" s="3"/>
      <c r="AX84" s="3"/>
      <c r="AY84" s="3"/>
      <c r="AZ84" s="56"/>
      <c r="BA84" s="56"/>
      <c r="BB84" s="56"/>
      <c r="BC84" s="56"/>
      <c r="BD84" s="16"/>
      <c r="BE84" s="16"/>
      <c r="BF84" s="56"/>
      <c r="BG84" s="3"/>
      <c r="BH84" s="3"/>
      <c r="BI84" s="3"/>
      <c r="BJ84" s="16"/>
      <c r="BK84" s="16"/>
      <c r="BL84" s="16"/>
      <c r="BM84" s="3"/>
      <c r="BN84" s="16"/>
      <c r="BO84" s="3"/>
      <c r="BP84" s="3"/>
      <c r="BQ84" s="3"/>
      <c r="BR84" s="22"/>
      <c r="BS84" s="3"/>
      <c r="BT84" s="3"/>
      <c r="BU84" s="3"/>
      <c r="BV84" s="3"/>
      <c r="BW84" s="3"/>
      <c r="BX84" s="3"/>
      <c r="BZ84" s="22"/>
    </row>
    <row r="85" spans="47:78">
      <c r="AU85" s="3"/>
      <c r="AV85" s="3"/>
      <c r="AW85" s="3"/>
      <c r="AX85" s="3"/>
      <c r="AY85" s="3"/>
      <c r="AZ85" s="56"/>
      <c r="BA85" s="56"/>
      <c r="BB85" s="56"/>
      <c r="BC85" s="56"/>
      <c r="BD85" s="16"/>
      <c r="BE85" s="16"/>
      <c r="BF85" s="56"/>
      <c r="BG85" s="3"/>
      <c r="BH85" s="3"/>
      <c r="BI85" s="3"/>
      <c r="BJ85" s="16"/>
      <c r="BK85" s="16"/>
      <c r="BL85" s="16"/>
      <c r="BM85" s="3"/>
      <c r="BN85" s="16"/>
      <c r="BO85" s="3"/>
      <c r="BP85" s="3"/>
      <c r="BQ85" s="3"/>
      <c r="BR85" s="22"/>
      <c r="BS85" s="3"/>
      <c r="BT85" s="3"/>
      <c r="BU85" s="3"/>
      <c r="BV85" s="3"/>
      <c r="BW85" s="3"/>
      <c r="BX85" s="3"/>
      <c r="BZ85" s="22"/>
    </row>
    <row r="86" spans="47:78">
      <c r="AU86" s="3"/>
      <c r="AV86" s="3"/>
      <c r="AW86" s="3"/>
      <c r="AX86" s="3"/>
      <c r="AY86" s="3"/>
      <c r="AZ86" s="56"/>
      <c r="BA86" s="56"/>
      <c r="BB86" s="56"/>
      <c r="BC86" s="56"/>
      <c r="BD86" s="16"/>
      <c r="BE86" s="16"/>
      <c r="BF86" s="56"/>
      <c r="BG86" s="3"/>
      <c r="BH86" s="3"/>
      <c r="BI86" s="3"/>
      <c r="BJ86" s="16"/>
      <c r="BK86" s="16"/>
      <c r="BL86" s="16"/>
      <c r="BM86" s="3"/>
      <c r="BN86" s="16"/>
      <c r="BO86" s="3"/>
      <c r="BP86" s="3"/>
      <c r="BQ86" s="3"/>
      <c r="BR86" s="22"/>
      <c r="BS86" s="3"/>
      <c r="BT86" s="3"/>
      <c r="BU86" s="3"/>
      <c r="BV86" s="3"/>
      <c r="BW86" s="3"/>
      <c r="BX86" s="3"/>
      <c r="BZ86" s="22"/>
    </row>
    <row r="87" spans="47:78">
      <c r="AU87" s="3"/>
      <c r="AV87" s="3"/>
      <c r="AW87" s="3"/>
      <c r="AX87" s="3"/>
      <c r="AY87" s="3"/>
      <c r="AZ87" s="56"/>
      <c r="BA87" s="56"/>
      <c r="BB87" s="56"/>
      <c r="BC87" s="56"/>
      <c r="BD87" s="16"/>
      <c r="BE87" s="16"/>
      <c r="BF87" s="56"/>
      <c r="BG87" s="3"/>
      <c r="BH87" s="3"/>
      <c r="BI87" s="3"/>
      <c r="BJ87" s="16"/>
      <c r="BK87" s="16"/>
      <c r="BL87" s="16"/>
      <c r="BM87" s="3"/>
      <c r="BN87" s="16"/>
      <c r="BO87" s="3"/>
      <c r="BP87" s="3"/>
      <c r="BQ87" s="3"/>
      <c r="BR87" s="22"/>
      <c r="BS87" s="3"/>
      <c r="BT87" s="3"/>
      <c r="BU87" s="3"/>
      <c r="BV87" s="3"/>
      <c r="BW87" s="3"/>
      <c r="BX87" s="3"/>
      <c r="BZ87" s="22"/>
    </row>
    <row r="88" spans="47:78">
      <c r="AU88" s="3"/>
      <c r="AV88" s="3"/>
      <c r="AW88" s="3"/>
      <c r="AX88" s="3"/>
      <c r="AY88" s="3"/>
      <c r="AZ88" s="56"/>
      <c r="BA88" s="56"/>
      <c r="BB88" s="56"/>
      <c r="BC88" s="56"/>
      <c r="BD88" s="16"/>
      <c r="BE88" s="16"/>
      <c r="BF88" s="56"/>
      <c r="BG88" s="3"/>
      <c r="BH88" s="3"/>
      <c r="BI88" s="3"/>
      <c r="BJ88" s="16"/>
      <c r="BK88" s="16"/>
      <c r="BL88" s="16"/>
      <c r="BM88" s="3"/>
      <c r="BN88" s="16"/>
      <c r="BO88" s="3"/>
      <c r="BP88" s="3"/>
      <c r="BQ88" s="3"/>
      <c r="BR88" s="22"/>
      <c r="BS88" s="3"/>
      <c r="BT88" s="3"/>
      <c r="BU88" s="3"/>
      <c r="BV88" s="3"/>
      <c r="BW88" s="3"/>
      <c r="BX88" s="3"/>
      <c r="BZ88" s="22"/>
    </row>
    <row r="89" spans="47:78">
      <c r="AU89" s="3"/>
      <c r="AV89" s="3"/>
      <c r="AW89" s="3"/>
      <c r="AX89" s="3"/>
      <c r="AY89" s="3"/>
      <c r="AZ89" s="56"/>
      <c r="BA89" s="56"/>
      <c r="BB89" s="56"/>
      <c r="BC89" s="56"/>
      <c r="BD89" s="16"/>
      <c r="BE89" s="16"/>
      <c r="BF89" s="56"/>
      <c r="BG89" s="3"/>
      <c r="BH89" s="3"/>
      <c r="BI89" s="3"/>
      <c r="BJ89" s="16"/>
      <c r="BK89" s="16"/>
      <c r="BL89" s="16"/>
      <c r="BM89" s="3"/>
      <c r="BN89" s="16"/>
      <c r="BO89" s="3"/>
      <c r="BP89" s="3"/>
      <c r="BQ89" s="3"/>
      <c r="BR89" s="22"/>
      <c r="BS89" s="3"/>
      <c r="BT89" s="3"/>
      <c r="BU89" s="3"/>
      <c r="BV89" s="3"/>
      <c r="BW89" s="3"/>
      <c r="BX89" s="3"/>
      <c r="BZ89" s="22"/>
    </row>
    <row r="90" spans="47:78">
      <c r="AU90" s="3"/>
      <c r="AV90" s="3"/>
      <c r="AW90" s="3"/>
      <c r="AX90" s="3"/>
      <c r="AY90" s="3"/>
      <c r="AZ90" s="56"/>
      <c r="BA90" s="56"/>
      <c r="BB90" s="56"/>
      <c r="BC90" s="56"/>
      <c r="BD90" s="16"/>
      <c r="BE90" s="16"/>
      <c r="BF90" s="56"/>
      <c r="BG90" s="3"/>
      <c r="BH90" s="3"/>
      <c r="BI90" s="3"/>
      <c r="BJ90" s="16"/>
      <c r="BK90" s="16"/>
      <c r="BL90" s="16"/>
      <c r="BM90" s="3"/>
      <c r="BN90" s="16"/>
      <c r="BO90" s="3"/>
      <c r="BP90" s="3"/>
      <c r="BQ90" s="3"/>
      <c r="BR90" s="22"/>
      <c r="BS90" s="3"/>
      <c r="BT90" s="3"/>
      <c r="BU90" s="3"/>
      <c r="BV90" s="3"/>
      <c r="BW90" s="3"/>
      <c r="BX90" s="3"/>
      <c r="BZ90" s="22"/>
    </row>
    <row r="91" spans="47:78">
      <c r="AU91" s="3"/>
      <c r="AV91" s="3"/>
      <c r="AW91" s="3"/>
      <c r="AX91" s="3"/>
      <c r="AY91" s="3"/>
      <c r="AZ91" s="56"/>
      <c r="BA91" s="56"/>
      <c r="BB91" s="56"/>
      <c r="BC91" s="56"/>
      <c r="BD91" s="16"/>
      <c r="BE91" s="16"/>
      <c r="BF91" s="56"/>
      <c r="BG91" s="3"/>
      <c r="BH91" s="3"/>
      <c r="BI91" s="3"/>
      <c r="BJ91" s="16"/>
      <c r="BK91" s="16"/>
      <c r="BL91" s="16"/>
      <c r="BM91" s="3"/>
      <c r="BN91" s="16"/>
      <c r="BO91" s="3"/>
      <c r="BP91" s="3"/>
      <c r="BQ91" s="3"/>
      <c r="BR91" s="22"/>
      <c r="BS91" s="3"/>
      <c r="BT91" s="3"/>
      <c r="BU91" s="3"/>
      <c r="BV91" s="3"/>
      <c r="BW91" s="3"/>
      <c r="BX91" s="3"/>
      <c r="BZ91" s="22"/>
    </row>
    <row r="92" spans="47:78">
      <c r="AU92" s="3"/>
      <c r="AV92" s="3"/>
      <c r="AW92" s="3"/>
      <c r="AX92" s="3"/>
      <c r="AY92" s="3"/>
      <c r="AZ92" s="56"/>
      <c r="BA92" s="56"/>
      <c r="BB92" s="56"/>
      <c r="BC92" s="56"/>
      <c r="BD92" s="16"/>
      <c r="BE92" s="16"/>
      <c r="BF92" s="56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  <c r="BZ92" s="22"/>
    </row>
    <row r="93" spans="47:78">
      <c r="AU93" s="3"/>
      <c r="AV93" s="3"/>
      <c r="AW93" s="3"/>
      <c r="AX93" s="3"/>
      <c r="AY93" s="3"/>
      <c r="AZ93" s="56"/>
      <c r="BA93" s="56"/>
      <c r="BB93" s="56"/>
      <c r="BC93" s="56"/>
      <c r="BD93" s="16"/>
      <c r="BE93" s="16"/>
      <c r="BF93" s="56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  <c r="BZ93" s="22"/>
    </row>
    <row r="94" spans="47:78">
      <c r="AU94" s="3"/>
      <c r="AV94" s="3"/>
      <c r="AW94" s="3"/>
      <c r="AX94" s="3"/>
      <c r="AY94" s="3"/>
      <c r="AZ94" s="56"/>
      <c r="BA94" s="56"/>
      <c r="BB94" s="56"/>
      <c r="BC94" s="56"/>
      <c r="BD94" s="16"/>
      <c r="BE94" s="16"/>
      <c r="BF94" s="56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  <c r="BZ94" s="22"/>
    </row>
    <row r="95" spans="47:78">
      <c r="AU95" s="3"/>
      <c r="AV95" s="3"/>
      <c r="AW95" s="3"/>
      <c r="AX95" s="3"/>
      <c r="AY95" s="3"/>
      <c r="AZ95" s="56"/>
      <c r="BA95" s="56"/>
      <c r="BB95" s="56"/>
      <c r="BC95" s="56"/>
      <c r="BD95" s="16"/>
      <c r="BE95" s="16"/>
      <c r="BF95" s="56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  <c r="BZ95" s="22"/>
    </row>
    <row r="96" spans="47:78">
      <c r="AU96" s="3"/>
      <c r="AV96" s="3"/>
      <c r="AW96" s="3"/>
      <c r="AX96" s="3"/>
      <c r="AY96" s="3"/>
      <c r="AZ96" s="56"/>
      <c r="BA96" s="56"/>
      <c r="BB96" s="56"/>
      <c r="BC96" s="56"/>
      <c r="BD96" s="16"/>
      <c r="BE96" s="16"/>
      <c r="BF96" s="56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  <c r="BZ96" s="22"/>
    </row>
    <row r="97" spans="43:78">
      <c r="AQ97" s="140"/>
      <c r="AR97" s="141"/>
      <c r="AS97" s="141"/>
      <c r="AT97" s="22"/>
      <c r="AU97" s="3"/>
      <c r="AV97" s="3"/>
      <c r="AW97" s="3"/>
      <c r="AX97" s="3"/>
      <c r="AY97" s="3"/>
      <c r="AZ97" s="56"/>
      <c r="BA97" s="56"/>
      <c r="BB97" s="56"/>
      <c r="BC97" s="56"/>
      <c r="BD97" s="16"/>
      <c r="BE97" s="16"/>
      <c r="BF97" s="56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  <c r="BY97" s="22"/>
      <c r="BZ97" s="22"/>
    </row>
    <row r="98" spans="43:78">
      <c r="AQ98" s="140"/>
      <c r="AR98" s="141"/>
      <c r="AS98" s="141"/>
      <c r="AT98" s="22"/>
      <c r="AU98" s="3"/>
      <c r="AV98" s="3"/>
      <c r="AW98" s="3"/>
      <c r="AX98" s="3"/>
      <c r="AY98" s="3"/>
      <c r="AZ98" s="56"/>
      <c r="BA98" s="56"/>
      <c r="BB98" s="56"/>
      <c r="BC98" s="56"/>
      <c r="BD98" s="16"/>
      <c r="BE98" s="16"/>
      <c r="BF98" s="56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  <c r="BY98" s="22"/>
      <c r="BZ98" s="22"/>
    </row>
    <row r="99" spans="43:78">
      <c r="AQ99" s="140"/>
      <c r="AR99" s="141"/>
      <c r="AS99" s="141"/>
      <c r="AT99" s="22"/>
      <c r="AU99" s="3"/>
      <c r="AV99" s="3"/>
      <c r="AW99" s="3"/>
      <c r="AX99" s="3"/>
      <c r="AY99" s="3"/>
      <c r="AZ99" s="56"/>
      <c r="BA99" s="56"/>
      <c r="BB99" s="56"/>
      <c r="BC99" s="56"/>
      <c r="BD99" s="16"/>
      <c r="BE99" s="16"/>
      <c r="BF99" s="56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  <c r="BY99" s="22"/>
      <c r="BZ99" s="22"/>
    </row>
    <row r="100" spans="43:78">
      <c r="AQ100" s="140"/>
      <c r="AR100" s="141"/>
      <c r="AS100" s="141"/>
      <c r="AT100" s="22"/>
      <c r="AU100" s="3"/>
      <c r="AV100" s="3"/>
      <c r="AW100" s="3"/>
      <c r="AX100" s="3"/>
      <c r="AY100" s="3"/>
      <c r="AZ100" s="56"/>
      <c r="BA100" s="56"/>
      <c r="BB100" s="56"/>
      <c r="BC100" s="56"/>
      <c r="BD100" s="16"/>
      <c r="BE100" s="16"/>
      <c r="BF100" s="56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  <c r="BY100" s="22"/>
      <c r="BZ100" s="22"/>
    </row>
    <row r="101" spans="43:78">
      <c r="AQ101" s="140"/>
      <c r="AR101" s="141"/>
      <c r="AS101" s="141"/>
      <c r="AT101" s="22"/>
      <c r="AU101" s="3"/>
      <c r="AV101" s="3"/>
      <c r="AW101" s="3"/>
      <c r="AX101" s="3"/>
      <c r="AY101" s="3"/>
      <c r="AZ101" s="56"/>
      <c r="BA101" s="56"/>
      <c r="BB101" s="56"/>
      <c r="BC101" s="56"/>
      <c r="BD101" s="16"/>
      <c r="BE101" s="16"/>
      <c r="BF101" s="56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  <c r="BY101" s="22"/>
      <c r="BZ101" s="22"/>
    </row>
    <row r="102" spans="43:78">
      <c r="AQ102" s="140"/>
      <c r="AR102" s="141"/>
      <c r="AS102" s="141"/>
      <c r="AT102" s="22"/>
      <c r="AU102" s="3"/>
      <c r="AV102" s="3"/>
      <c r="AW102" s="3"/>
      <c r="AX102" s="3"/>
      <c r="AY102" s="3"/>
      <c r="AZ102" s="56"/>
      <c r="BA102" s="56"/>
      <c r="BB102" s="56"/>
      <c r="BC102" s="56"/>
      <c r="BD102" s="16"/>
      <c r="BE102" s="16"/>
      <c r="BF102" s="56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  <c r="BY102" s="22"/>
      <c r="BZ102" s="22"/>
    </row>
    <row r="103" spans="43:78">
      <c r="AQ103" s="140"/>
      <c r="AR103" s="141"/>
      <c r="AS103" s="141"/>
      <c r="AT103" s="22"/>
      <c r="AU103" s="3"/>
      <c r="AV103" s="3"/>
      <c r="AW103" s="3"/>
      <c r="AX103" s="3"/>
      <c r="AY103" s="3"/>
      <c r="AZ103" s="56"/>
      <c r="BA103" s="56"/>
      <c r="BB103" s="56"/>
      <c r="BC103" s="56"/>
      <c r="BD103" s="16"/>
      <c r="BE103" s="16"/>
      <c r="BF103" s="56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  <c r="BY103" s="22"/>
      <c r="BZ103" s="22"/>
    </row>
    <row r="104" spans="43:78">
      <c r="AQ104" s="140"/>
      <c r="AR104" s="141"/>
      <c r="AS104" s="141"/>
      <c r="AT104" s="22"/>
      <c r="AU104" s="3"/>
      <c r="AV104" s="3"/>
      <c r="AW104" s="3"/>
      <c r="AX104" s="3"/>
      <c r="AY104" s="3"/>
      <c r="AZ104" s="56"/>
      <c r="BA104" s="56"/>
      <c r="BB104" s="56"/>
      <c r="BC104" s="56"/>
      <c r="BD104" s="16"/>
      <c r="BE104" s="16"/>
      <c r="BF104" s="56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  <c r="BY104" s="22"/>
      <c r="BZ104" s="22"/>
    </row>
    <row r="105" spans="43:78">
      <c r="AQ105" s="140"/>
      <c r="AR105" s="141"/>
      <c r="AS105" s="141"/>
      <c r="AT105" s="22"/>
      <c r="AU105" s="3"/>
      <c r="AV105" s="3"/>
      <c r="AW105" s="3"/>
      <c r="AX105" s="3"/>
      <c r="AY105" s="3"/>
      <c r="AZ105" s="56"/>
      <c r="BA105" s="56"/>
      <c r="BB105" s="56"/>
      <c r="BC105" s="56"/>
      <c r="BD105" s="16"/>
      <c r="BE105" s="16"/>
      <c r="BF105" s="56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  <c r="BY105" s="22"/>
      <c r="BZ105" s="22"/>
    </row>
    <row r="106" spans="43:78">
      <c r="AQ106" s="140"/>
      <c r="AR106" s="141"/>
      <c r="AS106" s="141"/>
      <c r="AT106" s="22"/>
      <c r="AU106" s="3"/>
      <c r="AV106" s="3"/>
      <c r="AW106" s="3"/>
      <c r="AX106" s="3"/>
      <c r="AY106" s="3"/>
      <c r="AZ106" s="56"/>
      <c r="BA106" s="56"/>
      <c r="BB106" s="56"/>
      <c r="BC106" s="56"/>
      <c r="BD106" s="16"/>
      <c r="BE106" s="16"/>
      <c r="BF106" s="56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  <c r="BY106" s="22"/>
      <c r="BZ106" s="22"/>
    </row>
    <row r="107" spans="43:78">
      <c r="AQ107" s="140"/>
      <c r="AR107" s="141"/>
      <c r="AS107" s="141"/>
      <c r="AT107" s="22"/>
      <c r="AU107" s="3"/>
      <c r="AV107" s="3"/>
      <c r="AW107" s="3"/>
      <c r="AX107" s="3"/>
      <c r="AY107" s="3"/>
      <c r="AZ107" s="56"/>
      <c r="BA107" s="56"/>
      <c r="BB107" s="56"/>
      <c r="BC107" s="56"/>
      <c r="BD107" s="16"/>
      <c r="BE107" s="16"/>
      <c r="BF107" s="56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  <c r="BY107" s="22"/>
      <c r="BZ107" s="22"/>
    </row>
    <row r="108" spans="43:78">
      <c r="AQ108" s="140"/>
      <c r="AR108" s="141"/>
      <c r="AS108" s="141"/>
      <c r="AT108" s="22"/>
      <c r="AU108" s="3"/>
      <c r="AV108" s="3"/>
      <c r="AW108" s="3"/>
      <c r="AX108" s="3"/>
      <c r="AY108" s="3"/>
      <c r="AZ108" s="56"/>
      <c r="BA108" s="56"/>
      <c r="BB108" s="56"/>
      <c r="BC108" s="56"/>
      <c r="BD108" s="16"/>
      <c r="BE108" s="16"/>
      <c r="BF108" s="56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  <c r="BY108" s="22"/>
      <c r="BZ108" s="22"/>
    </row>
    <row r="109" spans="43:78">
      <c r="AQ109" s="140"/>
      <c r="AR109" s="141"/>
      <c r="AS109" s="141"/>
      <c r="AT109" s="22"/>
      <c r="AU109" s="3"/>
      <c r="AV109" s="3"/>
      <c r="AW109" s="3"/>
      <c r="AX109" s="3"/>
      <c r="AY109" s="3"/>
      <c r="AZ109" s="56"/>
      <c r="BA109" s="56"/>
      <c r="BB109" s="56"/>
      <c r="BC109" s="56"/>
      <c r="BD109" s="16"/>
      <c r="BE109" s="16"/>
      <c r="BF109" s="56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  <c r="BY109" s="22"/>
      <c r="BZ109" s="22"/>
    </row>
    <row r="110" spans="43:78">
      <c r="AQ110" s="140"/>
      <c r="AR110" s="141"/>
      <c r="AS110" s="141"/>
      <c r="AT110" s="22"/>
      <c r="AU110" s="3"/>
      <c r="AV110" s="3"/>
      <c r="AW110" s="3"/>
      <c r="AX110" s="3"/>
      <c r="AY110" s="3"/>
      <c r="AZ110" s="56"/>
      <c r="BA110" s="56"/>
      <c r="BB110" s="56"/>
      <c r="BC110" s="56"/>
      <c r="BD110" s="16"/>
      <c r="BE110" s="16"/>
      <c r="BF110" s="56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  <c r="BY110" s="22"/>
      <c r="BZ110" s="22"/>
    </row>
    <row r="111" spans="43:78">
      <c r="AQ111" s="140"/>
      <c r="AR111" s="141"/>
      <c r="AS111" s="141"/>
      <c r="AT111" s="22"/>
      <c r="AU111" s="3"/>
      <c r="AV111" s="3"/>
      <c r="AW111" s="3"/>
      <c r="AX111" s="3"/>
      <c r="AY111" s="3"/>
      <c r="AZ111" s="56"/>
      <c r="BA111" s="56"/>
      <c r="BB111" s="56"/>
      <c r="BC111" s="56"/>
      <c r="BD111" s="16"/>
      <c r="BE111" s="16"/>
      <c r="BF111" s="56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  <c r="BY111" s="22"/>
      <c r="BZ111" s="22"/>
    </row>
    <row r="112" spans="43:78">
      <c r="AQ112" s="140"/>
      <c r="AR112" s="141"/>
      <c r="AS112" s="141"/>
      <c r="AT112" s="22"/>
      <c r="AU112" s="3"/>
      <c r="AV112" s="3"/>
      <c r="AW112" s="3"/>
      <c r="AX112" s="3"/>
      <c r="AY112" s="3"/>
      <c r="AZ112" s="56"/>
      <c r="BA112" s="56"/>
      <c r="BB112" s="56"/>
      <c r="BC112" s="56"/>
      <c r="BD112" s="16"/>
      <c r="BE112" s="16"/>
      <c r="BF112" s="56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  <c r="BY112" s="22"/>
      <c r="BZ112" s="22"/>
    </row>
    <row r="113" spans="43:78">
      <c r="AQ113" s="140"/>
      <c r="AR113" s="141"/>
      <c r="AS113" s="141"/>
      <c r="AT113" s="22"/>
      <c r="AU113" s="3"/>
      <c r="AV113" s="3"/>
      <c r="AW113" s="3"/>
      <c r="AX113" s="3"/>
      <c r="AY113" s="3"/>
      <c r="AZ113" s="56"/>
      <c r="BA113" s="56"/>
      <c r="BB113" s="56"/>
      <c r="BC113" s="56"/>
      <c r="BD113" s="16"/>
      <c r="BE113" s="16"/>
      <c r="BF113" s="56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  <c r="BY113" s="22"/>
      <c r="BZ113" s="22"/>
    </row>
    <row r="114" spans="43:78">
      <c r="AQ114" s="140"/>
      <c r="AR114" s="141"/>
      <c r="AS114" s="141"/>
      <c r="AT114" s="22"/>
      <c r="AU114" s="3"/>
      <c r="AV114" s="3"/>
      <c r="AW114" s="3"/>
      <c r="AX114" s="3"/>
      <c r="AY114" s="3"/>
      <c r="AZ114" s="56"/>
      <c r="BA114" s="56"/>
      <c r="BB114" s="56"/>
      <c r="BC114" s="56"/>
      <c r="BD114" s="16"/>
      <c r="BE114" s="16"/>
      <c r="BF114" s="56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  <c r="BY114" s="22"/>
      <c r="BZ114" s="22"/>
    </row>
    <row r="115" spans="43:78">
      <c r="AQ115" s="140"/>
      <c r="AR115" s="141"/>
      <c r="AS115" s="141"/>
      <c r="AT115" s="22"/>
      <c r="AU115" s="3"/>
      <c r="AV115" s="3"/>
      <c r="AW115" s="3"/>
      <c r="AX115" s="3"/>
      <c r="AY115" s="3"/>
      <c r="AZ115" s="56"/>
      <c r="BA115" s="56"/>
      <c r="BB115" s="56"/>
      <c r="BC115" s="56"/>
      <c r="BD115" s="16"/>
      <c r="BE115" s="16"/>
      <c r="BF115" s="56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  <c r="BY115" s="22"/>
      <c r="BZ115" s="22"/>
    </row>
    <row r="116" spans="43:78">
      <c r="AQ116" s="140"/>
      <c r="AR116" s="141"/>
      <c r="AS116" s="141"/>
      <c r="AT116" s="22"/>
      <c r="AU116" s="3"/>
      <c r="AV116" s="3"/>
      <c r="AW116" s="3"/>
      <c r="AX116" s="3"/>
      <c r="AY116" s="3"/>
      <c r="AZ116" s="56"/>
      <c r="BA116" s="56"/>
      <c r="BB116" s="56"/>
      <c r="BC116" s="56"/>
      <c r="BD116" s="16"/>
      <c r="BE116" s="16"/>
      <c r="BF116" s="56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  <c r="BY116" s="22"/>
      <c r="BZ116" s="22"/>
    </row>
    <row r="117" spans="43:78">
      <c r="AQ117" s="140"/>
      <c r="AR117" s="141"/>
      <c r="AS117" s="141"/>
      <c r="AT117" s="22"/>
      <c r="AU117" s="3"/>
      <c r="AV117" s="3"/>
      <c r="AW117" s="3"/>
      <c r="AX117" s="3"/>
      <c r="AY117" s="3"/>
      <c r="AZ117" s="56"/>
      <c r="BA117" s="56"/>
      <c r="BB117" s="56"/>
      <c r="BC117" s="56"/>
      <c r="BD117" s="16"/>
      <c r="BE117" s="16"/>
      <c r="BF117" s="56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  <c r="BY117" s="22"/>
      <c r="BZ117" s="22"/>
    </row>
    <row r="118" spans="43:78">
      <c r="AQ118" s="140"/>
      <c r="AR118" s="141"/>
      <c r="AS118" s="141"/>
      <c r="AT118" s="22"/>
      <c r="AU118" s="3"/>
      <c r="AV118" s="3"/>
      <c r="AW118" s="3"/>
      <c r="AX118" s="3"/>
      <c r="AY118" s="3"/>
      <c r="AZ118" s="56"/>
      <c r="BA118" s="56"/>
      <c r="BB118" s="56"/>
      <c r="BC118" s="56"/>
      <c r="BD118" s="16"/>
      <c r="BE118" s="16"/>
      <c r="BF118" s="56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  <c r="BY118" s="22"/>
      <c r="BZ118" s="22"/>
    </row>
    <row r="119" spans="43:78">
      <c r="AQ119" s="140"/>
      <c r="AR119" s="141"/>
      <c r="AS119" s="141"/>
      <c r="AT119" s="22"/>
      <c r="AU119" s="3"/>
      <c r="AV119" s="3"/>
      <c r="AW119" s="3"/>
      <c r="AX119" s="3"/>
      <c r="AY119" s="3"/>
      <c r="AZ119" s="56"/>
      <c r="BA119" s="56"/>
      <c r="BB119" s="56"/>
      <c r="BC119" s="56"/>
      <c r="BD119" s="16"/>
      <c r="BE119" s="16"/>
      <c r="BF119" s="56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  <c r="BY119" s="22"/>
      <c r="BZ119" s="22"/>
    </row>
    <row r="120" spans="43:78">
      <c r="AQ120" s="140"/>
      <c r="AR120" s="141"/>
      <c r="AS120" s="141"/>
      <c r="AT120" s="22"/>
      <c r="AU120" s="3"/>
      <c r="AV120" s="3"/>
      <c r="AW120" s="3"/>
      <c r="AX120" s="3"/>
      <c r="AY120" s="3"/>
      <c r="AZ120" s="56"/>
      <c r="BA120" s="56"/>
      <c r="BB120" s="56"/>
      <c r="BC120" s="56"/>
      <c r="BD120" s="16"/>
      <c r="BE120" s="16"/>
      <c r="BF120" s="56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  <c r="BY120" s="22"/>
      <c r="BZ120" s="22"/>
    </row>
    <row r="121" spans="43:78">
      <c r="AQ121" s="140"/>
      <c r="AR121" s="141"/>
      <c r="AS121" s="141"/>
      <c r="AT121" s="22"/>
      <c r="AU121" s="3"/>
      <c r="AV121" s="3"/>
      <c r="AW121" s="3"/>
      <c r="AX121" s="3"/>
      <c r="AY121" s="3"/>
      <c r="AZ121" s="56"/>
      <c r="BA121" s="56"/>
      <c r="BB121" s="56"/>
      <c r="BC121" s="56"/>
      <c r="BD121" s="16"/>
      <c r="BE121" s="16"/>
      <c r="BF121" s="56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  <c r="BY121" s="22"/>
      <c r="BZ121" s="22"/>
    </row>
    <row r="122" spans="43:78">
      <c r="AQ122" s="140"/>
      <c r="AR122" s="141"/>
      <c r="AS122" s="141"/>
      <c r="AT122" s="22"/>
      <c r="AU122" s="3"/>
      <c r="AV122" s="3"/>
      <c r="AW122" s="3"/>
      <c r="AX122" s="3"/>
      <c r="AY122" s="3"/>
      <c r="AZ122" s="56"/>
      <c r="BA122" s="56"/>
      <c r="BB122" s="56"/>
      <c r="BC122" s="56"/>
      <c r="BD122" s="16"/>
      <c r="BE122" s="16"/>
      <c r="BF122" s="56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  <c r="BY122" s="22"/>
      <c r="BZ122" s="22"/>
    </row>
    <row r="123" spans="43:78">
      <c r="AQ123" s="140"/>
      <c r="AR123" s="141"/>
      <c r="AS123" s="141"/>
      <c r="AT123" s="22"/>
      <c r="AU123" s="3"/>
      <c r="AV123" s="3"/>
      <c r="AW123" s="3"/>
      <c r="AX123" s="3"/>
      <c r="AY123" s="3"/>
      <c r="AZ123" s="56"/>
      <c r="BA123" s="56"/>
      <c r="BB123" s="56"/>
      <c r="BC123" s="56"/>
      <c r="BD123" s="16"/>
      <c r="BE123" s="16"/>
      <c r="BF123" s="56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  <c r="BY123" s="22"/>
    </row>
    <row r="124" spans="43:78">
      <c r="AQ124" s="140"/>
      <c r="AR124" s="141"/>
      <c r="AS124" s="141"/>
      <c r="AT124" s="22"/>
      <c r="AU124" s="3"/>
      <c r="AV124" s="3"/>
      <c r="AW124" s="3"/>
      <c r="AX124" s="3"/>
      <c r="AY124" s="3"/>
      <c r="AZ124" s="56"/>
      <c r="BA124" s="56"/>
      <c r="BB124" s="56"/>
      <c r="BC124" s="56"/>
      <c r="BD124" s="16"/>
      <c r="BE124" s="16"/>
      <c r="BF124" s="56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  <c r="BY124" s="22"/>
    </row>
    <row r="125" spans="43:78">
      <c r="AQ125" s="140"/>
      <c r="AR125" s="141"/>
      <c r="AS125" s="141"/>
      <c r="AT125" s="22"/>
      <c r="AU125" s="3"/>
      <c r="AV125" s="3"/>
      <c r="AW125" s="3"/>
      <c r="AX125" s="3"/>
      <c r="AY125" s="3"/>
      <c r="AZ125" s="56"/>
      <c r="BA125" s="56"/>
      <c r="BB125" s="56"/>
      <c r="BC125" s="56"/>
      <c r="BD125" s="16"/>
      <c r="BE125" s="16"/>
      <c r="BF125" s="56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22"/>
    </row>
    <row r="126" spans="43:78">
      <c r="AQ126" s="140"/>
      <c r="AR126" s="141"/>
      <c r="AS126" s="141"/>
      <c r="AT126" s="22"/>
      <c r="AU126" s="3"/>
      <c r="AV126" s="3"/>
      <c r="AW126" s="3"/>
      <c r="AX126" s="3"/>
      <c r="AY126" s="3"/>
      <c r="AZ126" s="56"/>
      <c r="BA126" s="56"/>
      <c r="BB126" s="56"/>
      <c r="BC126" s="56"/>
      <c r="BD126" s="16"/>
      <c r="BE126" s="16"/>
      <c r="BF126" s="56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22"/>
    </row>
    <row r="127" spans="43:78">
      <c r="AQ127" s="140"/>
      <c r="AR127" s="141"/>
      <c r="AS127" s="141"/>
      <c r="AT127" s="22"/>
      <c r="AU127" s="3"/>
      <c r="AV127" s="3"/>
      <c r="AW127" s="3"/>
      <c r="AX127" s="3"/>
      <c r="AY127" s="3"/>
      <c r="AZ127" s="56"/>
      <c r="BA127" s="56"/>
      <c r="BB127" s="56"/>
      <c r="BC127" s="56"/>
      <c r="BD127" s="16"/>
      <c r="BE127" s="16"/>
      <c r="BF127" s="56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22"/>
    </row>
    <row r="128" spans="43:78">
      <c r="AQ128" s="140"/>
      <c r="AR128" s="141"/>
      <c r="AS128" s="141"/>
      <c r="AT128" s="22"/>
      <c r="AU128" s="3"/>
      <c r="AV128" s="3"/>
      <c r="AW128" s="3"/>
      <c r="AX128" s="3"/>
      <c r="AY128" s="3"/>
      <c r="AZ128" s="56"/>
      <c r="BA128" s="56"/>
      <c r="BB128" s="56"/>
      <c r="BC128" s="56"/>
      <c r="BD128" s="16"/>
      <c r="BE128" s="16"/>
      <c r="BF128" s="56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22"/>
    </row>
    <row r="129" spans="42:77">
      <c r="AQ129" s="140"/>
      <c r="AR129" s="141"/>
      <c r="AS129" s="141"/>
      <c r="AT129" s="22"/>
      <c r="AU129" s="3"/>
      <c r="AV129" s="3"/>
      <c r="AW129" s="3"/>
      <c r="AX129" s="3"/>
      <c r="AY129" s="3"/>
      <c r="AZ129" s="56"/>
      <c r="BA129" s="56"/>
      <c r="BB129" s="56"/>
      <c r="BC129" s="56"/>
      <c r="BD129" s="16"/>
      <c r="BE129" s="16"/>
      <c r="BF129" s="56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22"/>
    </row>
    <row r="130" spans="42:77">
      <c r="AQ130" s="140"/>
      <c r="AR130" s="141"/>
      <c r="AS130" s="141"/>
      <c r="AT130" s="22"/>
      <c r="AU130" s="3"/>
      <c r="AV130" s="3"/>
      <c r="AW130" s="3"/>
      <c r="AX130" s="3"/>
      <c r="AY130" s="3"/>
      <c r="AZ130" s="56"/>
      <c r="BA130" s="56"/>
      <c r="BB130" s="56"/>
      <c r="BC130" s="56"/>
      <c r="BD130" s="16"/>
      <c r="BE130" s="16"/>
      <c r="BF130" s="56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22"/>
    </row>
    <row r="131" spans="42:77" s="498" customFormat="1">
      <c r="AP131" s="89"/>
      <c r="AQ131" s="140"/>
      <c r="AR131" s="141"/>
      <c r="AS131" s="141"/>
      <c r="AT131" s="22"/>
      <c r="AU131" s="3"/>
      <c r="AV131" s="3"/>
      <c r="AW131" s="3"/>
      <c r="AX131" s="3"/>
      <c r="AY131" s="3"/>
      <c r="AZ131" s="56"/>
      <c r="BA131" s="56"/>
      <c r="BB131" s="56"/>
      <c r="BC131" s="56"/>
      <c r="BD131" s="16"/>
      <c r="BE131" s="16"/>
      <c r="BF131" s="56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22"/>
    </row>
    <row r="132" spans="42:77" s="498" customFormat="1">
      <c r="AP132" s="89"/>
      <c r="AQ132" s="140"/>
      <c r="AR132" s="141"/>
      <c r="AS132" s="141"/>
      <c r="AT132" s="22"/>
      <c r="AU132" s="3"/>
      <c r="AV132" s="3"/>
      <c r="AW132" s="3"/>
      <c r="AX132" s="3"/>
      <c r="AY132" s="3"/>
      <c r="AZ132" s="56"/>
      <c r="BA132" s="56"/>
      <c r="BB132" s="56"/>
      <c r="BC132" s="56"/>
      <c r="BD132" s="16"/>
      <c r="BE132" s="16"/>
      <c r="BF132" s="56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22"/>
    </row>
    <row r="133" spans="42:77" s="498" customFormat="1">
      <c r="AP133" s="89"/>
      <c r="AQ133" s="140"/>
      <c r="AR133" s="141"/>
      <c r="AS133" s="141"/>
      <c r="AT133" s="22"/>
      <c r="AU133" s="3"/>
      <c r="AV133" s="3"/>
      <c r="AW133" s="3"/>
      <c r="AX133" s="3"/>
      <c r="AY133" s="3"/>
      <c r="AZ133" s="56"/>
      <c r="BA133" s="56"/>
      <c r="BB133" s="56"/>
      <c r="BC133" s="56"/>
      <c r="BD133" s="16"/>
      <c r="BE133" s="16"/>
      <c r="BF133" s="56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22"/>
    </row>
    <row r="134" spans="42:77" s="498" customFormat="1">
      <c r="AP134" s="89"/>
      <c r="AQ134" s="140"/>
      <c r="AR134" s="141"/>
      <c r="AS134" s="141"/>
      <c r="AT134" s="22"/>
      <c r="AU134" s="3"/>
      <c r="AV134" s="3"/>
      <c r="AW134" s="3"/>
      <c r="AX134" s="3"/>
      <c r="AY134" s="3"/>
      <c r="AZ134" s="56"/>
      <c r="BA134" s="56"/>
      <c r="BB134" s="56"/>
      <c r="BC134" s="56"/>
      <c r="BD134" s="16"/>
      <c r="BE134" s="16"/>
      <c r="BF134" s="56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22"/>
    </row>
    <row r="135" spans="42:77" s="498" customFormat="1">
      <c r="AP135" s="89"/>
      <c r="AQ135" s="140"/>
      <c r="AR135" s="141"/>
      <c r="AS135" s="141"/>
      <c r="AT135" s="22"/>
      <c r="AU135" s="3"/>
      <c r="AV135" s="3"/>
      <c r="AW135" s="3"/>
      <c r="AX135" s="3"/>
      <c r="AY135" s="3"/>
      <c r="AZ135" s="56"/>
      <c r="BA135" s="56"/>
      <c r="BB135" s="56"/>
      <c r="BC135" s="56"/>
      <c r="BD135" s="16"/>
      <c r="BE135" s="16"/>
      <c r="BF135" s="56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22"/>
    </row>
    <row r="136" spans="42:77" s="498" customFormat="1">
      <c r="AP136" s="89"/>
      <c r="AQ136" s="140"/>
      <c r="AR136" s="141"/>
      <c r="AS136" s="141"/>
      <c r="AT136" s="22"/>
      <c r="AU136" s="3"/>
      <c r="AV136" s="3"/>
      <c r="AW136" s="3"/>
      <c r="AX136" s="3"/>
      <c r="AY136" s="3"/>
      <c r="AZ136" s="56"/>
      <c r="BA136" s="56"/>
      <c r="BB136" s="56"/>
      <c r="BC136" s="56"/>
      <c r="BD136" s="16"/>
      <c r="BE136" s="16"/>
      <c r="BF136" s="56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22"/>
    </row>
    <row r="137" spans="42:77" s="498" customFormat="1">
      <c r="AP137" s="89"/>
      <c r="AQ137" s="140"/>
      <c r="AR137" s="141"/>
      <c r="AS137" s="141"/>
      <c r="AT137" s="22"/>
      <c r="AU137" s="3"/>
      <c r="AV137" s="3"/>
      <c r="AW137" s="3"/>
      <c r="AX137" s="3"/>
      <c r="AY137" s="3"/>
      <c r="AZ137" s="56"/>
      <c r="BA137" s="56"/>
      <c r="BB137" s="56"/>
      <c r="BC137" s="56"/>
      <c r="BD137" s="16"/>
      <c r="BE137" s="16"/>
      <c r="BF137" s="56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22"/>
    </row>
    <row r="138" spans="42:77" s="498" customFormat="1">
      <c r="AP138" s="89"/>
      <c r="AQ138" s="140"/>
      <c r="AR138" s="141"/>
      <c r="AS138" s="141"/>
      <c r="AT138" s="22"/>
      <c r="AU138" s="3"/>
      <c r="AV138" s="3"/>
      <c r="AW138" s="3"/>
      <c r="AX138" s="3"/>
      <c r="AY138" s="3"/>
      <c r="AZ138" s="56"/>
      <c r="BA138" s="56"/>
      <c r="BB138" s="56"/>
      <c r="BC138" s="56"/>
      <c r="BD138" s="16"/>
      <c r="BE138" s="16"/>
      <c r="BF138" s="56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22"/>
    </row>
    <row r="139" spans="42:77" s="498" customFormat="1">
      <c r="AP139" s="89"/>
      <c r="AQ139" s="140"/>
      <c r="AR139" s="141"/>
      <c r="AS139" s="141"/>
      <c r="AT139" s="22"/>
      <c r="AU139" s="3"/>
      <c r="AV139" s="3"/>
      <c r="AW139" s="3"/>
      <c r="AX139" s="3"/>
      <c r="AY139" s="3"/>
      <c r="AZ139" s="56"/>
      <c r="BA139" s="56"/>
      <c r="BB139" s="56"/>
      <c r="BC139" s="56"/>
      <c r="BD139" s="16"/>
      <c r="BE139" s="16"/>
      <c r="BF139" s="56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22"/>
    </row>
    <row r="140" spans="42:77" s="498" customFormat="1">
      <c r="AP140" s="89"/>
      <c r="AQ140" s="140"/>
      <c r="AR140" s="141"/>
      <c r="AS140" s="141"/>
      <c r="AT140" s="22"/>
      <c r="AU140" s="3"/>
      <c r="AV140" s="3"/>
      <c r="AW140" s="3"/>
      <c r="AX140" s="3"/>
      <c r="AY140" s="3"/>
      <c r="AZ140" s="56"/>
      <c r="BA140" s="56"/>
      <c r="BB140" s="56"/>
      <c r="BC140" s="56"/>
      <c r="BD140" s="16"/>
      <c r="BE140" s="16"/>
      <c r="BF140" s="56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22"/>
    </row>
    <row r="141" spans="42:77" s="498" customFormat="1">
      <c r="AP141" s="89"/>
      <c r="AQ141" s="140"/>
      <c r="AR141" s="141"/>
      <c r="AS141" s="141"/>
      <c r="AT141" s="22"/>
      <c r="AU141" s="3"/>
      <c r="AV141" s="3"/>
      <c r="AW141" s="3"/>
      <c r="AX141" s="3"/>
      <c r="AY141" s="3"/>
      <c r="AZ141" s="56"/>
      <c r="BA141" s="56"/>
      <c r="BB141" s="56"/>
      <c r="BC141" s="56"/>
      <c r="BD141" s="16"/>
      <c r="BE141" s="16"/>
      <c r="BF141" s="56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22"/>
    </row>
    <row r="142" spans="42:77" s="498" customFormat="1">
      <c r="AP142" s="89"/>
      <c r="AQ142" s="140"/>
      <c r="AR142" s="141"/>
      <c r="AS142" s="141"/>
      <c r="AT142" s="22"/>
      <c r="AU142" s="3"/>
      <c r="AV142" s="3"/>
      <c r="AW142" s="3"/>
      <c r="AX142" s="3"/>
      <c r="AY142" s="3"/>
      <c r="AZ142" s="56"/>
      <c r="BA142" s="56"/>
      <c r="BB142" s="56"/>
      <c r="BC142" s="56"/>
      <c r="BD142" s="16"/>
      <c r="BE142" s="16"/>
      <c r="BF142" s="56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22"/>
    </row>
    <row r="143" spans="42:77" s="498" customFormat="1">
      <c r="AP143" s="89"/>
      <c r="AQ143" s="140"/>
      <c r="AR143" s="141"/>
      <c r="AS143" s="141"/>
      <c r="AT143" s="22"/>
      <c r="AU143" s="3"/>
      <c r="AV143" s="3"/>
      <c r="AW143" s="3"/>
      <c r="AX143" s="3"/>
      <c r="AY143" s="3"/>
      <c r="AZ143" s="56"/>
      <c r="BA143" s="56"/>
      <c r="BB143" s="56"/>
      <c r="BC143" s="56"/>
      <c r="BD143" s="16"/>
      <c r="BE143" s="16"/>
      <c r="BF143" s="56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22"/>
    </row>
    <row r="144" spans="42:77" s="498" customFormat="1">
      <c r="AP144" s="89"/>
      <c r="AQ144" s="140"/>
      <c r="AR144" s="141"/>
      <c r="AS144" s="141"/>
      <c r="AT144" s="22"/>
      <c r="AU144" s="3"/>
      <c r="AV144" s="3"/>
      <c r="AW144" s="3"/>
      <c r="AX144" s="3"/>
      <c r="AY144" s="3"/>
      <c r="AZ144" s="56"/>
      <c r="BA144" s="56"/>
      <c r="BB144" s="56"/>
      <c r="BC144" s="56"/>
      <c r="BD144" s="16"/>
      <c r="BE144" s="16"/>
      <c r="BF144" s="56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22"/>
    </row>
    <row r="145" spans="42:77" s="498" customFormat="1">
      <c r="AP145" s="89"/>
      <c r="AQ145" s="140"/>
      <c r="AR145" s="141"/>
      <c r="AS145" s="141"/>
      <c r="AT145" s="22"/>
      <c r="AU145" s="3"/>
      <c r="AV145" s="3"/>
      <c r="AW145" s="3"/>
      <c r="AX145" s="3"/>
      <c r="AY145" s="3"/>
      <c r="AZ145" s="56"/>
      <c r="BA145" s="56"/>
      <c r="BB145" s="56"/>
      <c r="BC145" s="56"/>
      <c r="BD145" s="16"/>
      <c r="BE145" s="16"/>
      <c r="BF145" s="56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22"/>
    </row>
    <row r="146" spans="42:77" s="498" customFormat="1">
      <c r="AP146" s="89"/>
      <c r="AQ146" s="140"/>
      <c r="AR146" s="141"/>
      <c r="AS146" s="141"/>
      <c r="AT146" s="22"/>
      <c r="AU146" s="3"/>
      <c r="AV146" s="3"/>
      <c r="AW146" s="3"/>
      <c r="AX146" s="3"/>
      <c r="AY146" s="3"/>
      <c r="AZ146" s="56"/>
      <c r="BA146" s="56"/>
      <c r="BB146" s="56"/>
      <c r="BC146" s="56"/>
      <c r="BD146" s="16"/>
      <c r="BE146" s="16"/>
      <c r="BF146" s="56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22"/>
    </row>
    <row r="147" spans="42:77" s="498" customFormat="1">
      <c r="AP147" s="89"/>
      <c r="AQ147" s="140"/>
      <c r="AR147" s="141"/>
      <c r="AS147" s="141"/>
      <c r="AT147" s="22"/>
      <c r="AU147" s="3"/>
      <c r="AV147" s="3"/>
      <c r="AW147" s="3"/>
      <c r="AX147" s="3"/>
      <c r="AY147" s="3"/>
      <c r="AZ147" s="56"/>
      <c r="BA147" s="56"/>
      <c r="BB147" s="56"/>
      <c r="BC147" s="56"/>
      <c r="BD147" s="16"/>
      <c r="BE147" s="16"/>
      <c r="BF147" s="56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22"/>
    </row>
    <row r="148" spans="42:77" s="498" customFormat="1">
      <c r="AP148" s="89"/>
      <c r="AQ148" s="140"/>
      <c r="AR148" s="141"/>
      <c r="AS148" s="141"/>
      <c r="AT148" s="22"/>
      <c r="AU148" s="3"/>
      <c r="AV148" s="3"/>
      <c r="AW148" s="3"/>
      <c r="AX148" s="3"/>
      <c r="AY148" s="3"/>
      <c r="AZ148" s="56"/>
      <c r="BA148" s="56"/>
      <c r="BB148" s="56"/>
      <c r="BC148" s="56"/>
      <c r="BD148" s="16"/>
      <c r="BE148" s="16"/>
      <c r="BF148" s="56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22"/>
    </row>
    <row r="149" spans="42:77" s="498" customFormat="1">
      <c r="AP149" s="89"/>
      <c r="AQ149" s="140"/>
      <c r="AR149" s="141"/>
      <c r="AS149" s="141"/>
      <c r="AT149" s="22"/>
      <c r="AU149" s="3"/>
      <c r="AV149" s="3"/>
      <c r="AW149" s="3"/>
      <c r="AX149" s="3"/>
      <c r="AY149" s="3"/>
      <c r="AZ149" s="56"/>
      <c r="BA149" s="56"/>
      <c r="BB149" s="56"/>
      <c r="BC149" s="56"/>
      <c r="BD149" s="16"/>
      <c r="BE149" s="16"/>
      <c r="BF149" s="56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22"/>
    </row>
    <row r="150" spans="42:77" s="498" customFormat="1">
      <c r="AP150" s="89"/>
      <c r="AQ150" s="140"/>
      <c r="AR150" s="141"/>
      <c r="AS150" s="141"/>
      <c r="AT150" s="22"/>
      <c r="AU150" s="3"/>
      <c r="AV150" s="3"/>
      <c r="AW150" s="3"/>
      <c r="AX150" s="3"/>
      <c r="AY150" s="3"/>
      <c r="AZ150" s="56"/>
      <c r="BA150" s="56"/>
      <c r="BB150" s="56"/>
      <c r="BC150" s="56"/>
      <c r="BD150" s="16"/>
      <c r="BE150" s="16"/>
      <c r="BF150" s="56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22"/>
    </row>
    <row r="151" spans="42:77" s="498" customFormat="1">
      <c r="AP151" s="89"/>
      <c r="AQ151" s="140"/>
      <c r="AR151" s="141"/>
      <c r="AS151" s="141"/>
      <c r="AT151" s="22"/>
      <c r="AU151" s="3"/>
      <c r="AV151" s="3"/>
      <c r="AW151" s="3"/>
      <c r="AX151" s="3"/>
      <c r="AY151" s="3"/>
      <c r="AZ151" s="56"/>
      <c r="BA151" s="56"/>
      <c r="BB151" s="56"/>
      <c r="BC151" s="56"/>
      <c r="BD151" s="16"/>
      <c r="BE151" s="16"/>
      <c r="BF151" s="56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22"/>
    </row>
    <row r="152" spans="42:77" s="498" customFormat="1">
      <c r="AP152" s="89"/>
      <c r="AQ152" s="140"/>
      <c r="AR152" s="141"/>
      <c r="AS152" s="141"/>
      <c r="AT152" s="22"/>
      <c r="AU152" s="3"/>
      <c r="AV152" s="3"/>
      <c r="AW152" s="3"/>
      <c r="AX152" s="3"/>
      <c r="AY152" s="3"/>
      <c r="AZ152" s="56"/>
      <c r="BA152" s="56"/>
      <c r="BB152" s="56"/>
      <c r="BC152" s="56"/>
      <c r="BD152" s="16"/>
      <c r="BE152" s="16"/>
      <c r="BF152" s="56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22"/>
    </row>
    <row r="153" spans="42:77" s="498" customFormat="1">
      <c r="AP153" s="89"/>
      <c r="AQ153" s="140"/>
      <c r="AR153" s="141"/>
      <c r="AS153" s="141"/>
      <c r="AT153" s="22"/>
      <c r="AU153" s="3"/>
      <c r="AV153" s="3"/>
      <c r="AW153" s="3"/>
      <c r="AX153" s="3"/>
      <c r="AY153" s="3"/>
      <c r="AZ153" s="56"/>
      <c r="BA153" s="56"/>
      <c r="BB153" s="56"/>
      <c r="BC153" s="56"/>
      <c r="BD153" s="16"/>
      <c r="BE153" s="16"/>
      <c r="BF153" s="56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22"/>
    </row>
    <row r="154" spans="42:77" s="498" customFormat="1">
      <c r="AP154" s="89"/>
      <c r="AQ154" s="140"/>
      <c r="AR154" s="141"/>
      <c r="AS154" s="141"/>
      <c r="AT154" s="22"/>
      <c r="AU154" s="3"/>
      <c r="AV154" s="3"/>
      <c r="AW154" s="3"/>
      <c r="AX154" s="3"/>
      <c r="AY154" s="3"/>
      <c r="AZ154" s="56"/>
      <c r="BA154" s="56"/>
      <c r="BB154" s="56"/>
      <c r="BC154" s="56"/>
      <c r="BD154" s="16"/>
      <c r="BE154" s="16"/>
      <c r="BF154" s="56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22"/>
    </row>
    <row r="155" spans="42:77" s="498" customFormat="1">
      <c r="AP155" s="89"/>
      <c r="AQ155" s="140"/>
      <c r="AR155" s="141"/>
      <c r="AS155" s="141"/>
      <c r="AT155" s="22"/>
      <c r="AU155" s="3"/>
      <c r="AV155" s="3"/>
      <c r="AW155" s="3"/>
      <c r="AX155" s="3"/>
      <c r="AY155" s="3"/>
      <c r="AZ155" s="56"/>
      <c r="BA155" s="56"/>
      <c r="BB155" s="56"/>
      <c r="BC155" s="56"/>
      <c r="BD155" s="16"/>
      <c r="BE155" s="16"/>
      <c r="BF155" s="56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22"/>
    </row>
    <row r="156" spans="42:77" s="498" customFormat="1">
      <c r="AP156" s="89"/>
      <c r="AQ156" s="140"/>
      <c r="AR156" s="141"/>
      <c r="AS156" s="141"/>
      <c r="AT156" s="22"/>
      <c r="AU156" s="3"/>
      <c r="AV156" s="3"/>
      <c r="AW156" s="3"/>
      <c r="AX156" s="3"/>
      <c r="AY156" s="3"/>
      <c r="AZ156" s="56"/>
      <c r="BA156" s="56"/>
      <c r="BB156" s="56"/>
      <c r="BC156" s="56"/>
      <c r="BD156" s="16"/>
      <c r="BE156" s="16"/>
      <c r="BF156" s="56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22"/>
    </row>
    <row r="157" spans="42:77" s="498" customFormat="1">
      <c r="AP157" s="89"/>
      <c r="AQ157" s="140"/>
      <c r="AR157" s="141"/>
      <c r="AS157" s="141"/>
      <c r="AT157" s="22"/>
      <c r="AU157" s="3"/>
      <c r="AV157" s="3"/>
      <c r="AW157" s="3"/>
      <c r="AX157" s="3"/>
      <c r="AY157" s="3"/>
      <c r="AZ157" s="56"/>
      <c r="BA157" s="56"/>
      <c r="BB157" s="56"/>
      <c r="BC157" s="56"/>
      <c r="BD157" s="16"/>
      <c r="BE157" s="16"/>
      <c r="BF157" s="56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22"/>
    </row>
    <row r="158" spans="42:77" s="498" customFormat="1">
      <c r="AP158" s="89"/>
      <c r="AQ158" s="140"/>
      <c r="AR158" s="141"/>
      <c r="AS158" s="141"/>
      <c r="AT158" s="22"/>
      <c r="AU158" s="3"/>
      <c r="AV158" s="3"/>
      <c r="AW158" s="3"/>
      <c r="AX158" s="3"/>
      <c r="AY158" s="3"/>
      <c r="AZ158" s="56"/>
      <c r="BA158" s="56"/>
      <c r="BB158" s="56"/>
      <c r="BC158" s="56"/>
      <c r="BD158" s="16"/>
      <c r="BE158" s="16"/>
      <c r="BF158" s="56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22"/>
    </row>
    <row r="159" spans="42:77" s="498" customFormat="1">
      <c r="AP159" s="89"/>
      <c r="AQ159" s="140"/>
      <c r="AR159" s="141"/>
      <c r="AS159" s="141"/>
      <c r="AT159" s="22"/>
      <c r="AU159" s="3"/>
      <c r="AV159" s="3"/>
      <c r="AW159" s="3"/>
      <c r="AX159" s="3"/>
      <c r="AY159" s="3"/>
      <c r="AZ159" s="56"/>
      <c r="BA159" s="56"/>
      <c r="BB159" s="56"/>
      <c r="BC159" s="56"/>
      <c r="BD159" s="16"/>
      <c r="BE159" s="16"/>
      <c r="BF159" s="56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22"/>
    </row>
    <row r="160" spans="42:77" s="498" customFormat="1">
      <c r="AP160" s="89"/>
      <c r="AQ160" s="140"/>
      <c r="AR160" s="141"/>
      <c r="AS160" s="141"/>
      <c r="AT160" s="22"/>
      <c r="AU160" s="3"/>
      <c r="AV160" s="3"/>
      <c r="AW160" s="3"/>
      <c r="AX160" s="3"/>
      <c r="AY160" s="3"/>
      <c r="AZ160" s="56"/>
      <c r="BA160" s="56"/>
      <c r="BB160" s="56"/>
      <c r="BC160" s="56"/>
      <c r="BD160" s="16"/>
      <c r="BE160" s="16"/>
      <c r="BF160" s="56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22"/>
    </row>
    <row r="161" spans="42:77" s="498" customFormat="1">
      <c r="AP161" s="89"/>
      <c r="AQ161" s="140"/>
      <c r="AR161" s="141"/>
      <c r="AS161" s="141"/>
      <c r="AT161" s="22"/>
      <c r="AU161" s="3"/>
      <c r="AV161" s="3"/>
      <c r="AW161" s="3"/>
      <c r="AX161" s="3"/>
      <c r="AY161" s="3"/>
      <c r="AZ161" s="56"/>
      <c r="BA161" s="56"/>
      <c r="BB161" s="56"/>
      <c r="BC161" s="56"/>
      <c r="BD161" s="16"/>
      <c r="BE161" s="16"/>
      <c r="BF161" s="56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22"/>
    </row>
    <row r="162" spans="42:77">
      <c r="AQ162" s="140"/>
      <c r="AR162" s="141"/>
      <c r="AS162" s="141"/>
      <c r="AT162" s="22"/>
      <c r="AU162" s="3"/>
      <c r="AV162" s="3"/>
      <c r="AW162" s="3"/>
      <c r="AX162" s="3"/>
      <c r="AY162" s="3"/>
      <c r="AZ162" s="56"/>
      <c r="BA162" s="56"/>
      <c r="BB162" s="56"/>
      <c r="BC162" s="56"/>
      <c r="BD162" s="16"/>
      <c r="BE162" s="16"/>
      <c r="BF162" s="56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22"/>
    </row>
    <row r="163" spans="42:77" s="498" customFormat="1">
      <c r="AP163" s="89"/>
      <c r="AQ163" s="140"/>
      <c r="AR163" s="141"/>
      <c r="AS163" s="141"/>
      <c r="AT163" s="22"/>
      <c r="AU163" s="3"/>
      <c r="AV163" s="3"/>
      <c r="AW163" s="3"/>
      <c r="AX163" s="3"/>
      <c r="AY163" s="3"/>
      <c r="AZ163" s="56"/>
      <c r="BA163" s="56"/>
      <c r="BB163" s="56"/>
      <c r="BC163" s="56"/>
      <c r="BD163" s="16"/>
      <c r="BE163" s="16"/>
      <c r="BF163" s="56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22"/>
    </row>
    <row r="164" spans="42:77" s="498" customFormat="1">
      <c r="AP164" s="89"/>
      <c r="AQ164" s="140"/>
      <c r="AR164" s="141"/>
      <c r="AS164" s="141"/>
      <c r="AT164" s="22"/>
      <c r="AU164" s="3"/>
      <c r="AV164" s="3"/>
      <c r="AW164" s="3"/>
      <c r="AX164" s="3"/>
      <c r="AY164" s="3"/>
      <c r="AZ164" s="56"/>
      <c r="BA164" s="56"/>
      <c r="BB164" s="56"/>
      <c r="BC164" s="56"/>
      <c r="BD164" s="16"/>
      <c r="BE164" s="16"/>
      <c r="BF164" s="56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22"/>
    </row>
    <row r="165" spans="42:77" s="498" customFormat="1">
      <c r="AP165" s="89"/>
      <c r="AQ165" s="140"/>
      <c r="AR165" s="141"/>
      <c r="AS165" s="141"/>
      <c r="AT165" s="22"/>
      <c r="AU165" s="3"/>
      <c r="AV165" s="3"/>
      <c r="AW165" s="3"/>
      <c r="AX165" s="3"/>
      <c r="AY165" s="3"/>
      <c r="AZ165" s="56"/>
      <c r="BA165" s="56"/>
      <c r="BB165" s="56"/>
      <c r="BC165" s="56"/>
      <c r="BD165" s="16"/>
      <c r="BE165" s="16"/>
      <c r="BF165" s="56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22"/>
    </row>
    <row r="166" spans="42:77" s="498" customFormat="1">
      <c r="AP166" s="89"/>
      <c r="AQ166" s="140"/>
      <c r="AR166" s="141"/>
      <c r="AS166" s="141"/>
      <c r="AT166" s="22"/>
      <c r="AU166" s="3"/>
      <c r="AV166" s="3"/>
      <c r="AW166" s="3"/>
      <c r="AX166" s="3"/>
      <c r="AY166" s="3"/>
      <c r="AZ166" s="56"/>
      <c r="BA166" s="56"/>
      <c r="BB166" s="56"/>
      <c r="BC166" s="56"/>
      <c r="BD166" s="16"/>
      <c r="BE166" s="16"/>
      <c r="BF166" s="56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22"/>
    </row>
    <row r="167" spans="42:77" s="498" customFormat="1">
      <c r="AP167" s="89"/>
      <c r="AQ167" s="140"/>
      <c r="AR167" s="141"/>
      <c r="AS167" s="141"/>
      <c r="AT167" s="22"/>
      <c r="AU167" s="3"/>
      <c r="AV167" s="3"/>
      <c r="AW167" s="3"/>
      <c r="AX167" s="3"/>
      <c r="AY167" s="3"/>
      <c r="AZ167" s="56"/>
      <c r="BA167" s="56"/>
      <c r="BB167" s="56"/>
      <c r="BC167" s="56"/>
      <c r="BD167" s="16"/>
      <c r="BE167" s="16"/>
      <c r="BF167" s="56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22"/>
    </row>
    <row r="168" spans="42:77" s="498" customFormat="1">
      <c r="AP168" s="89"/>
      <c r="AQ168" s="140"/>
      <c r="AR168" s="141"/>
      <c r="AS168" s="141"/>
      <c r="AT168" s="22"/>
      <c r="AU168" s="3"/>
      <c r="AV168" s="3"/>
      <c r="AW168" s="3"/>
      <c r="AX168" s="3"/>
      <c r="AY168" s="3"/>
      <c r="AZ168" s="56"/>
      <c r="BA168" s="56"/>
      <c r="BB168" s="56"/>
      <c r="BC168" s="56"/>
      <c r="BD168" s="16"/>
      <c r="BE168" s="16"/>
      <c r="BF168" s="56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22"/>
    </row>
    <row r="169" spans="42:77" s="498" customFormat="1">
      <c r="AP169" s="89"/>
      <c r="AQ169" s="140"/>
      <c r="AR169" s="141"/>
      <c r="AS169" s="141"/>
      <c r="AT169" s="22"/>
      <c r="AU169" s="3"/>
      <c r="AV169" s="3"/>
      <c r="AW169" s="3"/>
      <c r="AX169" s="3"/>
      <c r="AY169" s="3"/>
      <c r="AZ169" s="56"/>
      <c r="BA169" s="56"/>
      <c r="BB169" s="56"/>
      <c r="BC169" s="56"/>
      <c r="BD169" s="16"/>
      <c r="BE169" s="16"/>
      <c r="BF169" s="56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22"/>
    </row>
    <row r="170" spans="42:77" s="498" customFormat="1">
      <c r="AP170" s="89"/>
      <c r="AQ170" s="140"/>
      <c r="AR170" s="141"/>
      <c r="AS170" s="141"/>
      <c r="AT170" s="22"/>
      <c r="AU170" s="3"/>
      <c r="AV170" s="3"/>
      <c r="AW170" s="3"/>
      <c r="AX170" s="3"/>
      <c r="AY170" s="3"/>
      <c r="AZ170" s="56"/>
      <c r="BA170" s="56"/>
      <c r="BB170" s="56"/>
      <c r="BC170" s="56"/>
      <c r="BD170" s="16"/>
      <c r="BE170" s="16"/>
      <c r="BF170" s="56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22"/>
    </row>
    <row r="171" spans="42:77" s="498" customFormat="1">
      <c r="AP171" s="89"/>
      <c r="AQ171" s="140"/>
      <c r="AR171" s="141"/>
      <c r="AS171" s="141"/>
      <c r="AT171" s="22"/>
      <c r="AU171" s="3"/>
      <c r="AV171" s="3"/>
      <c r="AW171" s="3"/>
      <c r="AX171" s="3"/>
      <c r="AY171" s="3"/>
      <c r="AZ171" s="56"/>
      <c r="BA171" s="56"/>
      <c r="BB171" s="56"/>
      <c r="BC171" s="56"/>
      <c r="BD171" s="16"/>
      <c r="BE171" s="16"/>
      <c r="BF171" s="56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22"/>
    </row>
    <row r="172" spans="42:77" s="498" customFormat="1">
      <c r="AP172" s="89"/>
      <c r="AQ172" s="140"/>
      <c r="AR172" s="141"/>
      <c r="AS172" s="141"/>
      <c r="AT172" s="22"/>
      <c r="AU172" s="3"/>
      <c r="AV172" s="3"/>
      <c r="AW172" s="3"/>
      <c r="AX172" s="3"/>
      <c r="AY172" s="3"/>
      <c r="AZ172" s="56"/>
      <c r="BA172" s="56"/>
      <c r="BB172" s="56"/>
      <c r="BC172" s="56"/>
      <c r="BD172" s="16"/>
      <c r="BE172" s="16"/>
      <c r="BF172" s="56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22"/>
    </row>
    <row r="173" spans="42:77" s="498" customFormat="1">
      <c r="AP173" s="89"/>
      <c r="AQ173" s="140"/>
      <c r="AR173" s="141"/>
      <c r="AS173" s="141"/>
      <c r="AT173" s="22"/>
      <c r="AU173" s="3"/>
      <c r="AV173" s="3"/>
      <c r="AW173" s="3"/>
      <c r="AX173" s="3"/>
      <c r="AY173" s="3"/>
      <c r="AZ173" s="56"/>
      <c r="BA173" s="56"/>
      <c r="BB173" s="56"/>
      <c r="BC173" s="56"/>
      <c r="BD173" s="16"/>
      <c r="BE173" s="16"/>
      <c r="BF173" s="56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22"/>
    </row>
    <row r="174" spans="42:77" s="498" customFormat="1">
      <c r="AP174" s="89"/>
      <c r="AQ174" s="140"/>
      <c r="AR174" s="141"/>
      <c r="AS174" s="141"/>
      <c r="AT174" s="22"/>
      <c r="AU174" s="3"/>
      <c r="AV174" s="3"/>
      <c r="AW174" s="3"/>
      <c r="AX174" s="3"/>
      <c r="AY174" s="3"/>
      <c r="AZ174" s="56"/>
      <c r="BA174" s="56"/>
      <c r="BB174" s="56"/>
      <c r="BC174" s="56"/>
      <c r="BD174" s="16"/>
      <c r="BE174" s="16"/>
      <c r="BF174" s="56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22"/>
    </row>
    <row r="175" spans="42:77" s="498" customFormat="1">
      <c r="AP175" s="89"/>
      <c r="AQ175" s="140"/>
      <c r="AR175" s="141"/>
      <c r="AS175" s="141"/>
      <c r="AT175" s="22"/>
      <c r="AU175" s="3"/>
      <c r="AV175" s="3"/>
      <c r="AW175" s="3"/>
      <c r="AX175" s="3"/>
      <c r="AY175" s="3"/>
      <c r="AZ175" s="56"/>
      <c r="BA175" s="56"/>
      <c r="BB175" s="56"/>
      <c r="BC175" s="56"/>
      <c r="BD175" s="16"/>
      <c r="BE175" s="16"/>
      <c r="BF175" s="56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22"/>
    </row>
    <row r="176" spans="42:77" s="498" customFormat="1">
      <c r="AP176" s="89"/>
      <c r="AQ176" s="140"/>
      <c r="AR176" s="141"/>
      <c r="AS176" s="141"/>
      <c r="AT176" s="22"/>
      <c r="AU176" s="3"/>
      <c r="AV176" s="3"/>
      <c r="AW176" s="3"/>
      <c r="AX176" s="3"/>
      <c r="AY176" s="3"/>
      <c r="AZ176" s="56"/>
      <c r="BA176" s="56"/>
      <c r="BB176" s="56"/>
      <c r="BC176" s="56"/>
      <c r="BD176" s="16"/>
      <c r="BE176" s="16"/>
      <c r="BF176" s="56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22"/>
    </row>
    <row r="177" spans="42:77" s="498" customFormat="1">
      <c r="AP177" s="89"/>
      <c r="AQ177" s="140"/>
      <c r="AR177" s="141"/>
      <c r="AS177" s="141"/>
      <c r="AT177" s="22"/>
      <c r="AU177" s="3"/>
      <c r="AV177" s="3"/>
      <c r="AW177" s="3"/>
      <c r="AX177" s="3"/>
      <c r="AY177" s="3"/>
      <c r="AZ177" s="56"/>
      <c r="BA177" s="56"/>
      <c r="BB177" s="56"/>
      <c r="BC177" s="56"/>
      <c r="BD177" s="16"/>
      <c r="BE177" s="16"/>
      <c r="BF177" s="56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22"/>
    </row>
    <row r="178" spans="42:77" s="498" customFormat="1">
      <c r="AP178" s="89"/>
      <c r="AQ178" s="140"/>
      <c r="AR178" s="141"/>
      <c r="AS178" s="141"/>
      <c r="AT178" s="22"/>
      <c r="AU178" s="3"/>
      <c r="AV178" s="3"/>
      <c r="AW178" s="3"/>
      <c r="AX178" s="3"/>
      <c r="AY178" s="3"/>
      <c r="AZ178" s="56"/>
      <c r="BA178" s="56"/>
      <c r="BB178" s="56"/>
      <c r="BC178" s="56"/>
      <c r="BD178" s="16"/>
      <c r="BE178" s="16"/>
      <c r="BF178" s="56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22"/>
    </row>
    <row r="179" spans="42:77" s="498" customFormat="1">
      <c r="AP179" s="89"/>
      <c r="AQ179" s="140"/>
      <c r="AR179" s="141"/>
      <c r="AS179" s="141"/>
      <c r="AT179" s="22"/>
      <c r="AU179" s="3"/>
      <c r="AV179" s="3"/>
      <c r="AW179" s="3"/>
      <c r="AX179" s="3"/>
      <c r="AY179" s="3"/>
      <c r="AZ179" s="56"/>
      <c r="BA179" s="56"/>
      <c r="BB179" s="56"/>
      <c r="BC179" s="56"/>
      <c r="BD179" s="16"/>
      <c r="BE179" s="16"/>
      <c r="BF179" s="56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22"/>
    </row>
    <row r="180" spans="42:77" s="498" customFormat="1">
      <c r="AP180" s="89"/>
      <c r="AQ180" s="140"/>
      <c r="AR180" s="141"/>
      <c r="AS180" s="141"/>
      <c r="AT180" s="22"/>
      <c r="AU180" s="3"/>
      <c r="AV180" s="3"/>
      <c r="AW180" s="3"/>
      <c r="AX180" s="3"/>
      <c r="AY180" s="3"/>
      <c r="AZ180" s="56"/>
      <c r="BA180" s="56"/>
      <c r="BB180" s="56"/>
      <c r="BC180" s="56"/>
      <c r="BD180" s="16"/>
      <c r="BE180" s="16"/>
      <c r="BF180" s="56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22"/>
    </row>
    <row r="181" spans="42:77" s="498" customFormat="1">
      <c r="AP181" s="89"/>
      <c r="AQ181" s="140"/>
      <c r="AR181" s="141"/>
      <c r="AS181" s="141"/>
      <c r="AT181" s="22"/>
      <c r="AU181" s="3"/>
      <c r="AV181" s="3"/>
      <c r="AW181" s="3"/>
      <c r="AX181" s="3"/>
      <c r="AY181" s="3"/>
      <c r="AZ181" s="56"/>
      <c r="BA181" s="56"/>
      <c r="BB181" s="56"/>
      <c r="BC181" s="56"/>
      <c r="BD181" s="16"/>
      <c r="BE181" s="16"/>
      <c r="BF181" s="56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22"/>
    </row>
    <row r="182" spans="42:77" s="498" customFormat="1">
      <c r="AP182" s="89"/>
      <c r="AQ182" s="140"/>
      <c r="AR182" s="141"/>
      <c r="AS182" s="141"/>
      <c r="AT182" s="22"/>
      <c r="AU182" s="3"/>
      <c r="AV182" s="3"/>
      <c r="AW182" s="3"/>
      <c r="AX182" s="3"/>
      <c r="AY182" s="3"/>
      <c r="AZ182" s="56"/>
      <c r="BA182" s="56"/>
      <c r="BB182" s="56"/>
      <c r="BC182" s="56"/>
      <c r="BD182" s="16"/>
      <c r="BE182" s="16"/>
      <c r="BF182" s="56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22"/>
    </row>
    <row r="183" spans="42:77" s="498" customFormat="1">
      <c r="AP183" s="89"/>
      <c r="AQ183" s="140"/>
      <c r="AR183" s="141"/>
      <c r="AS183" s="141"/>
      <c r="AT183" s="22"/>
      <c r="AU183" s="3"/>
      <c r="AV183" s="3"/>
      <c r="AW183" s="3"/>
      <c r="AX183" s="3"/>
      <c r="AY183" s="3"/>
      <c r="AZ183" s="56"/>
      <c r="BA183" s="56"/>
      <c r="BB183" s="56"/>
      <c r="BC183" s="56"/>
      <c r="BD183" s="16"/>
      <c r="BE183" s="16"/>
      <c r="BF183" s="56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22"/>
    </row>
    <row r="184" spans="42:77" s="498" customFormat="1">
      <c r="AP184" s="89"/>
      <c r="AQ184" s="140"/>
      <c r="AR184" s="141"/>
      <c r="AS184" s="141"/>
      <c r="AT184" s="22"/>
      <c r="AU184" s="3"/>
      <c r="AV184" s="3"/>
      <c r="AW184" s="3"/>
      <c r="AX184" s="3"/>
      <c r="AY184" s="3"/>
      <c r="AZ184" s="56"/>
      <c r="BA184" s="56"/>
      <c r="BB184" s="56"/>
      <c r="BC184" s="56"/>
      <c r="BD184" s="16"/>
      <c r="BE184" s="16"/>
      <c r="BF184" s="56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22"/>
    </row>
    <row r="185" spans="42:77" s="498" customFormat="1">
      <c r="AP185" s="89"/>
      <c r="AQ185" s="140"/>
      <c r="AR185" s="141"/>
      <c r="AS185" s="141"/>
      <c r="AT185" s="22"/>
      <c r="AU185" s="3"/>
      <c r="AV185" s="3"/>
      <c r="AW185" s="3"/>
      <c r="AX185" s="3"/>
      <c r="AY185" s="3"/>
      <c r="AZ185" s="56"/>
      <c r="BA185" s="56"/>
      <c r="BB185" s="56"/>
      <c r="BC185" s="56"/>
      <c r="BD185" s="16"/>
      <c r="BE185" s="16"/>
      <c r="BF185" s="56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22"/>
    </row>
    <row r="186" spans="42:77" s="498" customFormat="1">
      <c r="AP186" s="89"/>
      <c r="AQ186" s="140"/>
      <c r="AR186" s="141"/>
      <c r="AS186" s="141"/>
      <c r="AT186" s="22"/>
      <c r="AU186" s="3"/>
      <c r="AV186" s="3"/>
      <c r="AW186" s="3"/>
      <c r="AX186" s="3"/>
      <c r="AY186" s="3"/>
      <c r="AZ186" s="56"/>
      <c r="BA186" s="56"/>
      <c r="BB186" s="56"/>
      <c r="BC186" s="56"/>
      <c r="BD186" s="16"/>
      <c r="BE186" s="16"/>
      <c r="BF186" s="56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22"/>
    </row>
    <row r="187" spans="42:77" s="498" customFormat="1">
      <c r="AP187" s="89"/>
      <c r="AQ187" s="140"/>
      <c r="AR187" s="141"/>
      <c r="AS187" s="141"/>
      <c r="AT187" s="22"/>
      <c r="AU187" s="3"/>
      <c r="AV187" s="3"/>
      <c r="AW187" s="3"/>
      <c r="AX187" s="3"/>
      <c r="AY187" s="3"/>
      <c r="AZ187" s="56"/>
      <c r="BA187" s="56"/>
      <c r="BB187" s="56"/>
      <c r="BC187" s="56"/>
      <c r="BD187" s="16"/>
      <c r="BE187" s="16"/>
      <c r="BF187" s="56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22"/>
    </row>
    <row r="188" spans="42:77" s="498" customFormat="1">
      <c r="AP188" s="89"/>
      <c r="AQ188" s="140"/>
      <c r="AR188" s="141"/>
      <c r="AS188" s="141"/>
      <c r="AT188" s="22"/>
      <c r="AU188" s="3"/>
      <c r="AV188" s="3"/>
      <c r="AW188" s="3"/>
      <c r="AX188" s="3"/>
      <c r="AY188" s="3"/>
      <c r="AZ188" s="56"/>
      <c r="BA188" s="56"/>
      <c r="BB188" s="56"/>
      <c r="BC188" s="56"/>
      <c r="BD188" s="16"/>
      <c r="BE188" s="16"/>
      <c r="BF188" s="56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22"/>
    </row>
    <row r="189" spans="42:77" s="498" customFormat="1">
      <c r="AP189" s="89"/>
      <c r="AQ189" s="140"/>
      <c r="AR189" s="141"/>
      <c r="AS189" s="141"/>
      <c r="AT189" s="22"/>
      <c r="AU189" s="3"/>
      <c r="AV189" s="3"/>
      <c r="AW189" s="3"/>
      <c r="AX189" s="3"/>
      <c r="AY189" s="3"/>
      <c r="AZ189" s="56"/>
      <c r="BA189" s="56"/>
      <c r="BB189" s="56"/>
      <c r="BC189" s="56"/>
      <c r="BD189" s="16"/>
      <c r="BE189" s="16"/>
      <c r="BF189" s="56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22"/>
    </row>
    <row r="190" spans="42:77" s="498" customFormat="1">
      <c r="AP190" s="89"/>
      <c r="AQ190" s="140"/>
      <c r="AR190" s="141"/>
      <c r="AS190" s="141"/>
      <c r="AT190" s="22"/>
      <c r="AU190" s="3"/>
      <c r="AV190" s="3"/>
      <c r="AW190" s="3"/>
      <c r="AX190" s="3"/>
      <c r="AY190" s="3"/>
      <c r="AZ190" s="56"/>
      <c r="BA190" s="56"/>
      <c r="BB190" s="56"/>
      <c r="BC190" s="56"/>
      <c r="BD190" s="16"/>
      <c r="BE190" s="16"/>
      <c r="BF190" s="56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22"/>
    </row>
    <row r="191" spans="42:77" s="498" customFormat="1">
      <c r="AP191" s="89"/>
      <c r="AQ191" s="140"/>
      <c r="AR191" s="141"/>
      <c r="AS191" s="141"/>
      <c r="AT191" s="22"/>
      <c r="AU191" s="3"/>
      <c r="AV191" s="3"/>
      <c r="AW191" s="3"/>
      <c r="AX191" s="3"/>
      <c r="AY191" s="3"/>
      <c r="AZ191" s="56"/>
      <c r="BA191" s="56"/>
      <c r="BB191" s="56"/>
      <c r="BC191" s="56"/>
      <c r="BD191" s="16"/>
      <c r="BE191" s="16"/>
      <c r="BF191" s="56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22"/>
    </row>
    <row r="192" spans="42:77" s="498" customFormat="1">
      <c r="AP192" s="89"/>
      <c r="AQ192" s="140"/>
      <c r="AR192" s="141"/>
      <c r="AS192" s="141"/>
      <c r="AT192" s="22"/>
      <c r="AU192" s="3"/>
      <c r="AV192" s="3"/>
      <c r="AW192" s="3"/>
      <c r="AX192" s="3"/>
      <c r="AY192" s="3"/>
      <c r="AZ192" s="56"/>
      <c r="BA192" s="56"/>
      <c r="BB192" s="56"/>
      <c r="BC192" s="56"/>
      <c r="BD192" s="16"/>
      <c r="BE192" s="16"/>
      <c r="BF192" s="56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22"/>
    </row>
    <row r="193" spans="42:77" s="498" customFormat="1">
      <c r="AP193" s="89"/>
      <c r="AQ193" s="140"/>
      <c r="AR193" s="141"/>
      <c r="AS193" s="141"/>
      <c r="AT193" s="22"/>
      <c r="AU193" s="3"/>
      <c r="AV193" s="3"/>
      <c r="AW193" s="3"/>
      <c r="AX193" s="3"/>
      <c r="AY193" s="3"/>
      <c r="AZ193" s="56"/>
      <c r="BA193" s="56"/>
      <c r="BB193" s="56"/>
      <c r="BC193" s="56"/>
      <c r="BD193" s="16"/>
      <c r="BE193" s="16"/>
      <c r="BF193" s="56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2"/>
    </row>
    <row r="194" spans="42:77">
      <c r="AQ194" s="140"/>
      <c r="AR194" s="141"/>
      <c r="AS194" s="141"/>
      <c r="AT194" s="22"/>
      <c r="AU194" s="3"/>
      <c r="AV194" s="3"/>
      <c r="AW194" s="3"/>
      <c r="AX194" s="3"/>
      <c r="AY194" s="3"/>
      <c r="AZ194" s="56"/>
      <c r="BA194" s="56"/>
      <c r="BB194" s="56"/>
      <c r="BC194" s="56"/>
      <c r="BD194" s="16"/>
      <c r="BE194" s="16"/>
      <c r="BF194" s="56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2"/>
    </row>
    <row r="195" spans="42:77">
      <c r="AQ195" s="140"/>
      <c r="AR195" s="141"/>
      <c r="AS195" s="141"/>
      <c r="AT195" s="22"/>
      <c r="AU195" s="3"/>
      <c r="AV195" s="3"/>
      <c r="AW195" s="3"/>
      <c r="AX195" s="3"/>
      <c r="AY195" s="3"/>
      <c r="AZ195" s="56"/>
      <c r="BA195" s="56"/>
      <c r="BB195" s="56"/>
      <c r="BC195" s="56"/>
      <c r="BD195" s="16"/>
      <c r="BE195" s="16"/>
      <c r="BF195" s="56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2"/>
    </row>
    <row r="196" spans="42:77">
      <c r="AQ196" s="140"/>
      <c r="AR196" s="141"/>
      <c r="AS196" s="141"/>
      <c r="AT196" s="22"/>
      <c r="AU196" s="3"/>
      <c r="AV196" s="3"/>
      <c r="AW196" s="3"/>
      <c r="AX196" s="3"/>
      <c r="AY196" s="3"/>
      <c r="AZ196" s="56"/>
      <c r="BA196" s="56"/>
      <c r="BB196" s="56"/>
      <c r="BC196" s="56"/>
      <c r="BD196" s="16"/>
      <c r="BE196" s="16"/>
      <c r="BF196" s="56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22"/>
    </row>
    <row r="197" spans="42:77">
      <c r="AQ197" s="140"/>
      <c r="AR197" s="141"/>
      <c r="AS197" s="141"/>
      <c r="AT197" s="22"/>
      <c r="AU197" s="3"/>
      <c r="AV197" s="3"/>
      <c r="AW197" s="3"/>
      <c r="AX197" s="3"/>
      <c r="AY197" s="3"/>
      <c r="AZ197" s="56"/>
      <c r="BA197" s="56"/>
      <c r="BB197" s="56"/>
      <c r="BC197" s="56"/>
      <c r="BD197" s="16"/>
      <c r="BE197" s="16"/>
      <c r="BF197" s="56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22"/>
    </row>
    <row r="198" spans="42:77">
      <c r="AQ198" s="140"/>
      <c r="AR198" s="141"/>
      <c r="AS198" s="141"/>
      <c r="AT198" s="22"/>
      <c r="AU198" s="3"/>
      <c r="AV198" s="3"/>
      <c r="AW198" s="3"/>
      <c r="AX198" s="3"/>
      <c r="AY198" s="3"/>
      <c r="AZ198" s="56"/>
      <c r="BA198" s="56"/>
      <c r="BB198" s="56"/>
      <c r="BC198" s="56"/>
      <c r="BD198" s="16"/>
      <c r="BE198" s="16"/>
      <c r="BF198" s="56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22"/>
    </row>
    <row r="199" spans="42:77">
      <c r="AQ199" s="140"/>
      <c r="AR199" s="141"/>
      <c r="AS199" s="141"/>
      <c r="AT199" s="22"/>
      <c r="AU199" s="3"/>
      <c r="AV199" s="3"/>
      <c r="AW199" s="3"/>
      <c r="AX199" s="3"/>
      <c r="AY199" s="3"/>
      <c r="AZ199" s="56"/>
      <c r="BA199" s="56"/>
      <c r="BB199" s="56"/>
      <c r="BC199" s="56"/>
      <c r="BD199" s="16"/>
      <c r="BE199" s="16"/>
      <c r="BF199" s="56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22"/>
    </row>
    <row r="303" spans="15:15">
      <c r="O303" s="3" t="s">
        <v>618</v>
      </c>
    </row>
    <row r="307" spans="15:15">
      <c r="O307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9A109B2-29E6-4F12-8DC4-F53BE2FCAB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EE3381-4571-4282-A6BF-1BEF0629D6AC}"/>
</file>

<file path=customXml/itemProps3.xml><?xml version="1.0" encoding="utf-8"?>
<ds:datastoreItem xmlns:ds="http://schemas.openxmlformats.org/officeDocument/2006/customXml" ds:itemID="{CCEFBACE-7246-4E9C-954F-DD191033BA88}">
  <ds:schemaRefs>
    <ds:schemaRef ds:uri="http://schemas.microsoft.com/office/2006/metadata/properties"/>
    <ds:schemaRef ds:uri="http://purl.org/dc/dcmitype/"/>
    <ds:schemaRef ds:uri="8bae7a49-658a-4f4f-955c-b11fe1869e53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f5ceb456-b444-4e4d-8de2-1136182d00f9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35</vt:i4>
      </vt:variant>
      <vt:variant>
        <vt:lpstr>Navngitte områder</vt:lpstr>
      </vt:variant>
      <vt:variant>
        <vt:i4>5</vt:i4>
      </vt:variant>
    </vt:vector>
  </HeadingPairs>
  <TitlesOfParts>
    <vt:vector size="40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RNR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Ark3</vt:lpstr>
      <vt:lpstr>Vektgrupper</vt:lpstr>
      <vt:lpstr>VK</vt:lpstr>
      <vt:lpstr>Fylker</vt:lpstr>
      <vt:lpstr>F</vt:lpstr>
      <vt:lpstr>Variant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2025-01-13T18:36:53Z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